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48.xml" ContentType="application/vnd.openxmlformats-officedocument.spreadsheetml.worksheet+xml"/>
  <Override PartName="/xl/worksheets/sheet47.xml" ContentType="application/vnd.openxmlformats-officedocument.spreadsheetml.worksheet+xml"/>
  <Override PartName="/xl/worksheets/sheet46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64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drawings/drawing1.xml" ContentType="application/vnd.openxmlformats-officedocument.drawing+xml"/>
  <Override PartName="/xl/worksheets/sheet39.xml" ContentType="application/vnd.openxmlformats-officedocument.spreadsheetml.worksheet+xml"/>
  <Override PartName="/xl/worksheets/sheet37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3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8.xml" ContentType="application/vnd.openxmlformats-officedocument.spreadsheetml.worksheet+xml"/>
  <Override PartName="/xl/worksheets/sheet23.xml" ContentType="application/vnd.openxmlformats-officedocument.spreadsheetml.worksheet+xml"/>
  <Override PartName="/xl/worksheets/sheet29.xml" ContentType="application/vnd.openxmlformats-officedocument.spreadsheetml.worksheet+xml"/>
  <Override PartName="/xl/worksheets/sheet24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AT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106" i="45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98" i="65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290" i="65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4" i="6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174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05" i="45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43" i="57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84" i="68"/>
  <c r="W345" i="67"/>
  <c r="W143" i="50"/>
  <c r="W143" i="47"/>
  <c r="W18" i="46"/>
  <c r="W110" i="49"/>
  <c r="W198" i="69" s="1"/>
  <c r="W197" i="69" s="1"/>
  <c r="W193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212" i="69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28" i="59"/>
  <c r="W124" i="59" s="1"/>
  <c r="W66" i="59"/>
  <c r="W7" i="59"/>
  <c r="W3" i="59" s="1"/>
  <c r="W4" i="56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53" i="64" l="1"/>
  <c r="W81" i="54"/>
  <c r="W214" i="68"/>
  <c r="W17" i="12"/>
  <c r="W164" i="49"/>
  <c r="W161" i="49" s="1"/>
  <c r="W23" i="26"/>
  <c r="W162" i="61"/>
  <c r="W144" i="61"/>
  <c r="W23" i="15"/>
  <c r="W162" i="53"/>
  <c r="W144" i="51"/>
  <c r="W162" i="51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7" i="16" s="1"/>
  <c r="W121" i="6"/>
  <c r="W3" i="58"/>
  <c r="W26" i="26"/>
  <c r="W424" i="72"/>
  <c r="W162" i="62"/>
  <c r="W406" i="72"/>
  <c r="W442" i="72"/>
  <c r="W162" i="63"/>
  <c r="W424" i="71"/>
  <c r="W144" i="62"/>
  <c r="W406" i="71"/>
  <c r="W442" i="71"/>
  <c r="W144" i="63"/>
  <c r="W12" i="15"/>
  <c r="W224" i="72"/>
  <c r="W260" i="72"/>
  <c r="W242" i="72"/>
  <c r="W162" i="52"/>
  <c r="W224" i="71"/>
  <c r="W242" i="71"/>
  <c r="W260" i="71"/>
  <c r="W144" i="52"/>
  <c r="W144" i="53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" i="56" s="1"/>
  <c r="W32" i="26"/>
  <c r="W385" i="66"/>
  <c r="W193" i="70"/>
  <c r="W408" i="68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27" i="15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53" i="6" s="1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63" i="53" l="1"/>
  <c r="W335" i="68"/>
  <c r="W512" i="64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511" i="64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231" i="65" s="1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50" i="70" l="1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36" i="4"/>
  <c r="B39" i="4"/>
  <c r="B71" i="4"/>
  <c r="B23" i="4"/>
  <c r="B58" i="4"/>
  <c r="B77" i="4"/>
  <c r="B8" i="4"/>
  <c r="B78" i="4"/>
  <c r="B46" i="4"/>
  <c r="B48" i="4"/>
  <c r="B73" i="4"/>
  <c r="B72" i="4"/>
  <c r="B29" i="4"/>
  <c r="B13" i="4"/>
  <c r="B10" i="4"/>
  <c r="B7" i="4"/>
  <c r="B28" i="4"/>
  <c r="B38" i="4"/>
  <c r="B70" i="4"/>
  <c r="B33" i="4"/>
  <c r="B21" i="4"/>
  <c r="B4" i="4"/>
  <c r="B57" i="4"/>
  <c r="B53" i="4"/>
  <c r="B66" i="4"/>
  <c r="B56" i="4"/>
  <c r="B26" i="4"/>
  <c r="B64" i="4"/>
  <c r="B65" i="4"/>
  <c r="B59" i="4"/>
  <c r="B35" i="4"/>
  <c r="B60" i="4"/>
  <c r="B81" i="4"/>
  <c r="B34" i="4"/>
  <c r="B67" i="4"/>
  <c r="B68" i="4"/>
  <c r="B14" i="4"/>
  <c r="B41" i="4"/>
  <c r="B61" i="4"/>
  <c r="B20" i="4"/>
  <c r="B49" i="4"/>
  <c r="B24" i="4"/>
  <c r="B37" i="4"/>
  <c r="B22" i="4"/>
  <c r="B40" i="4"/>
  <c r="B12" i="4"/>
  <c r="B11" i="4"/>
  <c r="B69" i="4"/>
  <c r="B82" i="4"/>
  <c r="B54" i="4"/>
  <c r="B30" i="4"/>
  <c r="B9" i="4"/>
  <c r="B47" i="4"/>
  <c r="B16" i="4"/>
  <c r="B45" i="4"/>
  <c r="B80" i="4"/>
  <c r="B84" i="4"/>
  <c r="B55" i="4"/>
  <c r="B17" i="4"/>
  <c r="B52" i="4"/>
  <c r="B79" i="4"/>
  <c r="B27" i="4"/>
  <c r="B76" i="4"/>
  <c r="B25" i="4"/>
  <c r="B83" i="4"/>
  <c r="B15" i="4"/>
  <c r="B44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" i="29" s="1"/>
  <c r="B130" i="29"/>
  <c r="B17" i="36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11" i="29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B22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B134" i="29" s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E140" i="29"/>
  <c r="G17" i="32"/>
  <c r="E18" i="36"/>
  <c r="E137" i="29"/>
  <c r="C142" i="29"/>
  <c r="D134" i="29" l="1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3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G16" i="29" l="1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3" i="29" s="1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H4" i="29" l="1"/>
  <c r="H16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3" i="29" s="1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I4" i="29" l="1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J133" i="29" s="1"/>
  <c r="L13" i="29"/>
  <c r="L18" i="36"/>
  <c r="B31" i="12"/>
  <c r="B31" i="15" s="1"/>
  <c r="M11" i="29"/>
  <c r="M17" i="29" l="1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36" i="29" l="1"/>
  <c r="U141" i="29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7" i="56" s="1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S423" i="68" l="1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M53" i="6" s="1"/>
  <c r="T4" i="13"/>
  <c r="T4" i="16" s="1"/>
  <c r="T4" i="10"/>
  <c r="G116" i="71"/>
  <c r="G135" i="71"/>
  <c r="R24" i="60"/>
  <c r="R24" i="63"/>
  <c r="R461" i="65"/>
  <c r="E97" i="6"/>
  <c r="E44" i="6"/>
  <c r="E53" i="6" s="1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C53" i="6" s="1"/>
  <c r="V4" i="10"/>
  <c r="V4" i="13"/>
  <c r="V4" i="16" s="1"/>
  <c r="V44" i="6"/>
  <c r="V53" i="6" s="1"/>
  <c r="V97" i="6"/>
  <c r="Q97" i="6"/>
  <c r="Q44" i="6"/>
  <c r="Q53" i="6" s="1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53" i="6" s="1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L53" i="6" s="1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G53" i="6" s="1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53" i="6" s="1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O53" i="6" s="1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K53" i="6" s="1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D53" i="6" s="1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53" i="6" s="1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53" i="6" s="1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53" i="6" s="1"/>
  <c r="T97" i="6"/>
  <c r="U3" i="15"/>
  <c r="D32" i="13"/>
  <c r="D32" i="16" s="1"/>
  <c r="D32" i="10"/>
  <c r="D27" i="9"/>
  <c r="C98" i="65"/>
  <c r="B97" i="6"/>
  <c r="B44" i="6"/>
  <c r="B53" i="6" s="1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O257" i="64" l="1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L3" i="13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F3" i="13"/>
  <c r="F3" i="10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E17" i="13"/>
  <c r="E17" i="16" s="1"/>
  <c r="E17" i="10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L3" i="10" l="1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C3" i="1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R3" i="46" l="1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T17" i="24" s="1"/>
  <c r="T17" i="27" s="1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315" i="71" s="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08" i="68" s="1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81" i="56" l="1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3" i="19" l="1"/>
  <c r="S461" i="69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<sst xmlns="http://schemas.openxmlformats.org/spreadsheetml/2006/main" count="18216" uniqueCount="4947">
  <si>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</si>
  <si>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</si>
  <si>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</si>
  <si>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</si>
  <si>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</si>
  <si>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</si>
  <si>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</si>
  <si>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</si>
  <si>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</si>
  <si>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</si>
  <si>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</si>
  <si>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</si>
  <si>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</si>
  <si>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</si>
  <si>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</si>
  <si>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</si>
  <si>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</si>
  <si>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</si>
  <si>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</si>
  <si>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</si>
  <si>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</si>
  <si>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</si>
  <si>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</si>
  <si>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</si>
  <si>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</si>
  <si>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</si>
  <si>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</si>
  <si>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</si>
  <si>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</si>
  <si>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</si>
  <si>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</si>
  <si>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</si>
  <si>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</si>
  <si>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</si>
  <si>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</si>
  <si>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</si>
  <si>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</si>
  <si>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</si>
  <si>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</si>
  <si>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</si>
  <si>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</si>
  <si>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</si>
  <si>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</si>
  <si>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</si>
  <si>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</si>
  <si>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</si>
  <si>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</si>
  <si>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</si>
  <si>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</si>
  <si>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</si>
  <si>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</si>
  <si>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</si>
  <si>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</si>
  <si>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</si>
  <si>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</si>
  <si>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</si>
  <si>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</si>
  <si>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</si>
  <si>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</si>
  <si>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</si>
  <si>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</si>
  <si>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</si>
  <si>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</si>
  <si>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</si>
  <si>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</si>
  <si>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</si>
  <si>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</si>
  <si>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</si>
  <si>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</si>
  <si>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</si>
  <si>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</si>
  <si>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</si>
  <si>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</si>
  <si>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</si>
  <si>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</si>
  <si>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</si>
  <si>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</si>
  <si>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</si>
  <si>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</si>
  <si>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</si>
  <si>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</si>
  <si>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</si>
  <si>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</si>
  <si>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</si>
  <si>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</si>
  <si>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</si>
  <si>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</si>
  <si>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</si>
  <si>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</si>
  <si>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</si>
  <si>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</si>
  <si>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</si>
  <si>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</si>
  <si>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</si>
  <si>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</si>
  <si>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</si>
  <si>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</si>
  <si>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</si>
  <si>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</si>
  <si>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</si>
  <si>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</si>
  <si>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</si>
  <si>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</si>
  <si>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</si>
  <si>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</si>
  <si>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</si>
  <si>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</si>
  <si>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</si>
  <si>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</si>
  <si>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</si>
  <si>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</si>
  <si>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</si>
  <si>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</si>
  <si>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</si>
  <si>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</si>
  <si>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</si>
  <si>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</si>
  <si>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</si>
  <si>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</si>
  <si>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</si>
  <si>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</si>
  <si>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</si>
  <si>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</si>
  <si>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</si>
  <si>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</si>
  <si>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</si>
  <si>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</si>
  <si>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</si>
  <si>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</si>
  <si>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</si>
  <si>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</si>
  <si>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</si>
  <si>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</si>
  <si>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</si>
  <si>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</si>
  <si>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</si>
  <si>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</si>
  <si>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</si>
  <si>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</si>
  <si>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</si>
  <si>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</si>
  <si>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</si>
  <si>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</si>
  <si>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</si>
  <si>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</si>
  <si>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</si>
  <si>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</si>
  <si>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</si>
  <si>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</si>
  <si>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</si>
  <si>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</si>
  <si>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</si>
  <si>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</si>
  <si>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</si>
  <si>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</si>
  <si>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</si>
  <si>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</si>
  <si>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</si>
  <si>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</si>
  <si>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</si>
  <si>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</si>
  <si>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</si>
  <si>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</si>
  <si>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</si>
  <si>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</si>
  <si>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</si>
  <si>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</si>
  <si>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</si>
  <si>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</si>
  <si>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</si>
  <si>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</si>
  <si>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</si>
  <si>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</si>
  <si>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</si>
  <si>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</si>
  <si>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</si>
  <si>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</si>
  <si>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</si>
  <si>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</si>
  <si>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</si>
  <si>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</si>
  <si>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</si>
  <si>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</si>
  <si>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</si>
  <si>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</si>
  <si>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</si>
  <si>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Household consumption expenditure (M€ at 2015 prices)</t>
  </si>
  <si>
    <t>Total households useful surface area (in thousand sqm)</t>
  </si>
  <si>
    <t>New and renovated households useful surface area (in thousand sqm)</t>
  </si>
  <si>
    <t>Household consumption expenditure per capita (€ at 2015 prices)</t>
  </si>
  <si>
    <t>Household consumption expenditure per household (€ at 2015 prices)</t>
  </si>
  <si>
    <t>Consumption expenditure per household relative to the EU average</t>
  </si>
  <si>
    <t>Natural gas</t>
  </si>
  <si>
    <t>Code</t>
  </si>
  <si>
    <t>v2021-1.00</t>
  </si>
  <si>
    <t>Ambient heat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</si>
  <si>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</si>
  <si>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</si>
  <si>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</si>
  <si>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</si>
  <si>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</si>
  <si>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</si>
  <si>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</si>
  <si>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</si>
  <si>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</si>
  <si>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</si>
  <si>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</si>
  <si>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</si>
  <si>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</si>
  <si>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</si>
  <si>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</si>
  <si>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</si>
  <si>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</si>
  <si>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</si>
  <si>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</si>
  <si>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</si>
  <si>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</si>
  <si>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</si>
  <si>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AT</t>
  </si>
  <si>
    <t>Austria</t>
  </si>
  <si>
    <t>AT - Residential sector summary</t>
  </si>
  <si>
    <t>Macro.Meuro2015.AT.ConsumptionExpenditure</t>
  </si>
  <si>
    <t>Macro.number.AT.Population</t>
  </si>
  <si>
    <t>NUM.number.AT.Res.HH</t>
  </si>
  <si>
    <t>SurfaceArea.ksqm.AT.Res.HH</t>
  </si>
  <si>
    <t>NUM.number.AT.Res.HHnew</t>
  </si>
  <si>
    <t>SurfaceArea.ksqm.AT.Res.HHnew</t>
  </si>
  <si>
    <t>HDD.Celsius.AT.Actual</t>
  </si>
  <si>
    <t>HDD.Celsius.AT.Mean</t>
  </si>
  <si>
    <t>HDD.ratio.AT.Relative</t>
  </si>
  <si>
    <t>FEC.ktoe.AT.ES.Res</t>
  </si>
  <si>
    <t>FEC.ktoe.AT.ES.Res.Solids</t>
  </si>
  <si>
    <t>FEC.ktoe.AT.ES.Res.LPG</t>
  </si>
  <si>
    <t>FEC.ktoe.AT.ES.Res.Oil</t>
  </si>
  <si>
    <t>FEC.ktoe.AT.ES.Res.NG</t>
  </si>
  <si>
    <t>FEC.ktoe.AT.ES.Res.Biomass_Waste</t>
  </si>
  <si>
    <t>FEC.ktoe.AT.ES.Res.Biogas</t>
  </si>
  <si>
    <t>FEC.ktoe.AT.ES.Res.LiqBio</t>
  </si>
  <si>
    <t>FEC.ktoe.AT.ES.Res.Solar</t>
  </si>
  <si>
    <t>FEC.ktoe.AT.ES.Res.Geo</t>
  </si>
  <si>
    <t>FEC.ktoe.AT.ES.Res.Ambient</t>
  </si>
  <si>
    <t>FEC.ktoe.AT.ES.Res.Steam_Distr</t>
  </si>
  <si>
    <t>FEC.ktoe.AT.ES.Res.Elec</t>
  </si>
  <si>
    <t>FEC.ktoe.AT.Res.HH</t>
  </si>
  <si>
    <t>FEC.ktoe.AT.Res.HH.Thermal</t>
  </si>
  <si>
    <t>FEC.ktoe.AT.Res.HH.Thermal.SH</t>
  </si>
  <si>
    <t>FEC.ktoe.AT.Res.HH.Thermal.SC</t>
  </si>
  <si>
    <t>FEC.ktoe.AT.Res.HH.Thermal.WH</t>
  </si>
  <si>
    <t>FEC.ktoe.AT.Res.HH.Thermal.CO</t>
  </si>
  <si>
    <t>FEC.ktoe.AT.Res.HH.Appl</t>
  </si>
  <si>
    <t>EMI.ktCO2.AT.ES.Res</t>
  </si>
  <si>
    <t>EMI.ktCO2.AT.ES.Res.Solids</t>
  </si>
  <si>
    <t>EMI.ktCO2.AT.ES.Res.LPG</t>
  </si>
  <si>
    <t>EMI.ktCO2.AT.ES.Res.Oil</t>
  </si>
  <si>
    <t>EMI.ktCO2.AT.ES.Res.NG</t>
  </si>
  <si>
    <t>EMI.ktCO2.AT.ES.Res.Biomass_Waste</t>
  </si>
  <si>
    <t>EMI.ktCO2.AT.ES.Res.Biogas</t>
  </si>
  <si>
    <t>EMI.ktCO2.AT.ES.Res.LiqBio</t>
  </si>
  <si>
    <t>EMI.ktCO2.AT.ES.Res.Solar</t>
  </si>
  <si>
    <t>EMI.ktCO2.AT.ES.Res.Geo</t>
  </si>
  <si>
    <t>EMI.ktCO2.AT.ES.Res.Ambient</t>
  </si>
  <si>
    <t>EMI.ktCO2.AT.ES.Res.Steam_Distr</t>
  </si>
  <si>
    <t>EMI.ktCO2.AT.ES.Res.Elec</t>
  </si>
  <si>
    <t>EMI.ktCO2.AT.Res.HH</t>
  </si>
  <si>
    <t>EMI.ktCO2.AT.Res.HH.Thermal</t>
  </si>
  <si>
    <t>EMI.ktCO2.AT.Res.HH.Thermal.SH</t>
  </si>
  <si>
    <t>EMI.ktCO2.AT.Res.HH.Thermal.SC</t>
  </si>
  <si>
    <t>EMI.ktCO2.AT.Res.HH.Thermal.WH</t>
  </si>
  <si>
    <t>EMI.ktCO2.AT.Res.HH.Thermal.CO</t>
  </si>
  <si>
    <t>EMI.ktCO2.AT.Res.HH.Appl</t>
  </si>
  <si>
    <t>FEC_per_household.kWh.AT.Res.HH</t>
  </si>
  <si>
    <t>FEC_per_household.kWh.AT.Res.HH.Thermal</t>
  </si>
  <si>
    <t>FEC_per_household.kWh.AT.Res.HH.Thermal.SH</t>
  </si>
  <si>
    <t>FEC_per_household.kWh.AT.Res.HH.Thermal.SC</t>
  </si>
  <si>
    <t>FEC_per_household.kWh.AT.Res.HH.Thermal.WH</t>
  </si>
  <si>
    <t>FEC_per_household.kWh.AT.Res.HH.Thermal.CO</t>
  </si>
  <si>
    <t>FEC_per_household.kWh.AT.Res.HH.Appl</t>
  </si>
  <si>
    <t>TES_per_household.kWh.AT.Res.HH.Thermal</t>
  </si>
  <si>
    <t>TES_per_household.kWh.AT.Res.HH.Thermal.SH</t>
  </si>
  <si>
    <t>TES_per_household.kWh.AT.Res.HH.Thermal.SC</t>
  </si>
  <si>
    <t>TES_per_household.kWh.AT.Res.HH.Thermal.WH</t>
  </si>
  <si>
    <t>TES_per_household.kWh.AT.Res.HH.Thermal.CO</t>
  </si>
  <si>
    <t>EMI_per_household.kgCO2.AT.Res.HH</t>
  </si>
  <si>
    <t>EMI_per_household.kgCO2.AT.Res.HH.Thermal</t>
  </si>
  <si>
    <t>EMI_per_household.kgCO2.AT.Res.HH.Thermal.SH</t>
  </si>
  <si>
    <t>EMI_per_household.kgCO2.AT.Res.HH.Thermal.SC</t>
  </si>
  <si>
    <t>EMI_per_household.kgCO2.AT.Res.HH.Thermal.WH</t>
  </si>
  <si>
    <t>EMI_per_household.kgCO2.AT.Res.HH.Thermal.CO</t>
  </si>
  <si>
    <t>EMI_per_household.kgCO2.AT.Res.HH.Appl</t>
  </si>
  <si>
    <t>Eff.ratio.AT.Res.HH.Thermal</t>
  </si>
  <si>
    <t>Eff.ratio.AT.Res.HH.Thermal.SH</t>
  </si>
  <si>
    <t>Eff.ratio.AT.Res.HH.Thermal.SC</t>
  </si>
  <si>
    <t>Eff.ratio.AT.Res.HH.Thermal.WH</t>
  </si>
  <si>
    <t>Eff.ratio.AT.Res.HH.Thermal.CO</t>
  </si>
  <si>
    <t>FEC_per_sqm.kWh.AT.Res.HH</t>
  </si>
  <si>
    <t>FEC_per_sqm.kWh.AT.Res.HH.Thermal</t>
  </si>
  <si>
    <t>FEC_per_sqm.kWh.AT.Res.HH.Thermal.SH</t>
  </si>
  <si>
    <t>FEC_per_sqm.kWh.AT.Res.HH.Thermal.SC</t>
  </si>
  <si>
    <t>FEC_per_sqm.kWh.AT.Res.HH.Thermal.WH</t>
  </si>
  <si>
    <t>FEC_per_sqm.kWh.AT.Res.HH.Thermal.CO</t>
  </si>
  <si>
    <t>FEC_per_sqm.kWh.AT.Res.HH.Appl</t>
  </si>
  <si>
    <t>TES_per_sqm.kWh.AT.Res.HH.Thermal</t>
  </si>
  <si>
    <t>TES_per_sqm.kWh.AT.Res.HH.Thermal.SH</t>
  </si>
  <si>
    <t>TES_per_sqm.kWh.AT.Res.HH.Thermal.SC</t>
  </si>
  <si>
    <t>TES_per_sqm.kWh.AT.Res.HH.Thermal.WH</t>
  </si>
  <si>
    <t>TES_per_sqm.kWh.AT.Res.HH.Thermal.CO</t>
  </si>
  <si>
    <t>EMI_per_sqm.kgCO2.AT.Res.HH</t>
  </si>
  <si>
    <t>EMI_per_sqm.kgCO2.AT.Res.HH.Thermal</t>
  </si>
  <si>
    <t>EMI_per_sqm.kgCO2.AT.Res.HH.Thermal.SH</t>
  </si>
  <si>
    <t>EMI_per_sqm.kgCO2.AT.Res.HH.Thermal.SC</t>
  </si>
  <si>
    <t>EMI_per_sqm.kgCO2.AT.Res.HH.Thermal.WH</t>
  </si>
  <si>
    <t>EMI_per_sqm.kgCO2.AT.Res.HH.Thermal.CO</t>
  </si>
  <si>
    <t>EMI_per_sqm.kgCO2.AT.Res.HH.Appl</t>
  </si>
  <si>
    <t>FEC_per_capita.kWh.AT.Res.HH</t>
  </si>
  <si>
    <t>FEC_per_capita.kWh.AT.Res.HH.Thermal</t>
  </si>
  <si>
    <t>FEC_per_capita.kWh.AT.Res.HH.Thermal.SH</t>
  </si>
  <si>
    <t>FEC_per_capita.kWh.AT.Res.HH.Thermal.SC</t>
  </si>
  <si>
    <t>FEC_per_capita.kWh.AT.Res.HH.Thermal.WH</t>
  </si>
  <si>
    <t>FEC_per_capita.kWh.AT.Res.HH.Thermal.CO</t>
  </si>
  <si>
    <t>FEC_per_capita.kWh.AT.Res.HH.Appl</t>
  </si>
  <si>
    <t>TES_per_capita.kWh.AT.Res.HH.Thermal</t>
  </si>
  <si>
    <t>TES_per_capita.kWh.AT.Res.HH.Thermal.SH</t>
  </si>
  <si>
    <t>TES_per_capita.kWh.AT.Res.HH.Thermal.SC</t>
  </si>
  <si>
    <t>TES_per_capita.kWh.AT.Res.HH.Thermal.WH</t>
  </si>
  <si>
    <t>TES_per_capita.kWh.AT.Res.HH.Thermal.CO</t>
  </si>
  <si>
    <t>EMI_per_capita.kgCO2.AT.Res.HH</t>
  </si>
  <si>
    <t>EMI_per_capita.kgCO2.AT.Res.HH.Thermal</t>
  </si>
  <si>
    <t>EMI_per_capita.kgCO2.AT.Res.HH.Thermal.SH</t>
  </si>
  <si>
    <t>EMI_per_capita.kgCO2.AT.Res.HH.Thermal.SC</t>
  </si>
  <si>
    <t>EMI_per_capita.kgCO2.AT.Res.HH.Thermal.WH</t>
  </si>
  <si>
    <t>EMI_per_capita.kgCO2.AT.Res.HH.Thermal.CO</t>
  </si>
  <si>
    <t>EMI_per_capita.kgCO2.AT.Res.HH.Appl</t>
  </si>
  <si>
    <t>AT - Number of households</t>
  </si>
  <si>
    <t>NUM.number.AT.Res.HH.Thermal</t>
  </si>
  <si>
    <t>NUM.number.AT.Res.HH.Thermal.SH</t>
  </si>
  <si>
    <t>NUM.number.AT.Res.HH.Thermal.SH.Solids</t>
  </si>
  <si>
    <t>NUM.number.AT.Res.HH.Thermal.SH.LPG</t>
  </si>
  <si>
    <t>NUM.number.AT.Res.HH.Thermal.SH.Oil</t>
  </si>
  <si>
    <t>NUM.number.AT.Res.HH.Thermal.SH.Gas</t>
  </si>
  <si>
    <t>NUM.number.AT.Res.HH.Thermal.SH.Biomass</t>
  </si>
  <si>
    <t>NUM.number.AT.Res.HH.Thermal.SH.Geo</t>
  </si>
  <si>
    <t>NUM.number.AT.Res.HH.Thermal.SH.DistrHeat</t>
  </si>
  <si>
    <t>NUM.number.AT.Res.HH.Thermal.SH.AdvElc</t>
  </si>
  <si>
    <t>NUM.number.AT.Res.HH.Thermal.SH.ConvElc</t>
  </si>
  <si>
    <t>NUM.number.AT.Res.HH.Thermal.SC</t>
  </si>
  <si>
    <t>NUM.number.AT.Res.HH.Thermal.SC.AC</t>
  </si>
  <si>
    <t>NUM.number.AT.Res.HH.Thermal.WH</t>
  </si>
  <si>
    <t>NUM.number.AT.Res.HH.Thermal.WH.Solids</t>
  </si>
  <si>
    <t>NUM.number.AT.Res.HH.Thermal.WH.LPG</t>
  </si>
  <si>
    <t>NUM.number.AT.Res.HH.Thermal.WH.Oil</t>
  </si>
  <si>
    <t>NUM.number.AT.Res.HH.Thermal.WH.Gas</t>
  </si>
  <si>
    <t>NUM.number.AT.Res.HH.Thermal.WH.Biomass</t>
  </si>
  <si>
    <t>NUM.number.AT.Res.HH.Thermal.WH.Geo</t>
  </si>
  <si>
    <t>NUM.number.AT.Res.HH.Thermal.WH.DistrHeat</t>
  </si>
  <si>
    <t>NUM.number.AT.Res.HH.Thermal.WH.Elc</t>
  </si>
  <si>
    <t>NUM.number.AT.Res.HH.Thermal.WH.Solar</t>
  </si>
  <si>
    <t>NUM.number.AT.Res.HH.Thermal.CO</t>
  </si>
  <si>
    <t>NUM.number.AT.Res.HH.Thermal.CO.Solids</t>
  </si>
  <si>
    <t>NUM.number.AT.Res.HH.Thermal.CO.LPG</t>
  </si>
  <si>
    <t>NUM.number.AT.Res.HH.Thermal.CO.Gas</t>
  </si>
  <si>
    <t>NUM.number.AT.Res.HH.Thermal.CO.Biomass</t>
  </si>
  <si>
    <t>NUM.number.AT.Res.HH.Thermal.CO.Elc</t>
  </si>
  <si>
    <t>AT - Final energy consumption</t>
  </si>
  <si>
    <t>FEC.ktoe.AT.Res.HH.Thermal.SH.Solids.Solids</t>
  </si>
  <si>
    <t>FEC.ktoe.AT.Res.HH.Thermal.SH.LPG.LPG</t>
  </si>
  <si>
    <t>FEC.ktoe.AT.Res.HH.Thermal.SH.Oil.Oil_LiqBio</t>
  </si>
  <si>
    <t>FEC.ktoe.AT.Res.HH.Thermal.SH.Gas.NG_Biogas</t>
  </si>
  <si>
    <t>FEC.ktoe.AT.Res.HH.Thermal.SH.Biomass.Biomass_Waste</t>
  </si>
  <si>
    <t>FEC.ktoe.AT.Res.HH.Thermal.SH.Geo.Geo</t>
  </si>
  <si>
    <t>FEC.ktoe.AT.Res.HH.Thermal.SH.DistrHeat.Steam_Distr</t>
  </si>
  <si>
    <t>FEC.ktoe.AT.Res.HH.Thermal.SH.AdvElc.Elec</t>
  </si>
  <si>
    <t>FEC.ktoe.AT.Res.HH.Thermal.SH.ConvElc.Elec</t>
  </si>
  <si>
    <t>FEC.ktoe.AT.Res.HH.Thermal.SH.TotalCirculation.Elec</t>
  </si>
  <si>
    <t>FEC.ktoe.AT.Res.HH.Thermal.SC.AC.Elec</t>
  </si>
  <si>
    <t>FEC.ktoe.AT.Res.HH.Thermal.WH.Solids.Solids</t>
  </si>
  <si>
    <t>FEC.ktoe.AT.Res.HH.Thermal.WH.LPG.LPG</t>
  </si>
  <si>
    <t>FEC.ktoe.AT.Res.HH.Thermal.WH.Oil.Oil_LiqBio</t>
  </si>
  <si>
    <t>FEC.ktoe.AT.Res.HH.Thermal.WH.Gas.NG_Biogas</t>
  </si>
  <si>
    <t>FEC.ktoe.AT.Res.HH.Thermal.WH.Biomass.Biomass_Waste</t>
  </si>
  <si>
    <t>FEC.ktoe.AT.Res.HH.Thermal.WH.Geo.Geo</t>
  </si>
  <si>
    <t>FEC.ktoe.AT.Res.HH.Thermal.WH.DistrHeat.Steam_Distr</t>
  </si>
  <si>
    <t>FEC.ktoe.AT.Res.HH.Thermal.WH.Elc.Elec</t>
  </si>
  <si>
    <t>FEC.ktoe.AT.Res.HH.Thermal.WH.TotalSolar.Solar</t>
  </si>
  <si>
    <t>FEC.ktoe.AT.Res.HH.Thermal.CO.Solids.Solids</t>
  </si>
  <si>
    <t>FEC.ktoe.AT.Res.HH.Thermal.CO.LPG.LPG</t>
  </si>
  <si>
    <t>FEC.ktoe.AT.Res.HH.Thermal.CO.Gas.NG_Biogas</t>
  </si>
  <si>
    <t>FEC.ktoe.AT.Res.HH.Thermal.CO.Biomass.Biomass_Waste</t>
  </si>
  <si>
    <t>FEC.ktoe.AT.Res.HH.Thermal.CO.Elc.Elec</t>
  </si>
  <si>
    <t>AT - Thermal energy service</t>
  </si>
  <si>
    <t>TES.ktoe.AT.Res.HH.Thermal</t>
  </si>
  <si>
    <t>TES.ktoe.AT.Res.HH.Thermal.SH</t>
  </si>
  <si>
    <t>TES.ktoe.AT.Res.HH.Thermal.SH.Solids.Solids</t>
  </si>
  <si>
    <t>TES.ktoe.AT.Res.HH.Thermal.SH.LPG.LPG</t>
  </si>
  <si>
    <t>TES.ktoe.AT.Res.HH.Thermal.SH.Oil.Oil_LiqBio</t>
  </si>
  <si>
    <t>TES.ktoe.AT.Res.HH.Thermal.SH.Gas.NG_Biogas</t>
  </si>
  <si>
    <t>TES.ktoe.AT.Res.HH.Thermal.SH.Biomass.Biomass_Waste</t>
  </si>
  <si>
    <t>TES.ktoe.AT.Res.HH.Thermal.SH.Geo.Geo</t>
  </si>
  <si>
    <t>TES.ktoe.AT.Res.HH.Thermal.SH.DistrHeat.Steam_Distr</t>
  </si>
  <si>
    <t>TES.ktoe.AT.Res.HH.Thermal.SH.AdvElc.Elec</t>
  </si>
  <si>
    <t>TES.ktoe.AT.Res.HH.Thermal.SH.ConvElc.Elec</t>
  </si>
  <si>
    <t>TES.ktoe.AT.Res.HH.Thermal.SH.TotalCirculation.Elec</t>
  </si>
  <si>
    <t>TES.ktoe.AT.Res.HH.Thermal.SC</t>
  </si>
  <si>
    <t>TES.ktoe.AT.Res.HH.Thermal.SC.AC.Elec</t>
  </si>
  <si>
    <t>TES.ktoe.AT.Res.HH.Thermal.WH</t>
  </si>
  <si>
    <t>TES.ktoe.AT.Res.HH.Thermal.WH.Solids.Solids</t>
  </si>
  <si>
    <t>TES.ktoe.AT.Res.HH.Thermal.WH.LPG.LPG</t>
  </si>
  <si>
    <t>TES.ktoe.AT.Res.HH.Thermal.WH.Oil.Oil_LiqBio</t>
  </si>
  <si>
    <t>TES.ktoe.AT.Res.HH.Thermal.WH.Gas.NG_Biogas</t>
  </si>
  <si>
    <t>TES.ktoe.AT.Res.HH.Thermal.WH.Biomass.Biomass_Waste</t>
  </si>
  <si>
    <t>TES.ktoe.AT.Res.HH.Thermal.WH.Geo.Geo</t>
  </si>
  <si>
    <t>TES.ktoe.AT.Res.HH.Thermal.WH.DistrHeat.Steam_Distr</t>
  </si>
  <si>
    <t>TES.ktoe.AT.Res.HH.Thermal.WH.Elc.Elec</t>
  </si>
  <si>
    <t>TES.ktoe.AT.Res.HH.Thermal.WH.TotalSolar.Solar</t>
  </si>
  <si>
    <t>TES.ktoe.AT.Res.HH.Thermal.CO</t>
  </si>
  <si>
    <t>TES.ktoe.AT.Res.HH.Thermal.CO.Solids.Solids</t>
  </si>
  <si>
    <t>TES.ktoe.AT.Res.HH.Thermal.CO.LPG.LPG</t>
  </si>
  <si>
    <t>TES.ktoe.AT.Res.HH.Thermal.CO.Gas.NG_Biogas</t>
  </si>
  <si>
    <t>TES.ktoe.AT.Res.HH.Thermal.CO.Biomass.Biomass_Waste</t>
  </si>
  <si>
    <t>TES.ktoe.AT.Res.HH.Thermal.CO.Elc.Elec</t>
  </si>
  <si>
    <t>AT - System efficiency indicator of total stock</t>
  </si>
  <si>
    <t>Eff.ratio.AT.Res.HH.Thermal.SH.Solids.Solids</t>
  </si>
  <si>
    <t>Eff.ratio.AT.Res.HH.Thermal.SH.LPG.LPG</t>
  </si>
  <si>
    <t>Eff.ratio.AT.Res.HH.Thermal.SH.Oil.Oil_LiqBio</t>
  </si>
  <si>
    <t>Eff.ratio.AT.Res.HH.Thermal.SH.Gas.NG_Biogas</t>
  </si>
  <si>
    <t>Eff.ratio.AT.Res.HH.Thermal.SH.Biomass.Biomass_Waste</t>
  </si>
  <si>
    <t>Eff.ratio.AT.Res.HH.Thermal.SH.Geo.Geo</t>
  </si>
  <si>
    <t>Eff.ratio.AT.Res.HH.Thermal.SH.DistrHeat.Steam_Distr</t>
  </si>
  <si>
    <t>Eff.ratio.AT.Res.HH.Thermal.SH.AdvElc.Elec</t>
  </si>
  <si>
    <t>Eff.ratio.AT.Res.HH.Thermal.SH.ConvElc.Elec</t>
  </si>
  <si>
    <t>Eff.ratio.AT.Res.HH.Thermal.SH.TotalCirculation.Elec</t>
  </si>
  <si>
    <t>Eff.ratio.AT.Res.HH.Thermal.SC.AC.Elec</t>
  </si>
  <si>
    <t>Eff.ratio.AT.Res.HH.Thermal.WH.Solids.Solids</t>
  </si>
  <si>
    <t>Eff.ratio.AT.Res.HH.Thermal.WH.LPG.LPG</t>
  </si>
  <si>
    <t>Eff.ratio.AT.Res.HH.Thermal.WH.Oil.Oil_LiqBio</t>
  </si>
  <si>
    <t>Eff.ratio.AT.Res.HH.Thermal.WH.Gas.NG_Biogas</t>
  </si>
  <si>
    <t>Eff.ratio.AT.Res.HH.Thermal.WH.Biomass.Biomass_Waste</t>
  </si>
  <si>
    <t>Eff.ratio.AT.Res.HH.Thermal.WH.Geo.Geo</t>
  </si>
  <si>
    <t>Eff.ratio.AT.Res.HH.Thermal.WH.DistrHeat.Steam_Distr</t>
  </si>
  <si>
    <t>Eff.ratio.AT.Res.HH.Thermal.WH.Elc.Elec</t>
  </si>
  <si>
    <t>Eff.ratio.AT.Res.HH.Thermal.WH.TotalSolar.Solar</t>
  </si>
  <si>
    <t>Eff.ratio.AT.Res.HH.Thermal.CO.Solids.Solids</t>
  </si>
  <si>
    <t>Eff.ratio.AT.Res.HH.Thermal.CO.LPG.LPG</t>
  </si>
  <si>
    <t>Eff.ratio.AT.Res.HH.Thermal.CO.Gas.NG_Biogas</t>
  </si>
  <si>
    <t>Eff.ratio.AT.Res.HH.Thermal.CO.Biomass.Biomass_Waste</t>
  </si>
  <si>
    <t>Eff.ratio.AT.Res.HH.Thermal.CO.Elc.Elec</t>
  </si>
  <si>
    <t>AT - CO2 emissions</t>
  </si>
  <si>
    <t>EMI.ktCO2.AT.Res.HH.Thermal.SH.Solids.Solids</t>
  </si>
  <si>
    <t>EMI.ktCO2.AT.Res.HH.Thermal.SH.LPG.LPG</t>
  </si>
  <si>
    <t>EMI.ktCO2.AT.Res.HH.Thermal.SH.Oil.Oil_LiqBio</t>
  </si>
  <si>
    <t>EMI.ktCO2.AT.Res.HH.Thermal.SH.Gas.NG_Biogas</t>
  </si>
  <si>
    <t>EMI.ktCO2.AT.Res.HH.Thermal.SH.Biomass.Biomass_Waste</t>
  </si>
  <si>
    <t>EMI.ktCO2.AT.Res.HH.Thermal.SH.Geo.Geo</t>
  </si>
  <si>
    <t>EMI.ktCO2.AT.Res.HH.Thermal.SH.DistrHeat.Steam_Distr</t>
  </si>
  <si>
    <t>EMI.ktCO2.AT.Res.HH.Thermal.SH.AdvElc.Elec</t>
  </si>
  <si>
    <t>EMI.ktCO2.AT.Res.HH.Thermal.SH.ConvElc.Elec</t>
  </si>
  <si>
    <t>EMI.ktCO2.AT.Res.HH.Thermal.SH.TotalCirculation.Elec</t>
  </si>
  <si>
    <t>EMI.ktCO2.AT.Res.HH.Thermal.SC.AC.Elec</t>
  </si>
  <si>
    <t>EMI.ktCO2.AT.Res.HH.Thermal.WH.Solids.Solids</t>
  </si>
  <si>
    <t>EMI.ktCO2.AT.Res.HH.Thermal.WH.LPG.LPG</t>
  </si>
  <si>
    <t>EMI.ktCO2.AT.Res.HH.Thermal.WH.Oil.Oil_LiqBio</t>
  </si>
  <si>
    <t>EMI.ktCO2.AT.Res.HH.Thermal.WH.Gas.NG_Biogas</t>
  </si>
  <si>
    <t>EMI.ktCO2.AT.Res.HH.Thermal.WH.Biomass.Biomass_Waste</t>
  </si>
  <si>
    <t>EMI.ktCO2.AT.Res.HH.Thermal.WH.Geo.Geo</t>
  </si>
  <si>
    <t>EMI.ktCO2.AT.Res.HH.Thermal.WH.DistrHeat.Steam_Distr</t>
  </si>
  <si>
    <t>EMI.ktCO2.AT.Res.HH.Thermal.WH.Elc.Elec</t>
  </si>
  <si>
    <t>EMI.ktCO2.AT.Res.HH.Thermal.WH.TotalSolar.Solar</t>
  </si>
  <si>
    <t>EMI.ktCO2.AT.Res.HH.Thermal.CO.Solids.Solids</t>
  </si>
  <si>
    <t>EMI.ktCO2.AT.Res.HH.Thermal.CO.LPG.LPG</t>
  </si>
  <si>
    <t>EMI.ktCO2.AT.Res.HH.Thermal.CO.Gas.NG_Biogas</t>
  </si>
  <si>
    <t>EMI.ktCO2.AT.Res.HH.Thermal.CO.Biomass.Biomass_Waste</t>
  </si>
  <si>
    <t>EMI.ktCO2.AT.Res.HH.Thermal.CO.Elc.Elec</t>
  </si>
  <si>
    <t>AT - Final energy consumption per household</t>
  </si>
  <si>
    <t>FEC_per_household.kWh.AT.Res.HH.Thermal.SH.Solids.Solids</t>
  </si>
  <si>
    <t>FEC_per_household.kWh.AT.Res.HH.Thermal.SH.LPG.LPG</t>
  </si>
  <si>
    <t>FEC_per_household.kWh.AT.Res.HH.Thermal.SH.Oil.Oil_LiqBio</t>
  </si>
  <si>
    <t>FEC_per_household.kWh.AT.Res.HH.Thermal.SH.Gas.NG_Biogas</t>
  </si>
  <si>
    <t>FEC_per_household.kWh.AT.Res.HH.Thermal.SH.Biomass.Biomass_Waste</t>
  </si>
  <si>
    <t>FEC_per_household.kWh.AT.Res.HH.Thermal.SH.Geo.Geo</t>
  </si>
  <si>
    <t>FEC_per_household.kWh.AT.Res.HH.Thermal.SH.DistrHeat.Steam_Distr</t>
  </si>
  <si>
    <t>FEC_per_household.kWh.AT.Res.HH.Thermal.SH.AdvElc.Elec</t>
  </si>
  <si>
    <t>FEC_per_household.kWh.AT.Res.HH.Thermal.SH.ConvElc.Elec</t>
  </si>
  <si>
    <t>FEC_per_household.kWh.AT.Res.HH.Thermal.SH.TotalCirculation.Elec</t>
  </si>
  <si>
    <t>FEC_per_household.kWh.AT.Res.HH.Thermal.SC.AC.Elec</t>
  </si>
  <si>
    <t>FEC_per_household.kWh.AT.Res.HH.Thermal.WH.Solids.Solids</t>
  </si>
  <si>
    <t>FEC_per_household.kWh.AT.Res.HH.Thermal.WH.LPG.LPG</t>
  </si>
  <si>
    <t>FEC_per_household.kWh.AT.Res.HH.Thermal.WH.Oil.Oil_LiqBio</t>
  </si>
  <si>
    <t>FEC_per_household.kWh.AT.Res.HH.Thermal.WH.Gas.NG_Biogas</t>
  </si>
  <si>
    <t>FEC_per_household.kWh.AT.Res.HH.Thermal.WH.Biomass.Biomass_Waste</t>
  </si>
  <si>
    <t>FEC_per_household.kWh.AT.Res.HH.Thermal.WH.Geo.Geo</t>
  </si>
  <si>
    <t>FEC_per_household.kWh.AT.Res.HH.Thermal.WH.DistrHeat.Steam_Distr</t>
  </si>
  <si>
    <t>FEC_per_household.kWh.AT.Res.HH.Thermal.WH.Elc.Elec</t>
  </si>
  <si>
    <t>FEC_per_household.kWh.AT.Res.HH.Thermal.WH.TotalSolar.Solar</t>
  </si>
  <si>
    <t>FEC_per_household.kWh.AT.Res.HH.Thermal.CO.Solids.Solids</t>
  </si>
  <si>
    <t>FEC_per_household.kWh.AT.Res.HH.Thermal.CO.LPG.LPG</t>
  </si>
  <si>
    <t>FEC_per_household.kWh.AT.Res.HH.Thermal.CO.Gas.NG_Biogas</t>
  </si>
  <si>
    <t>FEC_per_household.kWh.AT.Res.HH.Thermal.CO.Biomass.Biomass_Waste</t>
  </si>
  <si>
    <t>FEC_per_household.kWh.AT.Res.HH.Thermal.CO.Elc.Elec</t>
  </si>
  <si>
    <t>AT - Thermal energy service per household</t>
  </si>
  <si>
    <t>TES_per_household.kWh.AT.Res.HH.Thermal.SH.Solids.Solids</t>
  </si>
  <si>
    <t>TES_per_household.kWh.AT.Res.HH.Thermal.SH.LPG.LPG</t>
  </si>
  <si>
    <t>TES_per_household.kWh.AT.Res.HH.Thermal.SH.Oil.Oil_LiqBio</t>
  </si>
  <si>
    <t>TES_per_household.kWh.AT.Res.HH.Thermal.SH.Gas.NG_Biogas</t>
  </si>
  <si>
    <t>TES_per_household.kWh.AT.Res.HH.Thermal.SH.Biomass.Biomass_Waste</t>
  </si>
  <si>
    <t>TES_per_household.kWh.AT.Res.HH.Thermal.SH.Geo.Geo</t>
  </si>
  <si>
    <t>TES_per_household.kWh.AT.Res.HH.Thermal.SH.DistrHeat.Steam_Distr</t>
  </si>
  <si>
    <t>TES_per_household.kWh.AT.Res.HH.Thermal.SH.AdvElc.Elec</t>
  </si>
  <si>
    <t>TES_per_household.kWh.AT.Res.HH.Thermal.SH.ConvElc.Elec</t>
  </si>
  <si>
    <t>TES_per_household.kWh.AT.Res.HH.Thermal.SH.TotalCirculation.Elec</t>
  </si>
  <si>
    <t>TES_per_household.kWh.AT.Res.HH.Thermal.SC.AC.Elec</t>
  </si>
  <si>
    <t>TES_per_household.kWh.AT.Res.HH.Thermal.WH.Solids.Solids</t>
  </si>
  <si>
    <t>TES_per_household.kWh.AT.Res.HH.Thermal.WH.LPG.LPG</t>
  </si>
  <si>
    <t>TES_per_household.kWh.AT.Res.HH.Thermal.WH.Oil.Oil_LiqBio</t>
  </si>
  <si>
    <t>TES_per_household.kWh.AT.Res.HH.Thermal.WH.Gas.NG_Biogas</t>
  </si>
  <si>
    <t>TES_per_household.kWh.AT.Res.HH.Thermal.WH.Biomass.Biomass_Waste</t>
  </si>
  <si>
    <t>TES_per_household.kWh.AT.Res.HH.Thermal.WH.Geo.Geo</t>
  </si>
  <si>
    <t>TES_per_household.kWh.AT.Res.HH.Thermal.WH.DistrHeat.Steam_Distr</t>
  </si>
  <si>
    <t>TES_per_household.kWh.AT.Res.HH.Thermal.WH.Elc.Elec</t>
  </si>
  <si>
    <t>TES_per_household.kWh.AT.Res.HH.Thermal.WH.TotalSolar.Solar</t>
  </si>
  <si>
    <t>TES_per_household.kWh.AT.Res.HH.Thermal.CO.Solids.Solids</t>
  </si>
  <si>
    <t>TES_per_household.kWh.AT.Res.HH.Thermal.CO.LPG.LPG</t>
  </si>
  <si>
    <t>TES_per_household.kWh.AT.Res.HH.Thermal.CO.Gas.NG_Biogas</t>
  </si>
  <si>
    <t>TES_per_household.kWh.AT.Res.HH.Thermal.CO.Biomass.Biomass_Waste</t>
  </si>
  <si>
    <t>TES_per_household.kWh.AT.Res.HH.Thermal.CO.Elc.Elec</t>
  </si>
  <si>
    <t>AT - CO2 emissions per household</t>
  </si>
  <si>
    <t>EMI_per_household.kgCO2.AT.Res.HH.Thermal.SH.Solids.Solids</t>
  </si>
  <si>
    <t>EMI_per_household.kgCO2.AT.Res.HH.Thermal.SH.LPG.LPG</t>
  </si>
  <si>
    <t>EMI_per_household.kgCO2.AT.Res.HH.Thermal.SH.Oil.Oil_LiqBio</t>
  </si>
  <si>
    <t>EMI_per_household.kgCO2.AT.Res.HH.Thermal.SH.Gas.NG_Biogas</t>
  </si>
  <si>
    <t>EMI_per_household.kgCO2.AT.Res.HH.Thermal.SH.Biomass.Biomass_Waste</t>
  </si>
  <si>
    <t>EMI_per_household.kgCO2.AT.Res.HH.Thermal.SH.Geo.Geo</t>
  </si>
  <si>
    <t>EMI_per_household.kgCO2.AT.Res.HH.Thermal.SH.DistrHeat.Steam_Distr</t>
  </si>
  <si>
    <t>EMI_per_household.kgCO2.AT.Res.HH.Thermal.SH.AdvElc.Elec</t>
  </si>
  <si>
    <t>EMI_per_household.kgCO2.AT.Res.HH.Thermal.SH.ConvElc.Elec</t>
  </si>
  <si>
    <t>EMI_per_household.kgCO2.AT.Res.HH.Thermal.SH.TotalCirculation.Elec</t>
  </si>
  <si>
    <t>EMI_per_household.kgCO2.AT.Res.HH.Thermal.SC.AC.Elec</t>
  </si>
  <si>
    <t>EMI_per_household.kgCO2.AT.Res.HH.Thermal.WH.Solids.Solids</t>
  </si>
  <si>
    <t>EMI_per_household.kgCO2.AT.Res.HH.Thermal.WH.LPG.LPG</t>
  </si>
  <si>
    <t>EMI_per_household.kgCO2.AT.Res.HH.Thermal.WH.Oil.Oil_LiqBio</t>
  </si>
  <si>
    <t>EMI_per_household.kgCO2.AT.Res.HH.Thermal.WH.Gas.NG_Biogas</t>
  </si>
  <si>
    <t>EMI_per_household.kgCO2.AT.Res.HH.Thermal.WH.Biomass.Biomass_Waste</t>
  </si>
  <si>
    <t>EMI_per_household.kgCO2.AT.Res.HH.Thermal.WH.Geo.Geo</t>
  </si>
  <si>
    <t>EMI_per_household.kgCO2.AT.Res.HH.Thermal.WH.DistrHeat.Steam_Distr</t>
  </si>
  <si>
    <t>EMI_per_household.kgCO2.AT.Res.HH.Thermal.WH.Elc.Elec</t>
  </si>
  <si>
    <t>EMI_per_household.kgCO2.AT.Res.HH.Thermal.WH.TotalSolar.Solar</t>
  </si>
  <si>
    <t>EMI_per_household.kgCO2.AT.Res.HH.Thermal.CO.Solids.Solids</t>
  </si>
  <si>
    <t>EMI_per_household.kgCO2.AT.Res.HH.Thermal.CO.LPG.LPG</t>
  </si>
  <si>
    <t>EMI_per_household.kgCO2.AT.Res.HH.Thermal.CO.Gas.NG_Biogas</t>
  </si>
  <si>
    <t>EMI_per_household.kgCO2.AT.Res.HH.Thermal.CO.Biomass.Biomass_Waste</t>
  </si>
  <si>
    <t>EMI_per_household.kgCO2.AT.Res.HH.Thermal.CO.Elc.Elec</t>
  </si>
  <si>
    <t>AT - Final energy consumption per surface area</t>
  </si>
  <si>
    <t>FEC_per_sqm.kWh.AT.Res.HH.Thermal.SH.Solids.Solids</t>
  </si>
  <si>
    <t>FEC_per_sqm.kWh.AT.Res.HH.Thermal.SH.LPG.LPG</t>
  </si>
  <si>
    <t>FEC_per_sqm.kWh.AT.Res.HH.Thermal.SH.Oil.Oil_LiqBio</t>
  </si>
  <si>
    <t>FEC_per_sqm.kWh.AT.Res.HH.Thermal.SH.Gas.NG_Biogas</t>
  </si>
  <si>
    <t>FEC_per_sqm.kWh.AT.Res.HH.Thermal.SH.Biomass.Biomass_Waste</t>
  </si>
  <si>
    <t>FEC_per_sqm.kWh.AT.Res.HH.Thermal.SH.Geo.Geo</t>
  </si>
  <si>
    <t>FEC_per_sqm.kWh.AT.Res.HH.Thermal.SH.DistrHeat.Steam_Distr</t>
  </si>
  <si>
    <t>FEC_per_sqm.kWh.AT.Res.HH.Thermal.SH.AdvElc.Elec</t>
  </si>
  <si>
    <t>FEC_per_sqm.kWh.AT.Res.HH.Thermal.SH.ConvElc.Elec</t>
  </si>
  <si>
    <t>FEC_per_sqm.kWh.AT.Res.HH.Thermal.SH.TotalCirculation.Elec</t>
  </si>
  <si>
    <t>FEC_per_sqm.kWh.AT.Res.HH.Thermal.SC.AC.Elec</t>
  </si>
  <si>
    <t>FEC_per_sqm.kWh.AT.Res.HH.Thermal.WH.Solids.Solids</t>
  </si>
  <si>
    <t>FEC_per_sqm.kWh.AT.Res.HH.Thermal.WH.LPG.LPG</t>
  </si>
  <si>
    <t>FEC_per_sqm.kWh.AT.Res.HH.Thermal.WH.Oil.Oil_LiqBio</t>
  </si>
  <si>
    <t>FEC_per_sqm.kWh.AT.Res.HH.Thermal.WH.Gas.NG_Biogas</t>
  </si>
  <si>
    <t>FEC_per_sqm.kWh.AT.Res.HH.Thermal.WH.Biomass.Biomass_Waste</t>
  </si>
  <si>
    <t>FEC_per_sqm.kWh.AT.Res.HH.Thermal.WH.Geo.Geo</t>
  </si>
  <si>
    <t>FEC_per_sqm.kWh.AT.Res.HH.Thermal.WH.DistrHeat.Steam_Distr</t>
  </si>
  <si>
    <t>FEC_per_sqm.kWh.AT.Res.HH.Thermal.WH.Elc.Elec</t>
  </si>
  <si>
    <t>FEC_per_sqm.kWh.AT.Res.HH.Thermal.WH.TotalSolar.Solar</t>
  </si>
  <si>
    <t>FEC_per_sqm.kWh.AT.Res.HH.Thermal.CO.Solids.Solids</t>
  </si>
  <si>
    <t>FEC_per_sqm.kWh.AT.Res.HH.Thermal.CO.LPG.LPG</t>
  </si>
  <si>
    <t>FEC_per_sqm.kWh.AT.Res.HH.Thermal.CO.Gas.NG_Biogas</t>
  </si>
  <si>
    <t>FEC_per_sqm.kWh.AT.Res.HH.Thermal.CO.Biomass.Biomass_Waste</t>
  </si>
  <si>
    <t>FEC_per_sqm.kWh.AT.Res.HH.Thermal.CO.Elc.Elec</t>
  </si>
  <si>
    <t>AT - Thermal energy service per surface area</t>
  </si>
  <si>
    <t>TES_per_sqm.kWh.AT.Res.HH.Thermal.SH.Solids.Solids</t>
  </si>
  <si>
    <t>TES_per_sqm.kWh.AT.Res.HH.Thermal.SH.LPG.LPG</t>
  </si>
  <si>
    <t>TES_per_sqm.kWh.AT.Res.HH.Thermal.SH.Oil.Oil_LiqBio</t>
  </si>
  <si>
    <t>TES_per_sqm.kWh.AT.Res.HH.Thermal.SH.Gas.NG_Biogas</t>
  </si>
  <si>
    <t>TES_per_sqm.kWh.AT.Res.HH.Thermal.SH.Biomass.Biomass_Waste</t>
  </si>
  <si>
    <t>TES_per_sqm.kWh.AT.Res.HH.Thermal.SH.Geo.Geo</t>
  </si>
  <si>
    <t>TES_per_sqm.kWh.AT.Res.HH.Thermal.SH.DistrHeat.Steam_Distr</t>
  </si>
  <si>
    <t>TES_per_sqm.kWh.AT.Res.HH.Thermal.SH.AdvElc.Elec</t>
  </si>
  <si>
    <t>TES_per_sqm.kWh.AT.Res.HH.Thermal.SH.ConvElc.Elec</t>
  </si>
  <si>
    <t>TES_per_sqm.kWh.AT.Res.HH.Thermal.SH.TotalCirculation.Elec</t>
  </si>
  <si>
    <t>TES_per_sqm.kWh.AT.Res.HH.Thermal.SC.AC.Elec</t>
  </si>
  <si>
    <t>TES_per_sqm.kWh.AT.Res.HH.Thermal.WH.Solids.Solids</t>
  </si>
  <si>
    <t>TES_per_sqm.kWh.AT.Res.HH.Thermal.WH.LPG.LPG</t>
  </si>
  <si>
    <t>TES_per_sqm.kWh.AT.Res.HH.Thermal.WH.Oil.Oil_LiqBio</t>
  </si>
  <si>
    <t>TES_per_sqm.kWh.AT.Res.HH.Thermal.WH.Gas.NG_Biogas</t>
  </si>
  <si>
    <t>TES_per_sqm.kWh.AT.Res.HH.Thermal.WH.Biomass.Biomass_Waste</t>
  </si>
  <si>
    <t>TES_per_sqm.kWh.AT.Res.HH.Thermal.WH.Geo.Geo</t>
  </si>
  <si>
    <t>TES_per_sqm.kWh.AT.Res.HH.Thermal.WH.DistrHeat.Steam_Distr</t>
  </si>
  <si>
    <t>TES_per_sqm.kWh.AT.Res.HH.Thermal.WH.Elc.Elec</t>
  </si>
  <si>
    <t>TES_per_sqm.kWh.AT.Res.HH.Thermal.WH.TotalSolar.Solar</t>
  </si>
  <si>
    <t>TES_per_sqm.kWh.AT.Res.HH.Thermal.CO.Solids.Solids</t>
  </si>
  <si>
    <t>TES_per_sqm.kWh.AT.Res.HH.Thermal.CO.LPG.LPG</t>
  </si>
  <si>
    <t>TES_per_sqm.kWh.AT.Res.HH.Thermal.CO.Gas.NG_Biogas</t>
  </si>
  <si>
    <t>TES_per_sqm.kWh.AT.Res.HH.Thermal.CO.Biomass.Biomass_Waste</t>
  </si>
  <si>
    <t>TES_per_sqm.kWh.AT.Res.HH.Thermal.CO.Elc.Elec</t>
  </si>
  <si>
    <t>AT - CO2 emissions per surface area</t>
  </si>
  <si>
    <t>EMI_per_sqm.kgCO2.AT.Res.HH.Thermal.SH.Solids.Solids</t>
  </si>
  <si>
    <t>EMI_per_sqm.kgCO2.AT.Res.HH.Thermal.SH.LPG.LPG</t>
  </si>
  <si>
    <t>EMI_per_sqm.kgCO2.AT.Res.HH.Thermal.SH.Oil.Oil_LiqBio</t>
  </si>
  <si>
    <t>EMI_per_sqm.kgCO2.AT.Res.HH.Thermal.SH.Gas.NG_Biogas</t>
  </si>
  <si>
    <t>EMI_per_sqm.kgCO2.AT.Res.HH.Thermal.SH.Biomass.Biomass_Waste</t>
  </si>
  <si>
    <t>EMI_per_sqm.kgCO2.AT.Res.HH.Thermal.SH.Geo.Geo</t>
  </si>
  <si>
    <t>EMI_per_sqm.kgCO2.AT.Res.HH.Thermal.SH.DistrHeat.Steam_Distr</t>
  </si>
  <si>
    <t>EMI_per_sqm.kgCO2.AT.Res.HH.Thermal.SH.AdvElc.Elec</t>
  </si>
  <si>
    <t>EMI_per_sqm.kgCO2.AT.Res.HH.Thermal.SH.ConvElc.Elec</t>
  </si>
  <si>
    <t>EMI_per_sqm.kgCO2.AT.Res.HH.Thermal.SH.TotalCirculation.Elec</t>
  </si>
  <si>
    <t>EMI_per_sqm.kgCO2.AT.Res.HH.Thermal.SC.AC.Elec</t>
  </si>
  <si>
    <t>EMI_per_sqm.kgCO2.AT.Res.HH.Thermal.WH.Solids.Solids</t>
  </si>
  <si>
    <t>EMI_per_sqm.kgCO2.AT.Res.HH.Thermal.WH.LPG.LPG</t>
  </si>
  <si>
    <t>EMI_per_sqm.kgCO2.AT.Res.HH.Thermal.WH.Oil.Oil_LiqBio</t>
  </si>
  <si>
    <t>EMI_per_sqm.kgCO2.AT.Res.HH.Thermal.WH.Gas.NG_Biogas</t>
  </si>
  <si>
    <t>EMI_per_sqm.kgCO2.AT.Res.HH.Thermal.WH.Biomass.Biomass_Waste</t>
  </si>
  <si>
    <t>EMI_per_sqm.kgCO2.AT.Res.HH.Thermal.WH.Geo.Geo</t>
  </si>
  <si>
    <t>EMI_per_sqm.kgCO2.AT.Res.HH.Thermal.WH.DistrHeat.Steam_Distr</t>
  </si>
  <si>
    <t>EMI_per_sqm.kgCO2.AT.Res.HH.Thermal.WH.Elc.Elec</t>
  </si>
  <si>
    <t>EMI_per_sqm.kgCO2.AT.Res.HH.Thermal.WH.TotalSolar.Solar</t>
  </si>
  <si>
    <t>EMI_per_sqm.kgCO2.AT.Res.HH.Thermal.CO.Solids.Solids</t>
  </si>
  <si>
    <t>EMI_per_sqm.kgCO2.AT.Res.HH.Thermal.CO.LPG.LPG</t>
  </si>
  <si>
    <t>EMI_per_sqm.kgCO2.AT.Res.HH.Thermal.CO.Gas.NG_Biogas</t>
  </si>
  <si>
    <t>EMI_per_sqm.kgCO2.AT.Res.HH.Thermal.CO.Biomass.Biomass_Waste</t>
  </si>
  <si>
    <t>EMI_per_sqm.kgCO2.AT.Res.HH.Thermal.CO.Elc.Elec</t>
  </si>
  <si>
    <t>AT - Number of new and renovated households</t>
  </si>
  <si>
    <t>NUM.number.AT.Res.HHnew.Thermal</t>
  </si>
  <si>
    <t>NUM.number.AT.Res.HHnew.Thermal.SH</t>
  </si>
  <si>
    <t>NUM.number.AT.Res.HHnew.Thermal.SH.Solids</t>
  </si>
  <si>
    <t>NUM.number.AT.Res.HHnew.Thermal.SH.LPG</t>
  </si>
  <si>
    <t>NUM.number.AT.Res.HHnew.Thermal.SH.Oil</t>
  </si>
  <si>
    <t>NUM.number.AT.Res.HHnew.Thermal.SH.Gas</t>
  </si>
  <si>
    <t>NUM.number.AT.Res.HHnew.Thermal.SH.Biomass</t>
  </si>
  <si>
    <t>NUM.number.AT.Res.HHnew.Thermal.SH.Geo</t>
  </si>
  <si>
    <t>NUM.number.AT.Res.HHnew.Thermal.SH.DistrHeat</t>
  </si>
  <si>
    <t>NUM.number.AT.Res.HHnew.Thermal.SH.AdvElc</t>
  </si>
  <si>
    <t>NUM.number.AT.Res.HHnew.Thermal.SH.ConvElc</t>
  </si>
  <si>
    <t>NUM.number.AT.Res.HHnew.Thermal.SC</t>
  </si>
  <si>
    <t>NUM.number.AT.Res.HHnew.Thermal.SC.AC</t>
  </si>
  <si>
    <t>NUM.number.AT.Res.HHnew.Thermal.WH</t>
  </si>
  <si>
    <t>NUM.number.AT.Res.HHnew.Thermal.WH.Solids</t>
  </si>
  <si>
    <t>NUM.number.AT.Res.HHnew.Thermal.WH.LPG</t>
  </si>
  <si>
    <t>NUM.number.AT.Res.HHnew.Thermal.WH.Oil</t>
  </si>
  <si>
    <t>NUM.number.AT.Res.HHnew.Thermal.WH.Gas</t>
  </si>
  <si>
    <t>NUM.number.AT.Res.HHnew.Thermal.WH.Biomass</t>
  </si>
  <si>
    <t>NUM.number.AT.Res.HHnew.Thermal.WH.Geo</t>
  </si>
  <si>
    <t>NUM.number.AT.Res.HHnew.Thermal.WH.DistrHeat</t>
  </si>
  <si>
    <t>NUM.number.AT.Res.HHnew.Thermal.WH.Elc</t>
  </si>
  <si>
    <t>NUM.number.AT.Res.HHnew.Thermal.WH.Solar</t>
  </si>
  <si>
    <t>NUM.number.AT.Res.HHnew.Thermal.CO</t>
  </si>
  <si>
    <t>NUM.number.AT.Res.HHnew.Thermal.CO.Solids</t>
  </si>
  <si>
    <t>NUM.number.AT.Res.HHnew.Thermal.CO.LPG</t>
  </si>
  <si>
    <t>NUM.number.AT.Res.HHnew.Thermal.CO.Gas</t>
  </si>
  <si>
    <t>NUM.number.AT.Res.HHnew.Thermal.CO.Biomass</t>
  </si>
  <si>
    <t>NUM.number.AT.Res.HHnew.Thermal.CO.Elc</t>
  </si>
  <si>
    <t>AT - Final energy consumption in new and renovated households</t>
  </si>
  <si>
    <t>FEC.ktoe.AT.Res.HHnew.Thermal</t>
  </si>
  <si>
    <t>FEC.ktoe.AT.Res.HHnew.Thermal.SH</t>
  </si>
  <si>
    <t>FEC.ktoe.AT.Res.HHnew.Thermal.SH.Solids.Solids</t>
  </si>
  <si>
    <t>FEC.ktoe.AT.Res.HHnew.Thermal.SH.LPG.LPG</t>
  </si>
  <si>
    <t>FEC.ktoe.AT.Res.HHnew.Thermal.SH.Oil.Oil_LiqBio</t>
  </si>
  <si>
    <t>FEC.ktoe.AT.Res.HHnew.Thermal.SH.Gas.NG_Biogas</t>
  </si>
  <si>
    <t>FEC.ktoe.AT.Res.HHnew.Thermal.SH.Biomass.Biomass_Waste</t>
  </si>
  <si>
    <t>FEC.ktoe.AT.Res.HHnew.Thermal.SH.Geo.Geo</t>
  </si>
  <si>
    <t>FEC.ktoe.AT.Res.HHnew.Thermal.SH.DistrHeat.Steam_Distr</t>
  </si>
  <si>
    <t>FEC.ktoe.AT.Res.HHnew.Thermal.SH.AdvElc.Elec</t>
  </si>
  <si>
    <t>FEC.ktoe.AT.Res.HHnew.Thermal.SH.ConvElc.Elec</t>
  </si>
  <si>
    <t>FEC.ktoe.AT.Res.HHnew.Thermal.SH.TotalCirculation.Elec</t>
  </si>
  <si>
    <t>FEC.ktoe.AT.Res.HHnew.Thermal.SC</t>
  </si>
  <si>
    <t>FEC.ktoe.AT.Res.HHnew.Thermal.SC.AC.Elec</t>
  </si>
  <si>
    <t>FEC.ktoe.AT.Res.HHnew.Thermal.WH</t>
  </si>
  <si>
    <t>FEC.ktoe.AT.Res.HHnew.Thermal.WH.Solids.Solids</t>
  </si>
  <si>
    <t>FEC.ktoe.AT.Res.HHnew.Thermal.WH.LPG.LPG</t>
  </si>
  <si>
    <t>FEC.ktoe.AT.Res.HHnew.Thermal.WH.Oil.Oil_LiqBio</t>
  </si>
  <si>
    <t>FEC.ktoe.AT.Res.HHnew.Thermal.WH.Gas.NG_Biogas</t>
  </si>
  <si>
    <t>FEC.ktoe.AT.Res.HHnew.Thermal.WH.Biomass.Biomass_Waste</t>
  </si>
  <si>
    <t>FEC.ktoe.AT.Res.HHnew.Thermal.WH.Geo.Geo</t>
  </si>
  <si>
    <t>FEC.ktoe.AT.Res.HHnew.Thermal.WH.DistrHeat.Steam_Distr</t>
  </si>
  <si>
    <t>FEC.ktoe.AT.Res.HHnew.Thermal.WH.Elc.Elec</t>
  </si>
  <si>
    <t>FEC.ktoe.AT.Res.HHnew.Thermal.WH.TotalSolar.Solar</t>
  </si>
  <si>
    <t>FEC.ktoe.AT.Res.HHnew.Thermal.CO</t>
  </si>
  <si>
    <t>FEC.ktoe.AT.Res.HHnew.Thermal.CO.Solids.Solids</t>
  </si>
  <si>
    <t>FEC.ktoe.AT.Res.HHnew.Thermal.CO.LPG.LPG</t>
  </si>
  <si>
    <t>FEC.ktoe.AT.Res.HHnew.Thermal.CO.Gas.NG_Biogas</t>
  </si>
  <si>
    <t>FEC.ktoe.AT.Res.HHnew.Thermal.CO.Biomass.Biomass_Waste</t>
  </si>
  <si>
    <t>FEC.ktoe.AT.Res.HHnew.Thermal.CO.Elc.Elec</t>
  </si>
  <si>
    <t>AT - Thermal energy service in new and renovated households</t>
  </si>
  <si>
    <t>TES.ktoe.AT.Res.HHnew.Thermal</t>
  </si>
  <si>
    <t>TES.ktoe.AT.Res.HHnew.Thermal.SH</t>
  </si>
  <si>
    <t>TES.ktoe.AT.Res.HHnew.Thermal.SH.Solids.Solids</t>
  </si>
  <si>
    <t>TES.ktoe.AT.Res.HHnew.Thermal.SH.LPG.LPG</t>
  </si>
  <si>
    <t>TES.ktoe.AT.Res.HHnew.Thermal.SH.Oil.Oil_LiqBio</t>
  </si>
  <si>
    <t>TES.ktoe.AT.Res.HHnew.Thermal.SH.Gas.NG_Biogas</t>
  </si>
  <si>
    <t>TES.ktoe.AT.Res.HHnew.Thermal.SH.Biomass.Biomass_Waste</t>
  </si>
  <si>
    <t>TES.ktoe.AT.Res.HHnew.Thermal.SH.Geo.Geo</t>
  </si>
  <si>
    <t>TES.ktoe.AT.Res.HHnew.Thermal.SH.DistrHeat.Steam_Distr</t>
  </si>
  <si>
    <t>TES.ktoe.AT.Res.HHnew.Thermal.SH.AdvElc.Elec</t>
  </si>
  <si>
    <t>TES.ktoe.AT.Res.HHnew.Thermal.SH.ConvElc.Elec</t>
  </si>
  <si>
    <t>TES.ktoe.AT.Res.HHnew.Thermal.SH.TotalCirculation.Elec</t>
  </si>
  <si>
    <t>TES.ktoe.AT.Res.HHnew.Thermal.SC</t>
  </si>
  <si>
    <t>TES.ktoe.AT.Res.HHnew.Thermal.SC.AC.Elec</t>
  </si>
  <si>
    <t>TES.ktoe.AT.Res.HHnew.Thermal.WH</t>
  </si>
  <si>
    <t>TES.ktoe.AT.Res.HHnew.Thermal.WH.Solids.Solids</t>
  </si>
  <si>
    <t>TES.ktoe.AT.Res.HHnew.Thermal.WH.LPG.LPG</t>
  </si>
  <si>
    <t>TES.ktoe.AT.Res.HHnew.Thermal.WH.Oil.Oil_LiqBio</t>
  </si>
  <si>
    <t>TES.ktoe.AT.Res.HHnew.Thermal.WH.Gas.NG_Biogas</t>
  </si>
  <si>
    <t>TES.ktoe.AT.Res.HHnew.Thermal.WH.Biomass.Biomass_Waste</t>
  </si>
  <si>
    <t>TES.ktoe.AT.Res.HHnew.Thermal.WH.Geo.Geo</t>
  </si>
  <si>
    <t>TES.ktoe.AT.Res.HHnew.Thermal.WH.DistrHeat.Steam_Distr</t>
  </si>
  <si>
    <t>TES.ktoe.AT.Res.HHnew.Thermal.WH.Elc.Elec</t>
  </si>
  <si>
    <t>TES.ktoe.AT.Res.HHnew.Thermal.WH.TotalSolar.Solar</t>
  </si>
  <si>
    <t>TES.ktoe.AT.Res.HHnew.Thermal.CO</t>
  </si>
  <si>
    <t>TES.ktoe.AT.Res.HHnew.Thermal.CO.Solids.Solids</t>
  </si>
  <si>
    <t>TES.ktoe.AT.Res.HHnew.Thermal.CO.LPG.LPG</t>
  </si>
  <si>
    <t>TES.ktoe.AT.Res.HHnew.Thermal.CO.Gas.NG_Biogas</t>
  </si>
  <si>
    <t>TES.ktoe.AT.Res.HHnew.Thermal.CO.Biomass.Biomass_Waste</t>
  </si>
  <si>
    <t>TES.ktoe.AT.Res.HHnew.Thermal.CO.Elc.Elec</t>
  </si>
  <si>
    <t>AT - System efficiency indicator of new and renovated households</t>
  </si>
  <si>
    <t>Eff.ratio.AT.Res.HHnew.Thermal</t>
  </si>
  <si>
    <t>Eff.ratio.AT.Res.HHnew.Thermal.SH</t>
  </si>
  <si>
    <t>Eff.ratio.AT.Res.HHnew.Thermal.SH.Solids.Solids</t>
  </si>
  <si>
    <t>Eff.ratio.AT.Res.HHnew.Thermal.SH.LPG.LPG</t>
  </si>
  <si>
    <t>Eff.ratio.AT.Res.HHnew.Thermal.SH.Oil.Oil_LiqBio</t>
  </si>
  <si>
    <t>Eff.ratio.AT.Res.HHnew.Thermal.SH.Gas.NG_Biogas</t>
  </si>
  <si>
    <t>Eff.ratio.AT.Res.HHnew.Thermal.SH.Biomass.Biomass_Waste</t>
  </si>
  <si>
    <t>Eff.ratio.AT.Res.HHnew.Thermal.SH.Geo.Geo</t>
  </si>
  <si>
    <t>Eff.ratio.AT.Res.HHnew.Thermal.SH.DistrHeat.Steam_Distr</t>
  </si>
  <si>
    <t>Eff.ratio.AT.Res.HHnew.Thermal.SH.AdvElc.Elec</t>
  </si>
  <si>
    <t>Eff.ratio.AT.Res.HHnew.Thermal.SH.ConvElc.Elec</t>
  </si>
  <si>
    <t>Eff.ratio.AT.Res.HHnew.Thermal.SH.TotalCirculation.Elec</t>
  </si>
  <si>
    <t>Eff.ratio.AT.Res.HHnew.Thermal.SC</t>
  </si>
  <si>
    <t>Eff.ratio.AT.Res.HHnew.Thermal.SC.AC.Elec</t>
  </si>
  <si>
    <t>Eff.ratio.AT.Res.HHnew.Thermal.WH</t>
  </si>
  <si>
    <t>Eff.ratio.AT.Res.HHnew.Thermal.WH.Solids.Solids</t>
  </si>
  <si>
    <t>Eff.ratio.AT.Res.HHnew.Thermal.WH.LPG.LPG</t>
  </si>
  <si>
    <t>Eff.ratio.AT.Res.HHnew.Thermal.WH.Oil.Oil_LiqBio</t>
  </si>
  <si>
    <t>Eff.ratio.AT.Res.HHnew.Thermal.WH.Gas.NG_Biogas</t>
  </si>
  <si>
    <t>Eff.ratio.AT.Res.HHnew.Thermal.WH.Biomass.Biomass_Waste</t>
  </si>
  <si>
    <t>Eff.ratio.AT.Res.HHnew.Thermal.WH.Geo.Geo</t>
  </si>
  <si>
    <t>Eff.ratio.AT.Res.HHnew.Thermal.WH.DistrHeat.Steam_Distr</t>
  </si>
  <si>
    <t>Eff.ratio.AT.Res.HHnew.Thermal.WH.Elc.Elec</t>
  </si>
  <si>
    <t>Eff.ratio.AT.Res.HHnew.Thermal.WH.TotalSolar.Solar</t>
  </si>
  <si>
    <t>Eff.ratio.AT.Res.HHnew.Thermal.CO</t>
  </si>
  <si>
    <t>Eff.ratio.AT.Res.HHnew.Thermal.CO.Solids.Solids</t>
  </si>
  <si>
    <t>Eff.ratio.AT.Res.HHnew.Thermal.CO.LPG.LPG</t>
  </si>
  <si>
    <t>Eff.ratio.AT.Res.HHnew.Thermal.CO.Gas.NG_Biogas</t>
  </si>
  <si>
    <t>Eff.ratio.AT.Res.HHnew.Thermal.CO.Biomass.Biomass_Waste</t>
  </si>
  <si>
    <t>Eff.ratio.AT.Res.HHnew.Thermal.CO.Elc.Elec</t>
  </si>
  <si>
    <t>AT - CO2 emissions in new and renovated households</t>
  </si>
  <si>
    <t>EMI.ktCO2.AT.Res.HHnew.Thermal</t>
  </si>
  <si>
    <t>EMI.ktCO2.AT.Res.HHnew.Thermal.SH</t>
  </si>
  <si>
    <t>EMI.ktCO2.AT.Res.HHnew.Thermal.SH.Solids.Solids</t>
  </si>
  <si>
    <t>EMI.ktCO2.AT.Res.HHnew.Thermal.SH.LPG.LPG</t>
  </si>
  <si>
    <t>EMI.ktCO2.AT.Res.HHnew.Thermal.SH.Oil.Oil_LiqBio</t>
  </si>
  <si>
    <t>EMI.ktCO2.AT.Res.HHnew.Thermal.SH.Gas.NG_Biogas</t>
  </si>
  <si>
    <t>EMI.ktCO2.AT.Res.HHnew.Thermal.SH.Biomass.Biomass_Waste</t>
  </si>
  <si>
    <t>EMI.ktCO2.AT.Res.HHnew.Thermal.SH.Geo.Geo</t>
  </si>
  <si>
    <t>EMI.ktCO2.AT.Res.HHnew.Thermal.SH.DistrHeat.Steam_Distr</t>
  </si>
  <si>
    <t>EMI.ktCO2.AT.Res.HHnew.Thermal.SH.AdvElc.Elec</t>
  </si>
  <si>
    <t>EMI.ktCO2.AT.Res.HHnew.Thermal.SH.ConvElc.Elec</t>
  </si>
  <si>
    <t>EMI.ktCO2.AT.Res.HHnew.Thermal.SH.TotalCirculation.Elec</t>
  </si>
  <si>
    <t>EMI.ktCO2.AT.Res.HHnew.Thermal.SC</t>
  </si>
  <si>
    <t>EMI.ktCO2.AT.Res.HHnew.Thermal.SC.AC.Elec</t>
  </si>
  <si>
    <t>EMI.ktCO2.AT.Res.HHnew.Thermal.WH</t>
  </si>
  <si>
    <t>EMI.ktCO2.AT.Res.HHnew.Thermal.WH.Solids.Solids</t>
  </si>
  <si>
    <t>EMI.ktCO2.AT.Res.HHnew.Thermal.WH.LPG.LPG</t>
  </si>
  <si>
    <t>EMI.ktCO2.AT.Res.HHnew.Thermal.WH.Oil.Oil_LiqBio</t>
  </si>
  <si>
    <t>EMI.ktCO2.AT.Res.HHnew.Thermal.WH.Gas.NG_Biogas</t>
  </si>
  <si>
    <t>EMI.ktCO2.AT.Res.HHnew.Thermal.WH.Biomass.Biomass_Waste</t>
  </si>
  <si>
    <t>EMI.ktCO2.AT.Res.HHnew.Thermal.WH.Geo.Geo</t>
  </si>
  <si>
    <t>EMI.ktCO2.AT.Res.HHnew.Thermal.WH.DistrHeat.Steam_Distr</t>
  </si>
  <si>
    <t>EMI.ktCO2.AT.Res.HHnew.Thermal.WH.Elc.Elec</t>
  </si>
  <si>
    <t>EMI.ktCO2.AT.Res.HHnew.Thermal.WH.TotalSolar.Solar</t>
  </si>
  <si>
    <t>EMI.ktCO2.AT.Res.HHnew.Thermal.CO</t>
  </si>
  <si>
    <t>EMI.ktCO2.AT.Res.HHnew.Thermal.CO.Solids.Solids</t>
  </si>
  <si>
    <t>EMI.ktCO2.AT.Res.HHnew.Thermal.CO.LPG.LPG</t>
  </si>
  <si>
    <t>EMI.ktCO2.AT.Res.HHnew.Thermal.CO.Gas.NG_Biogas</t>
  </si>
  <si>
    <t>EMI.ktCO2.AT.Res.HHnew.Thermal.CO.Biomass.Biomass_Waste</t>
  </si>
  <si>
    <t>EMI.ktCO2.AT.Res.HHnew.Thermal.CO.Elc.Elec</t>
  </si>
  <si>
    <t>AT - Final energy consumption of new and renovated households (per household)</t>
  </si>
  <si>
    <t>FEC_per_household.kWh.AT.Res.HHnew.Thermal</t>
  </si>
  <si>
    <t>FEC_per_household.kWh.AT.Res.HHnew.Thermal.SH</t>
  </si>
  <si>
    <t>FEC_per_household.kWh.AT.Res.HHnew.Thermal.SH.Solids.Solids</t>
  </si>
  <si>
    <t>FEC_per_household.kWh.AT.Res.HHnew.Thermal.SH.LPG.LPG</t>
  </si>
  <si>
    <t>FEC_per_household.kWh.AT.Res.HHnew.Thermal.SH.Oil.Oil_LiqBio</t>
  </si>
  <si>
    <t>FEC_per_household.kWh.AT.Res.HHnew.Thermal.SH.Gas.NG_Biogas</t>
  </si>
  <si>
    <t>FEC_per_household.kWh.AT.Res.HHnew.Thermal.SH.Biomass.Biomass_Waste</t>
  </si>
  <si>
    <t>FEC_per_household.kWh.AT.Res.HHnew.Thermal.SH.Geo.Geo</t>
  </si>
  <si>
    <t>FEC_per_household.kWh.AT.Res.HHnew.Thermal.SH.DistrHeat.Steam_Distr</t>
  </si>
  <si>
    <t>FEC_per_household.kWh.AT.Res.HHnew.Thermal.SH.AdvElc.Elec</t>
  </si>
  <si>
    <t>FEC_per_household.kWh.AT.Res.HHnew.Thermal.SH.ConvElc.Elec</t>
  </si>
  <si>
    <t>FEC_per_household.kWh.AT.Res.HHnew.Thermal.SH.TotalCirculation.Elec</t>
  </si>
  <si>
    <t>FEC_per_household.kWh.AT.Res.HHnew.Thermal.SC</t>
  </si>
  <si>
    <t>FEC_per_household.kWh.AT.Res.HHnew.Thermal.SC.AC.Elec</t>
  </si>
  <si>
    <t>FEC_per_household.kWh.AT.Res.HHnew.Thermal.WH</t>
  </si>
  <si>
    <t>FEC_per_household.kWh.AT.Res.HHnew.Thermal.WH.Solids.Solids</t>
  </si>
  <si>
    <t>FEC_per_household.kWh.AT.Res.HHnew.Thermal.WH.LPG.LPG</t>
  </si>
  <si>
    <t>FEC_per_household.kWh.AT.Res.HHnew.Thermal.WH.Oil.Oil_LiqBio</t>
  </si>
  <si>
    <t>FEC_per_household.kWh.AT.Res.HHnew.Thermal.WH.Gas.NG_Biogas</t>
  </si>
  <si>
    <t>FEC_per_household.kWh.AT.Res.HHnew.Thermal.WH.Biomass.Biomass_Waste</t>
  </si>
  <si>
    <t>FEC_per_household.kWh.AT.Res.HHnew.Thermal.WH.Geo.Geo</t>
  </si>
  <si>
    <t>FEC_per_household.kWh.AT.Res.HHnew.Thermal.WH.DistrHeat.Steam_Distr</t>
  </si>
  <si>
    <t>FEC_per_household.kWh.AT.Res.HHnew.Thermal.WH.Elc.Elec</t>
  </si>
  <si>
    <t>FEC_per_household.kWh.AT.Res.HHnew.Thermal.WH.TotalSolar.Solar</t>
  </si>
  <si>
    <t>FEC_per_household.kWh.AT.Res.HHnew.Thermal.CO</t>
  </si>
  <si>
    <t>FEC_per_household.kWh.AT.Res.HHnew.Thermal.CO.Solids.Solids</t>
  </si>
  <si>
    <t>FEC_per_household.kWh.AT.Res.HHnew.Thermal.CO.LPG.LPG</t>
  </si>
  <si>
    <t>FEC_per_household.kWh.AT.Res.HHnew.Thermal.CO.Gas.NG_Biogas</t>
  </si>
  <si>
    <t>FEC_per_household.kWh.AT.Res.HHnew.Thermal.CO.Biomass.Biomass_Waste</t>
  </si>
  <si>
    <t>FEC_per_household.kWh.AT.Res.HHnew.Thermal.CO.Elc.Elec</t>
  </si>
  <si>
    <t>AT - Thermal energy service of new and renovated households (per household)</t>
  </si>
  <si>
    <t>TES_per_household.kWh.AT.Res.HHnew.Thermal</t>
  </si>
  <si>
    <t>TES_per_household.kWh.AT.Res.HHnew.Thermal.SH</t>
  </si>
  <si>
    <t>TES_per_household.kWh.AT.Res.HHnew.Thermal.SH.Solids.Solids</t>
  </si>
  <si>
    <t>TES_per_household.kWh.AT.Res.HHnew.Thermal.SH.LPG.LPG</t>
  </si>
  <si>
    <t>TES_per_household.kWh.AT.Res.HHnew.Thermal.SH.Oil.Oil_LiqBio</t>
  </si>
  <si>
    <t>TES_per_household.kWh.AT.Res.HHnew.Thermal.SH.Gas.NG_Biogas</t>
  </si>
  <si>
    <t>TES_per_household.kWh.AT.Res.HHnew.Thermal.SH.Biomass.Biomass_Waste</t>
  </si>
  <si>
    <t>TES_per_household.kWh.AT.Res.HHnew.Thermal.SH.Geo.Geo</t>
  </si>
  <si>
    <t>TES_per_household.kWh.AT.Res.HHnew.Thermal.SH.DistrHeat.Steam_Distr</t>
  </si>
  <si>
    <t>TES_per_household.kWh.AT.Res.HHnew.Thermal.SH.AdvElc.Elec</t>
  </si>
  <si>
    <t>TES_per_household.kWh.AT.Res.HHnew.Thermal.SH.ConvElc.Elec</t>
  </si>
  <si>
    <t>TES_per_household.kWh.AT.Res.HHnew.Thermal.SH.TotalCirculation.Elec</t>
  </si>
  <si>
    <t>TES_per_household.kWh.AT.Res.HHnew.Thermal.SC</t>
  </si>
  <si>
    <t>TES_per_household.kWh.AT.Res.HHnew.Thermal.SC.AC.Elec</t>
  </si>
  <si>
    <t>TES_per_household.kWh.AT.Res.HHnew.Thermal.WH</t>
  </si>
  <si>
    <t>TES_per_household.kWh.AT.Res.HHnew.Thermal.WH.Solids.Solids</t>
  </si>
  <si>
    <t>TES_per_household.kWh.AT.Res.HHnew.Thermal.WH.LPG.LPG</t>
  </si>
  <si>
    <t>TES_per_household.kWh.AT.Res.HHnew.Thermal.WH.Oil.Oil_LiqBio</t>
  </si>
  <si>
    <t>TES_per_household.kWh.AT.Res.HHnew.Thermal.WH.Gas.NG_Biogas</t>
  </si>
  <si>
    <t>TES_per_household.kWh.AT.Res.HHnew.Thermal.WH.Biomass.Biomass_Waste</t>
  </si>
  <si>
    <t>TES_per_household.kWh.AT.Res.HHnew.Thermal.WH.Geo.Geo</t>
  </si>
  <si>
    <t>TES_per_household.kWh.AT.Res.HHnew.Thermal.WH.DistrHeat.Steam_Distr</t>
  </si>
  <si>
    <t>TES_per_household.kWh.AT.Res.HHnew.Thermal.WH.Elc.Elec</t>
  </si>
  <si>
    <t>TES_per_household.kWh.AT.Res.HHnew.Thermal.WH.TotalSolar.Solar</t>
  </si>
  <si>
    <t>TES_per_household.kWh.AT.Res.HHnew.Thermal.CO</t>
  </si>
  <si>
    <t>TES_per_household.kWh.AT.Res.HHnew.Thermal.CO.Solids.Solids</t>
  </si>
  <si>
    <t>TES_per_household.kWh.AT.Res.HHnew.Thermal.CO.LPG.LPG</t>
  </si>
  <si>
    <t>TES_per_household.kWh.AT.Res.HHnew.Thermal.CO.Gas.NG_Biogas</t>
  </si>
  <si>
    <t>TES_per_household.kWh.AT.Res.HHnew.Thermal.CO.Biomass.Biomass_Waste</t>
  </si>
  <si>
    <t>TES_per_household.kWh.AT.Res.HHnew.Thermal.CO.Elc.Elec</t>
  </si>
  <si>
    <t>AT - CO2 emissions in new and renovated households (per household)</t>
  </si>
  <si>
    <t>EMI_per_household.kgCO2.AT.Res.HHnew.Thermal</t>
  </si>
  <si>
    <t>EMI_per_household.kgCO2.AT.Res.HHnew.Thermal.SH</t>
  </si>
  <si>
    <t>EMI_per_household.kgCO2.AT.Res.HHnew.Thermal.SH.Solids.Solids</t>
  </si>
  <si>
    <t>EMI_per_household.kgCO2.AT.Res.HHnew.Thermal.SH.LPG.LPG</t>
  </si>
  <si>
    <t>EMI_per_household.kgCO2.AT.Res.HHnew.Thermal.SH.Oil.Oil_LiqBio</t>
  </si>
  <si>
    <t>EMI_per_household.kgCO2.AT.Res.HHnew.Thermal.SH.Gas.NG_Biogas</t>
  </si>
  <si>
    <t>EMI_per_household.kgCO2.AT.Res.HHnew.Thermal.SH.Biomass.Biomass_Waste</t>
  </si>
  <si>
    <t>EMI_per_household.kgCO2.AT.Res.HHnew.Thermal.SH.Geo.Geo</t>
  </si>
  <si>
    <t>EMI_per_household.kgCO2.AT.Res.HHnew.Thermal.SH.DistrHeat.Steam_Distr</t>
  </si>
  <si>
    <t>EMI_per_household.kgCO2.AT.Res.HHnew.Thermal.SH.AdvElc.Elec</t>
  </si>
  <si>
    <t>EMI_per_household.kgCO2.AT.Res.HHnew.Thermal.SH.ConvElc.Elec</t>
  </si>
  <si>
    <t>EMI_per_household.kgCO2.AT.Res.HHnew.Thermal.SH.TotalCirculation.Elec</t>
  </si>
  <si>
    <t>EMI_per_household.kgCO2.AT.Res.HHnew.Thermal.SC</t>
  </si>
  <si>
    <t>EMI_per_household.kgCO2.AT.Res.HHnew.Thermal.SC.AC.Elec</t>
  </si>
  <si>
    <t>EMI_per_household.kgCO2.AT.Res.HHnew.Thermal.WH</t>
  </si>
  <si>
    <t>EMI_per_household.kgCO2.AT.Res.HHnew.Thermal.WH.Solids.Solids</t>
  </si>
  <si>
    <t>EMI_per_household.kgCO2.AT.Res.HHnew.Thermal.WH.LPG.LPG</t>
  </si>
  <si>
    <t>EMI_per_household.kgCO2.AT.Res.HHnew.Thermal.WH.Oil.Oil_LiqBio</t>
  </si>
  <si>
    <t>EMI_per_household.kgCO2.AT.Res.HHnew.Thermal.WH.Gas.NG_Biogas</t>
  </si>
  <si>
    <t>EMI_per_household.kgCO2.AT.Res.HHnew.Thermal.WH.Biomass.Biomass_Waste</t>
  </si>
  <si>
    <t>EMI_per_household.kgCO2.AT.Res.HHnew.Thermal.WH.Geo.Geo</t>
  </si>
  <si>
    <t>EMI_per_household.kgCO2.AT.Res.HHnew.Thermal.WH.DistrHeat.Steam_Distr</t>
  </si>
  <si>
    <t>EMI_per_household.kgCO2.AT.Res.HHnew.Thermal.WH.Elc.Elec</t>
  </si>
  <si>
    <t>EMI_per_household.kgCO2.AT.Res.HHnew.Thermal.WH.TotalSolar.Solar</t>
  </si>
  <si>
    <t>EMI_per_household.kgCO2.AT.Res.HHnew.Thermal.CO</t>
  </si>
  <si>
    <t>EMI_per_household.kgCO2.AT.Res.HHnew.Thermal.CO.Solids.Solids</t>
  </si>
  <si>
    <t>EMI_per_household.kgCO2.AT.Res.HHnew.Thermal.CO.LPG.LPG</t>
  </si>
  <si>
    <t>EMI_per_household.kgCO2.AT.Res.HHnew.Thermal.CO.Gas.NG_Biogas</t>
  </si>
  <si>
    <t>EMI_per_household.kgCO2.AT.Res.HHnew.Thermal.CO.Biomass.Biomass_Waste</t>
  </si>
  <si>
    <t>EMI_per_household.kgCO2.AT.Res.HHnew.Thermal.CO.Elc.Elec</t>
  </si>
  <si>
    <t>AT - Final energy consumption in new and renovated households per surface area</t>
  </si>
  <si>
    <t>FEC_per_sqm.kWh.AT.Res.HHnew.Thermal</t>
  </si>
  <si>
    <t>FEC_per_sqm.kWh.AT.Res.HHnew.Thermal.SH</t>
  </si>
  <si>
    <t>FEC_per_sqm.kWh.AT.Res.HHnew.Thermal.SH.Solids.Solids</t>
  </si>
  <si>
    <t>FEC_per_sqm.kWh.AT.Res.HHnew.Thermal.SH.LPG.LPG</t>
  </si>
  <si>
    <t>FEC_per_sqm.kWh.AT.Res.HHnew.Thermal.SH.Oil.Oil_LiqBio</t>
  </si>
  <si>
    <t>FEC_per_sqm.kWh.AT.Res.HHnew.Thermal.SH.Gas.NG_Biogas</t>
  </si>
  <si>
    <t>FEC_per_sqm.kWh.AT.Res.HHnew.Thermal.SH.Biomass.Biomass_Waste</t>
  </si>
  <si>
    <t>FEC_per_sqm.kWh.AT.Res.HHnew.Thermal.SH.Geo.Geo</t>
  </si>
  <si>
    <t>FEC_per_sqm.kWh.AT.Res.HHnew.Thermal.SH.DistrHeat.Steam_Distr</t>
  </si>
  <si>
    <t>FEC_per_sqm.kWh.AT.Res.HHnew.Thermal.SH.AdvElc.Elec</t>
  </si>
  <si>
    <t>FEC_per_sqm.kWh.AT.Res.HHnew.Thermal.SH.ConvElc.Elec</t>
  </si>
  <si>
    <t>FEC_per_sqm.kWh.AT.Res.HHnew.Thermal.SH.TotalCirculation.Elec</t>
  </si>
  <si>
    <t>FEC_per_sqm.kWh.AT.Res.HHnew.Thermal.SC</t>
  </si>
  <si>
    <t>FEC_per_sqm.kWh.AT.Res.HHnew.Thermal.SC.AC.Elec</t>
  </si>
  <si>
    <t>FEC_per_sqm.kWh.AT.Res.HHnew.Thermal.WH</t>
  </si>
  <si>
    <t>FEC_per_sqm.kWh.AT.Res.HHnew.Thermal.WH.Solids.Solids</t>
  </si>
  <si>
    <t>FEC_per_sqm.kWh.AT.Res.HHnew.Thermal.WH.LPG.LPG</t>
  </si>
  <si>
    <t>FEC_per_sqm.kWh.AT.Res.HHnew.Thermal.WH.Oil.Oil_LiqBio</t>
  </si>
  <si>
    <t>FEC_per_sqm.kWh.AT.Res.HHnew.Thermal.WH.Gas.NG_Biogas</t>
  </si>
  <si>
    <t>FEC_per_sqm.kWh.AT.Res.HHnew.Thermal.WH.Biomass.Biomass_Waste</t>
  </si>
  <si>
    <t>FEC_per_sqm.kWh.AT.Res.HHnew.Thermal.WH.Geo.Geo</t>
  </si>
  <si>
    <t>FEC_per_sqm.kWh.AT.Res.HHnew.Thermal.WH.DistrHeat.Steam_Distr</t>
  </si>
  <si>
    <t>FEC_per_sqm.kWh.AT.Res.HHnew.Thermal.WH.Elc.Elec</t>
  </si>
  <si>
    <t>FEC_per_sqm.kWh.AT.Res.HHnew.Thermal.WH.TotalSolar.Solar</t>
  </si>
  <si>
    <t>FEC_per_sqm.kWh.AT.Res.HHnew.Thermal.CO</t>
  </si>
  <si>
    <t>FEC_per_sqm.kWh.AT.Res.HHnew.Thermal.CO.Solids.Solids</t>
  </si>
  <si>
    <t>FEC_per_sqm.kWh.AT.Res.HHnew.Thermal.CO.LPG.LPG</t>
  </si>
  <si>
    <t>FEC_per_sqm.kWh.AT.Res.HHnew.Thermal.CO.Gas.NG_Biogas</t>
  </si>
  <si>
    <t>FEC_per_sqm.kWh.AT.Res.HHnew.Thermal.CO.Biomass.Biomass_Waste</t>
  </si>
  <si>
    <t>FEC_per_sqm.kWh.AT.Res.HHnew.Thermal.CO.Elc.Elec</t>
  </si>
  <si>
    <t>AT - Thermal energy service in new and renovated households per surface area</t>
  </si>
  <si>
    <t>TES_per_sqm.kWh.AT.Res.HHnew.Thermal</t>
  </si>
  <si>
    <t>TES_per_sqm.kWh.AT.Res.HHnew.Thermal.SH</t>
  </si>
  <si>
    <t>TES_per_sqm.kWh.AT.Res.HHnew.Thermal.SH.Solids.Solids</t>
  </si>
  <si>
    <t>TES_per_sqm.kWh.AT.Res.HHnew.Thermal.SH.LPG.LPG</t>
  </si>
  <si>
    <t>TES_per_sqm.kWh.AT.Res.HHnew.Thermal.SH.Oil.Oil_LiqBio</t>
  </si>
  <si>
    <t>TES_per_sqm.kWh.AT.Res.HHnew.Thermal.SH.Gas.NG_Biogas</t>
  </si>
  <si>
    <t>TES_per_sqm.kWh.AT.Res.HHnew.Thermal.SH.Biomass.Biomass_Waste</t>
  </si>
  <si>
    <t>TES_per_sqm.kWh.AT.Res.HHnew.Thermal.SH.Geo.Geo</t>
  </si>
  <si>
    <t>TES_per_sqm.kWh.AT.Res.HHnew.Thermal.SH.DistrHeat.Steam_Distr</t>
  </si>
  <si>
    <t>TES_per_sqm.kWh.AT.Res.HHnew.Thermal.SH.AdvElc.Elec</t>
  </si>
  <si>
    <t>TES_per_sqm.kWh.AT.Res.HHnew.Thermal.SH.ConvElc.Elec</t>
  </si>
  <si>
    <t>TES_per_sqm.kWh.AT.Res.HHnew.Thermal.SH.TotalCirculation.Elec</t>
  </si>
  <si>
    <t>TES_per_sqm.kWh.AT.Res.HHnew.Thermal.SC</t>
  </si>
  <si>
    <t>TES_per_sqm.kWh.AT.Res.HHnew.Thermal.SC.AC.Elec</t>
  </si>
  <si>
    <t>TES_per_sqm.kWh.AT.Res.HHnew.Thermal.WH</t>
  </si>
  <si>
    <t>TES_per_sqm.kWh.AT.Res.HHnew.Thermal.WH.Solids.Solids</t>
  </si>
  <si>
    <t>TES_per_sqm.kWh.AT.Res.HHnew.Thermal.WH.LPG.LPG</t>
  </si>
  <si>
    <t>TES_per_sqm.kWh.AT.Res.HHnew.Thermal.WH.Oil.Oil_LiqBio</t>
  </si>
  <si>
    <t>TES_per_sqm.kWh.AT.Res.HHnew.Thermal.WH.Gas.NG_Biogas</t>
  </si>
  <si>
    <t>TES_per_sqm.kWh.AT.Res.HHnew.Thermal.WH.Biomass.Biomass_Waste</t>
  </si>
  <si>
    <t>TES_per_sqm.kWh.AT.Res.HHnew.Thermal.WH.Geo.Geo</t>
  </si>
  <si>
    <t>TES_per_sqm.kWh.AT.Res.HHnew.Thermal.WH.DistrHeat.Steam_Distr</t>
  </si>
  <si>
    <t>TES_per_sqm.kWh.AT.Res.HHnew.Thermal.WH.Elc.Elec</t>
  </si>
  <si>
    <t>TES_per_sqm.kWh.AT.Res.HHnew.Thermal.WH.TotalSolar.Solar</t>
  </si>
  <si>
    <t>TES_per_sqm.kWh.AT.Res.HHnew.Thermal.CO</t>
  </si>
  <si>
    <t>TES_per_sqm.kWh.AT.Res.HHnew.Thermal.CO.Solids.Solids</t>
  </si>
  <si>
    <t>TES_per_sqm.kWh.AT.Res.HHnew.Thermal.CO.LPG.LPG</t>
  </si>
  <si>
    <t>TES_per_sqm.kWh.AT.Res.HHnew.Thermal.CO.Gas.NG_Biogas</t>
  </si>
  <si>
    <t>TES_per_sqm.kWh.AT.Res.HHnew.Thermal.CO.Biomass.Biomass_Waste</t>
  </si>
  <si>
    <t>TES_per_sqm.kWh.AT.Res.HHnew.Thermal.CO.Elc.Elec</t>
  </si>
  <si>
    <t>AT - CO2 emissions in new and renovated households per surface area</t>
  </si>
  <si>
    <t>EMI_per_sqm.kgCO2.AT.Res.HHnew.Thermal</t>
  </si>
  <si>
    <t>EMI_per_sqm.kgCO2.AT.Res.HHnew.Thermal.SH</t>
  </si>
  <si>
    <t>EMI_per_sqm.kgCO2.AT.Res.HHnew.Thermal.SH.Solids.Solids</t>
  </si>
  <si>
    <t>EMI_per_sqm.kgCO2.AT.Res.HHnew.Thermal.SH.LPG.LPG</t>
  </si>
  <si>
    <t>EMI_per_sqm.kgCO2.AT.Res.HHnew.Thermal.SH.Oil.Oil_LiqBio</t>
  </si>
  <si>
    <t>EMI_per_sqm.kgCO2.AT.Res.HHnew.Thermal.SH.Gas.NG_Biogas</t>
  </si>
  <si>
    <t>EMI_per_sqm.kgCO2.AT.Res.HHnew.Thermal.SH.Biomass.Biomass_Waste</t>
  </si>
  <si>
    <t>EMI_per_sqm.kgCO2.AT.Res.HHnew.Thermal.SH.Geo.Geo</t>
  </si>
  <si>
    <t>EMI_per_sqm.kgCO2.AT.Res.HHnew.Thermal.SH.DistrHeat.Steam_Distr</t>
  </si>
  <si>
    <t>EMI_per_sqm.kgCO2.AT.Res.HHnew.Thermal.SH.AdvElc.Elec</t>
  </si>
  <si>
    <t>EMI_per_sqm.kgCO2.AT.Res.HHnew.Thermal.SH.ConvElc.Elec</t>
  </si>
  <si>
    <t>EMI_per_sqm.kgCO2.AT.Res.HHnew.Thermal.SH.TotalCirculation.Elec</t>
  </si>
  <si>
    <t>EMI_per_sqm.kgCO2.AT.Res.HHnew.Thermal.SC</t>
  </si>
  <si>
    <t>EMI_per_sqm.kgCO2.AT.Res.HHnew.Thermal.SC.AC.Elec</t>
  </si>
  <si>
    <t>EMI_per_sqm.kgCO2.AT.Res.HHnew.Thermal.WH</t>
  </si>
  <si>
    <t>EMI_per_sqm.kgCO2.AT.Res.HHnew.Thermal.WH.Solids.Solids</t>
  </si>
  <si>
    <t>EMI_per_sqm.kgCO2.AT.Res.HHnew.Thermal.WH.LPG.LPG</t>
  </si>
  <si>
    <t>EMI_per_sqm.kgCO2.AT.Res.HHnew.Thermal.WH.Oil.Oil_LiqBio</t>
  </si>
  <si>
    <t>EMI_per_sqm.kgCO2.AT.Res.HHnew.Thermal.WH.Gas.NG_Biogas</t>
  </si>
  <si>
    <t>EMI_per_sqm.kgCO2.AT.Res.HHnew.Thermal.WH.Biomass.Biomass_Waste</t>
  </si>
  <si>
    <t>EMI_per_sqm.kgCO2.AT.Res.HHnew.Thermal.WH.Geo.Geo</t>
  </si>
  <si>
    <t>EMI_per_sqm.kgCO2.AT.Res.HHnew.Thermal.WH.DistrHeat.Steam_Distr</t>
  </si>
  <si>
    <t>EMI_per_sqm.kgCO2.AT.Res.HHnew.Thermal.WH.Elc.Elec</t>
  </si>
  <si>
    <t>EMI_per_sqm.kgCO2.AT.Res.HHnew.Thermal.WH.TotalSolar.Solar</t>
  </si>
  <si>
    <t>EMI_per_sqm.kgCO2.AT.Res.HHnew.Thermal.CO</t>
  </si>
  <si>
    <t>EMI_per_sqm.kgCO2.AT.Res.HHnew.Thermal.CO.Solids.Solids</t>
  </si>
  <si>
    <t>EMI_per_sqm.kgCO2.AT.Res.HHnew.Thermal.CO.LPG.LPG</t>
  </si>
  <si>
    <t>EMI_per_sqm.kgCO2.AT.Res.HHnew.Thermal.CO.Gas.NG_Biogas</t>
  </si>
  <si>
    <t>EMI_per_sqm.kgCO2.AT.Res.HHnew.Thermal.CO.Biomass.Biomass_Waste</t>
  </si>
  <si>
    <t>EMI_per_sqm.kgCO2.AT.Res.HHnew.Thermal.CO.Elc.Elec</t>
  </si>
  <si>
    <t>FEC.ktoe.AT.Res.HH.Appl.RF</t>
  </si>
  <si>
    <t>FEC.ktoe.AT.Res.HH.Appl.WM</t>
  </si>
  <si>
    <t>FEC.ktoe.AT.Res.HH.Appl.DR</t>
  </si>
  <si>
    <t>FEC.ktoe.AT.Res.HH.Appl.DW</t>
  </si>
  <si>
    <t>FEC.ktoe.AT.Res.HH.Appl.TV</t>
  </si>
  <si>
    <t>FEC.ktoe.AT.Res.HH.Appl.IT</t>
  </si>
  <si>
    <t>FEC.ktoe.AT.Res.HH.Appl.LI</t>
  </si>
  <si>
    <t>FEC.ktoe.AT.Res.HH.Appl.OA</t>
  </si>
  <si>
    <t>Size.MW.AT.Res.HH.Appl</t>
  </si>
  <si>
    <t>Size.MW.AT.Res.HH.Appl.RF</t>
  </si>
  <si>
    <t>Size.MW.AT.Res.HH.Appl.WM</t>
  </si>
  <si>
    <t>Size.MW.AT.Res.HH.Appl.DR</t>
  </si>
  <si>
    <t>Size.MW.AT.Res.HH.Appl.DW</t>
  </si>
  <si>
    <t>Size.MW.AT.Res.HH.Appl.TV</t>
  </si>
  <si>
    <t>Size.MW.AT.Res.HH.Appl.IT</t>
  </si>
  <si>
    <t>Size.MW.AT.Res.HH.Appl.LI</t>
  </si>
  <si>
    <t>Size.MW.AT.Res.HH.Appl.OA</t>
  </si>
  <si>
    <t>NUM.number.AT.Res.HH.Appl.RF</t>
  </si>
  <si>
    <t>NUM.number.AT.Res.HH.Appl.WM</t>
  </si>
  <si>
    <t>NUM.number.AT.Res.HH.Appl.DR</t>
  </si>
  <si>
    <t>NUM.number.AT.Res.HH.Appl.DW</t>
  </si>
  <si>
    <t>NUM.number.AT.Res.HH.Appl.TV</t>
  </si>
  <si>
    <t>NUM.number.AT.Res.HH.Appl.IT</t>
  </si>
  <si>
    <t>NUM.number.AT.Res.HH.Appl.LI</t>
  </si>
  <si>
    <t>NUM.number.AT.Res.HH.Appl.OA</t>
  </si>
  <si>
    <t>NUM.number.AT.Res.HH.Applnew.RF</t>
  </si>
  <si>
    <t>NUM.number.AT.Res.HH.Applnew.WM</t>
  </si>
  <si>
    <t>NUM.number.AT.Res.HH.Applnew.DR</t>
  </si>
  <si>
    <t>NUM.number.AT.Res.HH.Applnew.DW</t>
  </si>
  <si>
    <t>NUM.number.AT.Res.HH.Applnew.TV</t>
  </si>
  <si>
    <t>NUM.number.AT.Res.HH.Applnew.IT</t>
  </si>
  <si>
    <t>NUM.number.AT.Res.HH.Applnew.LI</t>
  </si>
  <si>
    <t>NUM.number.AT.Res.HH.Applnew.OA</t>
  </si>
  <si>
    <t>NUM.number.AT.Res.HH.Applrepl.RF</t>
  </si>
  <si>
    <t>NUM.number.AT.Res.HH.Applrepl.WM</t>
  </si>
  <si>
    <t>NUM.number.AT.Res.HH.Applrepl.DR</t>
  </si>
  <si>
    <t>NUM.number.AT.Res.HH.Applrepl.DW</t>
  </si>
  <si>
    <t>NUM.number.AT.Res.HH.Applrepl.TV</t>
  </si>
  <si>
    <t>NUM.number.AT.Res.HH.Applrepl.IT</t>
  </si>
  <si>
    <t>NUM.number.AT.Res.HH.Applrepl.LI</t>
  </si>
  <si>
    <t>NUM.number.AT.Res.HH.Applrepl.OA</t>
  </si>
  <si>
    <t>Op.hours.AT.Res.HH.Appl.RF</t>
  </si>
  <si>
    <t>Op.hours.AT.Res.HH.Appl.WM</t>
  </si>
  <si>
    <t>Op.hours.AT.Res.HH.Appl.DR</t>
  </si>
  <si>
    <t>Op.hours.AT.Res.HH.Appl.DW</t>
  </si>
  <si>
    <t>Op.hours.AT.Res.HH.Appl.TV</t>
  </si>
  <si>
    <t>Op.hours.AT.Res.HH.Appl.IT</t>
  </si>
  <si>
    <t>Op.hours.AT.Res.HH.Appl.LI</t>
  </si>
  <si>
    <t>Op.hours.AT.Res.HH.Appl.OA</t>
  </si>
  <si>
    <t>Size_per_appl.W.AT.Res.HH.Appl.RF</t>
  </si>
  <si>
    <t>Size_per_appl.W.AT.Res.HH.Appl.WM</t>
  </si>
  <si>
    <t>Size_per_appl.W.AT.Res.HH.Appl.DR</t>
  </si>
  <si>
    <t>Size_per_appl.W.AT.Res.HH.Appl.DW</t>
  </si>
  <si>
    <t>Size_per_appl.W.AT.Res.HH.Appl.TV</t>
  </si>
  <si>
    <t>Size_per_appl.W.AT.Res.HH.Appl.IT</t>
  </si>
  <si>
    <t>Size_per_appl.W.AT.Res.HH.Appl.LI</t>
  </si>
  <si>
    <t>Size_per_appl.W.AT.Res.HH.Appl.OA</t>
  </si>
  <si>
    <t>Size_per_appl.W.AT.Res.HH.Applnew.RF</t>
  </si>
  <si>
    <t>Size_per_appl.W.AT.Res.HH.Applnew.WM</t>
  </si>
  <si>
    <t>Size_per_appl.W.AT.Res.HH.Applnew.DR</t>
  </si>
  <si>
    <t>Size_per_appl.W.AT.Res.HH.Applnew.DW</t>
  </si>
  <si>
    <t>Size_per_appl.W.AT.Res.HH.Applnew.TV</t>
  </si>
  <si>
    <t>Size_per_appl.W.AT.Res.HH.Applnew.IT</t>
  </si>
  <si>
    <t>Size_per_appl.W.AT.Res.HH.Applnew.LI</t>
  </si>
  <si>
    <t>Size_per_appl.W.AT.Res.HH.Applnew.OA</t>
  </si>
  <si>
    <t>NUM.number_per_household.AT.Res.HH.Appl.RF</t>
  </si>
  <si>
    <t>NUM.number_per_household.AT.Res.HH.Appl.WM</t>
  </si>
  <si>
    <t>NUM.number_per_household.AT.Res.HH.Appl.DR</t>
  </si>
  <si>
    <t>NUM.number_per_household.AT.Res.HH.Appl.DW</t>
  </si>
  <si>
    <t>NUM.number_per_household.AT.Res.HH.Appl.TV</t>
  </si>
  <si>
    <t>NUM.number_per_household.AT.Res.HH.Appl.IT</t>
  </si>
  <si>
    <t>NUM.number_per_household.AT.Res.HH.Appl.LI</t>
  </si>
  <si>
    <t>NUM.number_per_household.AT.Res.HH.Appl.OA</t>
  </si>
  <si>
    <t>Size_per_household.W.AT.Res.HH.Appl.RF</t>
  </si>
  <si>
    <t>Size_per_household.W.AT.Res.HH.Appl.WM</t>
  </si>
  <si>
    <t>Size_per_household.W.AT.Res.HH.Appl.DR</t>
  </si>
  <si>
    <t>Size_per_household.W.AT.Res.HH.Appl.DW</t>
  </si>
  <si>
    <t>Size_per_household.W.AT.Res.HH.Appl.TV</t>
  </si>
  <si>
    <t>Size_per_household.W.AT.Res.HH.Appl.IT</t>
  </si>
  <si>
    <t>Size_per_household.W.AT.Res.HH.Appl.LI</t>
  </si>
  <si>
    <t>Size_per_household.W.AT.Res.HH.Appl.OA</t>
  </si>
  <si>
    <t>FEC_per_household.kWh.AT.Res.HH.Appl.RF</t>
  </si>
  <si>
    <t>FEC_per_household.kWh.AT.Res.HH.Appl.WM</t>
  </si>
  <si>
    <t>FEC_per_household.kWh.AT.Res.HH.Appl.DR</t>
  </si>
  <si>
    <t>FEC_per_household.kWh.AT.Res.HH.Appl.DW</t>
  </si>
  <si>
    <t>FEC_per_household.kWh.AT.Res.HH.Appl.TV</t>
  </si>
  <si>
    <t>FEC_per_household.kWh.AT.Res.HH.Appl.IT</t>
  </si>
  <si>
    <t>FEC_per_household.kWh.AT.Res.HH.Appl.LI</t>
  </si>
  <si>
    <t>FEC_per_household.kWh.AT.Res.HH.Appl.OA</t>
  </si>
  <si>
    <t>Lumens_per_household.lumen.AT.Res.HH.Appl.LI</t>
  </si>
  <si>
    <t>AT - Number of households (detailed structure)</t>
  </si>
  <si>
    <t>NUM.number.AT.Res.HH.Thermal.SH.Solids.SH</t>
  </si>
  <si>
    <t>NUM.number.AT.Res.HH.Thermal.SH.Solids.SC.AC</t>
  </si>
  <si>
    <t>NUM.number.AT.Res.HH.Thermal.SH.Solids.WH.Solids.NoSolar</t>
  </si>
  <si>
    <t>NUM.number.AT.Res.HH.Thermal.SH.Solids.WH.LPG.NoSolar</t>
  </si>
  <si>
    <t>NUM.number.AT.Res.HH.Thermal.SH.Solids.WH.LPG.Solar</t>
  </si>
  <si>
    <t>NUM.number.AT.Res.HH.Thermal.SH.Solids.WH.Elc.NoSolar</t>
  </si>
  <si>
    <t>NUM.number.AT.Res.HH.Thermal.SH.Solids.WH.Elc.Solar</t>
  </si>
  <si>
    <t>NUM.number.AT.Res.HH.Thermal.SH.Solids.CO.Solids</t>
  </si>
  <si>
    <t>NUM.number.AT.Res.HH.Thermal.SH.Solids.CO.LPG</t>
  </si>
  <si>
    <t>NUM.number.AT.Res.HH.Thermal.SH.Solids.CO.Elc</t>
  </si>
  <si>
    <t>NUM.number.AT.Res.HH.Thermal.SH.LPG.SH</t>
  </si>
  <si>
    <t>NUM.number.AT.Res.HH.Thermal.SH.LPG.SC.AC</t>
  </si>
  <si>
    <t>NUM.number.AT.Res.HH.Thermal.SH.LPG.WH.LPG.NoSolar</t>
  </si>
  <si>
    <t>NUM.number.AT.Res.HH.Thermal.SH.LPG.WH.LPG.Solar</t>
  </si>
  <si>
    <t>NUM.number.AT.Res.HH.Thermal.SH.LPG.WH.Elc.NoSolar</t>
  </si>
  <si>
    <t>NUM.number.AT.Res.HH.Thermal.SH.LPG.WH.Elc.Solar</t>
  </si>
  <si>
    <t>NUM.number.AT.Res.HH.Thermal.SH.LPG.CO.LPG</t>
  </si>
  <si>
    <t>NUM.number.AT.Res.HH.Thermal.SH.LPG.CO.Elc</t>
  </si>
  <si>
    <t>NUM.number.AT.Res.HH.Thermal.SH.Oil.SH</t>
  </si>
  <si>
    <t>NUM.number.AT.Res.HH.Thermal.SH.Oil.SC.AC</t>
  </si>
  <si>
    <t>NUM.number.AT.Res.HH.Thermal.SH.Oil.WH.Oil.NoSolar</t>
  </si>
  <si>
    <t>NUM.number.AT.Res.HH.Thermal.SH.Oil.WH.Oil.Solar</t>
  </si>
  <si>
    <t>NUM.number.AT.Res.HH.Thermal.SH.Oil.WH.Elc.NoSolar</t>
  </si>
  <si>
    <t>NUM.number.AT.Res.HH.Thermal.SH.Oil.WH.Elc.Solar</t>
  </si>
  <si>
    <t>NUM.number.AT.Res.HH.Thermal.SH.Oil.CO.LPG</t>
  </si>
  <si>
    <t>NUM.number.AT.Res.HH.Thermal.SH.Oil.CO.Elc</t>
  </si>
  <si>
    <t>NUM.number.AT.Res.HH.Thermal.SH.Gas.SH</t>
  </si>
  <si>
    <t>NUM.number.AT.Res.HH.Thermal.SH.Gas.SC.AC</t>
  </si>
  <si>
    <t>NUM.number.AT.Res.HH.Thermal.SH.Gas.WH.Gas.NoSolar</t>
  </si>
  <si>
    <t>NUM.number.AT.Res.HH.Thermal.SH.Gas.WH.Gas.Solar</t>
  </si>
  <si>
    <t>NUM.number.AT.Res.HH.Thermal.SH.Gas.WH.Elc.NoSolar</t>
  </si>
  <si>
    <t>NUM.number.AT.Res.HH.Thermal.SH.Gas.WH.Elc.Solar</t>
  </si>
  <si>
    <t>NUM.number.AT.Res.HH.Thermal.SH.Gas.CO.Gas</t>
  </si>
  <si>
    <t>NUM.number.AT.Res.HH.Thermal.SH.Gas.CO.Elc</t>
  </si>
  <si>
    <t>NUM.number.AT.Res.HH.Thermal.SH.Biomass.SH</t>
  </si>
  <si>
    <t>NUM.number.AT.Res.HH.Thermal.SH.Biomass.SC.AC</t>
  </si>
  <si>
    <t>NUM.number.AT.Res.HH.Thermal.SH.Biomass.WH.Biomass.NoSolar</t>
  </si>
  <si>
    <t>NUM.number.AT.Res.HH.Thermal.SH.Biomass.WH.Biomass.Solar</t>
  </si>
  <si>
    <t>NUM.number.AT.Res.HH.Thermal.SH.Biomass.WH.LPG.NoSolar</t>
  </si>
  <si>
    <t>NUM.number.AT.Res.HH.Thermal.SH.Biomass.WH.LPG.Solar</t>
  </si>
  <si>
    <t>NUM.number.AT.Res.HH.Thermal.SH.Biomass.WH.Elc.NoSolar</t>
  </si>
  <si>
    <t>NUM.number.AT.Res.HH.Thermal.SH.Biomass.WH.Elc.Solar</t>
  </si>
  <si>
    <t>NUM.number.AT.Res.HH.Thermal.SH.Biomass.CO.Biomass</t>
  </si>
  <si>
    <t>NUM.number.AT.Res.HH.Thermal.SH.Biomass.CO.LPG</t>
  </si>
  <si>
    <t>NUM.number.AT.Res.HH.Thermal.SH.Biomass.CO.Elc</t>
  </si>
  <si>
    <t>NUM.number.AT.Res.HH.Thermal.SH.Geo.SH</t>
  </si>
  <si>
    <t>NUM.number.AT.Res.HH.Thermal.SH.Geo.SC.AC</t>
  </si>
  <si>
    <t>NUM.number.AT.Res.HH.Thermal.SH.Geo.WH.Geo.NoSolar</t>
  </si>
  <si>
    <t>NUM.number.AT.Res.HH.Thermal.SH.Geo.WH.Geo.Solar</t>
  </si>
  <si>
    <t>NUM.number.AT.Res.HH.Thermal.SH.Geo.WH.Elc.NoSolar</t>
  </si>
  <si>
    <t>NUM.number.AT.Res.HH.Thermal.SH.Geo.WH.Elc.Solar</t>
  </si>
  <si>
    <t>NUM.number.AT.Res.HH.Thermal.SH.Geo.CO.LPG</t>
  </si>
  <si>
    <t>NUM.number.AT.Res.HH.Thermal.SH.Geo.CO.Elc</t>
  </si>
  <si>
    <t>NUM.number.AT.Res.HH.Thermal.SH.DistrHeat.SH</t>
  </si>
  <si>
    <t>NUM.number.AT.Res.HH.Thermal.SH.DistrHeat.SC.AC</t>
  </si>
  <si>
    <t>NUM.number.AT.Res.HH.Thermal.SH.DistrHeat.WH.DistrHeat.NoSolar</t>
  </si>
  <si>
    <t>NUM.number.AT.Res.HH.Thermal.SH.DistrHeat.WH.DistrHeat.Solar</t>
  </si>
  <si>
    <t>NUM.number.AT.Res.HH.Thermal.SH.DistrHeat.WH.Elc.NoSolar</t>
  </si>
  <si>
    <t>NUM.number.AT.Res.HH.Thermal.SH.DistrHeat.WH.Elc.Solar</t>
  </si>
  <si>
    <t>NUM.number.AT.Res.HH.Thermal.SH.DistrHeat.CO.LPG</t>
  </si>
  <si>
    <t>NUM.number.AT.Res.HH.Thermal.SH.DistrHeat.CO.Elc</t>
  </si>
  <si>
    <t>NUM.number.AT.Res.HH.Thermal.SH.AdvElc.SH</t>
  </si>
  <si>
    <t>NUM.number.AT.Res.HH.Thermal.SH.AdvElc.SC.AC</t>
  </si>
  <si>
    <t>NUM.number.AT.Res.HH.Thermal.SH.AdvElc.WH.LPG.NoSolar</t>
  </si>
  <si>
    <t>NUM.number.AT.Res.HH.Thermal.SH.AdvElc.WH.LPG.Solar</t>
  </si>
  <si>
    <t>NUM.number.AT.Res.HH.Thermal.SH.AdvElc.WH.Elc.NoSolar</t>
  </si>
  <si>
    <t>NUM.number.AT.Res.HH.Thermal.SH.AdvElc.WH.Elc.Solar</t>
  </si>
  <si>
    <t>NUM.number.AT.Res.HH.Thermal.SH.AdvElc.CO.LPG</t>
  </si>
  <si>
    <t>NUM.number.AT.Res.HH.Thermal.SH.AdvElc.CO.Elc</t>
  </si>
  <si>
    <t>NUM.number.AT.Res.HH.Thermal.SH.ConvElc.SH</t>
  </si>
  <si>
    <t>NUM.number.AT.Res.HH.Thermal.SH.ConvElc.SC.AC</t>
  </si>
  <si>
    <t>NUM.number.AT.Res.HH.Thermal.SH.ConvElc.WH.LPG.NoSolar</t>
  </si>
  <si>
    <t>NUM.number.AT.Res.HH.Thermal.SH.ConvElc.WH.LPG.Solar</t>
  </si>
  <si>
    <t>NUM.number.AT.Res.HH.Thermal.SH.ConvElc.WH.Elc.NoSolar</t>
  </si>
  <si>
    <t>NUM.number.AT.Res.HH.Thermal.SH.ConvElc.WH.Elc.Solar</t>
  </si>
  <si>
    <t>NUM.number.AT.Res.HH.Thermal.SH.ConvElc.CO.LPG</t>
  </si>
  <si>
    <t>NUM.number.AT.Res.HH.Thermal.SH.ConvElc.CO.Elc</t>
  </si>
  <si>
    <t>AT - Retired equipment (detailed structure)</t>
  </si>
  <si>
    <t>NUM.number.AT.Res.HH.ThermalOut.SH.Solids</t>
  </si>
  <si>
    <t>NUM.number.AT.Res.HH.ThermalOut.SH.Solids.SH</t>
  </si>
  <si>
    <t>NUM.number.AT.Res.HH.ThermalOut.SH.Solids.SC.AC</t>
  </si>
  <si>
    <t>NUM.number.AT.Res.HH.ThermalOut.SH.Solids.WH.Solids.NoSolar</t>
  </si>
  <si>
    <t>NUM.number.AT.Res.HH.ThermalOut.SH.Solids.WH.LPG.NoSolar</t>
  </si>
  <si>
    <t>NUM.number.AT.Res.HH.ThermalOut.SH.Solids.WH.LPG.Solar</t>
  </si>
  <si>
    <t>NUM.number.AT.Res.HH.ThermalOut.SH.Solids.WH.Elc.NoSolar</t>
  </si>
  <si>
    <t>NUM.number.AT.Res.HH.ThermalOut.SH.Solids.WH.Elc.Solar</t>
  </si>
  <si>
    <t>NUM.number.AT.Res.HH.ThermalOut.SH.Solids.CO.Solids</t>
  </si>
  <si>
    <t>NUM.number.AT.Res.HH.ThermalOut.SH.Solids.CO.LPG</t>
  </si>
  <si>
    <t>NUM.number.AT.Res.HH.ThermalOut.SH.Solids.CO.Elc</t>
  </si>
  <si>
    <t>NUM.number.AT.Res.HH.ThermalOut.SH.LPG</t>
  </si>
  <si>
    <t>NUM.number.AT.Res.HH.ThermalOut.SH.LPG.SH</t>
  </si>
  <si>
    <t>NUM.number.AT.Res.HH.ThermalOut.SH.LPG.SC.AC</t>
  </si>
  <si>
    <t>NUM.number.AT.Res.HH.ThermalOut.SH.LPG.WH.LPG.NoSolar</t>
  </si>
  <si>
    <t>NUM.number.AT.Res.HH.ThermalOut.SH.LPG.WH.LPG.Solar</t>
  </si>
  <si>
    <t>NUM.number.AT.Res.HH.ThermalOut.SH.LPG.WH.Elc.NoSolar</t>
  </si>
  <si>
    <t>NUM.number.AT.Res.HH.ThermalOut.SH.LPG.WH.Elc.Solar</t>
  </si>
  <si>
    <t>NUM.number.AT.Res.HH.ThermalOut.SH.LPG.CO.LPG</t>
  </si>
  <si>
    <t>NUM.number.AT.Res.HH.ThermalOut.SH.LPG.CO.Elc</t>
  </si>
  <si>
    <t>NUM.number.AT.Res.HH.ThermalOut.SH.Oil</t>
  </si>
  <si>
    <t>NUM.number.AT.Res.HH.ThermalOut.SH.Oil.SH</t>
  </si>
  <si>
    <t>NUM.number.AT.Res.HH.ThermalOut.SH.Oil.SC.AC</t>
  </si>
  <si>
    <t>NUM.number.AT.Res.HH.ThermalOut.SH.Oil.WH.Oil.NoSolar</t>
  </si>
  <si>
    <t>NUM.number.AT.Res.HH.ThermalOut.SH.Oil.WH.Oil.Solar</t>
  </si>
  <si>
    <t>NUM.number.AT.Res.HH.ThermalOut.SH.Oil.WH.Elc.NoSolar</t>
  </si>
  <si>
    <t>NUM.number.AT.Res.HH.ThermalOut.SH.Oil.WH.Elc.Solar</t>
  </si>
  <si>
    <t>NUM.number.AT.Res.HH.ThermalOut.SH.Oil.CO.LPG</t>
  </si>
  <si>
    <t>NUM.number.AT.Res.HH.ThermalOut.SH.Oil.CO.Elc</t>
  </si>
  <si>
    <t>NUM.number.AT.Res.HH.ThermalOut.SH.Gas</t>
  </si>
  <si>
    <t>NUM.number.AT.Res.HH.ThermalOut.SH.Gas.SH</t>
  </si>
  <si>
    <t>NUM.number.AT.Res.HH.ThermalOut.SH.Gas.SC.AC</t>
  </si>
  <si>
    <t>NUM.number.AT.Res.HH.ThermalOut.SH.Gas.WH.Gas.NoSolar</t>
  </si>
  <si>
    <t>NUM.number.AT.Res.HH.ThermalOut.SH.Gas.WH.Gas.Solar</t>
  </si>
  <si>
    <t>NUM.number.AT.Res.HH.ThermalOut.SH.Gas.WH.Elc.NoSolar</t>
  </si>
  <si>
    <t>NUM.number.AT.Res.HH.ThermalOut.SH.Gas.WH.Elc.Solar</t>
  </si>
  <si>
    <t>NUM.number.AT.Res.HH.ThermalOut.SH.Gas.CO.Gas</t>
  </si>
  <si>
    <t>NUM.number.AT.Res.HH.ThermalOut.SH.Gas.CO.Elc</t>
  </si>
  <si>
    <t>NUM.number.AT.Res.HH.ThermalOut.SH.Biomass</t>
  </si>
  <si>
    <t>NUM.number.AT.Res.HH.ThermalOut.SH.Biomass.SH</t>
  </si>
  <si>
    <t>NUM.number.AT.Res.HH.ThermalOut.SH.Biomass.SC.AC</t>
  </si>
  <si>
    <t>NUM.number.AT.Res.HH.ThermalOut.SH.Biomass.WH.Biomass.NoSolar</t>
  </si>
  <si>
    <t>NUM.number.AT.Res.HH.ThermalOut.SH.Biomass.WH.Biomass.Solar</t>
  </si>
  <si>
    <t>NUM.number.AT.Res.HH.ThermalOut.SH.Biomass.WH.LPG.NoSolar</t>
  </si>
  <si>
    <t>NUM.number.AT.Res.HH.ThermalOut.SH.Biomass.WH.LPG.Solar</t>
  </si>
  <si>
    <t>NUM.number.AT.Res.HH.ThermalOut.SH.Biomass.WH.Elc.NoSolar</t>
  </si>
  <si>
    <t>NUM.number.AT.Res.HH.ThermalOut.SH.Biomass.WH.Elc.Solar</t>
  </si>
  <si>
    <t>NUM.number.AT.Res.HH.ThermalOut.SH.Biomass.CO.Biomass</t>
  </si>
  <si>
    <t>NUM.number.AT.Res.HH.ThermalOut.SH.Biomass.CO.LPG</t>
  </si>
  <si>
    <t>NUM.number.AT.Res.HH.ThermalOut.SH.Biomass.CO.Elc</t>
  </si>
  <si>
    <t>NUM.number.AT.Res.HH.ThermalOut.SH.Geo</t>
  </si>
  <si>
    <t>NUM.number.AT.Res.HH.ThermalOut.SH.Geo.SH</t>
  </si>
  <si>
    <t>NUM.number.AT.Res.HH.ThermalOut.SH.Geo.SC.AC</t>
  </si>
  <si>
    <t>NUM.number.AT.Res.HH.ThermalOut.SH.Geo.WH.Geo.NoSolar</t>
  </si>
  <si>
    <t>NUM.number.AT.Res.HH.ThermalOut.SH.Geo.WH.Geo.Solar</t>
  </si>
  <si>
    <t>NUM.number.AT.Res.HH.ThermalOut.SH.Geo.WH.Elc.NoSolar</t>
  </si>
  <si>
    <t>NUM.number.AT.Res.HH.ThermalOut.SH.Geo.WH.Elc.Solar</t>
  </si>
  <si>
    <t>NUM.number.AT.Res.HH.ThermalOut.SH.Geo.CO.LPG</t>
  </si>
  <si>
    <t>NUM.number.AT.Res.HH.ThermalOut.SH.Geo.CO.Elc</t>
  </si>
  <si>
    <t>NUM.number.AT.Res.HH.ThermalOut.SH.DistrHeat</t>
  </si>
  <si>
    <t>NUM.number.AT.Res.HH.ThermalOut.SH.DistrHeat.SH</t>
  </si>
  <si>
    <t>NUM.number.AT.Res.HH.ThermalOut.SH.DistrHeat.SC.AC</t>
  </si>
  <si>
    <t>NUM.number.AT.Res.HH.ThermalOut.SH.DistrHeat.WH.DistrHeat.NoSolar</t>
  </si>
  <si>
    <t>NUM.number.AT.Res.HH.ThermalOut.SH.DistrHeat.WH.DistrHeat.Solar</t>
  </si>
  <si>
    <t>NUM.number.AT.Res.HH.ThermalOut.SH.DistrHeat.WH.Elc.NoSolar</t>
  </si>
  <si>
    <t>NUM.number.AT.Res.HH.ThermalOut.SH.DistrHeat.WH.Elc.Solar</t>
  </si>
  <si>
    <t>NUM.number.AT.Res.HH.ThermalOut.SH.DistrHeat.CO.LPG</t>
  </si>
  <si>
    <t>NUM.number.AT.Res.HH.ThermalOut.SH.DistrHeat.CO.Elc</t>
  </si>
  <si>
    <t>NUM.number.AT.Res.HH.ThermalOut.SH.AdvElc</t>
  </si>
  <si>
    <t>NUM.number.AT.Res.HH.ThermalOut.SH.AdvElc.SH</t>
  </si>
  <si>
    <t>NUM.number.AT.Res.HH.ThermalOut.SH.AdvElc.SC.AC</t>
  </si>
  <si>
    <t>NUM.number.AT.Res.HH.ThermalOut.SH.AdvElc.WH.LPG.NoSolar</t>
  </si>
  <si>
    <t>NUM.number.AT.Res.HH.ThermalOut.SH.AdvElc.WH.LPG.Solar</t>
  </si>
  <si>
    <t>NUM.number.AT.Res.HH.ThermalOut.SH.AdvElc.WH.Elc.NoSolar</t>
  </si>
  <si>
    <t>NUM.number.AT.Res.HH.ThermalOut.SH.AdvElc.WH.Elc.Solar</t>
  </si>
  <si>
    <t>NUM.number.AT.Res.HH.ThermalOut.SH.AdvElc.CO.LPG</t>
  </si>
  <si>
    <t>NUM.number.AT.Res.HH.ThermalOut.SH.AdvElc.CO.Elc</t>
  </si>
  <si>
    <t>NUM.number.AT.Res.HH.ThermalOut.SH.ConvElc</t>
  </si>
  <si>
    <t>NUM.number.AT.Res.HH.ThermalOut.SH.ConvElc.SH</t>
  </si>
  <si>
    <t>NUM.number.AT.Res.HH.ThermalOut.SH.ConvElc.SC.AC</t>
  </si>
  <si>
    <t>NUM.number.AT.Res.HH.ThermalOut.SH.ConvElc.WH.LPG.NoSolar</t>
  </si>
  <si>
    <t>NUM.number.AT.Res.HH.ThermalOut.SH.ConvElc.WH.LPG.Solar</t>
  </si>
  <si>
    <t>NUM.number.AT.Res.HH.ThermalOut.SH.ConvElc.WH.Elc.NoSolar</t>
  </si>
  <si>
    <t>NUM.number.AT.Res.HH.ThermalOut.SH.ConvElc.WH.Elc.Solar</t>
  </si>
  <si>
    <t>NUM.number.AT.Res.HH.ThermalOut.SH.ConvElc.CO.LPG</t>
  </si>
  <si>
    <t>NUM.number.AT.Res.HH.ThermalOut.SH.ConvElc.CO.Elc</t>
  </si>
  <si>
    <t>AT - New equipment installations (detailed structure)</t>
  </si>
  <si>
    <t>NUM.number.AT.Res.HH.ThermalNew.SH.Solids</t>
  </si>
  <si>
    <t>NUM.number.AT.Res.HH.ThermalNew.SH.Solids.SH</t>
  </si>
  <si>
    <t>NUM.number.AT.Res.HH.ThermalNew.SH.Solids.SC.AC</t>
  </si>
  <si>
    <t>NUM.number.AT.Res.HH.ThermalNew.SH.Solids.WH.Solids.NoSolar</t>
  </si>
  <si>
    <t>NUM.number.AT.Res.HH.ThermalNew.SH.Solids.WH.LPG.NoSolar</t>
  </si>
  <si>
    <t>NUM.number.AT.Res.HH.ThermalNew.SH.Solids.WH.LPG.Solar</t>
  </si>
  <si>
    <t>NUM.number.AT.Res.HH.ThermalNew.SH.Solids.WH.Elc.NoSolar</t>
  </si>
  <si>
    <t>NUM.number.AT.Res.HH.ThermalNew.SH.Solids.WH.Elc.Solar</t>
  </si>
  <si>
    <t>NUM.number.AT.Res.HH.ThermalNew.SH.Solids.CO.Solids</t>
  </si>
  <si>
    <t>NUM.number.AT.Res.HH.ThermalNew.SH.Solids.CO.LPG</t>
  </si>
  <si>
    <t>NUM.number.AT.Res.HH.ThermalNew.SH.Solids.CO.Elc</t>
  </si>
  <si>
    <t>NUM.number.AT.Res.HH.ThermalNew.SH.LPG</t>
  </si>
  <si>
    <t>NUM.number.AT.Res.HH.ThermalNew.SH.LPG.SH</t>
  </si>
  <si>
    <t>NUM.number.AT.Res.HH.ThermalNew.SH.LPG.SC.AC</t>
  </si>
  <si>
    <t>NUM.number.AT.Res.HH.ThermalNew.SH.LPG.WH.LPG.NoSolar</t>
  </si>
  <si>
    <t>NUM.number.AT.Res.HH.ThermalNew.SH.LPG.WH.LPG.Solar</t>
  </si>
  <si>
    <t>NUM.number.AT.Res.HH.ThermalNew.SH.LPG.WH.Elc.NoSolar</t>
  </si>
  <si>
    <t>NUM.number.AT.Res.HH.ThermalNew.SH.LPG.WH.Elc.Solar</t>
  </si>
  <si>
    <t>NUM.number.AT.Res.HH.ThermalNew.SH.LPG.CO.LPG</t>
  </si>
  <si>
    <t>NUM.number.AT.Res.HH.ThermalNew.SH.LPG.CO.Elc</t>
  </si>
  <si>
    <t>NUM.number.AT.Res.HH.ThermalNew.SH.Oil</t>
  </si>
  <si>
    <t>NUM.number.AT.Res.HH.ThermalNew.SH.Oil.SH</t>
  </si>
  <si>
    <t>NUM.number.AT.Res.HH.ThermalNew.SH.Oil.SC.AC</t>
  </si>
  <si>
    <t>NUM.number.AT.Res.HH.ThermalNew.SH.Oil.WH.Oil.NoSolar</t>
  </si>
  <si>
    <t>NUM.number.AT.Res.HH.ThermalNew.SH.Oil.WH.Oil.Solar</t>
  </si>
  <si>
    <t>NUM.number.AT.Res.HH.ThermalNew.SH.Oil.WH.Elc.NoSolar</t>
  </si>
  <si>
    <t>NUM.number.AT.Res.HH.ThermalNew.SH.Oil.WH.Elc.Solar</t>
  </si>
  <si>
    <t>NUM.number.AT.Res.HH.ThermalNew.SH.Oil.CO.LPG</t>
  </si>
  <si>
    <t>NUM.number.AT.Res.HH.ThermalNew.SH.Oil.CO.Elc</t>
  </si>
  <si>
    <t>NUM.number.AT.Res.HH.ThermalNew.SH.Gas</t>
  </si>
  <si>
    <t>NUM.number.AT.Res.HH.ThermalNew.SH.Gas.SH</t>
  </si>
  <si>
    <t>NUM.number.AT.Res.HH.ThermalNew.SH.Gas.SC.AC</t>
  </si>
  <si>
    <t>NUM.number.AT.Res.HH.ThermalNew.SH.Gas.WH.Gas.NoSolar</t>
  </si>
  <si>
    <t>NUM.number.AT.Res.HH.ThermalNew.SH.Gas.WH.Gas.Solar</t>
  </si>
  <si>
    <t>NUM.number.AT.Res.HH.ThermalNew.SH.Gas.WH.Elc.NoSolar</t>
  </si>
  <si>
    <t>NUM.number.AT.Res.HH.ThermalNew.SH.Gas.WH.Elc.Solar</t>
  </si>
  <si>
    <t>NUM.number.AT.Res.HH.ThermalNew.SH.Gas.CO.Gas</t>
  </si>
  <si>
    <t>NUM.number.AT.Res.HH.ThermalNew.SH.Gas.CO.Elc</t>
  </si>
  <si>
    <t>NUM.number.AT.Res.HH.ThermalNew.SH.Biomass</t>
  </si>
  <si>
    <t>NUM.number.AT.Res.HH.ThermalNew.SH.Biomass.SH</t>
  </si>
  <si>
    <t>NUM.number.AT.Res.HH.ThermalNew.SH.Biomass.SC.AC</t>
  </si>
  <si>
    <t>NUM.number.AT.Res.HH.ThermalNew.SH.Biomass.WH.Biomass.NoSolar</t>
  </si>
  <si>
    <t>NUM.number.AT.Res.HH.ThermalNew.SH.Biomass.WH.Biomass.Solar</t>
  </si>
  <si>
    <t>NUM.number.AT.Res.HH.ThermalNew.SH.Biomass.WH.LPG.NoSolar</t>
  </si>
  <si>
    <t>NUM.number.AT.Res.HH.ThermalNew.SH.Biomass.WH.LPG.Solar</t>
  </si>
  <si>
    <t>NUM.number.AT.Res.HH.ThermalNew.SH.Biomass.WH.Elc.NoSolar</t>
  </si>
  <si>
    <t>NUM.number.AT.Res.HH.ThermalNew.SH.Biomass.WH.Elc.Solar</t>
  </si>
  <si>
    <t>NUM.number.AT.Res.HH.ThermalNew.SH.Biomass.CO.Biomass</t>
  </si>
  <si>
    <t>NUM.number.AT.Res.HH.ThermalNew.SH.Biomass.CO.LPG</t>
  </si>
  <si>
    <t>NUM.number.AT.Res.HH.ThermalNew.SH.Biomass.CO.Elc</t>
  </si>
  <si>
    <t>NUM.number.AT.Res.HH.ThermalNew.SH.Geo</t>
  </si>
  <si>
    <t>NUM.number.AT.Res.HH.ThermalNew.SH.Geo.SH</t>
  </si>
  <si>
    <t>NUM.number.AT.Res.HH.ThermalNew.SH.Geo.SC.AC</t>
  </si>
  <si>
    <t>NUM.number.AT.Res.HH.ThermalNew.SH.Geo.WH.Geo.NoSolar</t>
  </si>
  <si>
    <t>NUM.number.AT.Res.HH.ThermalNew.SH.Geo.WH.Geo.Solar</t>
  </si>
  <si>
    <t>NUM.number.AT.Res.HH.ThermalNew.SH.Geo.WH.Elc.NoSolar</t>
  </si>
  <si>
    <t>NUM.number.AT.Res.HH.ThermalNew.SH.Geo.WH.Elc.Solar</t>
  </si>
  <si>
    <t>NUM.number.AT.Res.HH.ThermalNew.SH.Geo.CO.LPG</t>
  </si>
  <si>
    <t>NUM.number.AT.Res.HH.ThermalNew.SH.Geo.CO.Elc</t>
  </si>
  <si>
    <t>NUM.number.AT.Res.HH.ThermalNew.SH.DistrHeat</t>
  </si>
  <si>
    <t>NUM.number.AT.Res.HH.ThermalNew.SH.DistrHeat.SH</t>
  </si>
  <si>
    <t>NUM.number.AT.Res.HH.ThermalNew.SH.DistrHeat.SC.AC</t>
  </si>
  <si>
    <t>NUM.number.AT.Res.HH.ThermalNew.SH.DistrHeat.WH.DistrHeat.NoSolar</t>
  </si>
  <si>
    <t>NUM.number.AT.Res.HH.ThermalNew.SH.DistrHeat.WH.DistrHeat.Solar</t>
  </si>
  <si>
    <t>NUM.number.AT.Res.HH.ThermalNew.SH.DistrHeat.WH.Elc.NoSolar</t>
  </si>
  <si>
    <t>NUM.number.AT.Res.HH.ThermalNew.SH.DistrHeat.WH.Elc.Solar</t>
  </si>
  <si>
    <t>NUM.number.AT.Res.HH.ThermalNew.SH.DistrHeat.CO.LPG</t>
  </si>
  <si>
    <t>NUM.number.AT.Res.HH.ThermalNew.SH.DistrHeat.CO.Elc</t>
  </si>
  <si>
    <t>NUM.number.AT.Res.HH.ThermalNew.SH.AdvElc</t>
  </si>
  <si>
    <t>NUM.number.AT.Res.HH.ThermalNew.SH.AdvElc.SH</t>
  </si>
  <si>
    <t>NUM.number.AT.Res.HH.ThermalNew.SH.AdvElc.SC.AC</t>
  </si>
  <si>
    <t>NUM.number.AT.Res.HH.ThermalNew.SH.AdvElc.WH.LPG.NoSolar</t>
  </si>
  <si>
    <t>NUM.number.AT.Res.HH.ThermalNew.SH.AdvElc.WH.LPG.Solar</t>
  </si>
  <si>
    <t>NUM.number.AT.Res.HH.ThermalNew.SH.AdvElc.WH.Elc.NoSolar</t>
  </si>
  <si>
    <t>NUM.number.AT.Res.HH.ThermalNew.SH.AdvElc.WH.Elc.Solar</t>
  </si>
  <si>
    <t>NUM.number.AT.Res.HH.ThermalNew.SH.AdvElc.CO.LPG</t>
  </si>
  <si>
    <t>NUM.number.AT.Res.HH.ThermalNew.SH.AdvElc.CO.Elc</t>
  </si>
  <si>
    <t>NUM.number.AT.Res.HH.ThermalNew.SH.ConvElc</t>
  </si>
  <si>
    <t>NUM.number.AT.Res.HH.ThermalNew.SH.ConvElc.SH</t>
  </si>
  <si>
    <t>NUM.number.AT.Res.HH.ThermalNew.SH.ConvElc.SC.AC</t>
  </si>
  <si>
    <t>NUM.number.AT.Res.HH.ThermalNew.SH.ConvElc.WH.LPG.NoSolar</t>
  </si>
  <si>
    <t>NUM.number.AT.Res.HH.ThermalNew.SH.ConvElc.WH.LPG.Solar</t>
  </si>
  <si>
    <t>NUM.number.AT.Res.HH.ThermalNew.SH.ConvElc.WH.Elc.NoSolar</t>
  </si>
  <si>
    <t>NUM.number.AT.Res.HH.ThermalNew.SH.ConvElc.WH.Elc.Solar</t>
  </si>
  <si>
    <t>NUM.number.AT.Res.HH.ThermalNew.SH.ConvElc.CO.LPG</t>
  </si>
  <si>
    <t>NUM.number.AT.Res.HH.ThermalNew.SH.ConvElc.CO.Elc</t>
  </si>
  <si>
    <t>AT - New equipment installations in new and renovated households (detailed structure)</t>
  </si>
  <si>
    <t>NUM.number.AT.Res.HHnew.ThermalNew.SH.Solids</t>
  </si>
  <si>
    <t>NUM.number.AT.Res.HHnew.ThermalNew.SH.Solids.SH</t>
  </si>
  <si>
    <t>NUM.number.AT.Res.HHnew.ThermalNew.SH.Solids.SC.AC</t>
  </si>
  <si>
    <t>NUM.number.AT.Res.HHnew.ThermalNew.SH.Solids.WH.Solids.NoSolar</t>
  </si>
  <si>
    <t>NUM.number.AT.Res.HHnew.ThermalNew.SH.Solids.WH.LPG.NoSolar</t>
  </si>
  <si>
    <t>NUM.number.AT.Res.HHnew.ThermalNew.SH.Solids.WH.LPG.Solar</t>
  </si>
  <si>
    <t>NUM.number.AT.Res.HHnew.ThermalNew.SH.Solids.WH.Elc.NoSolar</t>
  </si>
  <si>
    <t>NUM.number.AT.Res.HHnew.ThermalNew.SH.Solids.WH.Elc.Solar</t>
  </si>
  <si>
    <t>NUM.number.AT.Res.HHnew.ThermalNew.SH.Solids.CO.Solids</t>
  </si>
  <si>
    <t>NUM.number.AT.Res.HHnew.ThermalNew.SH.Solids.CO.LPG</t>
  </si>
  <si>
    <t>NUM.number.AT.Res.HHnew.ThermalNew.SH.Solids.CO.Elc</t>
  </si>
  <si>
    <t>NUM.number.AT.Res.HHnew.ThermalNew.SH.LPG</t>
  </si>
  <si>
    <t>NUM.number.AT.Res.HHnew.ThermalNew.SH.LPG.SH</t>
  </si>
  <si>
    <t>NUM.number.AT.Res.HHnew.ThermalNew.SH.LPG.SC.AC</t>
  </si>
  <si>
    <t>NUM.number.AT.Res.HHnew.ThermalNew.SH.LPG.WH.LPG.NoSolar</t>
  </si>
  <si>
    <t>NUM.number.AT.Res.HHnew.ThermalNew.SH.LPG.WH.LPG.Solar</t>
  </si>
  <si>
    <t>NUM.number.AT.Res.HHnew.ThermalNew.SH.LPG.WH.Elc.NoSolar</t>
  </si>
  <si>
    <t>NUM.number.AT.Res.HHnew.ThermalNew.SH.LPG.WH.Elc.Solar</t>
  </si>
  <si>
    <t>NUM.number.AT.Res.HHnew.ThermalNew.SH.LPG.CO.LPG</t>
  </si>
  <si>
    <t>NUM.number.AT.Res.HHnew.ThermalNew.SH.LPG.CO.Elc</t>
  </si>
  <si>
    <t>NUM.number.AT.Res.HHnew.ThermalNew.SH.Oil</t>
  </si>
  <si>
    <t>NUM.number.AT.Res.HHnew.ThermalNew.SH.Oil.SH</t>
  </si>
  <si>
    <t>NUM.number.AT.Res.HHnew.ThermalNew.SH.Oil.SC.AC</t>
  </si>
  <si>
    <t>NUM.number.AT.Res.HHnew.ThermalNew.SH.Oil.WH.Oil.NoSolar</t>
  </si>
  <si>
    <t>NUM.number.AT.Res.HHnew.ThermalNew.SH.Oil.WH.Oil.Solar</t>
  </si>
  <si>
    <t>NUM.number.AT.Res.HHnew.ThermalNew.SH.Oil.WH.Elc.NoSolar</t>
  </si>
  <si>
    <t>NUM.number.AT.Res.HHnew.ThermalNew.SH.Oil.WH.Elc.Solar</t>
  </si>
  <si>
    <t>NUM.number.AT.Res.HHnew.ThermalNew.SH.Oil.CO.LPG</t>
  </si>
  <si>
    <t>NUM.number.AT.Res.HHnew.ThermalNew.SH.Oil.CO.Elc</t>
  </si>
  <si>
    <t>NUM.number.AT.Res.HHnew.ThermalNew.SH.Gas</t>
  </si>
  <si>
    <t>NUM.number.AT.Res.HHnew.ThermalNew.SH.Gas.SH</t>
  </si>
  <si>
    <t>NUM.number.AT.Res.HHnew.ThermalNew.SH.Gas.SC.AC</t>
  </si>
  <si>
    <t>NUM.number.AT.Res.HHnew.ThermalNew.SH.Gas.WH.Gas.NoSolar</t>
  </si>
  <si>
    <t>NUM.number.AT.Res.HHnew.ThermalNew.SH.Gas.WH.Gas.Solar</t>
  </si>
  <si>
    <t>NUM.number.AT.Res.HHnew.ThermalNew.SH.Gas.WH.Elc.NoSolar</t>
  </si>
  <si>
    <t>NUM.number.AT.Res.HHnew.ThermalNew.SH.Gas.WH.Elc.Solar</t>
  </si>
  <si>
    <t>NUM.number.AT.Res.HHnew.ThermalNew.SH.Gas.CO.Gas</t>
  </si>
  <si>
    <t>NUM.number.AT.Res.HHnew.ThermalNew.SH.Gas.CO.Elc</t>
  </si>
  <si>
    <t>NUM.number.AT.Res.HHnew.ThermalNew.SH.Biomass</t>
  </si>
  <si>
    <t>NUM.number.AT.Res.HHnew.ThermalNew.SH.Biomass.SH</t>
  </si>
  <si>
    <t>NUM.number.AT.Res.HHnew.ThermalNew.SH.Biomass.SC.AC</t>
  </si>
  <si>
    <t>NUM.number.AT.Res.HHnew.ThermalNew.SH.Biomass.WH.Biomass.NoSolar</t>
  </si>
  <si>
    <t>NUM.number.AT.Res.HHnew.ThermalNew.SH.Biomass.WH.Biomass.Solar</t>
  </si>
  <si>
    <t>NUM.number.AT.Res.HHnew.ThermalNew.SH.Biomass.WH.LPG.NoSolar</t>
  </si>
  <si>
    <t>NUM.number.AT.Res.HHnew.ThermalNew.SH.Biomass.WH.LPG.Solar</t>
  </si>
  <si>
    <t>NUM.number.AT.Res.HHnew.ThermalNew.SH.Biomass.WH.Elc.NoSolar</t>
  </si>
  <si>
    <t>NUM.number.AT.Res.HHnew.ThermalNew.SH.Biomass.WH.Elc.Solar</t>
  </si>
  <si>
    <t>NUM.number.AT.Res.HHnew.ThermalNew.SH.Biomass.CO.Biomass</t>
  </si>
  <si>
    <t>NUM.number.AT.Res.HHnew.ThermalNew.SH.Biomass.CO.LPG</t>
  </si>
  <si>
    <t>NUM.number.AT.Res.HHnew.ThermalNew.SH.Biomass.CO.Elc</t>
  </si>
  <si>
    <t>NUM.number.AT.Res.HHnew.ThermalNew.SH.Geo</t>
  </si>
  <si>
    <t>NUM.number.AT.Res.HHnew.ThermalNew.SH.Geo.SH</t>
  </si>
  <si>
    <t>NUM.number.AT.Res.HHnew.ThermalNew.SH.Geo.SC.AC</t>
  </si>
  <si>
    <t>NUM.number.AT.Res.HHnew.ThermalNew.SH.Geo.WH.Geo.NoSolar</t>
  </si>
  <si>
    <t>NUM.number.AT.Res.HHnew.ThermalNew.SH.Geo.WH.Geo.Solar</t>
  </si>
  <si>
    <t>NUM.number.AT.Res.HHnew.ThermalNew.SH.Geo.WH.Elc.NoSolar</t>
  </si>
  <si>
    <t>NUM.number.AT.Res.HHnew.ThermalNew.SH.Geo.WH.Elc.Solar</t>
  </si>
  <si>
    <t>NUM.number.AT.Res.HHnew.ThermalNew.SH.Geo.CO.LPG</t>
  </si>
  <si>
    <t>NUM.number.AT.Res.HHnew.ThermalNew.SH.Geo.CO.Elc</t>
  </si>
  <si>
    <t>NUM.number.AT.Res.HHnew.ThermalNew.SH.DistrHeat</t>
  </si>
  <si>
    <t>NUM.number.AT.Res.HHnew.ThermalNew.SH.DistrHeat.SH</t>
  </si>
  <si>
    <t>NUM.number.AT.Res.HHnew.ThermalNew.SH.DistrHeat.SC.AC</t>
  </si>
  <si>
    <t>NUM.number.AT.Res.HHnew.ThermalNew.SH.DistrHeat.WH.DistrHeat.NoSolar</t>
  </si>
  <si>
    <t>NUM.number.AT.Res.HHnew.ThermalNew.SH.DistrHeat.WH.DistrHeat.Solar</t>
  </si>
  <si>
    <t>NUM.number.AT.Res.HHnew.ThermalNew.SH.DistrHeat.WH.Elc.NoSolar</t>
  </si>
  <si>
    <t>NUM.number.AT.Res.HHnew.ThermalNew.SH.DistrHeat.WH.Elc.Solar</t>
  </si>
  <si>
    <t>NUM.number.AT.Res.HHnew.ThermalNew.SH.DistrHeat.CO.LPG</t>
  </si>
  <si>
    <t>NUM.number.AT.Res.HHnew.ThermalNew.SH.DistrHeat.CO.Elc</t>
  </si>
  <si>
    <t>NUM.number.AT.Res.HHnew.ThermalNew.SH.AdvElc</t>
  </si>
  <si>
    <t>NUM.number.AT.Res.HHnew.ThermalNew.SH.AdvElc.SH</t>
  </si>
  <si>
    <t>NUM.number.AT.Res.HHnew.ThermalNew.SH.AdvElc.SC.AC</t>
  </si>
  <si>
    <t>NUM.number.AT.Res.HHnew.ThermalNew.SH.AdvElc.WH.LPG.NoSolar</t>
  </si>
  <si>
    <t>NUM.number.AT.Res.HHnew.ThermalNew.SH.AdvElc.WH.LPG.Solar</t>
  </si>
  <si>
    <t>NUM.number.AT.Res.HHnew.ThermalNew.SH.AdvElc.WH.Elc.NoSolar</t>
  </si>
  <si>
    <t>NUM.number.AT.Res.HHnew.ThermalNew.SH.AdvElc.WH.Elc.Solar</t>
  </si>
  <si>
    <t>NUM.number.AT.Res.HHnew.ThermalNew.SH.AdvElc.CO.LPG</t>
  </si>
  <si>
    <t>NUM.number.AT.Res.HHnew.ThermalNew.SH.AdvElc.CO.Elc</t>
  </si>
  <si>
    <t>NUM.number.AT.Res.HHnew.ThermalNew.SH.ConvElc</t>
  </si>
  <si>
    <t>NUM.number.AT.Res.HHnew.ThermalNew.SH.ConvElc.SH</t>
  </si>
  <si>
    <t>NUM.number.AT.Res.HHnew.ThermalNew.SH.ConvElc.SC.AC</t>
  </si>
  <si>
    <t>NUM.number.AT.Res.HHnew.ThermalNew.SH.ConvElc.WH.LPG.NoSolar</t>
  </si>
  <si>
    <t>NUM.number.AT.Res.HHnew.ThermalNew.SH.ConvElc.WH.LPG.Solar</t>
  </si>
  <si>
    <t>NUM.number.AT.Res.HHnew.ThermalNew.SH.ConvElc.WH.Elc.NoSolar</t>
  </si>
  <si>
    <t>NUM.number.AT.Res.HHnew.ThermalNew.SH.ConvElc.WH.Elc.Solar</t>
  </si>
  <si>
    <t>NUM.number.AT.Res.HHnew.ThermalNew.SH.ConvElc.CO.LPG</t>
  </si>
  <si>
    <t>NUM.number.AT.Res.HHnew.ThermalNew.SH.ConvElc.CO.Elc</t>
  </si>
  <si>
    <t>AT - New equipment installations via replacement (detailed structure)</t>
  </si>
  <si>
    <t>NUM.number.AT.Res.HH.ThermalRepl.SH.Solids</t>
  </si>
  <si>
    <t>NUM.number.AT.Res.HH.ThermalRepl.SH.Solids.SH</t>
  </si>
  <si>
    <t>NUM.number.AT.Res.HH.ThermalRepl.SH.Solids.SC.AC</t>
  </si>
  <si>
    <t>NUM.number.AT.Res.HH.ThermalRepl.SH.Solids.WH.Solids.NoSolar</t>
  </si>
  <si>
    <t>NUM.number.AT.Res.HH.ThermalRepl.SH.Solids.WH.LPG.NoSolar</t>
  </si>
  <si>
    <t>NUM.number.AT.Res.HH.ThermalRepl.SH.Solids.WH.LPG.Solar</t>
  </si>
  <si>
    <t>NUM.number.AT.Res.HH.ThermalRepl.SH.Solids.WH.Elc.NoSolar</t>
  </si>
  <si>
    <t>NUM.number.AT.Res.HH.ThermalRepl.SH.Solids.WH.Elc.Solar</t>
  </si>
  <si>
    <t>NUM.number.AT.Res.HH.ThermalRepl.SH.Solids.CO.Solids</t>
  </si>
  <si>
    <t>NUM.number.AT.Res.HH.ThermalRepl.SH.Solids.CO.LPG</t>
  </si>
  <si>
    <t>NUM.number.AT.Res.HH.ThermalRepl.SH.Solids.CO.Elc</t>
  </si>
  <si>
    <t>NUM.number.AT.Res.HH.ThermalRepl.SH.LPG</t>
  </si>
  <si>
    <t>NUM.number.AT.Res.HH.ThermalRepl.SH.LPG.SH</t>
  </si>
  <si>
    <t>NUM.number.AT.Res.HH.ThermalRepl.SH.LPG.SC.AC</t>
  </si>
  <si>
    <t>NUM.number.AT.Res.HH.ThermalRepl.SH.LPG.WH.LPG.NoSolar</t>
  </si>
  <si>
    <t>NUM.number.AT.Res.HH.ThermalRepl.SH.LPG.WH.LPG.Solar</t>
  </si>
  <si>
    <t>NUM.number.AT.Res.HH.ThermalRepl.SH.LPG.WH.Elc.NoSolar</t>
  </si>
  <si>
    <t>NUM.number.AT.Res.HH.ThermalRepl.SH.LPG.WH.Elc.Solar</t>
  </si>
  <si>
    <t>NUM.number.AT.Res.HH.ThermalRepl.SH.LPG.CO.LPG</t>
  </si>
  <si>
    <t>NUM.number.AT.Res.HH.ThermalRepl.SH.LPG.CO.Elc</t>
  </si>
  <si>
    <t>NUM.number.AT.Res.HH.ThermalRepl.SH.Oil</t>
  </si>
  <si>
    <t>NUM.number.AT.Res.HH.ThermalRepl.SH.Oil.SH</t>
  </si>
  <si>
    <t>NUM.number.AT.Res.HH.ThermalRepl.SH.Oil.SC.AC</t>
  </si>
  <si>
    <t>NUM.number.AT.Res.HH.ThermalRepl.SH.Oil.WH.Oil.NoSolar</t>
  </si>
  <si>
    <t>NUM.number.AT.Res.HH.ThermalRepl.SH.Oil.WH.Oil.Solar</t>
  </si>
  <si>
    <t>NUM.number.AT.Res.HH.ThermalRepl.SH.Oil.WH.Elc.NoSolar</t>
  </si>
  <si>
    <t>NUM.number.AT.Res.HH.ThermalRepl.SH.Oil.WH.Elc.Solar</t>
  </si>
  <si>
    <t>NUM.number.AT.Res.HH.ThermalRepl.SH.Oil.CO.LPG</t>
  </si>
  <si>
    <t>NUM.number.AT.Res.HH.ThermalRepl.SH.Oil.CO.Elc</t>
  </si>
  <si>
    <t>NUM.number.AT.Res.HH.ThermalRepl.SH.Gas</t>
  </si>
  <si>
    <t>NUM.number.AT.Res.HH.ThermalRepl.SH.Gas.SH</t>
  </si>
  <si>
    <t>NUM.number.AT.Res.HH.ThermalRepl.SH.Gas.SC.AC</t>
  </si>
  <si>
    <t>NUM.number.AT.Res.HH.ThermalRepl.SH.Gas.WH.Gas.NoSolar</t>
  </si>
  <si>
    <t>NUM.number.AT.Res.HH.ThermalRepl.SH.Gas.WH.Gas.Solar</t>
  </si>
  <si>
    <t>NUM.number.AT.Res.HH.ThermalRepl.SH.Gas.WH.Elc.NoSolar</t>
  </si>
  <si>
    <t>NUM.number.AT.Res.HH.ThermalRepl.SH.Gas.WH.Elc.Solar</t>
  </si>
  <si>
    <t>NUM.number.AT.Res.HH.ThermalRepl.SH.Gas.CO.Gas</t>
  </si>
  <si>
    <t>NUM.number.AT.Res.HH.ThermalRepl.SH.Gas.CO.Elc</t>
  </si>
  <si>
    <t>NUM.number.AT.Res.HH.ThermalRepl.SH.Biomass</t>
  </si>
  <si>
    <t>NUM.number.AT.Res.HH.ThermalRepl.SH.Biomass.SH</t>
  </si>
  <si>
    <t>NUM.number.AT.Res.HH.ThermalRepl.SH.Biomass.SC.AC</t>
  </si>
  <si>
    <t>NUM.number.AT.Res.HH.ThermalRepl.SH.Biomass.WH.Biomass.NoSolar</t>
  </si>
  <si>
    <t>NUM.number.AT.Res.HH.ThermalRepl.SH.Biomass.WH.Biomass.Solar</t>
  </si>
  <si>
    <t>NUM.number.AT.Res.HH.ThermalRepl.SH.Biomass.WH.LPG.NoSolar</t>
  </si>
  <si>
    <t>NUM.number.AT.Res.HH.ThermalRepl.SH.Biomass.WH.LPG.Solar</t>
  </si>
  <si>
    <t>NUM.number.AT.Res.HH.ThermalRepl.SH.Biomass.WH.Elc.NoSolar</t>
  </si>
  <si>
    <t>NUM.number.AT.Res.HH.ThermalRepl.SH.Biomass.WH.Elc.Solar</t>
  </si>
  <si>
    <t>NUM.number.AT.Res.HH.ThermalRepl.SH.Biomass.CO.Biomass</t>
  </si>
  <si>
    <t>NUM.number.AT.Res.HH.ThermalRepl.SH.Biomass.CO.LPG</t>
  </si>
  <si>
    <t>NUM.number.AT.Res.HH.ThermalRepl.SH.Biomass.CO.Elc</t>
  </si>
  <si>
    <t>NUM.number.AT.Res.HH.ThermalRepl.SH.Geo</t>
  </si>
  <si>
    <t>NUM.number.AT.Res.HH.ThermalRepl.SH.Geo.SH</t>
  </si>
  <si>
    <t>NUM.number.AT.Res.HH.ThermalRepl.SH.Geo.SC.AC</t>
  </si>
  <si>
    <t>NUM.number.AT.Res.HH.ThermalRepl.SH.Geo.WH.Geo.NoSolar</t>
  </si>
  <si>
    <t>NUM.number.AT.Res.HH.ThermalRepl.SH.Geo.WH.Geo.Solar</t>
  </si>
  <si>
    <t>NUM.number.AT.Res.HH.ThermalRepl.SH.Geo.WH.Elc.NoSolar</t>
  </si>
  <si>
    <t>NUM.number.AT.Res.HH.ThermalRepl.SH.Geo.WH.Elc.Solar</t>
  </si>
  <si>
    <t>NUM.number.AT.Res.HH.ThermalRepl.SH.Geo.CO.LPG</t>
  </si>
  <si>
    <t>NUM.number.AT.Res.HH.ThermalRepl.SH.Geo.CO.Elc</t>
  </si>
  <si>
    <t>NUM.number.AT.Res.HH.ThermalRepl.SH.DistrHeat</t>
  </si>
  <si>
    <t>NUM.number.AT.Res.HH.ThermalRepl.SH.DistrHeat.SH</t>
  </si>
  <si>
    <t>NUM.number.AT.Res.HH.ThermalRepl.SH.DistrHeat.SC.AC</t>
  </si>
  <si>
    <t>NUM.number.AT.Res.HH.ThermalRepl.SH.DistrHeat.WH.DistrHeat.NoSolar</t>
  </si>
  <si>
    <t>NUM.number.AT.Res.HH.ThermalRepl.SH.DistrHeat.WH.DistrHeat.Solar</t>
  </si>
  <si>
    <t>NUM.number.AT.Res.HH.ThermalRepl.SH.DistrHeat.WH.Elc.NoSolar</t>
  </si>
  <si>
    <t>NUM.number.AT.Res.HH.ThermalRepl.SH.DistrHeat.WH.Elc.Solar</t>
  </si>
  <si>
    <t>NUM.number.AT.Res.HH.ThermalRepl.SH.DistrHeat.CO.LPG</t>
  </si>
  <si>
    <t>NUM.number.AT.Res.HH.ThermalRepl.SH.DistrHeat.CO.Elc</t>
  </si>
  <si>
    <t>NUM.number.AT.Res.HH.ThermalRepl.SH.AdvElc</t>
  </si>
  <si>
    <t>NUM.number.AT.Res.HH.ThermalRepl.SH.AdvElc.SH</t>
  </si>
  <si>
    <t>NUM.number.AT.Res.HH.ThermalRepl.SH.AdvElc.SC.AC</t>
  </si>
  <si>
    <t>NUM.number.AT.Res.HH.ThermalRepl.SH.AdvElc.WH.LPG.NoSolar</t>
  </si>
  <si>
    <t>NUM.number.AT.Res.HH.ThermalRepl.SH.AdvElc.WH.LPG.Solar</t>
  </si>
  <si>
    <t>NUM.number.AT.Res.HH.ThermalRepl.SH.AdvElc.WH.Elc.NoSolar</t>
  </si>
  <si>
    <t>NUM.number.AT.Res.HH.ThermalRepl.SH.AdvElc.WH.Elc.Solar</t>
  </si>
  <si>
    <t>NUM.number.AT.Res.HH.ThermalRepl.SH.AdvElc.CO.LPG</t>
  </si>
  <si>
    <t>NUM.number.AT.Res.HH.ThermalRepl.SH.AdvElc.CO.Elc</t>
  </si>
  <si>
    <t>NUM.number.AT.Res.HH.ThermalRepl.SH.ConvElc</t>
  </si>
  <si>
    <t>NUM.number.AT.Res.HH.ThermalRepl.SH.ConvElc.SH</t>
  </si>
  <si>
    <t>NUM.number.AT.Res.HH.ThermalRepl.SH.ConvElc.SC.AC</t>
  </si>
  <si>
    <t>NUM.number.AT.Res.HH.ThermalRepl.SH.ConvElc.WH.LPG.NoSolar</t>
  </si>
  <si>
    <t>NUM.number.AT.Res.HH.ThermalRepl.SH.ConvElc.WH.LPG.Solar</t>
  </si>
  <si>
    <t>NUM.number.AT.Res.HH.ThermalRepl.SH.ConvElc.WH.Elc.NoSolar</t>
  </si>
  <si>
    <t>NUM.number.AT.Res.HH.ThermalRepl.SH.ConvElc.WH.Elc.Solar</t>
  </si>
  <si>
    <t>NUM.number.AT.Res.HH.ThermalRepl.SH.ConvElc.CO.LPG</t>
  </si>
  <si>
    <t>NUM.number.AT.Res.HH.ThermalRepl.SH.ConvElc.CO.Elc</t>
  </si>
  <si>
    <t>AT - Equipment installations in 2021 - vintage structure</t>
  </si>
  <si>
    <t>VIN.number.AT.Res.HH.Thermal.SH.Solids</t>
  </si>
  <si>
    <t>VIN.number.AT.Res.HH.Thermal.SH.Solids.SH</t>
  </si>
  <si>
    <t>VIN.number.AT.Res.HH.Thermal.SH.Solids.SC.AC</t>
  </si>
  <si>
    <t>VIN.number.AT.Res.HH.Thermal.SH.Solids.WH.Solids.NoSolar</t>
  </si>
  <si>
    <t>VIN.number.AT.Res.HH.Thermal.SH.Solids.WH.LPG.NoSolar</t>
  </si>
  <si>
    <t>VIN.number.AT.Res.HH.Thermal.SH.Solids.WH.LPG.Solar</t>
  </si>
  <si>
    <t>VIN.number.AT.Res.HH.Thermal.SH.Solids.WH.Elc.NoSolar</t>
  </si>
  <si>
    <t>VIN.number.AT.Res.HH.Thermal.SH.Solids.WH.Elc.Solar</t>
  </si>
  <si>
    <t>VIN.number.AT.Res.HH.Thermal.SH.Solids.CO.Solids</t>
  </si>
  <si>
    <t>VIN.number.AT.Res.HH.Thermal.SH.Solids.CO.LPG</t>
  </si>
  <si>
    <t>VIN.number.AT.Res.HH.Thermal.SH.Solids.CO.Elc</t>
  </si>
  <si>
    <t>VIN.number.AT.Res.HH.Thermal.SH.LPG</t>
  </si>
  <si>
    <t>VIN.number.AT.Res.HH.Thermal.SH.LPG.SH</t>
  </si>
  <si>
    <t>VIN.number.AT.Res.HH.Thermal.SH.LPG.SC.AC</t>
  </si>
  <si>
    <t>VIN.number.AT.Res.HH.Thermal.SH.LPG.WH.LPG.NoSolar</t>
  </si>
  <si>
    <t>VIN.number.AT.Res.HH.Thermal.SH.LPG.WH.LPG.Solar</t>
  </si>
  <si>
    <t>VIN.number.AT.Res.HH.Thermal.SH.LPG.WH.Elc.NoSolar</t>
  </si>
  <si>
    <t>VIN.number.AT.Res.HH.Thermal.SH.LPG.WH.Elc.Solar</t>
  </si>
  <si>
    <t>VIN.number.AT.Res.HH.Thermal.SH.LPG.CO.LPG</t>
  </si>
  <si>
    <t>VIN.number.AT.Res.HH.Thermal.SH.LPG.CO.Elc</t>
  </si>
  <si>
    <t>VIN.number.AT.Res.HH.Thermal.SH.Oil</t>
  </si>
  <si>
    <t>VIN.number.AT.Res.HH.Thermal.SH.Oil.SH</t>
  </si>
  <si>
    <t>VIN.number.AT.Res.HH.Thermal.SH.Oil.SC.AC</t>
  </si>
  <si>
    <t>VIN.number.AT.Res.HH.Thermal.SH.Oil.WH.Oil.NoSolar</t>
  </si>
  <si>
    <t>VIN.number.AT.Res.HH.Thermal.SH.Oil.WH.Oil.Solar</t>
  </si>
  <si>
    <t>VIN.number.AT.Res.HH.Thermal.SH.Oil.WH.Elc.NoSolar</t>
  </si>
  <si>
    <t>VIN.number.AT.Res.HH.Thermal.SH.Oil.WH.Elc.Solar</t>
  </si>
  <si>
    <t>VIN.number.AT.Res.HH.Thermal.SH.Oil.CO.LPG</t>
  </si>
  <si>
    <t>VIN.number.AT.Res.HH.Thermal.SH.Oil.CO.Elc</t>
  </si>
  <si>
    <t>VIN.number.AT.Res.HH.Thermal.SH.Gas</t>
  </si>
  <si>
    <t>VIN.number.AT.Res.HH.Thermal.SH.Gas.SH</t>
  </si>
  <si>
    <t>VIN.number.AT.Res.HH.Thermal.SH.Gas.SC.AC</t>
  </si>
  <si>
    <t>VIN.number.AT.Res.HH.Thermal.SH.Gas.WH.Gas.NoSolar</t>
  </si>
  <si>
    <t>VIN.number.AT.Res.HH.Thermal.SH.Gas.WH.Gas.Solar</t>
  </si>
  <si>
    <t>VIN.number.AT.Res.HH.Thermal.SH.Gas.WH.Elc.NoSolar</t>
  </si>
  <si>
    <t>VIN.number.AT.Res.HH.Thermal.SH.Gas.WH.Elc.Solar</t>
  </si>
  <si>
    <t>VIN.number.AT.Res.HH.Thermal.SH.Gas.CO.Gas</t>
  </si>
  <si>
    <t>VIN.number.AT.Res.HH.Thermal.SH.Gas.CO.Elc</t>
  </si>
  <si>
    <t>VIN.number.AT.Res.HH.Thermal.SH.Biomass</t>
  </si>
  <si>
    <t>VIN.number.AT.Res.HH.Thermal.SH.Biomass.SH</t>
  </si>
  <si>
    <t>VIN.number.AT.Res.HH.Thermal.SH.Biomass.SC.AC</t>
  </si>
  <si>
    <t>VIN.number.AT.Res.HH.Thermal.SH.Biomass.WH.Biomass.NoSolar</t>
  </si>
  <si>
    <t>VIN.number.AT.Res.HH.Thermal.SH.Biomass.WH.Biomass.Solar</t>
  </si>
  <si>
    <t>VIN.number.AT.Res.HH.Thermal.SH.Biomass.WH.LPG.NoSolar</t>
  </si>
  <si>
    <t>VIN.number.AT.Res.HH.Thermal.SH.Biomass.WH.LPG.Solar</t>
  </si>
  <si>
    <t>VIN.number.AT.Res.HH.Thermal.SH.Biomass.WH.Elc.NoSolar</t>
  </si>
  <si>
    <t>VIN.number.AT.Res.HH.Thermal.SH.Biomass.WH.Elc.Solar</t>
  </si>
  <si>
    <t>VIN.number.AT.Res.HH.Thermal.SH.Biomass.CO.Biomass</t>
  </si>
  <si>
    <t>VIN.number.AT.Res.HH.Thermal.SH.Biomass.CO.LPG</t>
  </si>
  <si>
    <t>VIN.number.AT.Res.HH.Thermal.SH.Biomass.CO.Elc</t>
  </si>
  <si>
    <t>VIN.number.AT.Res.HH.Thermal.SH.Geo</t>
  </si>
  <si>
    <t>VIN.number.AT.Res.HH.Thermal.SH.Geo.SH</t>
  </si>
  <si>
    <t>VIN.number.AT.Res.HH.Thermal.SH.Geo.SC.AC</t>
  </si>
  <si>
    <t>VIN.number.AT.Res.HH.Thermal.SH.Geo.WH.Geo.NoSolar</t>
  </si>
  <si>
    <t>VIN.number.AT.Res.HH.Thermal.SH.Geo.WH.Geo.Solar</t>
  </si>
  <si>
    <t>VIN.number.AT.Res.HH.Thermal.SH.Geo.WH.Elc.NoSolar</t>
  </si>
  <si>
    <t>VIN.number.AT.Res.HH.Thermal.SH.Geo.WH.Elc.Solar</t>
  </si>
  <si>
    <t>VIN.number.AT.Res.HH.Thermal.SH.Geo.CO.LPG</t>
  </si>
  <si>
    <t>VIN.number.AT.Res.HH.Thermal.SH.Geo.CO.Elc</t>
  </si>
  <si>
    <t>VIN.number.AT.Res.HH.Thermal.SH.DistrHeat</t>
  </si>
  <si>
    <t>VIN.number.AT.Res.HH.Thermal.SH.DistrHeat.SH</t>
  </si>
  <si>
    <t>VIN.number.AT.Res.HH.Thermal.SH.DistrHeat.SC.AC</t>
  </si>
  <si>
    <t>VIN.number.AT.Res.HH.Thermal.SH.DistrHeat.WH.DistrHeat.NoSolar</t>
  </si>
  <si>
    <t>VIN.number.AT.Res.HH.Thermal.SH.DistrHeat.WH.DistrHeat.Solar</t>
  </si>
  <si>
    <t>VIN.number.AT.Res.HH.Thermal.SH.DistrHeat.WH.Elc.NoSolar</t>
  </si>
  <si>
    <t>VIN.number.AT.Res.HH.Thermal.SH.DistrHeat.WH.Elc.Solar</t>
  </si>
  <si>
    <t>VIN.number.AT.Res.HH.Thermal.SH.DistrHeat.CO.LPG</t>
  </si>
  <si>
    <t>VIN.number.AT.Res.HH.Thermal.SH.DistrHeat.CO.Elc</t>
  </si>
  <si>
    <t>VIN.number.AT.Res.HH.Thermal.SH.AdvElc</t>
  </si>
  <si>
    <t>VIN.number.AT.Res.HH.Thermal.SH.AdvElc.SH</t>
  </si>
  <si>
    <t>VIN.number.AT.Res.HH.Thermal.SH.AdvElc.SC.AC</t>
  </si>
  <si>
    <t>VIN.number.AT.Res.HH.Thermal.SH.AdvElc.WH.LPG.NoSolar</t>
  </si>
  <si>
    <t>VIN.number.AT.Res.HH.Thermal.SH.AdvElc.WH.LPG.Solar</t>
  </si>
  <si>
    <t>VIN.number.AT.Res.HH.Thermal.SH.AdvElc.WH.Elc.NoSolar</t>
  </si>
  <si>
    <t>VIN.number.AT.Res.HH.Thermal.SH.AdvElc.WH.Elc.Solar</t>
  </si>
  <si>
    <t>VIN.number.AT.Res.HH.Thermal.SH.AdvElc.CO.LPG</t>
  </si>
  <si>
    <t>VIN.number.AT.Res.HH.Thermal.SH.AdvElc.CO.Elc</t>
  </si>
  <si>
    <t>VIN.number.AT.Res.HH.Thermal.SH.ConvElc</t>
  </si>
  <si>
    <t>VIN.number.AT.Res.HH.Thermal.SH.ConvElc.SH</t>
  </si>
  <si>
    <t>VIN.number.AT.Res.HH.Thermal.SH.ConvElc.SC.AC</t>
  </si>
  <si>
    <t>VIN.number.AT.Res.HH.Thermal.SH.ConvElc.WH.LPG.NoSolar</t>
  </si>
  <si>
    <t>VIN.number.AT.Res.HH.Thermal.SH.ConvElc.WH.LPG.Solar</t>
  </si>
  <si>
    <t>VIN.number.AT.Res.HH.Thermal.SH.ConvElc.WH.Elc.NoSolar</t>
  </si>
  <si>
    <t>VIN.number.AT.Res.HH.Thermal.SH.ConvElc.WH.Elc.Solar</t>
  </si>
  <si>
    <t>VIN.number.AT.Res.HH.Thermal.SH.ConvElc.CO.LPG</t>
  </si>
  <si>
    <t>VIN.number.AT.Res.HH.Thermal.SH.ConvElc.CO.Elc</t>
  </si>
  <si>
    <t>AT - Final energy consumption (detailed structure)</t>
  </si>
  <si>
    <t>FEC.ktoe.AT.Res.HH.Thermal.SH.Solids</t>
  </si>
  <si>
    <t>FEC.ktoe.AT.Res.HH.Thermal.SH.Solids.SH</t>
  </si>
  <si>
    <t>FEC.ktoe.AT.Res.HH.Thermal.SH.Solids.SH.Solids</t>
  </si>
  <si>
    <t>FEC.ktoe.AT.Res.HH.Thermal.SH.Solids.SH.Elec</t>
  </si>
  <si>
    <t>FEC.ktoe.AT.Res.HH.Thermal.SH.Solids.SC</t>
  </si>
  <si>
    <t>FEC.ktoe.AT.Res.HH.Thermal.SH.Solids.SC.AC.Elec</t>
  </si>
  <si>
    <t>FEC.ktoe.AT.Res.HH.Thermal.SH.Solids.WH</t>
  </si>
  <si>
    <t>FEC.ktoe.AT.Res.HH.Thermal.SH.Solids.WH.Solids.NoSolar.Solids</t>
  </si>
  <si>
    <t>FEC.ktoe.AT.Res.HH.Thermal.SH.Solids.WH.LPG.NoSolar.LPG</t>
  </si>
  <si>
    <t>FEC.ktoe.AT.Res.HH.Thermal.SH.Solids.WH.LPG.Solar</t>
  </si>
  <si>
    <t>FEC.ktoe.AT.Res.HH.Thermal.SH.Solids.WH.LPG.Solar.LPG</t>
  </si>
  <si>
    <t>FEC.ktoe.AT.Res.HH.Thermal.SH.Solids.WH.LPG.Solar.Solar</t>
  </si>
  <si>
    <t>FEC.ktoe.AT.Res.HH.Thermal.SH.Solids.WH.Elc.NoSolar.Elec</t>
  </si>
  <si>
    <t>FEC.ktoe.AT.Res.HH.Thermal.SH.Solids.WH.Elc.Solar</t>
  </si>
  <si>
    <t>FEC.ktoe.AT.Res.HH.Thermal.SH.Solids.WH.Elc.Solar.Elec</t>
  </si>
  <si>
    <t>FEC.ktoe.AT.Res.HH.Thermal.SH.Solids.WH.Elc.Solar.Solar</t>
  </si>
  <si>
    <t>FEC.ktoe.AT.Res.HH.Thermal.SH.Solids.CO</t>
  </si>
  <si>
    <t>FEC.ktoe.AT.Res.HH.Thermal.SH.Solids.CO.Solids.Solids</t>
  </si>
  <si>
    <t>FEC.ktoe.AT.Res.HH.Thermal.SH.Solids.CO.LPG.LPG</t>
  </si>
  <si>
    <t>FEC.ktoe.AT.Res.HH.Thermal.SH.Solids.CO.Elc.Elec</t>
  </si>
  <si>
    <t>FEC.ktoe.AT.Res.HH.Thermal.SH.LPG</t>
  </si>
  <si>
    <t>FEC.ktoe.AT.Res.HH.Thermal.SH.LPG.SH</t>
  </si>
  <si>
    <t>FEC.ktoe.AT.Res.HH.Thermal.SH.LPG.SH.LPG</t>
  </si>
  <si>
    <t>FEC.ktoe.AT.Res.HH.Thermal.SH.LPG.SH.Elec</t>
  </si>
  <si>
    <t>FEC.ktoe.AT.Res.HH.Thermal.SH.LPG.SC</t>
  </si>
  <si>
    <t>FEC.ktoe.AT.Res.HH.Thermal.SH.LPG.SC.AC.Elec</t>
  </si>
  <si>
    <t>FEC.ktoe.AT.Res.HH.Thermal.SH.LPG.WH</t>
  </si>
  <si>
    <t>FEC.ktoe.AT.Res.HH.Thermal.SH.LPG.WH.LPG.NoSolar.LPG</t>
  </si>
  <si>
    <t>FEC.ktoe.AT.Res.HH.Thermal.SH.LPG.WH.LPG.Solar</t>
  </si>
  <si>
    <t>FEC.ktoe.AT.Res.HH.Thermal.SH.LPG.WH.LPG.Solar.LPG</t>
  </si>
  <si>
    <t>FEC.ktoe.AT.Res.HH.Thermal.SH.LPG.WH.LPG.Solar.Solar</t>
  </si>
  <si>
    <t>FEC.ktoe.AT.Res.HH.Thermal.SH.LPG.WH.Elc.NoSolar.Elec</t>
  </si>
  <si>
    <t>FEC.ktoe.AT.Res.HH.Thermal.SH.LPG.WH.Elc.Solar</t>
  </si>
  <si>
    <t>FEC.ktoe.AT.Res.HH.Thermal.SH.LPG.WH.Elc.Solar.Elec</t>
  </si>
  <si>
    <t>FEC.ktoe.AT.Res.HH.Thermal.SH.LPG.WH.Elc.Solar.Solar</t>
  </si>
  <si>
    <t>FEC.ktoe.AT.Res.HH.Thermal.SH.LPG.CO</t>
  </si>
  <si>
    <t>FEC.ktoe.AT.Res.HH.Thermal.SH.LPG.CO.LPG.LPG</t>
  </si>
  <si>
    <t>FEC.ktoe.AT.Res.HH.Thermal.SH.LPG.CO.Elc.Elec</t>
  </si>
  <si>
    <t>FEC.ktoe.AT.Res.HH.Thermal.SH.Oil</t>
  </si>
  <si>
    <t>FEC.ktoe.AT.Res.HH.Thermal.SH.Oil.SH</t>
  </si>
  <si>
    <t>FEC.ktoe.AT.Res.HH.Thermal.SH.Oil.SH.Oil</t>
  </si>
  <si>
    <t>FEC.ktoe.AT.Res.HH.Thermal.SH.Oil.SH.Elec</t>
  </si>
  <si>
    <t>FEC.ktoe.AT.Res.HH.Thermal.SH.Oil.SC</t>
  </si>
  <si>
    <t>FEC.ktoe.AT.Res.HH.Thermal.SH.Oil.SC.AC.Elec</t>
  </si>
  <si>
    <t>FEC.ktoe.AT.Res.HH.Thermal.SH.Oil.WH</t>
  </si>
  <si>
    <t>FEC.ktoe.AT.Res.HH.Thermal.SH.Oil.WH.Oil.NoSolar.Oil</t>
  </si>
  <si>
    <t>FEC.ktoe.AT.Res.HH.Thermal.SH.Oil.WH.Oil.Solar</t>
  </si>
  <si>
    <t>FEC.ktoe.AT.Res.HH.Thermal.SH.Oil.WH.Oil.Solar.Oil</t>
  </si>
  <si>
    <t>FEC.ktoe.AT.Res.HH.Thermal.SH.Oil.WH.Oil.Solar.Solar</t>
  </si>
  <si>
    <t>FEC.ktoe.AT.Res.HH.Thermal.SH.Oil.WH.Elc.NoSolar.Elec</t>
  </si>
  <si>
    <t>FEC.ktoe.AT.Res.HH.Thermal.SH.Oil.WH.Elc.Solar</t>
  </si>
  <si>
    <t>FEC.ktoe.AT.Res.HH.Thermal.SH.Oil.WH.Elc.Solar.Elec</t>
  </si>
  <si>
    <t>FEC.ktoe.AT.Res.HH.Thermal.SH.Oil.WH.Elc.Solar.Solar</t>
  </si>
  <si>
    <t>FEC.ktoe.AT.Res.HH.Thermal.SH.Oil.CO</t>
  </si>
  <si>
    <t>FEC.ktoe.AT.Res.HH.Thermal.SH.Oil.CO.LPG.LPG</t>
  </si>
  <si>
    <t>FEC.ktoe.AT.Res.HH.Thermal.SH.Oil.CO.Elc.Elec</t>
  </si>
  <si>
    <t>FEC.ktoe.AT.Res.HH.Thermal.SH.Gas</t>
  </si>
  <si>
    <t>FEC.ktoe.AT.Res.HH.Thermal.SH.Gas.SH</t>
  </si>
  <si>
    <t>FEC.ktoe.AT.Res.HH.Thermal.SH.Gas.SH.Gas</t>
  </si>
  <si>
    <t>FEC.ktoe.AT.Res.HH.Thermal.SH.Gas.SH.Elec</t>
  </si>
  <si>
    <t>FEC.ktoe.AT.Res.HH.Thermal.SH.Gas.SC</t>
  </si>
  <si>
    <t>FEC.ktoe.AT.Res.HH.Thermal.SH.Gas.SC.AC.Elec</t>
  </si>
  <si>
    <t>FEC.ktoe.AT.Res.HH.Thermal.SH.Gas.WH</t>
  </si>
  <si>
    <t>FEC.ktoe.AT.Res.HH.Thermal.SH.Gas.WH.Gas.NoSolar.Gas</t>
  </si>
  <si>
    <t>FEC.ktoe.AT.Res.HH.Thermal.SH.Gas.WH.Gas.Solar</t>
  </si>
  <si>
    <t>FEC.ktoe.AT.Res.HH.Thermal.SH.Gas.WH.Gas.Solar.Gas</t>
  </si>
  <si>
    <t>FEC.ktoe.AT.Res.HH.Thermal.SH.Gas.WH.Gas.Solar.Solar</t>
  </si>
  <si>
    <t>FEC.ktoe.AT.Res.HH.Thermal.SH.Gas.WH.Elc.NoSolar.Elec</t>
  </si>
  <si>
    <t>FEC.ktoe.AT.Res.HH.Thermal.SH.Gas.WH.Elc.Solar</t>
  </si>
  <si>
    <t>FEC.ktoe.AT.Res.HH.Thermal.SH.Gas.WH.Elc.Solar.Elec</t>
  </si>
  <si>
    <t>FEC.ktoe.AT.Res.HH.Thermal.SH.Gas.WH.Elc.Solar.Solar</t>
  </si>
  <si>
    <t>FEC.ktoe.AT.Res.HH.Thermal.SH.Gas.CO</t>
  </si>
  <si>
    <t>FEC.ktoe.AT.Res.HH.Thermal.SH.Gas.CO.Gas.Gas</t>
  </si>
  <si>
    <t>FEC.ktoe.AT.Res.HH.Thermal.SH.Gas.CO.Elc.Elec</t>
  </si>
  <si>
    <t>FEC.ktoe.AT.Res.HH.Thermal.SH.Biomass</t>
  </si>
  <si>
    <t>FEC.ktoe.AT.Res.HH.Thermal.SH.Biomass.SH</t>
  </si>
  <si>
    <t>FEC.ktoe.AT.Res.HH.Thermal.SH.Biomass.SH.Biomass</t>
  </si>
  <si>
    <t>FEC.ktoe.AT.Res.HH.Thermal.SH.Biomass.SH.Elec</t>
  </si>
  <si>
    <t>FEC.ktoe.AT.Res.HH.Thermal.SH.Biomass.SC</t>
  </si>
  <si>
    <t>FEC.ktoe.AT.Res.HH.Thermal.SH.Biomass.SC.AC.Elec</t>
  </si>
  <si>
    <t>FEC.ktoe.AT.Res.HH.Thermal.SH.Biomass.WH</t>
  </si>
  <si>
    <t>FEC.ktoe.AT.Res.HH.Thermal.SH.Biomass.WH.Biomass.NoSolar.Biomass</t>
  </si>
  <si>
    <t>FEC.ktoe.AT.Res.HH.Thermal.SH.Biomass.WH.Biomass.Solar</t>
  </si>
  <si>
    <t>FEC.ktoe.AT.Res.HH.Thermal.SH.Biomass.WH.Biomass.Solar.Biomass</t>
  </si>
  <si>
    <t>FEC.ktoe.AT.Res.HH.Thermal.SH.Biomass.WH.Biomass.Solar.Solar</t>
  </si>
  <si>
    <t>FEC.ktoe.AT.Res.HH.Thermal.SH.Biomass.WH.LPG.NoSolar.LPG</t>
  </si>
  <si>
    <t>FEC.ktoe.AT.Res.HH.Thermal.SH.Biomass.WH.LPG.Solar</t>
  </si>
  <si>
    <t>FEC.ktoe.AT.Res.HH.Thermal.SH.Biomass.WH.LPG.Solar.LPG</t>
  </si>
  <si>
    <t>FEC.ktoe.AT.Res.HH.Thermal.SH.Biomass.WH.LPG.Solar.Solar</t>
  </si>
  <si>
    <t>FEC.ktoe.AT.Res.HH.Thermal.SH.Biomass.WH.Elc.NoSolar.Elec</t>
  </si>
  <si>
    <t>FEC.ktoe.AT.Res.HH.Thermal.SH.Biomass.WH.Elc.Solar</t>
  </si>
  <si>
    <t>FEC.ktoe.AT.Res.HH.Thermal.SH.Biomass.WH.Elc.Solar.Elec</t>
  </si>
  <si>
    <t>FEC.ktoe.AT.Res.HH.Thermal.SH.Biomass.WH.Elc.Solar.Solar</t>
  </si>
  <si>
    <t>FEC.ktoe.AT.Res.HH.Thermal.SH.Biomass.CO</t>
  </si>
  <si>
    <t>FEC.ktoe.AT.Res.HH.Thermal.SH.Biomass.CO.Biomass.Biomass</t>
  </si>
  <si>
    <t>FEC.ktoe.AT.Res.HH.Thermal.SH.Biomass.CO.LPG.LPG</t>
  </si>
  <si>
    <t>FEC.ktoe.AT.Res.HH.Thermal.SH.Biomass.CO.Elc.Elec</t>
  </si>
  <si>
    <t>FEC.ktoe.AT.Res.HH.Thermal.SH.Geo</t>
  </si>
  <si>
    <t>FEC.ktoe.AT.Res.HH.Thermal.SH.Geo.SH</t>
  </si>
  <si>
    <t>FEC.ktoe.AT.Res.HH.Thermal.SH.Geo.SH.Geo</t>
  </si>
  <si>
    <t>FEC.ktoe.AT.Res.HH.Thermal.SH.Geo.SH.Elec</t>
  </si>
  <si>
    <t>FEC.ktoe.AT.Res.HH.Thermal.SH.Geo.SC</t>
  </si>
  <si>
    <t>FEC.ktoe.AT.Res.HH.Thermal.SH.Geo.SC.AC.Elec</t>
  </si>
  <si>
    <t>FEC.ktoe.AT.Res.HH.Thermal.SH.Geo.WH</t>
  </si>
  <si>
    <t>FEC.ktoe.AT.Res.HH.Thermal.SH.Geo.WH.Geo.NoSolar.Geo</t>
  </si>
  <si>
    <t>FEC.ktoe.AT.Res.HH.Thermal.SH.Geo.WH.Geo.Solar</t>
  </si>
  <si>
    <t>FEC.ktoe.AT.Res.HH.Thermal.SH.Geo.WH.Geo.Solar.Geo</t>
  </si>
  <si>
    <t>FEC.ktoe.AT.Res.HH.Thermal.SH.Geo.WH.Geo.Solar.Solar</t>
  </si>
  <si>
    <t>FEC.ktoe.AT.Res.HH.Thermal.SH.Geo.WH.Elc.NoSolar.Elec</t>
  </si>
  <si>
    <t>FEC.ktoe.AT.Res.HH.Thermal.SH.Geo.WH.Elc.Solar</t>
  </si>
  <si>
    <t>FEC.ktoe.AT.Res.HH.Thermal.SH.Geo.WH.Elc.Solar.Elec</t>
  </si>
  <si>
    <t>FEC.ktoe.AT.Res.HH.Thermal.SH.Geo.WH.Elc.Solar.Solar</t>
  </si>
  <si>
    <t>FEC.ktoe.AT.Res.HH.Thermal.SH.Geo.CO</t>
  </si>
  <si>
    <t>FEC.ktoe.AT.Res.HH.Thermal.SH.Geo.CO.LPG.LPG</t>
  </si>
  <si>
    <t>FEC.ktoe.AT.Res.HH.Thermal.SH.Geo.CO.Elc.Elec</t>
  </si>
  <si>
    <t>FEC.ktoe.AT.Res.HH.Thermal.SH.DistrHeat</t>
  </si>
  <si>
    <t>FEC.ktoe.AT.Res.HH.Thermal.SH.DistrHeat.SH</t>
  </si>
  <si>
    <t>FEC.ktoe.AT.Res.HH.Thermal.SH.DistrHeat.SH.Steam_Distr</t>
  </si>
  <si>
    <t>FEC.ktoe.AT.Res.HH.Thermal.SH.DistrHeat.SH.Elec</t>
  </si>
  <si>
    <t>FEC.ktoe.AT.Res.HH.Thermal.SH.DistrHeat.SC</t>
  </si>
  <si>
    <t>FEC.ktoe.AT.Res.HH.Thermal.SH.DistrHeat.SC.AC.Elec</t>
  </si>
  <si>
    <t>FEC.ktoe.AT.Res.HH.Thermal.SH.DistrHeat.WH</t>
  </si>
  <si>
    <t>FEC.ktoe.AT.Res.HH.Thermal.SH.DistrHeat.WH.DistrHeat.NoSolar.Steam_Distr</t>
  </si>
  <si>
    <t>FEC.ktoe.AT.Res.HH.Thermal.SH.DistrHeat.WH.DistrHeat.Solar</t>
  </si>
  <si>
    <t>FEC.ktoe.AT.Res.HH.Thermal.SH.DistrHeat.WH.DistrHeat.Solar.Steam_Distr</t>
  </si>
  <si>
    <t>FEC.ktoe.AT.Res.HH.Thermal.SH.DistrHeat.WH.DistrHeat.Solar.Solar</t>
  </si>
  <si>
    <t>FEC.ktoe.AT.Res.HH.Thermal.SH.DistrHeat.WH.Elc.NoSolar.Elec</t>
  </si>
  <si>
    <t>FEC.ktoe.AT.Res.HH.Thermal.SH.DistrHeat.WH.Elc.Solar</t>
  </si>
  <si>
    <t>FEC.ktoe.AT.Res.HH.Thermal.SH.DistrHeat.WH.Elc.Solar.Elec</t>
  </si>
  <si>
    <t>FEC.ktoe.AT.Res.HH.Thermal.SH.DistrHeat.WH.Elc.Solar.Solar</t>
  </si>
  <si>
    <t>FEC.ktoe.AT.Res.HH.Thermal.SH.DistrHeat.CO</t>
  </si>
  <si>
    <t>FEC.ktoe.AT.Res.HH.Thermal.SH.DistrHeat.CO.LPG.LPG</t>
  </si>
  <si>
    <t>FEC.ktoe.AT.Res.HH.Thermal.SH.DistrHeat.CO.Elc.Elec</t>
  </si>
  <si>
    <t>FEC.ktoe.AT.Res.HH.Thermal.SH.AdvElc</t>
  </si>
  <si>
    <t>FEC.ktoe.AT.Res.HH.Thermal.SH.AdvElc.SH</t>
  </si>
  <si>
    <t>FEC.ktoe.AT.Res.HH.Thermal.SH.AdvElc.SH.Elec</t>
  </si>
  <si>
    <t>FEC.ktoe.AT.Res.HH.Thermal.SH.AdvElc.SC</t>
  </si>
  <si>
    <t>FEC.ktoe.AT.Res.HH.Thermal.SH.AdvElc.SC.AC.Elec</t>
  </si>
  <si>
    <t>FEC.ktoe.AT.Res.HH.Thermal.SH.AdvElc.WH</t>
  </si>
  <si>
    <t>FEC.ktoe.AT.Res.HH.Thermal.SH.AdvElc.WH.LPG.NoSolar.LPG</t>
  </si>
  <si>
    <t>FEC.ktoe.AT.Res.HH.Thermal.SH.AdvElc.WH.LPG.Solar</t>
  </si>
  <si>
    <t>FEC.ktoe.AT.Res.HH.Thermal.SH.AdvElc.WH.LPG.Solar.LPG</t>
  </si>
  <si>
    <t>FEC.ktoe.AT.Res.HH.Thermal.SH.AdvElc.WH.LPG.Solar.Solar</t>
  </si>
  <si>
    <t>FEC.ktoe.AT.Res.HH.Thermal.SH.AdvElc.WH.Elc.NoSolar.Elec</t>
  </si>
  <si>
    <t>FEC.ktoe.AT.Res.HH.Thermal.SH.AdvElc.WH.Elc.Solar</t>
  </si>
  <si>
    <t>FEC.ktoe.AT.Res.HH.Thermal.SH.AdvElc.WH.Elc.Solar.Elec</t>
  </si>
  <si>
    <t>FEC.ktoe.AT.Res.HH.Thermal.SH.AdvElc.WH.Elc.Solar.Solar</t>
  </si>
  <si>
    <t>FEC.ktoe.AT.Res.HH.Thermal.SH.AdvElc.CO</t>
  </si>
  <si>
    <t>FEC.ktoe.AT.Res.HH.Thermal.SH.AdvElc.CO.LPG.LPG</t>
  </si>
  <si>
    <t>FEC.ktoe.AT.Res.HH.Thermal.SH.AdvElc.CO.Elc.Elec</t>
  </si>
  <si>
    <t>FEC.ktoe.AT.Res.HH.Thermal.SH.ConvElc</t>
  </si>
  <si>
    <t>FEC.ktoe.AT.Res.HH.Thermal.SH.ConvElc.SH</t>
  </si>
  <si>
    <t>FEC.ktoe.AT.Res.HH.Thermal.SH.ConvElc.SH.Elec</t>
  </si>
  <si>
    <t>FEC.ktoe.AT.Res.HH.Thermal.SH.ConvElc.SC</t>
  </si>
  <si>
    <t>FEC.ktoe.AT.Res.HH.Thermal.SH.ConvElc.SC.AC.Elec</t>
  </si>
  <si>
    <t>FEC.ktoe.AT.Res.HH.Thermal.SH.ConvElc.WH</t>
  </si>
  <si>
    <t>FEC.ktoe.AT.Res.HH.Thermal.SH.ConvElc.WH.LPG.NoSolar.LPG</t>
  </si>
  <si>
    <t>FEC.ktoe.AT.Res.HH.Thermal.SH.ConvElc.WH.LPG.Solar</t>
  </si>
  <si>
    <t>FEC.ktoe.AT.Res.HH.Thermal.SH.ConvElc.WH.LPG.Solar.LPG</t>
  </si>
  <si>
    <t>FEC.ktoe.AT.Res.HH.Thermal.SH.ConvElc.WH.LPG.Solar.Solar</t>
  </si>
  <si>
    <t>FEC.ktoe.AT.Res.HH.Thermal.SH.ConvElc.WH.Elc.NoSolar.Elec</t>
  </si>
  <si>
    <t>FEC.ktoe.AT.Res.HH.Thermal.SH.ConvElc.WH.Elc.Solar</t>
  </si>
  <si>
    <t>FEC.ktoe.AT.Res.HH.Thermal.SH.ConvElc.WH.Elc.Solar.Elec</t>
  </si>
  <si>
    <t>FEC.ktoe.AT.Res.HH.Thermal.SH.ConvElc.WH.Elc.Solar.Solar</t>
  </si>
  <si>
    <t>FEC.ktoe.AT.Res.HH.Thermal.SH.ConvElc.CO</t>
  </si>
  <si>
    <t>FEC.ktoe.AT.Res.HH.Thermal.SH.ConvElc.CO.LPG.LPG</t>
  </si>
  <si>
    <t>FEC.ktoe.AT.Res.HH.Thermal.SH.ConvElc.CO.Elc.Elec</t>
  </si>
  <si>
    <t>AT - Thermal energy service (detailed structure)</t>
  </si>
  <si>
    <t>TES.ktoe.AT.Res.HH.Thermal.SH.Solids</t>
  </si>
  <si>
    <t>TES.ktoe.AT.Res.HH.Thermal.SH.Solids.SH</t>
  </si>
  <si>
    <t>TES.ktoe.AT.Res.HH.Thermal.SH.Solids.SH.Solids</t>
  </si>
  <si>
    <t>TES.ktoe.AT.Res.HH.Thermal.SH.Solids.SH.Elec</t>
  </si>
  <si>
    <t>TES.ktoe.AT.Res.HH.Thermal.SH.Solids.SC</t>
  </si>
  <si>
    <t>TES.ktoe.AT.Res.HH.Thermal.SH.Solids.SC.AC.Elec</t>
  </si>
  <si>
    <t>TES.ktoe.AT.Res.HH.Thermal.SH.Solids.WH</t>
  </si>
  <si>
    <t>TES.ktoe.AT.Res.HH.Thermal.SH.Solids.WH.Solids.NoSolar.Solids</t>
  </si>
  <si>
    <t>TES.ktoe.AT.Res.HH.Thermal.SH.Solids.WH.LPG.NoSolar.LPG</t>
  </si>
  <si>
    <t>TES.ktoe.AT.Res.HH.Thermal.SH.Solids.WH.LPG.Solar</t>
  </si>
  <si>
    <t>TES.ktoe.AT.Res.HH.Thermal.SH.Solids.WH.LPG.Solar.LPG</t>
  </si>
  <si>
    <t>TES.ktoe.AT.Res.HH.Thermal.SH.Solids.WH.LPG.Solar.Solar</t>
  </si>
  <si>
    <t>TES.ktoe.AT.Res.HH.Thermal.SH.Solids.WH.Elc.NoSolar.Elec</t>
  </si>
  <si>
    <t>TES.ktoe.AT.Res.HH.Thermal.SH.Solids.WH.Elc.Solar</t>
  </si>
  <si>
    <t>TES.ktoe.AT.Res.HH.Thermal.SH.Solids.WH.Elc.Solar.Elec</t>
  </si>
  <si>
    <t>TES.ktoe.AT.Res.HH.Thermal.SH.Solids.WH.Elc.Solar.Solar</t>
  </si>
  <si>
    <t>TES.ktoe.AT.Res.HH.Thermal.SH.Solids.CO</t>
  </si>
  <si>
    <t>TES.ktoe.AT.Res.HH.Thermal.SH.Solids.CO.Solids.Solids</t>
  </si>
  <si>
    <t>TES.ktoe.AT.Res.HH.Thermal.SH.Solids.CO.LPG.LPG</t>
  </si>
  <si>
    <t>TES.ktoe.AT.Res.HH.Thermal.SH.Solids.CO.Elc.Elec</t>
  </si>
  <si>
    <t>TES.ktoe.AT.Res.HH.Thermal.SH.LPG</t>
  </si>
  <si>
    <t>TES.ktoe.AT.Res.HH.Thermal.SH.LPG.SH</t>
  </si>
  <si>
    <t>TES.ktoe.AT.Res.HH.Thermal.SH.LPG.SH.LPG</t>
  </si>
  <si>
    <t>TES.ktoe.AT.Res.HH.Thermal.SH.LPG.SH.Elec</t>
  </si>
  <si>
    <t>TES.ktoe.AT.Res.HH.Thermal.SH.LPG.SC</t>
  </si>
  <si>
    <t>TES.ktoe.AT.Res.HH.Thermal.SH.LPG.SC.AC.Elec</t>
  </si>
  <si>
    <t>TES.ktoe.AT.Res.HH.Thermal.SH.LPG.WH</t>
  </si>
  <si>
    <t>TES.ktoe.AT.Res.HH.Thermal.SH.LPG.WH.LPG.NoSolar.LPG</t>
  </si>
  <si>
    <t>TES.ktoe.AT.Res.HH.Thermal.SH.LPG.WH.LPG.Solar</t>
  </si>
  <si>
    <t>TES.ktoe.AT.Res.HH.Thermal.SH.LPG.WH.LPG.Solar.LPG</t>
  </si>
  <si>
    <t>TES.ktoe.AT.Res.HH.Thermal.SH.LPG.WH.LPG.Solar.Solar</t>
  </si>
  <si>
    <t>TES.ktoe.AT.Res.HH.Thermal.SH.LPG.WH.Elc.NoSolar.Elec</t>
  </si>
  <si>
    <t>TES.ktoe.AT.Res.HH.Thermal.SH.LPG.WH.Elc.Solar</t>
  </si>
  <si>
    <t>TES.ktoe.AT.Res.HH.Thermal.SH.LPG.WH.Elc.Solar.Elec</t>
  </si>
  <si>
    <t>TES.ktoe.AT.Res.HH.Thermal.SH.LPG.WH.Elc.Solar.Solar</t>
  </si>
  <si>
    <t>TES.ktoe.AT.Res.HH.Thermal.SH.LPG.CO</t>
  </si>
  <si>
    <t>TES.ktoe.AT.Res.HH.Thermal.SH.LPG.CO.LPG.LPG</t>
  </si>
  <si>
    <t>TES.ktoe.AT.Res.HH.Thermal.SH.LPG.CO.Elc.Elec</t>
  </si>
  <si>
    <t>TES.ktoe.AT.Res.HH.Thermal.SH.Oil</t>
  </si>
  <si>
    <t>TES.ktoe.AT.Res.HH.Thermal.SH.Oil.SH</t>
  </si>
  <si>
    <t>TES.ktoe.AT.Res.HH.Thermal.SH.Oil.SH.Oil</t>
  </si>
  <si>
    <t>TES.ktoe.AT.Res.HH.Thermal.SH.Oil.SH.Elec</t>
  </si>
  <si>
    <t>TES.ktoe.AT.Res.HH.Thermal.SH.Oil.SC</t>
  </si>
  <si>
    <t>TES.ktoe.AT.Res.HH.Thermal.SH.Oil.SC.AC.Elec</t>
  </si>
  <si>
    <t>TES.ktoe.AT.Res.HH.Thermal.SH.Oil.WH</t>
  </si>
  <si>
    <t>TES.ktoe.AT.Res.HH.Thermal.SH.Oil.WH.Oil.NoSolar.Oil</t>
  </si>
  <si>
    <t>TES.ktoe.AT.Res.HH.Thermal.SH.Oil.WH.Oil.Solar</t>
  </si>
  <si>
    <t>TES.ktoe.AT.Res.HH.Thermal.SH.Oil.WH.Oil.Solar.Oil</t>
  </si>
  <si>
    <t>TES.ktoe.AT.Res.HH.Thermal.SH.Oil.WH.Oil.Solar.Solar</t>
  </si>
  <si>
    <t>TES.ktoe.AT.Res.HH.Thermal.SH.Oil.WH.Elc.NoSolar.Elec</t>
  </si>
  <si>
    <t>TES.ktoe.AT.Res.HH.Thermal.SH.Oil.WH.Elc.Solar</t>
  </si>
  <si>
    <t>TES.ktoe.AT.Res.HH.Thermal.SH.Oil.WH.Elc.Solar.Elec</t>
  </si>
  <si>
    <t>TES.ktoe.AT.Res.HH.Thermal.SH.Oil.WH.Elc.Solar.Solar</t>
  </si>
  <si>
    <t>TES.ktoe.AT.Res.HH.Thermal.SH.Oil.CO</t>
  </si>
  <si>
    <t>TES.ktoe.AT.Res.HH.Thermal.SH.Oil.CO.LPG.LPG</t>
  </si>
  <si>
    <t>TES.ktoe.AT.Res.HH.Thermal.SH.Oil.CO.Elc.Elec</t>
  </si>
  <si>
    <t>TES.ktoe.AT.Res.HH.Thermal.SH.Gas</t>
  </si>
  <si>
    <t>TES.ktoe.AT.Res.HH.Thermal.SH.Gas.SH</t>
  </si>
  <si>
    <t>TES.ktoe.AT.Res.HH.Thermal.SH.Gas.SH.Gas</t>
  </si>
  <si>
    <t>TES.ktoe.AT.Res.HH.Thermal.SH.Gas.SH.Elec</t>
  </si>
  <si>
    <t>TES.ktoe.AT.Res.HH.Thermal.SH.Gas.SC</t>
  </si>
  <si>
    <t>TES.ktoe.AT.Res.HH.Thermal.SH.Gas.SC.AC.Elec</t>
  </si>
  <si>
    <t>TES.ktoe.AT.Res.HH.Thermal.SH.Gas.WH</t>
  </si>
  <si>
    <t>TES.ktoe.AT.Res.HH.Thermal.SH.Gas.WH.Gas.NoSolar.Gas</t>
  </si>
  <si>
    <t>TES.ktoe.AT.Res.HH.Thermal.SH.Gas.WH.Gas.Solar</t>
  </si>
  <si>
    <t>TES.ktoe.AT.Res.HH.Thermal.SH.Gas.WH.Gas.Solar.Gas</t>
  </si>
  <si>
    <t>TES.ktoe.AT.Res.HH.Thermal.SH.Gas.WH.Gas.Solar.Solar</t>
  </si>
  <si>
    <t>TES.ktoe.AT.Res.HH.Thermal.SH.Gas.WH.Elc.NoSolar.Elec</t>
  </si>
  <si>
    <t>TES.ktoe.AT.Res.HH.Thermal.SH.Gas.WH.Elc.Solar</t>
  </si>
  <si>
    <t>TES.ktoe.AT.Res.HH.Thermal.SH.Gas.WH.Elc.Solar.Elec</t>
  </si>
  <si>
    <t>TES.ktoe.AT.Res.HH.Thermal.SH.Gas.WH.Elc.Solar.Solar</t>
  </si>
  <si>
    <t>TES.ktoe.AT.Res.HH.Thermal.SH.Gas.CO</t>
  </si>
  <si>
    <t>TES.ktoe.AT.Res.HH.Thermal.SH.Gas.CO.Gas.Gas</t>
  </si>
  <si>
    <t>TES.ktoe.AT.Res.HH.Thermal.SH.Gas.CO.Elc.Elec</t>
  </si>
  <si>
    <t>TES.ktoe.AT.Res.HH.Thermal.SH.Biomass</t>
  </si>
  <si>
    <t>TES.ktoe.AT.Res.HH.Thermal.SH.Biomass.SH</t>
  </si>
  <si>
    <t>TES.ktoe.AT.Res.HH.Thermal.SH.Biomass.SH.Biomass</t>
  </si>
  <si>
    <t>TES.ktoe.AT.Res.HH.Thermal.SH.Biomass.SH.Elec</t>
  </si>
  <si>
    <t>TES.ktoe.AT.Res.HH.Thermal.SH.Biomass.SC</t>
  </si>
  <si>
    <t>TES.ktoe.AT.Res.HH.Thermal.SH.Biomass.SC.AC.Elec</t>
  </si>
  <si>
    <t>TES.ktoe.AT.Res.HH.Thermal.SH.Biomass.WH</t>
  </si>
  <si>
    <t>TES.ktoe.AT.Res.HH.Thermal.SH.Biomass.WH.Biomass.NoSolar.Biomass</t>
  </si>
  <si>
    <t>TES.ktoe.AT.Res.HH.Thermal.SH.Biomass.WH.Biomass.Solar</t>
  </si>
  <si>
    <t>TES.ktoe.AT.Res.HH.Thermal.SH.Biomass.WH.Biomass.Solar.Biomass</t>
  </si>
  <si>
    <t>TES.ktoe.AT.Res.HH.Thermal.SH.Biomass.WH.Biomass.Solar.Solar</t>
  </si>
  <si>
    <t>TES.ktoe.AT.Res.HH.Thermal.SH.Biomass.WH.LPG.NoSolar.LPG</t>
  </si>
  <si>
    <t>TES.ktoe.AT.Res.HH.Thermal.SH.Biomass.WH.LPG.Solar</t>
  </si>
  <si>
    <t>TES.ktoe.AT.Res.HH.Thermal.SH.Biomass.WH.LPG.Solar.LPG</t>
  </si>
  <si>
    <t>TES.ktoe.AT.Res.HH.Thermal.SH.Biomass.WH.LPG.Solar.Solar</t>
  </si>
  <si>
    <t>TES.ktoe.AT.Res.HH.Thermal.SH.Biomass.WH.Elc.NoSolar.Elec</t>
  </si>
  <si>
    <t>TES.ktoe.AT.Res.HH.Thermal.SH.Biomass.WH.Elc.Solar</t>
  </si>
  <si>
    <t>TES.ktoe.AT.Res.HH.Thermal.SH.Biomass.WH.Elc.Solar.Elec</t>
  </si>
  <si>
    <t>TES.ktoe.AT.Res.HH.Thermal.SH.Biomass.WH.Elc.Solar.Solar</t>
  </si>
  <si>
    <t>TES.ktoe.AT.Res.HH.Thermal.SH.Biomass.CO</t>
  </si>
  <si>
    <t>TES.ktoe.AT.Res.HH.Thermal.SH.Biomass.CO.Biomass.Biomass</t>
  </si>
  <si>
    <t>TES.ktoe.AT.Res.HH.Thermal.SH.Biomass.CO.LPG.LPG</t>
  </si>
  <si>
    <t>TES.ktoe.AT.Res.HH.Thermal.SH.Biomass.CO.Elc.Elec</t>
  </si>
  <si>
    <t>TES.ktoe.AT.Res.HH.Thermal.SH.Geo</t>
  </si>
  <si>
    <t>TES.ktoe.AT.Res.HH.Thermal.SH.Geo.SH</t>
  </si>
  <si>
    <t>TES.ktoe.AT.Res.HH.Thermal.SH.Geo.SH.Geo</t>
  </si>
  <si>
    <t>TES.ktoe.AT.Res.HH.Thermal.SH.Geo.SH.Elec</t>
  </si>
  <si>
    <t>TES.ktoe.AT.Res.HH.Thermal.SH.Geo.SC</t>
  </si>
  <si>
    <t>TES.ktoe.AT.Res.HH.Thermal.SH.Geo.SC.AC.Elec</t>
  </si>
  <si>
    <t>TES.ktoe.AT.Res.HH.Thermal.SH.Geo.WH</t>
  </si>
  <si>
    <t>TES.ktoe.AT.Res.HH.Thermal.SH.Geo.WH.Geo.NoSolar.Geo</t>
  </si>
  <si>
    <t>TES.ktoe.AT.Res.HH.Thermal.SH.Geo.WH.Geo.Solar</t>
  </si>
  <si>
    <t>TES.ktoe.AT.Res.HH.Thermal.SH.Geo.WH.Geo.Solar.Geo</t>
  </si>
  <si>
    <t>TES.ktoe.AT.Res.HH.Thermal.SH.Geo.WH.Geo.Solar.Solar</t>
  </si>
  <si>
    <t>TES.ktoe.AT.Res.HH.Thermal.SH.Geo.WH.Elc.NoSolar.Elec</t>
  </si>
  <si>
    <t>TES.ktoe.AT.Res.HH.Thermal.SH.Geo.WH.Elc.Solar</t>
  </si>
  <si>
    <t>TES.ktoe.AT.Res.HH.Thermal.SH.Geo.WH.Elc.Solar.Elec</t>
  </si>
  <si>
    <t>TES.ktoe.AT.Res.HH.Thermal.SH.Geo.WH.Elc.Solar.Solar</t>
  </si>
  <si>
    <t>TES.ktoe.AT.Res.HH.Thermal.SH.Geo.CO</t>
  </si>
  <si>
    <t>TES.ktoe.AT.Res.HH.Thermal.SH.Geo.CO.LPG.LPG</t>
  </si>
  <si>
    <t>TES.ktoe.AT.Res.HH.Thermal.SH.Geo.CO.Elc.Elec</t>
  </si>
  <si>
    <t>TES.ktoe.AT.Res.HH.Thermal.SH.DistrHeat</t>
  </si>
  <si>
    <t>TES.ktoe.AT.Res.HH.Thermal.SH.DistrHeat.SH</t>
  </si>
  <si>
    <t>TES.ktoe.AT.Res.HH.Thermal.SH.DistrHeat.SH.Steam_Distr</t>
  </si>
  <si>
    <t>TES.ktoe.AT.Res.HH.Thermal.SH.DistrHeat.SH.Elec</t>
  </si>
  <si>
    <t>TES.ktoe.AT.Res.HH.Thermal.SH.DistrHeat.SC</t>
  </si>
  <si>
    <t>TES.ktoe.AT.Res.HH.Thermal.SH.DistrHeat.SC.AC.Elec</t>
  </si>
  <si>
    <t>TES.ktoe.AT.Res.HH.Thermal.SH.DistrHeat.WH</t>
  </si>
  <si>
    <t>TES.ktoe.AT.Res.HH.Thermal.SH.DistrHeat.WH.DistrHeat.NoSolar.Steam_Distr</t>
  </si>
  <si>
    <t>TES.ktoe.AT.Res.HH.Thermal.SH.DistrHeat.WH.DistrHeat.Solar</t>
  </si>
  <si>
    <t>TES.ktoe.AT.Res.HH.Thermal.SH.DistrHeat.WH.DistrHeat.Solar.Steam_Distr</t>
  </si>
  <si>
    <t>TES.ktoe.AT.Res.HH.Thermal.SH.DistrHeat.WH.DistrHeat.Solar.Solar</t>
  </si>
  <si>
    <t>TES.ktoe.AT.Res.HH.Thermal.SH.DistrHeat.WH.Elc.NoSolar.Elec</t>
  </si>
  <si>
    <t>TES.ktoe.AT.Res.HH.Thermal.SH.DistrHeat.WH.Elc.Solar</t>
  </si>
  <si>
    <t>TES.ktoe.AT.Res.HH.Thermal.SH.DistrHeat.WH.Elc.Solar.Elec</t>
  </si>
  <si>
    <t>TES.ktoe.AT.Res.HH.Thermal.SH.DistrHeat.WH.Elc.Solar.Solar</t>
  </si>
  <si>
    <t>TES.ktoe.AT.Res.HH.Thermal.SH.DistrHeat.CO</t>
  </si>
  <si>
    <t>TES.ktoe.AT.Res.HH.Thermal.SH.DistrHeat.CO.LPG.LPG</t>
  </si>
  <si>
    <t>TES.ktoe.AT.Res.HH.Thermal.SH.DistrHeat.CO.Elc.Elec</t>
  </si>
  <si>
    <t>TES.ktoe.AT.Res.HH.Thermal.SH.AdvElc</t>
  </si>
  <si>
    <t>TES.ktoe.AT.Res.HH.Thermal.SH.AdvElc.SH</t>
  </si>
  <si>
    <t>TES.ktoe.AT.Res.HH.Thermal.SH.AdvElc.SH.Elec</t>
  </si>
  <si>
    <t>TES.ktoe.AT.Res.HH.Thermal.SH.AdvElc.SC</t>
  </si>
  <si>
    <t>TES.ktoe.AT.Res.HH.Thermal.SH.AdvElc.SC.AC.Elec</t>
  </si>
  <si>
    <t>TES.ktoe.AT.Res.HH.Thermal.SH.AdvElc.WH</t>
  </si>
  <si>
    <t>TES.ktoe.AT.Res.HH.Thermal.SH.AdvElc.WH.LPG.NoSolar.LPG</t>
  </si>
  <si>
    <t>TES.ktoe.AT.Res.HH.Thermal.SH.AdvElc.WH.LPG.Solar</t>
  </si>
  <si>
    <t>TES.ktoe.AT.Res.HH.Thermal.SH.AdvElc.WH.LPG.Solar.LPG</t>
  </si>
  <si>
    <t>TES.ktoe.AT.Res.HH.Thermal.SH.AdvElc.WH.LPG.Solar.Solar</t>
  </si>
  <si>
    <t>TES.ktoe.AT.Res.HH.Thermal.SH.AdvElc.WH.Elc.NoSolar.Elec</t>
  </si>
  <si>
    <t>TES.ktoe.AT.Res.HH.Thermal.SH.AdvElc.WH.Elc.Solar</t>
  </si>
  <si>
    <t>TES.ktoe.AT.Res.HH.Thermal.SH.AdvElc.WH.Elc.Solar.Elec</t>
  </si>
  <si>
    <t>TES.ktoe.AT.Res.HH.Thermal.SH.AdvElc.WH.Elc.Solar.Solar</t>
  </si>
  <si>
    <t>TES.ktoe.AT.Res.HH.Thermal.SH.AdvElc.CO</t>
  </si>
  <si>
    <t>TES.ktoe.AT.Res.HH.Thermal.SH.AdvElc.CO.LPG.LPG</t>
  </si>
  <si>
    <t>TES.ktoe.AT.Res.HH.Thermal.SH.AdvElc.CO.Elc.Elec</t>
  </si>
  <si>
    <t>TES.ktoe.AT.Res.HH.Thermal.SH.ConvElc</t>
  </si>
  <si>
    <t>TES.ktoe.AT.Res.HH.Thermal.SH.ConvElc.SH</t>
  </si>
  <si>
    <t>TES.ktoe.AT.Res.HH.Thermal.SH.ConvElc.SH.Elec</t>
  </si>
  <si>
    <t>TES.ktoe.AT.Res.HH.Thermal.SH.ConvElc.SC</t>
  </si>
  <si>
    <t>TES.ktoe.AT.Res.HH.Thermal.SH.ConvElc.SC.AC.Elec</t>
  </si>
  <si>
    <t>TES.ktoe.AT.Res.HH.Thermal.SH.ConvElc.WH</t>
  </si>
  <si>
    <t>TES.ktoe.AT.Res.HH.Thermal.SH.ConvElc.WH.LPG.NoSolar.LPG</t>
  </si>
  <si>
    <t>TES.ktoe.AT.Res.HH.Thermal.SH.ConvElc.WH.LPG.Solar</t>
  </si>
  <si>
    <t>TES.ktoe.AT.Res.HH.Thermal.SH.ConvElc.WH.LPG.Solar.LPG</t>
  </si>
  <si>
    <t>TES.ktoe.AT.Res.HH.Thermal.SH.ConvElc.WH.LPG.Solar.Solar</t>
  </si>
  <si>
    <t>TES.ktoe.AT.Res.HH.Thermal.SH.ConvElc.WH.Elc.NoSolar.Elec</t>
  </si>
  <si>
    <t>TES.ktoe.AT.Res.HH.Thermal.SH.ConvElc.WH.Elc.Solar</t>
  </si>
  <si>
    <t>TES.ktoe.AT.Res.HH.Thermal.SH.ConvElc.WH.Elc.Solar.Elec</t>
  </si>
  <si>
    <t>TES.ktoe.AT.Res.HH.Thermal.SH.ConvElc.WH.Elc.Solar.Solar</t>
  </si>
  <si>
    <t>TES.ktoe.AT.Res.HH.Thermal.SH.ConvElc.CO</t>
  </si>
  <si>
    <t>TES.ktoe.AT.Res.HH.Thermal.SH.ConvElc.CO.LPG.LPG</t>
  </si>
  <si>
    <t>TES.ktoe.AT.Res.HH.Thermal.SH.ConvElc.CO.Elc.Elec</t>
  </si>
  <si>
    <t>AT - System efficiency indicator (detailed structure)</t>
  </si>
  <si>
    <t>Eff.ratio.AT.Res.HH.Thermal.SH.Solids</t>
  </si>
  <si>
    <t>Eff.ratio.AT.Res.HH.Thermal.SH.Solids.SH</t>
  </si>
  <si>
    <t>Eff.ratio.AT.Res.HH.Thermal.SH.Solids.SH.Solids</t>
  </si>
  <si>
    <t>Eff.ratio.AT.Res.HH.Thermal.SH.Solids.SH.Elec</t>
  </si>
  <si>
    <t>Eff.ratio.AT.Res.HH.Thermal.SH.Solids.SC</t>
  </si>
  <si>
    <t>Eff.ratio.AT.Res.HH.Thermal.SH.Solids.SC.AC.Elec</t>
  </si>
  <si>
    <t>Eff.ratio.AT.Res.HH.Thermal.SH.Solids.WH</t>
  </si>
  <si>
    <t>Eff.ratio.AT.Res.HH.Thermal.SH.Solids.WH.Solids.NoSolar.Solids</t>
  </si>
  <si>
    <t>Eff.ratio.AT.Res.HH.Thermal.SH.Solids.WH.LPG.NoSolar.LPG</t>
  </si>
  <si>
    <t>Eff.ratio.AT.Res.HH.Thermal.SH.Solids.WH.LPG.Solar</t>
  </si>
  <si>
    <t>Eff.ratio.AT.Res.HH.Thermal.SH.Solids.WH.LPG.Solar.LPG</t>
  </si>
  <si>
    <t>Eff.ratio.AT.Res.HH.Thermal.SH.Solids.WH.LPG.Solar.Solar</t>
  </si>
  <si>
    <t>Eff.ratio.AT.Res.HH.Thermal.SH.Solids.WH.Elc.NoSolar.Elec</t>
  </si>
  <si>
    <t>Eff.ratio.AT.Res.HH.Thermal.SH.Solids.WH.Elc.Solar</t>
  </si>
  <si>
    <t>Eff.ratio.AT.Res.HH.Thermal.SH.Solids.WH.Elc.Solar.Elec</t>
  </si>
  <si>
    <t>Eff.ratio.AT.Res.HH.Thermal.SH.Solids.WH.Elc.Solar.Solar</t>
  </si>
  <si>
    <t>Eff.ratio.AT.Res.HH.Thermal.SH.Solids.CO</t>
  </si>
  <si>
    <t>Eff.ratio.AT.Res.HH.Thermal.SH.Solids.CO.Solids.Solids</t>
  </si>
  <si>
    <t>Eff.ratio.AT.Res.HH.Thermal.SH.Solids.CO.LPG.LPG</t>
  </si>
  <si>
    <t>Eff.ratio.AT.Res.HH.Thermal.SH.Solids.CO.Elc.Elec</t>
  </si>
  <si>
    <t>Eff.ratio.AT.Res.HH.Thermal.SH.LPG</t>
  </si>
  <si>
    <t>Eff.ratio.AT.Res.HH.Thermal.SH.LPG.SH</t>
  </si>
  <si>
    <t>Eff.ratio.AT.Res.HH.Thermal.SH.LPG.SH.LPG</t>
  </si>
  <si>
    <t>Eff.ratio.AT.Res.HH.Thermal.SH.LPG.SH.Elec</t>
  </si>
  <si>
    <t>Eff.ratio.AT.Res.HH.Thermal.SH.LPG.SC</t>
  </si>
  <si>
    <t>Eff.ratio.AT.Res.HH.Thermal.SH.LPG.SC.AC.Elec</t>
  </si>
  <si>
    <t>Eff.ratio.AT.Res.HH.Thermal.SH.LPG.WH</t>
  </si>
  <si>
    <t>Eff.ratio.AT.Res.HH.Thermal.SH.LPG.WH.LPG.NoSolar.LPG</t>
  </si>
  <si>
    <t>Eff.ratio.AT.Res.HH.Thermal.SH.LPG.WH.LPG.Solar</t>
  </si>
  <si>
    <t>Eff.ratio.AT.Res.HH.Thermal.SH.LPG.WH.LPG.Solar.LPG</t>
  </si>
  <si>
    <t>Eff.ratio.AT.Res.HH.Thermal.SH.LPG.WH.LPG.Solar.Solar</t>
  </si>
  <si>
    <t>Eff.ratio.AT.Res.HH.Thermal.SH.LPG.WH.Elc.NoSolar.Elec</t>
  </si>
  <si>
    <t>Eff.ratio.AT.Res.HH.Thermal.SH.LPG.WH.Elc.Solar</t>
  </si>
  <si>
    <t>Eff.ratio.AT.Res.HH.Thermal.SH.LPG.WH.Elc.Solar.Elec</t>
  </si>
  <si>
    <t>Eff.ratio.AT.Res.HH.Thermal.SH.LPG.WH.Elc.Solar.Solar</t>
  </si>
  <si>
    <t>Eff.ratio.AT.Res.HH.Thermal.SH.LPG.CO</t>
  </si>
  <si>
    <t>Eff.ratio.AT.Res.HH.Thermal.SH.LPG.CO.LPG.LPG</t>
  </si>
  <si>
    <t>Eff.ratio.AT.Res.HH.Thermal.SH.LPG.CO.Elc.Elec</t>
  </si>
  <si>
    <t>Eff.ratio.AT.Res.HH.Thermal.SH.Oil</t>
  </si>
  <si>
    <t>Eff.ratio.AT.Res.HH.Thermal.SH.Oil.SH</t>
  </si>
  <si>
    <t>Eff.ratio.AT.Res.HH.Thermal.SH.Oil.SH.Oil</t>
  </si>
  <si>
    <t>Eff.ratio.AT.Res.HH.Thermal.SH.Oil.SH.Elec</t>
  </si>
  <si>
    <t>Eff.ratio.AT.Res.HH.Thermal.SH.Oil.SC</t>
  </si>
  <si>
    <t>Eff.ratio.AT.Res.HH.Thermal.SH.Oil.SC.AC.Elec</t>
  </si>
  <si>
    <t>Eff.ratio.AT.Res.HH.Thermal.SH.Oil.WH</t>
  </si>
  <si>
    <t>Eff.ratio.AT.Res.HH.Thermal.SH.Oil.WH.Oil.NoSolar.Oil</t>
  </si>
  <si>
    <t>Eff.ratio.AT.Res.HH.Thermal.SH.Oil.WH.Oil.Solar</t>
  </si>
  <si>
    <t>Eff.ratio.AT.Res.HH.Thermal.SH.Oil.WH.Oil.Solar.Oil</t>
  </si>
  <si>
    <t>Eff.ratio.AT.Res.HH.Thermal.SH.Oil.WH.Oil.Solar.Solar</t>
  </si>
  <si>
    <t>Eff.ratio.AT.Res.HH.Thermal.SH.Oil.WH.Elc.NoSolar.Elec</t>
  </si>
  <si>
    <t>Eff.ratio.AT.Res.HH.Thermal.SH.Oil.WH.Elc.Solar</t>
  </si>
  <si>
    <t>Eff.ratio.AT.Res.HH.Thermal.SH.Oil.WH.Elc.Solar.Elec</t>
  </si>
  <si>
    <t>Eff.ratio.AT.Res.HH.Thermal.SH.Oil.WH.Elc.Solar.Solar</t>
  </si>
  <si>
    <t>Eff.ratio.AT.Res.HH.Thermal.SH.Oil.CO</t>
  </si>
  <si>
    <t>Eff.ratio.AT.Res.HH.Thermal.SH.Oil.CO.LPG.LPG</t>
  </si>
  <si>
    <t>Eff.ratio.AT.Res.HH.Thermal.SH.Oil.CO.Elc.Elec</t>
  </si>
  <si>
    <t>Eff.ratio.AT.Res.HH.Thermal.SH.Gas</t>
  </si>
  <si>
    <t>Eff.ratio.AT.Res.HH.Thermal.SH.Gas.SH</t>
  </si>
  <si>
    <t>Eff.ratio.AT.Res.HH.Thermal.SH.Gas.SH.Gas</t>
  </si>
  <si>
    <t>Eff.ratio.AT.Res.HH.Thermal.SH.Gas.SH.Elec</t>
  </si>
  <si>
    <t>Eff.ratio.AT.Res.HH.Thermal.SH.Gas.SC</t>
  </si>
  <si>
    <t>Eff.ratio.AT.Res.HH.Thermal.SH.Gas.SC.AC.Elec</t>
  </si>
  <si>
    <t>Eff.ratio.AT.Res.HH.Thermal.SH.Gas.WH</t>
  </si>
  <si>
    <t>Eff.ratio.AT.Res.HH.Thermal.SH.Gas.WH.Gas.NoSolar.Gas</t>
  </si>
  <si>
    <t>Eff.ratio.AT.Res.HH.Thermal.SH.Gas.WH.Gas.Solar</t>
  </si>
  <si>
    <t>Eff.ratio.AT.Res.HH.Thermal.SH.Gas.WH.Gas.Solar.Gas</t>
  </si>
  <si>
    <t>Eff.ratio.AT.Res.HH.Thermal.SH.Gas.WH.Gas.Solar.Solar</t>
  </si>
  <si>
    <t>Eff.ratio.AT.Res.HH.Thermal.SH.Gas.WH.Elc.NoSolar.Elec</t>
  </si>
  <si>
    <t>Eff.ratio.AT.Res.HH.Thermal.SH.Gas.WH.Elc.Solar</t>
  </si>
  <si>
    <t>Eff.ratio.AT.Res.HH.Thermal.SH.Gas.WH.Elc.Solar.Elec</t>
  </si>
  <si>
    <t>Eff.ratio.AT.Res.HH.Thermal.SH.Gas.WH.Elc.Solar.Solar</t>
  </si>
  <si>
    <t>Eff.ratio.AT.Res.HH.Thermal.SH.Gas.CO</t>
  </si>
  <si>
    <t>Eff.ratio.AT.Res.HH.Thermal.SH.Gas.CO.Gas.Gas</t>
  </si>
  <si>
    <t>Eff.ratio.AT.Res.HH.Thermal.SH.Gas.CO.Elc.Elec</t>
  </si>
  <si>
    <t>Eff.ratio.AT.Res.HH.Thermal.SH.Biomass</t>
  </si>
  <si>
    <t>Eff.ratio.AT.Res.HH.Thermal.SH.Biomass.SH</t>
  </si>
  <si>
    <t>Eff.ratio.AT.Res.HH.Thermal.SH.Biomass.SH.Biomass</t>
  </si>
  <si>
    <t>Eff.ratio.AT.Res.HH.Thermal.SH.Biomass.SH.Elec</t>
  </si>
  <si>
    <t>Eff.ratio.AT.Res.HH.Thermal.SH.Biomass.SC</t>
  </si>
  <si>
    <t>Eff.ratio.AT.Res.HH.Thermal.SH.Biomass.SC.AC.Elec</t>
  </si>
  <si>
    <t>Eff.ratio.AT.Res.HH.Thermal.SH.Biomass.WH</t>
  </si>
  <si>
    <t>Eff.ratio.AT.Res.HH.Thermal.SH.Biomass.WH.Biomass.NoSolar.Biomass</t>
  </si>
  <si>
    <t>Eff.ratio.AT.Res.HH.Thermal.SH.Biomass.WH.Biomass.Solar</t>
  </si>
  <si>
    <t>Eff.ratio.AT.Res.HH.Thermal.SH.Biomass.WH.Biomass.Solar.Biomass</t>
  </si>
  <si>
    <t>Eff.ratio.AT.Res.HH.Thermal.SH.Biomass.WH.Biomass.Solar.Solar</t>
  </si>
  <si>
    <t>Eff.ratio.AT.Res.HH.Thermal.SH.Biomass.WH.LPG.NoSolar.LPG</t>
  </si>
  <si>
    <t>Eff.ratio.AT.Res.HH.Thermal.SH.Biomass.WH.LPG.Solar</t>
  </si>
  <si>
    <t>Eff.ratio.AT.Res.HH.Thermal.SH.Biomass.WH.LPG.Solar.LPG</t>
  </si>
  <si>
    <t>Eff.ratio.AT.Res.HH.Thermal.SH.Biomass.WH.LPG.Solar.Solar</t>
  </si>
  <si>
    <t>Eff.ratio.AT.Res.HH.Thermal.SH.Biomass.WH.Elc.NoSolar.Elec</t>
  </si>
  <si>
    <t>Eff.ratio.AT.Res.HH.Thermal.SH.Biomass.WH.Elc.Solar</t>
  </si>
  <si>
    <t>Eff.ratio.AT.Res.HH.Thermal.SH.Biomass.WH.Elc.Solar.Elec</t>
  </si>
  <si>
    <t>Eff.ratio.AT.Res.HH.Thermal.SH.Biomass.WH.Elc.Solar.Solar</t>
  </si>
  <si>
    <t>Eff.ratio.AT.Res.HH.Thermal.SH.Biomass.CO</t>
  </si>
  <si>
    <t>Eff.ratio.AT.Res.HH.Thermal.SH.Biomass.CO.Biomass.Biomass</t>
  </si>
  <si>
    <t>Eff.ratio.AT.Res.HH.Thermal.SH.Biomass.CO.LPG.LPG</t>
  </si>
  <si>
    <t>Eff.ratio.AT.Res.HH.Thermal.SH.Biomass.CO.Elc.Elec</t>
  </si>
  <si>
    <t>Eff.ratio.AT.Res.HH.Thermal.SH.Geo</t>
  </si>
  <si>
    <t>Eff.ratio.AT.Res.HH.Thermal.SH.Geo.SH</t>
  </si>
  <si>
    <t>Eff.ratio.AT.Res.HH.Thermal.SH.Geo.SH.Geo</t>
  </si>
  <si>
    <t>Eff.ratio.AT.Res.HH.Thermal.SH.Geo.SH.Elec</t>
  </si>
  <si>
    <t>Eff.ratio.AT.Res.HH.Thermal.SH.Geo.SC</t>
  </si>
  <si>
    <t>Eff.ratio.AT.Res.HH.Thermal.SH.Geo.SC.AC.Elec</t>
  </si>
  <si>
    <t>Eff.ratio.AT.Res.HH.Thermal.SH.Geo.WH</t>
  </si>
  <si>
    <t>Eff.ratio.AT.Res.HH.Thermal.SH.Geo.WH.Geo.NoSolar.Geo</t>
  </si>
  <si>
    <t>Eff.ratio.AT.Res.HH.Thermal.SH.Geo.WH.Geo.Solar</t>
  </si>
  <si>
    <t>Eff.ratio.AT.Res.HH.Thermal.SH.Geo.WH.Geo.Solar.Geo</t>
  </si>
  <si>
    <t>Eff.ratio.AT.Res.HH.Thermal.SH.Geo.WH.Geo.Solar.Solar</t>
  </si>
  <si>
    <t>Eff.ratio.AT.Res.HH.Thermal.SH.Geo.WH.Elc.NoSolar.Elec</t>
  </si>
  <si>
    <t>Eff.ratio.AT.Res.HH.Thermal.SH.Geo.WH.Elc.Solar</t>
  </si>
  <si>
    <t>Eff.ratio.AT.Res.HH.Thermal.SH.Geo.WH.Elc.Solar.Elec</t>
  </si>
  <si>
    <t>Eff.ratio.AT.Res.HH.Thermal.SH.Geo.WH.Elc.Solar.Solar</t>
  </si>
  <si>
    <t>Eff.ratio.AT.Res.HH.Thermal.SH.Geo.CO</t>
  </si>
  <si>
    <t>Eff.ratio.AT.Res.HH.Thermal.SH.Geo.CO.LPG.LPG</t>
  </si>
  <si>
    <t>Eff.ratio.AT.Res.HH.Thermal.SH.Geo.CO.Elc.Elec</t>
  </si>
  <si>
    <t>Eff.ratio.AT.Res.HH.Thermal.SH.DistrHeat</t>
  </si>
  <si>
    <t>Eff.ratio.AT.Res.HH.Thermal.SH.DistrHeat.SH</t>
  </si>
  <si>
    <t>Eff.ratio.AT.Res.HH.Thermal.SH.DistrHeat.SH.Steam_Distr</t>
  </si>
  <si>
    <t>Eff.ratio.AT.Res.HH.Thermal.SH.DistrHeat.SH.Elec</t>
  </si>
  <si>
    <t>Eff.ratio.AT.Res.HH.Thermal.SH.DistrHeat.SC</t>
  </si>
  <si>
    <t>Eff.ratio.AT.Res.HH.Thermal.SH.DistrHeat.SC.AC.Elec</t>
  </si>
  <si>
    <t>Eff.ratio.AT.Res.HH.Thermal.SH.DistrHeat.WH</t>
  </si>
  <si>
    <t>Eff.ratio.AT.Res.HH.Thermal.SH.DistrHeat.WH.DistrHeat.NoSolar.Steam_Distr</t>
  </si>
  <si>
    <t>Eff.ratio.AT.Res.HH.Thermal.SH.DistrHeat.WH.DistrHeat.Solar</t>
  </si>
  <si>
    <t>Eff.ratio.AT.Res.HH.Thermal.SH.DistrHeat.WH.DistrHeat.Solar.Steam_Distr</t>
  </si>
  <si>
    <t>Eff.ratio.AT.Res.HH.Thermal.SH.DistrHeat.WH.DistrHeat.Solar.Solar</t>
  </si>
  <si>
    <t>Eff.ratio.AT.Res.HH.Thermal.SH.DistrHeat.WH.Elc.NoSolar.Elec</t>
  </si>
  <si>
    <t>Eff.ratio.AT.Res.HH.Thermal.SH.DistrHeat.WH.Elc.Solar</t>
  </si>
  <si>
    <t>Eff.ratio.AT.Res.HH.Thermal.SH.DistrHeat.WH.Elc.Solar.Elec</t>
  </si>
  <si>
    <t>Eff.ratio.AT.Res.HH.Thermal.SH.DistrHeat.WH.Elc.Solar.Solar</t>
  </si>
  <si>
    <t>Eff.ratio.AT.Res.HH.Thermal.SH.DistrHeat.CO</t>
  </si>
  <si>
    <t>Eff.ratio.AT.Res.HH.Thermal.SH.DistrHeat.CO.LPG.LPG</t>
  </si>
  <si>
    <t>Eff.ratio.AT.Res.HH.Thermal.SH.DistrHeat.CO.Elc.Elec</t>
  </si>
  <si>
    <t>Eff.ratio.AT.Res.HH.Thermal.SH.AdvElc</t>
  </si>
  <si>
    <t>Eff.ratio.AT.Res.HH.Thermal.SH.AdvElc.SH</t>
  </si>
  <si>
    <t>Eff.ratio.AT.Res.HH.Thermal.SH.AdvElc.SH.Elec</t>
  </si>
  <si>
    <t>Eff.ratio.AT.Res.HH.Thermal.SH.AdvElc.SC</t>
  </si>
  <si>
    <t>Eff.ratio.AT.Res.HH.Thermal.SH.AdvElc.SC.AC.Elec</t>
  </si>
  <si>
    <t>Eff.ratio.AT.Res.HH.Thermal.SH.AdvElc.WH</t>
  </si>
  <si>
    <t>Eff.ratio.AT.Res.HH.Thermal.SH.AdvElc.WH.LPG.NoSolar.LPG</t>
  </si>
  <si>
    <t>Eff.ratio.AT.Res.HH.Thermal.SH.AdvElc.WH.LPG.Solar</t>
  </si>
  <si>
    <t>Eff.ratio.AT.Res.HH.Thermal.SH.AdvElc.WH.LPG.Solar.LPG</t>
  </si>
  <si>
    <t>Eff.ratio.AT.Res.HH.Thermal.SH.AdvElc.WH.LPG.Solar.Solar</t>
  </si>
  <si>
    <t>Eff.ratio.AT.Res.HH.Thermal.SH.AdvElc.WH.Elc.NoSolar.Elec</t>
  </si>
  <si>
    <t>Eff.ratio.AT.Res.HH.Thermal.SH.AdvElc.WH.Elc.Solar</t>
  </si>
  <si>
    <t>Eff.ratio.AT.Res.HH.Thermal.SH.AdvElc.WH.Elc.Solar.Elec</t>
  </si>
  <si>
    <t>Eff.ratio.AT.Res.HH.Thermal.SH.AdvElc.WH.Elc.Solar.Solar</t>
  </si>
  <si>
    <t>Eff.ratio.AT.Res.HH.Thermal.SH.AdvElc.CO</t>
  </si>
  <si>
    <t>Eff.ratio.AT.Res.HH.Thermal.SH.AdvElc.CO.LPG.LPG</t>
  </si>
  <si>
    <t>Eff.ratio.AT.Res.HH.Thermal.SH.AdvElc.CO.Elc.Elec</t>
  </si>
  <si>
    <t>Eff.ratio.AT.Res.HH.Thermal.SH.ConvElc</t>
  </si>
  <si>
    <t>Eff.ratio.AT.Res.HH.Thermal.SH.ConvElc.SH</t>
  </si>
  <si>
    <t>Eff.ratio.AT.Res.HH.Thermal.SH.ConvElc.SH.Elec</t>
  </si>
  <si>
    <t>Eff.ratio.AT.Res.HH.Thermal.SH.ConvElc.SC</t>
  </si>
  <si>
    <t>Eff.ratio.AT.Res.HH.Thermal.SH.ConvElc.SC.AC.Elec</t>
  </si>
  <si>
    <t>Eff.ratio.AT.Res.HH.Thermal.SH.ConvElc.WH</t>
  </si>
  <si>
    <t>Eff.ratio.AT.Res.HH.Thermal.SH.ConvElc.WH.LPG.NoSolar.LPG</t>
  </si>
  <si>
    <t>Eff.ratio.AT.Res.HH.Thermal.SH.ConvElc.WH.LPG.Solar</t>
  </si>
  <si>
    <t>Eff.ratio.AT.Res.HH.Thermal.SH.ConvElc.WH.LPG.Solar.LPG</t>
  </si>
  <si>
    <t>Eff.ratio.AT.Res.HH.Thermal.SH.ConvElc.WH.LPG.Solar.Solar</t>
  </si>
  <si>
    <t>Eff.ratio.AT.Res.HH.Thermal.SH.ConvElc.WH.Elc.NoSolar.Elec</t>
  </si>
  <si>
    <t>Eff.ratio.AT.Res.HH.Thermal.SH.ConvElc.WH.Elc.Solar</t>
  </si>
  <si>
    <t>Eff.ratio.AT.Res.HH.Thermal.SH.ConvElc.WH.Elc.Solar.Elec</t>
  </si>
  <si>
    <t>Eff.ratio.AT.Res.HH.Thermal.SH.ConvElc.WH.Elc.Solar.Solar</t>
  </si>
  <si>
    <t>Eff.ratio.AT.Res.HH.Thermal.SH.ConvElc.CO</t>
  </si>
  <si>
    <t>Eff.ratio.AT.Res.HH.Thermal.SH.ConvElc.CO.LPG.LPG</t>
  </si>
  <si>
    <t>Eff.ratio.AT.Res.HH.Thermal.SH.ConvElc.CO.Elc.Elec</t>
  </si>
  <si>
    <t>AT - CO2 emissions (detailed structure)</t>
  </si>
  <si>
    <t>EMI.ktCO2.AT.Res.HH.Thermal.SH.Solids</t>
  </si>
  <si>
    <t>EMI.ktCO2.AT.Res.HH.Thermal.SH.Solids.SH</t>
  </si>
  <si>
    <t>EMI.ktCO2.AT.Res.HH.Thermal.SH.Solids.SH.Solids</t>
  </si>
  <si>
    <t>EMI.ktCO2.AT.Res.HH.Thermal.SH.Solids.SH.Elec</t>
  </si>
  <si>
    <t>EMI.ktCO2.AT.Res.HH.Thermal.SH.Solids.SC</t>
  </si>
  <si>
    <t>EMI.ktCO2.AT.Res.HH.Thermal.SH.Solids.SC.AC.Elec</t>
  </si>
  <si>
    <t>EMI.ktCO2.AT.Res.HH.Thermal.SH.Solids.WH</t>
  </si>
  <si>
    <t>EMI.ktCO2.AT.Res.HH.Thermal.SH.Solids.WH.Solids.NoSolar.Solids</t>
  </si>
  <si>
    <t>EMI.ktCO2.AT.Res.HH.Thermal.SH.Solids.WH.LPG.NoSolar.LPG</t>
  </si>
  <si>
    <t>EMI.ktCO2.AT.Res.HH.Thermal.SH.Solids.WH.LPG.Solar</t>
  </si>
  <si>
    <t>EMI.ktCO2.AT.Res.HH.Thermal.SH.Solids.WH.LPG.Solar.LPG</t>
  </si>
  <si>
    <t>EMI.ktCO2.AT.Res.HH.Thermal.SH.Solids.WH.LPG.Solar.Solar</t>
  </si>
  <si>
    <t>EMI.ktCO2.AT.Res.HH.Thermal.SH.Solids.WH.Elc.NoSolar.Elec</t>
  </si>
  <si>
    <t>EMI.ktCO2.AT.Res.HH.Thermal.SH.Solids.WH.Elc.Solar</t>
  </si>
  <si>
    <t>EMI.ktCO2.AT.Res.HH.Thermal.SH.Solids.WH.Elc.Solar.Elec</t>
  </si>
  <si>
    <t>EMI.ktCO2.AT.Res.HH.Thermal.SH.Solids.WH.Elc.Solar.Solar</t>
  </si>
  <si>
    <t>EMI.ktCO2.AT.Res.HH.Thermal.SH.Solids.CO</t>
  </si>
  <si>
    <t>EMI.ktCO2.AT.Res.HH.Thermal.SH.Solids.CO.Solids.Solids</t>
  </si>
  <si>
    <t>EMI.ktCO2.AT.Res.HH.Thermal.SH.Solids.CO.LPG.LPG</t>
  </si>
  <si>
    <t>EMI.ktCO2.AT.Res.HH.Thermal.SH.Solids.CO.Elc.Elec</t>
  </si>
  <si>
    <t>EMI.ktCO2.AT.Res.HH.Thermal.SH.LPG</t>
  </si>
  <si>
    <t>EMI.ktCO2.AT.Res.HH.Thermal.SH.LPG.SH</t>
  </si>
  <si>
    <t>EMI.ktCO2.AT.Res.HH.Thermal.SH.LPG.SH.LPG</t>
  </si>
  <si>
    <t>EMI.ktCO2.AT.Res.HH.Thermal.SH.LPG.SH.Elec</t>
  </si>
  <si>
    <t>EMI.ktCO2.AT.Res.HH.Thermal.SH.LPG.SC</t>
  </si>
  <si>
    <t>EMI.ktCO2.AT.Res.HH.Thermal.SH.LPG.SC.AC.Elec</t>
  </si>
  <si>
    <t>EMI.ktCO2.AT.Res.HH.Thermal.SH.LPG.WH</t>
  </si>
  <si>
    <t>EMI.ktCO2.AT.Res.HH.Thermal.SH.LPG.WH.LPG.NoSolar.LPG</t>
  </si>
  <si>
    <t>EMI.ktCO2.AT.Res.HH.Thermal.SH.LPG.WH.LPG.Solar</t>
  </si>
  <si>
    <t>EMI.ktCO2.AT.Res.HH.Thermal.SH.LPG.WH.LPG.Solar.LPG</t>
  </si>
  <si>
    <t>EMI.ktCO2.AT.Res.HH.Thermal.SH.LPG.WH.LPG.Solar.Solar</t>
  </si>
  <si>
    <t>EMI.ktCO2.AT.Res.HH.Thermal.SH.LPG.WH.Elc.NoSolar.Elec</t>
  </si>
  <si>
    <t>EMI.ktCO2.AT.Res.HH.Thermal.SH.LPG.WH.Elc.Solar</t>
  </si>
  <si>
    <t>EMI.ktCO2.AT.Res.HH.Thermal.SH.LPG.WH.Elc.Solar.Elec</t>
  </si>
  <si>
    <t>EMI.ktCO2.AT.Res.HH.Thermal.SH.LPG.WH.Elc.Solar.Solar</t>
  </si>
  <si>
    <t>EMI.ktCO2.AT.Res.HH.Thermal.SH.LPG.CO</t>
  </si>
  <si>
    <t>EMI.ktCO2.AT.Res.HH.Thermal.SH.LPG.CO.LPG.LPG</t>
  </si>
  <si>
    <t>EMI.ktCO2.AT.Res.HH.Thermal.SH.LPG.CO.Elc.Elec</t>
  </si>
  <si>
    <t>EMI.ktCO2.AT.Res.HH.Thermal.SH.Oil</t>
  </si>
  <si>
    <t>EMI.ktCO2.AT.Res.HH.Thermal.SH.Oil.SH</t>
  </si>
  <si>
    <t>EMI.ktCO2.AT.Res.HH.Thermal.SH.Oil.SH.Oil</t>
  </si>
  <si>
    <t>EMI.ktCO2.AT.Res.HH.Thermal.SH.Oil.SH.Elec</t>
  </si>
  <si>
    <t>EMI.ktCO2.AT.Res.HH.Thermal.SH.Oil.SC</t>
  </si>
  <si>
    <t>EMI.ktCO2.AT.Res.HH.Thermal.SH.Oil.SC.AC.Elec</t>
  </si>
  <si>
    <t>EMI.ktCO2.AT.Res.HH.Thermal.SH.Oil.WH</t>
  </si>
  <si>
    <t>EMI.ktCO2.AT.Res.HH.Thermal.SH.Oil.WH.Oil.NoSolar.Oil</t>
  </si>
  <si>
    <t>EMI.ktCO2.AT.Res.HH.Thermal.SH.Oil.WH.Oil.Solar</t>
  </si>
  <si>
    <t>EMI.ktCO2.AT.Res.HH.Thermal.SH.Oil.WH.Oil.Solar.Oil</t>
  </si>
  <si>
    <t>EMI.ktCO2.AT.Res.HH.Thermal.SH.Oil.WH.Oil.Solar.Solar</t>
  </si>
  <si>
    <t>EMI.ktCO2.AT.Res.HH.Thermal.SH.Oil.WH.Elc.NoSolar.Elec</t>
  </si>
  <si>
    <t>EMI.ktCO2.AT.Res.HH.Thermal.SH.Oil.WH.Elc.Solar</t>
  </si>
  <si>
    <t>EMI.ktCO2.AT.Res.HH.Thermal.SH.Oil.WH.Elc.Solar.Elec</t>
  </si>
  <si>
    <t>EMI.ktCO2.AT.Res.HH.Thermal.SH.Oil.WH.Elc.Solar.Solar</t>
  </si>
  <si>
    <t>EMI.ktCO2.AT.Res.HH.Thermal.SH.Oil.CO</t>
  </si>
  <si>
    <t>EMI.ktCO2.AT.Res.HH.Thermal.SH.Oil.CO.LPG.LPG</t>
  </si>
  <si>
    <t>EMI.ktCO2.AT.Res.HH.Thermal.SH.Oil.CO.Elc.Elec</t>
  </si>
  <si>
    <t>EMI.ktCO2.AT.Res.HH.Thermal.SH.Gas</t>
  </si>
  <si>
    <t>EMI.ktCO2.AT.Res.HH.Thermal.SH.Gas.SH</t>
  </si>
  <si>
    <t>EMI.ktCO2.AT.Res.HH.Thermal.SH.Gas.SH.Gas</t>
  </si>
  <si>
    <t>EMI.ktCO2.AT.Res.HH.Thermal.SH.Gas.SH.Elec</t>
  </si>
  <si>
    <t>EMI.ktCO2.AT.Res.HH.Thermal.SH.Gas.SC</t>
  </si>
  <si>
    <t>EMI.ktCO2.AT.Res.HH.Thermal.SH.Gas.SC.AC.Elec</t>
  </si>
  <si>
    <t>EMI.ktCO2.AT.Res.HH.Thermal.SH.Gas.WH</t>
  </si>
  <si>
    <t>EMI.ktCO2.AT.Res.HH.Thermal.SH.Gas.WH.Gas.NoSolar.Gas</t>
  </si>
  <si>
    <t>EMI.ktCO2.AT.Res.HH.Thermal.SH.Gas.WH.Gas.Solar</t>
  </si>
  <si>
    <t>EMI.ktCO2.AT.Res.HH.Thermal.SH.Gas.WH.Gas.Solar.Gas</t>
  </si>
  <si>
    <t>EMI.ktCO2.AT.Res.HH.Thermal.SH.Gas.WH.Gas.Solar.Solar</t>
  </si>
  <si>
    <t>EMI.ktCO2.AT.Res.HH.Thermal.SH.Gas.WH.Elc.NoSolar.Elec</t>
  </si>
  <si>
    <t>EMI.ktCO2.AT.Res.HH.Thermal.SH.Gas.WH.Elc.Solar</t>
  </si>
  <si>
    <t>EMI.ktCO2.AT.Res.HH.Thermal.SH.Gas.WH.Elc.Solar.Elec</t>
  </si>
  <si>
    <t>EMI.ktCO2.AT.Res.HH.Thermal.SH.Gas.WH.Elc.Solar.Solar</t>
  </si>
  <si>
    <t>EMI.ktCO2.AT.Res.HH.Thermal.SH.Gas.CO</t>
  </si>
  <si>
    <t>EMI.ktCO2.AT.Res.HH.Thermal.SH.Gas.CO.Gas.Gas</t>
  </si>
  <si>
    <t>EMI.ktCO2.AT.Res.HH.Thermal.SH.Gas.CO.Elc.Elec</t>
  </si>
  <si>
    <t>EMI.ktCO2.AT.Res.HH.Thermal.SH.Biomass</t>
  </si>
  <si>
    <t>EMI.ktCO2.AT.Res.HH.Thermal.SH.Biomass.SH</t>
  </si>
  <si>
    <t>EMI.ktCO2.AT.Res.HH.Thermal.SH.Biomass.SH.Biomass</t>
  </si>
  <si>
    <t>EMI.ktCO2.AT.Res.HH.Thermal.SH.Biomass.SH.Elec</t>
  </si>
  <si>
    <t>EMI.ktCO2.AT.Res.HH.Thermal.SH.Biomass.SC</t>
  </si>
  <si>
    <t>EMI.ktCO2.AT.Res.HH.Thermal.SH.Biomass.SC.AC.Elec</t>
  </si>
  <si>
    <t>EMI.ktCO2.AT.Res.HH.Thermal.SH.Biomass.WH</t>
  </si>
  <si>
    <t>EMI.ktCO2.AT.Res.HH.Thermal.SH.Biomass.WH.Biomass.NoSolar.Biomass</t>
  </si>
  <si>
    <t>EMI.ktCO2.AT.Res.HH.Thermal.SH.Biomass.WH.Biomass.Solar</t>
  </si>
  <si>
    <t>EMI.ktCO2.AT.Res.HH.Thermal.SH.Biomass.WH.Biomass.Solar.Biomass</t>
  </si>
  <si>
    <t>EMI.ktCO2.AT.Res.HH.Thermal.SH.Biomass.WH.Biomass.Solar.Solar</t>
  </si>
  <si>
    <t>EMI.ktCO2.AT.Res.HH.Thermal.SH.Biomass.WH.LPG.NoSolar.LPG</t>
  </si>
  <si>
    <t>EMI.ktCO2.AT.Res.HH.Thermal.SH.Biomass.WH.LPG.Solar</t>
  </si>
  <si>
    <t>EMI.ktCO2.AT.Res.HH.Thermal.SH.Biomass.WH.LPG.Solar.LPG</t>
  </si>
  <si>
    <t>EMI.ktCO2.AT.Res.HH.Thermal.SH.Biomass.WH.LPG.Solar.Solar</t>
  </si>
  <si>
    <t>EMI.ktCO2.AT.Res.HH.Thermal.SH.Biomass.WH.Elc.NoSolar.Elec</t>
  </si>
  <si>
    <t>EMI.ktCO2.AT.Res.HH.Thermal.SH.Biomass.WH.Elc.Solar</t>
  </si>
  <si>
    <t>EMI.ktCO2.AT.Res.HH.Thermal.SH.Biomass.WH.Elc.Solar.Elec</t>
  </si>
  <si>
    <t>EMI.ktCO2.AT.Res.HH.Thermal.SH.Biomass.WH.Elc.Solar.Solar</t>
  </si>
  <si>
    <t>EMI.ktCO2.AT.Res.HH.Thermal.SH.Biomass.CO</t>
  </si>
  <si>
    <t>EMI.ktCO2.AT.Res.HH.Thermal.SH.Biomass.CO.Biomass.Biomass</t>
  </si>
  <si>
    <t>EMI.ktCO2.AT.Res.HH.Thermal.SH.Biomass.CO.LPG.LPG</t>
  </si>
  <si>
    <t>EMI.ktCO2.AT.Res.HH.Thermal.SH.Biomass.CO.Elc.Elec</t>
  </si>
  <si>
    <t>EMI.ktCO2.AT.Res.HH.Thermal.SH.Geo</t>
  </si>
  <si>
    <t>EMI.ktCO2.AT.Res.HH.Thermal.SH.Geo.SH</t>
  </si>
  <si>
    <t>EMI.ktCO2.AT.Res.HH.Thermal.SH.Geo.SH.Geo</t>
  </si>
  <si>
    <t>EMI.ktCO2.AT.Res.HH.Thermal.SH.Geo.SH.Elec</t>
  </si>
  <si>
    <t>EMI.ktCO2.AT.Res.HH.Thermal.SH.Geo.SC</t>
  </si>
  <si>
    <t>EMI.ktCO2.AT.Res.HH.Thermal.SH.Geo.SC.AC.Elec</t>
  </si>
  <si>
    <t>EMI.ktCO2.AT.Res.HH.Thermal.SH.Geo.WH</t>
  </si>
  <si>
    <t>EMI.ktCO2.AT.Res.HH.Thermal.SH.Geo.WH.Geo.NoSolar.Geo</t>
  </si>
  <si>
    <t>EMI.ktCO2.AT.Res.HH.Thermal.SH.Geo.WH.Geo.Solar</t>
  </si>
  <si>
    <t>EMI.ktCO2.AT.Res.HH.Thermal.SH.Geo.WH.Geo.Solar.Geo</t>
  </si>
  <si>
    <t>EMI.ktCO2.AT.Res.HH.Thermal.SH.Geo.WH.Geo.Solar.Solar</t>
  </si>
  <si>
    <t>EMI.ktCO2.AT.Res.HH.Thermal.SH.Geo.WH.Elc.NoSolar.Elec</t>
  </si>
  <si>
    <t>EMI.ktCO2.AT.Res.HH.Thermal.SH.Geo.WH.Elc.Solar</t>
  </si>
  <si>
    <t>EMI.ktCO2.AT.Res.HH.Thermal.SH.Geo.WH.Elc.Solar.Elec</t>
  </si>
  <si>
    <t>EMI.ktCO2.AT.Res.HH.Thermal.SH.Geo.WH.Elc.Solar.Solar</t>
  </si>
  <si>
    <t>EMI.ktCO2.AT.Res.HH.Thermal.SH.Geo.CO</t>
  </si>
  <si>
    <t>EMI.ktCO2.AT.Res.HH.Thermal.SH.Geo.CO.LPG.LPG</t>
  </si>
  <si>
    <t>EMI.ktCO2.AT.Res.HH.Thermal.SH.Geo.CO.Elc.Elec</t>
  </si>
  <si>
    <t>EMI.ktCO2.AT.Res.HH.Thermal.SH.DistrHeat</t>
  </si>
  <si>
    <t>EMI.ktCO2.AT.Res.HH.Thermal.SH.DistrHeat.SH</t>
  </si>
  <si>
    <t>EMI.ktCO2.AT.Res.HH.Thermal.SH.DistrHeat.SH.Steam_Distr</t>
  </si>
  <si>
    <t>EMI.ktCO2.AT.Res.HH.Thermal.SH.DistrHeat.SH.Elec</t>
  </si>
  <si>
    <t>EMI.ktCO2.AT.Res.HH.Thermal.SH.DistrHeat.SC</t>
  </si>
  <si>
    <t>EMI.ktCO2.AT.Res.HH.Thermal.SH.DistrHeat.SC.AC.Elec</t>
  </si>
  <si>
    <t>EMI.ktCO2.AT.Res.HH.Thermal.SH.DistrHeat.WH</t>
  </si>
  <si>
    <t>EMI.ktCO2.AT.Res.HH.Thermal.SH.DistrHeat.WH.DistrHeat.NoSolar.Steam_Distr</t>
  </si>
  <si>
    <t>EMI.ktCO2.AT.Res.HH.Thermal.SH.DistrHeat.WH.DistrHeat.Solar</t>
  </si>
  <si>
    <t>EMI.ktCO2.AT.Res.HH.Thermal.SH.DistrHeat.WH.DistrHeat.Solar.Steam_Distr</t>
  </si>
  <si>
    <t>EMI.ktCO2.AT.Res.HH.Thermal.SH.DistrHeat.WH.DistrHeat.Solar.Solar</t>
  </si>
  <si>
    <t>EMI.ktCO2.AT.Res.HH.Thermal.SH.DistrHeat.WH.Elc.NoSolar.Elec</t>
  </si>
  <si>
    <t>EMI.ktCO2.AT.Res.HH.Thermal.SH.DistrHeat.WH.Elc.Solar</t>
  </si>
  <si>
    <t>EMI.ktCO2.AT.Res.HH.Thermal.SH.DistrHeat.WH.Elc.Solar.Elec</t>
  </si>
  <si>
    <t>EMI.ktCO2.AT.Res.HH.Thermal.SH.DistrHeat.WH.Elc.Solar.Solar</t>
  </si>
  <si>
    <t>EMI.ktCO2.AT.Res.HH.Thermal.SH.DistrHeat.CO</t>
  </si>
  <si>
    <t>EMI.ktCO2.AT.Res.HH.Thermal.SH.DistrHeat.CO.LPG.LPG</t>
  </si>
  <si>
    <t>EMI.ktCO2.AT.Res.HH.Thermal.SH.DistrHeat.CO.Elc.Elec</t>
  </si>
  <si>
    <t>EMI.ktCO2.AT.Res.HH.Thermal.SH.AdvElc</t>
  </si>
  <si>
    <t>EMI.ktCO2.AT.Res.HH.Thermal.SH.AdvElc.SH</t>
  </si>
  <si>
    <t>EMI.ktCO2.AT.Res.HH.Thermal.SH.AdvElc.SH.Elec</t>
  </si>
  <si>
    <t>EMI.ktCO2.AT.Res.HH.Thermal.SH.AdvElc.SC</t>
  </si>
  <si>
    <t>EMI.ktCO2.AT.Res.HH.Thermal.SH.AdvElc.SC.AC.Elec</t>
  </si>
  <si>
    <t>EMI.ktCO2.AT.Res.HH.Thermal.SH.AdvElc.WH</t>
  </si>
  <si>
    <t>EMI.ktCO2.AT.Res.HH.Thermal.SH.AdvElc.WH.LPG.NoSolar.LPG</t>
  </si>
  <si>
    <t>EMI.ktCO2.AT.Res.HH.Thermal.SH.AdvElc.WH.LPG.Solar</t>
  </si>
  <si>
    <t>EMI.ktCO2.AT.Res.HH.Thermal.SH.AdvElc.WH.LPG.Solar.LPG</t>
  </si>
  <si>
    <t>EMI.ktCO2.AT.Res.HH.Thermal.SH.AdvElc.WH.LPG.Solar.Solar</t>
  </si>
  <si>
    <t>EMI.ktCO2.AT.Res.HH.Thermal.SH.AdvElc.WH.Elc.NoSolar.Elec</t>
  </si>
  <si>
    <t>EMI.ktCO2.AT.Res.HH.Thermal.SH.AdvElc.WH.Elc.Solar</t>
  </si>
  <si>
    <t>EMI.ktCO2.AT.Res.HH.Thermal.SH.AdvElc.WH.Elc.Solar.Elec</t>
  </si>
  <si>
    <t>EMI.ktCO2.AT.Res.HH.Thermal.SH.AdvElc.WH.Elc.Solar.Solar</t>
  </si>
  <si>
    <t>EMI.ktCO2.AT.Res.HH.Thermal.SH.AdvElc.CO</t>
  </si>
  <si>
    <t>EMI.ktCO2.AT.Res.HH.Thermal.SH.AdvElc.CO.LPG.LPG</t>
  </si>
  <si>
    <t>EMI.ktCO2.AT.Res.HH.Thermal.SH.AdvElc.CO.Elc.Elec</t>
  </si>
  <si>
    <t>EMI.ktCO2.AT.Res.HH.Thermal.SH.ConvElc</t>
  </si>
  <si>
    <t>EMI.ktCO2.AT.Res.HH.Thermal.SH.ConvElc.SH</t>
  </si>
  <si>
    <t>EMI.ktCO2.AT.Res.HH.Thermal.SH.ConvElc.SH.Elec</t>
  </si>
  <si>
    <t>EMI.ktCO2.AT.Res.HH.Thermal.SH.ConvElc.SC</t>
  </si>
  <si>
    <t>EMI.ktCO2.AT.Res.HH.Thermal.SH.ConvElc.SC.AC.Elec</t>
  </si>
  <si>
    <t>EMI.ktCO2.AT.Res.HH.Thermal.SH.ConvElc.WH</t>
  </si>
  <si>
    <t>EMI.ktCO2.AT.Res.HH.Thermal.SH.ConvElc.WH.LPG.NoSolar.LPG</t>
  </si>
  <si>
    <t>EMI.ktCO2.AT.Res.HH.Thermal.SH.ConvElc.WH.LPG.Solar</t>
  </si>
  <si>
    <t>EMI.ktCO2.AT.Res.HH.Thermal.SH.ConvElc.WH.LPG.Solar.LPG</t>
  </si>
  <si>
    <t>EMI.ktCO2.AT.Res.HH.Thermal.SH.ConvElc.WH.LPG.Solar.Solar</t>
  </si>
  <si>
    <t>EMI.ktCO2.AT.Res.HH.Thermal.SH.ConvElc.WH.Elc.NoSolar.Elec</t>
  </si>
  <si>
    <t>EMI.ktCO2.AT.Res.HH.Thermal.SH.ConvElc.WH.Elc.Solar</t>
  </si>
  <si>
    <t>EMI.ktCO2.AT.Res.HH.Thermal.SH.ConvElc.WH.Elc.Solar.Elec</t>
  </si>
  <si>
    <t>EMI.ktCO2.AT.Res.HH.Thermal.SH.ConvElc.WH.Elc.Solar.Solar</t>
  </si>
  <si>
    <t>EMI.ktCO2.AT.Res.HH.Thermal.SH.ConvElc.CO</t>
  </si>
  <si>
    <t>EMI.ktCO2.AT.Res.HH.Thermal.SH.ConvElc.CO.LPG.LPG</t>
  </si>
  <si>
    <t>EMI.ktCO2.AT.Res.HH.Thermal.SH.ConvElc.CO.Elc.Elec</t>
  </si>
  <si>
    <t>AT - Final energy consumption per household (detailed structure)</t>
  </si>
  <si>
    <t>FEC_per_household.kWh.AT.Res.HH.Thermal.SH.Solids</t>
  </si>
  <si>
    <t>FEC_per_household.kWh.AT.Res.HH.Thermal.SH.Solids.SH</t>
  </si>
  <si>
    <t>FEC_per_household.kWh.AT.Res.HH.Thermal.SH.Solids.SH.Solids</t>
  </si>
  <si>
    <t>FEC_per_household.kWh.AT.Res.HH.Thermal.SH.Solids.SH.Elec</t>
  </si>
  <si>
    <t>FEC_per_household.kWh.AT.Res.HH.Thermal.SH.Solids.SC</t>
  </si>
  <si>
    <t>FEC_per_household.kWh.AT.Res.HH.Thermal.SH.Solids.SC.AC.Elec</t>
  </si>
  <si>
    <t>FEC_per_household.kWh.AT.Res.HH.Thermal.SH.Solids.WH</t>
  </si>
  <si>
    <t>FEC_per_household.kWh.AT.Res.HH.Thermal.SH.Solids.WH.Solids.NoSolar.Solids</t>
  </si>
  <si>
    <t>FEC_per_household.kWh.AT.Res.HH.Thermal.SH.Solids.WH.LPG.NoSolar.LPG</t>
  </si>
  <si>
    <t>FEC_per_household.kWh.AT.Res.HH.Thermal.SH.Solids.WH.LPG.Solar</t>
  </si>
  <si>
    <t>FEC_per_household.kWh.AT.Res.HH.Thermal.SH.Solids.WH.LPG.Solar.LPG</t>
  </si>
  <si>
    <t>FEC_per_household.kWh.AT.Res.HH.Thermal.SH.Solids.WH.LPG.Solar.Solar</t>
  </si>
  <si>
    <t>FEC_per_household.kWh.AT.Res.HH.Thermal.SH.Solids.WH.Elc.NoSolar.Elec</t>
  </si>
  <si>
    <t>FEC_per_household.kWh.AT.Res.HH.Thermal.SH.Solids.WH.Elc.Solar</t>
  </si>
  <si>
    <t>FEC_per_household.kWh.AT.Res.HH.Thermal.SH.Solids.WH.Elc.Solar.Elec</t>
  </si>
  <si>
    <t>FEC_per_household.kWh.AT.Res.HH.Thermal.SH.Solids.WH.Elc.Solar.Solar</t>
  </si>
  <si>
    <t>FEC_per_household.kWh.AT.Res.HH.Thermal.SH.Solids.CO</t>
  </si>
  <si>
    <t>FEC_per_household.kWh.AT.Res.HH.Thermal.SH.Solids.CO.Solids.Solids</t>
  </si>
  <si>
    <t>FEC_per_household.kWh.AT.Res.HH.Thermal.SH.Solids.CO.LPG.LPG</t>
  </si>
  <si>
    <t>FEC_per_household.kWh.AT.Res.HH.Thermal.SH.Solids.CO.Elc.Elec</t>
  </si>
  <si>
    <t>FEC_per_household.kWh.AT.Res.HH.Thermal.SH.LPG</t>
  </si>
  <si>
    <t>FEC_per_household.kWh.AT.Res.HH.Thermal.SH.LPG.SH</t>
  </si>
  <si>
    <t>FEC_per_household.kWh.AT.Res.HH.Thermal.SH.LPG.SH.LPG</t>
  </si>
  <si>
    <t>FEC_per_household.kWh.AT.Res.HH.Thermal.SH.LPG.SH.Elec</t>
  </si>
  <si>
    <t>FEC_per_household.kWh.AT.Res.HH.Thermal.SH.LPG.SC</t>
  </si>
  <si>
    <t>FEC_per_household.kWh.AT.Res.HH.Thermal.SH.LPG.SC.AC.Elec</t>
  </si>
  <si>
    <t>FEC_per_household.kWh.AT.Res.HH.Thermal.SH.LPG.WH</t>
  </si>
  <si>
    <t>FEC_per_household.kWh.AT.Res.HH.Thermal.SH.LPG.WH.LPG.NoSolar.LPG</t>
  </si>
  <si>
    <t>FEC_per_household.kWh.AT.Res.HH.Thermal.SH.LPG.WH.LPG.Solar</t>
  </si>
  <si>
    <t>FEC_per_household.kWh.AT.Res.HH.Thermal.SH.LPG.WH.LPG.Solar.LPG</t>
  </si>
  <si>
    <t>FEC_per_household.kWh.AT.Res.HH.Thermal.SH.LPG.WH.LPG.Solar.Solar</t>
  </si>
  <si>
    <t>FEC_per_household.kWh.AT.Res.HH.Thermal.SH.LPG.WH.Elc.NoSolar.Elec</t>
  </si>
  <si>
    <t>FEC_per_household.kWh.AT.Res.HH.Thermal.SH.LPG.WH.Elc.Solar</t>
  </si>
  <si>
    <t>FEC_per_household.kWh.AT.Res.HH.Thermal.SH.LPG.WH.Elc.Solar.Elec</t>
  </si>
  <si>
    <t>FEC_per_household.kWh.AT.Res.HH.Thermal.SH.LPG.WH.Elc.Solar.Solar</t>
  </si>
  <si>
    <t>FEC_per_household.kWh.AT.Res.HH.Thermal.SH.LPG.CO</t>
  </si>
  <si>
    <t>FEC_per_household.kWh.AT.Res.HH.Thermal.SH.LPG.CO.LPG.LPG</t>
  </si>
  <si>
    <t>FEC_per_household.kWh.AT.Res.HH.Thermal.SH.LPG.CO.Elc.Elec</t>
  </si>
  <si>
    <t>FEC_per_household.kWh.AT.Res.HH.Thermal.SH.Oil</t>
  </si>
  <si>
    <t>FEC_per_household.kWh.AT.Res.HH.Thermal.SH.Oil.SH</t>
  </si>
  <si>
    <t>FEC_per_household.kWh.AT.Res.HH.Thermal.SH.Oil.SH.Oil</t>
  </si>
  <si>
    <t>FEC_per_household.kWh.AT.Res.HH.Thermal.SH.Oil.SH.Elec</t>
  </si>
  <si>
    <t>FEC_per_household.kWh.AT.Res.HH.Thermal.SH.Oil.SC</t>
  </si>
  <si>
    <t>FEC_per_household.kWh.AT.Res.HH.Thermal.SH.Oil.SC.AC.Elec</t>
  </si>
  <si>
    <t>FEC_per_household.kWh.AT.Res.HH.Thermal.SH.Oil.WH</t>
  </si>
  <si>
    <t>FEC_per_household.kWh.AT.Res.HH.Thermal.SH.Oil.WH.Oil.NoSolar.Oil</t>
  </si>
  <si>
    <t>FEC_per_household.kWh.AT.Res.HH.Thermal.SH.Oil.WH.Oil.Solar</t>
  </si>
  <si>
    <t>FEC_per_household.kWh.AT.Res.HH.Thermal.SH.Oil.WH.Oil.Solar.Oil</t>
  </si>
  <si>
    <t>FEC_per_household.kWh.AT.Res.HH.Thermal.SH.Oil.WH.Oil.Solar.Solar</t>
  </si>
  <si>
    <t>FEC_per_household.kWh.AT.Res.HH.Thermal.SH.Oil.WH.Elc.NoSolar.Elec</t>
  </si>
  <si>
    <t>FEC_per_household.kWh.AT.Res.HH.Thermal.SH.Oil.WH.Elc.Solar</t>
  </si>
  <si>
    <t>FEC_per_household.kWh.AT.Res.HH.Thermal.SH.Oil.WH.Elc.Solar.Elec</t>
  </si>
  <si>
    <t>FEC_per_household.kWh.AT.Res.HH.Thermal.SH.Oil.WH.Elc.Solar.Solar</t>
  </si>
  <si>
    <t>FEC_per_household.kWh.AT.Res.HH.Thermal.SH.Oil.CO</t>
  </si>
  <si>
    <t>FEC_per_household.kWh.AT.Res.HH.Thermal.SH.Oil.CO.LPG.LPG</t>
  </si>
  <si>
    <t>FEC_per_household.kWh.AT.Res.HH.Thermal.SH.Oil.CO.Elc.Elec</t>
  </si>
  <si>
    <t>FEC_per_household.kWh.AT.Res.HH.Thermal.SH.Gas</t>
  </si>
  <si>
    <t>FEC_per_household.kWh.AT.Res.HH.Thermal.SH.Gas.SH</t>
  </si>
  <si>
    <t>FEC_per_household.kWh.AT.Res.HH.Thermal.SH.Gas.SH.Gas</t>
  </si>
  <si>
    <t>FEC_per_household.kWh.AT.Res.HH.Thermal.SH.Gas.SH.Elec</t>
  </si>
  <si>
    <t>FEC_per_household.kWh.AT.Res.HH.Thermal.SH.Gas.SC</t>
  </si>
  <si>
    <t>FEC_per_household.kWh.AT.Res.HH.Thermal.SH.Gas.SC.AC.Elec</t>
  </si>
  <si>
    <t>FEC_per_household.kWh.AT.Res.HH.Thermal.SH.Gas.WH</t>
  </si>
  <si>
    <t>FEC_per_household.kWh.AT.Res.HH.Thermal.SH.Gas.WH.Gas.NoSolar.Gas</t>
  </si>
  <si>
    <t>FEC_per_household.kWh.AT.Res.HH.Thermal.SH.Gas.WH.Gas.Solar</t>
  </si>
  <si>
    <t>FEC_per_household.kWh.AT.Res.HH.Thermal.SH.Gas.WH.Gas.Solar.Gas</t>
  </si>
  <si>
    <t>FEC_per_household.kWh.AT.Res.HH.Thermal.SH.Gas.WH.Gas.Solar.Solar</t>
  </si>
  <si>
    <t>FEC_per_household.kWh.AT.Res.HH.Thermal.SH.Gas.WH.Elc.NoSolar.Elec</t>
  </si>
  <si>
    <t>FEC_per_household.kWh.AT.Res.HH.Thermal.SH.Gas.WH.Elc.Solar</t>
  </si>
  <si>
    <t>FEC_per_household.kWh.AT.Res.HH.Thermal.SH.Gas.WH.Elc.Solar.Elec</t>
  </si>
  <si>
    <t>FEC_per_household.kWh.AT.Res.HH.Thermal.SH.Gas.WH.Elc.Solar.Solar</t>
  </si>
  <si>
    <t>FEC_per_household.kWh.AT.Res.HH.Thermal.SH.Gas.CO</t>
  </si>
  <si>
    <t>FEC_per_household.kWh.AT.Res.HH.Thermal.SH.Gas.CO.Gas.Gas</t>
  </si>
  <si>
    <t>FEC_per_household.kWh.AT.Res.HH.Thermal.SH.Gas.CO.Elc.Elec</t>
  </si>
  <si>
    <t>FEC_per_household.kWh.AT.Res.HH.Thermal.SH.Biomass</t>
  </si>
  <si>
    <t>FEC_per_household.kWh.AT.Res.HH.Thermal.SH.Biomass.SH</t>
  </si>
  <si>
    <t>FEC_per_household.kWh.AT.Res.HH.Thermal.SH.Biomass.SH.Biomass</t>
  </si>
  <si>
    <t>FEC_per_household.kWh.AT.Res.HH.Thermal.SH.Biomass.SH.Elec</t>
  </si>
  <si>
    <t>FEC_per_household.kWh.AT.Res.HH.Thermal.SH.Biomass.SC</t>
  </si>
  <si>
    <t>FEC_per_household.kWh.AT.Res.HH.Thermal.SH.Biomass.SC.AC.Elec</t>
  </si>
  <si>
    <t>FEC_per_household.kWh.AT.Res.HH.Thermal.SH.Biomass.WH</t>
  </si>
  <si>
    <t>FEC_per_household.kWh.AT.Res.HH.Thermal.SH.Biomass.WH.Biomass.NoSolar.Biomass</t>
  </si>
  <si>
    <t>FEC_per_household.kWh.AT.Res.HH.Thermal.SH.Biomass.WH.Biomass.Solar</t>
  </si>
  <si>
    <t>FEC_per_household.kWh.AT.Res.HH.Thermal.SH.Biomass.WH.Biomass.Solar.Biomass</t>
  </si>
  <si>
    <t>FEC_per_household.kWh.AT.Res.HH.Thermal.SH.Biomass.WH.Biomass.Solar.Solar</t>
  </si>
  <si>
    <t>FEC_per_household.kWh.AT.Res.HH.Thermal.SH.Biomass.WH.LPG.NoSolar.LPG</t>
  </si>
  <si>
    <t>FEC_per_household.kWh.AT.Res.HH.Thermal.SH.Biomass.WH.LPG.Solar</t>
  </si>
  <si>
    <t>FEC_per_household.kWh.AT.Res.HH.Thermal.SH.Biomass.WH.LPG.Solar.LPG</t>
  </si>
  <si>
    <t>FEC_per_household.kWh.AT.Res.HH.Thermal.SH.Biomass.WH.LPG.Solar.Solar</t>
  </si>
  <si>
    <t>FEC_per_household.kWh.AT.Res.HH.Thermal.SH.Biomass.WH.Elc.NoSolar.Elec</t>
  </si>
  <si>
    <t>FEC_per_household.kWh.AT.Res.HH.Thermal.SH.Biomass.WH.Elc.Solar</t>
  </si>
  <si>
    <t>FEC_per_household.kWh.AT.Res.HH.Thermal.SH.Biomass.WH.Elc.Solar.Elec</t>
  </si>
  <si>
    <t>FEC_per_household.kWh.AT.Res.HH.Thermal.SH.Biomass.WH.Elc.Solar.Solar</t>
  </si>
  <si>
    <t>FEC_per_household.kWh.AT.Res.HH.Thermal.SH.Biomass.CO</t>
  </si>
  <si>
    <t>FEC_per_household.kWh.AT.Res.HH.Thermal.SH.Biomass.CO.Biomass.Biomass</t>
  </si>
  <si>
    <t>FEC_per_household.kWh.AT.Res.HH.Thermal.SH.Biomass.CO.LPG.LPG</t>
  </si>
  <si>
    <t>FEC_per_household.kWh.AT.Res.HH.Thermal.SH.Biomass.CO.Elc.Elec</t>
  </si>
  <si>
    <t>FEC_per_household.kWh.AT.Res.HH.Thermal.SH.Geo</t>
  </si>
  <si>
    <t>FEC_per_household.kWh.AT.Res.HH.Thermal.SH.Geo.SH</t>
  </si>
  <si>
    <t>FEC_per_household.kWh.AT.Res.HH.Thermal.SH.Geo.SH.Geo</t>
  </si>
  <si>
    <t>FEC_per_household.kWh.AT.Res.HH.Thermal.SH.Geo.SH.Elec</t>
  </si>
  <si>
    <t>FEC_per_household.kWh.AT.Res.HH.Thermal.SH.Geo.SC</t>
  </si>
  <si>
    <t>FEC_per_household.kWh.AT.Res.HH.Thermal.SH.Geo.SC.AC.Elec</t>
  </si>
  <si>
    <t>FEC_per_household.kWh.AT.Res.HH.Thermal.SH.Geo.WH</t>
  </si>
  <si>
    <t>FEC_per_household.kWh.AT.Res.HH.Thermal.SH.Geo.WH.Geo.NoSolar.Geo</t>
  </si>
  <si>
    <t>FEC_per_household.kWh.AT.Res.HH.Thermal.SH.Geo.WH.Geo.Solar</t>
  </si>
  <si>
    <t>FEC_per_household.kWh.AT.Res.HH.Thermal.SH.Geo.WH.Geo.Solar.Geo</t>
  </si>
  <si>
    <t>FEC_per_household.kWh.AT.Res.HH.Thermal.SH.Geo.WH.Geo.Solar.Solar</t>
  </si>
  <si>
    <t>FEC_per_household.kWh.AT.Res.HH.Thermal.SH.Geo.WH.Elc.NoSolar.Elec</t>
  </si>
  <si>
    <t>FEC_per_household.kWh.AT.Res.HH.Thermal.SH.Geo.WH.Elc.Solar</t>
  </si>
  <si>
    <t>FEC_per_household.kWh.AT.Res.HH.Thermal.SH.Geo.WH.Elc.Solar.Elec</t>
  </si>
  <si>
    <t>FEC_per_household.kWh.AT.Res.HH.Thermal.SH.Geo.WH.Elc.Solar.Solar</t>
  </si>
  <si>
    <t>FEC_per_household.kWh.AT.Res.HH.Thermal.SH.Geo.CO</t>
  </si>
  <si>
    <t>FEC_per_household.kWh.AT.Res.HH.Thermal.SH.Geo.CO.LPG.LPG</t>
  </si>
  <si>
    <t>FEC_per_household.kWh.AT.Res.HH.Thermal.SH.Geo.CO.Elc.Elec</t>
  </si>
  <si>
    <t>FEC_per_household.kWh.AT.Res.HH.Thermal.SH.DistrHeat</t>
  </si>
  <si>
    <t>FEC_per_household.kWh.AT.Res.HH.Thermal.SH.DistrHeat.SH</t>
  </si>
  <si>
    <t>FEC_per_household.kWh.AT.Res.HH.Thermal.SH.DistrHeat.SH.Steam_Distr</t>
  </si>
  <si>
    <t>FEC_per_household.kWh.AT.Res.HH.Thermal.SH.DistrHeat.SH.Elec</t>
  </si>
  <si>
    <t>FEC_per_household.kWh.AT.Res.HH.Thermal.SH.DistrHeat.SC</t>
  </si>
  <si>
    <t>FEC_per_household.kWh.AT.Res.HH.Thermal.SH.DistrHeat.SC.AC.Elec</t>
  </si>
  <si>
    <t>FEC_per_household.kWh.AT.Res.HH.Thermal.SH.DistrHeat.WH</t>
  </si>
  <si>
    <t>FEC_per_household.kWh.AT.Res.HH.Thermal.SH.DistrHeat.WH.DistrHeat.NoSolar.Steam_Distr</t>
  </si>
  <si>
    <t>FEC_per_household.kWh.AT.Res.HH.Thermal.SH.DistrHeat.WH.DistrHeat.Solar</t>
  </si>
  <si>
    <t>FEC_per_household.kWh.AT.Res.HH.Thermal.SH.DistrHeat.WH.DistrHeat.Solar.Steam_Distr</t>
  </si>
  <si>
    <t>FEC_per_household.kWh.AT.Res.HH.Thermal.SH.DistrHeat.WH.DistrHeat.Solar.Solar</t>
  </si>
  <si>
    <t>FEC_per_household.kWh.AT.Res.HH.Thermal.SH.DistrHeat.WH.Elc.NoSolar.Elec</t>
  </si>
  <si>
    <t>FEC_per_household.kWh.AT.Res.HH.Thermal.SH.DistrHeat.WH.Elc.Solar</t>
  </si>
  <si>
    <t>FEC_per_household.kWh.AT.Res.HH.Thermal.SH.DistrHeat.WH.Elc.Solar.Elec</t>
  </si>
  <si>
    <t>FEC_per_household.kWh.AT.Res.HH.Thermal.SH.DistrHeat.WH.Elc.Solar.Solar</t>
  </si>
  <si>
    <t>FEC_per_household.kWh.AT.Res.HH.Thermal.SH.DistrHeat.CO</t>
  </si>
  <si>
    <t>FEC_per_household.kWh.AT.Res.HH.Thermal.SH.DistrHeat.CO.LPG.LPG</t>
  </si>
  <si>
    <t>FEC_per_household.kWh.AT.Res.HH.Thermal.SH.DistrHeat.CO.Elc.Elec</t>
  </si>
  <si>
    <t>FEC_per_household.kWh.AT.Res.HH.Thermal.SH.AdvElc</t>
  </si>
  <si>
    <t>FEC_per_household.kWh.AT.Res.HH.Thermal.SH.AdvElc.SH</t>
  </si>
  <si>
    <t>FEC_per_household.kWh.AT.Res.HH.Thermal.SH.AdvElc.SH.Elec</t>
  </si>
  <si>
    <t>FEC_per_household.kWh.AT.Res.HH.Thermal.SH.AdvElc.SC</t>
  </si>
  <si>
    <t>FEC_per_household.kWh.AT.Res.HH.Thermal.SH.AdvElc.SC.AC.Elec</t>
  </si>
  <si>
    <t>FEC_per_household.kWh.AT.Res.HH.Thermal.SH.AdvElc.WH</t>
  </si>
  <si>
    <t>FEC_per_household.kWh.AT.Res.HH.Thermal.SH.AdvElc.WH.LPG.NoSolar.LPG</t>
  </si>
  <si>
    <t>FEC_per_household.kWh.AT.Res.HH.Thermal.SH.AdvElc.WH.LPG.Solar</t>
  </si>
  <si>
    <t>FEC_per_household.kWh.AT.Res.HH.Thermal.SH.AdvElc.WH.LPG.Solar.LPG</t>
  </si>
  <si>
    <t>FEC_per_household.kWh.AT.Res.HH.Thermal.SH.AdvElc.WH.LPG.Solar.Solar</t>
  </si>
  <si>
    <t>FEC_per_household.kWh.AT.Res.HH.Thermal.SH.AdvElc.WH.Elc.NoSolar.Elec</t>
  </si>
  <si>
    <t>FEC_per_household.kWh.AT.Res.HH.Thermal.SH.AdvElc.WH.Elc.Solar</t>
  </si>
  <si>
    <t>FEC_per_household.kWh.AT.Res.HH.Thermal.SH.AdvElc.WH.Elc.Solar.Elec</t>
  </si>
  <si>
    <t>FEC_per_household.kWh.AT.Res.HH.Thermal.SH.AdvElc.WH.Elc.Solar.Solar</t>
  </si>
  <si>
    <t>FEC_per_household.kWh.AT.Res.HH.Thermal.SH.AdvElc.CO</t>
  </si>
  <si>
    <t>FEC_per_household.kWh.AT.Res.HH.Thermal.SH.AdvElc.CO.LPG.LPG</t>
  </si>
  <si>
    <t>FEC_per_household.kWh.AT.Res.HH.Thermal.SH.AdvElc.CO.Elc.Elec</t>
  </si>
  <si>
    <t>FEC_per_household.kWh.AT.Res.HH.Thermal.SH.ConvElc</t>
  </si>
  <si>
    <t>FEC_per_household.kWh.AT.Res.HH.Thermal.SH.ConvElc.SH</t>
  </si>
  <si>
    <t>FEC_per_household.kWh.AT.Res.HH.Thermal.SH.ConvElc.SH.Elec</t>
  </si>
  <si>
    <t>FEC_per_household.kWh.AT.Res.HH.Thermal.SH.ConvElc.SC</t>
  </si>
  <si>
    <t>FEC_per_household.kWh.AT.Res.HH.Thermal.SH.ConvElc.SC.AC.Elec</t>
  </si>
  <si>
    <t>FEC_per_household.kWh.AT.Res.HH.Thermal.SH.ConvElc.WH</t>
  </si>
  <si>
    <t>FEC_per_household.kWh.AT.Res.HH.Thermal.SH.ConvElc.WH.LPG.NoSolar.LPG</t>
  </si>
  <si>
    <t>FEC_per_household.kWh.AT.Res.HH.Thermal.SH.ConvElc.WH.LPG.Solar</t>
  </si>
  <si>
    <t>FEC_per_household.kWh.AT.Res.HH.Thermal.SH.ConvElc.WH.LPG.Solar.LPG</t>
  </si>
  <si>
    <t>FEC_per_household.kWh.AT.Res.HH.Thermal.SH.ConvElc.WH.LPG.Solar.Solar</t>
  </si>
  <si>
    <t>FEC_per_household.kWh.AT.Res.HH.Thermal.SH.ConvElc.WH.Elc.NoSolar.Elec</t>
  </si>
  <si>
    <t>FEC_per_household.kWh.AT.Res.HH.Thermal.SH.ConvElc.WH.Elc.Solar</t>
  </si>
  <si>
    <t>FEC_per_household.kWh.AT.Res.HH.Thermal.SH.ConvElc.WH.Elc.Solar.Elec</t>
  </si>
  <si>
    <t>FEC_per_household.kWh.AT.Res.HH.Thermal.SH.ConvElc.WH.Elc.Solar.Solar</t>
  </si>
  <si>
    <t>FEC_per_household.kWh.AT.Res.HH.Thermal.SH.ConvElc.CO</t>
  </si>
  <si>
    <t>FEC_per_household.kWh.AT.Res.HH.Thermal.SH.ConvElc.CO.LPG.LPG</t>
  </si>
  <si>
    <t>FEC_per_household.kWh.AT.Res.HH.Thermal.SH.ConvElc.CO.Elc.Elec</t>
  </si>
  <si>
    <t>AT - Thermal energy service per household (detailed structure)</t>
  </si>
  <si>
    <t>TES_per_household.kWh.AT.Res.HH.Thermal.SH.Solids</t>
  </si>
  <si>
    <t>TES_per_household.kWh.AT.Res.HH.Thermal.SH.Solids.SH</t>
  </si>
  <si>
    <t>TES_per_household.kWh.AT.Res.HH.Thermal.SH.Solids.SH.Solids</t>
  </si>
  <si>
    <t>TES_per_household.kWh.AT.Res.HH.Thermal.SH.Solids.SH.Elec</t>
  </si>
  <si>
    <t>TES_per_household.kWh.AT.Res.HH.Thermal.SH.Solids.SC</t>
  </si>
  <si>
    <t>TES_per_household.kWh.AT.Res.HH.Thermal.SH.Solids.SC.AC.Elec</t>
  </si>
  <si>
    <t>TES_per_household.kWh.AT.Res.HH.Thermal.SH.Solids.WH</t>
  </si>
  <si>
    <t>TES_per_household.kWh.AT.Res.HH.Thermal.SH.Solids.WH.Solids.NoSolar.Solids</t>
  </si>
  <si>
    <t>TES_per_household.kWh.AT.Res.HH.Thermal.SH.Solids.WH.LPG.NoSolar.LPG</t>
  </si>
  <si>
    <t>TES_per_household.kWh.AT.Res.HH.Thermal.SH.Solids.WH.LPG.Solar</t>
  </si>
  <si>
    <t>TES_per_household.kWh.AT.Res.HH.Thermal.SH.Solids.WH.LPG.Solar.LPG</t>
  </si>
  <si>
    <t>TES_per_household.kWh.AT.Res.HH.Thermal.SH.Solids.WH.LPG.Solar.Solar</t>
  </si>
  <si>
    <t>TES_per_household.kWh.AT.Res.HH.Thermal.SH.Solids.WH.Elc.NoSolar.Elec</t>
  </si>
  <si>
    <t>TES_per_household.kWh.AT.Res.HH.Thermal.SH.Solids.WH.Elc.Solar</t>
  </si>
  <si>
    <t>TES_per_household.kWh.AT.Res.HH.Thermal.SH.Solids.WH.Elc.Solar.Elec</t>
  </si>
  <si>
    <t>TES_per_household.kWh.AT.Res.HH.Thermal.SH.Solids.WH.Elc.Solar.Solar</t>
  </si>
  <si>
    <t>TES_per_household.kWh.AT.Res.HH.Thermal.SH.Solids.CO</t>
  </si>
  <si>
    <t>TES_per_household.kWh.AT.Res.HH.Thermal.SH.Solids.CO.Solids.Solids</t>
  </si>
  <si>
    <t>TES_per_household.kWh.AT.Res.HH.Thermal.SH.Solids.CO.LPG.LPG</t>
  </si>
  <si>
    <t>TES_per_household.kWh.AT.Res.HH.Thermal.SH.Solids.CO.Elc.Elec</t>
  </si>
  <si>
    <t>TES_per_household.kWh.AT.Res.HH.Thermal.SH.LPG</t>
  </si>
  <si>
    <t>TES_per_household.kWh.AT.Res.HH.Thermal.SH.LPG.SH</t>
  </si>
  <si>
    <t>TES_per_household.kWh.AT.Res.HH.Thermal.SH.LPG.SH.LPG</t>
  </si>
  <si>
    <t>TES_per_household.kWh.AT.Res.HH.Thermal.SH.LPG.SH.Elec</t>
  </si>
  <si>
    <t>TES_per_household.kWh.AT.Res.HH.Thermal.SH.LPG.SC</t>
  </si>
  <si>
    <t>TES_per_household.kWh.AT.Res.HH.Thermal.SH.LPG.SC.AC.Elec</t>
  </si>
  <si>
    <t>TES_per_household.kWh.AT.Res.HH.Thermal.SH.LPG.WH</t>
  </si>
  <si>
    <t>TES_per_household.kWh.AT.Res.HH.Thermal.SH.LPG.WH.LPG.NoSolar.LPG</t>
  </si>
  <si>
    <t>TES_per_household.kWh.AT.Res.HH.Thermal.SH.LPG.WH.LPG.Solar</t>
  </si>
  <si>
    <t>TES_per_household.kWh.AT.Res.HH.Thermal.SH.LPG.WH.LPG.Solar.LPG</t>
  </si>
  <si>
    <t>TES_per_household.kWh.AT.Res.HH.Thermal.SH.LPG.WH.LPG.Solar.Solar</t>
  </si>
  <si>
    <t>TES_per_household.kWh.AT.Res.HH.Thermal.SH.LPG.WH.Elc.NoSolar.Elec</t>
  </si>
  <si>
    <t>TES_per_household.kWh.AT.Res.HH.Thermal.SH.LPG.WH.Elc.Solar</t>
  </si>
  <si>
    <t>TES_per_household.kWh.AT.Res.HH.Thermal.SH.LPG.WH.Elc.Solar.Elec</t>
  </si>
  <si>
    <t>TES_per_household.kWh.AT.Res.HH.Thermal.SH.LPG.WH.Elc.Solar.Solar</t>
  </si>
  <si>
    <t>TES_per_household.kWh.AT.Res.HH.Thermal.SH.LPG.CO</t>
  </si>
  <si>
    <t>TES_per_household.kWh.AT.Res.HH.Thermal.SH.LPG.CO.LPG.LPG</t>
  </si>
  <si>
    <t>TES_per_household.kWh.AT.Res.HH.Thermal.SH.LPG.CO.Elc.Elec</t>
  </si>
  <si>
    <t>TES_per_household.kWh.AT.Res.HH.Thermal.SH.Oil</t>
  </si>
  <si>
    <t>TES_per_household.kWh.AT.Res.HH.Thermal.SH.Oil.SH</t>
  </si>
  <si>
    <t>TES_per_household.kWh.AT.Res.HH.Thermal.SH.Oil.SH.Oil</t>
  </si>
  <si>
    <t>TES_per_household.kWh.AT.Res.HH.Thermal.SH.Oil.SH.Elec</t>
  </si>
  <si>
    <t>TES_per_household.kWh.AT.Res.HH.Thermal.SH.Oil.SC</t>
  </si>
  <si>
    <t>TES_per_household.kWh.AT.Res.HH.Thermal.SH.Oil.SC.AC.Elec</t>
  </si>
  <si>
    <t>TES_per_household.kWh.AT.Res.HH.Thermal.SH.Oil.WH</t>
  </si>
  <si>
    <t>TES_per_household.kWh.AT.Res.HH.Thermal.SH.Oil.WH.Oil.NoSolar.Oil</t>
  </si>
  <si>
    <t>TES_per_household.kWh.AT.Res.HH.Thermal.SH.Oil.WH.Oil.Solar</t>
  </si>
  <si>
    <t>TES_per_household.kWh.AT.Res.HH.Thermal.SH.Oil.WH.Oil.Solar.Oil</t>
  </si>
  <si>
    <t>TES_per_household.kWh.AT.Res.HH.Thermal.SH.Oil.WH.Oil.Solar.Solar</t>
  </si>
  <si>
    <t>TES_per_household.kWh.AT.Res.HH.Thermal.SH.Oil.WH.Elc.NoSolar.Elec</t>
  </si>
  <si>
    <t>TES_per_household.kWh.AT.Res.HH.Thermal.SH.Oil.WH.Elc.Solar</t>
  </si>
  <si>
    <t>TES_per_household.kWh.AT.Res.HH.Thermal.SH.Oil.WH.Elc.Solar.Elec</t>
  </si>
  <si>
    <t>TES_per_household.kWh.AT.Res.HH.Thermal.SH.Oil.WH.Elc.Solar.Solar</t>
  </si>
  <si>
    <t>TES_per_household.kWh.AT.Res.HH.Thermal.SH.Oil.CO</t>
  </si>
  <si>
    <t>TES_per_household.kWh.AT.Res.HH.Thermal.SH.Oil.CO.LPG.LPG</t>
  </si>
  <si>
    <t>TES_per_household.kWh.AT.Res.HH.Thermal.SH.Oil.CO.Elc.Elec</t>
  </si>
  <si>
    <t>TES_per_household.kWh.AT.Res.HH.Thermal.SH.Gas</t>
  </si>
  <si>
    <t>TES_per_household.kWh.AT.Res.HH.Thermal.SH.Gas.SH</t>
  </si>
  <si>
    <t>TES_per_household.kWh.AT.Res.HH.Thermal.SH.Gas.SH.Gas</t>
  </si>
  <si>
    <t>TES_per_household.kWh.AT.Res.HH.Thermal.SH.Gas.SH.Elec</t>
  </si>
  <si>
    <t>TES_per_household.kWh.AT.Res.HH.Thermal.SH.Gas.SC</t>
  </si>
  <si>
    <t>TES_per_household.kWh.AT.Res.HH.Thermal.SH.Gas.SC.AC.Elec</t>
  </si>
  <si>
    <t>TES_per_household.kWh.AT.Res.HH.Thermal.SH.Gas.WH</t>
  </si>
  <si>
    <t>TES_per_household.kWh.AT.Res.HH.Thermal.SH.Gas.WH.Gas.NoSolar.Gas</t>
  </si>
  <si>
    <t>TES_per_household.kWh.AT.Res.HH.Thermal.SH.Gas.WH.Gas.Solar</t>
  </si>
  <si>
    <t>TES_per_household.kWh.AT.Res.HH.Thermal.SH.Gas.WH.Gas.Solar.Gas</t>
  </si>
  <si>
    <t>TES_per_household.kWh.AT.Res.HH.Thermal.SH.Gas.WH.Gas.Solar.Solar</t>
  </si>
  <si>
    <t>TES_per_household.kWh.AT.Res.HH.Thermal.SH.Gas.WH.Elc.NoSolar.Elec</t>
  </si>
  <si>
    <t>TES_per_household.kWh.AT.Res.HH.Thermal.SH.Gas.WH.Elc.Solar</t>
  </si>
  <si>
    <t>TES_per_household.kWh.AT.Res.HH.Thermal.SH.Gas.WH.Elc.Solar.Elec</t>
  </si>
  <si>
    <t>TES_per_household.kWh.AT.Res.HH.Thermal.SH.Gas.WH.Elc.Solar.Solar</t>
  </si>
  <si>
    <t>TES_per_household.kWh.AT.Res.HH.Thermal.SH.Gas.CO</t>
  </si>
  <si>
    <t>TES_per_household.kWh.AT.Res.HH.Thermal.SH.Gas.CO.Gas.Gas</t>
  </si>
  <si>
    <t>TES_per_household.kWh.AT.Res.HH.Thermal.SH.Gas.CO.Elc.Elec</t>
  </si>
  <si>
    <t>TES_per_household.kWh.AT.Res.HH.Thermal.SH.Biomass</t>
  </si>
  <si>
    <t>TES_per_household.kWh.AT.Res.HH.Thermal.SH.Biomass.SH</t>
  </si>
  <si>
    <t>TES_per_household.kWh.AT.Res.HH.Thermal.SH.Biomass.SH.Biomass</t>
  </si>
  <si>
    <t>TES_per_household.kWh.AT.Res.HH.Thermal.SH.Biomass.SH.Elec</t>
  </si>
  <si>
    <t>TES_per_household.kWh.AT.Res.HH.Thermal.SH.Biomass.SC</t>
  </si>
  <si>
    <t>TES_per_household.kWh.AT.Res.HH.Thermal.SH.Biomass.SC.AC.Elec</t>
  </si>
  <si>
    <t>TES_per_household.kWh.AT.Res.HH.Thermal.SH.Biomass.WH</t>
  </si>
  <si>
    <t>TES_per_household.kWh.AT.Res.HH.Thermal.SH.Biomass.WH.Biomass.NoSolar.Biomass</t>
  </si>
  <si>
    <t>TES_per_household.kWh.AT.Res.HH.Thermal.SH.Biomass.WH.Biomass.Solar</t>
  </si>
  <si>
    <t>TES_per_household.kWh.AT.Res.HH.Thermal.SH.Biomass.WH.Biomass.Solar.Biomass</t>
  </si>
  <si>
    <t>TES_per_household.kWh.AT.Res.HH.Thermal.SH.Biomass.WH.Biomass.Solar.Solar</t>
  </si>
  <si>
    <t>TES_per_household.kWh.AT.Res.HH.Thermal.SH.Biomass.WH.LPG.NoSolar.LPG</t>
  </si>
  <si>
    <t>TES_per_household.kWh.AT.Res.HH.Thermal.SH.Biomass.WH.LPG.Solar</t>
  </si>
  <si>
    <t>TES_per_household.kWh.AT.Res.HH.Thermal.SH.Biomass.WH.LPG.Solar.LPG</t>
  </si>
  <si>
    <t>TES_per_household.kWh.AT.Res.HH.Thermal.SH.Biomass.WH.LPG.Solar.Solar</t>
  </si>
  <si>
    <t>TES_per_household.kWh.AT.Res.HH.Thermal.SH.Biomass.WH.Elc.NoSolar.Elec</t>
  </si>
  <si>
    <t>TES_per_household.kWh.AT.Res.HH.Thermal.SH.Biomass.WH.Elc.Solar</t>
  </si>
  <si>
    <t>TES_per_household.kWh.AT.Res.HH.Thermal.SH.Biomass.WH.Elc.Solar.Elec</t>
  </si>
  <si>
    <t>TES_per_household.kWh.AT.Res.HH.Thermal.SH.Biomass.WH.Elc.Solar.Solar</t>
  </si>
  <si>
    <t>TES_per_household.kWh.AT.Res.HH.Thermal.SH.Biomass.CO</t>
  </si>
  <si>
    <t>TES_per_household.kWh.AT.Res.HH.Thermal.SH.Biomass.CO.Biomass.Biomass</t>
  </si>
  <si>
    <t>TES_per_household.kWh.AT.Res.HH.Thermal.SH.Biomass.CO.LPG.LPG</t>
  </si>
  <si>
    <t>TES_per_household.kWh.AT.Res.HH.Thermal.SH.Biomass.CO.Elc.Elec</t>
  </si>
  <si>
    <t>TES_per_household.kWh.AT.Res.HH.Thermal.SH.Geo</t>
  </si>
  <si>
    <t>TES_per_household.kWh.AT.Res.HH.Thermal.SH.Geo.SH</t>
  </si>
  <si>
    <t>TES_per_household.kWh.AT.Res.HH.Thermal.SH.Geo.SH.Geo</t>
  </si>
  <si>
    <t>TES_per_household.kWh.AT.Res.HH.Thermal.SH.Geo.SH.Elec</t>
  </si>
  <si>
    <t>TES_per_household.kWh.AT.Res.HH.Thermal.SH.Geo.SC</t>
  </si>
  <si>
    <t>TES_per_household.kWh.AT.Res.HH.Thermal.SH.Geo.SC.AC.Elec</t>
  </si>
  <si>
    <t>TES_per_household.kWh.AT.Res.HH.Thermal.SH.Geo.WH</t>
  </si>
  <si>
    <t>TES_per_household.kWh.AT.Res.HH.Thermal.SH.Geo.WH.Geo.NoSolar.Geo</t>
  </si>
  <si>
    <t>TES_per_household.kWh.AT.Res.HH.Thermal.SH.Geo.WH.Geo.Solar</t>
  </si>
  <si>
    <t>TES_per_household.kWh.AT.Res.HH.Thermal.SH.Geo.WH.Geo.Solar.Geo</t>
  </si>
  <si>
    <t>TES_per_household.kWh.AT.Res.HH.Thermal.SH.Geo.WH.Geo.Solar.Solar</t>
  </si>
  <si>
    <t>TES_per_household.kWh.AT.Res.HH.Thermal.SH.Geo.WH.Elc.NoSolar.Elec</t>
  </si>
  <si>
    <t>TES_per_household.kWh.AT.Res.HH.Thermal.SH.Geo.WH.Elc.Solar</t>
  </si>
  <si>
    <t>TES_per_household.kWh.AT.Res.HH.Thermal.SH.Geo.WH.Elc.Solar.Elec</t>
  </si>
  <si>
    <t>TES_per_household.kWh.AT.Res.HH.Thermal.SH.Geo.WH.Elc.Solar.Solar</t>
  </si>
  <si>
    <t>TES_per_household.kWh.AT.Res.HH.Thermal.SH.Geo.CO</t>
  </si>
  <si>
    <t>TES_per_household.kWh.AT.Res.HH.Thermal.SH.Geo.CO.LPG.LPG</t>
  </si>
  <si>
    <t>TES_per_household.kWh.AT.Res.HH.Thermal.SH.Geo.CO.Elc.Elec</t>
  </si>
  <si>
    <t>TES_per_household.kWh.AT.Res.HH.Thermal.SH.DistrHeat</t>
  </si>
  <si>
    <t>TES_per_household.kWh.AT.Res.HH.Thermal.SH.DistrHeat.SH</t>
  </si>
  <si>
    <t>TES_per_household.kWh.AT.Res.HH.Thermal.SH.DistrHeat.SH.Steam_Distr</t>
  </si>
  <si>
    <t>TES_per_household.kWh.AT.Res.HH.Thermal.SH.DistrHeat.SH.Elec</t>
  </si>
  <si>
    <t>TES_per_household.kWh.AT.Res.HH.Thermal.SH.DistrHeat.SC</t>
  </si>
  <si>
    <t>TES_per_household.kWh.AT.Res.HH.Thermal.SH.DistrHeat.SC.AC.Elec</t>
  </si>
  <si>
    <t>TES_per_household.kWh.AT.Res.HH.Thermal.SH.DistrHeat.WH</t>
  </si>
  <si>
    <t>TES_per_household.kWh.AT.Res.HH.Thermal.SH.DistrHeat.WH.DistrHeat.NoSolar.Steam_Distr</t>
  </si>
  <si>
    <t>TES_per_household.kWh.AT.Res.HH.Thermal.SH.DistrHeat.WH.DistrHeat.Solar</t>
  </si>
  <si>
    <t>TES_per_household.kWh.AT.Res.HH.Thermal.SH.DistrHeat.WH.DistrHeat.Solar.Steam_Distr</t>
  </si>
  <si>
    <t>TES_per_household.kWh.AT.Res.HH.Thermal.SH.DistrHeat.WH.DistrHeat.Solar.Solar</t>
  </si>
  <si>
    <t>TES_per_household.kWh.AT.Res.HH.Thermal.SH.DistrHeat.WH.Elc.NoSolar.Elec</t>
  </si>
  <si>
    <t>TES_per_household.kWh.AT.Res.HH.Thermal.SH.DistrHeat.WH.Elc.Solar</t>
  </si>
  <si>
    <t>TES_per_household.kWh.AT.Res.HH.Thermal.SH.DistrHeat.WH.Elc.Solar.Elec</t>
  </si>
  <si>
    <t>TES_per_household.kWh.AT.Res.HH.Thermal.SH.DistrHeat.WH.Elc.Solar.Solar</t>
  </si>
  <si>
    <t>TES_per_household.kWh.AT.Res.HH.Thermal.SH.DistrHeat.CO</t>
  </si>
  <si>
    <t>TES_per_household.kWh.AT.Res.HH.Thermal.SH.DistrHeat.CO.LPG.LPG</t>
  </si>
  <si>
    <t>TES_per_household.kWh.AT.Res.HH.Thermal.SH.DistrHeat.CO.Elc.Elec</t>
  </si>
  <si>
    <t>TES_per_household.kWh.AT.Res.HH.Thermal.SH.AdvElc</t>
  </si>
  <si>
    <t>TES_per_household.kWh.AT.Res.HH.Thermal.SH.AdvElc.SH</t>
  </si>
  <si>
    <t>TES_per_household.kWh.AT.Res.HH.Thermal.SH.AdvElc.SH.Elec</t>
  </si>
  <si>
    <t>TES_per_household.kWh.AT.Res.HH.Thermal.SH.AdvElc.SC</t>
  </si>
  <si>
    <t>TES_per_household.kWh.AT.Res.HH.Thermal.SH.AdvElc.SC.AC.Elec</t>
  </si>
  <si>
    <t>TES_per_household.kWh.AT.Res.HH.Thermal.SH.AdvElc.WH</t>
  </si>
  <si>
    <t>TES_per_household.kWh.AT.Res.HH.Thermal.SH.AdvElc.WH.LPG.NoSolar.LPG</t>
  </si>
  <si>
    <t>TES_per_household.kWh.AT.Res.HH.Thermal.SH.AdvElc.WH.LPG.Solar</t>
  </si>
  <si>
    <t>TES_per_household.kWh.AT.Res.HH.Thermal.SH.AdvElc.WH.LPG.Solar.LPG</t>
  </si>
  <si>
    <t>TES_per_household.kWh.AT.Res.HH.Thermal.SH.AdvElc.WH.LPG.Solar.Solar</t>
  </si>
  <si>
    <t>TES_per_household.kWh.AT.Res.HH.Thermal.SH.AdvElc.WH.Elc.NoSolar.Elec</t>
  </si>
  <si>
    <t>TES_per_household.kWh.AT.Res.HH.Thermal.SH.AdvElc.WH.Elc.Solar</t>
  </si>
  <si>
    <t>TES_per_household.kWh.AT.Res.HH.Thermal.SH.AdvElc.WH.Elc.Solar.Elec</t>
  </si>
  <si>
    <t>TES_per_household.kWh.AT.Res.HH.Thermal.SH.AdvElc.WH.Elc.Solar.Solar</t>
  </si>
  <si>
    <t>TES_per_household.kWh.AT.Res.HH.Thermal.SH.AdvElc.CO</t>
  </si>
  <si>
    <t>TES_per_household.kWh.AT.Res.HH.Thermal.SH.AdvElc.CO.LPG.LPG</t>
  </si>
  <si>
    <t>TES_per_household.kWh.AT.Res.HH.Thermal.SH.AdvElc.CO.Elc.Elec</t>
  </si>
  <si>
    <t>TES_per_household.kWh.AT.Res.HH.Thermal.SH.ConvElc</t>
  </si>
  <si>
    <t>TES_per_household.kWh.AT.Res.HH.Thermal.SH.ConvElc.SH</t>
  </si>
  <si>
    <t>TES_per_household.kWh.AT.Res.HH.Thermal.SH.ConvElc.SH.Elec</t>
  </si>
  <si>
    <t>TES_per_household.kWh.AT.Res.HH.Thermal.SH.ConvElc.SC</t>
  </si>
  <si>
    <t>TES_per_household.kWh.AT.Res.HH.Thermal.SH.ConvElc.SC.AC.Elec</t>
  </si>
  <si>
    <t>TES_per_household.kWh.AT.Res.HH.Thermal.SH.ConvElc.WH</t>
  </si>
  <si>
    <t>TES_per_household.kWh.AT.Res.HH.Thermal.SH.ConvElc.WH.LPG.NoSolar.LPG</t>
  </si>
  <si>
    <t>TES_per_household.kWh.AT.Res.HH.Thermal.SH.ConvElc.WH.LPG.Solar</t>
  </si>
  <si>
    <t>TES_per_household.kWh.AT.Res.HH.Thermal.SH.ConvElc.WH.LPG.Solar.LPG</t>
  </si>
  <si>
    <t>TES_per_household.kWh.AT.Res.HH.Thermal.SH.ConvElc.WH.LPG.Solar.Solar</t>
  </si>
  <si>
    <t>TES_per_household.kWh.AT.Res.HH.Thermal.SH.ConvElc.WH.Elc.NoSolar.Elec</t>
  </si>
  <si>
    <t>TES_per_household.kWh.AT.Res.HH.Thermal.SH.ConvElc.WH.Elc.Solar</t>
  </si>
  <si>
    <t>TES_per_household.kWh.AT.Res.HH.Thermal.SH.ConvElc.WH.Elc.Solar.Elec</t>
  </si>
  <si>
    <t>TES_per_household.kWh.AT.Res.HH.Thermal.SH.ConvElc.WH.Elc.Solar.Solar</t>
  </si>
  <si>
    <t>TES_per_household.kWh.AT.Res.HH.Thermal.SH.ConvElc.CO</t>
  </si>
  <si>
    <t>TES_per_household.kWh.AT.Res.HH.Thermal.SH.ConvElc.CO.LPG.LPG</t>
  </si>
  <si>
    <t>TES_per_household.kWh.AT.Res.HH.Thermal.SH.ConvElc.CO.Elc.Elec</t>
  </si>
  <si>
    <t>AT - CO2 emissions per household (detailed structure)</t>
  </si>
  <si>
    <t>EMI_per_household.kgCO2.AT.Res.HH.Thermal.SH.Solids</t>
  </si>
  <si>
    <t>EMI_per_household.kgCO2.AT.Res.HH.Thermal.SH.Solids.SH</t>
  </si>
  <si>
    <t>EMI_per_household.kgCO2.AT.Res.HH.Thermal.SH.Solids.SH.Solids</t>
  </si>
  <si>
    <t>EMI_per_household.kgCO2.AT.Res.HH.Thermal.SH.Solids.SH.Elec</t>
  </si>
  <si>
    <t>EMI_per_household.kgCO2.AT.Res.HH.Thermal.SH.Solids.SC</t>
  </si>
  <si>
    <t>EMI_per_household.kgCO2.AT.Res.HH.Thermal.SH.Solids.SC.AC.Elec</t>
  </si>
  <si>
    <t>EMI_per_household.kgCO2.AT.Res.HH.Thermal.SH.Solids.WH</t>
  </si>
  <si>
    <t>EMI_per_household.kgCO2.AT.Res.HH.Thermal.SH.Solids.WH.Solids.NoSolar.Solids</t>
  </si>
  <si>
    <t>EMI_per_household.kgCO2.AT.Res.HH.Thermal.SH.Solids.WH.LPG.NoSolar.LPG</t>
  </si>
  <si>
    <t>EMI_per_household.kgCO2.AT.Res.HH.Thermal.SH.Solids.WH.LPG.Solar</t>
  </si>
  <si>
    <t>EMI_per_household.kgCO2.AT.Res.HH.Thermal.SH.Solids.WH.LPG.Solar.LPG</t>
  </si>
  <si>
    <t>EMI_per_household.kgCO2.AT.Res.HH.Thermal.SH.Solids.WH.LPG.Solar.Solar</t>
  </si>
  <si>
    <t>EMI_per_household.kgCO2.AT.Res.HH.Thermal.SH.Solids.WH.Elc.NoSolar.Elec</t>
  </si>
  <si>
    <t>EMI_per_household.kgCO2.AT.Res.HH.Thermal.SH.Solids.WH.Elc.Solar</t>
  </si>
  <si>
    <t>EMI_per_household.kgCO2.AT.Res.HH.Thermal.SH.Solids.WH.Elc.Solar.Elec</t>
  </si>
  <si>
    <t>EMI_per_household.kgCO2.AT.Res.HH.Thermal.SH.Solids.WH.Elc.Solar.Solar</t>
  </si>
  <si>
    <t>EMI_per_household.kgCO2.AT.Res.HH.Thermal.SH.Solids.CO</t>
  </si>
  <si>
    <t>EMI_per_household.kgCO2.AT.Res.HH.Thermal.SH.Solids.CO.Solids.Solids</t>
  </si>
  <si>
    <t>EMI_per_household.kgCO2.AT.Res.HH.Thermal.SH.Solids.CO.LPG.LPG</t>
  </si>
  <si>
    <t>EMI_per_household.kgCO2.AT.Res.HH.Thermal.SH.Solids.CO.Elc.Elec</t>
  </si>
  <si>
    <t>EMI_per_household.kgCO2.AT.Res.HH.Thermal.SH.LPG</t>
  </si>
  <si>
    <t>EMI_per_household.kgCO2.AT.Res.HH.Thermal.SH.LPG.SH</t>
  </si>
  <si>
    <t>EMI_per_household.kgCO2.AT.Res.HH.Thermal.SH.LPG.SH.LPG</t>
  </si>
  <si>
    <t>EMI_per_household.kgCO2.AT.Res.HH.Thermal.SH.LPG.SH.Elec</t>
  </si>
  <si>
    <t>EMI_per_household.kgCO2.AT.Res.HH.Thermal.SH.LPG.SC</t>
  </si>
  <si>
    <t>EMI_per_household.kgCO2.AT.Res.HH.Thermal.SH.LPG.SC.AC.Elec</t>
  </si>
  <si>
    <t>EMI_per_household.kgCO2.AT.Res.HH.Thermal.SH.LPG.WH</t>
  </si>
  <si>
    <t>EMI_per_household.kgCO2.AT.Res.HH.Thermal.SH.LPG.WH.LPG.NoSolar.LPG</t>
  </si>
  <si>
    <t>EMI_per_household.kgCO2.AT.Res.HH.Thermal.SH.LPG.WH.LPG.Solar</t>
  </si>
  <si>
    <t>EMI_per_household.kgCO2.AT.Res.HH.Thermal.SH.LPG.WH.LPG.Solar.LPG</t>
  </si>
  <si>
    <t>EMI_per_household.kgCO2.AT.Res.HH.Thermal.SH.LPG.WH.LPG.Solar.Solar</t>
  </si>
  <si>
    <t>EMI_per_household.kgCO2.AT.Res.HH.Thermal.SH.LPG.WH.Elc.NoSolar.Elec</t>
  </si>
  <si>
    <t>EMI_per_household.kgCO2.AT.Res.HH.Thermal.SH.LPG.WH.Elc.Solar</t>
  </si>
  <si>
    <t>EMI_per_household.kgCO2.AT.Res.HH.Thermal.SH.LPG.WH.Elc.Solar.Elec</t>
  </si>
  <si>
    <t>EMI_per_household.kgCO2.AT.Res.HH.Thermal.SH.LPG.WH.Elc.Solar.Solar</t>
  </si>
  <si>
    <t>EMI_per_household.kgCO2.AT.Res.HH.Thermal.SH.LPG.CO</t>
  </si>
  <si>
    <t>EMI_per_household.kgCO2.AT.Res.HH.Thermal.SH.LPG.CO.LPG.LPG</t>
  </si>
  <si>
    <t>EMI_per_household.kgCO2.AT.Res.HH.Thermal.SH.LPG.CO.Elc.Elec</t>
  </si>
  <si>
    <t>EMI_per_household.kgCO2.AT.Res.HH.Thermal.SH.Oil</t>
  </si>
  <si>
    <t>EMI_per_household.kgCO2.AT.Res.HH.Thermal.SH.Oil.SH</t>
  </si>
  <si>
    <t>EMI_per_household.kgCO2.AT.Res.HH.Thermal.SH.Oil.SH.Oil</t>
  </si>
  <si>
    <t>EMI_per_household.kgCO2.AT.Res.HH.Thermal.SH.Oil.SH.Elec</t>
  </si>
  <si>
    <t>EMI_per_household.kgCO2.AT.Res.HH.Thermal.SH.Oil.SC</t>
  </si>
  <si>
    <t>EMI_per_household.kgCO2.AT.Res.HH.Thermal.SH.Oil.SC.AC.Elec</t>
  </si>
  <si>
    <t>EMI_per_household.kgCO2.AT.Res.HH.Thermal.SH.Oil.WH</t>
  </si>
  <si>
    <t>EMI_per_household.kgCO2.AT.Res.HH.Thermal.SH.Oil.WH.Oil.NoSolar.Oil</t>
  </si>
  <si>
    <t>EMI_per_household.kgCO2.AT.Res.HH.Thermal.SH.Oil.WH.Oil.Solar</t>
  </si>
  <si>
    <t>EMI_per_household.kgCO2.AT.Res.HH.Thermal.SH.Oil.WH.Oil.Solar.Oil</t>
  </si>
  <si>
    <t>EMI_per_household.kgCO2.AT.Res.HH.Thermal.SH.Oil.WH.Oil.Solar.Solar</t>
  </si>
  <si>
    <t>EMI_per_household.kgCO2.AT.Res.HH.Thermal.SH.Oil.WH.Elc.NoSolar.Elec</t>
  </si>
  <si>
    <t>EMI_per_household.kgCO2.AT.Res.HH.Thermal.SH.Oil.WH.Elc.Solar</t>
  </si>
  <si>
    <t>EMI_per_household.kgCO2.AT.Res.HH.Thermal.SH.Oil.WH.Elc.Solar.Elec</t>
  </si>
  <si>
    <t>EMI_per_household.kgCO2.AT.Res.HH.Thermal.SH.Oil.WH.Elc.Solar.Solar</t>
  </si>
  <si>
    <t>EMI_per_household.kgCO2.AT.Res.HH.Thermal.SH.Oil.CO</t>
  </si>
  <si>
    <t>EMI_per_household.kgCO2.AT.Res.HH.Thermal.SH.Oil.CO.LPG.LPG</t>
  </si>
  <si>
    <t>EMI_per_household.kgCO2.AT.Res.HH.Thermal.SH.Oil.CO.Elc.Elec</t>
  </si>
  <si>
    <t>EMI_per_household.kgCO2.AT.Res.HH.Thermal.SH.Gas</t>
  </si>
  <si>
    <t>EMI_per_household.kgCO2.AT.Res.HH.Thermal.SH.Gas.SH</t>
  </si>
  <si>
    <t>EMI_per_household.kgCO2.AT.Res.HH.Thermal.SH.Gas.SH.Gas</t>
  </si>
  <si>
    <t>EMI_per_household.kgCO2.AT.Res.HH.Thermal.SH.Gas.SH.Elec</t>
  </si>
  <si>
    <t>EMI_per_household.kgCO2.AT.Res.HH.Thermal.SH.Gas.SC</t>
  </si>
  <si>
    <t>EMI_per_household.kgCO2.AT.Res.HH.Thermal.SH.Gas.SC.AC.Elec</t>
  </si>
  <si>
    <t>EMI_per_household.kgCO2.AT.Res.HH.Thermal.SH.Gas.WH</t>
  </si>
  <si>
    <t>EMI_per_household.kgCO2.AT.Res.HH.Thermal.SH.Gas.WH.Gas.NoSolar.Gas</t>
  </si>
  <si>
    <t>EMI_per_household.kgCO2.AT.Res.HH.Thermal.SH.Gas.WH.Gas.Solar</t>
  </si>
  <si>
    <t>EMI_per_household.kgCO2.AT.Res.HH.Thermal.SH.Gas.WH.Gas.Solar.Gas</t>
  </si>
  <si>
    <t>EMI_per_household.kgCO2.AT.Res.HH.Thermal.SH.Gas.WH.Gas.Solar.Solar</t>
  </si>
  <si>
    <t>EMI_per_household.kgCO2.AT.Res.HH.Thermal.SH.Gas.WH.Elc.NoSolar.Elec</t>
  </si>
  <si>
    <t>EMI_per_household.kgCO2.AT.Res.HH.Thermal.SH.Gas.WH.Elc.Solar</t>
  </si>
  <si>
    <t>EMI_per_household.kgCO2.AT.Res.HH.Thermal.SH.Gas.WH.Elc.Solar.Elec</t>
  </si>
  <si>
    <t>EMI_per_household.kgCO2.AT.Res.HH.Thermal.SH.Gas.WH.Elc.Solar.Solar</t>
  </si>
  <si>
    <t>EMI_per_household.kgCO2.AT.Res.HH.Thermal.SH.Gas.CO</t>
  </si>
  <si>
    <t>EMI_per_household.kgCO2.AT.Res.HH.Thermal.SH.Gas.CO.Gas.Gas</t>
  </si>
  <si>
    <t>EMI_per_household.kgCO2.AT.Res.HH.Thermal.SH.Gas.CO.Elc.Elec</t>
  </si>
  <si>
    <t>EMI_per_household.kgCO2.AT.Res.HH.Thermal.SH.Biomass</t>
  </si>
  <si>
    <t>EMI_per_household.kgCO2.AT.Res.HH.Thermal.SH.Biomass.SH</t>
  </si>
  <si>
    <t>EMI_per_household.kgCO2.AT.Res.HH.Thermal.SH.Biomass.SH.Biomass</t>
  </si>
  <si>
    <t>EMI_per_household.kgCO2.AT.Res.HH.Thermal.SH.Biomass.SH.Elec</t>
  </si>
  <si>
    <t>EMI_per_household.kgCO2.AT.Res.HH.Thermal.SH.Biomass.SC</t>
  </si>
  <si>
    <t>EMI_per_household.kgCO2.AT.Res.HH.Thermal.SH.Biomass.SC.AC.Elec</t>
  </si>
  <si>
    <t>EMI_per_household.kgCO2.AT.Res.HH.Thermal.SH.Biomass.WH</t>
  </si>
  <si>
    <t>EMI_per_household.kgCO2.AT.Res.HH.Thermal.SH.Biomass.WH.Biomass.NoSolar.Biomass</t>
  </si>
  <si>
    <t>EMI_per_household.kgCO2.AT.Res.HH.Thermal.SH.Biomass.WH.Biomass.Solar</t>
  </si>
  <si>
    <t>EMI_per_household.kgCO2.AT.Res.HH.Thermal.SH.Biomass.WH.Biomass.Solar.Biomass</t>
  </si>
  <si>
    <t>EMI_per_household.kgCO2.AT.Res.HH.Thermal.SH.Biomass.WH.Biomass.Solar.Solar</t>
  </si>
  <si>
    <t>EMI_per_household.kgCO2.AT.Res.HH.Thermal.SH.Biomass.WH.LPG.NoSolar.LPG</t>
  </si>
  <si>
    <t>EMI_per_household.kgCO2.AT.Res.HH.Thermal.SH.Biomass.WH.LPG.Solar</t>
  </si>
  <si>
    <t>EMI_per_household.kgCO2.AT.Res.HH.Thermal.SH.Biomass.WH.LPG.Solar.LPG</t>
  </si>
  <si>
    <t>EMI_per_household.kgCO2.AT.Res.HH.Thermal.SH.Biomass.WH.LPG.Solar.Solar</t>
  </si>
  <si>
    <t>EMI_per_household.kgCO2.AT.Res.HH.Thermal.SH.Biomass.WH.Elc.NoSolar.Elec</t>
  </si>
  <si>
    <t>EMI_per_household.kgCO2.AT.Res.HH.Thermal.SH.Biomass.WH.Elc.Solar</t>
  </si>
  <si>
    <t>EMI_per_household.kgCO2.AT.Res.HH.Thermal.SH.Biomass.WH.Elc.Solar.Elec</t>
  </si>
  <si>
    <t>EMI_per_household.kgCO2.AT.Res.HH.Thermal.SH.Biomass.WH.Elc.Solar.Solar</t>
  </si>
  <si>
    <t>EMI_per_household.kgCO2.AT.Res.HH.Thermal.SH.Biomass.CO</t>
  </si>
  <si>
    <t>EMI_per_household.kgCO2.AT.Res.HH.Thermal.SH.Biomass.CO.Biomass.Biomass</t>
  </si>
  <si>
    <t>EMI_per_household.kgCO2.AT.Res.HH.Thermal.SH.Biomass.CO.LPG.LPG</t>
  </si>
  <si>
    <t>EMI_per_household.kgCO2.AT.Res.HH.Thermal.SH.Biomass.CO.Elc.Elec</t>
  </si>
  <si>
    <t>EMI_per_household.kgCO2.AT.Res.HH.Thermal.SH.Geo</t>
  </si>
  <si>
    <t>EMI_per_household.kgCO2.AT.Res.HH.Thermal.SH.Geo.SH</t>
  </si>
  <si>
    <t>EMI_per_household.kgCO2.AT.Res.HH.Thermal.SH.Geo.SH.Geo</t>
  </si>
  <si>
    <t>EMI_per_household.kgCO2.AT.Res.HH.Thermal.SH.Geo.SH.Elec</t>
  </si>
  <si>
    <t>EMI_per_household.kgCO2.AT.Res.HH.Thermal.SH.Geo.SC</t>
  </si>
  <si>
    <t>EMI_per_household.kgCO2.AT.Res.HH.Thermal.SH.Geo.SC.AC.Elec</t>
  </si>
  <si>
    <t>EMI_per_household.kgCO2.AT.Res.HH.Thermal.SH.Geo.WH</t>
  </si>
  <si>
    <t>EMI_per_household.kgCO2.AT.Res.HH.Thermal.SH.Geo.WH.Geo.NoSolar.Geo</t>
  </si>
  <si>
    <t>EMI_per_household.kgCO2.AT.Res.HH.Thermal.SH.Geo.WH.Geo.Solar</t>
  </si>
  <si>
    <t>EMI_per_household.kgCO2.AT.Res.HH.Thermal.SH.Geo.WH.Geo.Solar.Geo</t>
  </si>
  <si>
    <t>EMI_per_household.kgCO2.AT.Res.HH.Thermal.SH.Geo.WH.Geo.Solar.Solar</t>
  </si>
  <si>
    <t>EMI_per_household.kgCO2.AT.Res.HH.Thermal.SH.Geo.WH.Elc.NoSolar.Elec</t>
  </si>
  <si>
    <t>EMI_per_household.kgCO2.AT.Res.HH.Thermal.SH.Geo.WH.Elc.Solar</t>
  </si>
  <si>
    <t>EMI_per_household.kgCO2.AT.Res.HH.Thermal.SH.Geo.WH.Elc.Solar.Elec</t>
  </si>
  <si>
    <t>EMI_per_household.kgCO2.AT.Res.HH.Thermal.SH.Geo.WH.Elc.Solar.Solar</t>
  </si>
  <si>
    <t>EMI_per_household.kgCO2.AT.Res.HH.Thermal.SH.Geo.CO</t>
  </si>
  <si>
    <t>EMI_per_household.kgCO2.AT.Res.HH.Thermal.SH.Geo.CO.LPG.LPG</t>
  </si>
  <si>
    <t>EMI_per_household.kgCO2.AT.Res.HH.Thermal.SH.Geo.CO.Elc.Elec</t>
  </si>
  <si>
    <t>EMI_per_household.kgCO2.AT.Res.HH.Thermal.SH.DistrHeat</t>
  </si>
  <si>
    <t>EMI_per_household.kgCO2.AT.Res.HH.Thermal.SH.DistrHeat.SH</t>
  </si>
  <si>
    <t>EMI_per_household.kgCO2.AT.Res.HH.Thermal.SH.DistrHeat.SH.Steam_Distr</t>
  </si>
  <si>
    <t>EMI_per_household.kgCO2.AT.Res.HH.Thermal.SH.DistrHeat.SH.Elec</t>
  </si>
  <si>
    <t>EMI_per_household.kgCO2.AT.Res.HH.Thermal.SH.DistrHeat.SC</t>
  </si>
  <si>
    <t>EMI_per_household.kgCO2.AT.Res.HH.Thermal.SH.DistrHeat.SC.AC.Elec</t>
  </si>
  <si>
    <t>EMI_per_household.kgCO2.AT.Res.HH.Thermal.SH.DistrHeat.WH</t>
  </si>
  <si>
    <t>EMI_per_household.kgCO2.AT.Res.HH.Thermal.SH.DistrHeat.WH.DistrHeat.NoSolar.Steam_Distr</t>
  </si>
  <si>
    <t>EMI_per_household.kgCO2.AT.Res.HH.Thermal.SH.DistrHeat.WH.DistrHeat.Solar</t>
  </si>
  <si>
    <t>EMI_per_household.kgCO2.AT.Res.HH.Thermal.SH.DistrHeat.WH.DistrHeat.Solar.Steam_Distr</t>
  </si>
  <si>
    <t>EMI_per_household.kgCO2.AT.Res.HH.Thermal.SH.DistrHeat.WH.DistrHeat.Solar.Solar</t>
  </si>
  <si>
    <t>EMI_per_household.kgCO2.AT.Res.HH.Thermal.SH.DistrHeat.WH.Elc.NoSolar.Elec</t>
  </si>
  <si>
    <t>EMI_per_household.kgCO2.AT.Res.HH.Thermal.SH.DistrHeat.WH.Elc.Solar</t>
  </si>
  <si>
    <t>EMI_per_household.kgCO2.AT.Res.HH.Thermal.SH.DistrHeat.WH.Elc.Solar.Elec</t>
  </si>
  <si>
    <t>EMI_per_household.kgCO2.AT.Res.HH.Thermal.SH.DistrHeat.WH.Elc.Solar.Solar</t>
  </si>
  <si>
    <t>EMI_per_household.kgCO2.AT.Res.HH.Thermal.SH.DistrHeat.CO</t>
  </si>
  <si>
    <t>EMI_per_household.kgCO2.AT.Res.HH.Thermal.SH.DistrHeat.CO.LPG.LPG</t>
  </si>
  <si>
    <t>EMI_per_household.kgCO2.AT.Res.HH.Thermal.SH.DistrHeat.CO.Elc.Elec</t>
  </si>
  <si>
    <t>EMI_per_household.kgCO2.AT.Res.HH.Thermal.SH.AdvElc</t>
  </si>
  <si>
    <t>EMI_per_household.kgCO2.AT.Res.HH.Thermal.SH.AdvElc.SH</t>
  </si>
  <si>
    <t>EMI_per_household.kgCO2.AT.Res.HH.Thermal.SH.AdvElc.SH.Elec</t>
  </si>
  <si>
    <t>EMI_per_household.kgCO2.AT.Res.HH.Thermal.SH.AdvElc.SC</t>
  </si>
  <si>
    <t>EMI_per_household.kgCO2.AT.Res.HH.Thermal.SH.AdvElc.SC.AC.Elec</t>
  </si>
  <si>
    <t>EMI_per_household.kgCO2.AT.Res.HH.Thermal.SH.AdvElc.WH</t>
  </si>
  <si>
    <t>EMI_per_household.kgCO2.AT.Res.HH.Thermal.SH.AdvElc.WH.LPG.NoSolar.LPG</t>
  </si>
  <si>
    <t>EMI_per_household.kgCO2.AT.Res.HH.Thermal.SH.AdvElc.WH.LPG.Solar</t>
  </si>
  <si>
    <t>EMI_per_household.kgCO2.AT.Res.HH.Thermal.SH.AdvElc.WH.LPG.Solar.LPG</t>
  </si>
  <si>
    <t>EMI_per_household.kgCO2.AT.Res.HH.Thermal.SH.AdvElc.WH.LPG.Solar.Solar</t>
  </si>
  <si>
    <t>EMI_per_household.kgCO2.AT.Res.HH.Thermal.SH.AdvElc.WH.Elc.NoSolar.Elec</t>
  </si>
  <si>
    <t>EMI_per_household.kgCO2.AT.Res.HH.Thermal.SH.AdvElc.WH.Elc.Solar</t>
  </si>
  <si>
    <t>EMI_per_household.kgCO2.AT.Res.HH.Thermal.SH.AdvElc.WH.Elc.Solar.Elec</t>
  </si>
  <si>
    <t>EMI_per_household.kgCO2.AT.Res.HH.Thermal.SH.AdvElc.WH.Elc.Solar.Solar</t>
  </si>
  <si>
    <t>EMI_per_household.kgCO2.AT.Res.HH.Thermal.SH.AdvElc.CO</t>
  </si>
  <si>
    <t>EMI_per_household.kgCO2.AT.Res.HH.Thermal.SH.AdvElc.CO.LPG.LPG</t>
  </si>
  <si>
    <t>EMI_per_household.kgCO2.AT.Res.HH.Thermal.SH.AdvElc.CO.Elc.Elec</t>
  </si>
  <si>
    <t>EMI_per_household.kgCO2.AT.Res.HH.Thermal.SH.ConvElc</t>
  </si>
  <si>
    <t>EMI_per_household.kgCO2.AT.Res.HH.Thermal.SH.ConvElc.SH</t>
  </si>
  <si>
    <t>EMI_per_household.kgCO2.AT.Res.HH.Thermal.SH.ConvElc.SH.Elec</t>
  </si>
  <si>
    <t>EMI_per_household.kgCO2.AT.Res.HH.Thermal.SH.ConvElc.SC</t>
  </si>
  <si>
    <t>EMI_per_household.kgCO2.AT.Res.HH.Thermal.SH.ConvElc.SC.AC.Elec</t>
  </si>
  <si>
    <t>EMI_per_household.kgCO2.AT.Res.HH.Thermal.SH.ConvElc.WH</t>
  </si>
  <si>
    <t>EMI_per_household.kgCO2.AT.Res.HH.Thermal.SH.ConvElc.WH.LPG.NoSolar.LPG</t>
  </si>
  <si>
    <t>EMI_per_household.kgCO2.AT.Res.HH.Thermal.SH.ConvElc.WH.LPG.Solar</t>
  </si>
  <si>
    <t>EMI_per_household.kgCO2.AT.Res.HH.Thermal.SH.ConvElc.WH.LPG.Solar.LPG</t>
  </si>
  <si>
    <t>EMI_per_household.kgCO2.AT.Res.HH.Thermal.SH.ConvElc.WH.LPG.Solar.Solar</t>
  </si>
  <si>
    <t>EMI_per_household.kgCO2.AT.Res.HH.Thermal.SH.ConvElc.WH.Elc.NoSolar.Elec</t>
  </si>
  <si>
    <t>EMI_per_household.kgCO2.AT.Res.HH.Thermal.SH.ConvElc.WH.Elc.Solar</t>
  </si>
  <si>
    <t>EMI_per_household.kgCO2.AT.Res.HH.Thermal.SH.ConvElc.WH.Elc.Solar.Elec</t>
  </si>
  <si>
    <t>EMI_per_household.kgCO2.AT.Res.HH.Thermal.SH.ConvElc.WH.Elc.Solar.Solar</t>
  </si>
  <si>
    <t>EMI_per_household.kgCO2.AT.Res.HH.Thermal.SH.ConvElc.CO</t>
  </si>
  <si>
    <t>EMI_per_household.kgCO2.AT.Res.HH.Thermal.SH.ConvElc.CO.LPG.LPG</t>
  </si>
  <si>
    <t>EMI_per_household.kgCO2.AT.Res.HH.Thermal.SH.ConvElc.CO.Elc.Elec</t>
  </si>
  <si>
    <t>AT - Final energy consumption per surface area (detailed structure)</t>
  </si>
  <si>
    <t>FEC_per_sqm.kWh.AT.Res.HH.Thermal.SH.Solids</t>
  </si>
  <si>
    <t>FEC_per_sqm.kWh.AT.Res.HH.Thermal.SH.Solids.SH</t>
  </si>
  <si>
    <t>FEC_per_sqm.kWh.AT.Res.HH.Thermal.SH.Solids.SH.Solids</t>
  </si>
  <si>
    <t>FEC_per_sqm.kWh.AT.Res.HH.Thermal.SH.Solids.SH.Elec</t>
  </si>
  <si>
    <t>FEC_per_sqm.kWh.AT.Res.HH.Thermal.SH.Solids.SC</t>
  </si>
  <si>
    <t>FEC_per_sqm.kWh.AT.Res.HH.Thermal.SH.Solids.SC.AC.Elec</t>
  </si>
  <si>
    <t>FEC_per_sqm.kWh.AT.Res.HH.Thermal.SH.Solids.WH</t>
  </si>
  <si>
    <t>FEC_per_sqm.kWh.AT.Res.HH.Thermal.SH.Solids.WH.Solids.NoSolar.Solids</t>
  </si>
  <si>
    <t>FEC_per_sqm.kWh.AT.Res.HH.Thermal.SH.Solids.WH.LPG.NoSolar.LPG</t>
  </si>
  <si>
    <t>FEC_per_sqm.kWh.AT.Res.HH.Thermal.SH.Solids.WH.LPG.Solar</t>
  </si>
  <si>
    <t>FEC_per_sqm.kWh.AT.Res.HH.Thermal.SH.Solids.WH.LPG.Solar.LPG</t>
  </si>
  <si>
    <t>FEC_per_sqm.kWh.AT.Res.HH.Thermal.SH.Solids.WH.LPG.Solar.Solar</t>
  </si>
  <si>
    <t>FEC_per_sqm.kWh.AT.Res.HH.Thermal.SH.Solids.WH.Elc.NoSolar.Elec</t>
  </si>
  <si>
    <t>FEC_per_sqm.kWh.AT.Res.HH.Thermal.SH.Solids.WH.Elc.Solar</t>
  </si>
  <si>
    <t>FEC_per_sqm.kWh.AT.Res.HH.Thermal.SH.Solids.WH.Elc.Solar.Elec</t>
  </si>
  <si>
    <t>FEC_per_sqm.kWh.AT.Res.HH.Thermal.SH.Solids.WH.Elc.Solar.Solar</t>
  </si>
  <si>
    <t>FEC_per_sqm.kWh.AT.Res.HH.Thermal.SH.Solids.CO</t>
  </si>
  <si>
    <t>FEC_per_sqm.kWh.AT.Res.HH.Thermal.SH.Solids.CO.Solids.Solids</t>
  </si>
  <si>
    <t>FEC_per_sqm.kWh.AT.Res.HH.Thermal.SH.Solids.CO.LPG.LPG</t>
  </si>
  <si>
    <t>FEC_per_sqm.kWh.AT.Res.HH.Thermal.SH.Solids.CO.Elc.Elec</t>
  </si>
  <si>
    <t>FEC_per_sqm.kWh.AT.Res.HH.Thermal.SH.LPG</t>
  </si>
  <si>
    <t>FEC_per_sqm.kWh.AT.Res.HH.Thermal.SH.LPG.SH</t>
  </si>
  <si>
    <t>FEC_per_sqm.kWh.AT.Res.HH.Thermal.SH.LPG.SH.LPG</t>
  </si>
  <si>
    <t>FEC_per_sqm.kWh.AT.Res.HH.Thermal.SH.LPG.SH.Elec</t>
  </si>
  <si>
    <t>FEC_per_sqm.kWh.AT.Res.HH.Thermal.SH.LPG.SC</t>
  </si>
  <si>
    <t>FEC_per_sqm.kWh.AT.Res.HH.Thermal.SH.LPG.SC.AC.Elec</t>
  </si>
  <si>
    <t>FEC_per_sqm.kWh.AT.Res.HH.Thermal.SH.LPG.WH</t>
  </si>
  <si>
    <t>FEC_per_sqm.kWh.AT.Res.HH.Thermal.SH.LPG.WH.LPG.NoSolar.LPG</t>
  </si>
  <si>
    <t>FEC_per_sqm.kWh.AT.Res.HH.Thermal.SH.LPG.WH.LPG.Solar</t>
  </si>
  <si>
    <t>FEC_per_sqm.kWh.AT.Res.HH.Thermal.SH.LPG.WH.LPG.Solar.LPG</t>
  </si>
  <si>
    <t>FEC_per_sqm.kWh.AT.Res.HH.Thermal.SH.LPG.WH.LPG.Solar.Solar</t>
  </si>
  <si>
    <t>FEC_per_sqm.kWh.AT.Res.HH.Thermal.SH.LPG.WH.Elc.NoSolar.Elec</t>
  </si>
  <si>
    <t>FEC_per_sqm.kWh.AT.Res.HH.Thermal.SH.LPG.WH.Elc.Solar</t>
  </si>
  <si>
    <t>FEC_per_sqm.kWh.AT.Res.HH.Thermal.SH.LPG.WH.Elc.Solar.Elec</t>
  </si>
  <si>
    <t>FEC_per_sqm.kWh.AT.Res.HH.Thermal.SH.LPG.WH.Elc.Solar.Solar</t>
  </si>
  <si>
    <t>FEC_per_sqm.kWh.AT.Res.HH.Thermal.SH.LPG.CO</t>
  </si>
  <si>
    <t>FEC_per_sqm.kWh.AT.Res.HH.Thermal.SH.LPG.CO.LPG.LPG</t>
  </si>
  <si>
    <t>FEC_per_sqm.kWh.AT.Res.HH.Thermal.SH.LPG.CO.Elc.Elec</t>
  </si>
  <si>
    <t>FEC_per_sqm.kWh.AT.Res.HH.Thermal.SH.Oil</t>
  </si>
  <si>
    <t>FEC_per_sqm.kWh.AT.Res.HH.Thermal.SH.Oil.SH</t>
  </si>
  <si>
    <t>FEC_per_sqm.kWh.AT.Res.HH.Thermal.SH.Oil.SH.Oil</t>
  </si>
  <si>
    <t>FEC_per_sqm.kWh.AT.Res.HH.Thermal.SH.Oil.SH.Elec</t>
  </si>
  <si>
    <t>FEC_per_sqm.kWh.AT.Res.HH.Thermal.SH.Oil.SC</t>
  </si>
  <si>
    <t>FEC_per_sqm.kWh.AT.Res.HH.Thermal.SH.Oil.SC.AC.Elec</t>
  </si>
  <si>
    <t>FEC_per_sqm.kWh.AT.Res.HH.Thermal.SH.Oil.WH</t>
  </si>
  <si>
    <t>FEC_per_sqm.kWh.AT.Res.HH.Thermal.SH.Oil.WH.Oil.NoSolar.Oil</t>
  </si>
  <si>
    <t>FEC_per_sqm.kWh.AT.Res.HH.Thermal.SH.Oil.WH.Oil.Solar</t>
  </si>
  <si>
    <t>FEC_per_sqm.kWh.AT.Res.HH.Thermal.SH.Oil.WH.Oil.Solar.Oil</t>
  </si>
  <si>
    <t>FEC_per_sqm.kWh.AT.Res.HH.Thermal.SH.Oil.WH.Oil.Solar.Solar</t>
  </si>
  <si>
    <t>FEC_per_sqm.kWh.AT.Res.HH.Thermal.SH.Oil.WH.Elc.NoSolar.Elec</t>
  </si>
  <si>
    <t>FEC_per_sqm.kWh.AT.Res.HH.Thermal.SH.Oil.WH.Elc.Solar</t>
  </si>
  <si>
    <t>FEC_per_sqm.kWh.AT.Res.HH.Thermal.SH.Oil.WH.Elc.Solar.Elec</t>
  </si>
  <si>
    <t>FEC_per_sqm.kWh.AT.Res.HH.Thermal.SH.Oil.WH.Elc.Solar.Solar</t>
  </si>
  <si>
    <t>FEC_per_sqm.kWh.AT.Res.HH.Thermal.SH.Oil.CO</t>
  </si>
  <si>
    <t>FEC_per_sqm.kWh.AT.Res.HH.Thermal.SH.Oil.CO.LPG.LPG</t>
  </si>
  <si>
    <t>FEC_per_sqm.kWh.AT.Res.HH.Thermal.SH.Oil.CO.Elc.Elec</t>
  </si>
  <si>
    <t>FEC_per_sqm.kWh.AT.Res.HH.Thermal.SH.Gas</t>
  </si>
  <si>
    <t>FEC_per_sqm.kWh.AT.Res.HH.Thermal.SH.Gas.SH</t>
  </si>
  <si>
    <t>FEC_per_sqm.kWh.AT.Res.HH.Thermal.SH.Gas.SH.Gas</t>
  </si>
  <si>
    <t>FEC_per_sqm.kWh.AT.Res.HH.Thermal.SH.Gas.SH.Elec</t>
  </si>
  <si>
    <t>FEC_per_sqm.kWh.AT.Res.HH.Thermal.SH.Gas.SC</t>
  </si>
  <si>
    <t>FEC_per_sqm.kWh.AT.Res.HH.Thermal.SH.Gas.SC.AC.Elec</t>
  </si>
  <si>
    <t>FEC_per_sqm.kWh.AT.Res.HH.Thermal.SH.Gas.WH</t>
  </si>
  <si>
    <t>FEC_per_sqm.kWh.AT.Res.HH.Thermal.SH.Gas.WH.Gas.NoSolar.Gas</t>
  </si>
  <si>
    <t>FEC_per_sqm.kWh.AT.Res.HH.Thermal.SH.Gas.WH.Gas.Solar</t>
  </si>
  <si>
    <t>FEC_per_sqm.kWh.AT.Res.HH.Thermal.SH.Gas.WH.Gas.Solar.Gas</t>
  </si>
  <si>
    <t>FEC_per_sqm.kWh.AT.Res.HH.Thermal.SH.Gas.WH.Gas.Solar.Solar</t>
  </si>
  <si>
    <t>FEC_per_sqm.kWh.AT.Res.HH.Thermal.SH.Gas.WH.Elc.NoSolar.Elec</t>
  </si>
  <si>
    <t>FEC_per_sqm.kWh.AT.Res.HH.Thermal.SH.Gas.WH.Elc.Solar</t>
  </si>
  <si>
    <t>FEC_per_sqm.kWh.AT.Res.HH.Thermal.SH.Gas.WH.Elc.Solar.Elec</t>
  </si>
  <si>
    <t>FEC_per_sqm.kWh.AT.Res.HH.Thermal.SH.Gas.WH.Elc.Solar.Solar</t>
  </si>
  <si>
    <t>FEC_per_sqm.kWh.AT.Res.HH.Thermal.SH.Gas.CO</t>
  </si>
  <si>
    <t>FEC_per_sqm.kWh.AT.Res.HH.Thermal.SH.Gas.CO.Gas.Gas</t>
  </si>
  <si>
    <t>FEC_per_sqm.kWh.AT.Res.HH.Thermal.SH.Gas.CO.Elc.Elec</t>
  </si>
  <si>
    <t>FEC_per_sqm.kWh.AT.Res.HH.Thermal.SH.Biomass</t>
  </si>
  <si>
    <t>FEC_per_sqm.kWh.AT.Res.HH.Thermal.SH.Biomass.SH</t>
  </si>
  <si>
    <t>FEC_per_sqm.kWh.AT.Res.HH.Thermal.SH.Biomass.SH.Biomass</t>
  </si>
  <si>
    <t>FEC_per_sqm.kWh.AT.Res.HH.Thermal.SH.Biomass.SH.Elec</t>
  </si>
  <si>
    <t>FEC_per_sqm.kWh.AT.Res.HH.Thermal.SH.Biomass.SC</t>
  </si>
  <si>
    <t>FEC_per_sqm.kWh.AT.Res.HH.Thermal.SH.Biomass.SC.AC.Elec</t>
  </si>
  <si>
    <t>FEC_per_sqm.kWh.AT.Res.HH.Thermal.SH.Biomass.WH</t>
  </si>
  <si>
    <t>FEC_per_sqm.kWh.AT.Res.HH.Thermal.SH.Biomass.WH.Biomass.NoSolar.Biomass</t>
  </si>
  <si>
    <t>FEC_per_sqm.kWh.AT.Res.HH.Thermal.SH.Biomass.WH.Biomass.Solar</t>
  </si>
  <si>
    <t>FEC_per_sqm.kWh.AT.Res.HH.Thermal.SH.Biomass.WH.Biomass.Solar.Biomass</t>
  </si>
  <si>
    <t>FEC_per_sqm.kWh.AT.Res.HH.Thermal.SH.Biomass.WH.Biomass.Solar.Solar</t>
  </si>
  <si>
    <t>FEC_per_sqm.kWh.AT.Res.HH.Thermal.SH.Biomass.WH.LPG.NoSolar.LPG</t>
  </si>
  <si>
    <t>FEC_per_sqm.kWh.AT.Res.HH.Thermal.SH.Biomass.WH.LPG.Solar</t>
  </si>
  <si>
    <t>FEC_per_sqm.kWh.AT.Res.HH.Thermal.SH.Biomass.WH.LPG.Solar.LPG</t>
  </si>
  <si>
    <t>FEC_per_sqm.kWh.AT.Res.HH.Thermal.SH.Biomass.WH.LPG.Solar.Solar</t>
  </si>
  <si>
    <t>FEC_per_sqm.kWh.AT.Res.HH.Thermal.SH.Biomass.WH.Elc.NoSolar.Elec</t>
  </si>
  <si>
    <t>FEC_per_sqm.kWh.AT.Res.HH.Thermal.SH.Biomass.WH.Elc.Solar</t>
  </si>
  <si>
    <t>FEC_per_sqm.kWh.AT.Res.HH.Thermal.SH.Biomass.WH.Elc.Solar.Elec</t>
  </si>
  <si>
    <t>FEC_per_sqm.kWh.AT.Res.HH.Thermal.SH.Biomass.WH.Elc.Solar.Solar</t>
  </si>
  <si>
    <t>FEC_per_sqm.kWh.AT.Res.HH.Thermal.SH.Biomass.CO</t>
  </si>
  <si>
    <t>FEC_per_sqm.kWh.AT.Res.HH.Thermal.SH.Biomass.CO.Biomass.Biomass</t>
  </si>
  <si>
    <t>FEC_per_sqm.kWh.AT.Res.HH.Thermal.SH.Biomass.CO.LPG.LPG</t>
  </si>
  <si>
    <t>FEC_per_sqm.kWh.AT.Res.HH.Thermal.SH.Biomass.CO.Elc.Elec</t>
  </si>
  <si>
    <t>FEC_per_sqm.kWh.AT.Res.HH.Thermal.SH.Geo</t>
  </si>
  <si>
    <t>FEC_per_sqm.kWh.AT.Res.HH.Thermal.SH.Geo.SH</t>
  </si>
  <si>
    <t>FEC_per_sqm.kWh.AT.Res.HH.Thermal.SH.Geo.SH.Geo</t>
  </si>
  <si>
    <t>FEC_per_sqm.kWh.AT.Res.HH.Thermal.SH.Geo.SH.Elec</t>
  </si>
  <si>
    <t>FEC_per_sqm.kWh.AT.Res.HH.Thermal.SH.Geo.SC</t>
  </si>
  <si>
    <t>FEC_per_sqm.kWh.AT.Res.HH.Thermal.SH.Geo.SC.AC.Elec</t>
  </si>
  <si>
    <t>FEC_per_sqm.kWh.AT.Res.HH.Thermal.SH.Geo.WH</t>
  </si>
  <si>
    <t>FEC_per_sqm.kWh.AT.Res.HH.Thermal.SH.Geo.WH.Geo.NoSolar.Geo</t>
  </si>
  <si>
    <t>FEC_per_sqm.kWh.AT.Res.HH.Thermal.SH.Geo.WH.Geo.Solar</t>
  </si>
  <si>
    <t>FEC_per_sqm.kWh.AT.Res.HH.Thermal.SH.Geo.WH.Geo.Solar.Geo</t>
  </si>
  <si>
    <t>FEC_per_sqm.kWh.AT.Res.HH.Thermal.SH.Geo.WH.Geo.Solar.Solar</t>
  </si>
  <si>
    <t>FEC_per_sqm.kWh.AT.Res.HH.Thermal.SH.Geo.WH.Elc.NoSolar.Elec</t>
  </si>
  <si>
    <t>FEC_per_sqm.kWh.AT.Res.HH.Thermal.SH.Geo.WH.Elc.Solar</t>
  </si>
  <si>
    <t>FEC_per_sqm.kWh.AT.Res.HH.Thermal.SH.Geo.WH.Elc.Solar.Elec</t>
  </si>
  <si>
    <t>FEC_per_sqm.kWh.AT.Res.HH.Thermal.SH.Geo.WH.Elc.Solar.Solar</t>
  </si>
  <si>
    <t>FEC_per_sqm.kWh.AT.Res.HH.Thermal.SH.Geo.CO</t>
  </si>
  <si>
    <t>FEC_per_sqm.kWh.AT.Res.HH.Thermal.SH.Geo.CO.LPG.LPG</t>
  </si>
  <si>
    <t>FEC_per_sqm.kWh.AT.Res.HH.Thermal.SH.Geo.CO.Elc.Elec</t>
  </si>
  <si>
    <t>FEC_per_sqm.kWh.AT.Res.HH.Thermal.SH.DistrHeat</t>
  </si>
  <si>
    <t>FEC_per_sqm.kWh.AT.Res.HH.Thermal.SH.DistrHeat.SH</t>
  </si>
  <si>
    <t>FEC_per_sqm.kWh.AT.Res.HH.Thermal.SH.DistrHeat.SH.Steam_Distr</t>
  </si>
  <si>
    <t>FEC_per_sqm.kWh.AT.Res.HH.Thermal.SH.DistrHeat.SH.Elec</t>
  </si>
  <si>
    <t>FEC_per_sqm.kWh.AT.Res.HH.Thermal.SH.DistrHeat.SC</t>
  </si>
  <si>
    <t>FEC_per_sqm.kWh.AT.Res.HH.Thermal.SH.DistrHeat.SC.AC.Elec</t>
  </si>
  <si>
    <t>FEC_per_sqm.kWh.AT.Res.HH.Thermal.SH.DistrHeat.WH</t>
  </si>
  <si>
    <t>FEC_per_sqm.kWh.AT.Res.HH.Thermal.SH.DistrHeat.WH.DistrHeat.NoSolar.Steam_Distr</t>
  </si>
  <si>
    <t>FEC_per_sqm.kWh.AT.Res.HH.Thermal.SH.DistrHeat.WH.DistrHeat.Solar</t>
  </si>
  <si>
    <t>FEC_per_sqm.kWh.AT.Res.HH.Thermal.SH.DistrHeat.WH.DistrHeat.Solar.Steam_Distr</t>
  </si>
  <si>
    <t>FEC_per_sqm.kWh.AT.Res.HH.Thermal.SH.DistrHeat.WH.DistrHeat.Solar.Solar</t>
  </si>
  <si>
    <t>FEC_per_sqm.kWh.AT.Res.HH.Thermal.SH.DistrHeat.WH.Elc.NoSolar.Elec</t>
  </si>
  <si>
    <t>FEC_per_sqm.kWh.AT.Res.HH.Thermal.SH.DistrHeat.WH.Elc.Solar</t>
  </si>
  <si>
    <t>FEC_per_sqm.kWh.AT.Res.HH.Thermal.SH.DistrHeat.WH.Elc.Solar.Elec</t>
  </si>
  <si>
    <t>FEC_per_sqm.kWh.AT.Res.HH.Thermal.SH.DistrHeat.WH.Elc.Solar.Solar</t>
  </si>
  <si>
    <t>FEC_per_sqm.kWh.AT.Res.HH.Thermal.SH.DistrHeat.CO</t>
  </si>
  <si>
    <t>FEC_per_sqm.kWh.AT.Res.HH.Thermal.SH.DistrHeat.CO.LPG.LPG</t>
  </si>
  <si>
    <t>FEC_per_sqm.kWh.AT.Res.HH.Thermal.SH.DistrHeat.CO.Elc.Elec</t>
  </si>
  <si>
    <t>FEC_per_sqm.kWh.AT.Res.HH.Thermal.SH.AdvElc</t>
  </si>
  <si>
    <t>FEC_per_sqm.kWh.AT.Res.HH.Thermal.SH.AdvElc.SH</t>
  </si>
  <si>
    <t>FEC_per_sqm.kWh.AT.Res.HH.Thermal.SH.AdvElc.SH.Elec</t>
  </si>
  <si>
    <t>FEC_per_sqm.kWh.AT.Res.HH.Thermal.SH.AdvElc.SC</t>
  </si>
  <si>
    <t>FEC_per_sqm.kWh.AT.Res.HH.Thermal.SH.AdvElc.SC.AC.Elec</t>
  </si>
  <si>
    <t>FEC_per_sqm.kWh.AT.Res.HH.Thermal.SH.AdvElc.WH</t>
  </si>
  <si>
    <t>FEC_per_sqm.kWh.AT.Res.HH.Thermal.SH.AdvElc.WH.LPG.NoSolar.LPG</t>
  </si>
  <si>
    <t>FEC_per_sqm.kWh.AT.Res.HH.Thermal.SH.AdvElc.WH.LPG.Solar</t>
  </si>
  <si>
    <t>FEC_per_sqm.kWh.AT.Res.HH.Thermal.SH.AdvElc.WH.LPG.Solar.LPG</t>
  </si>
  <si>
    <t>FEC_per_sqm.kWh.AT.Res.HH.Thermal.SH.AdvElc.WH.LPG.Solar.Solar</t>
  </si>
  <si>
    <t>FEC_per_sqm.kWh.AT.Res.HH.Thermal.SH.AdvElc.WH.Elc.NoSolar.Elec</t>
  </si>
  <si>
    <t>FEC_per_sqm.kWh.AT.Res.HH.Thermal.SH.AdvElc.WH.Elc.Solar</t>
  </si>
  <si>
    <t>FEC_per_sqm.kWh.AT.Res.HH.Thermal.SH.AdvElc.WH.Elc.Solar.Elec</t>
  </si>
  <si>
    <t>FEC_per_sqm.kWh.AT.Res.HH.Thermal.SH.AdvElc.WH.Elc.Solar.Solar</t>
  </si>
  <si>
    <t>FEC_per_sqm.kWh.AT.Res.HH.Thermal.SH.AdvElc.CO</t>
  </si>
  <si>
    <t>FEC_per_sqm.kWh.AT.Res.HH.Thermal.SH.AdvElc.CO.LPG.LPG</t>
  </si>
  <si>
    <t>FEC_per_sqm.kWh.AT.Res.HH.Thermal.SH.AdvElc.CO.Elc.Elec</t>
  </si>
  <si>
    <t>FEC_per_sqm.kWh.AT.Res.HH.Thermal.SH.ConvElc</t>
  </si>
  <si>
    <t>FEC_per_sqm.kWh.AT.Res.HH.Thermal.SH.ConvElc.SH</t>
  </si>
  <si>
    <t>FEC_per_sqm.kWh.AT.Res.HH.Thermal.SH.ConvElc.SH.Elec</t>
  </si>
  <si>
    <t>FEC_per_sqm.kWh.AT.Res.HH.Thermal.SH.ConvElc.SC</t>
  </si>
  <si>
    <t>FEC_per_sqm.kWh.AT.Res.HH.Thermal.SH.ConvElc.SC.AC.Elec</t>
  </si>
  <si>
    <t>FEC_per_sqm.kWh.AT.Res.HH.Thermal.SH.ConvElc.WH</t>
  </si>
  <si>
    <t>FEC_per_sqm.kWh.AT.Res.HH.Thermal.SH.ConvElc.WH.LPG.NoSolar.LPG</t>
  </si>
  <si>
    <t>FEC_per_sqm.kWh.AT.Res.HH.Thermal.SH.ConvElc.WH.LPG.Solar</t>
  </si>
  <si>
    <t>FEC_per_sqm.kWh.AT.Res.HH.Thermal.SH.ConvElc.WH.LPG.Solar.LPG</t>
  </si>
  <si>
    <t>FEC_per_sqm.kWh.AT.Res.HH.Thermal.SH.ConvElc.WH.LPG.Solar.Solar</t>
  </si>
  <si>
    <t>FEC_per_sqm.kWh.AT.Res.HH.Thermal.SH.ConvElc.WH.Elc.NoSolar.Elec</t>
  </si>
  <si>
    <t>FEC_per_sqm.kWh.AT.Res.HH.Thermal.SH.ConvElc.WH.Elc.Solar</t>
  </si>
  <si>
    <t>FEC_per_sqm.kWh.AT.Res.HH.Thermal.SH.ConvElc.WH.Elc.Solar.Elec</t>
  </si>
  <si>
    <t>FEC_per_sqm.kWh.AT.Res.HH.Thermal.SH.ConvElc.WH.Elc.Solar.Solar</t>
  </si>
  <si>
    <t>FEC_per_sqm.kWh.AT.Res.HH.Thermal.SH.ConvElc.CO</t>
  </si>
  <si>
    <t>FEC_per_sqm.kWh.AT.Res.HH.Thermal.SH.ConvElc.CO.LPG.LPG</t>
  </si>
  <si>
    <t>FEC_per_sqm.kWh.AT.Res.HH.Thermal.SH.ConvElc.CO.Elc.Elec</t>
  </si>
  <si>
    <t>AT - Thermal energy service per surface area (detailed structure)</t>
  </si>
  <si>
    <t>TES_per_sqm.kWh.AT.Res.HH.Thermal.SH.Solids</t>
  </si>
  <si>
    <t>TES_per_sqm.kWh.AT.Res.HH.Thermal.SH.Solids.SH</t>
  </si>
  <si>
    <t>TES_per_sqm.kWh.AT.Res.HH.Thermal.SH.Solids.SH.Solids</t>
  </si>
  <si>
    <t>TES_per_sqm.kWh.AT.Res.HH.Thermal.SH.Solids.SH.Elec</t>
  </si>
  <si>
    <t>TES_per_sqm.kWh.AT.Res.HH.Thermal.SH.Solids.SC</t>
  </si>
  <si>
    <t>TES_per_sqm.kWh.AT.Res.HH.Thermal.SH.Solids.SC.AC.Elec</t>
  </si>
  <si>
    <t>TES_per_sqm.kWh.AT.Res.HH.Thermal.SH.Solids.WH</t>
  </si>
  <si>
    <t>TES_per_sqm.kWh.AT.Res.HH.Thermal.SH.Solids.WH.Solids.NoSolar.Solids</t>
  </si>
  <si>
    <t>TES_per_sqm.kWh.AT.Res.HH.Thermal.SH.Solids.WH.LPG.NoSolar.LPG</t>
  </si>
  <si>
    <t>TES_per_sqm.kWh.AT.Res.HH.Thermal.SH.Solids.WH.LPG.Solar</t>
  </si>
  <si>
    <t>TES_per_sqm.kWh.AT.Res.HH.Thermal.SH.Solids.WH.LPG.Solar.LPG</t>
  </si>
  <si>
    <t>TES_per_sqm.kWh.AT.Res.HH.Thermal.SH.Solids.WH.LPG.Solar.Solar</t>
  </si>
  <si>
    <t>TES_per_sqm.kWh.AT.Res.HH.Thermal.SH.Solids.WH.Elc.NoSolar.Elec</t>
  </si>
  <si>
    <t>TES_per_sqm.kWh.AT.Res.HH.Thermal.SH.Solids.WH.Elc.Solar</t>
  </si>
  <si>
    <t>TES_per_sqm.kWh.AT.Res.HH.Thermal.SH.Solids.WH.Elc.Solar.Elec</t>
  </si>
  <si>
    <t>TES_per_sqm.kWh.AT.Res.HH.Thermal.SH.Solids.WH.Elc.Solar.Solar</t>
  </si>
  <si>
    <t>TES_per_sqm.kWh.AT.Res.HH.Thermal.SH.Solids.CO</t>
  </si>
  <si>
    <t>TES_per_sqm.kWh.AT.Res.HH.Thermal.SH.Solids.CO.Solids.Solids</t>
  </si>
  <si>
    <t>TES_per_sqm.kWh.AT.Res.HH.Thermal.SH.Solids.CO.LPG.LPG</t>
  </si>
  <si>
    <t>TES_per_sqm.kWh.AT.Res.HH.Thermal.SH.Solids.CO.Elc.Elec</t>
  </si>
  <si>
    <t>TES_per_sqm.kWh.AT.Res.HH.Thermal.SH.LPG</t>
  </si>
  <si>
    <t>TES_per_sqm.kWh.AT.Res.HH.Thermal.SH.LPG.SH</t>
  </si>
  <si>
    <t>TES_per_sqm.kWh.AT.Res.HH.Thermal.SH.LPG.SH.LPG</t>
  </si>
  <si>
    <t>TES_per_sqm.kWh.AT.Res.HH.Thermal.SH.LPG.SH.Elec</t>
  </si>
  <si>
    <t>TES_per_sqm.kWh.AT.Res.HH.Thermal.SH.LPG.SC</t>
  </si>
  <si>
    <t>TES_per_sqm.kWh.AT.Res.HH.Thermal.SH.LPG.SC.AC.Elec</t>
  </si>
  <si>
    <t>TES_per_sqm.kWh.AT.Res.HH.Thermal.SH.LPG.WH</t>
  </si>
  <si>
    <t>TES_per_sqm.kWh.AT.Res.HH.Thermal.SH.LPG.WH.LPG.NoSolar.LPG</t>
  </si>
  <si>
    <t>TES_per_sqm.kWh.AT.Res.HH.Thermal.SH.LPG.WH.LPG.Solar</t>
  </si>
  <si>
    <t>TES_per_sqm.kWh.AT.Res.HH.Thermal.SH.LPG.WH.LPG.Solar.LPG</t>
  </si>
  <si>
    <t>TES_per_sqm.kWh.AT.Res.HH.Thermal.SH.LPG.WH.LPG.Solar.Solar</t>
  </si>
  <si>
    <t>TES_per_sqm.kWh.AT.Res.HH.Thermal.SH.LPG.WH.Elc.NoSolar.Elec</t>
  </si>
  <si>
    <t>TES_per_sqm.kWh.AT.Res.HH.Thermal.SH.LPG.WH.Elc.Solar</t>
  </si>
  <si>
    <t>TES_per_sqm.kWh.AT.Res.HH.Thermal.SH.LPG.WH.Elc.Solar.Elec</t>
  </si>
  <si>
    <t>TES_per_sqm.kWh.AT.Res.HH.Thermal.SH.LPG.WH.Elc.Solar.Solar</t>
  </si>
  <si>
    <t>TES_per_sqm.kWh.AT.Res.HH.Thermal.SH.LPG.CO</t>
  </si>
  <si>
    <t>TES_per_sqm.kWh.AT.Res.HH.Thermal.SH.LPG.CO.LPG.LPG</t>
  </si>
  <si>
    <t>TES_per_sqm.kWh.AT.Res.HH.Thermal.SH.LPG.CO.Elc.Elec</t>
  </si>
  <si>
    <t>TES_per_sqm.kWh.AT.Res.HH.Thermal.SH.Oil</t>
  </si>
  <si>
    <t>TES_per_sqm.kWh.AT.Res.HH.Thermal.SH.Oil.SH</t>
  </si>
  <si>
    <t>TES_per_sqm.kWh.AT.Res.HH.Thermal.SH.Oil.SH.Oil</t>
  </si>
  <si>
    <t>TES_per_sqm.kWh.AT.Res.HH.Thermal.SH.Oil.SH.Elec</t>
  </si>
  <si>
    <t>TES_per_sqm.kWh.AT.Res.HH.Thermal.SH.Oil.SC</t>
  </si>
  <si>
    <t>TES_per_sqm.kWh.AT.Res.HH.Thermal.SH.Oil.SC.AC.Elec</t>
  </si>
  <si>
    <t>TES_per_sqm.kWh.AT.Res.HH.Thermal.SH.Oil.WH</t>
  </si>
  <si>
    <t>TES_per_sqm.kWh.AT.Res.HH.Thermal.SH.Oil.WH.Oil.NoSolar.Oil</t>
  </si>
  <si>
    <t>TES_per_sqm.kWh.AT.Res.HH.Thermal.SH.Oil.WH.Oil.Solar</t>
  </si>
  <si>
    <t>TES_per_sqm.kWh.AT.Res.HH.Thermal.SH.Oil.WH.Oil.Solar.Oil</t>
  </si>
  <si>
    <t>TES_per_sqm.kWh.AT.Res.HH.Thermal.SH.Oil.WH.Oil.Solar.Solar</t>
  </si>
  <si>
    <t>TES_per_sqm.kWh.AT.Res.HH.Thermal.SH.Oil.WH.Elc.NoSolar.Elec</t>
  </si>
  <si>
    <t>TES_per_sqm.kWh.AT.Res.HH.Thermal.SH.Oil.WH.Elc.Solar</t>
  </si>
  <si>
    <t>TES_per_sqm.kWh.AT.Res.HH.Thermal.SH.Oil.WH.Elc.Solar.Elec</t>
  </si>
  <si>
    <t>TES_per_sqm.kWh.AT.Res.HH.Thermal.SH.Oil.WH.Elc.Solar.Solar</t>
  </si>
  <si>
    <t>TES_per_sqm.kWh.AT.Res.HH.Thermal.SH.Oil.CO</t>
  </si>
  <si>
    <t>TES_per_sqm.kWh.AT.Res.HH.Thermal.SH.Oil.CO.LPG.LPG</t>
  </si>
  <si>
    <t>TES_per_sqm.kWh.AT.Res.HH.Thermal.SH.Oil.CO.Elc.Elec</t>
  </si>
  <si>
    <t>TES_per_sqm.kWh.AT.Res.HH.Thermal.SH.Gas</t>
  </si>
  <si>
    <t>TES_per_sqm.kWh.AT.Res.HH.Thermal.SH.Gas.SH</t>
  </si>
  <si>
    <t>TES_per_sqm.kWh.AT.Res.HH.Thermal.SH.Gas.SH.Gas</t>
  </si>
  <si>
    <t>TES_per_sqm.kWh.AT.Res.HH.Thermal.SH.Gas.SH.Elec</t>
  </si>
  <si>
    <t>TES_per_sqm.kWh.AT.Res.HH.Thermal.SH.Gas.SC</t>
  </si>
  <si>
    <t>TES_per_sqm.kWh.AT.Res.HH.Thermal.SH.Gas.SC.AC.Elec</t>
  </si>
  <si>
    <t>TES_per_sqm.kWh.AT.Res.HH.Thermal.SH.Gas.WH</t>
  </si>
  <si>
    <t>TES_per_sqm.kWh.AT.Res.HH.Thermal.SH.Gas.WH.Gas.NoSolar.Gas</t>
  </si>
  <si>
    <t>TES_per_sqm.kWh.AT.Res.HH.Thermal.SH.Gas.WH.Gas.Solar</t>
  </si>
  <si>
    <t>TES_per_sqm.kWh.AT.Res.HH.Thermal.SH.Gas.WH.Gas.Solar.Gas</t>
  </si>
  <si>
    <t>TES_per_sqm.kWh.AT.Res.HH.Thermal.SH.Gas.WH.Gas.Solar.Solar</t>
  </si>
  <si>
    <t>TES_per_sqm.kWh.AT.Res.HH.Thermal.SH.Gas.WH.Elc.NoSolar.Elec</t>
  </si>
  <si>
    <t>TES_per_sqm.kWh.AT.Res.HH.Thermal.SH.Gas.WH.Elc.Solar</t>
  </si>
  <si>
    <t>TES_per_sqm.kWh.AT.Res.HH.Thermal.SH.Gas.WH.Elc.Solar.Elec</t>
  </si>
  <si>
    <t>TES_per_sqm.kWh.AT.Res.HH.Thermal.SH.Gas.WH.Elc.Solar.Solar</t>
  </si>
  <si>
    <t>TES_per_sqm.kWh.AT.Res.HH.Thermal.SH.Gas.CO</t>
  </si>
  <si>
    <t>TES_per_sqm.kWh.AT.Res.HH.Thermal.SH.Gas.CO.Gas.Gas</t>
  </si>
  <si>
    <t>TES_per_sqm.kWh.AT.Res.HH.Thermal.SH.Gas.CO.Elc.Elec</t>
  </si>
  <si>
    <t>TES_per_sqm.kWh.AT.Res.HH.Thermal.SH.Biomass</t>
  </si>
  <si>
    <t>TES_per_sqm.kWh.AT.Res.HH.Thermal.SH.Biomass.SH</t>
  </si>
  <si>
    <t>TES_per_sqm.kWh.AT.Res.HH.Thermal.SH.Biomass.SH.Biomass</t>
  </si>
  <si>
    <t>TES_per_sqm.kWh.AT.Res.HH.Thermal.SH.Biomass.SH.Elec</t>
  </si>
  <si>
    <t>TES_per_sqm.kWh.AT.Res.HH.Thermal.SH.Biomass.SC</t>
  </si>
  <si>
    <t>TES_per_sqm.kWh.AT.Res.HH.Thermal.SH.Biomass.SC.AC.Elec</t>
  </si>
  <si>
    <t>TES_per_sqm.kWh.AT.Res.HH.Thermal.SH.Biomass.WH</t>
  </si>
  <si>
    <t>TES_per_sqm.kWh.AT.Res.HH.Thermal.SH.Biomass.WH.Biomass.NoSolar.Biomass</t>
  </si>
  <si>
    <t>TES_per_sqm.kWh.AT.Res.HH.Thermal.SH.Biomass.WH.Biomass.Solar</t>
  </si>
  <si>
    <t>TES_per_sqm.kWh.AT.Res.HH.Thermal.SH.Biomass.WH.Biomass.Solar.Biomass</t>
  </si>
  <si>
    <t>TES_per_sqm.kWh.AT.Res.HH.Thermal.SH.Biomass.WH.Biomass.Solar.Solar</t>
  </si>
  <si>
    <t>TES_per_sqm.kWh.AT.Res.HH.Thermal.SH.Biomass.WH.LPG.NoSolar.LPG</t>
  </si>
  <si>
    <t>TES_per_sqm.kWh.AT.Res.HH.Thermal.SH.Biomass.WH.LPG.Solar</t>
  </si>
  <si>
    <t>TES_per_sqm.kWh.AT.Res.HH.Thermal.SH.Biomass.WH.LPG.Solar.LPG</t>
  </si>
  <si>
    <t>TES_per_sqm.kWh.AT.Res.HH.Thermal.SH.Biomass.WH.LPG.Solar.Solar</t>
  </si>
  <si>
    <t>TES_per_sqm.kWh.AT.Res.HH.Thermal.SH.Biomass.WH.Elc.NoSolar.Elec</t>
  </si>
  <si>
    <t>TES_per_sqm.kWh.AT.Res.HH.Thermal.SH.Biomass.WH.Elc.Solar</t>
  </si>
  <si>
    <t>TES_per_sqm.kWh.AT.Res.HH.Thermal.SH.Biomass.WH.Elc.Solar.Elec</t>
  </si>
  <si>
    <t>TES_per_sqm.kWh.AT.Res.HH.Thermal.SH.Biomass.WH.Elc.Solar.Solar</t>
  </si>
  <si>
    <t>TES_per_sqm.kWh.AT.Res.HH.Thermal.SH.Biomass.CO</t>
  </si>
  <si>
    <t>TES_per_sqm.kWh.AT.Res.HH.Thermal.SH.Biomass.CO.Biomass.Biomass</t>
  </si>
  <si>
    <t>TES_per_sqm.kWh.AT.Res.HH.Thermal.SH.Biomass.CO.LPG.LPG</t>
  </si>
  <si>
    <t>TES_per_sqm.kWh.AT.Res.HH.Thermal.SH.Biomass.CO.Elc.Elec</t>
  </si>
  <si>
    <t>TES_per_sqm.kWh.AT.Res.HH.Thermal.SH.Geo</t>
  </si>
  <si>
    <t>TES_per_sqm.kWh.AT.Res.HH.Thermal.SH.Geo.SH</t>
  </si>
  <si>
    <t>TES_per_sqm.kWh.AT.Res.HH.Thermal.SH.Geo.SH.Geo</t>
  </si>
  <si>
    <t>TES_per_sqm.kWh.AT.Res.HH.Thermal.SH.Geo.SH.Elec</t>
  </si>
  <si>
    <t>TES_per_sqm.kWh.AT.Res.HH.Thermal.SH.Geo.SC</t>
  </si>
  <si>
    <t>TES_per_sqm.kWh.AT.Res.HH.Thermal.SH.Geo.SC.AC.Elec</t>
  </si>
  <si>
    <t>TES_per_sqm.kWh.AT.Res.HH.Thermal.SH.Geo.WH</t>
  </si>
  <si>
    <t>TES_per_sqm.kWh.AT.Res.HH.Thermal.SH.Geo.WH.Geo.NoSolar.Geo</t>
  </si>
  <si>
    <t>TES_per_sqm.kWh.AT.Res.HH.Thermal.SH.Geo.WH.Geo.Solar</t>
  </si>
  <si>
    <t>TES_per_sqm.kWh.AT.Res.HH.Thermal.SH.Geo.WH.Geo.Solar.Geo</t>
  </si>
  <si>
    <t>TES_per_sqm.kWh.AT.Res.HH.Thermal.SH.Geo.WH.Geo.Solar.Solar</t>
  </si>
  <si>
    <t>TES_per_sqm.kWh.AT.Res.HH.Thermal.SH.Geo.WH.Elc.NoSolar.Elec</t>
  </si>
  <si>
    <t>TES_per_sqm.kWh.AT.Res.HH.Thermal.SH.Geo.WH.Elc.Solar</t>
  </si>
  <si>
    <t>TES_per_sqm.kWh.AT.Res.HH.Thermal.SH.Geo.WH.Elc.Solar.Elec</t>
  </si>
  <si>
    <t>TES_per_sqm.kWh.AT.Res.HH.Thermal.SH.Geo.WH.Elc.Solar.Solar</t>
  </si>
  <si>
    <t>TES_per_sqm.kWh.AT.Res.HH.Thermal.SH.Geo.CO</t>
  </si>
  <si>
    <t>TES_per_sqm.kWh.AT.Res.HH.Thermal.SH.Geo.CO.LPG.LPG</t>
  </si>
  <si>
    <t>TES_per_sqm.kWh.AT.Res.HH.Thermal.SH.Geo.CO.Elc.Elec</t>
  </si>
  <si>
    <t>TES_per_sqm.kWh.AT.Res.HH.Thermal.SH.DistrHeat</t>
  </si>
  <si>
    <t>TES_per_sqm.kWh.AT.Res.HH.Thermal.SH.DistrHeat.SH</t>
  </si>
  <si>
    <t>TES_per_sqm.kWh.AT.Res.HH.Thermal.SH.DistrHeat.SH.Steam_Distr</t>
  </si>
  <si>
    <t>TES_per_sqm.kWh.AT.Res.HH.Thermal.SH.DistrHeat.SH.Elec</t>
  </si>
  <si>
    <t>TES_per_sqm.kWh.AT.Res.HH.Thermal.SH.DistrHeat.SC</t>
  </si>
  <si>
    <t>TES_per_sqm.kWh.AT.Res.HH.Thermal.SH.DistrHeat.SC.AC.Elec</t>
  </si>
  <si>
    <t>TES_per_sqm.kWh.AT.Res.HH.Thermal.SH.DistrHeat.WH</t>
  </si>
  <si>
    <t>TES_per_sqm.kWh.AT.Res.HH.Thermal.SH.DistrHeat.WH.DistrHeat.NoSolar.Steam_Distr</t>
  </si>
  <si>
    <t>TES_per_sqm.kWh.AT.Res.HH.Thermal.SH.DistrHeat.WH.DistrHeat.Solar</t>
  </si>
  <si>
    <t>TES_per_sqm.kWh.AT.Res.HH.Thermal.SH.DistrHeat.WH.DistrHeat.Solar.Steam_Distr</t>
  </si>
  <si>
    <t>TES_per_sqm.kWh.AT.Res.HH.Thermal.SH.DistrHeat.WH.DistrHeat.Solar.Solar</t>
  </si>
  <si>
    <t>TES_per_sqm.kWh.AT.Res.HH.Thermal.SH.DistrHeat.WH.Elc.NoSolar.Elec</t>
  </si>
  <si>
    <t>TES_per_sqm.kWh.AT.Res.HH.Thermal.SH.DistrHeat.WH.Elc.Solar</t>
  </si>
  <si>
    <t>TES_per_sqm.kWh.AT.Res.HH.Thermal.SH.DistrHeat.WH.Elc.Solar.Elec</t>
  </si>
  <si>
    <t>TES_per_sqm.kWh.AT.Res.HH.Thermal.SH.DistrHeat.WH.Elc.Solar.Solar</t>
  </si>
  <si>
    <t>TES_per_sqm.kWh.AT.Res.HH.Thermal.SH.DistrHeat.CO</t>
  </si>
  <si>
    <t>TES_per_sqm.kWh.AT.Res.HH.Thermal.SH.DistrHeat.CO.LPG.LPG</t>
  </si>
  <si>
    <t>TES_per_sqm.kWh.AT.Res.HH.Thermal.SH.DistrHeat.CO.Elc.Elec</t>
  </si>
  <si>
    <t>TES_per_sqm.kWh.AT.Res.HH.Thermal.SH.AdvElc</t>
  </si>
  <si>
    <t>TES_per_sqm.kWh.AT.Res.HH.Thermal.SH.AdvElc.SH</t>
  </si>
  <si>
    <t>TES_per_sqm.kWh.AT.Res.HH.Thermal.SH.AdvElc.SH.Elec</t>
  </si>
  <si>
    <t>TES_per_sqm.kWh.AT.Res.HH.Thermal.SH.AdvElc.SC</t>
  </si>
  <si>
    <t>TES_per_sqm.kWh.AT.Res.HH.Thermal.SH.AdvElc.SC.AC.Elec</t>
  </si>
  <si>
    <t>TES_per_sqm.kWh.AT.Res.HH.Thermal.SH.AdvElc.WH</t>
  </si>
  <si>
    <t>TES_per_sqm.kWh.AT.Res.HH.Thermal.SH.AdvElc.WH.LPG.NoSolar.LPG</t>
  </si>
  <si>
    <t>TES_per_sqm.kWh.AT.Res.HH.Thermal.SH.AdvElc.WH.LPG.Solar</t>
  </si>
  <si>
    <t>TES_per_sqm.kWh.AT.Res.HH.Thermal.SH.AdvElc.WH.LPG.Solar.LPG</t>
  </si>
  <si>
    <t>TES_per_sqm.kWh.AT.Res.HH.Thermal.SH.AdvElc.WH.LPG.Solar.Solar</t>
  </si>
  <si>
    <t>TES_per_sqm.kWh.AT.Res.HH.Thermal.SH.AdvElc.WH.Elc.NoSolar.Elec</t>
  </si>
  <si>
    <t>TES_per_sqm.kWh.AT.Res.HH.Thermal.SH.AdvElc.WH.Elc.Solar</t>
  </si>
  <si>
    <t>TES_per_sqm.kWh.AT.Res.HH.Thermal.SH.AdvElc.WH.Elc.Solar.Elec</t>
  </si>
  <si>
    <t>TES_per_sqm.kWh.AT.Res.HH.Thermal.SH.AdvElc.WH.Elc.Solar.Solar</t>
  </si>
  <si>
    <t>TES_per_sqm.kWh.AT.Res.HH.Thermal.SH.AdvElc.CO</t>
  </si>
  <si>
    <t>TES_per_sqm.kWh.AT.Res.HH.Thermal.SH.AdvElc.CO.LPG.LPG</t>
  </si>
  <si>
    <t>TES_per_sqm.kWh.AT.Res.HH.Thermal.SH.AdvElc.CO.Elc.Elec</t>
  </si>
  <si>
    <t>TES_per_sqm.kWh.AT.Res.HH.Thermal.SH.ConvElc</t>
  </si>
  <si>
    <t>TES_per_sqm.kWh.AT.Res.HH.Thermal.SH.ConvElc.SH</t>
  </si>
  <si>
    <t>TES_per_sqm.kWh.AT.Res.HH.Thermal.SH.ConvElc.SH.Elec</t>
  </si>
  <si>
    <t>TES_per_sqm.kWh.AT.Res.HH.Thermal.SH.ConvElc.SC</t>
  </si>
  <si>
    <t>TES_per_sqm.kWh.AT.Res.HH.Thermal.SH.ConvElc.SC.AC.Elec</t>
  </si>
  <si>
    <t>TES_per_sqm.kWh.AT.Res.HH.Thermal.SH.ConvElc.WH</t>
  </si>
  <si>
    <t>TES_per_sqm.kWh.AT.Res.HH.Thermal.SH.ConvElc.WH.LPG.NoSolar.LPG</t>
  </si>
  <si>
    <t>TES_per_sqm.kWh.AT.Res.HH.Thermal.SH.ConvElc.WH.LPG.Solar</t>
  </si>
  <si>
    <t>TES_per_sqm.kWh.AT.Res.HH.Thermal.SH.ConvElc.WH.LPG.Solar.LPG</t>
  </si>
  <si>
    <t>TES_per_sqm.kWh.AT.Res.HH.Thermal.SH.ConvElc.WH.LPG.Solar.Solar</t>
  </si>
  <si>
    <t>TES_per_sqm.kWh.AT.Res.HH.Thermal.SH.ConvElc.WH.Elc.NoSolar.Elec</t>
  </si>
  <si>
    <t>TES_per_sqm.kWh.AT.Res.HH.Thermal.SH.ConvElc.WH.Elc.Solar</t>
  </si>
  <si>
    <t>TES_per_sqm.kWh.AT.Res.HH.Thermal.SH.ConvElc.WH.Elc.Solar.Elec</t>
  </si>
  <si>
    <t>TES_per_sqm.kWh.AT.Res.HH.Thermal.SH.ConvElc.WH.Elc.Solar.Solar</t>
  </si>
  <si>
    <t>TES_per_sqm.kWh.AT.Res.HH.Thermal.SH.ConvElc.CO</t>
  </si>
  <si>
    <t>TES_per_sqm.kWh.AT.Res.HH.Thermal.SH.ConvElc.CO.LPG.LPG</t>
  </si>
  <si>
    <t>TES_per_sqm.kWh.AT.Res.HH.Thermal.SH.ConvElc.CO.Elc.Elec</t>
  </si>
  <si>
    <t>AT - CO2 emissions per surface area (detailed structure)</t>
  </si>
  <si>
    <t>EMI_per_sqm.kgCO2.AT.Res.HH.Thermal.SH.Solids</t>
  </si>
  <si>
    <t>EMI_per_sqm.kgCO2.AT.Res.HH.Thermal.SH.Solids.SH</t>
  </si>
  <si>
    <t>EMI_per_sqm.kgCO2.AT.Res.HH.Thermal.SH.Solids.SH.Solids</t>
  </si>
  <si>
    <t>EMI_per_sqm.kgCO2.AT.Res.HH.Thermal.SH.Solids.SH.Elec</t>
  </si>
  <si>
    <t>EMI_per_sqm.kgCO2.AT.Res.HH.Thermal.SH.Solids.SC</t>
  </si>
  <si>
    <t>EMI_per_sqm.kgCO2.AT.Res.HH.Thermal.SH.Solids.SC.AC.Elec</t>
  </si>
  <si>
    <t>EMI_per_sqm.kgCO2.AT.Res.HH.Thermal.SH.Solids.WH</t>
  </si>
  <si>
    <t>EMI_per_sqm.kgCO2.AT.Res.HH.Thermal.SH.Solids.WH.Solids.NoSolar.Solids</t>
  </si>
  <si>
    <t>EMI_per_sqm.kgCO2.AT.Res.HH.Thermal.SH.Solids.WH.LPG.NoSolar.LPG</t>
  </si>
  <si>
    <t>EMI_per_sqm.kgCO2.AT.Res.HH.Thermal.SH.Solids.WH.LPG.Solar</t>
  </si>
  <si>
    <t>EMI_per_sqm.kgCO2.AT.Res.HH.Thermal.SH.Solids.WH.LPG.Solar.LPG</t>
  </si>
  <si>
    <t>EMI_per_sqm.kgCO2.AT.Res.HH.Thermal.SH.Solids.WH.LPG.Solar.Solar</t>
  </si>
  <si>
    <t>EMI_per_sqm.kgCO2.AT.Res.HH.Thermal.SH.Solids.WH.Elc.NoSolar.Elec</t>
  </si>
  <si>
    <t>EMI_per_sqm.kgCO2.AT.Res.HH.Thermal.SH.Solids.WH.Elc.Solar</t>
  </si>
  <si>
    <t>EMI_per_sqm.kgCO2.AT.Res.HH.Thermal.SH.Solids.WH.Elc.Solar.Elec</t>
  </si>
  <si>
    <t>EMI_per_sqm.kgCO2.AT.Res.HH.Thermal.SH.Solids.WH.Elc.Solar.Solar</t>
  </si>
  <si>
    <t>EMI_per_sqm.kgCO2.AT.Res.HH.Thermal.SH.Solids.CO</t>
  </si>
  <si>
    <t>EMI_per_sqm.kgCO2.AT.Res.HH.Thermal.SH.Solids.CO.Solids.Solids</t>
  </si>
  <si>
    <t>EMI_per_sqm.kgCO2.AT.Res.HH.Thermal.SH.Solids.CO.LPG.LPG</t>
  </si>
  <si>
    <t>EMI_per_sqm.kgCO2.AT.Res.HH.Thermal.SH.Solids.CO.Elc.Elec</t>
  </si>
  <si>
    <t>EMI_per_sqm.kgCO2.AT.Res.HH.Thermal.SH.LPG</t>
  </si>
  <si>
    <t>EMI_per_sqm.kgCO2.AT.Res.HH.Thermal.SH.LPG.SH</t>
  </si>
  <si>
    <t>EMI_per_sqm.kgCO2.AT.Res.HH.Thermal.SH.LPG.SH.LPG</t>
  </si>
  <si>
    <t>EMI_per_sqm.kgCO2.AT.Res.HH.Thermal.SH.LPG.SH.Elec</t>
  </si>
  <si>
    <t>EMI_per_sqm.kgCO2.AT.Res.HH.Thermal.SH.LPG.SC</t>
  </si>
  <si>
    <t>EMI_per_sqm.kgCO2.AT.Res.HH.Thermal.SH.LPG.SC.AC.Elec</t>
  </si>
  <si>
    <t>EMI_per_sqm.kgCO2.AT.Res.HH.Thermal.SH.LPG.WH</t>
  </si>
  <si>
    <t>EMI_per_sqm.kgCO2.AT.Res.HH.Thermal.SH.LPG.WH.LPG.NoSolar.LPG</t>
  </si>
  <si>
    <t>EMI_per_sqm.kgCO2.AT.Res.HH.Thermal.SH.LPG.WH.LPG.Solar</t>
  </si>
  <si>
    <t>EMI_per_sqm.kgCO2.AT.Res.HH.Thermal.SH.LPG.WH.LPG.Solar.LPG</t>
  </si>
  <si>
    <t>EMI_per_sqm.kgCO2.AT.Res.HH.Thermal.SH.LPG.WH.LPG.Solar.Solar</t>
  </si>
  <si>
    <t>EMI_per_sqm.kgCO2.AT.Res.HH.Thermal.SH.LPG.WH.Elc.NoSolar.Elec</t>
  </si>
  <si>
    <t>EMI_per_sqm.kgCO2.AT.Res.HH.Thermal.SH.LPG.WH.Elc.Solar</t>
  </si>
  <si>
    <t>EMI_per_sqm.kgCO2.AT.Res.HH.Thermal.SH.LPG.WH.Elc.Solar.Elec</t>
  </si>
  <si>
    <t>EMI_per_sqm.kgCO2.AT.Res.HH.Thermal.SH.LPG.WH.Elc.Solar.Solar</t>
  </si>
  <si>
    <t>EMI_per_sqm.kgCO2.AT.Res.HH.Thermal.SH.LPG.CO</t>
  </si>
  <si>
    <t>EMI_per_sqm.kgCO2.AT.Res.HH.Thermal.SH.LPG.CO.LPG.LPG</t>
  </si>
  <si>
    <t>EMI_per_sqm.kgCO2.AT.Res.HH.Thermal.SH.LPG.CO.Elc.Elec</t>
  </si>
  <si>
    <t>EMI_per_sqm.kgCO2.AT.Res.HH.Thermal.SH.Oil</t>
  </si>
  <si>
    <t>EMI_per_sqm.kgCO2.AT.Res.HH.Thermal.SH.Oil.SH</t>
  </si>
  <si>
    <t>EMI_per_sqm.kgCO2.AT.Res.HH.Thermal.SH.Oil.SH.Oil</t>
  </si>
  <si>
    <t>EMI_per_sqm.kgCO2.AT.Res.HH.Thermal.SH.Oil.SH.Elec</t>
  </si>
  <si>
    <t>EMI_per_sqm.kgCO2.AT.Res.HH.Thermal.SH.Oil.SC</t>
  </si>
  <si>
    <t>EMI_per_sqm.kgCO2.AT.Res.HH.Thermal.SH.Oil.SC.AC.Elec</t>
  </si>
  <si>
    <t>EMI_per_sqm.kgCO2.AT.Res.HH.Thermal.SH.Oil.WH</t>
  </si>
  <si>
    <t>EMI_per_sqm.kgCO2.AT.Res.HH.Thermal.SH.Oil.WH.Oil.NoSolar.Oil</t>
  </si>
  <si>
    <t>EMI_per_sqm.kgCO2.AT.Res.HH.Thermal.SH.Oil.WH.Oil.Solar</t>
  </si>
  <si>
    <t>EMI_per_sqm.kgCO2.AT.Res.HH.Thermal.SH.Oil.WH.Oil.Solar.Oil</t>
  </si>
  <si>
    <t>EMI_per_sqm.kgCO2.AT.Res.HH.Thermal.SH.Oil.WH.Oil.Solar.Solar</t>
  </si>
  <si>
    <t>EMI_per_sqm.kgCO2.AT.Res.HH.Thermal.SH.Oil.WH.Elc.NoSolar.Elec</t>
  </si>
  <si>
    <t>EMI_per_sqm.kgCO2.AT.Res.HH.Thermal.SH.Oil.WH.Elc.Solar</t>
  </si>
  <si>
    <t>EMI_per_sqm.kgCO2.AT.Res.HH.Thermal.SH.Oil.WH.Elc.Solar.Elec</t>
  </si>
  <si>
    <t>EMI_per_sqm.kgCO2.AT.Res.HH.Thermal.SH.Oil.WH.Elc.Solar.Solar</t>
  </si>
  <si>
    <t>EMI_per_sqm.kgCO2.AT.Res.HH.Thermal.SH.Oil.CO</t>
  </si>
  <si>
    <t>EMI_per_sqm.kgCO2.AT.Res.HH.Thermal.SH.Oil.CO.LPG.LPG</t>
  </si>
  <si>
    <t>EMI_per_sqm.kgCO2.AT.Res.HH.Thermal.SH.Oil.CO.Elc.Elec</t>
  </si>
  <si>
    <t>EMI_per_sqm.kgCO2.AT.Res.HH.Thermal.SH.Gas</t>
  </si>
  <si>
    <t>EMI_per_sqm.kgCO2.AT.Res.HH.Thermal.SH.Gas.SH</t>
  </si>
  <si>
    <t>EMI_per_sqm.kgCO2.AT.Res.HH.Thermal.SH.Gas.SH.Gas</t>
  </si>
  <si>
    <t>EMI_per_sqm.kgCO2.AT.Res.HH.Thermal.SH.Gas.SH.Elec</t>
  </si>
  <si>
    <t>EMI_per_sqm.kgCO2.AT.Res.HH.Thermal.SH.Gas.SC</t>
  </si>
  <si>
    <t>EMI_per_sqm.kgCO2.AT.Res.HH.Thermal.SH.Gas.SC.AC.Elec</t>
  </si>
  <si>
    <t>EMI_per_sqm.kgCO2.AT.Res.HH.Thermal.SH.Gas.WH</t>
  </si>
  <si>
    <t>EMI_per_sqm.kgCO2.AT.Res.HH.Thermal.SH.Gas.WH.Gas.NoSolar.Gas</t>
  </si>
  <si>
    <t>EMI_per_sqm.kgCO2.AT.Res.HH.Thermal.SH.Gas.WH.Gas.Solar</t>
  </si>
  <si>
    <t>EMI_per_sqm.kgCO2.AT.Res.HH.Thermal.SH.Gas.WH.Gas.Solar.Gas</t>
  </si>
  <si>
    <t>EMI_per_sqm.kgCO2.AT.Res.HH.Thermal.SH.Gas.WH.Gas.Solar.Solar</t>
  </si>
  <si>
    <t>EMI_per_sqm.kgCO2.AT.Res.HH.Thermal.SH.Gas.WH.Elc.NoSolar.Elec</t>
  </si>
  <si>
    <t>EMI_per_sqm.kgCO2.AT.Res.HH.Thermal.SH.Gas.WH.Elc.Solar</t>
  </si>
  <si>
    <t>EMI_per_sqm.kgCO2.AT.Res.HH.Thermal.SH.Gas.WH.Elc.Solar.Elec</t>
  </si>
  <si>
    <t>EMI_per_sqm.kgCO2.AT.Res.HH.Thermal.SH.Gas.WH.Elc.Solar.Solar</t>
  </si>
  <si>
    <t>EMI_per_sqm.kgCO2.AT.Res.HH.Thermal.SH.Gas.CO</t>
  </si>
  <si>
    <t>EMI_per_sqm.kgCO2.AT.Res.HH.Thermal.SH.Gas.CO.Gas.Gas</t>
  </si>
  <si>
    <t>EMI_per_sqm.kgCO2.AT.Res.HH.Thermal.SH.Gas.CO.Elc.Elec</t>
  </si>
  <si>
    <t>EMI_per_sqm.kgCO2.AT.Res.HH.Thermal.SH.Biomass</t>
  </si>
  <si>
    <t>EMI_per_sqm.kgCO2.AT.Res.HH.Thermal.SH.Biomass.SH</t>
  </si>
  <si>
    <t>EMI_per_sqm.kgCO2.AT.Res.HH.Thermal.SH.Biomass.SH.Biomass</t>
  </si>
  <si>
    <t>EMI_per_sqm.kgCO2.AT.Res.HH.Thermal.SH.Biomass.SH.Elec</t>
  </si>
  <si>
    <t>EMI_per_sqm.kgCO2.AT.Res.HH.Thermal.SH.Biomass.SC</t>
  </si>
  <si>
    <t>EMI_per_sqm.kgCO2.AT.Res.HH.Thermal.SH.Biomass.SC.AC.Elec</t>
  </si>
  <si>
    <t>EMI_per_sqm.kgCO2.AT.Res.HH.Thermal.SH.Biomass.WH</t>
  </si>
  <si>
    <t>EMI_per_sqm.kgCO2.AT.Res.HH.Thermal.SH.Biomass.WH.Biomass.NoSolar.Biomass</t>
  </si>
  <si>
    <t>EMI_per_sqm.kgCO2.AT.Res.HH.Thermal.SH.Biomass.WH.Biomass.Solar</t>
  </si>
  <si>
    <t>EMI_per_sqm.kgCO2.AT.Res.HH.Thermal.SH.Biomass.WH.Biomass.Solar.Biomass</t>
  </si>
  <si>
    <t>EMI_per_sqm.kgCO2.AT.Res.HH.Thermal.SH.Biomass.WH.Biomass.Solar.Solar</t>
  </si>
  <si>
    <t>EMI_per_sqm.kgCO2.AT.Res.HH.Thermal.SH.Biomass.WH.LPG.NoSolar.LPG</t>
  </si>
  <si>
    <t>EMI_per_sqm.kgCO2.AT.Res.HH.Thermal.SH.Biomass.WH.LPG.Solar</t>
  </si>
  <si>
    <t>EMI_per_sqm.kgCO2.AT.Res.HH.Thermal.SH.Biomass.WH.LPG.Solar.LPG</t>
  </si>
  <si>
    <t>EMI_per_sqm.kgCO2.AT.Res.HH.Thermal.SH.Biomass.WH.LPG.Solar.Solar</t>
  </si>
  <si>
    <t>EMI_per_sqm.kgCO2.AT.Res.HH.Thermal.SH.Biomass.WH.Elc.NoSolar.Elec</t>
  </si>
  <si>
    <t>EMI_per_sqm.kgCO2.AT.Res.HH.Thermal.SH.Biomass.WH.Elc.Solar</t>
  </si>
  <si>
    <t>EMI_per_sqm.kgCO2.AT.Res.HH.Thermal.SH.Biomass.WH.Elc.Solar.Elec</t>
  </si>
  <si>
    <t>EMI_per_sqm.kgCO2.AT.Res.HH.Thermal.SH.Biomass.WH.Elc.Solar.Solar</t>
  </si>
  <si>
    <t>EMI_per_sqm.kgCO2.AT.Res.HH.Thermal.SH.Biomass.CO</t>
  </si>
  <si>
    <t>EMI_per_sqm.kgCO2.AT.Res.HH.Thermal.SH.Biomass.CO.Biomass.Biomass</t>
  </si>
  <si>
    <t>EMI_per_sqm.kgCO2.AT.Res.HH.Thermal.SH.Biomass.CO.LPG.LPG</t>
  </si>
  <si>
    <t>EMI_per_sqm.kgCO2.AT.Res.HH.Thermal.SH.Biomass.CO.Elc.Elec</t>
  </si>
  <si>
    <t>EMI_per_sqm.kgCO2.AT.Res.HH.Thermal.SH.Geo</t>
  </si>
  <si>
    <t>EMI_per_sqm.kgCO2.AT.Res.HH.Thermal.SH.Geo.SH</t>
  </si>
  <si>
    <t>EMI_per_sqm.kgCO2.AT.Res.HH.Thermal.SH.Geo.SH.Geo</t>
  </si>
  <si>
    <t>EMI_per_sqm.kgCO2.AT.Res.HH.Thermal.SH.Geo.SH.Elec</t>
  </si>
  <si>
    <t>EMI_per_sqm.kgCO2.AT.Res.HH.Thermal.SH.Geo.SC</t>
  </si>
  <si>
    <t>EMI_per_sqm.kgCO2.AT.Res.HH.Thermal.SH.Geo.SC.AC.Elec</t>
  </si>
  <si>
    <t>EMI_per_sqm.kgCO2.AT.Res.HH.Thermal.SH.Geo.WH</t>
  </si>
  <si>
    <t>EMI_per_sqm.kgCO2.AT.Res.HH.Thermal.SH.Geo.WH.Geo.NoSolar.Geo</t>
  </si>
  <si>
    <t>EMI_per_sqm.kgCO2.AT.Res.HH.Thermal.SH.Geo.WH.Geo.Solar</t>
  </si>
  <si>
    <t>EMI_per_sqm.kgCO2.AT.Res.HH.Thermal.SH.Geo.WH.Geo.Solar.Geo</t>
  </si>
  <si>
    <t>EMI_per_sqm.kgCO2.AT.Res.HH.Thermal.SH.Geo.WH.Geo.Solar.Solar</t>
  </si>
  <si>
    <t>EMI_per_sqm.kgCO2.AT.Res.HH.Thermal.SH.Geo.WH.Elc.NoSolar.Elec</t>
  </si>
  <si>
    <t>EMI_per_sqm.kgCO2.AT.Res.HH.Thermal.SH.Geo.WH.Elc.Solar</t>
  </si>
  <si>
    <t>EMI_per_sqm.kgCO2.AT.Res.HH.Thermal.SH.Geo.WH.Elc.Solar.Elec</t>
  </si>
  <si>
    <t>EMI_per_sqm.kgCO2.AT.Res.HH.Thermal.SH.Geo.WH.Elc.Solar.Solar</t>
  </si>
  <si>
    <t>EMI_per_sqm.kgCO2.AT.Res.HH.Thermal.SH.Geo.CO</t>
  </si>
  <si>
    <t>EMI_per_sqm.kgCO2.AT.Res.HH.Thermal.SH.Geo.CO.LPG.LPG</t>
  </si>
  <si>
    <t>EMI_per_sqm.kgCO2.AT.Res.HH.Thermal.SH.Geo.CO.Elc.Elec</t>
  </si>
  <si>
    <t>EMI_per_sqm.kgCO2.AT.Res.HH.Thermal.SH.DistrHeat</t>
  </si>
  <si>
    <t>EMI_per_sqm.kgCO2.AT.Res.HH.Thermal.SH.DistrHeat.SH</t>
  </si>
  <si>
    <t>EMI_per_sqm.kgCO2.AT.Res.HH.Thermal.SH.DistrHeat.SH.Steam_Distr</t>
  </si>
  <si>
    <t>EMI_per_sqm.kgCO2.AT.Res.HH.Thermal.SH.DistrHeat.SH.Elec</t>
  </si>
  <si>
    <t>EMI_per_sqm.kgCO2.AT.Res.HH.Thermal.SH.DistrHeat.SC</t>
  </si>
  <si>
    <t>EMI_per_sqm.kgCO2.AT.Res.HH.Thermal.SH.DistrHeat.SC.AC.Elec</t>
  </si>
  <si>
    <t>EMI_per_sqm.kgCO2.AT.Res.HH.Thermal.SH.DistrHeat.WH</t>
  </si>
  <si>
    <t>EMI_per_sqm.kgCO2.AT.Res.HH.Thermal.SH.DistrHeat.WH.DistrHeat.NoSolar.Steam_Distr</t>
  </si>
  <si>
    <t>EMI_per_sqm.kgCO2.AT.Res.HH.Thermal.SH.DistrHeat.WH.DistrHeat.Solar</t>
  </si>
  <si>
    <t>EMI_per_sqm.kgCO2.AT.Res.HH.Thermal.SH.DistrHeat.WH.DistrHeat.Solar.Steam_Distr</t>
  </si>
  <si>
    <t>EMI_per_sqm.kgCO2.AT.Res.HH.Thermal.SH.DistrHeat.WH.DistrHeat.Solar.Solar</t>
  </si>
  <si>
    <t>EMI_per_sqm.kgCO2.AT.Res.HH.Thermal.SH.DistrHeat.WH.Elc.NoSolar.Elec</t>
  </si>
  <si>
    <t>EMI_per_sqm.kgCO2.AT.Res.HH.Thermal.SH.DistrHeat.WH.Elc.Solar</t>
  </si>
  <si>
    <t>EMI_per_sqm.kgCO2.AT.Res.HH.Thermal.SH.DistrHeat.WH.Elc.Solar.Elec</t>
  </si>
  <si>
    <t>EMI_per_sqm.kgCO2.AT.Res.HH.Thermal.SH.DistrHeat.WH.Elc.Solar.Solar</t>
  </si>
  <si>
    <t>EMI_per_sqm.kgCO2.AT.Res.HH.Thermal.SH.DistrHeat.CO</t>
  </si>
  <si>
    <t>EMI_per_sqm.kgCO2.AT.Res.HH.Thermal.SH.DistrHeat.CO.LPG.LPG</t>
  </si>
  <si>
    <t>EMI_per_sqm.kgCO2.AT.Res.HH.Thermal.SH.DistrHeat.CO.Elc.Elec</t>
  </si>
  <si>
    <t>EMI_per_sqm.kgCO2.AT.Res.HH.Thermal.SH.AdvElc</t>
  </si>
  <si>
    <t>EMI_per_sqm.kgCO2.AT.Res.HH.Thermal.SH.AdvElc.SH</t>
  </si>
  <si>
    <t>EMI_per_sqm.kgCO2.AT.Res.HH.Thermal.SH.AdvElc.SH.Elec</t>
  </si>
  <si>
    <t>EMI_per_sqm.kgCO2.AT.Res.HH.Thermal.SH.AdvElc.SC</t>
  </si>
  <si>
    <t>EMI_per_sqm.kgCO2.AT.Res.HH.Thermal.SH.AdvElc.SC.AC.Elec</t>
  </si>
  <si>
    <t>EMI_per_sqm.kgCO2.AT.Res.HH.Thermal.SH.AdvElc.WH</t>
  </si>
  <si>
    <t>EMI_per_sqm.kgCO2.AT.Res.HH.Thermal.SH.AdvElc.WH.LPG.NoSolar.LPG</t>
  </si>
  <si>
    <t>EMI_per_sqm.kgCO2.AT.Res.HH.Thermal.SH.AdvElc.WH.LPG.Solar</t>
  </si>
  <si>
    <t>EMI_per_sqm.kgCO2.AT.Res.HH.Thermal.SH.AdvElc.WH.LPG.Solar.LPG</t>
  </si>
  <si>
    <t>EMI_per_sqm.kgCO2.AT.Res.HH.Thermal.SH.AdvElc.WH.LPG.Solar.Solar</t>
  </si>
  <si>
    <t>EMI_per_sqm.kgCO2.AT.Res.HH.Thermal.SH.AdvElc.WH.Elc.NoSolar.Elec</t>
  </si>
  <si>
    <t>EMI_per_sqm.kgCO2.AT.Res.HH.Thermal.SH.AdvElc.WH.Elc.Solar</t>
  </si>
  <si>
    <t>EMI_per_sqm.kgCO2.AT.Res.HH.Thermal.SH.AdvElc.WH.Elc.Solar.Elec</t>
  </si>
  <si>
    <t>EMI_per_sqm.kgCO2.AT.Res.HH.Thermal.SH.AdvElc.WH.Elc.Solar.Solar</t>
  </si>
  <si>
    <t>EMI_per_sqm.kgCO2.AT.Res.HH.Thermal.SH.AdvElc.CO</t>
  </si>
  <si>
    <t>EMI_per_sqm.kgCO2.AT.Res.HH.Thermal.SH.AdvElc.CO.LPG.LPG</t>
  </si>
  <si>
    <t>EMI_per_sqm.kgCO2.AT.Res.HH.Thermal.SH.AdvElc.CO.Elc.Elec</t>
  </si>
  <si>
    <t>EMI_per_sqm.kgCO2.AT.Res.HH.Thermal.SH.ConvElc</t>
  </si>
  <si>
    <t>EMI_per_sqm.kgCO2.AT.Res.HH.Thermal.SH.ConvElc.SH</t>
  </si>
  <si>
    <t>EMI_per_sqm.kgCO2.AT.Res.HH.Thermal.SH.ConvElc.SH.Elec</t>
  </si>
  <si>
    <t>EMI_per_sqm.kgCO2.AT.Res.HH.Thermal.SH.ConvElc.SC</t>
  </si>
  <si>
    <t>EMI_per_sqm.kgCO2.AT.Res.HH.Thermal.SH.ConvElc.SC.AC.Elec</t>
  </si>
  <si>
    <t>EMI_per_sqm.kgCO2.AT.Res.HH.Thermal.SH.ConvElc.WH</t>
  </si>
  <si>
    <t>EMI_per_sqm.kgCO2.AT.Res.HH.Thermal.SH.ConvElc.WH.LPG.NoSolar.LPG</t>
  </si>
  <si>
    <t>EMI_per_sqm.kgCO2.AT.Res.HH.Thermal.SH.ConvElc.WH.LPG.Solar</t>
  </si>
  <si>
    <t>EMI_per_sqm.kgCO2.AT.Res.HH.Thermal.SH.ConvElc.WH.LPG.Solar.LPG</t>
  </si>
  <si>
    <t>EMI_per_sqm.kgCO2.AT.Res.HH.Thermal.SH.ConvElc.WH.LPG.Solar.Solar</t>
  </si>
  <si>
    <t>EMI_per_sqm.kgCO2.AT.Res.HH.Thermal.SH.ConvElc.WH.Elc.NoSolar.Elec</t>
  </si>
  <si>
    <t>EMI_per_sqm.kgCO2.AT.Res.HH.Thermal.SH.ConvElc.WH.Elc.Solar</t>
  </si>
  <si>
    <t>EMI_per_sqm.kgCO2.AT.Res.HH.Thermal.SH.ConvElc.WH.Elc.Solar.Elec</t>
  </si>
  <si>
    <t>EMI_per_sqm.kgCO2.AT.Res.HH.Thermal.SH.ConvElc.WH.Elc.Solar.Solar</t>
  </si>
  <si>
    <t>EMI_per_sqm.kgCO2.AT.Res.HH.Thermal.SH.ConvElc.CO</t>
  </si>
  <si>
    <t>EMI_per_sqm.kgCO2.AT.Res.HH.Thermal.SH.ConvElc.CO.LPG.LPG</t>
  </si>
  <si>
    <t>EMI_per_sqm.kgCO2.AT.Res.HH.Thermal.SH.ConvElc.CO.Elc.Elec</t>
  </si>
  <si>
    <t>AT - Final energy consumption in new and renovated households (detailed structure)</t>
  </si>
  <si>
    <t>FEC.ktoe.AT.Res.HHnew.Thermal.SH.Solids</t>
  </si>
  <si>
    <t>FEC.ktoe.AT.Res.HHnew.Thermal.SH.Solids.SH</t>
  </si>
  <si>
    <t>FEC.ktoe.AT.Res.HHnew.Thermal.SH.Solids.SH.Solids</t>
  </si>
  <si>
    <t>FEC.ktoe.AT.Res.HHnew.Thermal.SH.Solids.SH.Elec</t>
  </si>
  <si>
    <t>FEC.ktoe.AT.Res.HHnew.Thermal.SH.Solids.SC</t>
  </si>
  <si>
    <t>FEC.ktoe.AT.Res.HHnew.Thermal.SH.Solids.SC.AC.Elec</t>
  </si>
  <si>
    <t>FEC.ktoe.AT.Res.HHnew.Thermal.SH.Solids.WH</t>
  </si>
  <si>
    <t>FEC.ktoe.AT.Res.HHnew.Thermal.SH.Solids.WH.Solids.NoSolar.Solids</t>
  </si>
  <si>
    <t>FEC.ktoe.AT.Res.HHnew.Thermal.SH.Solids.WH.LPG.NoSolar.LPG</t>
  </si>
  <si>
    <t>FEC.ktoe.AT.Res.HHnew.Thermal.SH.Solids.WH.LPG.Solar</t>
  </si>
  <si>
    <t>FEC.ktoe.AT.Res.HHnew.Thermal.SH.Solids.WH.LPG.Solar.LPG</t>
  </si>
  <si>
    <t>FEC.ktoe.AT.Res.HHnew.Thermal.SH.Solids.WH.LPG.Solar.Solar</t>
  </si>
  <si>
    <t>FEC.ktoe.AT.Res.HHnew.Thermal.SH.Solids.WH.Elc.NoSolar.Elec</t>
  </si>
  <si>
    <t>FEC.ktoe.AT.Res.HHnew.Thermal.SH.Solids.WH.Elc.Solar</t>
  </si>
  <si>
    <t>FEC.ktoe.AT.Res.HHnew.Thermal.SH.Solids.WH.Elc.Solar.Elec</t>
  </si>
  <si>
    <t>FEC.ktoe.AT.Res.HHnew.Thermal.SH.Solids.WH.Elc.Solar.Solar</t>
  </si>
  <si>
    <t>FEC.ktoe.AT.Res.HHnew.Thermal.SH.Solids.CO</t>
  </si>
  <si>
    <t>FEC.ktoe.AT.Res.HHnew.Thermal.SH.Solids.CO.Solids.Solids</t>
  </si>
  <si>
    <t>FEC.ktoe.AT.Res.HHnew.Thermal.SH.Solids.CO.LPG.LPG</t>
  </si>
  <si>
    <t>FEC.ktoe.AT.Res.HHnew.Thermal.SH.Solids.CO.Elc.Elec</t>
  </si>
  <si>
    <t>FEC.ktoe.AT.Res.HHnew.Thermal.SH.LPG</t>
  </si>
  <si>
    <t>FEC.ktoe.AT.Res.HHnew.Thermal.SH.LPG.SH</t>
  </si>
  <si>
    <t>FEC.ktoe.AT.Res.HHnew.Thermal.SH.LPG.SH.LPG</t>
  </si>
  <si>
    <t>FEC.ktoe.AT.Res.HHnew.Thermal.SH.LPG.SH.Elec</t>
  </si>
  <si>
    <t>FEC.ktoe.AT.Res.HHnew.Thermal.SH.LPG.SC</t>
  </si>
  <si>
    <t>FEC.ktoe.AT.Res.HHnew.Thermal.SH.LPG.SC.AC.Elec</t>
  </si>
  <si>
    <t>FEC.ktoe.AT.Res.HHnew.Thermal.SH.LPG.WH</t>
  </si>
  <si>
    <t>FEC.ktoe.AT.Res.HHnew.Thermal.SH.LPG.WH.LPG.NoSolar.LPG</t>
  </si>
  <si>
    <t>FEC.ktoe.AT.Res.HHnew.Thermal.SH.LPG.WH.LPG.Solar</t>
  </si>
  <si>
    <t>FEC.ktoe.AT.Res.HHnew.Thermal.SH.LPG.WH.LPG.Solar.LPG</t>
  </si>
  <si>
    <t>FEC.ktoe.AT.Res.HHnew.Thermal.SH.LPG.WH.LPG.Solar.Solar</t>
  </si>
  <si>
    <t>FEC.ktoe.AT.Res.HHnew.Thermal.SH.LPG.WH.Elc.NoSolar.Elec</t>
  </si>
  <si>
    <t>FEC.ktoe.AT.Res.HHnew.Thermal.SH.LPG.WH.Elc.Solar</t>
  </si>
  <si>
    <t>FEC.ktoe.AT.Res.HHnew.Thermal.SH.LPG.WH.Elc.Solar.Elec</t>
  </si>
  <si>
    <t>FEC.ktoe.AT.Res.HHnew.Thermal.SH.LPG.WH.Elc.Solar.Solar</t>
  </si>
  <si>
    <t>FEC.ktoe.AT.Res.HHnew.Thermal.SH.LPG.CO</t>
  </si>
  <si>
    <t>FEC.ktoe.AT.Res.HHnew.Thermal.SH.LPG.CO.LPG.LPG</t>
  </si>
  <si>
    <t>FEC.ktoe.AT.Res.HHnew.Thermal.SH.LPG.CO.Elc.Elec</t>
  </si>
  <si>
    <t>FEC.ktoe.AT.Res.HHnew.Thermal.SH.Oil</t>
  </si>
  <si>
    <t>FEC.ktoe.AT.Res.HHnew.Thermal.SH.Oil.SH</t>
  </si>
  <si>
    <t>FEC.ktoe.AT.Res.HHnew.Thermal.SH.Oil.SH.Oil</t>
  </si>
  <si>
    <t>FEC.ktoe.AT.Res.HHnew.Thermal.SH.Oil.SH.Elec</t>
  </si>
  <si>
    <t>FEC.ktoe.AT.Res.HHnew.Thermal.SH.Oil.SC</t>
  </si>
  <si>
    <t>FEC.ktoe.AT.Res.HHnew.Thermal.SH.Oil.SC.AC.Elec</t>
  </si>
  <si>
    <t>FEC.ktoe.AT.Res.HHnew.Thermal.SH.Oil.WH</t>
  </si>
  <si>
    <t>FEC.ktoe.AT.Res.HHnew.Thermal.SH.Oil.WH.Oil.NoSolar.Oil</t>
  </si>
  <si>
    <t>FEC.ktoe.AT.Res.HHnew.Thermal.SH.Oil.WH.Oil.Solar</t>
  </si>
  <si>
    <t>FEC.ktoe.AT.Res.HHnew.Thermal.SH.Oil.WH.Oil.Solar.Oil</t>
  </si>
  <si>
    <t>FEC.ktoe.AT.Res.HHnew.Thermal.SH.Oil.WH.Oil.Solar.Solar</t>
  </si>
  <si>
    <t>FEC.ktoe.AT.Res.HHnew.Thermal.SH.Oil.WH.Elc.NoSolar.Elec</t>
  </si>
  <si>
    <t>FEC.ktoe.AT.Res.HHnew.Thermal.SH.Oil.WH.Elc.Solar</t>
  </si>
  <si>
    <t>FEC.ktoe.AT.Res.HHnew.Thermal.SH.Oil.WH.Elc.Solar.Elec</t>
  </si>
  <si>
    <t>FEC.ktoe.AT.Res.HHnew.Thermal.SH.Oil.WH.Elc.Solar.Solar</t>
  </si>
  <si>
    <t>FEC.ktoe.AT.Res.HHnew.Thermal.SH.Oil.CO</t>
  </si>
  <si>
    <t>FEC.ktoe.AT.Res.HHnew.Thermal.SH.Oil.CO.LPG.LPG</t>
  </si>
  <si>
    <t>FEC.ktoe.AT.Res.HHnew.Thermal.SH.Oil.CO.Elc.Elec</t>
  </si>
  <si>
    <t>FEC.ktoe.AT.Res.HHnew.Thermal.SH.Gas</t>
  </si>
  <si>
    <t>FEC.ktoe.AT.Res.HHnew.Thermal.SH.Gas.SH</t>
  </si>
  <si>
    <t>FEC.ktoe.AT.Res.HHnew.Thermal.SH.Gas.SH.Gas</t>
  </si>
  <si>
    <t>FEC.ktoe.AT.Res.HHnew.Thermal.SH.Gas.SH.Elec</t>
  </si>
  <si>
    <t>FEC.ktoe.AT.Res.HHnew.Thermal.SH.Gas.SC</t>
  </si>
  <si>
    <t>FEC.ktoe.AT.Res.HHnew.Thermal.SH.Gas.SC.AC.Elec</t>
  </si>
  <si>
    <t>FEC.ktoe.AT.Res.HHnew.Thermal.SH.Gas.WH</t>
  </si>
  <si>
    <t>FEC.ktoe.AT.Res.HHnew.Thermal.SH.Gas.WH.Gas.NoSolar.Gas</t>
  </si>
  <si>
    <t>FEC.ktoe.AT.Res.HHnew.Thermal.SH.Gas.WH.Gas.Solar</t>
  </si>
  <si>
    <t>FEC.ktoe.AT.Res.HHnew.Thermal.SH.Gas.WH.Gas.Solar.Gas</t>
  </si>
  <si>
    <t>FEC.ktoe.AT.Res.HHnew.Thermal.SH.Gas.WH.Gas.Solar.Solar</t>
  </si>
  <si>
    <t>FEC.ktoe.AT.Res.HHnew.Thermal.SH.Gas.WH.Elc.NoSolar.Elec</t>
  </si>
  <si>
    <t>FEC.ktoe.AT.Res.HHnew.Thermal.SH.Gas.WH.Elc.Solar</t>
  </si>
  <si>
    <t>FEC.ktoe.AT.Res.HHnew.Thermal.SH.Gas.WH.Elc.Solar.Elec</t>
  </si>
  <si>
    <t>FEC.ktoe.AT.Res.HHnew.Thermal.SH.Gas.WH.Elc.Solar.Solar</t>
  </si>
  <si>
    <t>FEC.ktoe.AT.Res.HHnew.Thermal.SH.Gas.CO</t>
  </si>
  <si>
    <t>FEC.ktoe.AT.Res.HHnew.Thermal.SH.Gas.CO.Gas.Gas</t>
  </si>
  <si>
    <t>FEC.ktoe.AT.Res.HHnew.Thermal.SH.Gas.CO.Elc.Elec</t>
  </si>
  <si>
    <t>FEC.ktoe.AT.Res.HHnew.Thermal.SH.Biomass</t>
  </si>
  <si>
    <t>FEC.ktoe.AT.Res.HHnew.Thermal.SH.Biomass.SH</t>
  </si>
  <si>
    <t>FEC.ktoe.AT.Res.HHnew.Thermal.SH.Biomass.SH.Biomass</t>
  </si>
  <si>
    <t>FEC.ktoe.AT.Res.HHnew.Thermal.SH.Biomass.SH.Elec</t>
  </si>
  <si>
    <t>FEC.ktoe.AT.Res.HHnew.Thermal.SH.Biomass.SC</t>
  </si>
  <si>
    <t>FEC.ktoe.AT.Res.HHnew.Thermal.SH.Biomass.SC.AC.Elec</t>
  </si>
  <si>
    <t>FEC.ktoe.AT.Res.HHnew.Thermal.SH.Biomass.WH</t>
  </si>
  <si>
    <t>FEC.ktoe.AT.Res.HHnew.Thermal.SH.Biomass.WH.Biomass.NoSolar.Biomass</t>
  </si>
  <si>
    <t>FEC.ktoe.AT.Res.HHnew.Thermal.SH.Biomass.WH.Biomass.Solar</t>
  </si>
  <si>
    <t>FEC.ktoe.AT.Res.HHnew.Thermal.SH.Biomass.WH.Biomass.Solar.Biomass</t>
  </si>
  <si>
    <t>FEC.ktoe.AT.Res.HHnew.Thermal.SH.Biomass.WH.Biomass.Solar.Solar</t>
  </si>
  <si>
    <t>FEC.ktoe.AT.Res.HHnew.Thermal.SH.Biomass.WH.LPG.NoSolar.LPG</t>
  </si>
  <si>
    <t>FEC.ktoe.AT.Res.HHnew.Thermal.SH.Biomass.WH.LPG.Solar</t>
  </si>
  <si>
    <t>FEC.ktoe.AT.Res.HHnew.Thermal.SH.Biomass.WH.LPG.Solar.LPG</t>
  </si>
  <si>
    <t>FEC.ktoe.AT.Res.HHnew.Thermal.SH.Biomass.WH.LPG.Solar.Solar</t>
  </si>
  <si>
    <t>FEC.ktoe.AT.Res.HHnew.Thermal.SH.Biomass.WH.Elc.NoSolar.Elec</t>
  </si>
  <si>
    <t>FEC.ktoe.AT.Res.HHnew.Thermal.SH.Biomass.WH.Elc.Solar</t>
  </si>
  <si>
    <t>FEC.ktoe.AT.Res.HHnew.Thermal.SH.Biomass.WH.Elc.Solar.Elec</t>
  </si>
  <si>
    <t>FEC.ktoe.AT.Res.HHnew.Thermal.SH.Biomass.WH.Elc.Solar.Solar</t>
  </si>
  <si>
    <t>FEC.ktoe.AT.Res.HHnew.Thermal.SH.Biomass.CO</t>
  </si>
  <si>
    <t>FEC.ktoe.AT.Res.HHnew.Thermal.SH.Biomass.CO.Biomass.Biomass</t>
  </si>
  <si>
    <t>FEC.ktoe.AT.Res.HHnew.Thermal.SH.Biomass.CO.LPG.LPG</t>
  </si>
  <si>
    <t>FEC.ktoe.AT.Res.HHnew.Thermal.SH.Biomass.CO.Elc.Elec</t>
  </si>
  <si>
    <t>FEC.ktoe.AT.Res.HHnew.Thermal.SH.Geo</t>
  </si>
  <si>
    <t>FEC.ktoe.AT.Res.HHnew.Thermal.SH.Geo.SH</t>
  </si>
  <si>
    <t>FEC.ktoe.AT.Res.HHnew.Thermal.SH.Geo.SH.Geo</t>
  </si>
  <si>
    <t>FEC.ktoe.AT.Res.HHnew.Thermal.SH.Geo.SH.Elec</t>
  </si>
  <si>
    <t>FEC.ktoe.AT.Res.HHnew.Thermal.SH.Geo.SC</t>
  </si>
  <si>
    <t>FEC.ktoe.AT.Res.HHnew.Thermal.SH.Geo.SC.AC.Elec</t>
  </si>
  <si>
    <t>FEC.ktoe.AT.Res.HHnew.Thermal.SH.Geo.WH</t>
  </si>
  <si>
    <t>FEC.ktoe.AT.Res.HHnew.Thermal.SH.Geo.WH.Geo.NoSolar.Geo</t>
  </si>
  <si>
    <t>FEC.ktoe.AT.Res.HHnew.Thermal.SH.Geo.WH.Geo.Solar</t>
  </si>
  <si>
    <t>FEC.ktoe.AT.Res.HHnew.Thermal.SH.Geo.WH.Geo.Solar.Geo</t>
  </si>
  <si>
    <t>FEC.ktoe.AT.Res.HHnew.Thermal.SH.Geo.WH.Geo.Solar.Solar</t>
  </si>
  <si>
    <t>FEC.ktoe.AT.Res.HHnew.Thermal.SH.Geo.WH.Elc.NoSolar.Elec</t>
  </si>
  <si>
    <t>FEC.ktoe.AT.Res.HHnew.Thermal.SH.Geo.WH.Elc.Solar</t>
  </si>
  <si>
    <t>FEC.ktoe.AT.Res.HHnew.Thermal.SH.Geo.WH.Elc.Solar.Elec</t>
  </si>
  <si>
    <t>FEC.ktoe.AT.Res.HHnew.Thermal.SH.Geo.WH.Elc.Solar.Solar</t>
  </si>
  <si>
    <t>FEC.ktoe.AT.Res.HHnew.Thermal.SH.Geo.CO</t>
  </si>
  <si>
    <t>FEC.ktoe.AT.Res.HHnew.Thermal.SH.Geo.CO.LPG.LPG</t>
  </si>
  <si>
    <t>FEC.ktoe.AT.Res.HHnew.Thermal.SH.Geo.CO.Elc.Elec</t>
  </si>
  <si>
    <t>FEC.ktoe.AT.Res.HHnew.Thermal.SH.DistrHeat</t>
  </si>
  <si>
    <t>FEC.ktoe.AT.Res.HHnew.Thermal.SH.DistrHeat.SH</t>
  </si>
  <si>
    <t>FEC.ktoe.AT.Res.HHnew.Thermal.SH.DistrHeat.SH.Steam_Distr</t>
  </si>
  <si>
    <t>FEC.ktoe.AT.Res.HHnew.Thermal.SH.DistrHeat.SH.Elec</t>
  </si>
  <si>
    <t>FEC.ktoe.AT.Res.HHnew.Thermal.SH.DistrHeat.SC</t>
  </si>
  <si>
    <t>FEC.ktoe.AT.Res.HHnew.Thermal.SH.DistrHeat.SC.AC.Elec</t>
  </si>
  <si>
    <t>FEC.ktoe.AT.Res.HHnew.Thermal.SH.DistrHeat.WH</t>
  </si>
  <si>
    <t>FEC.ktoe.AT.Res.HHnew.Thermal.SH.DistrHeat.WH.DistrHeat.NoSolar.Steam_Distr</t>
  </si>
  <si>
    <t>FEC.ktoe.AT.Res.HHnew.Thermal.SH.DistrHeat.WH.DistrHeat.Solar</t>
  </si>
  <si>
    <t>FEC.ktoe.AT.Res.HHnew.Thermal.SH.DistrHeat.WH.DistrHeat.Solar.Steam_Distr</t>
  </si>
  <si>
    <t>FEC.ktoe.AT.Res.HHnew.Thermal.SH.DistrHeat.WH.DistrHeat.Solar.Solar</t>
  </si>
  <si>
    <t>FEC.ktoe.AT.Res.HHnew.Thermal.SH.DistrHeat.WH.Elc.NoSolar.Elec</t>
  </si>
  <si>
    <t>FEC.ktoe.AT.Res.HHnew.Thermal.SH.DistrHeat.WH.Elc.Solar</t>
  </si>
  <si>
    <t>FEC.ktoe.AT.Res.HHnew.Thermal.SH.DistrHeat.WH.Elc.Solar.Elec</t>
  </si>
  <si>
    <t>FEC.ktoe.AT.Res.HHnew.Thermal.SH.DistrHeat.WH.Elc.Solar.Solar</t>
  </si>
  <si>
    <t>FEC.ktoe.AT.Res.HHnew.Thermal.SH.DistrHeat.CO</t>
  </si>
  <si>
    <t>FEC.ktoe.AT.Res.HHnew.Thermal.SH.DistrHeat.CO.LPG.LPG</t>
  </si>
  <si>
    <t>FEC.ktoe.AT.Res.HHnew.Thermal.SH.DistrHeat.CO.Elc.Elec</t>
  </si>
  <si>
    <t>FEC.ktoe.AT.Res.HHnew.Thermal.SH.AdvElc</t>
  </si>
  <si>
    <t>FEC.ktoe.AT.Res.HHnew.Thermal.SH.AdvElc.SH</t>
  </si>
  <si>
    <t>FEC.ktoe.AT.Res.HHnew.Thermal.SH.AdvElc.SH.Elec</t>
  </si>
  <si>
    <t>FEC.ktoe.AT.Res.HHnew.Thermal.SH.AdvElc.SC</t>
  </si>
  <si>
    <t>FEC.ktoe.AT.Res.HHnew.Thermal.SH.AdvElc.SC.AC.Elec</t>
  </si>
  <si>
    <t>FEC.ktoe.AT.Res.HHnew.Thermal.SH.AdvElc.WH</t>
  </si>
  <si>
    <t>FEC.ktoe.AT.Res.HHnew.Thermal.SH.AdvElc.WH.LPG.NoSolar.LPG</t>
  </si>
  <si>
    <t>FEC.ktoe.AT.Res.HHnew.Thermal.SH.AdvElc.WH.LPG.Solar</t>
  </si>
  <si>
    <t>FEC.ktoe.AT.Res.HHnew.Thermal.SH.AdvElc.WH.LPG.Solar.LPG</t>
  </si>
  <si>
    <t>FEC.ktoe.AT.Res.HHnew.Thermal.SH.AdvElc.WH.LPG.Solar.Solar</t>
  </si>
  <si>
    <t>FEC.ktoe.AT.Res.HHnew.Thermal.SH.AdvElc.WH.Elc.NoSolar.Elec</t>
  </si>
  <si>
    <t>FEC.ktoe.AT.Res.HHnew.Thermal.SH.AdvElc.WH.Elc.Solar</t>
  </si>
  <si>
    <t>FEC.ktoe.AT.Res.HHnew.Thermal.SH.AdvElc.WH.Elc.Solar.Elec</t>
  </si>
  <si>
    <t>FEC.ktoe.AT.Res.HHnew.Thermal.SH.AdvElc.WH.Elc.Solar.Solar</t>
  </si>
  <si>
    <t>FEC.ktoe.AT.Res.HHnew.Thermal.SH.AdvElc.CO</t>
  </si>
  <si>
    <t>FEC.ktoe.AT.Res.HHnew.Thermal.SH.AdvElc.CO.LPG.LPG</t>
  </si>
  <si>
    <t>FEC.ktoe.AT.Res.HHnew.Thermal.SH.AdvElc.CO.Elc.Elec</t>
  </si>
  <si>
    <t>FEC.ktoe.AT.Res.HHnew.Thermal.SH.ConvElc</t>
  </si>
  <si>
    <t>FEC.ktoe.AT.Res.HHnew.Thermal.SH.ConvElc.SH</t>
  </si>
  <si>
    <t>FEC.ktoe.AT.Res.HHnew.Thermal.SH.ConvElc.SH.Elec</t>
  </si>
  <si>
    <t>FEC.ktoe.AT.Res.HHnew.Thermal.SH.ConvElc.SC</t>
  </si>
  <si>
    <t>FEC.ktoe.AT.Res.HHnew.Thermal.SH.ConvElc.SC.AC.Elec</t>
  </si>
  <si>
    <t>FEC.ktoe.AT.Res.HHnew.Thermal.SH.ConvElc.WH</t>
  </si>
  <si>
    <t>FEC.ktoe.AT.Res.HHnew.Thermal.SH.ConvElc.WH.LPG.NoSolar.LPG</t>
  </si>
  <si>
    <t>FEC.ktoe.AT.Res.HHnew.Thermal.SH.ConvElc.WH.LPG.Solar</t>
  </si>
  <si>
    <t>FEC.ktoe.AT.Res.HHnew.Thermal.SH.ConvElc.WH.LPG.Solar.LPG</t>
  </si>
  <si>
    <t>FEC.ktoe.AT.Res.HHnew.Thermal.SH.ConvElc.WH.LPG.Solar.Solar</t>
  </si>
  <si>
    <t>FEC.ktoe.AT.Res.HHnew.Thermal.SH.ConvElc.WH.Elc.NoSolar.Elec</t>
  </si>
  <si>
    <t>FEC.ktoe.AT.Res.HHnew.Thermal.SH.ConvElc.WH.Elc.Solar</t>
  </si>
  <si>
    <t>FEC.ktoe.AT.Res.HHnew.Thermal.SH.ConvElc.WH.Elc.Solar.Elec</t>
  </si>
  <si>
    <t>FEC.ktoe.AT.Res.HHnew.Thermal.SH.ConvElc.WH.Elc.Solar.Solar</t>
  </si>
  <si>
    <t>FEC.ktoe.AT.Res.HHnew.Thermal.SH.ConvElc.CO</t>
  </si>
  <si>
    <t>FEC.ktoe.AT.Res.HHnew.Thermal.SH.ConvElc.CO.LPG.LPG</t>
  </si>
  <si>
    <t>FEC.ktoe.AT.Res.HHnew.Thermal.SH.ConvElc.CO.Elc.Elec</t>
  </si>
  <si>
    <t>AT - Thermal energy service in new and renovated households (detailed structure)</t>
  </si>
  <si>
    <t>TES.ktoe.AT.Res.HHnew.Thermal.SH.Solids</t>
  </si>
  <si>
    <t>TES.ktoe.AT.Res.HHnew.Thermal.SH.Solids.SH</t>
  </si>
  <si>
    <t>TES.ktoe.AT.Res.HHnew.Thermal.SH.Solids.SH.Solids</t>
  </si>
  <si>
    <t>TES.ktoe.AT.Res.HHnew.Thermal.SH.Solids.SH.Elec</t>
  </si>
  <si>
    <t>TES.ktoe.AT.Res.HHnew.Thermal.SH.Solids.SC</t>
  </si>
  <si>
    <t>TES.ktoe.AT.Res.HHnew.Thermal.SH.Solids.SC.AC.Elec</t>
  </si>
  <si>
    <t>TES.ktoe.AT.Res.HHnew.Thermal.SH.Solids.WH</t>
  </si>
  <si>
    <t>TES.ktoe.AT.Res.HHnew.Thermal.SH.Solids.WH.Solids.NoSolar.Solids</t>
  </si>
  <si>
    <t>TES.ktoe.AT.Res.HHnew.Thermal.SH.Solids.WH.LPG.NoSolar.LPG</t>
  </si>
  <si>
    <t>TES.ktoe.AT.Res.HHnew.Thermal.SH.Solids.WH.LPG.Solar</t>
  </si>
  <si>
    <t>TES.ktoe.AT.Res.HHnew.Thermal.SH.Solids.WH.LPG.Solar.LPG</t>
  </si>
  <si>
    <t>TES.ktoe.AT.Res.HHnew.Thermal.SH.Solids.WH.LPG.Solar.Solar</t>
  </si>
  <si>
    <t>TES.ktoe.AT.Res.HHnew.Thermal.SH.Solids.WH.Elc.NoSolar.Elec</t>
  </si>
  <si>
    <t>TES.ktoe.AT.Res.HHnew.Thermal.SH.Solids.WH.Elc.Solar</t>
  </si>
  <si>
    <t>TES.ktoe.AT.Res.HHnew.Thermal.SH.Solids.WH.Elc.Solar.Elec</t>
  </si>
  <si>
    <t>TES.ktoe.AT.Res.HHnew.Thermal.SH.Solids.WH.Elc.Solar.Solar</t>
  </si>
  <si>
    <t>TES.ktoe.AT.Res.HHnew.Thermal.SH.Solids.CO</t>
  </si>
  <si>
    <t>TES.ktoe.AT.Res.HHnew.Thermal.SH.Solids.CO.Solids.Solids</t>
  </si>
  <si>
    <t>TES.ktoe.AT.Res.HHnew.Thermal.SH.Solids.CO.LPG.LPG</t>
  </si>
  <si>
    <t>TES.ktoe.AT.Res.HHnew.Thermal.SH.Solids.CO.Elc.Elec</t>
  </si>
  <si>
    <t>TES.ktoe.AT.Res.HHnew.Thermal.SH.LPG</t>
  </si>
  <si>
    <t>TES.ktoe.AT.Res.HHnew.Thermal.SH.LPG.SH</t>
  </si>
  <si>
    <t>TES.ktoe.AT.Res.HHnew.Thermal.SH.LPG.SH.LPG</t>
  </si>
  <si>
    <t>TES.ktoe.AT.Res.HHnew.Thermal.SH.LPG.SH.Elec</t>
  </si>
  <si>
    <t>TES.ktoe.AT.Res.HHnew.Thermal.SH.LPG.SC</t>
  </si>
  <si>
    <t>TES.ktoe.AT.Res.HHnew.Thermal.SH.LPG.SC.AC.Elec</t>
  </si>
  <si>
    <t>TES.ktoe.AT.Res.HHnew.Thermal.SH.LPG.WH</t>
  </si>
  <si>
    <t>TES.ktoe.AT.Res.HHnew.Thermal.SH.LPG.WH.LPG.NoSolar.LPG</t>
  </si>
  <si>
    <t>TES.ktoe.AT.Res.HHnew.Thermal.SH.LPG.WH.LPG.Solar</t>
  </si>
  <si>
    <t>TES.ktoe.AT.Res.HHnew.Thermal.SH.LPG.WH.LPG.Solar.LPG</t>
  </si>
  <si>
    <t>TES.ktoe.AT.Res.HHnew.Thermal.SH.LPG.WH.LPG.Solar.Solar</t>
  </si>
  <si>
    <t>TES.ktoe.AT.Res.HHnew.Thermal.SH.LPG.WH.Elc.NoSolar.Elec</t>
  </si>
  <si>
    <t>TES.ktoe.AT.Res.HHnew.Thermal.SH.LPG.WH.Elc.Solar</t>
  </si>
  <si>
    <t>TES.ktoe.AT.Res.HHnew.Thermal.SH.LPG.WH.Elc.Solar.Elec</t>
  </si>
  <si>
    <t>TES.ktoe.AT.Res.HHnew.Thermal.SH.LPG.WH.Elc.Solar.Solar</t>
  </si>
  <si>
    <t>TES.ktoe.AT.Res.HHnew.Thermal.SH.LPG.CO</t>
  </si>
  <si>
    <t>TES.ktoe.AT.Res.HHnew.Thermal.SH.LPG.CO.LPG.LPG</t>
  </si>
  <si>
    <t>TES.ktoe.AT.Res.HHnew.Thermal.SH.LPG.CO.Elc.Elec</t>
  </si>
  <si>
    <t>TES.ktoe.AT.Res.HHnew.Thermal.SH.Oil</t>
  </si>
  <si>
    <t>TES.ktoe.AT.Res.HHnew.Thermal.SH.Oil.SH</t>
  </si>
  <si>
    <t>TES.ktoe.AT.Res.HHnew.Thermal.SH.Oil.SH.Oil</t>
  </si>
  <si>
    <t>TES.ktoe.AT.Res.HHnew.Thermal.SH.Oil.SH.Elec</t>
  </si>
  <si>
    <t>TES.ktoe.AT.Res.HHnew.Thermal.SH.Oil.SC</t>
  </si>
  <si>
    <t>TES.ktoe.AT.Res.HHnew.Thermal.SH.Oil.SC.AC.Elec</t>
  </si>
  <si>
    <t>TES.ktoe.AT.Res.HHnew.Thermal.SH.Oil.WH</t>
  </si>
  <si>
    <t>TES.ktoe.AT.Res.HHnew.Thermal.SH.Oil.WH.Oil.NoSolar.Oil</t>
  </si>
  <si>
    <t>TES.ktoe.AT.Res.HHnew.Thermal.SH.Oil.WH.Oil.Solar</t>
  </si>
  <si>
    <t>TES.ktoe.AT.Res.HHnew.Thermal.SH.Oil.WH.Oil.Solar.Oil</t>
  </si>
  <si>
    <t>TES.ktoe.AT.Res.HHnew.Thermal.SH.Oil.WH.Oil.Solar.Solar</t>
  </si>
  <si>
    <t>TES.ktoe.AT.Res.HHnew.Thermal.SH.Oil.WH.Elc.NoSolar.Elec</t>
  </si>
  <si>
    <t>TES.ktoe.AT.Res.HHnew.Thermal.SH.Oil.WH.Elc.Solar</t>
  </si>
  <si>
    <t>TES.ktoe.AT.Res.HHnew.Thermal.SH.Oil.WH.Elc.Solar.Elec</t>
  </si>
  <si>
    <t>TES.ktoe.AT.Res.HHnew.Thermal.SH.Oil.WH.Elc.Solar.Solar</t>
  </si>
  <si>
    <t>TES.ktoe.AT.Res.HHnew.Thermal.SH.Oil.CO</t>
  </si>
  <si>
    <t>TES.ktoe.AT.Res.HHnew.Thermal.SH.Oil.CO.LPG.LPG</t>
  </si>
  <si>
    <t>TES.ktoe.AT.Res.HHnew.Thermal.SH.Oil.CO.Elc.Elec</t>
  </si>
  <si>
    <t>TES.ktoe.AT.Res.HHnew.Thermal.SH.Gas</t>
  </si>
  <si>
    <t>TES.ktoe.AT.Res.HHnew.Thermal.SH.Gas.SH</t>
  </si>
  <si>
    <t>TES.ktoe.AT.Res.HHnew.Thermal.SH.Gas.SH.Gas</t>
  </si>
  <si>
    <t>TES.ktoe.AT.Res.HHnew.Thermal.SH.Gas.SH.Elec</t>
  </si>
  <si>
    <t>TES.ktoe.AT.Res.HHnew.Thermal.SH.Gas.SC</t>
  </si>
  <si>
    <t>TES.ktoe.AT.Res.HHnew.Thermal.SH.Gas.SC.AC.Elec</t>
  </si>
  <si>
    <t>TES.ktoe.AT.Res.HHnew.Thermal.SH.Gas.WH</t>
  </si>
  <si>
    <t>TES.ktoe.AT.Res.HHnew.Thermal.SH.Gas.WH.Gas.NoSolar.Gas</t>
  </si>
  <si>
    <t>TES.ktoe.AT.Res.HHnew.Thermal.SH.Gas.WH.Gas.Solar</t>
  </si>
  <si>
    <t>TES.ktoe.AT.Res.HHnew.Thermal.SH.Gas.WH.Gas.Solar.Gas</t>
  </si>
  <si>
    <t>TES.ktoe.AT.Res.HHnew.Thermal.SH.Gas.WH.Gas.Solar.Solar</t>
  </si>
  <si>
    <t>TES.ktoe.AT.Res.HHnew.Thermal.SH.Gas.WH.Elc.NoSolar.Elec</t>
  </si>
  <si>
    <t>TES.ktoe.AT.Res.HHnew.Thermal.SH.Gas.WH.Elc.Solar</t>
  </si>
  <si>
    <t>TES.ktoe.AT.Res.HHnew.Thermal.SH.Gas.WH.Elc.Solar.Elec</t>
  </si>
  <si>
    <t>TES.ktoe.AT.Res.HHnew.Thermal.SH.Gas.WH.Elc.Solar.Solar</t>
  </si>
  <si>
    <t>TES.ktoe.AT.Res.HHnew.Thermal.SH.Gas.CO</t>
  </si>
  <si>
    <t>TES.ktoe.AT.Res.HHnew.Thermal.SH.Gas.CO.Gas.Gas</t>
  </si>
  <si>
    <t>TES.ktoe.AT.Res.HHnew.Thermal.SH.Gas.CO.Elc.Elec</t>
  </si>
  <si>
    <t>TES.ktoe.AT.Res.HHnew.Thermal.SH.Biomass</t>
  </si>
  <si>
    <t>TES.ktoe.AT.Res.HHnew.Thermal.SH.Biomass.SH</t>
  </si>
  <si>
    <t>TES.ktoe.AT.Res.HHnew.Thermal.SH.Biomass.SH.Biomass</t>
  </si>
  <si>
    <t>TES.ktoe.AT.Res.HHnew.Thermal.SH.Biomass.SH.Elec</t>
  </si>
  <si>
    <t>TES.ktoe.AT.Res.HHnew.Thermal.SH.Biomass.SC</t>
  </si>
  <si>
    <t>TES.ktoe.AT.Res.HHnew.Thermal.SH.Biomass.SC.AC.Elec</t>
  </si>
  <si>
    <t>TES.ktoe.AT.Res.HHnew.Thermal.SH.Biomass.WH</t>
  </si>
  <si>
    <t>TES.ktoe.AT.Res.HHnew.Thermal.SH.Biomass.WH.Biomass.NoSolar.Biomass</t>
  </si>
  <si>
    <t>TES.ktoe.AT.Res.HHnew.Thermal.SH.Biomass.WH.Biomass.Solar</t>
  </si>
  <si>
    <t>TES.ktoe.AT.Res.HHnew.Thermal.SH.Biomass.WH.Biomass.Solar.Biomass</t>
  </si>
  <si>
    <t>TES.ktoe.AT.Res.HHnew.Thermal.SH.Biomass.WH.Biomass.Solar.Solar</t>
  </si>
  <si>
    <t>TES.ktoe.AT.Res.HHnew.Thermal.SH.Biomass.WH.LPG.NoSolar.LPG</t>
  </si>
  <si>
    <t>TES.ktoe.AT.Res.HHnew.Thermal.SH.Biomass.WH.LPG.Solar</t>
  </si>
  <si>
    <t>TES.ktoe.AT.Res.HHnew.Thermal.SH.Biomass.WH.LPG.Solar.LPG</t>
  </si>
  <si>
    <t>TES.ktoe.AT.Res.HHnew.Thermal.SH.Biomass.WH.LPG.Solar.Solar</t>
  </si>
  <si>
    <t>TES.ktoe.AT.Res.HHnew.Thermal.SH.Biomass.WH.Elc.NoSolar.Elec</t>
  </si>
  <si>
    <t>TES.ktoe.AT.Res.HHnew.Thermal.SH.Biomass.WH.Elc.Solar</t>
  </si>
  <si>
    <t>TES.ktoe.AT.Res.HHnew.Thermal.SH.Biomass.WH.Elc.Solar.Elec</t>
  </si>
  <si>
    <t>TES.ktoe.AT.Res.HHnew.Thermal.SH.Biomass.WH.Elc.Solar.Solar</t>
  </si>
  <si>
    <t>TES.ktoe.AT.Res.HHnew.Thermal.SH.Biomass.CO</t>
  </si>
  <si>
    <t>TES.ktoe.AT.Res.HHnew.Thermal.SH.Biomass.CO.Biomass.Biomass</t>
  </si>
  <si>
    <t>TES.ktoe.AT.Res.HHnew.Thermal.SH.Biomass.CO.LPG.LPG</t>
  </si>
  <si>
    <t>TES.ktoe.AT.Res.HHnew.Thermal.SH.Biomass.CO.Elc.Elec</t>
  </si>
  <si>
    <t>TES.ktoe.AT.Res.HHnew.Thermal.SH.Geo</t>
  </si>
  <si>
    <t>TES.ktoe.AT.Res.HHnew.Thermal.SH.Geo.SH</t>
  </si>
  <si>
    <t>TES.ktoe.AT.Res.HHnew.Thermal.SH.Geo.SH.Geo</t>
  </si>
  <si>
    <t>TES.ktoe.AT.Res.HHnew.Thermal.SH.Geo.SH.Elec</t>
  </si>
  <si>
    <t>TES.ktoe.AT.Res.HHnew.Thermal.SH.Geo.SC</t>
  </si>
  <si>
    <t>TES.ktoe.AT.Res.HHnew.Thermal.SH.Geo.SC.AC.Elec</t>
  </si>
  <si>
    <t>TES.ktoe.AT.Res.HHnew.Thermal.SH.Geo.WH</t>
  </si>
  <si>
    <t>TES.ktoe.AT.Res.HHnew.Thermal.SH.Geo.WH.Geo.NoSolar.Geo</t>
  </si>
  <si>
    <t>TES.ktoe.AT.Res.HHnew.Thermal.SH.Geo.WH.Geo.Solar</t>
  </si>
  <si>
    <t>TES.ktoe.AT.Res.HHnew.Thermal.SH.Geo.WH.Geo.Solar.Geo</t>
  </si>
  <si>
    <t>TES.ktoe.AT.Res.HHnew.Thermal.SH.Geo.WH.Geo.Solar.Solar</t>
  </si>
  <si>
    <t>TES.ktoe.AT.Res.HHnew.Thermal.SH.Geo.WH.Elc.NoSolar.Elec</t>
  </si>
  <si>
    <t>TES.ktoe.AT.Res.HHnew.Thermal.SH.Geo.WH.Elc.Solar</t>
  </si>
  <si>
    <t>TES.ktoe.AT.Res.HHnew.Thermal.SH.Geo.WH.Elc.Solar.Elec</t>
  </si>
  <si>
    <t>TES.ktoe.AT.Res.HHnew.Thermal.SH.Geo.WH.Elc.Solar.Solar</t>
  </si>
  <si>
    <t>TES.ktoe.AT.Res.HHnew.Thermal.SH.Geo.CO</t>
  </si>
  <si>
    <t>TES.ktoe.AT.Res.HHnew.Thermal.SH.Geo.CO.LPG.LPG</t>
  </si>
  <si>
    <t>TES.ktoe.AT.Res.HHnew.Thermal.SH.Geo.CO.Elc.Elec</t>
  </si>
  <si>
    <t>TES.ktoe.AT.Res.HHnew.Thermal.SH.DistrHeat</t>
  </si>
  <si>
    <t>TES.ktoe.AT.Res.HHnew.Thermal.SH.DistrHeat.SH</t>
  </si>
  <si>
    <t>TES.ktoe.AT.Res.HHnew.Thermal.SH.DistrHeat.SH.Steam_Distr</t>
  </si>
  <si>
    <t>TES.ktoe.AT.Res.HHnew.Thermal.SH.DistrHeat.SH.Elec</t>
  </si>
  <si>
    <t>TES.ktoe.AT.Res.HHnew.Thermal.SH.DistrHeat.SC</t>
  </si>
  <si>
    <t>TES.ktoe.AT.Res.HHnew.Thermal.SH.DistrHeat.SC.AC.Elec</t>
  </si>
  <si>
    <t>TES.ktoe.AT.Res.HHnew.Thermal.SH.DistrHeat.WH</t>
  </si>
  <si>
    <t>TES.ktoe.AT.Res.HHnew.Thermal.SH.DistrHeat.WH.DistrHeat.NoSolar.Steam_Distr</t>
  </si>
  <si>
    <t>TES.ktoe.AT.Res.HHnew.Thermal.SH.DistrHeat.WH.DistrHeat.Solar</t>
  </si>
  <si>
    <t>TES.ktoe.AT.Res.HHnew.Thermal.SH.DistrHeat.WH.DistrHeat.Solar.Steam_Distr</t>
  </si>
  <si>
    <t>TES.ktoe.AT.Res.HHnew.Thermal.SH.DistrHeat.WH.DistrHeat.Solar.Solar</t>
  </si>
  <si>
    <t>TES.ktoe.AT.Res.HHnew.Thermal.SH.DistrHeat.WH.Elc.NoSolar.Elec</t>
  </si>
  <si>
    <t>TES.ktoe.AT.Res.HHnew.Thermal.SH.DistrHeat.WH.Elc.Solar</t>
  </si>
  <si>
    <t>TES.ktoe.AT.Res.HHnew.Thermal.SH.DistrHeat.WH.Elc.Solar.Elec</t>
  </si>
  <si>
    <t>TES.ktoe.AT.Res.HHnew.Thermal.SH.DistrHeat.WH.Elc.Solar.Solar</t>
  </si>
  <si>
    <t>TES.ktoe.AT.Res.HHnew.Thermal.SH.DistrHeat.CO</t>
  </si>
  <si>
    <t>TES.ktoe.AT.Res.HHnew.Thermal.SH.DistrHeat.CO.LPG.LPG</t>
  </si>
  <si>
    <t>TES.ktoe.AT.Res.HHnew.Thermal.SH.DistrHeat.CO.Elc.Elec</t>
  </si>
  <si>
    <t>TES.ktoe.AT.Res.HHnew.Thermal.SH.AdvElc</t>
  </si>
  <si>
    <t>TES.ktoe.AT.Res.HHnew.Thermal.SH.AdvElc.SH</t>
  </si>
  <si>
    <t>TES.ktoe.AT.Res.HHnew.Thermal.SH.AdvElc.SH.Elec</t>
  </si>
  <si>
    <t>TES.ktoe.AT.Res.HHnew.Thermal.SH.AdvElc.SC</t>
  </si>
  <si>
    <t>TES.ktoe.AT.Res.HHnew.Thermal.SH.AdvElc.SC.AC.Elec</t>
  </si>
  <si>
    <t>TES.ktoe.AT.Res.HHnew.Thermal.SH.AdvElc.WH</t>
  </si>
  <si>
    <t>TES.ktoe.AT.Res.HHnew.Thermal.SH.AdvElc.WH.LPG.NoSolar.LPG</t>
  </si>
  <si>
    <t>TES.ktoe.AT.Res.HHnew.Thermal.SH.AdvElc.WH.LPG.Solar</t>
  </si>
  <si>
    <t>TES.ktoe.AT.Res.HHnew.Thermal.SH.AdvElc.WH.LPG.Solar.LPG</t>
  </si>
  <si>
    <t>TES.ktoe.AT.Res.HHnew.Thermal.SH.AdvElc.WH.LPG.Solar.Solar</t>
  </si>
  <si>
    <t>TES.ktoe.AT.Res.HHnew.Thermal.SH.AdvElc.WH.Elc.NoSolar.Elec</t>
  </si>
  <si>
    <t>TES.ktoe.AT.Res.HHnew.Thermal.SH.AdvElc.WH.Elc.Solar</t>
  </si>
  <si>
    <t>TES.ktoe.AT.Res.HHnew.Thermal.SH.AdvElc.WH.Elc.Solar.Elec</t>
  </si>
  <si>
    <t>TES.ktoe.AT.Res.HHnew.Thermal.SH.AdvElc.WH.Elc.Solar.Solar</t>
  </si>
  <si>
    <t>TES.ktoe.AT.Res.HHnew.Thermal.SH.AdvElc.CO</t>
  </si>
  <si>
    <t>TES.ktoe.AT.Res.HHnew.Thermal.SH.AdvElc.CO.LPG.LPG</t>
  </si>
  <si>
    <t>TES.ktoe.AT.Res.HHnew.Thermal.SH.AdvElc.CO.Elc.Elec</t>
  </si>
  <si>
    <t>TES.ktoe.AT.Res.HHnew.Thermal.SH.ConvElc</t>
  </si>
  <si>
    <t>TES.ktoe.AT.Res.HHnew.Thermal.SH.ConvElc.SH</t>
  </si>
  <si>
    <t>TES.ktoe.AT.Res.HHnew.Thermal.SH.ConvElc.SH.Elec</t>
  </si>
  <si>
    <t>TES.ktoe.AT.Res.HHnew.Thermal.SH.ConvElc.SC</t>
  </si>
  <si>
    <t>TES.ktoe.AT.Res.HHnew.Thermal.SH.ConvElc.SC.AC.Elec</t>
  </si>
  <si>
    <t>TES.ktoe.AT.Res.HHnew.Thermal.SH.ConvElc.WH</t>
  </si>
  <si>
    <t>TES.ktoe.AT.Res.HHnew.Thermal.SH.ConvElc.WH.LPG.NoSolar.LPG</t>
  </si>
  <si>
    <t>TES.ktoe.AT.Res.HHnew.Thermal.SH.ConvElc.WH.LPG.Solar</t>
  </si>
  <si>
    <t>TES.ktoe.AT.Res.HHnew.Thermal.SH.ConvElc.WH.LPG.Solar.LPG</t>
  </si>
  <si>
    <t>TES.ktoe.AT.Res.HHnew.Thermal.SH.ConvElc.WH.LPG.Solar.Solar</t>
  </si>
  <si>
    <t>TES.ktoe.AT.Res.HHnew.Thermal.SH.ConvElc.WH.Elc.NoSolar.Elec</t>
  </si>
  <si>
    <t>TES.ktoe.AT.Res.HHnew.Thermal.SH.ConvElc.WH.Elc.Solar</t>
  </si>
  <si>
    <t>TES.ktoe.AT.Res.HHnew.Thermal.SH.ConvElc.WH.Elc.Solar.Elec</t>
  </si>
  <si>
    <t>TES.ktoe.AT.Res.HHnew.Thermal.SH.ConvElc.WH.Elc.Solar.Solar</t>
  </si>
  <si>
    <t>TES.ktoe.AT.Res.HHnew.Thermal.SH.ConvElc.CO</t>
  </si>
  <si>
    <t>TES.ktoe.AT.Res.HHnew.Thermal.SH.ConvElc.CO.LPG.LPG</t>
  </si>
  <si>
    <t>TES.ktoe.AT.Res.HHnew.Thermal.SH.ConvElc.CO.Elc.Elec</t>
  </si>
  <si>
    <t>AT - System efficiency indicator of new and renovated households (detailed structure)</t>
  </si>
  <si>
    <t>Eff.ratio.AT.Res.HHnew.Thermal.SH.Solids</t>
  </si>
  <si>
    <t>Eff.ratio.AT.Res.HHnew.Thermal.SH.Solids.SH</t>
  </si>
  <si>
    <t>Eff.ratio.AT.Res.HHnew.Thermal.SH.Solids.SH.Solids</t>
  </si>
  <si>
    <t>Eff.ratio.AT.Res.HHnew.Thermal.SH.Solids.SH.Elec</t>
  </si>
  <si>
    <t>Eff.ratio.AT.Res.HHnew.Thermal.SH.Solids.SC</t>
  </si>
  <si>
    <t>Eff.ratio.AT.Res.HHnew.Thermal.SH.Solids.SC.AC.Elec</t>
  </si>
  <si>
    <t>Eff.ratio.AT.Res.HHnew.Thermal.SH.Solids.WH</t>
  </si>
  <si>
    <t>Eff.ratio.AT.Res.HHnew.Thermal.SH.Solids.WH.Solids.NoSolar.Solids</t>
  </si>
  <si>
    <t>Eff.ratio.AT.Res.HHnew.Thermal.SH.Solids.WH.LPG.NoSolar.LPG</t>
  </si>
  <si>
    <t>Eff.ratio.AT.Res.HHnew.Thermal.SH.Solids.WH.LPG.Solar</t>
  </si>
  <si>
    <t>Eff.ratio.AT.Res.HHnew.Thermal.SH.Solids.WH.LPG.Solar.LPG</t>
  </si>
  <si>
    <t>Eff.ratio.AT.Res.HHnew.Thermal.SH.Solids.WH.LPG.Solar.Solar</t>
  </si>
  <si>
    <t>Eff.ratio.AT.Res.HHnew.Thermal.SH.Solids.WH.Elc.NoSolar.Elec</t>
  </si>
  <si>
    <t>Eff.ratio.AT.Res.HHnew.Thermal.SH.Solids.WH.Elc.Solar</t>
  </si>
  <si>
    <t>Eff.ratio.AT.Res.HHnew.Thermal.SH.Solids.WH.Elc.Solar.Elec</t>
  </si>
  <si>
    <t>Eff.ratio.AT.Res.HHnew.Thermal.SH.Solids.WH.Elc.Solar.Solar</t>
  </si>
  <si>
    <t>Eff.ratio.AT.Res.HHnew.Thermal.SH.Solids.CO</t>
  </si>
  <si>
    <t>Eff.ratio.AT.Res.HHnew.Thermal.SH.Solids.CO.Solids.Solids</t>
  </si>
  <si>
    <t>Eff.ratio.AT.Res.HHnew.Thermal.SH.Solids.CO.LPG.LPG</t>
  </si>
  <si>
    <t>Eff.ratio.AT.Res.HHnew.Thermal.SH.Solids.CO.Elc.Elec</t>
  </si>
  <si>
    <t>Eff.ratio.AT.Res.HHnew.Thermal.SH.LPG</t>
  </si>
  <si>
    <t>Eff.ratio.AT.Res.HHnew.Thermal.SH.LPG.SH</t>
  </si>
  <si>
    <t>Eff.ratio.AT.Res.HHnew.Thermal.SH.LPG.SH.LPG</t>
  </si>
  <si>
    <t>Eff.ratio.AT.Res.HHnew.Thermal.SH.LPG.SH.Elec</t>
  </si>
  <si>
    <t>Eff.ratio.AT.Res.HHnew.Thermal.SH.LPG.SC</t>
  </si>
  <si>
    <t>Eff.ratio.AT.Res.HHnew.Thermal.SH.LPG.SC.AC.Elec</t>
  </si>
  <si>
    <t>Eff.ratio.AT.Res.HHnew.Thermal.SH.LPG.WH</t>
  </si>
  <si>
    <t>Eff.ratio.AT.Res.HHnew.Thermal.SH.LPG.WH.LPG.NoSolar.LPG</t>
  </si>
  <si>
    <t>Eff.ratio.AT.Res.HHnew.Thermal.SH.LPG.WH.LPG.Solar</t>
  </si>
  <si>
    <t>Eff.ratio.AT.Res.HHnew.Thermal.SH.LPG.WH.LPG.Solar.LPG</t>
  </si>
  <si>
    <t>Eff.ratio.AT.Res.HHnew.Thermal.SH.LPG.WH.LPG.Solar.Solar</t>
  </si>
  <si>
    <t>Eff.ratio.AT.Res.HHnew.Thermal.SH.LPG.WH.Elc.NoSolar.Elec</t>
  </si>
  <si>
    <t>Eff.ratio.AT.Res.HHnew.Thermal.SH.LPG.WH.Elc.Solar</t>
  </si>
  <si>
    <t>Eff.ratio.AT.Res.HHnew.Thermal.SH.LPG.WH.Elc.Solar.Elec</t>
  </si>
  <si>
    <t>Eff.ratio.AT.Res.HHnew.Thermal.SH.LPG.WH.Elc.Solar.Solar</t>
  </si>
  <si>
    <t>Eff.ratio.AT.Res.HHnew.Thermal.SH.LPG.CO</t>
  </si>
  <si>
    <t>Eff.ratio.AT.Res.HHnew.Thermal.SH.LPG.CO.LPG.LPG</t>
  </si>
  <si>
    <t>Eff.ratio.AT.Res.HHnew.Thermal.SH.LPG.CO.Elc.Elec</t>
  </si>
  <si>
    <t>Eff.ratio.AT.Res.HHnew.Thermal.SH.Oil</t>
  </si>
  <si>
    <t>Eff.ratio.AT.Res.HHnew.Thermal.SH.Oil.SH</t>
  </si>
  <si>
    <t>Eff.ratio.AT.Res.HHnew.Thermal.SH.Oil.SH.Oil</t>
  </si>
  <si>
    <t>Eff.ratio.AT.Res.HHnew.Thermal.SH.Oil.SH.Elec</t>
  </si>
  <si>
    <t>Eff.ratio.AT.Res.HHnew.Thermal.SH.Oil.SC</t>
  </si>
  <si>
    <t>Eff.ratio.AT.Res.HHnew.Thermal.SH.Oil.SC.AC.Elec</t>
  </si>
  <si>
    <t>Eff.ratio.AT.Res.HHnew.Thermal.SH.Oil.WH</t>
  </si>
  <si>
    <t>Eff.ratio.AT.Res.HHnew.Thermal.SH.Oil.WH.Oil.NoSolar.Oil</t>
  </si>
  <si>
    <t>Eff.ratio.AT.Res.HHnew.Thermal.SH.Oil.WH.Oil.Solar</t>
  </si>
  <si>
    <t>Eff.ratio.AT.Res.HHnew.Thermal.SH.Oil.WH.Oil.Solar.Oil</t>
  </si>
  <si>
    <t>Eff.ratio.AT.Res.HHnew.Thermal.SH.Oil.WH.Oil.Solar.Solar</t>
  </si>
  <si>
    <t>Eff.ratio.AT.Res.HHnew.Thermal.SH.Oil.WH.Elc.NoSolar.Elec</t>
  </si>
  <si>
    <t>Eff.ratio.AT.Res.HHnew.Thermal.SH.Oil.WH.Elc.Solar</t>
  </si>
  <si>
    <t>Eff.ratio.AT.Res.HHnew.Thermal.SH.Oil.WH.Elc.Solar.Elec</t>
  </si>
  <si>
    <t>Eff.ratio.AT.Res.HHnew.Thermal.SH.Oil.WH.Elc.Solar.Solar</t>
  </si>
  <si>
    <t>Eff.ratio.AT.Res.HHnew.Thermal.SH.Oil.CO</t>
  </si>
  <si>
    <t>Eff.ratio.AT.Res.HHnew.Thermal.SH.Oil.CO.LPG.LPG</t>
  </si>
  <si>
    <t>Eff.ratio.AT.Res.HHnew.Thermal.SH.Oil.CO.Elc.Elec</t>
  </si>
  <si>
    <t>Eff.ratio.AT.Res.HHnew.Thermal.SH.Gas</t>
  </si>
  <si>
    <t>Eff.ratio.AT.Res.HHnew.Thermal.SH.Gas.SH</t>
  </si>
  <si>
    <t>Eff.ratio.AT.Res.HHnew.Thermal.SH.Gas.SH.Gas</t>
  </si>
  <si>
    <t>Eff.ratio.AT.Res.HHnew.Thermal.SH.Gas.SH.Elec</t>
  </si>
  <si>
    <t>Eff.ratio.AT.Res.HHnew.Thermal.SH.Gas.SC</t>
  </si>
  <si>
    <t>Eff.ratio.AT.Res.HHnew.Thermal.SH.Gas.SC.AC.Elec</t>
  </si>
  <si>
    <t>Eff.ratio.AT.Res.HHnew.Thermal.SH.Gas.WH</t>
  </si>
  <si>
    <t>Eff.ratio.AT.Res.HHnew.Thermal.SH.Gas.WH.Gas.NoSolar.Gas</t>
  </si>
  <si>
    <t>Eff.ratio.AT.Res.HHnew.Thermal.SH.Gas.WH.Gas.Solar</t>
  </si>
  <si>
    <t>Eff.ratio.AT.Res.HHnew.Thermal.SH.Gas.WH.Gas.Solar.Gas</t>
  </si>
  <si>
    <t>Eff.ratio.AT.Res.HHnew.Thermal.SH.Gas.WH.Gas.Solar.Solar</t>
  </si>
  <si>
    <t>Eff.ratio.AT.Res.HHnew.Thermal.SH.Gas.WH.Elc.NoSolar.Elec</t>
  </si>
  <si>
    <t>Eff.ratio.AT.Res.HHnew.Thermal.SH.Gas.WH.Elc.Solar</t>
  </si>
  <si>
    <t>Eff.ratio.AT.Res.HHnew.Thermal.SH.Gas.WH.Elc.Solar.Elec</t>
  </si>
  <si>
    <t>Eff.ratio.AT.Res.HHnew.Thermal.SH.Gas.WH.Elc.Solar.Solar</t>
  </si>
  <si>
    <t>Eff.ratio.AT.Res.HHnew.Thermal.SH.Gas.CO</t>
  </si>
  <si>
    <t>Eff.ratio.AT.Res.HHnew.Thermal.SH.Gas.CO.Gas.Gas</t>
  </si>
  <si>
    <t>Eff.ratio.AT.Res.HHnew.Thermal.SH.Gas.CO.Elc.Elec</t>
  </si>
  <si>
    <t>Eff.ratio.AT.Res.HHnew.Thermal.SH.Biomass</t>
  </si>
  <si>
    <t>Eff.ratio.AT.Res.HHnew.Thermal.SH.Biomass.SH</t>
  </si>
  <si>
    <t>Eff.ratio.AT.Res.HHnew.Thermal.SH.Biomass.SH.Biomass</t>
  </si>
  <si>
    <t>Eff.ratio.AT.Res.HHnew.Thermal.SH.Biomass.SH.Elec</t>
  </si>
  <si>
    <t>Eff.ratio.AT.Res.HHnew.Thermal.SH.Biomass.SC</t>
  </si>
  <si>
    <t>Eff.ratio.AT.Res.HHnew.Thermal.SH.Biomass.SC.AC.Elec</t>
  </si>
  <si>
    <t>Eff.ratio.AT.Res.HHnew.Thermal.SH.Biomass.WH</t>
  </si>
  <si>
    <t>Eff.ratio.AT.Res.HHnew.Thermal.SH.Biomass.WH.Biomass.NoSolar.Biomass</t>
  </si>
  <si>
    <t>Eff.ratio.AT.Res.HHnew.Thermal.SH.Biomass.WH.Biomass.Solar</t>
  </si>
  <si>
    <t>Eff.ratio.AT.Res.HHnew.Thermal.SH.Biomass.WH.Biomass.Solar.Biomass</t>
  </si>
  <si>
    <t>Eff.ratio.AT.Res.HHnew.Thermal.SH.Biomass.WH.Biomass.Solar.Solar</t>
  </si>
  <si>
    <t>Eff.ratio.AT.Res.HHnew.Thermal.SH.Biomass.WH.LPG.NoSolar.LPG</t>
  </si>
  <si>
    <t>Eff.ratio.AT.Res.HHnew.Thermal.SH.Biomass.WH.LPG.Solar</t>
  </si>
  <si>
    <t>Eff.ratio.AT.Res.HHnew.Thermal.SH.Biomass.WH.LPG.Solar.LPG</t>
  </si>
  <si>
    <t>Eff.ratio.AT.Res.HHnew.Thermal.SH.Biomass.WH.LPG.Solar.Solar</t>
  </si>
  <si>
    <t>Eff.ratio.AT.Res.HHnew.Thermal.SH.Biomass.WH.Elc.NoSolar.Elec</t>
  </si>
  <si>
    <t>Eff.ratio.AT.Res.HHnew.Thermal.SH.Biomass.WH.Elc.Solar</t>
  </si>
  <si>
    <t>Eff.ratio.AT.Res.HHnew.Thermal.SH.Biomass.WH.Elc.Solar.Elec</t>
  </si>
  <si>
    <t>Eff.ratio.AT.Res.HHnew.Thermal.SH.Biomass.WH.Elc.Solar.Solar</t>
  </si>
  <si>
    <t>Eff.ratio.AT.Res.HHnew.Thermal.SH.Biomass.CO</t>
  </si>
  <si>
    <t>Eff.ratio.AT.Res.HHnew.Thermal.SH.Biomass.CO.Biomass.Biomass</t>
  </si>
  <si>
    <t>Eff.ratio.AT.Res.HHnew.Thermal.SH.Biomass.CO.LPG.LPG</t>
  </si>
  <si>
    <t>Eff.ratio.AT.Res.HHnew.Thermal.SH.Biomass.CO.Elc.Elec</t>
  </si>
  <si>
    <t>Eff.ratio.AT.Res.HHnew.Thermal.SH.Geo</t>
  </si>
  <si>
    <t>Eff.ratio.AT.Res.HHnew.Thermal.SH.Geo.SH</t>
  </si>
  <si>
    <t>Eff.ratio.AT.Res.HHnew.Thermal.SH.Geo.SH.Geo</t>
  </si>
  <si>
    <t>Eff.ratio.AT.Res.HHnew.Thermal.SH.Geo.SH.Elec</t>
  </si>
  <si>
    <t>Eff.ratio.AT.Res.HHnew.Thermal.SH.Geo.SC</t>
  </si>
  <si>
    <t>Eff.ratio.AT.Res.HHnew.Thermal.SH.Geo.SC.AC.Elec</t>
  </si>
  <si>
    <t>Eff.ratio.AT.Res.HHnew.Thermal.SH.Geo.WH</t>
  </si>
  <si>
    <t>Eff.ratio.AT.Res.HHnew.Thermal.SH.Geo.WH.Geo.NoSolar.Geo</t>
  </si>
  <si>
    <t>Eff.ratio.AT.Res.HHnew.Thermal.SH.Geo.WH.Geo.Solar</t>
  </si>
  <si>
    <t>Eff.ratio.AT.Res.HHnew.Thermal.SH.Geo.WH.Geo.Solar.Geo</t>
  </si>
  <si>
    <t>Eff.ratio.AT.Res.HHnew.Thermal.SH.Geo.WH.Geo.Solar.Solar</t>
  </si>
  <si>
    <t>Eff.ratio.AT.Res.HHnew.Thermal.SH.Geo.WH.Elc.NoSolar.Elec</t>
  </si>
  <si>
    <t>Eff.ratio.AT.Res.HHnew.Thermal.SH.Geo.WH.Elc.Solar</t>
  </si>
  <si>
    <t>Eff.ratio.AT.Res.HHnew.Thermal.SH.Geo.WH.Elc.Solar.Elec</t>
  </si>
  <si>
    <t>Eff.ratio.AT.Res.HHnew.Thermal.SH.Geo.WH.Elc.Solar.Solar</t>
  </si>
  <si>
    <t>Eff.ratio.AT.Res.HHnew.Thermal.SH.Geo.CO</t>
  </si>
  <si>
    <t>Eff.ratio.AT.Res.HHnew.Thermal.SH.Geo.CO.LPG.LPG</t>
  </si>
  <si>
    <t>Eff.ratio.AT.Res.HHnew.Thermal.SH.Geo.CO.Elc.Elec</t>
  </si>
  <si>
    <t>Eff.ratio.AT.Res.HHnew.Thermal.SH.DistrHeat</t>
  </si>
  <si>
    <t>Eff.ratio.AT.Res.HHnew.Thermal.SH.DistrHeat.SH</t>
  </si>
  <si>
    <t>Eff.ratio.AT.Res.HHnew.Thermal.SH.DistrHeat.SH.Steam_Distr</t>
  </si>
  <si>
    <t>Eff.ratio.AT.Res.HHnew.Thermal.SH.DistrHeat.SH.Elec</t>
  </si>
  <si>
    <t>Eff.ratio.AT.Res.HHnew.Thermal.SH.DistrHeat.SC</t>
  </si>
  <si>
    <t>Eff.ratio.AT.Res.HHnew.Thermal.SH.DistrHeat.SC.AC.Elec</t>
  </si>
  <si>
    <t>Eff.ratio.AT.Res.HHnew.Thermal.SH.DistrHeat.WH</t>
  </si>
  <si>
    <t>Eff.ratio.AT.Res.HHnew.Thermal.SH.DistrHeat.WH.DistrHeat.NoSolar.Steam_Distr</t>
  </si>
  <si>
    <t>Eff.ratio.AT.Res.HHnew.Thermal.SH.DistrHeat.WH.DistrHeat.Solar</t>
  </si>
  <si>
    <t>Eff.ratio.AT.Res.HHnew.Thermal.SH.DistrHeat.WH.DistrHeat.Solar.Steam_Distr</t>
  </si>
  <si>
    <t>Eff.ratio.AT.Res.HHnew.Thermal.SH.DistrHeat.WH.DistrHeat.Solar.Solar</t>
  </si>
  <si>
    <t>Eff.ratio.AT.Res.HHnew.Thermal.SH.DistrHeat.WH.Elc.NoSolar.Elec</t>
  </si>
  <si>
    <t>Eff.ratio.AT.Res.HHnew.Thermal.SH.DistrHeat.WH.Elc.Solar</t>
  </si>
  <si>
    <t>Eff.ratio.AT.Res.HHnew.Thermal.SH.DistrHeat.WH.Elc.Solar.Elec</t>
  </si>
  <si>
    <t>Eff.ratio.AT.Res.HHnew.Thermal.SH.DistrHeat.WH.Elc.Solar.Solar</t>
  </si>
  <si>
    <t>Eff.ratio.AT.Res.HHnew.Thermal.SH.DistrHeat.CO</t>
  </si>
  <si>
    <t>Eff.ratio.AT.Res.HHnew.Thermal.SH.DistrHeat.CO.LPG.LPG</t>
  </si>
  <si>
    <t>Eff.ratio.AT.Res.HHnew.Thermal.SH.DistrHeat.CO.Elc.Elec</t>
  </si>
  <si>
    <t>Eff.ratio.AT.Res.HHnew.Thermal.SH.AdvElc</t>
  </si>
  <si>
    <t>Eff.ratio.AT.Res.HHnew.Thermal.SH.AdvElc.SH</t>
  </si>
  <si>
    <t>Eff.ratio.AT.Res.HHnew.Thermal.SH.AdvElc.SH.Elec</t>
  </si>
  <si>
    <t>Eff.ratio.AT.Res.HHnew.Thermal.SH.AdvElc.SC</t>
  </si>
  <si>
    <t>Eff.ratio.AT.Res.HHnew.Thermal.SH.AdvElc.SC.AC.Elec</t>
  </si>
  <si>
    <t>Eff.ratio.AT.Res.HHnew.Thermal.SH.AdvElc.WH</t>
  </si>
  <si>
    <t>Eff.ratio.AT.Res.HHnew.Thermal.SH.AdvElc.WH.LPG.NoSolar.LPG</t>
  </si>
  <si>
    <t>Eff.ratio.AT.Res.HHnew.Thermal.SH.AdvElc.WH.LPG.Solar</t>
  </si>
  <si>
    <t>Eff.ratio.AT.Res.HHnew.Thermal.SH.AdvElc.WH.LPG.Solar.LPG</t>
  </si>
  <si>
    <t>Eff.ratio.AT.Res.HHnew.Thermal.SH.AdvElc.WH.LPG.Solar.Solar</t>
  </si>
  <si>
    <t>Eff.ratio.AT.Res.HHnew.Thermal.SH.AdvElc.WH.Elc.NoSolar.Elec</t>
  </si>
  <si>
    <t>Eff.ratio.AT.Res.HHnew.Thermal.SH.AdvElc.WH.Elc.Solar</t>
  </si>
  <si>
    <t>Eff.ratio.AT.Res.HHnew.Thermal.SH.AdvElc.WH.Elc.Solar.Elec</t>
  </si>
  <si>
    <t>Eff.ratio.AT.Res.HHnew.Thermal.SH.AdvElc.WH.Elc.Solar.Solar</t>
  </si>
  <si>
    <t>Eff.ratio.AT.Res.HHnew.Thermal.SH.AdvElc.CO</t>
  </si>
  <si>
    <t>Eff.ratio.AT.Res.HHnew.Thermal.SH.AdvElc.CO.LPG.LPG</t>
  </si>
  <si>
    <t>Eff.ratio.AT.Res.HHnew.Thermal.SH.AdvElc.CO.Elc.Elec</t>
  </si>
  <si>
    <t>Eff.ratio.AT.Res.HHnew.Thermal.SH.ConvElc</t>
  </si>
  <si>
    <t>Eff.ratio.AT.Res.HHnew.Thermal.SH.ConvElc.SH</t>
  </si>
  <si>
    <t>Eff.ratio.AT.Res.HHnew.Thermal.SH.ConvElc.SH.Elec</t>
  </si>
  <si>
    <t>Eff.ratio.AT.Res.HHnew.Thermal.SH.ConvElc.SC</t>
  </si>
  <si>
    <t>Eff.ratio.AT.Res.HHnew.Thermal.SH.ConvElc.SC.AC.Elec</t>
  </si>
  <si>
    <t>Eff.ratio.AT.Res.HHnew.Thermal.SH.ConvElc.WH</t>
  </si>
  <si>
    <t>Eff.ratio.AT.Res.HHnew.Thermal.SH.ConvElc.WH.LPG.NoSolar.LPG</t>
  </si>
  <si>
    <t>Eff.ratio.AT.Res.HHnew.Thermal.SH.ConvElc.WH.LPG.Solar</t>
  </si>
  <si>
    <t>Eff.ratio.AT.Res.HHnew.Thermal.SH.ConvElc.WH.LPG.Solar.LPG</t>
  </si>
  <si>
    <t>Eff.ratio.AT.Res.HHnew.Thermal.SH.ConvElc.WH.LPG.Solar.Solar</t>
  </si>
  <si>
    <t>Eff.ratio.AT.Res.HHnew.Thermal.SH.ConvElc.WH.Elc.NoSolar.Elec</t>
  </si>
  <si>
    <t>Eff.ratio.AT.Res.HHnew.Thermal.SH.ConvElc.WH.Elc.Solar</t>
  </si>
  <si>
    <t>Eff.ratio.AT.Res.HHnew.Thermal.SH.ConvElc.WH.Elc.Solar.Elec</t>
  </si>
  <si>
    <t>Eff.ratio.AT.Res.HHnew.Thermal.SH.ConvElc.WH.Elc.Solar.Solar</t>
  </si>
  <si>
    <t>Eff.ratio.AT.Res.HHnew.Thermal.SH.ConvElc.CO</t>
  </si>
  <si>
    <t>Eff.ratio.AT.Res.HHnew.Thermal.SH.ConvElc.CO.LPG.LPG</t>
  </si>
  <si>
    <t>Eff.ratio.AT.Res.HHnew.Thermal.SH.ConvElc.CO.Elc.Elec</t>
  </si>
  <si>
    <t>AT - CO2 emissions in new and renovated households (detailed structure)</t>
  </si>
  <si>
    <t>EMI.ktCO2.AT.Res.HHnew.Thermal.SH.Solids</t>
  </si>
  <si>
    <t>EMI.ktCO2.AT.Res.HHnew.Thermal.SH.Solids.SH</t>
  </si>
  <si>
    <t>EMI.ktCO2.AT.Res.HHnew.Thermal.SH.Solids.SH.Solids</t>
  </si>
  <si>
    <t>EMI.ktCO2.AT.Res.HHnew.Thermal.SH.Solids.SH.Elec</t>
  </si>
  <si>
    <t>EMI.ktCO2.AT.Res.HHnew.Thermal.SH.Solids.SC</t>
  </si>
  <si>
    <t>EMI.ktCO2.AT.Res.HHnew.Thermal.SH.Solids.SC.AC.Elec</t>
  </si>
  <si>
    <t>EMI.ktCO2.AT.Res.HHnew.Thermal.SH.Solids.WH</t>
  </si>
  <si>
    <t>EMI.ktCO2.AT.Res.HHnew.Thermal.SH.Solids.WH.Solids.NoSolar.Solids</t>
  </si>
  <si>
    <t>EMI.ktCO2.AT.Res.HHnew.Thermal.SH.Solids.WH.LPG.NoSolar.LPG</t>
  </si>
  <si>
    <t>EMI.ktCO2.AT.Res.HHnew.Thermal.SH.Solids.WH.LPG.Solar</t>
  </si>
  <si>
    <t>EMI.ktCO2.AT.Res.HHnew.Thermal.SH.Solids.WH.LPG.Solar.LPG</t>
  </si>
  <si>
    <t>EMI.ktCO2.AT.Res.HHnew.Thermal.SH.Solids.WH.LPG.Solar.Solar</t>
  </si>
  <si>
    <t>EMI.ktCO2.AT.Res.HHnew.Thermal.SH.Solids.WH.Elc.NoSolar.Elec</t>
  </si>
  <si>
    <t>EMI.ktCO2.AT.Res.HHnew.Thermal.SH.Solids.WH.Elc.Solar</t>
  </si>
  <si>
    <t>EMI.ktCO2.AT.Res.HHnew.Thermal.SH.Solids.WH.Elc.Solar.Elec</t>
  </si>
  <si>
    <t>EMI.ktCO2.AT.Res.HHnew.Thermal.SH.Solids.WH.Elc.Solar.Solar</t>
  </si>
  <si>
    <t>EMI.ktCO2.AT.Res.HHnew.Thermal.SH.Solids.CO</t>
  </si>
  <si>
    <t>EMI.ktCO2.AT.Res.HHnew.Thermal.SH.Solids.CO.Solids.Solids</t>
  </si>
  <si>
    <t>EMI.ktCO2.AT.Res.HHnew.Thermal.SH.Solids.CO.LPG.LPG</t>
  </si>
  <si>
    <t>EMI.ktCO2.AT.Res.HHnew.Thermal.SH.Solids.CO.Elc.Elec</t>
  </si>
  <si>
    <t>EMI.ktCO2.AT.Res.HHnew.Thermal.SH.LPG</t>
  </si>
  <si>
    <t>EMI.ktCO2.AT.Res.HHnew.Thermal.SH.LPG.SH</t>
  </si>
  <si>
    <t>EMI.ktCO2.AT.Res.HHnew.Thermal.SH.LPG.SH.LPG</t>
  </si>
  <si>
    <t>EMI.ktCO2.AT.Res.HHnew.Thermal.SH.LPG.SH.Elec</t>
  </si>
  <si>
    <t>EMI.ktCO2.AT.Res.HHnew.Thermal.SH.LPG.SC</t>
  </si>
  <si>
    <t>EMI.ktCO2.AT.Res.HHnew.Thermal.SH.LPG.SC.AC.Elec</t>
  </si>
  <si>
    <t>EMI.ktCO2.AT.Res.HHnew.Thermal.SH.LPG.WH</t>
  </si>
  <si>
    <t>EMI.ktCO2.AT.Res.HHnew.Thermal.SH.LPG.WH.LPG.NoSolar.LPG</t>
  </si>
  <si>
    <t>EMI.ktCO2.AT.Res.HHnew.Thermal.SH.LPG.WH.LPG.Solar</t>
  </si>
  <si>
    <t>EMI.ktCO2.AT.Res.HHnew.Thermal.SH.LPG.WH.LPG.Solar.LPG</t>
  </si>
  <si>
    <t>EMI.ktCO2.AT.Res.HHnew.Thermal.SH.LPG.WH.LPG.Solar.Solar</t>
  </si>
  <si>
    <t>EMI.ktCO2.AT.Res.HHnew.Thermal.SH.LPG.WH.Elc.NoSolar.Elec</t>
  </si>
  <si>
    <t>EMI.ktCO2.AT.Res.HHnew.Thermal.SH.LPG.WH.Elc.Solar</t>
  </si>
  <si>
    <t>EMI.ktCO2.AT.Res.HHnew.Thermal.SH.LPG.WH.Elc.Solar.Elec</t>
  </si>
  <si>
    <t>EMI.ktCO2.AT.Res.HHnew.Thermal.SH.LPG.WH.Elc.Solar.Solar</t>
  </si>
  <si>
    <t>EMI.ktCO2.AT.Res.HHnew.Thermal.SH.LPG.CO</t>
  </si>
  <si>
    <t>EMI.ktCO2.AT.Res.HHnew.Thermal.SH.LPG.CO.LPG.LPG</t>
  </si>
  <si>
    <t>EMI.ktCO2.AT.Res.HHnew.Thermal.SH.LPG.CO.Elc.Elec</t>
  </si>
  <si>
    <t>EMI.ktCO2.AT.Res.HHnew.Thermal.SH.Oil</t>
  </si>
  <si>
    <t>EMI.ktCO2.AT.Res.HHnew.Thermal.SH.Oil.SH</t>
  </si>
  <si>
    <t>EMI.ktCO2.AT.Res.HHnew.Thermal.SH.Oil.SH.Oil</t>
  </si>
  <si>
    <t>EMI.ktCO2.AT.Res.HHnew.Thermal.SH.Oil.SH.Elec</t>
  </si>
  <si>
    <t>EMI.ktCO2.AT.Res.HHnew.Thermal.SH.Oil.SC</t>
  </si>
  <si>
    <t>EMI.ktCO2.AT.Res.HHnew.Thermal.SH.Oil.SC.AC.Elec</t>
  </si>
  <si>
    <t>EMI.ktCO2.AT.Res.HHnew.Thermal.SH.Oil.WH</t>
  </si>
  <si>
    <t>EMI.ktCO2.AT.Res.HHnew.Thermal.SH.Oil.WH.Oil.NoSolar.Oil</t>
  </si>
  <si>
    <t>EMI.ktCO2.AT.Res.HHnew.Thermal.SH.Oil.WH.Oil.Solar</t>
  </si>
  <si>
    <t>EMI.ktCO2.AT.Res.HHnew.Thermal.SH.Oil.WH.Oil.Solar.Oil</t>
  </si>
  <si>
    <t>EMI.ktCO2.AT.Res.HHnew.Thermal.SH.Oil.WH.Oil.Solar.Solar</t>
  </si>
  <si>
    <t>EMI.ktCO2.AT.Res.HHnew.Thermal.SH.Oil.WH.Elc.NoSolar.Elec</t>
  </si>
  <si>
    <t>EMI.ktCO2.AT.Res.HHnew.Thermal.SH.Oil.WH.Elc.Solar</t>
  </si>
  <si>
    <t>EMI.ktCO2.AT.Res.HHnew.Thermal.SH.Oil.WH.Elc.Solar.Elec</t>
  </si>
  <si>
    <t>EMI.ktCO2.AT.Res.HHnew.Thermal.SH.Oil.WH.Elc.Solar.Solar</t>
  </si>
  <si>
    <t>EMI.ktCO2.AT.Res.HHnew.Thermal.SH.Oil.CO</t>
  </si>
  <si>
    <t>EMI.ktCO2.AT.Res.HHnew.Thermal.SH.Oil.CO.LPG.LPG</t>
  </si>
  <si>
    <t>EMI.ktCO2.AT.Res.HHnew.Thermal.SH.Oil.CO.Elc.Elec</t>
  </si>
  <si>
    <t>EMI.ktCO2.AT.Res.HHnew.Thermal.SH.Gas</t>
  </si>
  <si>
    <t>EMI.ktCO2.AT.Res.HHnew.Thermal.SH.Gas.SH</t>
  </si>
  <si>
    <t>EMI.ktCO2.AT.Res.HHnew.Thermal.SH.Gas.SH.Gas</t>
  </si>
  <si>
    <t>EMI.ktCO2.AT.Res.HHnew.Thermal.SH.Gas.SH.Elec</t>
  </si>
  <si>
    <t>EMI.ktCO2.AT.Res.HHnew.Thermal.SH.Gas.SC</t>
  </si>
  <si>
    <t>EMI.ktCO2.AT.Res.HHnew.Thermal.SH.Gas.SC.AC.Elec</t>
  </si>
  <si>
    <t>EMI.ktCO2.AT.Res.HHnew.Thermal.SH.Gas.WH</t>
  </si>
  <si>
    <t>EMI.ktCO2.AT.Res.HHnew.Thermal.SH.Gas.WH.Gas.NoSolar.Gas</t>
  </si>
  <si>
    <t>EMI.ktCO2.AT.Res.HHnew.Thermal.SH.Gas.WH.Gas.Solar</t>
  </si>
  <si>
    <t>EMI.ktCO2.AT.Res.HHnew.Thermal.SH.Gas.WH.Gas.Solar.Gas</t>
  </si>
  <si>
    <t>EMI.ktCO2.AT.Res.HHnew.Thermal.SH.Gas.WH.Gas.Solar.Solar</t>
  </si>
  <si>
    <t>EMI.ktCO2.AT.Res.HHnew.Thermal.SH.Gas.WH.Elc.NoSolar.Elec</t>
  </si>
  <si>
    <t>EMI.ktCO2.AT.Res.HHnew.Thermal.SH.Gas.WH.Elc.Solar</t>
  </si>
  <si>
    <t>EMI.ktCO2.AT.Res.HHnew.Thermal.SH.Gas.WH.Elc.Solar.Elec</t>
  </si>
  <si>
    <t>EMI.ktCO2.AT.Res.HHnew.Thermal.SH.Gas.WH.Elc.Solar.Solar</t>
  </si>
  <si>
    <t>EMI.ktCO2.AT.Res.HHnew.Thermal.SH.Gas.CO</t>
  </si>
  <si>
    <t>EMI.ktCO2.AT.Res.HHnew.Thermal.SH.Gas.CO.Gas.Gas</t>
  </si>
  <si>
    <t>EMI.ktCO2.AT.Res.HHnew.Thermal.SH.Gas.CO.Elc.Elec</t>
  </si>
  <si>
    <t>EMI.ktCO2.AT.Res.HHnew.Thermal.SH.Biomass</t>
  </si>
  <si>
    <t>EMI.ktCO2.AT.Res.HHnew.Thermal.SH.Biomass.SH</t>
  </si>
  <si>
    <t>EMI.ktCO2.AT.Res.HHnew.Thermal.SH.Biomass.SH.Biomass</t>
  </si>
  <si>
    <t>EMI.ktCO2.AT.Res.HHnew.Thermal.SH.Biomass.SH.Elec</t>
  </si>
  <si>
    <t>EMI.ktCO2.AT.Res.HHnew.Thermal.SH.Biomass.SC</t>
  </si>
  <si>
    <t>EMI.ktCO2.AT.Res.HHnew.Thermal.SH.Biomass.SC.AC.Elec</t>
  </si>
  <si>
    <t>EMI.ktCO2.AT.Res.HHnew.Thermal.SH.Biomass.WH</t>
  </si>
  <si>
    <t>EMI.ktCO2.AT.Res.HHnew.Thermal.SH.Biomass.WH.Biomass.NoSolar.Biomass</t>
  </si>
  <si>
    <t>EMI.ktCO2.AT.Res.HHnew.Thermal.SH.Biomass.WH.Biomass.Solar</t>
  </si>
  <si>
    <t>EMI.ktCO2.AT.Res.HHnew.Thermal.SH.Biomass.WH.Biomass.Solar.Biomass</t>
  </si>
  <si>
    <t>EMI.ktCO2.AT.Res.HHnew.Thermal.SH.Biomass.WH.Biomass.Solar.Solar</t>
  </si>
  <si>
    <t>EMI.ktCO2.AT.Res.HHnew.Thermal.SH.Biomass.WH.LPG.NoSolar.LPG</t>
  </si>
  <si>
    <t>EMI.ktCO2.AT.Res.HHnew.Thermal.SH.Biomass.WH.LPG.Solar</t>
  </si>
  <si>
    <t>EMI.ktCO2.AT.Res.HHnew.Thermal.SH.Biomass.WH.LPG.Solar.LPG</t>
  </si>
  <si>
    <t>EMI.ktCO2.AT.Res.HHnew.Thermal.SH.Biomass.WH.LPG.Solar.Solar</t>
  </si>
  <si>
    <t>EMI.ktCO2.AT.Res.HHnew.Thermal.SH.Biomass.WH.Elc.NoSolar.Elec</t>
  </si>
  <si>
    <t>EMI.ktCO2.AT.Res.HHnew.Thermal.SH.Biomass.WH.Elc.Solar</t>
  </si>
  <si>
    <t>EMI.ktCO2.AT.Res.HHnew.Thermal.SH.Biomass.WH.Elc.Solar.Elec</t>
  </si>
  <si>
    <t>EMI.ktCO2.AT.Res.HHnew.Thermal.SH.Biomass.WH.Elc.Solar.Solar</t>
  </si>
  <si>
    <t>EMI.ktCO2.AT.Res.HHnew.Thermal.SH.Biomass.CO</t>
  </si>
  <si>
    <t>EMI.ktCO2.AT.Res.HHnew.Thermal.SH.Biomass.CO.Biomass.Biomass</t>
  </si>
  <si>
    <t>EMI.ktCO2.AT.Res.HHnew.Thermal.SH.Biomass.CO.LPG.LPG</t>
  </si>
  <si>
    <t>EMI.ktCO2.AT.Res.HHnew.Thermal.SH.Biomass.CO.Elc.Elec</t>
  </si>
  <si>
    <t>EMI.ktCO2.AT.Res.HHnew.Thermal.SH.Geo</t>
  </si>
  <si>
    <t>EMI.ktCO2.AT.Res.HHnew.Thermal.SH.Geo.SH</t>
  </si>
  <si>
    <t>EMI.ktCO2.AT.Res.HHnew.Thermal.SH.Geo.SH.Geo</t>
  </si>
  <si>
    <t>EMI.ktCO2.AT.Res.HHnew.Thermal.SH.Geo.SH.Elec</t>
  </si>
  <si>
    <t>EMI.ktCO2.AT.Res.HHnew.Thermal.SH.Geo.SC</t>
  </si>
  <si>
    <t>EMI.ktCO2.AT.Res.HHnew.Thermal.SH.Geo.SC.AC.Elec</t>
  </si>
  <si>
    <t>EMI.ktCO2.AT.Res.HHnew.Thermal.SH.Geo.WH</t>
  </si>
  <si>
    <t>EMI.ktCO2.AT.Res.HHnew.Thermal.SH.Geo.WH.Geo.NoSolar.Geo</t>
  </si>
  <si>
    <t>EMI.ktCO2.AT.Res.HHnew.Thermal.SH.Geo.WH.Geo.Solar</t>
  </si>
  <si>
    <t>EMI.ktCO2.AT.Res.HHnew.Thermal.SH.Geo.WH.Geo.Solar.Geo</t>
  </si>
  <si>
    <t>EMI.ktCO2.AT.Res.HHnew.Thermal.SH.Geo.WH.Geo.Solar.Solar</t>
  </si>
  <si>
    <t>EMI.ktCO2.AT.Res.HHnew.Thermal.SH.Geo.WH.Elc.NoSolar.Elec</t>
  </si>
  <si>
    <t>EMI.ktCO2.AT.Res.HHnew.Thermal.SH.Geo.WH.Elc.Solar</t>
  </si>
  <si>
    <t>EMI.ktCO2.AT.Res.HHnew.Thermal.SH.Geo.WH.Elc.Solar.Elec</t>
  </si>
  <si>
    <t>EMI.ktCO2.AT.Res.HHnew.Thermal.SH.Geo.WH.Elc.Solar.Solar</t>
  </si>
  <si>
    <t>EMI.ktCO2.AT.Res.HHnew.Thermal.SH.Geo.CO</t>
  </si>
  <si>
    <t>EMI.ktCO2.AT.Res.HHnew.Thermal.SH.Geo.CO.LPG.LPG</t>
  </si>
  <si>
    <t>EMI.ktCO2.AT.Res.HHnew.Thermal.SH.Geo.CO.Elc.Elec</t>
  </si>
  <si>
    <t>EMI.ktCO2.AT.Res.HHnew.Thermal.SH.DistrHeat</t>
  </si>
  <si>
    <t>EMI.ktCO2.AT.Res.HHnew.Thermal.SH.DistrHeat.SH</t>
  </si>
  <si>
    <t>EMI.ktCO2.AT.Res.HHnew.Thermal.SH.DistrHeat.SH.Steam_Distr</t>
  </si>
  <si>
    <t>EMI.ktCO2.AT.Res.HHnew.Thermal.SH.DistrHeat.SH.Elec</t>
  </si>
  <si>
    <t>EMI.ktCO2.AT.Res.HHnew.Thermal.SH.DistrHeat.SC</t>
  </si>
  <si>
    <t>EMI.ktCO2.AT.Res.HHnew.Thermal.SH.DistrHeat.SC.AC.Elec</t>
  </si>
  <si>
    <t>EMI.ktCO2.AT.Res.HHnew.Thermal.SH.DistrHeat.WH</t>
  </si>
  <si>
    <t>EMI.ktCO2.AT.Res.HHnew.Thermal.SH.DistrHeat.WH.DistrHeat.NoSolar.Steam_Distr</t>
  </si>
  <si>
    <t>EMI.ktCO2.AT.Res.HHnew.Thermal.SH.DistrHeat.WH.DistrHeat.Solar</t>
  </si>
  <si>
    <t>EMI.ktCO2.AT.Res.HHnew.Thermal.SH.DistrHeat.WH.DistrHeat.Solar.Steam_Distr</t>
  </si>
  <si>
    <t>EMI.ktCO2.AT.Res.HHnew.Thermal.SH.DistrHeat.WH.DistrHeat.Solar.Solar</t>
  </si>
  <si>
    <t>EMI.ktCO2.AT.Res.HHnew.Thermal.SH.DistrHeat.WH.Elc.NoSolar.Elec</t>
  </si>
  <si>
    <t>EMI.ktCO2.AT.Res.HHnew.Thermal.SH.DistrHeat.WH.Elc.Solar</t>
  </si>
  <si>
    <t>EMI.ktCO2.AT.Res.HHnew.Thermal.SH.DistrHeat.WH.Elc.Solar.Elec</t>
  </si>
  <si>
    <t>EMI.ktCO2.AT.Res.HHnew.Thermal.SH.DistrHeat.WH.Elc.Solar.Solar</t>
  </si>
  <si>
    <t>EMI.ktCO2.AT.Res.HHnew.Thermal.SH.DistrHeat.CO</t>
  </si>
  <si>
    <t>EMI.ktCO2.AT.Res.HHnew.Thermal.SH.DistrHeat.CO.LPG.LPG</t>
  </si>
  <si>
    <t>EMI.ktCO2.AT.Res.HHnew.Thermal.SH.DistrHeat.CO.Elc.Elec</t>
  </si>
  <si>
    <t>EMI.ktCO2.AT.Res.HHnew.Thermal.SH.AdvElc</t>
  </si>
  <si>
    <t>EMI.ktCO2.AT.Res.HHnew.Thermal.SH.AdvElc.SH</t>
  </si>
  <si>
    <t>EMI.ktCO2.AT.Res.HHnew.Thermal.SH.AdvElc.SH.Elec</t>
  </si>
  <si>
    <t>EMI.ktCO2.AT.Res.HHnew.Thermal.SH.AdvElc.SC</t>
  </si>
  <si>
    <t>EMI.ktCO2.AT.Res.HHnew.Thermal.SH.AdvElc.SC.AC.Elec</t>
  </si>
  <si>
    <t>EMI.ktCO2.AT.Res.HHnew.Thermal.SH.AdvElc.WH</t>
  </si>
  <si>
    <t>EMI.ktCO2.AT.Res.HHnew.Thermal.SH.AdvElc.WH.LPG.NoSolar.LPG</t>
  </si>
  <si>
    <t>EMI.ktCO2.AT.Res.HHnew.Thermal.SH.AdvElc.WH.LPG.Solar</t>
  </si>
  <si>
    <t>EMI.ktCO2.AT.Res.HHnew.Thermal.SH.AdvElc.WH.LPG.Solar.LPG</t>
  </si>
  <si>
    <t>EMI.ktCO2.AT.Res.HHnew.Thermal.SH.AdvElc.WH.LPG.Solar.Solar</t>
  </si>
  <si>
    <t>EMI.ktCO2.AT.Res.HHnew.Thermal.SH.AdvElc.WH.Elc.NoSolar.Elec</t>
  </si>
  <si>
    <t>EMI.ktCO2.AT.Res.HHnew.Thermal.SH.AdvElc.WH.Elc.Solar</t>
  </si>
  <si>
    <t>EMI.ktCO2.AT.Res.HHnew.Thermal.SH.AdvElc.WH.Elc.Solar.Elec</t>
  </si>
  <si>
    <t>EMI.ktCO2.AT.Res.HHnew.Thermal.SH.AdvElc.WH.Elc.Solar.Solar</t>
  </si>
  <si>
    <t>EMI.ktCO2.AT.Res.HHnew.Thermal.SH.AdvElc.CO</t>
  </si>
  <si>
    <t>EMI.ktCO2.AT.Res.HHnew.Thermal.SH.AdvElc.CO.LPG.LPG</t>
  </si>
  <si>
    <t>EMI.ktCO2.AT.Res.HHnew.Thermal.SH.AdvElc.CO.Elc.Elec</t>
  </si>
  <si>
    <t>EMI.ktCO2.AT.Res.HHnew.Thermal.SH.ConvElc</t>
  </si>
  <si>
    <t>EMI.ktCO2.AT.Res.HHnew.Thermal.SH.ConvElc.SH</t>
  </si>
  <si>
    <t>EMI.ktCO2.AT.Res.HHnew.Thermal.SH.ConvElc.SH.Elec</t>
  </si>
  <si>
    <t>EMI.ktCO2.AT.Res.HHnew.Thermal.SH.ConvElc.SC</t>
  </si>
  <si>
    <t>EMI.ktCO2.AT.Res.HHnew.Thermal.SH.ConvElc.SC.AC.Elec</t>
  </si>
  <si>
    <t>EMI.ktCO2.AT.Res.HHnew.Thermal.SH.ConvElc.WH</t>
  </si>
  <si>
    <t>EMI.ktCO2.AT.Res.HHnew.Thermal.SH.ConvElc.WH.LPG.NoSolar.LPG</t>
  </si>
  <si>
    <t>EMI.ktCO2.AT.Res.HHnew.Thermal.SH.ConvElc.WH.LPG.Solar</t>
  </si>
  <si>
    <t>EMI.ktCO2.AT.Res.HHnew.Thermal.SH.ConvElc.WH.LPG.Solar.LPG</t>
  </si>
  <si>
    <t>EMI.ktCO2.AT.Res.HHnew.Thermal.SH.ConvElc.WH.LPG.Solar.Solar</t>
  </si>
  <si>
    <t>EMI.ktCO2.AT.Res.HHnew.Thermal.SH.ConvElc.WH.Elc.NoSolar.Elec</t>
  </si>
  <si>
    <t>EMI.ktCO2.AT.Res.HHnew.Thermal.SH.ConvElc.WH.Elc.Solar</t>
  </si>
  <si>
    <t>EMI.ktCO2.AT.Res.HHnew.Thermal.SH.ConvElc.WH.Elc.Solar.Elec</t>
  </si>
  <si>
    <t>EMI.ktCO2.AT.Res.HHnew.Thermal.SH.ConvElc.WH.Elc.Solar.Solar</t>
  </si>
  <si>
    <t>EMI.ktCO2.AT.Res.HHnew.Thermal.SH.ConvElc.CO</t>
  </si>
  <si>
    <t>EMI.ktCO2.AT.Res.HHnew.Thermal.SH.ConvElc.CO.LPG.LPG</t>
  </si>
  <si>
    <t>EMI.ktCO2.AT.Res.HHnew.Thermal.SH.ConvElc.CO.Elc.Elec</t>
  </si>
  <si>
    <t>AT - Final energy consumption of new and renovated households (detailed structure)</t>
  </si>
  <si>
    <t>FEC_per_household.kWh.AT.Res.HHnew.Thermal.SH.Solids</t>
  </si>
  <si>
    <t>FEC_per_household.kWh.AT.Res.HHnew.Thermal.SH.Solids.SH</t>
  </si>
  <si>
    <t>FEC_per_household.kWh.AT.Res.HHnew.Thermal.SH.Solids.SH.Solids</t>
  </si>
  <si>
    <t>FEC_per_household.kWh.AT.Res.HHnew.Thermal.SH.Solids.SH.Elec</t>
  </si>
  <si>
    <t>FEC_per_household.kWh.AT.Res.HHnew.Thermal.SH.Solids.SC</t>
  </si>
  <si>
    <t>FEC_per_household.kWh.AT.Res.HHnew.Thermal.SH.Solids.SC.AC.Elec</t>
  </si>
  <si>
    <t>FEC_per_household.kWh.AT.Res.HHnew.Thermal.SH.Solids.WH</t>
  </si>
  <si>
    <t>FEC_per_household.kWh.AT.Res.HHnew.Thermal.SH.Solids.WH.Solids.NoSolar.Solids</t>
  </si>
  <si>
    <t>FEC_per_household.kWh.AT.Res.HHnew.Thermal.SH.Solids.WH.LPG.NoSolar.LPG</t>
  </si>
  <si>
    <t>FEC_per_household.kWh.AT.Res.HHnew.Thermal.SH.Solids.WH.LPG.Solar</t>
  </si>
  <si>
    <t>FEC_per_household.kWh.AT.Res.HHnew.Thermal.SH.Solids.WH.LPG.Solar.LPG</t>
  </si>
  <si>
    <t>FEC_per_household.kWh.AT.Res.HHnew.Thermal.SH.Solids.WH.LPG.Solar.Solar</t>
  </si>
  <si>
    <t>FEC_per_household.kWh.AT.Res.HHnew.Thermal.SH.Solids.WH.Elc.NoSolar.Elec</t>
  </si>
  <si>
    <t>FEC_per_household.kWh.AT.Res.HHnew.Thermal.SH.Solids.WH.Elc.Solar</t>
  </si>
  <si>
    <t>FEC_per_household.kWh.AT.Res.HHnew.Thermal.SH.Solids.WH.Elc.Solar.Elec</t>
  </si>
  <si>
    <t>FEC_per_household.kWh.AT.Res.HHnew.Thermal.SH.Solids.WH.Elc.Solar.Solar</t>
  </si>
  <si>
    <t>FEC_per_household.kWh.AT.Res.HHnew.Thermal.SH.Solids.CO</t>
  </si>
  <si>
    <t>FEC_per_household.kWh.AT.Res.HHnew.Thermal.SH.Solids.CO.Solids.Solids</t>
  </si>
  <si>
    <t>FEC_per_household.kWh.AT.Res.HHnew.Thermal.SH.Solids.CO.LPG.LPG</t>
  </si>
  <si>
    <t>FEC_per_household.kWh.AT.Res.HHnew.Thermal.SH.Solids.CO.Elc.Elec</t>
  </si>
  <si>
    <t>FEC_per_household.kWh.AT.Res.HHnew.Thermal.SH.LPG</t>
  </si>
  <si>
    <t>FEC_per_household.kWh.AT.Res.HHnew.Thermal.SH.LPG.SH</t>
  </si>
  <si>
    <t>FEC_per_household.kWh.AT.Res.HHnew.Thermal.SH.LPG.SH.LPG</t>
  </si>
  <si>
    <t>FEC_per_household.kWh.AT.Res.HHnew.Thermal.SH.LPG.SH.Elec</t>
  </si>
  <si>
    <t>FEC_per_household.kWh.AT.Res.HHnew.Thermal.SH.LPG.SC</t>
  </si>
  <si>
    <t>FEC_per_household.kWh.AT.Res.HHnew.Thermal.SH.LPG.SC.AC.Elec</t>
  </si>
  <si>
    <t>FEC_per_household.kWh.AT.Res.HHnew.Thermal.SH.LPG.WH</t>
  </si>
  <si>
    <t>FEC_per_household.kWh.AT.Res.HHnew.Thermal.SH.LPG.WH.LPG.NoSolar.LPG</t>
  </si>
  <si>
    <t>FEC_per_household.kWh.AT.Res.HHnew.Thermal.SH.LPG.WH.LPG.Solar</t>
  </si>
  <si>
    <t>FEC_per_household.kWh.AT.Res.HHnew.Thermal.SH.LPG.WH.LPG.Solar.LPG</t>
  </si>
  <si>
    <t>FEC_per_household.kWh.AT.Res.HHnew.Thermal.SH.LPG.WH.LPG.Solar.Solar</t>
  </si>
  <si>
    <t>FEC_per_household.kWh.AT.Res.HHnew.Thermal.SH.LPG.WH.Elc.NoSolar.Elec</t>
  </si>
  <si>
    <t>FEC_per_household.kWh.AT.Res.HHnew.Thermal.SH.LPG.WH.Elc.Solar</t>
  </si>
  <si>
    <t>FEC_per_household.kWh.AT.Res.HHnew.Thermal.SH.LPG.WH.Elc.Solar.Elec</t>
  </si>
  <si>
    <t>FEC_per_household.kWh.AT.Res.HHnew.Thermal.SH.LPG.WH.Elc.Solar.Solar</t>
  </si>
  <si>
    <t>FEC_per_household.kWh.AT.Res.HHnew.Thermal.SH.LPG.CO</t>
  </si>
  <si>
    <t>FEC_per_household.kWh.AT.Res.HHnew.Thermal.SH.LPG.CO.LPG.LPG</t>
  </si>
  <si>
    <t>FEC_per_household.kWh.AT.Res.HHnew.Thermal.SH.LPG.CO.Elc.Elec</t>
  </si>
  <si>
    <t>FEC_per_household.kWh.AT.Res.HHnew.Thermal.SH.Oil</t>
  </si>
  <si>
    <t>FEC_per_household.kWh.AT.Res.HHnew.Thermal.SH.Oil.SH</t>
  </si>
  <si>
    <t>FEC_per_household.kWh.AT.Res.HHnew.Thermal.SH.Oil.SH.Oil</t>
  </si>
  <si>
    <t>FEC_per_household.kWh.AT.Res.HHnew.Thermal.SH.Oil.SH.Elec</t>
  </si>
  <si>
    <t>FEC_per_household.kWh.AT.Res.HHnew.Thermal.SH.Oil.SC</t>
  </si>
  <si>
    <t>FEC_per_household.kWh.AT.Res.HHnew.Thermal.SH.Oil.SC.AC.Elec</t>
  </si>
  <si>
    <t>FEC_per_household.kWh.AT.Res.HHnew.Thermal.SH.Oil.WH</t>
  </si>
  <si>
    <t>FEC_per_household.kWh.AT.Res.HHnew.Thermal.SH.Oil.WH.Oil.NoSolar.Oil</t>
  </si>
  <si>
    <t>FEC_per_household.kWh.AT.Res.HHnew.Thermal.SH.Oil.WH.Oil.Solar</t>
  </si>
  <si>
    <t>FEC_per_household.kWh.AT.Res.HHnew.Thermal.SH.Oil.WH.Oil.Solar.Oil</t>
  </si>
  <si>
    <t>FEC_per_household.kWh.AT.Res.HHnew.Thermal.SH.Oil.WH.Oil.Solar.Solar</t>
  </si>
  <si>
    <t>FEC_per_household.kWh.AT.Res.HHnew.Thermal.SH.Oil.WH.Elc.NoSolar.Elec</t>
  </si>
  <si>
    <t>FEC_per_household.kWh.AT.Res.HHnew.Thermal.SH.Oil.WH.Elc.Solar</t>
  </si>
  <si>
    <t>FEC_per_household.kWh.AT.Res.HHnew.Thermal.SH.Oil.WH.Elc.Solar.Elec</t>
  </si>
  <si>
    <t>FEC_per_household.kWh.AT.Res.HHnew.Thermal.SH.Oil.WH.Elc.Solar.Solar</t>
  </si>
  <si>
    <t>FEC_per_household.kWh.AT.Res.HHnew.Thermal.SH.Oil.CO</t>
  </si>
  <si>
    <t>FEC_per_household.kWh.AT.Res.HHnew.Thermal.SH.Oil.CO.LPG.LPG</t>
  </si>
  <si>
    <t>FEC_per_household.kWh.AT.Res.HHnew.Thermal.SH.Oil.CO.Elc.Elec</t>
  </si>
  <si>
    <t>FEC_per_household.kWh.AT.Res.HHnew.Thermal.SH.Gas</t>
  </si>
  <si>
    <t>FEC_per_household.kWh.AT.Res.HHnew.Thermal.SH.Gas.SH</t>
  </si>
  <si>
    <t>FEC_per_household.kWh.AT.Res.HHnew.Thermal.SH.Gas.SH.Gas</t>
  </si>
  <si>
    <t>FEC_per_household.kWh.AT.Res.HHnew.Thermal.SH.Gas.SH.Elec</t>
  </si>
  <si>
    <t>FEC_per_household.kWh.AT.Res.HHnew.Thermal.SH.Gas.SC</t>
  </si>
  <si>
    <t>FEC_per_household.kWh.AT.Res.HHnew.Thermal.SH.Gas.SC.AC.Elec</t>
  </si>
  <si>
    <t>FEC_per_household.kWh.AT.Res.HHnew.Thermal.SH.Gas.WH</t>
  </si>
  <si>
    <t>FEC_per_household.kWh.AT.Res.HHnew.Thermal.SH.Gas.WH.Gas.NoSolar.Gas</t>
  </si>
  <si>
    <t>FEC_per_household.kWh.AT.Res.HHnew.Thermal.SH.Gas.WH.Gas.Solar</t>
  </si>
  <si>
    <t>FEC_per_household.kWh.AT.Res.HHnew.Thermal.SH.Gas.WH.Gas.Solar.Gas</t>
  </si>
  <si>
    <t>FEC_per_household.kWh.AT.Res.HHnew.Thermal.SH.Gas.WH.Gas.Solar.Solar</t>
  </si>
  <si>
    <t>FEC_per_household.kWh.AT.Res.HHnew.Thermal.SH.Gas.WH.Elc.NoSolar.Elec</t>
  </si>
  <si>
    <t>FEC_per_household.kWh.AT.Res.HHnew.Thermal.SH.Gas.WH.Elc.Solar</t>
  </si>
  <si>
    <t>FEC_per_household.kWh.AT.Res.HHnew.Thermal.SH.Gas.WH.Elc.Solar.Elec</t>
  </si>
  <si>
    <t>FEC_per_household.kWh.AT.Res.HHnew.Thermal.SH.Gas.WH.Elc.Solar.Solar</t>
  </si>
  <si>
    <t>FEC_per_household.kWh.AT.Res.HHnew.Thermal.SH.Gas.CO</t>
  </si>
  <si>
    <t>FEC_per_household.kWh.AT.Res.HHnew.Thermal.SH.Gas.CO.Gas.Gas</t>
  </si>
  <si>
    <t>FEC_per_household.kWh.AT.Res.HHnew.Thermal.SH.Gas.CO.Elc.Elec</t>
  </si>
  <si>
    <t>FEC_per_household.kWh.AT.Res.HHnew.Thermal.SH.Biomass</t>
  </si>
  <si>
    <t>FEC_per_household.kWh.AT.Res.HHnew.Thermal.SH.Biomass.SH</t>
  </si>
  <si>
    <t>FEC_per_household.kWh.AT.Res.HHnew.Thermal.SH.Biomass.SH.Biomass</t>
  </si>
  <si>
    <t>FEC_per_household.kWh.AT.Res.HHnew.Thermal.SH.Biomass.SH.Elec</t>
  </si>
  <si>
    <t>FEC_per_household.kWh.AT.Res.HHnew.Thermal.SH.Biomass.SC</t>
  </si>
  <si>
    <t>FEC_per_household.kWh.AT.Res.HHnew.Thermal.SH.Biomass.SC.AC.Elec</t>
  </si>
  <si>
    <t>FEC_per_household.kWh.AT.Res.HHnew.Thermal.SH.Biomass.WH</t>
  </si>
  <si>
    <t>FEC_per_household.kWh.AT.Res.HHnew.Thermal.SH.Biomass.WH.Biomass.NoSolar.Biomass</t>
  </si>
  <si>
    <t>FEC_per_household.kWh.AT.Res.HHnew.Thermal.SH.Biomass.WH.Biomass.Solar</t>
  </si>
  <si>
    <t>FEC_per_household.kWh.AT.Res.HHnew.Thermal.SH.Biomass.WH.Biomass.Solar.Biomass</t>
  </si>
  <si>
    <t>FEC_per_household.kWh.AT.Res.HHnew.Thermal.SH.Biomass.WH.Biomass.Solar.Solar</t>
  </si>
  <si>
    <t>FEC_per_household.kWh.AT.Res.HHnew.Thermal.SH.Biomass.WH.LPG.NoSolar.LPG</t>
  </si>
  <si>
    <t>FEC_per_household.kWh.AT.Res.HHnew.Thermal.SH.Biomass.WH.LPG.Solar</t>
  </si>
  <si>
    <t>FEC_per_household.kWh.AT.Res.HHnew.Thermal.SH.Biomass.WH.LPG.Solar.LPG</t>
  </si>
  <si>
    <t>FEC_per_household.kWh.AT.Res.HHnew.Thermal.SH.Biomass.WH.LPG.Solar.Solar</t>
  </si>
  <si>
    <t>FEC_per_household.kWh.AT.Res.HHnew.Thermal.SH.Biomass.WH.Elc.NoSolar.Elec</t>
  </si>
  <si>
    <t>FEC_per_household.kWh.AT.Res.HHnew.Thermal.SH.Biomass.WH.Elc.Solar</t>
  </si>
  <si>
    <t>FEC_per_household.kWh.AT.Res.HHnew.Thermal.SH.Biomass.WH.Elc.Solar.Elec</t>
  </si>
  <si>
    <t>FEC_per_household.kWh.AT.Res.HHnew.Thermal.SH.Biomass.WH.Elc.Solar.Solar</t>
  </si>
  <si>
    <t>FEC_per_household.kWh.AT.Res.HHnew.Thermal.SH.Biomass.CO</t>
  </si>
  <si>
    <t>FEC_per_household.kWh.AT.Res.HHnew.Thermal.SH.Biomass.CO.Biomass.Biomass</t>
  </si>
  <si>
    <t>FEC_per_household.kWh.AT.Res.HHnew.Thermal.SH.Biomass.CO.LPG.LPG</t>
  </si>
  <si>
    <t>FEC_per_household.kWh.AT.Res.HHnew.Thermal.SH.Biomass.CO.Elc.Elec</t>
  </si>
  <si>
    <t>FEC_per_household.kWh.AT.Res.HHnew.Thermal.SH.Geo</t>
  </si>
  <si>
    <t>FEC_per_household.kWh.AT.Res.HHnew.Thermal.SH.Geo.SH</t>
  </si>
  <si>
    <t>FEC_per_household.kWh.AT.Res.HHnew.Thermal.SH.Geo.SH.Geo</t>
  </si>
  <si>
    <t>FEC_per_household.kWh.AT.Res.HHnew.Thermal.SH.Geo.SH.Elec</t>
  </si>
  <si>
    <t>FEC_per_household.kWh.AT.Res.HHnew.Thermal.SH.Geo.SC</t>
  </si>
  <si>
    <t>FEC_per_household.kWh.AT.Res.HHnew.Thermal.SH.Geo.SC.AC.Elec</t>
  </si>
  <si>
    <t>FEC_per_household.kWh.AT.Res.HHnew.Thermal.SH.Geo.WH</t>
  </si>
  <si>
    <t>FEC_per_household.kWh.AT.Res.HHnew.Thermal.SH.Geo.WH.Geo.NoSolar.Geo</t>
  </si>
  <si>
    <t>FEC_per_household.kWh.AT.Res.HHnew.Thermal.SH.Geo.WH.Geo.Solar</t>
  </si>
  <si>
    <t>FEC_per_household.kWh.AT.Res.HHnew.Thermal.SH.Geo.WH.Geo.Solar.Geo</t>
  </si>
  <si>
    <t>FEC_per_household.kWh.AT.Res.HHnew.Thermal.SH.Geo.WH.Geo.Solar.Solar</t>
  </si>
  <si>
    <t>FEC_per_household.kWh.AT.Res.HHnew.Thermal.SH.Geo.WH.Elc.NoSolar.Elec</t>
  </si>
  <si>
    <t>FEC_per_household.kWh.AT.Res.HHnew.Thermal.SH.Geo.WH.Elc.Solar</t>
  </si>
  <si>
    <t>FEC_per_household.kWh.AT.Res.HHnew.Thermal.SH.Geo.WH.Elc.Solar.Elec</t>
  </si>
  <si>
    <t>FEC_per_household.kWh.AT.Res.HHnew.Thermal.SH.Geo.WH.Elc.Solar.Solar</t>
  </si>
  <si>
    <t>FEC_per_household.kWh.AT.Res.HHnew.Thermal.SH.Geo.CO</t>
  </si>
  <si>
    <t>FEC_per_household.kWh.AT.Res.HHnew.Thermal.SH.Geo.CO.LPG.LPG</t>
  </si>
  <si>
    <t>FEC_per_household.kWh.AT.Res.HHnew.Thermal.SH.Geo.CO.Elc.Elec</t>
  </si>
  <si>
    <t>FEC_per_household.kWh.AT.Res.HHnew.Thermal.SH.DistrHeat</t>
  </si>
  <si>
    <t>FEC_per_household.kWh.AT.Res.HHnew.Thermal.SH.DistrHeat.SH</t>
  </si>
  <si>
    <t>FEC_per_household.kWh.AT.Res.HHnew.Thermal.SH.DistrHeat.SH.Steam_Distr</t>
  </si>
  <si>
    <t>FEC_per_household.kWh.AT.Res.HHnew.Thermal.SH.DistrHeat.SH.Elec</t>
  </si>
  <si>
    <t>FEC_per_household.kWh.AT.Res.HHnew.Thermal.SH.DistrHeat.SC</t>
  </si>
  <si>
    <t>FEC_per_household.kWh.AT.Res.HHnew.Thermal.SH.DistrHeat.SC.AC.Elec</t>
  </si>
  <si>
    <t>FEC_per_household.kWh.AT.Res.HHnew.Thermal.SH.DistrHeat.WH</t>
  </si>
  <si>
    <t>FEC_per_household.kWh.AT.Res.HHnew.Thermal.SH.DistrHeat.WH.DistrHeat.NoSolar.Steam_Distr</t>
  </si>
  <si>
    <t>FEC_per_household.kWh.AT.Res.HHnew.Thermal.SH.DistrHeat.WH.DistrHeat.Solar</t>
  </si>
  <si>
    <t>FEC_per_household.kWh.AT.Res.HHnew.Thermal.SH.DistrHeat.WH.DistrHeat.Solar.Steam_Distr</t>
  </si>
  <si>
    <t>FEC_per_household.kWh.AT.Res.HHnew.Thermal.SH.DistrHeat.WH.DistrHeat.Solar.Solar</t>
  </si>
  <si>
    <t>FEC_per_household.kWh.AT.Res.HHnew.Thermal.SH.DistrHeat.WH.Elc.NoSolar.Elec</t>
  </si>
  <si>
    <t>FEC_per_household.kWh.AT.Res.HHnew.Thermal.SH.DistrHeat.WH.Elc.Solar</t>
  </si>
  <si>
    <t>FEC_per_household.kWh.AT.Res.HHnew.Thermal.SH.DistrHeat.WH.Elc.Solar.Elec</t>
  </si>
  <si>
    <t>FEC_per_household.kWh.AT.Res.HHnew.Thermal.SH.DistrHeat.WH.Elc.Solar.Solar</t>
  </si>
  <si>
    <t>FEC_per_household.kWh.AT.Res.HHnew.Thermal.SH.DistrHeat.CO</t>
  </si>
  <si>
    <t>FEC_per_household.kWh.AT.Res.HHnew.Thermal.SH.DistrHeat.CO.LPG.LPG</t>
  </si>
  <si>
    <t>FEC_per_household.kWh.AT.Res.HHnew.Thermal.SH.DistrHeat.CO.Elc.Elec</t>
  </si>
  <si>
    <t>FEC_per_household.kWh.AT.Res.HHnew.Thermal.SH.AdvElc</t>
  </si>
  <si>
    <t>FEC_per_household.kWh.AT.Res.HHnew.Thermal.SH.AdvElc.SH</t>
  </si>
  <si>
    <t>FEC_per_household.kWh.AT.Res.HHnew.Thermal.SH.AdvElc.SH.Elec</t>
  </si>
  <si>
    <t>FEC_per_household.kWh.AT.Res.HHnew.Thermal.SH.AdvElc.SC</t>
  </si>
  <si>
    <t>FEC_per_household.kWh.AT.Res.HHnew.Thermal.SH.AdvElc.SC.AC.Elec</t>
  </si>
  <si>
    <t>FEC_per_household.kWh.AT.Res.HHnew.Thermal.SH.AdvElc.WH</t>
  </si>
  <si>
    <t>FEC_per_household.kWh.AT.Res.HHnew.Thermal.SH.AdvElc.WH.LPG.NoSolar.LPG</t>
  </si>
  <si>
    <t>FEC_per_household.kWh.AT.Res.HHnew.Thermal.SH.AdvElc.WH.LPG.Solar</t>
  </si>
  <si>
    <t>FEC_per_household.kWh.AT.Res.HHnew.Thermal.SH.AdvElc.WH.LPG.Solar.LPG</t>
  </si>
  <si>
    <t>FEC_per_household.kWh.AT.Res.HHnew.Thermal.SH.AdvElc.WH.LPG.Solar.Solar</t>
  </si>
  <si>
    <t>FEC_per_household.kWh.AT.Res.HHnew.Thermal.SH.AdvElc.WH.Elc.NoSolar.Elec</t>
  </si>
  <si>
    <t>FEC_per_household.kWh.AT.Res.HHnew.Thermal.SH.AdvElc.WH.Elc.Solar</t>
  </si>
  <si>
    <t>FEC_per_household.kWh.AT.Res.HHnew.Thermal.SH.AdvElc.WH.Elc.Solar.Elec</t>
  </si>
  <si>
    <t>FEC_per_household.kWh.AT.Res.HHnew.Thermal.SH.AdvElc.WH.Elc.Solar.Solar</t>
  </si>
  <si>
    <t>FEC_per_household.kWh.AT.Res.HHnew.Thermal.SH.AdvElc.CO</t>
  </si>
  <si>
    <t>FEC_per_household.kWh.AT.Res.HHnew.Thermal.SH.AdvElc.CO.LPG.LPG</t>
  </si>
  <si>
    <t>FEC_per_household.kWh.AT.Res.HHnew.Thermal.SH.AdvElc.CO.Elc.Elec</t>
  </si>
  <si>
    <t>FEC_per_household.kWh.AT.Res.HHnew.Thermal.SH.ConvElc</t>
  </si>
  <si>
    <t>FEC_per_household.kWh.AT.Res.HHnew.Thermal.SH.ConvElc.SH</t>
  </si>
  <si>
    <t>FEC_per_household.kWh.AT.Res.HHnew.Thermal.SH.ConvElc.SH.Elec</t>
  </si>
  <si>
    <t>FEC_per_household.kWh.AT.Res.HHnew.Thermal.SH.ConvElc.SC</t>
  </si>
  <si>
    <t>FEC_per_household.kWh.AT.Res.HHnew.Thermal.SH.ConvElc.SC.AC.Elec</t>
  </si>
  <si>
    <t>FEC_per_household.kWh.AT.Res.HHnew.Thermal.SH.ConvElc.WH</t>
  </si>
  <si>
    <t>FEC_per_household.kWh.AT.Res.HHnew.Thermal.SH.ConvElc.WH.LPG.NoSolar.LPG</t>
  </si>
  <si>
    <t>FEC_per_household.kWh.AT.Res.HHnew.Thermal.SH.ConvElc.WH.LPG.Solar</t>
  </si>
  <si>
    <t>FEC_per_household.kWh.AT.Res.HHnew.Thermal.SH.ConvElc.WH.LPG.Solar.LPG</t>
  </si>
  <si>
    <t>FEC_per_household.kWh.AT.Res.HHnew.Thermal.SH.ConvElc.WH.LPG.Solar.Solar</t>
  </si>
  <si>
    <t>FEC_per_household.kWh.AT.Res.HHnew.Thermal.SH.ConvElc.WH.Elc.NoSolar.Elec</t>
  </si>
  <si>
    <t>FEC_per_household.kWh.AT.Res.HHnew.Thermal.SH.ConvElc.WH.Elc.Solar</t>
  </si>
  <si>
    <t>FEC_per_household.kWh.AT.Res.HHnew.Thermal.SH.ConvElc.WH.Elc.Solar.Elec</t>
  </si>
  <si>
    <t>FEC_per_household.kWh.AT.Res.HHnew.Thermal.SH.ConvElc.WH.Elc.Solar.Solar</t>
  </si>
  <si>
    <t>FEC_per_household.kWh.AT.Res.HHnew.Thermal.SH.ConvElc.CO</t>
  </si>
  <si>
    <t>FEC_per_household.kWh.AT.Res.HHnew.Thermal.SH.ConvElc.CO.LPG.LPG</t>
  </si>
  <si>
    <t>FEC_per_household.kWh.AT.Res.HHnew.Thermal.SH.ConvElc.CO.Elc.Elec</t>
  </si>
  <si>
    <t>AT - Thermal energy service of new and renovated households (detailed structure)</t>
  </si>
  <si>
    <t>TES_per_household.kWh.AT.Res.HHnew.Thermal.SH.Solids</t>
  </si>
  <si>
    <t>TES_per_household.kWh.AT.Res.HHnew.Thermal.SH.Solids.SH</t>
  </si>
  <si>
    <t>TES_per_household.kWh.AT.Res.HHnew.Thermal.SH.Solids.SH.Solids</t>
  </si>
  <si>
    <t>TES_per_household.kWh.AT.Res.HHnew.Thermal.SH.Solids.SH.Elec</t>
  </si>
  <si>
    <t>TES_per_household.kWh.AT.Res.HHnew.Thermal.SH.Solids.SC</t>
  </si>
  <si>
    <t>TES_per_household.kWh.AT.Res.HHnew.Thermal.SH.Solids.SC.AC.Elec</t>
  </si>
  <si>
    <t>TES_per_household.kWh.AT.Res.HHnew.Thermal.SH.Solids.WH</t>
  </si>
  <si>
    <t>TES_per_household.kWh.AT.Res.HHnew.Thermal.SH.Solids.WH.Solids.NoSolar.Solids</t>
  </si>
  <si>
    <t>TES_per_household.kWh.AT.Res.HHnew.Thermal.SH.Solids.WH.LPG.NoSolar.LPG</t>
  </si>
  <si>
    <t>TES_per_household.kWh.AT.Res.HHnew.Thermal.SH.Solids.WH.LPG.Solar</t>
  </si>
  <si>
    <t>TES_per_household.kWh.AT.Res.HHnew.Thermal.SH.Solids.WH.LPG.Solar.LPG</t>
  </si>
  <si>
    <t>TES_per_household.kWh.AT.Res.HHnew.Thermal.SH.Solids.WH.LPG.Solar.Solar</t>
  </si>
  <si>
    <t>TES_per_household.kWh.AT.Res.HHnew.Thermal.SH.Solids.WH.Elc.NoSolar.Elec</t>
  </si>
  <si>
    <t>TES_per_household.kWh.AT.Res.HHnew.Thermal.SH.Solids.WH.Elc.Solar</t>
  </si>
  <si>
    <t>TES_per_household.kWh.AT.Res.HHnew.Thermal.SH.Solids.WH.Elc.Solar.Elec</t>
  </si>
  <si>
    <t>TES_per_household.kWh.AT.Res.HHnew.Thermal.SH.Solids.WH.Elc.Solar.Solar</t>
  </si>
  <si>
    <t>TES_per_household.kWh.AT.Res.HHnew.Thermal.SH.Solids.CO</t>
  </si>
  <si>
    <t>TES_per_household.kWh.AT.Res.HHnew.Thermal.SH.Solids.CO.Solids.Solids</t>
  </si>
  <si>
    <t>TES_per_household.kWh.AT.Res.HHnew.Thermal.SH.Solids.CO.LPG.LPG</t>
  </si>
  <si>
    <t>TES_per_household.kWh.AT.Res.HHnew.Thermal.SH.Solids.CO.Elc.Elec</t>
  </si>
  <si>
    <t>TES_per_household.kWh.AT.Res.HHnew.Thermal.SH.LPG</t>
  </si>
  <si>
    <t>TES_per_household.kWh.AT.Res.HHnew.Thermal.SH.LPG.SH</t>
  </si>
  <si>
    <t>TES_per_household.kWh.AT.Res.HHnew.Thermal.SH.LPG.SH.LPG</t>
  </si>
  <si>
    <t>TES_per_household.kWh.AT.Res.HHnew.Thermal.SH.LPG.SH.Elec</t>
  </si>
  <si>
    <t>TES_per_household.kWh.AT.Res.HHnew.Thermal.SH.LPG.SC</t>
  </si>
  <si>
    <t>TES_per_household.kWh.AT.Res.HHnew.Thermal.SH.LPG.SC.AC.Elec</t>
  </si>
  <si>
    <t>TES_per_household.kWh.AT.Res.HHnew.Thermal.SH.LPG.WH</t>
  </si>
  <si>
    <t>TES_per_household.kWh.AT.Res.HHnew.Thermal.SH.LPG.WH.LPG.NoSolar.LPG</t>
  </si>
  <si>
    <t>TES_per_household.kWh.AT.Res.HHnew.Thermal.SH.LPG.WH.LPG.Solar</t>
  </si>
  <si>
    <t>TES_per_household.kWh.AT.Res.HHnew.Thermal.SH.LPG.WH.LPG.Solar.LPG</t>
  </si>
  <si>
    <t>TES_per_household.kWh.AT.Res.HHnew.Thermal.SH.LPG.WH.LPG.Solar.Solar</t>
  </si>
  <si>
    <t>TES_per_household.kWh.AT.Res.HHnew.Thermal.SH.LPG.WH.Elc.NoSolar.Elec</t>
  </si>
  <si>
    <t>TES_per_household.kWh.AT.Res.HHnew.Thermal.SH.LPG.WH.Elc.Solar</t>
  </si>
  <si>
    <t>TES_per_household.kWh.AT.Res.HHnew.Thermal.SH.LPG.WH.Elc.Solar.Elec</t>
  </si>
  <si>
    <t>TES_per_household.kWh.AT.Res.HHnew.Thermal.SH.LPG.WH.Elc.Solar.Solar</t>
  </si>
  <si>
    <t>TES_per_household.kWh.AT.Res.HHnew.Thermal.SH.LPG.CO</t>
  </si>
  <si>
    <t>TES_per_household.kWh.AT.Res.HHnew.Thermal.SH.LPG.CO.LPG.LPG</t>
  </si>
  <si>
    <t>TES_per_household.kWh.AT.Res.HHnew.Thermal.SH.LPG.CO.Elc.Elec</t>
  </si>
  <si>
    <t>TES_per_household.kWh.AT.Res.HHnew.Thermal.SH.Oil</t>
  </si>
  <si>
    <t>TES_per_household.kWh.AT.Res.HHnew.Thermal.SH.Oil.SH</t>
  </si>
  <si>
    <t>TES_per_household.kWh.AT.Res.HHnew.Thermal.SH.Oil.SH.Oil</t>
  </si>
  <si>
    <t>TES_per_household.kWh.AT.Res.HHnew.Thermal.SH.Oil.SH.Elec</t>
  </si>
  <si>
    <t>TES_per_household.kWh.AT.Res.HHnew.Thermal.SH.Oil.SC</t>
  </si>
  <si>
    <t>TES_per_household.kWh.AT.Res.HHnew.Thermal.SH.Oil.SC.AC.Elec</t>
  </si>
  <si>
    <t>TES_per_household.kWh.AT.Res.HHnew.Thermal.SH.Oil.WH</t>
  </si>
  <si>
    <t>TES_per_household.kWh.AT.Res.HHnew.Thermal.SH.Oil.WH.Oil.NoSolar.Oil</t>
  </si>
  <si>
    <t>TES_per_household.kWh.AT.Res.HHnew.Thermal.SH.Oil.WH.Oil.Solar</t>
  </si>
  <si>
    <t>TES_per_household.kWh.AT.Res.HHnew.Thermal.SH.Oil.WH.Oil.Solar.Oil</t>
  </si>
  <si>
    <t>TES_per_household.kWh.AT.Res.HHnew.Thermal.SH.Oil.WH.Oil.Solar.Solar</t>
  </si>
  <si>
    <t>TES_per_household.kWh.AT.Res.HHnew.Thermal.SH.Oil.WH.Elc.NoSolar.Elec</t>
  </si>
  <si>
    <t>TES_per_household.kWh.AT.Res.HHnew.Thermal.SH.Oil.WH.Elc.Solar</t>
  </si>
  <si>
    <t>TES_per_household.kWh.AT.Res.HHnew.Thermal.SH.Oil.WH.Elc.Solar.Elec</t>
  </si>
  <si>
    <t>TES_per_household.kWh.AT.Res.HHnew.Thermal.SH.Oil.WH.Elc.Solar.Solar</t>
  </si>
  <si>
    <t>TES_per_household.kWh.AT.Res.HHnew.Thermal.SH.Oil.CO</t>
  </si>
  <si>
    <t>TES_per_household.kWh.AT.Res.HHnew.Thermal.SH.Oil.CO.LPG.LPG</t>
  </si>
  <si>
    <t>TES_per_household.kWh.AT.Res.HHnew.Thermal.SH.Oil.CO.Elc.Elec</t>
  </si>
  <si>
    <t>TES_per_household.kWh.AT.Res.HHnew.Thermal.SH.Gas</t>
  </si>
  <si>
    <t>TES_per_household.kWh.AT.Res.HHnew.Thermal.SH.Gas.SH</t>
  </si>
  <si>
    <t>TES_per_household.kWh.AT.Res.HHnew.Thermal.SH.Gas.SH.Gas</t>
  </si>
  <si>
    <t>TES_per_household.kWh.AT.Res.HHnew.Thermal.SH.Gas.SH.Elec</t>
  </si>
  <si>
    <t>TES_per_household.kWh.AT.Res.HHnew.Thermal.SH.Gas.SC</t>
  </si>
  <si>
    <t>TES_per_household.kWh.AT.Res.HHnew.Thermal.SH.Gas.SC.AC.Elec</t>
  </si>
  <si>
    <t>TES_per_household.kWh.AT.Res.HHnew.Thermal.SH.Gas.WH</t>
  </si>
  <si>
    <t>TES_per_household.kWh.AT.Res.HHnew.Thermal.SH.Gas.WH.Gas.NoSolar.Gas</t>
  </si>
  <si>
    <t>TES_per_household.kWh.AT.Res.HHnew.Thermal.SH.Gas.WH.Gas.Solar</t>
  </si>
  <si>
    <t>TES_per_household.kWh.AT.Res.HHnew.Thermal.SH.Gas.WH.Gas.Solar.Gas</t>
  </si>
  <si>
    <t>TES_per_household.kWh.AT.Res.HHnew.Thermal.SH.Gas.WH.Gas.Solar.Solar</t>
  </si>
  <si>
    <t>TES_per_household.kWh.AT.Res.HHnew.Thermal.SH.Gas.WH.Elc.NoSolar.Elec</t>
  </si>
  <si>
    <t>TES_per_household.kWh.AT.Res.HHnew.Thermal.SH.Gas.WH.Elc.Solar</t>
  </si>
  <si>
    <t>TES_per_household.kWh.AT.Res.HHnew.Thermal.SH.Gas.WH.Elc.Solar.Elec</t>
  </si>
  <si>
    <t>TES_per_household.kWh.AT.Res.HHnew.Thermal.SH.Gas.WH.Elc.Solar.Solar</t>
  </si>
  <si>
    <t>TES_per_household.kWh.AT.Res.HHnew.Thermal.SH.Gas.CO</t>
  </si>
  <si>
    <t>TES_per_household.kWh.AT.Res.HHnew.Thermal.SH.Gas.CO.Gas.Gas</t>
  </si>
  <si>
    <t>TES_per_household.kWh.AT.Res.HHnew.Thermal.SH.Gas.CO.Elc.Elec</t>
  </si>
  <si>
    <t>TES_per_household.kWh.AT.Res.HHnew.Thermal.SH.Biomass</t>
  </si>
  <si>
    <t>TES_per_household.kWh.AT.Res.HHnew.Thermal.SH.Biomass.SH</t>
  </si>
  <si>
    <t>TES_per_household.kWh.AT.Res.HHnew.Thermal.SH.Biomass.SH.Biomass</t>
  </si>
  <si>
    <t>TES_per_household.kWh.AT.Res.HHnew.Thermal.SH.Biomass.SH.Elec</t>
  </si>
  <si>
    <t>TES_per_household.kWh.AT.Res.HHnew.Thermal.SH.Biomass.SC</t>
  </si>
  <si>
    <t>TES_per_household.kWh.AT.Res.HHnew.Thermal.SH.Biomass.SC.AC.Elec</t>
  </si>
  <si>
    <t>TES_per_household.kWh.AT.Res.HHnew.Thermal.SH.Biomass.WH</t>
  </si>
  <si>
    <t>TES_per_household.kWh.AT.Res.HHnew.Thermal.SH.Biomass.WH.Biomass.NoSolar.Biomass</t>
  </si>
  <si>
    <t>TES_per_household.kWh.AT.Res.HHnew.Thermal.SH.Biomass.WH.Biomass.Solar</t>
  </si>
  <si>
    <t>TES_per_household.kWh.AT.Res.HHnew.Thermal.SH.Biomass.WH.Biomass.Solar.Biomass</t>
  </si>
  <si>
    <t>TES_per_household.kWh.AT.Res.HHnew.Thermal.SH.Biomass.WH.Biomass.Solar.Solar</t>
  </si>
  <si>
    <t>TES_per_household.kWh.AT.Res.HHnew.Thermal.SH.Biomass.WH.LPG.NoSolar.LPG</t>
  </si>
  <si>
    <t>TES_per_household.kWh.AT.Res.HHnew.Thermal.SH.Biomass.WH.LPG.Solar</t>
  </si>
  <si>
    <t>TES_per_household.kWh.AT.Res.HHnew.Thermal.SH.Biomass.WH.LPG.Solar.LPG</t>
  </si>
  <si>
    <t>TES_per_household.kWh.AT.Res.HHnew.Thermal.SH.Biomass.WH.LPG.Solar.Solar</t>
  </si>
  <si>
    <t>TES_per_household.kWh.AT.Res.HHnew.Thermal.SH.Biomass.WH.Elc.NoSolar.Elec</t>
  </si>
  <si>
    <t>TES_per_household.kWh.AT.Res.HHnew.Thermal.SH.Biomass.WH.Elc.Solar</t>
  </si>
  <si>
    <t>TES_per_household.kWh.AT.Res.HHnew.Thermal.SH.Biomass.WH.Elc.Solar.Elec</t>
  </si>
  <si>
    <t>TES_per_household.kWh.AT.Res.HHnew.Thermal.SH.Biomass.WH.Elc.Solar.Solar</t>
  </si>
  <si>
    <t>TES_per_household.kWh.AT.Res.HHnew.Thermal.SH.Biomass.CO</t>
  </si>
  <si>
    <t>TES_per_household.kWh.AT.Res.HHnew.Thermal.SH.Biomass.CO.Biomass.Biomass</t>
  </si>
  <si>
    <t>TES_per_household.kWh.AT.Res.HHnew.Thermal.SH.Biomass.CO.LPG.LPG</t>
  </si>
  <si>
    <t>TES_per_household.kWh.AT.Res.HHnew.Thermal.SH.Biomass.CO.Elc.Elec</t>
  </si>
  <si>
    <t>TES_per_household.kWh.AT.Res.HHnew.Thermal.SH.Geo</t>
  </si>
  <si>
    <t>TES_per_household.kWh.AT.Res.HHnew.Thermal.SH.Geo.SH</t>
  </si>
  <si>
    <t>TES_per_household.kWh.AT.Res.HHnew.Thermal.SH.Geo.SH.Geo</t>
  </si>
  <si>
    <t>TES_per_household.kWh.AT.Res.HHnew.Thermal.SH.Geo.SH.Elec</t>
  </si>
  <si>
    <t>TES_per_household.kWh.AT.Res.HHnew.Thermal.SH.Geo.SC</t>
  </si>
  <si>
    <t>TES_per_household.kWh.AT.Res.HHnew.Thermal.SH.Geo.SC.AC.Elec</t>
  </si>
  <si>
    <t>TES_per_household.kWh.AT.Res.HHnew.Thermal.SH.Geo.WH</t>
  </si>
  <si>
    <t>TES_per_household.kWh.AT.Res.HHnew.Thermal.SH.Geo.WH.Geo.NoSolar.Geo</t>
  </si>
  <si>
    <t>TES_per_household.kWh.AT.Res.HHnew.Thermal.SH.Geo.WH.Geo.Solar</t>
  </si>
  <si>
    <t>TES_per_household.kWh.AT.Res.HHnew.Thermal.SH.Geo.WH.Geo.Solar.Geo</t>
  </si>
  <si>
    <t>TES_per_household.kWh.AT.Res.HHnew.Thermal.SH.Geo.WH.Geo.Solar.Solar</t>
  </si>
  <si>
    <t>TES_per_household.kWh.AT.Res.HHnew.Thermal.SH.Geo.WH.Elc.NoSolar.Elec</t>
  </si>
  <si>
    <t>TES_per_household.kWh.AT.Res.HHnew.Thermal.SH.Geo.WH.Elc.Solar</t>
  </si>
  <si>
    <t>TES_per_household.kWh.AT.Res.HHnew.Thermal.SH.Geo.WH.Elc.Solar.Elec</t>
  </si>
  <si>
    <t>TES_per_household.kWh.AT.Res.HHnew.Thermal.SH.Geo.WH.Elc.Solar.Solar</t>
  </si>
  <si>
    <t>TES_per_household.kWh.AT.Res.HHnew.Thermal.SH.Geo.CO</t>
  </si>
  <si>
    <t>TES_per_household.kWh.AT.Res.HHnew.Thermal.SH.Geo.CO.LPG.LPG</t>
  </si>
  <si>
    <t>TES_per_household.kWh.AT.Res.HHnew.Thermal.SH.Geo.CO.Elc.Elec</t>
  </si>
  <si>
    <t>TES_per_household.kWh.AT.Res.HHnew.Thermal.SH.DistrHeat</t>
  </si>
  <si>
    <t>TES_per_household.kWh.AT.Res.HHnew.Thermal.SH.DistrHeat.SH</t>
  </si>
  <si>
    <t>TES_per_household.kWh.AT.Res.HHnew.Thermal.SH.DistrHeat.SH.Steam_Distr</t>
  </si>
  <si>
    <t>TES_per_household.kWh.AT.Res.HHnew.Thermal.SH.DistrHeat.SH.Elec</t>
  </si>
  <si>
    <t>TES_per_household.kWh.AT.Res.HHnew.Thermal.SH.DistrHeat.SC</t>
  </si>
  <si>
    <t>TES_per_household.kWh.AT.Res.HHnew.Thermal.SH.DistrHeat.SC.AC.Elec</t>
  </si>
  <si>
    <t>TES_per_household.kWh.AT.Res.HHnew.Thermal.SH.DistrHeat.WH</t>
  </si>
  <si>
    <t>TES_per_household.kWh.AT.Res.HHnew.Thermal.SH.DistrHeat.WH.DistrHeat.NoSolar.Steam_Distr</t>
  </si>
  <si>
    <t>TES_per_household.kWh.AT.Res.HHnew.Thermal.SH.DistrHeat.WH.DistrHeat.Solar</t>
  </si>
  <si>
    <t>TES_per_household.kWh.AT.Res.HHnew.Thermal.SH.DistrHeat.WH.DistrHeat.Solar.Steam_Distr</t>
  </si>
  <si>
    <t>TES_per_household.kWh.AT.Res.HHnew.Thermal.SH.DistrHeat.WH.DistrHeat.Solar.Solar</t>
  </si>
  <si>
    <t>TES_per_household.kWh.AT.Res.HHnew.Thermal.SH.DistrHeat.WH.Elc.NoSolar.Elec</t>
  </si>
  <si>
    <t>TES_per_household.kWh.AT.Res.HHnew.Thermal.SH.DistrHeat.WH.Elc.Solar</t>
  </si>
  <si>
    <t>TES_per_household.kWh.AT.Res.HHnew.Thermal.SH.DistrHeat.WH.Elc.Solar.Elec</t>
  </si>
  <si>
    <t>TES_per_household.kWh.AT.Res.HHnew.Thermal.SH.DistrHeat.WH.Elc.Solar.Solar</t>
  </si>
  <si>
    <t>TES_per_household.kWh.AT.Res.HHnew.Thermal.SH.DistrHeat.CO</t>
  </si>
  <si>
    <t>TES_per_household.kWh.AT.Res.HHnew.Thermal.SH.DistrHeat.CO.LPG.LPG</t>
  </si>
  <si>
    <t>TES_per_household.kWh.AT.Res.HHnew.Thermal.SH.DistrHeat.CO.Elc.Elec</t>
  </si>
  <si>
    <t>TES_per_household.kWh.AT.Res.HHnew.Thermal.SH.AdvElc</t>
  </si>
  <si>
    <t>TES_per_household.kWh.AT.Res.HHnew.Thermal.SH.AdvElc.SH</t>
  </si>
  <si>
    <t>TES_per_household.kWh.AT.Res.HHnew.Thermal.SH.AdvElc.SH.Elec</t>
  </si>
  <si>
    <t>TES_per_household.kWh.AT.Res.HHnew.Thermal.SH.AdvElc.SC</t>
  </si>
  <si>
    <t>TES_per_household.kWh.AT.Res.HHnew.Thermal.SH.AdvElc.SC.AC.Elec</t>
  </si>
  <si>
    <t>TES_per_household.kWh.AT.Res.HHnew.Thermal.SH.AdvElc.WH</t>
  </si>
  <si>
    <t>TES_per_household.kWh.AT.Res.HHnew.Thermal.SH.AdvElc.WH.LPG.NoSolar.LPG</t>
  </si>
  <si>
    <t>TES_per_household.kWh.AT.Res.HHnew.Thermal.SH.AdvElc.WH.LPG.Solar</t>
  </si>
  <si>
    <t>TES_per_household.kWh.AT.Res.HHnew.Thermal.SH.AdvElc.WH.LPG.Solar.LPG</t>
  </si>
  <si>
    <t>TES_per_household.kWh.AT.Res.HHnew.Thermal.SH.AdvElc.WH.LPG.Solar.Solar</t>
  </si>
  <si>
    <t>TES_per_household.kWh.AT.Res.HHnew.Thermal.SH.AdvElc.WH.Elc.NoSolar.Elec</t>
  </si>
  <si>
    <t>TES_per_household.kWh.AT.Res.HHnew.Thermal.SH.AdvElc.WH.Elc.Solar</t>
  </si>
  <si>
    <t>TES_per_household.kWh.AT.Res.HHnew.Thermal.SH.AdvElc.WH.Elc.Solar.Elec</t>
  </si>
  <si>
    <t>TES_per_household.kWh.AT.Res.HHnew.Thermal.SH.AdvElc.WH.Elc.Solar.Solar</t>
  </si>
  <si>
    <t>TES_per_household.kWh.AT.Res.HHnew.Thermal.SH.AdvElc.CO</t>
  </si>
  <si>
    <t>TES_per_household.kWh.AT.Res.HHnew.Thermal.SH.AdvElc.CO.LPG.LPG</t>
  </si>
  <si>
    <t>TES_per_household.kWh.AT.Res.HHnew.Thermal.SH.AdvElc.CO.Elc.Elec</t>
  </si>
  <si>
    <t>TES_per_household.kWh.AT.Res.HHnew.Thermal.SH.ConvElc</t>
  </si>
  <si>
    <t>TES_per_household.kWh.AT.Res.HHnew.Thermal.SH.ConvElc.SH</t>
  </si>
  <si>
    <t>TES_per_household.kWh.AT.Res.HHnew.Thermal.SH.ConvElc.SH.Elec</t>
  </si>
  <si>
    <t>TES_per_household.kWh.AT.Res.HHnew.Thermal.SH.ConvElc.SC</t>
  </si>
  <si>
    <t>TES_per_household.kWh.AT.Res.HHnew.Thermal.SH.ConvElc.SC.AC.Elec</t>
  </si>
  <si>
    <t>TES_per_household.kWh.AT.Res.HHnew.Thermal.SH.ConvElc.WH</t>
  </si>
  <si>
    <t>TES_per_household.kWh.AT.Res.HHnew.Thermal.SH.ConvElc.WH.LPG.NoSolar.LPG</t>
  </si>
  <si>
    <t>TES_per_household.kWh.AT.Res.HHnew.Thermal.SH.ConvElc.WH.LPG.Solar</t>
  </si>
  <si>
    <t>TES_per_household.kWh.AT.Res.HHnew.Thermal.SH.ConvElc.WH.LPG.Solar.LPG</t>
  </si>
  <si>
    <t>TES_per_household.kWh.AT.Res.HHnew.Thermal.SH.ConvElc.WH.LPG.Solar.Solar</t>
  </si>
  <si>
    <t>TES_per_household.kWh.AT.Res.HHnew.Thermal.SH.ConvElc.WH.Elc.NoSolar.Elec</t>
  </si>
  <si>
    <t>TES_per_household.kWh.AT.Res.HHnew.Thermal.SH.ConvElc.WH.Elc.Solar</t>
  </si>
  <si>
    <t>TES_per_household.kWh.AT.Res.HHnew.Thermal.SH.ConvElc.WH.Elc.Solar.Elec</t>
  </si>
  <si>
    <t>TES_per_household.kWh.AT.Res.HHnew.Thermal.SH.ConvElc.WH.Elc.Solar.Solar</t>
  </si>
  <si>
    <t>TES_per_household.kWh.AT.Res.HHnew.Thermal.SH.ConvElc.CO</t>
  </si>
  <si>
    <t>TES_per_household.kWh.AT.Res.HHnew.Thermal.SH.ConvElc.CO.LPG.LPG</t>
  </si>
  <si>
    <t>TES_per_household.kWh.AT.Res.HHnew.Thermal.SH.ConvElc.CO.Elc.Elec</t>
  </si>
  <si>
    <t>EMI_per_household.kgCO2.AT.Res.HHnew.Thermal.SH.Solids</t>
  </si>
  <si>
    <t>EMI_per_household.kgCO2.AT.Res.HHnew.Thermal.SH.Solids.SH</t>
  </si>
  <si>
    <t>EMI_per_household.kgCO2.AT.Res.HHnew.Thermal.SH.Solids.SH.Solids</t>
  </si>
  <si>
    <t>EMI_per_household.kgCO2.AT.Res.HHnew.Thermal.SH.Solids.SH.Elec</t>
  </si>
  <si>
    <t>EMI_per_household.kgCO2.AT.Res.HHnew.Thermal.SH.Solids.SC</t>
  </si>
  <si>
    <t>EMI_per_household.kgCO2.AT.Res.HHnew.Thermal.SH.Solids.SC.AC.Elec</t>
  </si>
  <si>
    <t>EMI_per_household.kgCO2.AT.Res.HHnew.Thermal.SH.Solids.WH</t>
  </si>
  <si>
    <t>EMI_per_household.kgCO2.AT.Res.HHnew.Thermal.SH.Solids.WH.Solids.NoSolar.Solids</t>
  </si>
  <si>
    <t>EMI_per_household.kgCO2.AT.Res.HHnew.Thermal.SH.Solids.WH.LPG.NoSolar.LPG</t>
  </si>
  <si>
    <t>EMI_per_household.kgCO2.AT.Res.HHnew.Thermal.SH.Solids.WH.LPG.Solar</t>
  </si>
  <si>
    <t>EMI_per_household.kgCO2.AT.Res.HHnew.Thermal.SH.Solids.WH.LPG.Solar.LPG</t>
  </si>
  <si>
    <t>EMI_per_household.kgCO2.AT.Res.HHnew.Thermal.SH.Solids.WH.LPG.Solar.Solar</t>
  </si>
  <si>
    <t>EMI_per_household.kgCO2.AT.Res.HHnew.Thermal.SH.Solids.WH.Elc.NoSolar.Elec</t>
  </si>
  <si>
    <t>EMI_per_household.kgCO2.AT.Res.HHnew.Thermal.SH.Solids.WH.Elc.Solar</t>
  </si>
  <si>
    <t>EMI_per_household.kgCO2.AT.Res.HHnew.Thermal.SH.Solids.WH.Elc.Solar.Elec</t>
  </si>
  <si>
    <t>EMI_per_household.kgCO2.AT.Res.HHnew.Thermal.SH.Solids.WH.Elc.Solar.Solar</t>
  </si>
  <si>
    <t>EMI_per_household.kgCO2.AT.Res.HHnew.Thermal.SH.Solids.CO</t>
  </si>
  <si>
    <t>EMI_per_household.kgCO2.AT.Res.HHnew.Thermal.SH.Solids.CO.Solids.Solids</t>
  </si>
  <si>
    <t>EMI_per_household.kgCO2.AT.Res.HHnew.Thermal.SH.Solids.CO.LPG.LPG</t>
  </si>
  <si>
    <t>EMI_per_household.kgCO2.AT.Res.HHnew.Thermal.SH.Solids.CO.Elc.Elec</t>
  </si>
  <si>
    <t>EMI_per_household.kgCO2.AT.Res.HHnew.Thermal.SH.LPG</t>
  </si>
  <si>
    <t>EMI_per_household.kgCO2.AT.Res.HHnew.Thermal.SH.LPG.SH</t>
  </si>
  <si>
    <t>EMI_per_household.kgCO2.AT.Res.HHnew.Thermal.SH.LPG.SH.LPG</t>
  </si>
  <si>
    <t>EMI_per_household.kgCO2.AT.Res.HHnew.Thermal.SH.LPG.SH.Elec</t>
  </si>
  <si>
    <t>EMI_per_household.kgCO2.AT.Res.HHnew.Thermal.SH.LPG.SC</t>
  </si>
  <si>
    <t>EMI_per_household.kgCO2.AT.Res.HHnew.Thermal.SH.LPG.SC.AC.Elec</t>
  </si>
  <si>
    <t>EMI_per_household.kgCO2.AT.Res.HHnew.Thermal.SH.LPG.WH</t>
  </si>
  <si>
    <t>EMI_per_household.kgCO2.AT.Res.HHnew.Thermal.SH.LPG.WH.LPG.NoSolar.LPG</t>
  </si>
  <si>
    <t>EMI_per_household.kgCO2.AT.Res.HHnew.Thermal.SH.LPG.WH.LPG.Solar</t>
  </si>
  <si>
    <t>EMI_per_household.kgCO2.AT.Res.HHnew.Thermal.SH.LPG.WH.LPG.Solar.LPG</t>
  </si>
  <si>
    <t>EMI_per_household.kgCO2.AT.Res.HHnew.Thermal.SH.LPG.WH.LPG.Solar.Solar</t>
  </si>
  <si>
    <t>EMI_per_household.kgCO2.AT.Res.HHnew.Thermal.SH.LPG.WH.Elc.NoSolar.Elec</t>
  </si>
  <si>
    <t>EMI_per_household.kgCO2.AT.Res.HHnew.Thermal.SH.LPG.WH.Elc.Solar</t>
  </si>
  <si>
    <t>EMI_per_household.kgCO2.AT.Res.HHnew.Thermal.SH.LPG.WH.Elc.Solar.Elec</t>
  </si>
  <si>
    <t>EMI_per_household.kgCO2.AT.Res.HHnew.Thermal.SH.LPG.WH.Elc.Solar.Solar</t>
  </si>
  <si>
    <t>EMI_per_household.kgCO2.AT.Res.HHnew.Thermal.SH.LPG.CO</t>
  </si>
  <si>
    <t>EMI_per_household.kgCO2.AT.Res.HHnew.Thermal.SH.LPG.CO.LPG.LPG</t>
  </si>
  <si>
    <t>EMI_per_household.kgCO2.AT.Res.HHnew.Thermal.SH.LPG.CO.Elc.Elec</t>
  </si>
  <si>
    <t>EMI_per_household.kgCO2.AT.Res.HHnew.Thermal.SH.Oil</t>
  </si>
  <si>
    <t>EMI_per_household.kgCO2.AT.Res.HHnew.Thermal.SH.Oil.SH</t>
  </si>
  <si>
    <t>EMI_per_household.kgCO2.AT.Res.HHnew.Thermal.SH.Oil.SH.Oil</t>
  </si>
  <si>
    <t>EMI_per_household.kgCO2.AT.Res.HHnew.Thermal.SH.Oil.SH.Elec</t>
  </si>
  <si>
    <t>EMI_per_household.kgCO2.AT.Res.HHnew.Thermal.SH.Oil.SC</t>
  </si>
  <si>
    <t>EMI_per_household.kgCO2.AT.Res.HHnew.Thermal.SH.Oil.SC.AC.Elec</t>
  </si>
  <si>
    <t>EMI_per_household.kgCO2.AT.Res.HHnew.Thermal.SH.Oil.WH</t>
  </si>
  <si>
    <t>EMI_per_household.kgCO2.AT.Res.HHnew.Thermal.SH.Oil.WH.Oil.NoSolar.Oil</t>
  </si>
  <si>
    <t>EMI_per_household.kgCO2.AT.Res.HHnew.Thermal.SH.Oil.WH.Oil.Solar</t>
  </si>
  <si>
    <t>EMI_per_household.kgCO2.AT.Res.HHnew.Thermal.SH.Oil.WH.Oil.Solar.Oil</t>
  </si>
  <si>
    <t>EMI_per_household.kgCO2.AT.Res.HHnew.Thermal.SH.Oil.WH.Oil.Solar.Solar</t>
  </si>
  <si>
    <t>EMI_per_household.kgCO2.AT.Res.HHnew.Thermal.SH.Oil.WH.Elc.NoSolar.Elec</t>
  </si>
  <si>
    <t>EMI_per_household.kgCO2.AT.Res.HHnew.Thermal.SH.Oil.WH.Elc.Solar</t>
  </si>
  <si>
    <t>EMI_per_household.kgCO2.AT.Res.HHnew.Thermal.SH.Oil.WH.Elc.Solar.Elec</t>
  </si>
  <si>
    <t>EMI_per_household.kgCO2.AT.Res.HHnew.Thermal.SH.Oil.WH.Elc.Solar.Solar</t>
  </si>
  <si>
    <t>EMI_per_household.kgCO2.AT.Res.HHnew.Thermal.SH.Oil.CO</t>
  </si>
  <si>
    <t>EMI_per_household.kgCO2.AT.Res.HHnew.Thermal.SH.Oil.CO.LPG.LPG</t>
  </si>
  <si>
    <t>EMI_per_household.kgCO2.AT.Res.HHnew.Thermal.SH.Oil.CO.Elc.Elec</t>
  </si>
  <si>
    <t>EMI_per_household.kgCO2.AT.Res.HHnew.Thermal.SH.Gas</t>
  </si>
  <si>
    <t>EMI_per_household.kgCO2.AT.Res.HHnew.Thermal.SH.Gas.SH</t>
  </si>
  <si>
    <t>EMI_per_household.kgCO2.AT.Res.HHnew.Thermal.SH.Gas.SH.Gas</t>
  </si>
  <si>
    <t>EMI_per_household.kgCO2.AT.Res.HHnew.Thermal.SH.Gas.SH.Elec</t>
  </si>
  <si>
    <t>EMI_per_household.kgCO2.AT.Res.HHnew.Thermal.SH.Gas.SC</t>
  </si>
  <si>
    <t>EMI_per_household.kgCO2.AT.Res.HHnew.Thermal.SH.Gas.SC.AC.Elec</t>
  </si>
  <si>
    <t>EMI_per_household.kgCO2.AT.Res.HHnew.Thermal.SH.Gas.WH</t>
  </si>
  <si>
    <t>EMI_per_household.kgCO2.AT.Res.HHnew.Thermal.SH.Gas.WH.Gas.NoSolar.Gas</t>
  </si>
  <si>
    <t>EMI_per_household.kgCO2.AT.Res.HHnew.Thermal.SH.Gas.WH.Gas.Solar</t>
  </si>
  <si>
    <t>EMI_per_household.kgCO2.AT.Res.HHnew.Thermal.SH.Gas.WH.Gas.Solar.Gas</t>
  </si>
  <si>
    <t>EMI_per_household.kgCO2.AT.Res.HHnew.Thermal.SH.Gas.WH.Gas.Solar.Solar</t>
  </si>
  <si>
    <t>EMI_per_household.kgCO2.AT.Res.HHnew.Thermal.SH.Gas.WH.Elc.NoSolar.Elec</t>
  </si>
  <si>
    <t>EMI_per_household.kgCO2.AT.Res.HHnew.Thermal.SH.Gas.WH.Elc.Solar</t>
  </si>
  <si>
    <t>EMI_per_household.kgCO2.AT.Res.HHnew.Thermal.SH.Gas.WH.Elc.Solar.Elec</t>
  </si>
  <si>
    <t>EMI_per_household.kgCO2.AT.Res.HHnew.Thermal.SH.Gas.WH.Elc.Solar.Solar</t>
  </si>
  <si>
    <t>EMI_per_household.kgCO2.AT.Res.HHnew.Thermal.SH.Gas.CO</t>
  </si>
  <si>
    <t>EMI_per_household.kgCO2.AT.Res.HHnew.Thermal.SH.Gas.CO.Gas.Gas</t>
  </si>
  <si>
    <t>EMI_per_household.kgCO2.AT.Res.HHnew.Thermal.SH.Gas.CO.Elc.Elec</t>
  </si>
  <si>
    <t>EMI_per_household.kgCO2.AT.Res.HHnew.Thermal.SH.Biomass</t>
  </si>
  <si>
    <t>EMI_per_household.kgCO2.AT.Res.HHnew.Thermal.SH.Biomass.SH</t>
  </si>
  <si>
    <t>EMI_per_household.kgCO2.AT.Res.HHnew.Thermal.SH.Biomass.SH.Biomass</t>
  </si>
  <si>
    <t>EMI_per_household.kgCO2.AT.Res.HHnew.Thermal.SH.Biomass.SH.Elec</t>
  </si>
  <si>
    <t>EMI_per_household.kgCO2.AT.Res.HHnew.Thermal.SH.Biomass.SC</t>
  </si>
  <si>
    <t>EMI_per_household.kgCO2.AT.Res.HHnew.Thermal.SH.Biomass.SC.AC.Elec</t>
  </si>
  <si>
    <t>EMI_per_household.kgCO2.AT.Res.HHnew.Thermal.SH.Biomass.WH</t>
  </si>
  <si>
    <t>EMI_per_household.kgCO2.AT.Res.HHnew.Thermal.SH.Biomass.WH.Biomass.NoSolar.Biomass</t>
  </si>
  <si>
    <t>EMI_per_household.kgCO2.AT.Res.HHnew.Thermal.SH.Biomass.WH.Biomass.Solar</t>
  </si>
  <si>
    <t>EMI_per_household.kgCO2.AT.Res.HHnew.Thermal.SH.Biomass.WH.Biomass.Solar.Biomass</t>
  </si>
  <si>
    <t>EMI_per_household.kgCO2.AT.Res.HHnew.Thermal.SH.Biomass.WH.Biomass.Solar.Solar</t>
  </si>
  <si>
    <t>EMI_per_household.kgCO2.AT.Res.HHnew.Thermal.SH.Biomass.WH.LPG.NoSolar.LPG</t>
  </si>
  <si>
    <t>EMI_per_household.kgCO2.AT.Res.HHnew.Thermal.SH.Biomass.WH.LPG.Solar</t>
  </si>
  <si>
    <t>EMI_per_household.kgCO2.AT.Res.HHnew.Thermal.SH.Biomass.WH.LPG.Solar.LPG</t>
  </si>
  <si>
    <t>EMI_per_household.kgCO2.AT.Res.HHnew.Thermal.SH.Biomass.WH.LPG.Solar.Solar</t>
  </si>
  <si>
    <t>EMI_per_household.kgCO2.AT.Res.HHnew.Thermal.SH.Biomass.WH.Elc.NoSolar.Elec</t>
  </si>
  <si>
    <t>EMI_per_household.kgCO2.AT.Res.HHnew.Thermal.SH.Biomass.WH.Elc.Solar</t>
  </si>
  <si>
    <t>EMI_per_household.kgCO2.AT.Res.HHnew.Thermal.SH.Biomass.WH.Elc.Solar.Elec</t>
  </si>
  <si>
    <t>EMI_per_household.kgCO2.AT.Res.HHnew.Thermal.SH.Biomass.WH.Elc.Solar.Solar</t>
  </si>
  <si>
    <t>EMI_per_household.kgCO2.AT.Res.HHnew.Thermal.SH.Biomass.CO</t>
  </si>
  <si>
    <t>EMI_per_household.kgCO2.AT.Res.HHnew.Thermal.SH.Biomass.CO.Biomass.Biomass</t>
  </si>
  <si>
    <t>EMI_per_household.kgCO2.AT.Res.HHnew.Thermal.SH.Biomass.CO.LPG.LPG</t>
  </si>
  <si>
    <t>EMI_per_household.kgCO2.AT.Res.HHnew.Thermal.SH.Biomass.CO.Elc.Elec</t>
  </si>
  <si>
    <t>EMI_per_household.kgCO2.AT.Res.HHnew.Thermal.SH.Geo</t>
  </si>
  <si>
    <t>EMI_per_household.kgCO2.AT.Res.HHnew.Thermal.SH.Geo.SH</t>
  </si>
  <si>
    <t>EMI_per_household.kgCO2.AT.Res.HHnew.Thermal.SH.Geo.SH.Geo</t>
  </si>
  <si>
    <t>EMI_per_household.kgCO2.AT.Res.HHnew.Thermal.SH.Geo.SH.Elec</t>
  </si>
  <si>
    <t>EMI_per_household.kgCO2.AT.Res.HHnew.Thermal.SH.Geo.SC</t>
  </si>
  <si>
    <t>EMI_per_household.kgCO2.AT.Res.HHnew.Thermal.SH.Geo.SC.AC.Elec</t>
  </si>
  <si>
    <t>EMI_per_household.kgCO2.AT.Res.HHnew.Thermal.SH.Geo.WH</t>
  </si>
  <si>
    <t>EMI_per_household.kgCO2.AT.Res.HHnew.Thermal.SH.Geo.WH.Geo.NoSolar.Geo</t>
  </si>
  <si>
    <t>EMI_per_household.kgCO2.AT.Res.HHnew.Thermal.SH.Geo.WH.Geo.Solar</t>
  </si>
  <si>
    <t>EMI_per_household.kgCO2.AT.Res.HHnew.Thermal.SH.Geo.WH.Geo.Solar.Geo</t>
  </si>
  <si>
    <t>EMI_per_household.kgCO2.AT.Res.HHnew.Thermal.SH.Geo.WH.Geo.Solar.Solar</t>
  </si>
  <si>
    <t>EMI_per_household.kgCO2.AT.Res.HHnew.Thermal.SH.Geo.WH.Elc.NoSolar.Elec</t>
  </si>
  <si>
    <t>EMI_per_household.kgCO2.AT.Res.HHnew.Thermal.SH.Geo.WH.Elc.Solar</t>
  </si>
  <si>
    <t>EMI_per_household.kgCO2.AT.Res.HHnew.Thermal.SH.Geo.WH.Elc.Solar.Elec</t>
  </si>
  <si>
    <t>EMI_per_household.kgCO2.AT.Res.HHnew.Thermal.SH.Geo.WH.Elc.Solar.Solar</t>
  </si>
  <si>
    <t>EMI_per_household.kgCO2.AT.Res.HHnew.Thermal.SH.Geo.CO</t>
  </si>
  <si>
    <t>EMI_per_household.kgCO2.AT.Res.HHnew.Thermal.SH.Geo.CO.LPG.LPG</t>
  </si>
  <si>
    <t>EMI_per_household.kgCO2.AT.Res.HHnew.Thermal.SH.Geo.CO.Elc.Elec</t>
  </si>
  <si>
    <t>EMI_per_household.kgCO2.AT.Res.HHnew.Thermal.SH.DistrHeat</t>
  </si>
  <si>
    <t>EMI_per_household.kgCO2.AT.Res.HHnew.Thermal.SH.DistrHeat.SH</t>
  </si>
  <si>
    <t>EMI_per_household.kgCO2.AT.Res.HHnew.Thermal.SH.DistrHeat.SH.Steam_Distr</t>
  </si>
  <si>
    <t>EMI_per_household.kgCO2.AT.Res.HHnew.Thermal.SH.DistrHeat.SH.Elec</t>
  </si>
  <si>
    <t>EMI_per_household.kgCO2.AT.Res.HHnew.Thermal.SH.DistrHeat.SC</t>
  </si>
  <si>
    <t>EMI_per_household.kgCO2.AT.Res.HHnew.Thermal.SH.DistrHeat.SC.AC.Elec</t>
  </si>
  <si>
    <t>EMI_per_household.kgCO2.AT.Res.HHnew.Thermal.SH.DistrHeat.WH</t>
  </si>
  <si>
    <t>EMI_per_household.kgCO2.AT.Res.HHnew.Thermal.SH.DistrHeat.WH.DistrHeat.NoSolar.Steam_Distr</t>
  </si>
  <si>
    <t>EMI_per_household.kgCO2.AT.Res.HHnew.Thermal.SH.DistrHeat.WH.DistrHeat.Solar</t>
  </si>
  <si>
    <t>EMI_per_household.kgCO2.AT.Res.HHnew.Thermal.SH.DistrHeat.WH.DistrHeat.Solar.Steam_Distr</t>
  </si>
  <si>
    <t>EMI_per_household.kgCO2.AT.Res.HHnew.Thermal.SH.DistrHeat.WH.DistrHeat.Solar.Solar</t>
  </si>
  <si>
    <t>EMI_per_household.kgCO2.AT.Res.HHnew.Thermal.SH.DistrHeat.WH.Elc.NoSolar.Elec</t>
  </si>
  <si>
    <t>EMI_per_household.kgCO2.AT.Res.HHnew.Thermal.SH.DistrHeat.WH.Elc.Solar</t>
  </si>
  <si>
    <t>EMI_per_household.kgCO2.AT.Res.HHnew.Thermal.SH.DistrHeat.WH.Elc.Solar.Elec</t>
  </si>
  <si>
    <t>EMI_per_household.kgCO2.AT.Res.HHnew.Thermal.SH.DistrHeat.WH.Elc.Solar.Solar</t>
  </si>
  <si>
    <t>EMI_per_household.kgCO2.AT.Res.HHnew.Thermal.SH.DistrHeat.CO</t>
  </si>
  <si>
    <t>EMI_per_household.kgCO2.AT.Res.HHnew.Thermal.SH.DistrHeat.CO.LPG.LPG</t>
  </si>
  <si>
    <t>EMI_per_household.kgCO2.AT.Res.HHnew.Thermal.SH.DistrHeat.CO.Elc.Elec</t>
  </si>
  <si>
    <t>EMI_per_household.kgCO2.AT.Res.HHnew.Thermal.SH.AdvElc</t>
  </si>
  <si>
    <t>EMI_per_household.kgCO2.AT.Res.HHnew.Thermal.SH.AdvElc.SH</t>
  </si>
  <si>
    <t>EMI_per_household.kgCO2.AT.Res.HHnew.Thermal.SH.AdvElc.SH.Elec</t>
  </si>
  <si>
    <t>EMI_per_household.kgCO2.AT.Res.HHnew.Thermal.SH.AdvElc.SC</t>
  </si>
  <si>
    <t>EMI_per_household.kgCO2.AT.Res.HHnew.Thermal.SH.AdvElc.SC.AC.Elec</t>
  </si>
  <si>
    <t>EMI_per_household.kgCO2.AT.Res.HHnew.Thermal.SH.AdvElc.WH</t>
  </si>
  <si>
    <t>EMI_per_household.kgCO2.AT.Res.HHnew.Thermal.SH.AdvElc.WH.LPG.NoSolar.LPG</t>
  </si>
  <si>
    <t>EMI_per_household.kgCO2.AT.Res.HHnew.Thermal.SH.AdvElc.WH.LPG.Solar</t>
  </si>
  <si>
    <t>EMI_per_household.kgCO2.AT.Res.HHnew.Thermal.SH.AdvElc.WH.LPG.Solar.LPG</t>
  </si>
  <si>
    <t>EMI_per_household.kgCO2.AT.Res.HHnew.Thermal.SH.AdvElc.WH.LPG.Solar.Solar</t>
  </si>
  <si>
    <t>EMI_per_household.kgCO2.AT.Res.HHnew.Thermal.SH.AdvElc.WH.Elc.NoSolar.Elec</t>
  </si>
  <si>
    <t>EMI_per_household.kgCO2.AT.Res.HHnew.Thermal.SH.AdvElc.WH.Elc.Solar</t>
  </si>
  <si>
    <t>EMI_per_household.kgCO2.AT.Res.HHnew.Thermal.SH.AdvElc.WH.Elc.Solar.Elec</t>
  </si>
  <si>
    <t>EMI_per_household.kgCO2.AT.Res.HHnew.Thermal.SH.AdvElc.WH.Elc.Solar.Solar</t>
  </si>
  <si>
    <t>EMI_per_household.kgCO2.AT.Res.HHnew.Thermal.SH.AdvElc.CO</t>
  </si>
  <si>
    <t>EMI_per_household.kgCO2.AT.Res.HHnew.Thermal.SH.AdvElc.CO.LPG.LPG</t>
  </si>
  <si>
    <t>EMI_per_household.kgCO2.AT.Res.HHnew.Thermal.SH.AdvElc.CO.Elc.Elec</t>
  </si>
  <si>
    <t>EMI_per_household.kgCO2.AT.Res.HHnew.Thermal.SH.ConvElc</t>
  </si>
  <si>
    <t>EMI_per_household.kgCO2.AT.Res.HHnew.Thermal.SH.ConvElc.SH</t>
  </si>
  <si>
    <t>EMI_per_household.kgCO2.AT.Res.HHnew.Thermal.SH.ConvElc.SH.Elec</t>
  </si>
  <si>
    <t>EMI_per_household.kgCO2.AT.Res.HHnew.Thermal.SH.ConvElc.SC</t>
  </si>
  <si>
    <t>EMI_per_household.kgCO2.AT.Res.HHnew.Thermal.SH.ConvElc.SC.AC.Elec</t>
  </si>
  <si>
    <t>EMI_per_household.kgCO2.AT.Res.HHnew.Thermal.SH.ConvElc.WH</t>
  </si>
  <si>
    <t>EMI_per_household.kgCO2.AT.Res.HHnew.Thermal.SH.ConvElc.WH.LPG.NoSolar.LPG</t>
  </si>
  <si>
    <t>EMI_per_household.kgCO2.AT.Res.HHnew.Thermal.SH.ConvElc.WH.LPG.Solar</t>
  </si>
  <si>
    <t>EMI_per_household.kgCO2.AT.Res.HHnew.Thermal.SH.ConvElc.WH.LPG.Solar.LPG</t>
  </si>
  <si>
    <t>EMI_per_household.kgCO2.AT.Res.HHnew.Thermal.SH.ConvElc.WH.LPG.Solar.Solar</t>
  </si>
  <si>
    <t>EMI_per_household.kgCO2.AT.Res.HHnew.Thermal.SH.ConvElc.WH.Elc.NoSolar.Elec</t>
  </si>
  <si>
    <t>EMI_per_household.kgCO2.AT.Res.HHnew.Thermal.SH.ConvElc.WH.Elc.Solar</t>
  </si>
  <si>
    <t>EMI_per_household.kgCO2.AT.Res.HHnew.Thermal.SH.ConvElc.WH.Elc.Solar.Elec</t>
  </si>
  <si>
    <t>EMI_per_household.kgCO2.AT.Res.HHnew.Thermal.SH.ConvElc.WH.Elc.Solar.Solar</t>
  </si>
  <si>
    <t>EMI_per_household.kgCO2.AT.Res.HHnew.Thermal.SH.ConvElc.CO</t>
  </si>
  <si>
    <t>EMI_per_household.kgCO2.AT.Res.HHnew.Thermal.SH.ConvElc.CO.LPG.LPG</t>
  </si>
  <si>
    <t>EMI_per_household.kgCO2.AT.Res.HHnew.Thermal.SH.ConvElc.CO.Elc.Elec</t>
  </si>
  <si>
    <t>AT - Final energy consumption of new and renovated households per surface area (detailed structure)</t>
  </si>
  <si>
    <t>FEC_per_sqm.kWh.AT.Res.HHnew.Thermal.SH.Solids</t>
  </si>
  <si>
    <t>FEC_per_sqm.kWh.AT.Res.HHnew.Thermal.SH.Solids.SH</t>
  </si>
  <si>
    <t>FEC_per_sqm.kWh.AT.Res.HHnew.Thermal.SH.Solids.SH.Solids</t>
  </si>
  <si>
    <t>FEC_per_sqm.kWh.AT.Res.HHnew.Thermal.SH.Solids.SH.Elec</t>
  </si>
  <si>
    <t>FEC_per_sqm.kWh.AT.Res.HHnew.Thermal.SH.Solids.SC</t>
  </si>
  <si>
    <t>FEC_per_sqm.kWh.AT.Res.HHnew.Thermal.SH.Solids.SC.AC.Elec</t>
  </si>
  <si>
    <t>FEC_per_sqm.kWh.AT.Res.HHnew.Thermal.SH.Solids.WH</t>
  </si>
  <si>
    <t>FEC_per_sqm.kWh.AT.Res.HHnew.Thermal.SH.Solids.WH.Solids.NoSolar.Solids</t>
  </si>
  <si>
    <t>FEC_per_sqm.kWh.AT.Res.HHnew.Thermal.SH.Solids.WH.LPG.NoSolar.LPG</t>
  </si>
  <si>
    <t>FEC_per_sqm.kWh.AT.Res.HHnew.Thermal.SH.Solids.WH.LPG.Solar</t>
  </si>
  <si>
    <t>FEC_per_sqm.kWh.AT.Res.HHnew.Thermal.SH.Solids.WH.LPG.Solar.LPG</t>
  </si>
  <si>
    <t>FEC_per_sqm.kWh.AT.Res.HHnew.Thermal.SH.Solids.WH.LPG.Solar.Solar</t>
  </si>
  <si>
    <t>FEC_per_sqm.kWh.AT.Res.HHnew.Thermal.SH.Solids.WH.Elc.NoSolar.Elec</t>
  </si>
  <si>
    <t>FEC_per_sqm.kWh.AT.Res.HHnew.Thermal.SH.Solids.WH.Elc.Solar</t>
  </si>
  <si>
    <t>FEC_per_sqm.kWh.AT.Res.HHnew.Thermal.SH.Solids.WH.Elc.Solar.Elec</t>
  </si>
  <si>
    <t>FEC_per_sqm.kWh.AT.Res.HHnew.Thermal.SH.Solids.WH.Elc.Solar.Solar</t>
  </si>
  <si>
    <t>FEC_per_sqm.kWh.AT.Res.HHnew.Thermal.SH.Solids.CO</t>
  </si>
  <si>
    <t>FEC_per_sqm.kWh.AT.Res.HHnew.Thermal.SH.Solids.CO.Solids.Solids</t>
  </si>
  <si>
    <t>FEC_per_sqm.kWh.AT.Res.HHnew.Thermal.SH.Solids.CO.LPG.LPG</t>
  </si>
  <si>
    <t>FEC_per_sqm.kWh.AT.Res.HHnew.Thermal.SH.Solids.CO.Elc.Elec</t>
  </si>
  <si>
    <t>FEC_per_sqm.kWh.AT.Res.HHnew.Thermal.SH.LPG</t>
  </si>
  <si>
    <t>FEC_per_sqm.kWh.AT.Res.HHnew.Thermal.SH.LPG.SH</t>
  </si>
  <si>
    <t>FEC_per_sqm.kWh.AT.Res.HHnew.Thermal.SH.LPG.SH.LPG</t>
  </si>
  <si>
    <t>FEC_per_sqm.kWh.AT.Res.HHnew.Thermal.SH.LPG.SH.Elec</t>
  </si>
  <si>
    <t>FEC_per_sqm.kWh.AT.Res.HHnew.Thermal.SH.LPG.SC</t>
  </si>
  <si>
    <t>FEC_per_sqm.kWh.AT.Res.HHnew.Thermal.SH.LPG.SC.AC.Elec</t>
  </si>
  <si>
    <t>FEC_per_sqm.kWh.AT.Res.HHnew.Thermal.SH.LPG.WH</t>
  </si>
  <si>
    <t>FEC_per_sqm.kWh.AT.Res.HHnew.Thermal.SH.LPG.WH.LPG.NoSolar.LPG</t>
  </si>
  <si>
    <t>FEC_per_sqm.kWh.AT.Res.HHnew.Thermal.SH.LPG.WH.LPG.Solar</t>
  </si>
  <si>
    <t>FEC_per_sqm.kWh.AT.Res.HHnew.Thermal.SH.LPG.WH.LPG.Solar.LPG</t>
  </si>
  <si>
    <t>FEC_per_sqm.kWh.AT.Res.HHnew.Thermal.SH.LPG.WH.LPG.Solar.Solar</t>
  </si>
  <si>
    <t>FEC_per_sqm.kWh.AT.Res.HHnew.Thermal.SH.LPG.WH.Elc.NoSolar.Elec</t>
  </si>
  <si>
    <t>FEC_per_sqm.kWh.AT.Res.HHnew.Thermal.SH.LPG.WH.Elc.Solar</t>
  </si>
  <si>
    <t>FEC_per_sqm.kWh.AT.Res.HHnew.Thermal.SH.LPG.WH.Elc.Solar.Elec</t>
  </si>
  <si>
    <t>FEC_per_sqm.kWh.AT.Res.HHnew.Thermal.SH.LPG.WH.Elc.Solar.Solar</t>
  </si>
  <si>
    <t>FEC_per_sqm.kWh.AT.Res.HHnew.Thermal.SH.LPG.CO</t>
  </si>
  <si>
    <t>FEC_per_sqm.kWh.AT.Res.HHnew.Thermal.SH.LPG.CO.LPG.LPG</t>
  </si>
  <si>
    <t>FEC_per_sqm.kWh.AT.Res.HHnew.Thermal.SH.LPG.CO.Elc.Elec</t>
  </si>
  <si>
    <t>FEC_per_sqm.kWh.AT.Res.HHnew.Thermal.SH.Oil</t>
  </si>
  <si>
    <t>FEC_per_sqm.kWh.AT.Res.HHnew.Thermal.SH.Oil.SH</t>
  </si>
  <si>
    <t>FEC_per_sqm.kWh.AT.Res.HHnew.Thermal.SH.Oil.SH.Oil</t>
  </si>
  <si>
    <t>FEC_per_sqm.kWh.AT.Res.HHnew.Thermal.SH.Oil.SH.Elec</t>
  </si>
  <si>
    <t>FEC_per_sqm.kWh.AT.Res.HHnew.Thermal.SH.Oil.SC</t>
  </si>
  <si>
    <t>FEC_per_sqm.kWh.AT.Res.HHnew.Thermal.SH.Oil.SC.AC.Elec</t>
  </si>
  <si>
    <t>FEC_per_sqm.kWh.AT.Res.HHnew.Thermal.SH.Oil.WH</t>
  </si>
  <si>
    <t>FEC_per_sqm.kWh.AT.Res.HHnew.Thermal.SH.Oil.WH.Oil.NoSolar.Oil</t>
  </si>
  <si>
    <t>FEC_per_sqm.kWh.AT.Res.HHnew.Thermal.SH.Oil.WH.Oil.Solar</t>
  </si>
  <si>
    <t>FEC_per_sqm.kWh.AT.Res.HHnew.Thermal.SH.Oil.WH.Oil.Solar.Oil</t>
  </si>
  <si>
    <t>FEC_per_sqm.kWh.AT.Res.HHnew.Thermal.SH.Oil.WH.Oil.Solar.Solar</t>
  </si>
  <si>
    <t>FEC_per_sqm.kWh.AT.Res.HHnew.Thermal.SH.Oil.WH.Elc.NoSolar.Elec</t>
  </si>
  <si>
    <t>FEC_per_sqm.kWh.AT.Res.HHnew.Thermal.SH.Oil.WH.Elc.Solar</t>
  </si>
  <si>
    <t>FEC_per_sqm.kWh.AT.Res.HHnew.Thermal.SH.Oil.WH.Elc.Solar.Elec</t>
  </si>
  <si>
    <t>FEC_per_sqm.kWh.AT.Res.HHnew.Thermal.SH.Oil.WH.Elc.Solar.Solar</t>
  </si>
  <si>
    <t>FEC_per_sqm.kWh.AT.Res.HHnew.Thermal.SH.Oil.CO</t>
  </si>
  <si>
    <t>FEC_per_sqm.kWh.AT.Res.HHnew.Thermal.SH.Oil.CO.LPG.LPG</t>
  </si>
  <si>
    <t>FEC_per_sqm.kWh.AT.Res.HHnew.Thermal.SH.Oil.CO.Elc.Elec</t>
  </si>
  <si>
    <t>FEC_per_sqm.kWh.AT.Res.HHnew.Thermal.SH.Gas</t>
  </si>
  <si>
    <t>FEC_per_sqm.kWh.AT.Res.HHnew.Thermal.SH.Gas.SH</t>
  </si>
  <si>
    <t>FEC_per_sqm.kWh.AT.Res.HHnew.Thermal.SH.Gas.SH.Gas</t>
  </si>
  <si>
    <t>FEC_per_sqm.kWh.AT.Res.HHnew.Thermal.SH.Gas.SH.Elec</t>
  </si>
  <si>
    <t>FEC_per_sqm.kWh.AT.Res.HHnew.Thermal.SH.Gas.SC</t>
  </si>
  <si>
    <t>FEC_per_sqm.kWh.AT.Res.HHnew.Thermal.SH.Gas.SC.AC.Elec</t>
  </si>
  <si>
    <t>FEC_per_sqm.kWh.AT.Res.HHnew.Thermal.SH.Gas.WH</t>
  </si>
  <si>
    <t>FEC_per_sqm.kWh.AT.Res.HHnew.Thermal.SH.Gas.WH.Gas.NoSolar.Gas</t>
  </si>
  <si>
    <t>FEC_per_sqm.kWh.AT.Res.HHnew.Thermal.SH.Gas.WH.Gas.Solar</t>
  </si>
  <si>
    <t>FEC_per_sqm.kWh.AT.Res.HHnew.Thermal.SH.Gas.WH.Gas.Solar.Gas</t>
  </si>
  <si>
    <t>FEC_per_sqm.kWh.AT.Res.HHnew.Thermal.SH.Gas.WH.Gas.Solar.Solar</t>
  </si>
  <si>
    <t>FEC_per_sqm.kWh.AT.Res.HHnew.Thermal.SH.Gas.WH.Elc.NoSolar.Elec</t>
  </si>
  <si>
    <t>FEC_per_sqm.kWh.AT.Res.HHnew.Thermal.SH.Gas.WH.Elc.Solar</t>
  </si>
  <si>
    <t>FEC_per_sqm.kWh.AT.Res.HHnew.Thermal.SH.Gas.WH.Elc.Solar.Elec</t>
  </si>
  <si>
    <t>FEC_per_sqm.kWh.AT.Res.HHnew.Thermal.SH.Gas.WH.Elc.Solar.Solar</t>
  </si>
  <si>
    <t>FEC_per_sqm.kWh.AT.Res.HHnew.Thermal.SH.Gas.CO</t>
  </si>
  <si>
    <t>FEC_per_sqm.kWh.AT.Res.HHnew.Thermal.SH.Gas.CO.Gas.Gas</t>
  </si>
  <si>
    <t>FEC_per_sqm.kWh.AT.Res.HHnew.Thermal.SH.Gas.CO.Elc.Elec</t>
  </si>
  <si>
    <t>FEC_per_sqm.kWh.AT.Res.HHnew.Thermal.SH.Biomass</t>
  </si>
  <si>
    <t>FEC_per_sqm.kWh.AT.Res.HHnew.Thermal.SH.Biomass.SH</t>
  </si>
  <si>
    <t>FEC_per_sqm.kWh.AT.Res.HHnew.Thermal.SH.Biomass.SH.Biomass</t>
  </si>
  <si>
    <t>FEC_per_sqm.kWh.AT.Res.HHnew.Thermal.SH.Biomass.SH.Elec</t>
  </si>
  <si>
    <t>FEC_per_sqm.kWh.AT.Res.HHnew.Thermal.SH.Biomass.SC</t>
  </si>
  <si>
    <t>FEC_per_sqm.kWh.AT.Res.HHnew.Thermal.SH.Biomass.SC.AC.Elec</t>
  </si>
  <si>
    <t>FEC_per_sqm.kWh.AT.Res.HHnew.Thermal.SH.Biomass.WH</t>
  </si>
  <si>
    <t>FEC_per_sqm.kWh.AT.Res.HHnew.Thermal.SH.Biomass.WH.Biomass.NoSolar.Biomass</t>
  </si>
  <si>
    <t>FEC_per_sqm.kWh.AT.Res.HHnew.Thermal.SH.Biomass.WH.Biomass.Solar</t>
  </si>
  <si>
    <t>FEC_per_sqm.kWh.AT.Res.HHnew.Thermal.SH.Biomass.WH.Biomass.Solar.Biomass</t>
  </si>
  <si>
    <t>FEC_per_sqm.kWh.AT.Res.HHnew.Thermal.SH.Biomass.WH.Biomass.Solar.Solar</t>
  </si>
  <si>
    <t>FEC_per_sqm.kWh.AT.Res.HHnew.Thermal.SH.Biomass.WH.LPG.NoSolar.LPG</t>
  </si>
  <si>
    <t>FEC_per_sqm.kWh.AT.Res.HHnew.Thermal.SH.Biomass.WH.LPG.Solar</t>
  </si>
  <si>
    <t>FEC_per_sqm.kWh.AT.Res.HHnew.Thermal.SH.Biomass.WH.LPG.Solar.LPG</t>
  </si>
  <si>
    <t>FEC_per_sqm.kWh.AT.Res.HHnew.Thermal.SH.Biomass.WH.LPG.Solar.Solar</t>
  </si>
  <si>
    <t>FEC_per_sqm.kWh.AT.Res.HHnew.Thermal.SH.Biomass.WH.Elc.NoSolar.Elec</t>
  </si>
  <si>
    <t>FEC_per_sqm.kWh.AT.Res.HHnew.Thermal.SH.Biomass.WH.Elc.Solar</t>
  </si>
  <si>
    <t>FEC_per_sqm.kWh.AT.Res.HHnew.Thermal.SH.Biomass.WH.Elc.Solar.Elec</t>
  </si>
  <si>
    <t>FEC_per_sqm.kWh.AT.Res.HHnew.Thermal.SH.Biomass.WH.Elc.Solar.Solar</t>
  </si>
  <si>
    <t>FEC_per_sqm.kWh.AT.Res.HHnew.Thermal.SH.Biomass.CO</t>
  </si>
  <si>
    <t>FEC_per_sqm.kWh.AT.Res.HHnew.Thermal.SH.Biomass.CO.Biomass.Biomass</t>
  </si>
  <si>
    <t>FEC_per_sqm.kWh.AT.Res.HHnew.Thermal.SH.Biomass.CO.LPG.LPG</t>
  </si>
  <si>
    <t>FEC_per_sqm.kWh.AT.Res.HHnew.Thermal.SH.Biomass.CO.Elc.Elec</t>
  </si>
  <si>
    <t>FEC_per_sqm.kWh.AT.Res.HHnew.Thermal.SH.Geo</t>
  </si>
  <si>
    <t>FEC_per_sqm.kWh.AT.Res.HHnew.Thermal.SH.Geo.SH</t>
  </si>
  <si>
    <t>FEC_per_sqm.kWh.AT.Res.HHnew.Thermal.SH.Geo.SH.Geo</t>
  </si>
  <si>
    <t>FEC_per_sqm.kWh.AT.Res.HHnew.Thermal.SH.Geo.SH.Elec</t>
  </si>
  <si>
    <t>FEC_per_sqm.kWh.AT.Res.HHnew.Thermal.SH.Geo.SC</t>
  </si>
  <si>
    <t>FEC_per_sqm.kWh.AT.Res.HHnew.Thermal.SH.Geo.SC.AC.Elec</t>
  </si>
  <si>
    <t>FEC_per_sqm.kWh.AT.Res.HHnew.Thermal.SH.Geo.WH</t>
  </si>
  <si>
    <t>FEC_per_sqm.kWh.AT.Res.HHnew.Thermal.SH.Geo.WH.Geo.NoSolar.Geo</t>
  </si>
  <si>
    <t>FEC_per_sqm.kWh.AT.Res.HHnew.Thermal.SH.Geo.WH.Geo.Solar</t>
  </si>
  <si>
    <t>FEC_per_sqm.kWh.AT.Res.HHnew.Thermal.SH.Geo.WH.Geo.Solar.Geo</t>
  </si>
  <si>
    <t>FEC_per_sqm.kWh.AT.Res.HHnew.Thermal.SH.Geo.WH.Geo.Solar.Solar</t>
  </si>
  <si>
    <t>FEC_per_sqm.kWh.AT.Res.HHnew.Thermal.SH.Geo.WH.Elc.NoSolar.Elec</t>
  </si>
  <si>
    <t>FEC_per_sqm.kWh.AT.Res.HHnew.Thermal.SH.Geo.WH.Elc.Solar</t>
  </si>
  <si>
    <t>FEC_per_sqm.kWh.AT.Res.HHnew.Thermal.SH.Geo.WH.Elc.Solar.Elec</t>
  </si>
  <si>
    <t>FEC_per_sqm.kWh.AT.Res.HHnew.Thermal.SH.Geo.WH.Elc.Solar.Solar</t>
  </si>
  <si>
    <t>FEC_per_sqm.kWh.AT.Res.HHnew.Thermal.SH.Geo.CO</t>
  </si>
  <si>
    <t>FEC_per_sqm.kWh.AT.Res.HHnew.Thermal.SH.Geo.CO.LPG.LPG</t>
  </si>
  <si>
    <t>FEC_per_sqm.kWh.AT.Res.HHnew.Thermal.SH.Geo.CO.Elc.Elec</t>
  </si>
  <si>
    <t>FEC_per_sqm.kWh.AT.Res.HHnew.Thermal.SH.DistrHeat</t>
  </si>
  <si>
    <t>FEC_per_sqm.kWh.AT.Res.HHnew.Thermal.SH.DistrHeat.SH</t>
  </si>
  <si>
    <t>FEC_per_sqm.kWh.AT.Res.HHnew.Thermal.SH.DistrHeat.SH.Steam_Distr</t>
  </si>
  <si>
    <t>FEC_per_sqm.kWh.AT.Res.HHnew.Thermal.SH.DistrHeat.SH.Elec</t>
  </si>
  <si>
    <t>FEC_per_sqm.kWh.AT.Res.HHnew.Thermal.SH.DistrHeat.SC</t>
  </si>
  <si>
    <t>FEC_per_sqm.kWh.AT.Res.HHnew.Thermal.SH.DistrHeat.SC.AC.Elec</t>
  </si>
  <si>
    <t>FEC_per_sqm.kWh.AT.Res.HHnew.Thermal.SH.DistrHeat.WH</t>
  </si>
  <si>
    <t>FEC_per_sqm.kWh.AT.Res.HHnew.Thermal.SH.DistrHeat.WH.DistrHeat.NoSolar.Steam_Distr</t>
  </si>
  <si>
    <t>FEC_per_sqm.kWh.AT.Res.HHnew.Thermal.SH.DistrHeat.WH.DistrHeat.Solar</t>
  </si>
  <si>
    <t>FEC_per_sqm.kWh.AT.Res.HHnew.Thermal.SH.DistrHeat.WH.DistrHeat.Solar.Steam_Distr</t>
  </si>
  <si>
    <t>FEC_per_sqm.kWh.AT.Res.HHnew.Thermal.SH.DistrHeat.WH.DistrHeat.Solar.Solar</t>
  </si>
  <si>
    <t>FEC_per_sqm.kWh.AT.Res.HHnew.Thermal.SH.DistrHeat.WH.Elc.NoSolar.Elec</t>
  </si>
  <si>
    <t>FEC_per_sqm.kWh.AT.Res.HHnew.Thermal.SH.DistrHeat.WH.Elc.Solar</t>
  </si>
  <si>
    <t>FEC_per_sqm.kWh.AT.Res.HHnew.Thermal.SH.DistrHeat.WH.Elc.Solar.Elec</t>
  </si>
  <si>
    <t>FEC_per_sqm.kWh.AT.Res.HHnew.Thermal.SH.DistrHeat.WH.Elc.Solar.Solar</t>
  </si>
  <si>
    <t>FEC_per_sqm.kWh.AT.Res.HHnew.Thermal.SH.DistrHeat.CO</t>
  </si>
  <si>
    <t>FEC_per_sqm.kWh.AT.Res.HHnew.Thermal.SH.DistrHeat.CO.LPG.LPG</t>
  </si>
  <si>
    <t>FEC_per_sqm.kWh.AT.Res.HHnew.Thermal.SH.DistrHeat.CO.Elc.Elec</t>
  </si>
  <si>
    <t>FEC_per_sqm.kWh.AT.Res.HHnew.Thermal.SH.AdvElc</t>
  </si>
  <si>
    <t>FEC_per_sqm.kWh.AT.Res.HHnew.Thermal.SH.AdvElc.SH</t>
  </si>
  <si>
    <t>FEC_per_sqm.kWh.AT.Res.HHnew.Thermal.SH.AdvElc.SH.Elec</t>
  </si>
  <si>
    <t>FEC_per_sqm.kWh.AT.Res.HHnew.Thermal.SH.AdvElc.SC</t>
  </si>
  <si>
    <t>FEC_per_sqm.kWh.AT.Res.HHnew.Thermal.SH.AdvElc.SC.AC.Elec</t>
  </si>
  <si>
    <t>FEC_per_sqm.kWh.AT.Res.HHnew.Thermal.SH.AdvElc.WH</t>
  </si>
  <si>
    <t>FEC_per_sqm.kWh.AT.Res.HHnew.Thermal.SH.AdvElc.WH.LPG.NoSolar.LPG</t>
  </si>
  <si>
    <t>FEC_per_sqm.kWh.AT.Res.HHnew.Thermal.SH.AdvElc.WH.LPG.Solar</t>
  </si>
  <si>
    <t>FEC_per_sqm.kWh.AT.Res.HHnew.Thermal.SH.AdvElc.WH.LPG.Solar.LPG</t>
  </si>
  <si>
    <t>FEC_per_sqm.kWh.AT.Res.HHnew.Thermal.SH.AdvElc.WH.LPG.Solar.Solar</t>
  </si>
  <si>
    <t>FEC_per_sqm.kWh.AT.Res.HHnew.Thermal.SH.AdvElc.WH.Elc.NoSolar.Elec</t>
  </si>
  <si>
    <t>FEC_per_sqm.kWh.AT.Res.HHnew.Thermal.SH.AdvElc.WH.Elc.Solar</t>
  </si>
  <si>
    <t>FEC_per_sqm.kWh.AT.Res.HHnew.Thermal.SH.AdvElc.WH.Elc.Solar.Elec</t>
  </si>
  <si>
    <t>FEC_per_sqm.kWh.AT.Res.HHnew.Thermal.SH.AdvElc.WH.Elc.Solar.Solar</t>
  </si>
  <si>
    <t>FEC_per_sqm.kWh.AT.Res.HHnew.Thermal.SH.AdvElc.CO</t>
  </si>
  <si>
    <t>FEC_per_sqm.kWh.AT.Res.HHnew.Thermal.SH.AdvElc.CO.LPG.LPG</t>
  </si>
  <si>
    <t>FEC_per_sqm.kWh.AT.Res.HHnew.Thermal.SH.AdvElc.CO.Elc.Elec</t>
  </si>
  <si>
    <t>FEC_per_sqm.kWh.AT.Res.HHnew.Thermal.SH.ConvElc</t>
  </si>
  <si>
    <t>FEC_per_sqm.kWh.AT.Res.HHnew.Thermal.SH.ConvElc.SH</t>
  </si>
  <si>
    <t>FEC_per_sqm.kWh.AT.Res.HHnew.Thermal.SH.ConvElc.SH.Elec</t>
  </si>
  <si>
    <t>FEC_per_sqm.kWh.AT.Res.HHnew.Thermal.SH.ConvElc.SC</t>
  </si>
  <si>
    <t>FEC_per_sqm.kWh.AT.Res.HHnew.Thermal.SH.ConvElc.SC.AC.Elec</t>
  </si>
  <si>
    <t>FEC_per_sqm.kWh.AT.Res.HHnew.Thermal.SH.ConvElc.WH</t>
  </si>
  <si>
    <t>FEC_per_sqm.kWh.AT.Res.HHnew.Thermal.SH.ConvElc.WH.LPG.NoSolar.LPG</t>
  </si>
  <si>
    <t>FEC_per_sqm.kWh.AT.Res.HHnew.Thermal.SH.ConvElc.WH.LPG.Solar</t>
  </si>
  <si>
    <t>FEC_per_sqm.kWh.AT.Res.HHnew.Thermal.SH.ConvElc.WH.LPG.Solar.LPG</t>
  </si>
  <si>
    <t>FEC_per_sqm.kWh.AT.Res.HHnew.Thermal.SH.ConvElc.WH.LPG.Solar.Solar</t>
  </si>
  <si>
    <t>FEC_per_sqm.kWh.AT.Res.HHnew.Thermal.SH.ConvElc.WH.Elc.NoSolar.Elec</t>
  </si>
  <si>
    <t>FEC_per_sqm.kWh.AT.Res.HHnew.Thermal.SH.ConvElc.WH.Elc.Solar</t>
  </si>
  <si>
    <t>FEC_per_sqm.kWh.AT.Res.HHnew.Thermal.SH.ConvElc.WH.Elc.Solar.Elec</t>
  </si>
  <si>
    <t>FEC_per_sqm.kWh.AT.Res.HHnew.Thermal.SH.ConvElc.WH.Elc.Solar.Solar</t>
  </si>
  <si>
    <t>FEC_per_sqm.kWh.AT.Res.HHnew.Thermal.SH.ConvElc.CO</t>
  </si>
  <si>
    <t>FEC_per_sqm.kWh.AT.Res.HHnew.Thermal.SH.ConvElc.CO.LPG.LPG</t>
  </si>
  <si>
    <t>FEC_per_sqm.kWh.AT.Res.HHnew.Thermal.SH.ConvElc.CO.Elc.Elec</t>
  </si>
  <si>
    <t>AT - Thermal energy service of new and renovated households per surface area (detailed structure)</t>
  </si>
  <si>
    <t>TES_per_sqm.kWh.AT.Res.HHnew.Thermal.SH.Solids</t>
  </si>
  <si>
    <t>TES_per_sqm.kWh.AT.Res.HHnew.Thermal.SH.Solids.SH</t>
  </si>
  <si>
    <t>TES_per_sqm.kWh.AT.Res.HHnew.Thermal.SH.Solids.SH.Solids</t>
  </si>
  <si>
    <t>TES_per_sqm.kWh.AT.Res.HHnew.Thermal.SH.Solids.SH.Elec</t>
  </si>
  <si>
    <t>TES_per_sqm.kWh.AT.Res.HHnew.Thermal.SH.Solids.SC</t>
  </si>
  <si>
    <t>TES_per_sqm.kWh.AT.Res.HHnew.Thermal.SH.Solids.SC.AC.Elec</t>
  </si>
  <si>
    <t>TES_per_sqm.kWh.AT.Res.HHnew.Thermal.SH.Solids.WH</t>
  </si>
  <si>
    <t>TES_per_sqm.kWh.AT.Res.HHnew.Thermal.SH.Solids.WH.Solids.NoSolar.Solids</t>
  </si>
  <si>
    <t>TES_per_sqm.kWh.AT.Res.HHnew.Thermal.SH.Solids.WH.LPG.NoSolar.LPG</t>
  </si>
  <si>
    <t>TES_per_sqm.kWh.AT.Res.HHnew.Thermal.SH.Solids.WH.LPG.Solar</t>
  </si>
  <si>
    <t>TES_per_sqm.kWh.AT.Res.HHnew.Thermal.SH.Solids.WH.LPG.Solar.LPG</t>
  </si>
  <si>
    <t>TES_per_sqm.kWh.AT.Res.HHnew.Thermal.SH.Solids.WH.LPG.Solar.Solar</t>
  </si>
  <si>
    <t>TES_per_sqm.kWh.AT.Res.HHnew.Thermal.SH.Solids.WH.Elc.NoSolar.Elec</t>
  </si>
  <si>
    <t>TES_per_sqm.kWh.AT.Res.HHnew.Thermal.SH.Solids.WH.Elc.Solar</t>
  </si>
  <si>
    <t>TES_per_sqm.kWh.AT.Res.HHnew.Thermal.SH.Solids.WH.Elc.Solar.Elec</t>
  </si>
  <si>
    <t>TES_per_sqm.kWh.AT.Res.HHnew.Thermal.SH.Solids.WH.Elc.Solar.Solar</t>
  </si>
  <si>
    <t>TES_per_sqm.kWh.AT.Res.HHnew.Thermal.SH.Solids.CO</t>
  </si>
  <si>
    <t>TES_per_sqm.kWh.AT.Res.HHnew.Thermal.SH.Solids.CO.Solids.Solids</t>
  </si>
  <si>
    <t>TES_per_sqm.kWh.AT.Res.HHnew.Thermal.SH.Solids.CO.LPG.LPG</t>
  </si>
  <si>
    <t>TES_per_sqm.kWh.AT.Res.HHnew.Thermal.SH.Solids.CO.Elc.Elec</t>
  </si>
  <si>
    <t>TES_per_sqm.kWh.AT.Res.HHnew.Thermal.SH.LPG</t>
  </si>
  <si>
    <t>TES_per_sqm.kWh.AT.Res.HHnew.Thermal.SH.LPG.SH</t>
  </si>
  <si>
    <t>TES_per_sqm.kWh.AT.Res.HHnew.Thermal.SH.LPG.SH.LPG</t>
  </si>
  <si>
    <t>TES_per_sqm.kWh.AT.Res.HHnew.Thermal.SH.LPG.SH.Elec</t>
  </si>
  <si>
    <t>TES_per_sqm.kWh.AT.Res.HHnew.Thermal.SH.LPG.SC</t>
  </si>
  <si>
    <t>TES_per_sqm.kWh.AT.Res.HHnew.Thermal.SH.LPG.SC.AC.Elec</t>
  </si>
  <si>
    <t>TES_per_sqm.kWh.AT.Res.HHnew.Thermal.SH.LPG.WH</t>
  </si>
  <si>
    <t>TES_per_sqm.kWh.AT.Res.HHnew.Thermal.SH.LPG.WH.LPG.NoSolar.LPG</t>
  </si>
  <si>
    <t>TES_per_sqm.kWh.AT.Res.HHnew.Thermal.SH.LPG.WH.LPG.Solar</t>
  </si>
  <si>
    <t>TES_per_sqm.kWh.AT.Res.HHnew.Thermal.SH.LPG.WH.LPG.Solar.LPG</t>
  </si>
  <si>
    <t>TES_per_sqm.kWh.AT.Res.HHnew.Thermal.SH.LPG.WH.LPG.Solar.Solar</t>
  </si>
  <si>
    <t>TES_per_sqm.kWh.AT.Res.HHnew.Thermal.SH.LPG.WH.Elc.NoSolar.Elec</t>
  </si>
  <si>
    <t>TES_per_sqm.kWh.AT.Res.HHnew.Thermal.SH.LPG.WH.Elc.Solar</t>
  </si>
  <si>
    <t>TES_per_sqm.kWh.AT.Res.HHnew.Thermal.SH.LPG.WH.Elc.Solar.Elec</t>
  </si>
  <si>
    <t>TES_per_sqm.kWh.AT.Res.HHnew.Thermal.SH.LPG.WH.Elc.Solar.Solar</t>
  </si>
  <si>
    <t>TES_per_sqm.kWh.AT.Res.HHnew.Thermal.SH.LPG.CO</t>
  </si>
  <si>
    <t>TES_per_sqm.kWh.AT.Res.HHnew.Thermal.SH.LPG.CO.LPG.LPG</t>
  </si>
  <si>
    <t>TES_per_sqm.kWh.AT.Res.HHnew.Thermal.SH.LPG.CO.Elc.Elec</t>
  </si>
  <si>
    <t>TES_per_sqm.kWh.AT.Res.HHnew.Thermal.SH.Oil</t>
  </si>
  <si>
    <t>TES_per_sqm.kWh.AT.Res.HHnew.Thermal.SH.Oil.SH</t>
  </si>
  <si>
    <t>TES_per_sqm.kWh.AT.Res.HHnew.Thermal.SH.Oil.SH.Oil</t>
  </si>
  <si>
    <t>TES_per_sqm.kWh.AT.Res.HHnew.Thermal.SH.Oil.SH.Elec</t>
  </si>
  <si>
    <t>TES_per_sqm.kWh.AT.Res.HHnew.Thermal.SH.Oil.SC</t>
  </si>
  <si>
    <t>TES_per_sqm.kWh.AT.Res.HHnew.Thermal.SH.Oil.SC.AC.Elec</t>
  </si>
  <si>
    <t>TES_per_sqm.kWh.AT.Res.HHnew.Thermal.SH.Oil.WH</t>
  </si>
  <si>
    <t>TES_per_sqm.kWh.AT.Res.HHnew.Thermal.SH.Oil.WH.Oil.NoSolar.Oil</t>
  </si>
  <si>
    <t>TES_per_sqm.kWh.AT.Res.HHnew.Thermal.SH.Oil.WH.Oil.Solar</t>
  </si>
  <si>
    <t>TES_per_sqm.kWh.AT.Res.HHnew.Thermal.SH.Oil.WH.Oil.Solar.Oil</t>
  </si>
  <si>
    <t>TES_per_sqm.kWh.AT.Res.HHnew.Thermal.SH.Oil.WH.Oil.Solar.Solar</t>
  </si>
  <si>
    <t>TES_per_sqm.kWh.AT.Res.HHnew.Thermal.SH.Oil.WH.Elc.NoSolar.Elec</t>
  </si>
  <si>
    <t>TES_per_sqm.kWh.AT.Res.HHnew.Thermal.SH.Oil.WH.Elc.Solar</t>
  </si>
  <si>
    <t>TES_per_sqm.kWh.AT.Res.HHnew.Thermal.SH.Oil.WH.Elc.Solar.Elec</t>
  </si>
  <si>
    <t>TES_per_sqm.kWh.AT.Res.HHnew.Thermal.SH.Oil.WH.Elc.Solar.Solar</t>
  </si>
  <si>
    <t>TES_per_sqm.kWh.AT.Res.HHnew.Thermal.SH.Oil.CO</t>
  </si>
  <si>
    <t>TES_per_sqm.kWh.AT.Res.HHnew.Thermal.SH.Oil.CO.LPG.LPG</t>
  </si>
  <si>
    <t>TES_per_sqm.kWh.AT.Res.HHnew.Thermal.SH.Oil.CO.Elc.Elec</t>
  </si>
  <si>
    <t>TES_per_sqm.kWh.AT.Res.HHnew.Thermal.SH.Gas</t>
  </si>
  <si>
    <t>TES_per_sqm.kWh.AT.Res.HHnew.Thermal.SH.Gas.SH</t>
  </si>
  <si>
    <t>TES_per_sqm.kWh.AT.Res.HHnew.Thermal.SH.Gas.SH.Gas</t>
  </si>
  <si>
    <t>TES_per_sqm.kWh.AT.Res.HHnew.Thermal.SH.Gas.SH.Elec</t>
  </si>
  <si>
    <t>TES_per_sqm.kWh.AT.Res.HHnew.Thermal.SH.Gas.SC</t>
  </si>
  <si>
    <t>TES_per_sqm.kWh.AT.Res.HHnew.Thermal.SH.Gas.SC.AC.Elec</t>
  </si>
  <si>
    <t>TES_per_sqm.kWh.AT.Res.HHnew.Thermal.SH.Gas.WH</t>
  </si>
  <si>
    <t>TES_per_sqm.kWh.AT.Res.HHnew.Thermal.SH.Gas.WH.Gas.NoSolar.Gas</t>
  </si>
  <si>
    <t>TES_per_sqm.kWh.AT.Res.HHnew.Thermal.SH.Gas.WH.Gas.Solar</t>
  </si>
  <si>
    <t>TES_per_sqm.kWh.AT.Res.HHnew.Thermal.SH.Gas.WH.Gas.Solar.Gas</t>
  </si>
  <si>
    <t>TES_per_sqm.kWh.AT.Res.HHnew.Thermal.SH.Gas.WH.Gas.Solar.Solar</t>
  </si>
  <si>
    <t>TES_per_sqm.kWh.AT.Res.HHnew.Thermal.SH.Gas.WH.Elc.NoSolar.Elec</t>
  </si>
  <si>
    <t>TES_per_sqm.kWh.AT.Res.HHnew.Thermal.SH.Gas.WH.Elc.Solar</t>
  </si>
  <si>
    <t>TES_per_sqm.kWh.AT.Res.HHnew.Thermal.SH.Gas.WH.Elc.Solar.Elec</t>
  </si>
  <si>
    <t>TES_per_sqm.kWh.AT.Res.HHnew.Thermal.SH.Gas.WH.Elc.Solar.Solar</t>
  </si>
  <si>
    <t>TES_per_sqm.kWh.AT.Res.HHnew.Thermal.SH.Gas.CO</t>
  </si>
  <si>
    <t>TES_per_sqm.kWh.AT.Res.HHnew.Thermal.SH.Gas.CO.Gas.Gas</t>
  </si>
  <si>
    <t>TES_per_sqm.kWh.AT.Res.HHnew.Thermal.SH.Gas.CO.Elc.Elec</t>
  </si>
  <si>
    <t>TES_per_sqm.kWh.AT.Res.HHnew.Thermal.SH.Biomass</t>
  </si>
  <si>
    <t>TES_per_sqm.kWh.AT.Res.HHnew.Thermal.SH.Biomass.SH</t>
  </si>
  <si>
    <t>TES_per_sqm.kWh.AT.Res.HHnew.Thermal.SH.Biomass.SH.Biomass</t>
  </si>
  <si>
    <t>TES_per_sqm.kWh.AT.Res.HHnew.Thermal.SH.Biomass.SH.Elec</t>
  </si>
  <si>
    <t>TES_per_sqm.kWh.AT.Res.HHnew.Thermal.SH.Biomass.SC</t>
  </si>
  <si>
    <t>TES_per_sqm.kWh.AT.Res.HHnew.Thermal.SH.Biomass.SC.AC.Elec</t>
  </si>
  <si>
    <t>TES_per_sqm.kWh.AT.Res.HHnew.Thermal.SH.Biomass.WH</t>
  </si>
  <si>
    <t>TES_per_sqm.kWh.AT.Res.HHnew.Thermal.SH.Biomass.WH.Biomass.NoSolar.Biomass</t>
  </si>
  <si>
    <t>TES_per_sqm.kWh.AT.Res.HHnew.Thermal.SH.Biomass.WH.Biomass.Solar</t>
  </si>
  <si>
    <t>TES_per_sqm.kWh.AT.Res.HHnew.Thermal.SH.Biomass.WH.Biomass.Solar.Biomass</t>
  </si>
  <si>
    <t>TES_per_sqm.kWh.AT.Res.HHnew.Thermal.SH.Biomass.WH.Biomass.Solar.Solar</t>
  </si>
  <si>
    <t>TES_per_sqm.kWh.AT.Res.HHnew.Thermal.SH.Biomass.WH.LPG.NoSolar.LPG</t>
  </si>
  <si>
    <t>TES_per_sqm.kWh.AT.Res.HHnew.Thermal.SH.Biomass.WH.LPG.Solar</t>
  </si>
  <si>
    <t>TES_per_sqm.kWh.AT.Res.HHnew.Thermal.SH.Biomass.WH.LPG.Solar.LPG</t>
  </si>
  <si>
    <t>TES_per_sqm.kWh.AT.Res.HHnew.Thermal.SH.Biomass.WH.LPG.Solar.Solar</t>
  </si>
  <si>
    <t>TES_per_sqm.kWh.AT.Res.HHnew.Thermal.SH.Biomass.WH.Elc.NoSolar.Elec</t>
  </si>
  <si>
    <t>TES_per_sqm.kWh.AT.Res.HHnew.Thermal.SH.Biomass.WH.Elc.Solar</t>
  </si>
  <si>
    <t>TES_per_sqm.kWh.AT.Res.HHnew.Thermal.SH.Biomass.WH.Elc.Solar.Elec</t>
  </si>
  <si>
    <t>TES_per_sqm.kWh.AT.Res.HHnew.Thermal.SH.Biomass.WH.Elc.Solar.Solar</t>
  </si>
  <si>
    <t>TES_per_sqm.kWh.AT.Res.HHnew.Thermal.SH.Biomass.CO</t>
  </si>
  <si>
    <t>TES_per_sqm.kWh.AT.Res.HHnew.Thermal.SH.Biomass.CO.Biomass.Biomass</t>
  </si>
  <si>
    <t>TES_per_sqm.kWh.AT.Res.HHnew.Thermal.SH.Biomass.CO.LPG.LPG</t>
  </si>
  <si>
    <t>TES_per_sqm.kWh.AT.Res.HHnew.Thermal.SH.Biomass.CO.Elc.Elec</t>
  </si>
  <si>
    <t>TES_per_sqm.kWh.AT.Res.HHnew.Thermal.SH.Geo</t>
  </si>
  <si>
    <t>TES_per_sqm.kWh.AT.Res.HHnew.Thermal.SH.Geo.SH</t>
  </si>
  <si>
    <t>TES_per_sqm.kWh.AT.Res.HHnew.Thermal.SH.Geo.SH.Geo</t>
  </si>
  <si>
    <t>TES_per_sqm.kWh.AT.Res.HHnew.Thermal.SH.Geo.SH.Elec</t>
  </si>
  <si>
    <t>TES_per_sqm.kWh.AT.Res.HHnew.Thermal.SH.Geo.SC</t>
  </si>
  <si>
    <t>TES_per_sqm.kWh.AT.Res.HHnew.Thermal.SH.Geo.SC.AC.Elec</t>
  </si>
  <si>
    <t>TES_per_sqm.kWh.AT.Res.HHnew.Thermal.SH.Geo.WH</t>
  </si>
  <si>
    <t>TES_per_sqm.kWh.AT.Res.HHnew.Thermal.SH.Geo.WH.Geo.NoSolar.Geo</t>
  </si>
  <si>
    <t>TES_per_sqm.kWh.AT.Res.HHnew.Thermal.SH.Geo.WH.Geo.Solar</t>
  </si>
  <si>
    <t>TES_per_sqm.kWh.AT.Res.HHnew.Thermal.SH.Geo.WH.Geo.Solar.Geo</t>
  </si>
  <si>
    <t>TES_per_sqm.kWh.AT.Res.HHnew.Thermal.SH.Geo.WH.Geo.Solar.Solar</t>
  </si>
  <si>
    <t>TES_per_sqm.kWh.AT.Res.HHnew.Thermal.SH.Geo.WH.Elc.NoSolar.Elec</t>
  </si>
  <si>
    <t>TES_per_sqm.kWh.AT.Res.HHnew.Thermal.SH.Geo.WH.Elc.Solar</t>
  </si>
  <si>
    <t>TES_per_sqm.kWh.AT.Res.HHnew.Thermal.SH.Geo.WH.Elc.Solar.Elec</t>
  </si>
  <si>
    <t>TES_per_sqm.kWh.AT.Res.HHnew.Thermal.SH.Geo.WH.Elc.Solar.Solar</t>
  </si>
  <si>
    <t>TES_per_sqm.kWh.AT.Res.HHnew.Thermal.SH.Geo.CO</t>
  </si>
  <si>
    <t>TES_per_sqm.kWh.AT.Res.HHnew.Thermal.SH.Geo.CO.LPG.LPG</t>
  </si>
  <si>
    <t>TES_per_sqm.kWh.AT.Res.HHnew.Thermal.SH.Geo.CO.Elc.Elec</t>
  </si>
  <si>
    <t>TES_per_sqm.kWh.AT.Res.HHnew.Thermal.SH.DistrHeat</t>
  </si>
  <si>
    <t>TES_per_sqm.kWh.AT.Res.HHnew.Thermal.SH.DistrHeat.SH</t>
  </si>
  <si>
    <t>TES_per_sqm.kWh.AT.Res.HHnew.Thermal.SH.DistrHeat.SH.Steam_Distr</t>
  </si>
  <si>
    <t>TES_per_sqm.kWh.AT.Res.HHnew.Thermal.SH.DistrHeat.SH.Elec</t>
  </si>
  <si>
    <t>TES_per_sqm.kWh.AT.Res.HHnew.Thermal.SH.DistrHeat.SC</t>
  </si>
  <si>
    <t>TES_per_sqm.kWh.AT.Res.HHnew.Thermal.SH.DistrHeat.SC.AC.Elec</t>
  </si>
  <si>
    <t>TES_per_sqm.kWh.AT.Res.HHnew.Thermal.SH.DistrHeat.WH</t>
  </si>
  <si>
    <t>TES_per_sqm.kWh.AT.Res.HHnew.Thermal.SH.DistrHeat.WH.DistrHeat.NoSolar.Steam_Distr</t>
  </si>
  <si>
    <t>TES_per_sqm.kWh.AT.Res.HHnew.Thermal.SH.DistrHeat.WH.DistrHeat.Solar</t>
  </si>
  <si>
    <t>TES_per_sqm.kWh.AT.Res.HHnew.Thermal.SH.DistrHeat.WH.DistrHeat.Solar.Steam_Distr</t>
  </si>
  <si>
    <t>TES_per_sqm.kWh.AT.Res.HHnew.Thermal.SH.DistrHeat.WH.DistrHeat.Solar.Solar</t>
  </si>
  <si>
    <t>TES_per_sqm.kWh.AT.Res.HHnew.Thermal.SH.DistrHeat.WH.Elc.NoSolar.Elec</t>
  </si>
  <si>
    <t>TES_per_sqm.kWh.AT.Res.HHnew.Thermal.SH.DistrHeat.WH.Elc.Solar</t>
  </si>
  <si>
    <t>TES_per_sqm.kWh.AT.Res.HHnew.Thermal.SH.DistrHeat.WH.Elc.Solar.Elec</t>
  </si>
  <si>
    <t>TES_per_sqm.kWh.AT.Res.HHnew.Thermal.SH.DistrHeat.WH.Elc.Solar.Solar</t>
  </si>
  <si>
    <t>TES_per_sqm.kWh.AT.Res.HHnew.Thermal.SH.DistrHeat.CO</t>
  </si>
  <si>
    <t>TES_per_sqm.kWh.AT.Res.HHnew.Thermal.SH.DistrHeat.CO.LPG.LPG</t>
  </si>
  <si>
    <t>TES_per_sqm.kWh.AT.Res.HHnew.Thermal.SH.DistrHeat.CO.Elc.Elec</t>
  </si>
  <si>
    <t>TES_per_sqm.kWh.AT.Res.HHnew.Thermal.SH.AdvElc</t>
  </si>
  <si>
    <t>TES_per_sqm.kWh.AT.Res.HHnew.Thermal.SH.AdvElc.SH</t>
  </si>
  <si>
    <t>TES_per_sqm.kWh.AT.Res.HHnew.Thermal.SH.AdvElc.SH.Elec</t>
  </si>
  <si>
    <t>TES_per_sqm.kWh.AT.Res.HHnew.Thermal.SH.AdvElc.SC</t>
  </si>
  <si>
    <t>TES_per_sqm.kWh.AT.Res.HHnew.Thermal.SH.AdvElc.SC.AC.Elec</t>
  </si>
  <si>
    <t>TES_per_sqm.kWh.AT.Res.HHnew.Thermal.SH.AdvElc.WH</t>
  </si>
  <si>
    <t>TES_per_sqm.kWh.AT.Res.HHnew.Thermal.SH.AdvElc.WH.LPG.NoSolar.LPG</t>
  </si>
  <si>
    <t>TES_per_sqm.kWh.AT.Res.HHnew.Thermal.SH.AdvElc.WH.LPG.Solar</t>
  </si>
  <si>
    <t>TES_per_sqm.kWh.AT.Res.HHnew.Thermal.SH.AdvElc.WH.LPG.Solar.LPG</t>
  </si>
  <si>
    <t>TES_per_sqm.kWh.AT.Res.HHnew.Thermal.SH.AdvElc.WH.LPG.Solar.Solar</t>
  </si>
  <si>
    <t>TES_per_sqm.kWh.AT.Res.HHnew.Thermal.SH.AdvElc.WH.Elc.NoSolar.Elec</t>
  </si>
  <si>
    <t>TES_per_sqm.kWh.AT.Res.HHnew.Thermal.SH.AdvElc.WH.Elc.Solar</t>
  </si>
  <si>
    <t>TES_per_sqm.kWh.AT.Res.HHnew.Thermal.SH.AdvElc.WH.Elc.Solar.Elec</t>
  </si>
  <si>
    <t>TES_per_sqm.kWh.AT.Res.HHnew.Thermal.SH.AdvElc.WH.Elc.Solar.Solar</t>
  </si>
  <si>
    <t>TES_per_sqm.kWh.AT.Res.HHnew.Thermal.SH.AdvElc.CO</t>
  </si>
  <si>
    <t>TES_per_sqm.kWh.AT.Res.HHnew.Thermal.SH.AdvElc.CO.LPG.LPG</t>
  </si>
  <si>
    <t>TES_per_sqm.kWh.AT.Res.HHnew.Thermal.SH.AdvElc.CO.Elc.Elec</t>
  </si>
  <si>
    <t>TES_per_sqm.kWh.AT.Res.HHnew.Thermal.SH.ConvElc</t>
  </si>
  <si>
    <t>TES_per_sqm.kWh.AT.Res.HHnew.Thermal.SH.ConvElc.SH</t>
  </si>
  <si>
    <t>TES_per_sqm.kWh.AT.Res.HHnew.Thermal.SH.ConvElc.SH.Elec</t>
  </si>
  <si>
    <t>TES_per_sqm.kWh.AT.Res.HHnew.Thermal.SH.ConvElc.SC</t>
  </si>
  <si>
    <t>TES_per_sqm.kWh.AT.Res.HHnew.Thermal.SH.ConvElc.SC.AC.Elec</t>
  </si>
  <si>
    <t>TES_per_sqm.kWh.AT.Res.HHnew.Thermal.SH.ConvElc.WH</t>
  </si>
  <si>
    <t>TES_per_sqm.kWh.AT.Res.HHnew.Thermal.SH.ConvElc.WH.LPG.NoSolar.LPG</t>
  </si>
  <si>
    <t>TES_per_sqm.kWh.AT.Res.HHnew.Thermal.SH.ConvElc.WH.LPG.Solar</t>
  </si>
  <si>
    <t>TES_per_sqm.kWh.AT.Res.HHnew.Thermal.SH.ConvElc.WH.LPG.Solar.LPG</t>
  </si>
  <si>
    <t>TES_per_sqm.kWh.AT.Res.HHnew.Thermal.SH.ConvElc.WH.LPG.Solar.Solar</t>
  </si>
  <si>
    <t>TES_per_sqm.kWh.AT.Res.HHnew.Thermal.SH.ConvElc.WH.Elc.NoSolar.Elec</t>
  </si>
  <si>
    <t>TES_per_sqm.kWh.AT.Res.HHnew.Thermal.SH.ConvElc.WH.Elc.Solar</t>
  </si>
  <si>
    <t>TES_per_sqm.kWh.AT.Res.HHnew.Thermal.SH.ConvElc.WH.Elc.Solar.Elec</t>
  </si>
  <si>
    <t>TES_per_sqm.kWh.AT.Res.HHnew.Thermal.SH.ConvElc.WH.Elc.Solar.Solar</t>
  </si>
  <si>
    <t>TES_per_sqm.kWh.AT.Res.HHnew.Thermal.SH.ConvElc.CO</t>
  </si>
  <si>
    <t>TES_per_sqm.kWh.AT.Res.HHnew.Thermal.SH.ConvElc.CO.LPG.LPG</t>
  </si>
  <si>
    <t>TES_per_sqm.kWh.AT.Res.HHnew.Thermal.SH.ConvElc.CO.Elc.Elec</t>
  </si>
  <si>
    <t>AT - CO2 emissions in new and renovated households per surface area (detailed structure)</t>
  </si>
  <si>
    <t>EMI_per_sqm.kgCO2.AT.Res.HHnew.Thermal.SH.Solids</t>
  </si>
  <si>
    <t>EMI_per_sqm.kgCO2.AT.Res.HHnew.Thermal.SH.Solids.SH</t>
  </si>
  <si>
    <t>EMI_per_sqm.kgCO2.AT.Res.HHnew.Thermal.SH.Solids.SH.Solids</t>
  </si>
  <si>
    <t>EMI_per_sqm.kgCO2.AT.Res.HHnew.Thermal.SH.Solids.SH.Elec</t>
  </si>
  <si>
    <t>EMI_per_sqm.kgCO2.AT.Res.HHnew.Thermal.SH.Solids.SC</t>
  </si>
  <si>
    <t>EMI_per_sqm.kgCO2.AT.Res.HHnew.Thermal.SH.Solids.SC.AC.Elec</t>
  </si>
  <si>
    <t>EMI_per_sqm.kgCO2.AT.Res.HHnew.Thermal.SH.Solids.WH</t>
  </si>
  <si>
    <t>EMI_per_sqm.kgCO2.AT.Res.HHnew.Thermal.SH.Solids.WH.Solids.NoSolar.Solids</t>
  </si>
  <si>
    <t>EMI_per_sqm.kgCO2.AT.Res.HHnew.Thermal.SH.Solids.WH.LPG.NoSolar.LPG</t>
  </si>
  <si>
    <t>EMI_per_sqm.kgCO2.AT.Res.HHnew.Thermal.SH.Solids.WH.LPG.Solar</t>
  </si>
  <si>
    <t>EMI_per_sqm.kgCO2.AT.Res.HHnew.Thermal.SH.Solids.WH.LPG.Solar.LPG</t>
  </si>
  <si>
    <t>EMI_per_sqm.kgCO2.AT.Res.HHnew.Thermal.SH.Solids.WH.LPG.Solar.Solar</t>
  </si>
  <si>
    <t>EMI_per_sqm.kgCO2.AT.Res.HHnew.Thermal.SH.Solids.WH.Elc.NoSolar.Elec</t>
  </si>
  <si>
    <t>EMI_per_sqm.kgCO2.AT.Res.HHnew.Thermal.SH.Solids.WH.Elc.Solar</t>
  </si>
  <si>
    <t>EMI_per_sqm.kgCO2.AT.Res.HHnew.Thermal.SH.Solids.WH.Elc.Solar.Elec</t>
  </si>
  <si>
    <t>EMI_per_sqm.kgCO2.AT.Res.HHnew.Thermal.SH.Solids.WH.Elc.Solar.Solar</t>
  </si>
  <si>
    <t>EMI_per_sqm.kgCO2.AT.Res.HHnew.Thermal.SH.Solids.CO</t>
  </si>
  <si>
    <t>EMI_per_sqm.kgCO2.AT.Res.HHnew.Thermal.SH.Solids.CO.Solids.Solids</t>
  </si>
  <si>
    <t>EMI_per_sqm.kgCO2.AT.Res.HHnew.Thermal.SH.Solids.CO.LPG.LPG</t>
  </si>
  <si>
    <t>EMI_per_sqm.kgCO2.AT.Res.HHnew.Thermal.SH.Solids.CO.Elc.Elec</t>
  </si>
  <si>
    <t>EMI_per_sqm.kgCO2.AT.Res.HHnew.Thermal.SH.LPG</t>
  </si>
  <si>
    <t>EMI_per_sqm.kgCO2.AT.Res.HHnew.Thermal.SH.LPG.SH</t>
  </si>
  <si>
    <t>EMI_per_sqm.kgCO2.AT.Res.HHnew.Thermal.SH.LPG.SH.LPG</t>
  </si>
  <si>
    <t>EMI_per_sqm.kgCO2.AT.Res.HHnew.Thermal.SH.LPG.SH.Elec</t>
  </si>
  <si>
    <t>EMI_per_sqm.kgCO2.AT.Res.HHnew.Thermal.SH.LPG.SC</t>
  </si>
  <si>
    <t>EMI_per_sqm.kgCO2.AT.Res.HHnew.Thermal.SH.LPG.SC.AC.Elec</t>
  </si>
  <si>
    <t>EMI_per_sqm.kgCO2.AT.Res.HHnew.Thermal.SH.LPG.WH</t>
  </si>
  <si>
    <t>EMI_per_sqm.kgCO2.AT.Res.HHnew.Thermal.SH.LPG.WH.LPG.NoSolar.LPG</t>
  </si>
  <si>
    <t>EMI_per_sqm.kgCO2.AT.Res.HHnew.Thermal.SH.LPG.WH.LPG.Solar</t>
  </si>
  <si>
    <t>EMI_per_sqm.kgCO2.AT.Res.HHnew.Thermal.SH.LPG.WH.LPG.Solar.LPG</t>
  </si>
  <si>
    <t>EMI_per_sqm.kgCO2.AT.Res.HHnew.Thermal.SH.LPG.WH.LPG.Solar.Solar</t>
  </si>
  <si>
    <t>EMI_per_sqm.kgCO2.AT.Res.HHnew.Thermal.SH.LPG.WH.Elc.NoSolar.Elec</t>
  </si>
  <si>
    <t>EMI_per_sqm.kgCO2.AT.Res.HHnew.Thermal.SH.LPG.WH.Elc.Solar</t>
  </si>
  <si>
    <t>EMI_per_sqm.kgCO2.AT.Res.HHnew.Thermal.SH.LPG.WH.Elc.Solar.Elec</t>
  </si>
  <si>
    <t>EMI_per_sqm.kgCO2.AT.Res.HHnew.Thermal.SH.LPG.WH.Elc.Solar.Solar</t>
  </si>
  <si>
    <t>EMI_per_sqm.kgCO2.AT.Res.HHnew.Thermal.SH.LPG.CO</t>
  </si>
  <si>
    <t>EMI_per_sqm.kgCO2.AT.Res.HHnew.Thermal.SH.LPG.CO.LPG.LPG</t>
  </si>
  <si>
    <t>EMI_per_sqm.kgCO2.AT.Res.HHnew.Thermal.SH.LPG.CO.Elc.Elec</t>
  </si>
  <si>
    <t>EMI_per_sqm.kgCO2.AT.Res.HHnew.Thermal.SH.Oil</t>
  </si>
  <si>
    <t>EMI_per_sqm.kgCO2.AT.Res.HHnew.Thermal.SH.Oil.SH</t>
  </si>
  <si>
    <t>EMI_per_sqm.kgCO2.AT.Res.HHnew.Thermal.SH.Oil.SH.Oil</t>
  </si>
  <si>
    <t>EMI_per_sqm.kgCO2.AT.Res.HHnew.Thermal.SH.Oil.SH.Elec</t>
  </si>
  <si>
    <t>EMI_per_sqm.kgCO2.AT.Res.HHnew.Thermal.SH.Oil.SC</t>
  </si>
  <si>
    <t>EMI_per_sqm.kgCO2.AT.Res.HHnew.Thermal.SH.Oil.SC.AC.Elec</t>
  </si>
  <si>
    <t>EMI_per_sqm.kgCO2.AT.Res.HHnew.Thermal.SH.Oil.WH</t>
  </si>
  <si>
    <t>EMI_per_sqm.kgCO2.AT.Res.HHnew.Thermal.SH.Oil.WH.Oil.NoSolar.Oil</t>
  </si>
  <si>
    <t>EMI_per_sqm.kgCO2.AT.Res.HHnew.Thermal.SH.Oil.WH.Oil.Solar</t>
  </si>
  <si>
    <t>EMI_per_sqm.kgCO2.AT.Res.HHnew.Thermal.SH.Oil.WH.Oil.Solar.Oil</t>
  </si>
  <si>
    <t>EMI_per_sqm.kgCO2.AT.Res.HHnew.Thermal.SH.Oil.WH.Oil.Solar.Solar</t>
  </si>
  <si>
    <t>EMI_per_sqm.kgCO2.AT.Res.HHnew.Thermal.SH.Oil.WH.Elc.NoSolar.Elec</t>
  </si>
  <si>
    <t>EMI_per_sqm.kgCO2.AT.Res.HHnew.Thermal.SH.Oil.WH.Elc.Solar</t>
  </si>
  <si>
    <t>EMI_per_sqm.kgCO2.AT.Res.HHnew.Thermal.SH.Oil.WH.Elc.Solar.Elec</t>
  </si>
  <si>
    <t>EMI_per_sqm.kgCO2.AT.Res.HHnew.Thermal.SH.Oil.WH.Elc.Solar.Solar</t>
  </si>
  <si>
    <t>EMI_per_sqm.kgCO2.AT.Res.HHnew.Thermal.SH.Oil.CO</t>
  </si>
  <si>
    <t>EMI_per_sqm.kgCO2.AT.Res.HHnew.Thermal.SH.Oil.CO.LPG.LPG</t>
  </si>
  <si>
    <t>EMI_per_sqm.kgCO2.AT.Res.HHnew.Thermal.SH.Oil.CO.Elc.Elec</t>
  </si>
  <si>
    <t>EMI_per_sqm.kgCO2.AT.Res.HHnew.Thermal.SH.Gas</t>
  </si>
  <si>
    <t>EMI_per_sqm.kgCO2.AT.Res.HHnew.Thermal.SH.Gas.SH</t>
  </si>
  <si>
    <t>EMI_per_sqm.kgCO2.AT.Res.HHnew.Thermal.SH.Gas.SH.Gas</t>
  </si>
  <si>
    <t>EMI_per_sqm.kgCO2.AT.Res.HHnew.Thermal.SH.Gas.SH.Elec</t>
  </si>
  <si>
    <t>EMI_per_sqm.kgCO2.AT.Res.HHnew.Thermal.SH.Gas.SC</t>
  </si>
  <si>
    <t>EMI_per_sqm.kgCO2.AT.Res.HHnew.Thermal.SH.Gas.SC.AC.Elec</t>
  </si>
  <si>
    <t>EMI_per_sqm.kgCO2.AT.Res.HHnew.Thermal.SH.Gas.WH</t>
  </si>
  <si>
    <t>EMI_per_sqm.kgCO2.AT.Res.HHnew.Thermal.SH.Gas.WH.Gas.NoSolar.Gas</t>
  </si>
  <si>
    <t>EMI_per_sqm.kgCO2.AT.Res.HHnew.Thermal.SH.Gas.WH.Gas.Solar</t>
  </si>
  <si>
    <t>EMI_per_sqm.kgCO2.AT.Res.HHnew.Thermal.SH.Gas.WH.Gas.Solar.Gas</t>
  </si>
  <si>
    <t>EMI_per_sqm.kgCO2.AT.Res.HHnew.Thermal.SH.Gas.WH.Gas.Solar.Solar</t>
  </si>
  <si>
    <t>EMI_per_sqm.kgCO2.AT.Res.HHnew.Thermal.SH.Gas.WH.Elc.NoSolar.Elec</t>
  </si>
  <si>
    <t>EMI_per_sqm.kgCO2.AT.Res.HHnew.Thermal.SH.Gas.WH.Elc.Solar</t>
  </si>
  <si>
    <t>EMI_per_sqm.kgCO2.AT.Res.HHnew.Thermal.SH.Gas.WH.Elc.Solar.Elec</t>
  </si>
  <si>
    <t>EMI_per_sqm.kgCO2.AT.Res.HHnew.Thermal.SH.Gas.WH.Elc.Solar.Solar</t>
  </si>
  <si>
    <t>EMI_per_sqm.kgCO2.AT.Res.HHnew.Thermal.SH.Gas.CO</t>
  </si>
  <si>
    <t>EMI_per_sqm.kgCO2.AT.Res.HHnew.Thermal.SH.Gas.CO.Gas.Gas</t>
  </si>
  <si>
    <t>EMI_per_sqm.kgCO2.AT.Res.HHnew.Thermal.SH.Gas.CO.Elc.Elec</t>
  </si>
  <si>
    <t>EMI_per_sqm.kgCO2.AT.Res.HHnew.Thermal.SH.Biomass</t>
  </si>
  <si>
    <t>EMI_per_sqm.kgCO2.AT.Res.HHnew.Thermal.SH.Biomass.SH</t>
  </si>
  <si>
    <t>EMI_per_sqm.kgCO2.AT.Res.HHnew.Thermal.SH.Biomass.SH.Biomass</t>
  </si>
  <si>
    <t>EMI_per_sqm.kgCO2.AT.Res.HHnew.Thermal.SH.Biomass.SH.Elec</t>
  </si>
  <si>
    <t>EMI_per_sqm.kgCO2.AT.Res.HHnew.Thermal.SH.Biomass.SC</t>
  </si>
  <si>
    <t>EMI_per_sqm.kgCO2.AT.Res.HHnew.Thermal.SH.Biomass.SC.AC.Elec</t>
  </si>
  <si>
    <t>EMI_per_sqm.kgCO2.AT.Res.HHnew.Thermal.SH.Biomass.WH</t>
  </si>
  <si>
    <t>EMI_per_sqm.kgCO2.AT.Res.HHnew.Thermal.SH.Biomass.WH.Biomass.NoSolar.Biomass</t>
  </si>
  <si>
    <t>EMI_per_sqm.kgCO2.AT.Res.HHnew.Thermal.SH.Biomass.WH.Biomass.Solar</t>
  </si>
  <si>
    <t>EMI_per_sqm.kgCO2.AT.Res.HHnew.Thermal.SH.Biomass.WH.Biomass.Solar.Biomass</t>
  </si>
  <si>
    <t>EMI_per_sqm.kgCO2.AT.Res.HHnew.Thermal.SH.Biomass.WH.Biomass.Solar.Solar</t>
  </si>
  <si>
    <t>EMI_per_sqm.kgCO2.AT.Res.HHnew.Thermal.SH.Biomass.WH.LPG.NoSolar.LPG</t>
  </si>
  <si>
    <t>EMI_per_sqm.kgCO2.AT.Res.HHnew.Thermal.SH.Biomass.WH.LPG.Solar</t>
  </si>
  <si>
    <t>EMI_per_sqm.kgCO2.AT.Res.HHnew.Thermal.SH.Biomass.WH.LPG.Solar.LPG</t>
  </si>
  <si>
    <t>EMI_per_sqm.kgCO2.AT.Res.HHnew.Thermal.SH.Biomass.WH.LPG.Solar.Solar</t>
  </si>
  <si>
    <t>EMI_per_sqm.kgCO2.AT.Res.HHnew.Thermal.SH.Biomass.WH.Elc.NoSolar.Elec</t>
  </si>
  <si>
    <t>EMI_per_sqm.kgCO2.AT.Res.HHnew.Thermal.SH.Biomass.WH.Elc.Solar</t>
  </si>
  <si>
    <t>EMI_per_sqm.kgCO2.AT.Res.HHnew.Thermal.SH.Biomass.WH.Elc.Solar.Elec</t>
  </si>
  <si>
    <t>EMI_per_sqm.kgCO2.AT.Res.HHnew.Thermal.SH.Biomass.WH.Elc.Solar.Solar</t>
  </si>
  <si>
    <t>EMI_per_sqm.kgCO2.AT.Res.HHnew.Thermal.SH.Biomass.CO</t>
  </si>
  <si>
    <t>EMI_per_sqm.kgCO2.AT.Res.HHnew.Thermal.SH.Biomass.CO.Biomass.Biomass</t>
  </si>
  <si>
    <t>EMI_per_sqm.kgCO2.AT.Res.HHnew.Thermal.SH.Biomass.CO.LPG.LPG</t>
  </si>
  <si>
    <t>EMI_per_sqm.kgCO2.AT.Res.HHnew.Thermal.SH.Biomass.CO.Elc.Elec</t>
  </si>
  <si>
    <t>EMI_per_sqm.kgCO2.AT.Res.HHnew.Thermal.SH.Geo</t>
  </si>
  <si>
    <t>EMI_per_sqm.kgCO2.AT.Res.HHnew.Thermal.SH.Geo.SH</t>
  </si>
  <si>
    <t>EMI_per_sqm.kgCO2.AT.Res.HHnew.Thermal.SH.Geo.SH.Geo</t>
  </si>
  <si>
    <t>EMI_per_sqm.kgCO2.AT.Res.HHnew.Thermal.SH.Geo.SH.Elec</t>
  </si>
  <si>
    <t>EMI_per_sqm.kgCO2.AT.Res.HHnew.Thermal.SH.Geo.SC</t>
  </si>
  <si>
    <t>EMI_per_sqm.kgCO2.AT.Res.HHnew.Thermal.SH.Geo.SC.AC.Elec</t>
  </si>
  <si>
    <t>EMI_per_sqm.kgCO2.AT.Res.HHnew.Thermal.SH.Geo.WH</t>
  </si>
  <si>
    <t>EMI_per_sqm.kgCO2.AT.Res.HHnew.Thermal.SH.Geo.WH.Geo.NoSolar.Geo</t>
  </si>
  <si>
    <t>EMI_per_sqm.kgCO2.AT.Res.HHnew.Thermal.SH.Geo.WH.Geo.Solar</t>
  </si>
  <si>
    <t>EMI_per_sqm.kgCO2.AT.Res.HHnew.Thermal.SH.Geo.WH.Geo.Solar.Geo</t>
  </si>
  <si>
    <t>EMI_per_sqm.kgCO2.AT.Res.HHnew.Thermal.SH.Geo.WH.Geo.Solar.Solar</t>
  </si>
  <si>
    <t>EMI_per_sqm.kgCO2.AT.Res.HHnew.Thermal.SH.Geo.WH.Elc.NoSolar.Elec</t>
  </si>
  <si>
    <t>EMI_per_sqm.kgCO2.AT.Res.HHnew.Thermal.SH.Geo.WH.Elc.Solar</t>
  </si>
  <si>
    <t>EMI_per_sqm.kgCO2.AT.Res.HHnew.Thermal.SH.Geo.WH.Elc.Solar.Elec</t>
  </si>
  <si>
    <t>EMI_per_sqm.kgCO2.AT.Res.HHnew.Thermal.SH.Geo.WH.Elc.Solar.Solar</t>
  </si>
  <si>
    <t>EMI_per_sqm.kgCO2.AT.Res.HHnew.Thermal.SH.Geo.CO</t>
  </si>
  <si>
    <t>EMI_per_sqm.kgCO2.AT.Res.HHnew.Thermal.SH.Geo.CO.LPG.LPG</t>
  </si>
  <si>
    <t>EMI_per_sqm.kgCO2.AT.Res.HHnew.Thermal.SH.Geo.CO.Elc.Elec</t>
  </si>
  <si>
    <t>EMI_per_sqm.kgCO2.AT.Res.HHnew.Thermal.SH.DistrHeat</t>
  </si>
  <si>
    <t>EMI_per_sqm.kgCO2.AT.Res.HHnew.Thermal.SH.DistrHeat.SH</t>
  </si>
  <si>
    <t>EMI_per_sqm.kgCO2.AT.Res.HHnew.Thermal.SH.DistrHeat.SH.Steam_Distr</t>
  </si>
  <si>
    <t>EMI_per_sqm.kgCO2.AT.Res.HHnew.Thermal.SH.DistrHeat.SH.Elec</t>
  </si>
  <si>
    <t>EMI_per_sqm.kgCO2.AT.Res.HHnew.Thermal.SH.DistrHeat.SC</t>
  </si>
  <si>
    <t>EMI_per_sqm.kgCO2.AT.Res.HHnew.Thermal.SH.DistrHeat.SC.AC.Elec</t>
  </si>
  <si>
    <t>EMI_per_sqm.kgCO2.AT.Res.HHnew.Thermal.SH.DistrHeat.WH</t>
  </si>
  <si>
    <t>EMI_per_sqm.kgCO2.AT.Res.HHnew.Thermal.SH.DistrHeat.WH.DistrHeat.NoSolar.Steam_Distr</t>
  </si>
  <si>
    <t>EMI_per_sqm.kgCO2.AT.Res.HHnew.Thermal.SH.DistrHeat.WH.DistrHeat.Solar</t>
  </si>
  <si>
    <t>EMI_per_sqm.kgCO2.AT.Res.HHnew.Thermal.SH.DistrHeat.WH.DistrHeat.Solar.Steam_Distr</t>
  </si>
  <si>
    <t>EMI_per_sqm.kgCO2.AT.Res.HHnew.Thermal.SH.DistrHeat.WH.DistrHeat.Solar.Solar</t>
  </si>
  <si>
    <t>EMI_per_sqm.kgCO2.AT.Res.HHnew.Thermal.SH.DistrHeat.WH.Elc.NoSolar.Elec</t>
  </si>
  <si>
    <t>EMI_per_sqm.kgCO2.AT.Res.HHnew.Thermal.SH.DistrHeat.WH.Elc.Solar</t>
  </si>
  <si>
    <t>EMI_per_sqm.kgCO2.AT.Res.HHnew.Thermal.SH.DistrHeat.WH.Elc.Solar.Elec</t>
  </si>
  <si>
    <t>EMI_per_sqm.kgCO2.AT.Res.HHnew.Thermal.SH.DistrHeat.WH.Elc.Solar.Solar</t>
  </si>
  <si>
    <t>EMI_per_sqm.kgCO2.AT.Res.HHnew.Thermal.SH.DistrHeat.CO</t>
  </si>
  <si>
    <t>EMI_per_sqm.kgCO2.AT.Res.HHnew.Thermal.SH.DistrHeat.CO.LPG.LPG</t>
  </si>
  <si>
    <t>EMI_per_sqm.kgCO2.AT.Res.HHnew.Thermal.SH.DistrHeat.CO.Elc.Elec</t>
  </si>
  <si>
    <t>EMI_per_sqm.kgCO2.AT.Res.HHnew.Thermal.SH.AdvElc</t>
  </si>
  <si>
    <t>EMI_per_sqm.kgCO2.AT.Res.HHnew.Thermal.SH.AdvElc.SH</t>
  </si>
  <si>
    <t>EMI_per_sqm.kgCO2.AT.Res.HHnew.Thermal.SH.AdvElc.SH.Elec</t>
  </si>
  <si>
    <t>EMI_per_sqm.kgCO2.AT.Res.HHnew.Thermal.SH.AdvElc.SC</t>
  </si>
  <si>
    <t>EMI_per_sqm.kgCO2.AT.Res.HHnew.Thermal.SH.AdvElc.SC.AC.Elec</t>
  </si>
  <si>
    <t>EMI_per_sqm.kgCO2.AT.Res.HHnew.Thermal.SH.AdvElc.WH</t>
  </si>
  <si>
    <t>EMI_per_sqm.kgCO2.AT.Res.HHnew.Thermal.SH.AdvElc.WH.LPG.NoSolar.LPG</t>
  </si>
  <si>
    <t>EMI_per_sqm.kgCO2.AT.Res.HHnew.Thermal.SH.AdvElc.WH.LPG.Solar</t>
  </si>
  <si>
    <t>EMI_per_sqm.kgCO2.AT.Res.HHnew.Thermal.SH.AdvElc.WH.LPG.Solar.LPG</t>
  </si>
  <si>
    <t>EMI_per_sqm.kgCO2.AT.Res.HHnew.Thermal.SH.AdvElc.WH.LPG.Solar.Solar</t>
  </si>
  <si>
    <t>EMI_per_sqm.kgCO2.AT.Res.HHnew.Thermal.SH.AdvElc.WH.Elc.NoSolar.Elec</t>
  </si>
  <si>
    <t>EMI_per_sqm.kgCO2.AT.Res.HHnew.Thermal.SH.AdvElc.WH.Elc.Solar</t>
  </si>
  <si>
    <t>EMI_per_sqm.kgCO2.AT.Res.HHnew.Thermal.SH.AdvElc.WH.Elc.Solar.Elec</t>
  </si>
  <si>
    <t>EMI_per_sqm.kgCO2.AT.Res.HHnew.Thermal.SH.AdvElc.WH.Elc.Solar.Solar</t>
  </si>
  <si>
    <t>EMI_per_sqm.kgCO2.AT.Res.HHnew.Thermal.SH.AdvElc.CO</t>
  </si>
  <si>
    <t>EMI_per_sqm.kgCO2.AT.Res.HHnew.Thermal.SH.AdvElc.CO.LPG.LPG</t>
  </si>
  <si>
    <t>EMI_per_sqm.kgCO2.AT.Res.HHnew.Thermal.SH.AdvElc.CO.Elc.Elec</t>
  </si>
  <si>
    <t>EMI_per_sqm.kgCO2.AT.Res.HHnew.Thermal.SH.ConvElc</t>
  </si>
  <si>
    <t>EMI_per_sqm.kgCO2.AT.Res.HHnew.Thermal.SH.ConvElc.SH</t>
  </si>
  <si>
    <t>EMI_per_sqm.kgCO2.AT.Res.HHnew.Thermal.SH.ConvElc.SH.Elec</t>
  </si>
  <si>
    <t>EMI_per_sqm.kgCO2.AT.Res.HHnew.Thermal.SH.ConvElc.SC</t>
  </si>
  <si>
    <t>EMI_per_sqm.kgCO2.AT.Res.HHnew.Thermal.SH.ConvElc.SC.AC.Elec</t>
  </si>
  <si>
    <t>EMI_per_sqm.kgCO2.AT.Res.HHnew.Thermal.SH.ConvElc.WH</t>
  </si>
  <si>
    <t>EMI_per_sqm.kgCO2.AT.Res.HHnew.Thermal.SH.ConvElc.WH.LPG.NoSolar.LPG</t>
  </si>
  <si>
    <t>EMI_per_sqm.kgCO2.AT.Res.HHnew.Thermal.SH.ConvElc.WH.LPG.Solar</t>
  </si>
  <si>
    <t>EMI_per_sqm.kgCO2.AT.Res.HHnew.Thermal.SH.ConvElc.WH.LPG.Solar.LPG</t>
  </si>
  <si>
    <t>EMI_per_sqm.kgCO2.AT.Res.HHnew.Thermal.SH.ConvElc.WH.LPG.Solar.Solar</t>
  </si>
  <si>
    <t>EMI_per_sqm.kgCO2.AT.Res.HHnew.Thermal.SH.ConvElc.WH.Elc.NoSolar.Elec</t>
  </si>
  <si>
    <t>EMI_per_sqm.kgCO2.AT.Res.HHnew.Thermal.SH.ConvElc.WH.Elc.Solar</t>
  </si>
  <si>
    <t>EMI_per_sqm.kgCO2.AT.Res.HHnew.Thermal.SH.ConvElc.WH.Elc.Solar.Elec</t>
  </si>
  <si>
    <t>EMI_per_sqm.kgCO2.AT.Res.HHnew.Thermal.SH.ConvElc.WH.Elc.Solar.Solar</t>
  </si>
  <si>
    <t>EMI_per_sqm.kgCO2.AT.Res.HHnew.Thermal.SH.ConvElc.CO</t>
  </si>
  <si>
    <t>EMI_per_sqm.kgCO2.AT.Res.HHnew.Thermal.SH.ConvElc.CO.LPG.LPG</t>
  </si>
  <si>
    <t>EMI_per_sqm.kgCO2.AT.Res.HHnew.Thermal.SH.ConvElc.CO.Elc.Elec</t>
  </si>
  <si>
    <t>AT - Household type: Solids</t>
  </si>
  <si>
    <t>AT - Household type: LPG</t>
  </si>
  <si>
    <t>AT - Household type: Diesel oil</t>
  </si>
  <si>
    <t>AT - Household type: Gas</t>
  </si>
  <si>
    <t>AT - Household type: Biomass</t>
  </si>
  <si>
    <t>AT - Household type: Geothermal</t>
  </si>
  <si>
    <t>AT - Household type: Distributed heat</t>
  </si>
  <si>
    <t>AT - Household type: Advanced electric heating</t>
  </si>
  <si>
    <t>AT - Household type: Conventional electric heating</t>
  </si>
  <si>
    <t>AT - Residential / specific electric uses</t>
  </si>
  <si>
    <t>AT - Refrigerators and freezers</t>
  </si>
  <si>
    <t>AT - Washing machines</t>
  </si>
  <si>
    <t>AT - Clothes dryers</t>
  </si>
  <si>
    <t>AT - Dishwashers</t>
  </si>
  <si>
    <t>AT - TV and multimedia</t>
  </si>
  <si>
    <t>AT - ICT equipment</t>
  </si>
  <si>
    <t>AT - Lighting</t>
  </si>
  <si>
    <t>AT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</si>
</sst>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7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75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71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</row>
    <row r="6" spans="1:23" ht="31.5" x14ac:dyDescent="0.25">
      <c r="A6" s="222"/>
      <c r="B6" s="223" t="s">
        <v>196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219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45432.781851851854</v>
      </c>
      <c r="M30" s="236"/>
      <c r="N30" s="236"/>
      <c r="O30" s="236"/>
      <c r="V30" s="220"/>
    </row>
    <row r="31" spans="12:32" ht="15" customHeight="1" x14ac:dyDescent="0.25">
      <c r="L31" s="226" t="s">
        <v>194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218</v>
      </c>
      <c r="B1" s="160" t="s">
        <v>219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197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198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199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197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198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199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212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186</v>
      </c>
      <c r="B3" s="182">
        <v>153455.94217201692</v>
      </c>
      <c r="C3" s="182">
        <v>155422.45724631075</v>
      </c>
      <c r="D3" s="182">
        <v>156481.68916044704</v>
      </c>
      <c r="E3" s="182">
        <v>159208.6486211975</v>
      </c>
      <c r="F3" s="182">
        <v>162904.19199041545</v>
      </c>
      <c r="G3" s="182">
        <v>166567.69697486568</v>
      </c>
      <c r="H3" s="182">
        <v>170053.45360394218</v>
      </c>
      <c r="I3" s="182">
        <v>171929.46516906246</v>
      </c>
      <c r="J3" s="182">
        <v>173555.51755585955</v>
      </c>
      <c r="K3" s="182">
        <v>175033.518156615</v>
      </c>
      <c r="L3" s="182">
        <v>176772.5222207334</v>
      </c>
      <c r="M3" s="182">
        <v>179150.59628162673</v>
      </c>
      <c r="N3" s="182">
        <v>180086.79197412098</v>
      </c>
      <c r="O3" s="182">
        <v>179942.95889106288</v>
      </c>
      <c r="P3" s="182">
        <v>180490.87846750134</v>
      </c>
      <c r="Q3" s="182">
        <v>181370.8</v>
      </c>
      <c r="R3" s="182">
        <v>184174.18897079112</v>
      </c>
      <c r="S3" s="182">
        <v>187776.48687637359</v>
      </c>
      <c r="T3" s="182">
        <v>189855.77242406702</v>
      </c>
      <c r="U3" s="182">
        <v>190896.98766537075</v>
      </c>
      <c r="V3" s="182">
        <v>174615.23583211296</v>
      </c>
      <c r="W3" s="182">
        <v>181977.70582877137</v>
      </c>
      <c r="DA3" s="210" t="s">
        <v>221</v>
      </c>
    </row>
    <row r="4" spans="1:105" ht="12" customHeight="1" x14ac:dyDescent="0.25">
      <c r="A4" s="183" t="s">
        <v>90</v>
      </c>
      <c r="B4" s="36">
        <v>8002186</v>
      </c>
      <c r="C4" s="36">
        <v>8020946</v>
      </c>
      <c r="D4" s="36">
        <v>8063640</v>
      </c>
      <c r="E4" s="36">
        <v>8100273</v>
      </c>
      <c r="F4" s="36">
        <v>8142573</v>
      </c>
      <c r="G4" s="36">
        <v>8201359</v>
      </c>
      <c r="H4" s="36">
        <v>8254298</v>
      </c>
      <c r="I4" s="36">
        <v>8282984</v>
      </c>
      <c r="J4" s="36">
        <v>8307989</v>
      </c>
      <c r="K4" s="36">
        <v>8335003</v>
      </c>
      <c r="L4" s="36">
        <v>8351643</v>
      </c>
      <c r="M4" s="36">
        <v>8375164</v>
      </c>
      <c r="N4" s="36">
        <v>8408121</v>
      </c>
      <c r="O4" s="36">
        <v>8451860</v>
      </c>
      <c r="P4" s="36">
        <v>8507786</v>
      </c>
      <c r="Q4" s="36">
        <v>8584926</v>
      </c>
      <c r="R4" s="36">
        <v>8700471</v>
      </c>
      <c r="S4" s="36">
        <v>8772865</v>
      </c>
      <c r="T4" s="36">
        <v>8822267</v>
      </c>
      <c r="U4" s="36">
        <v>8858775</v>
      </c>
      <c r="V4" s="36">
        <v>8901064</v>
      </c>
      <c r="W4" s="36">
        <v>8932664</v>
      </c>
      <c r="DA4" s="60" t="s">
        <v>222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3279631</v>
      </c>
      <c r="C6" s="35">
        <v>3332374</v>
      </c>
      <c r="D6" s="35">
        <v>3396664</v>
      </c>
      <c r="E6" s="35">
        <v>3460177</v>
      </c>
      <c r="F6" s="35">
        <v>3478246</v>
      </c>
      <c r="G6" s="35">
        <v>3519897</v>
      </c>
      <c r="H6" s="35">
        <v>3553292</v>
      </c>
      <c r="I6" s="35">
        <v>3577963</v>
      </c>
      <c r="J6" s="35">
        <v>3610599</v>
      </c>
      <c r="K6" s="35">
        <v>3639739</v>
      </c>
      <c r="L6" s="35">
        <v>3669439</v>
      </c>
      <c r="M6" s="35">
        <v>3687875</v>
      </c>
      <c r="N6" s="35">
        <v>3712195</v>
      </c>
      <c r="O6" s="35">
        <v>3759724</v>
      </c>
      <c r="P6" s="35">
        <v>3827164</v>
      </c>
      <c r="Q6" s="35">
        <v>3877564</v>
      </c>
      <c r="R6" s="35">
        <v>3931528</v>
      </c>
      <c r="S6" s="35">
        <v>3960661</v>
      </c>
      <c r="T6" s="35">
        <v>4001028</v>
      </c>
      <c r="U6" s="35">
        <v>4023059</v>
      </c>
      <c r="V6" s="35">
        <v>4066270</v>
      </c>
      <c r="W6" s="35">
        <v>4086306</v>
      </c>
      <c r="DA6" s="59" t="s">
        <v>223</v>
      </c>
    </row>
    <row r="7" spans="1:105" ht="12" customHeight="1" x14ac:dyDescent="0.25">
      <c r="A7" s="185" t="s">
        <v>187</v>
      </c>
      <c r="B7" s="114">
        <v>306819.0757211562</v>
      </c>
      <c r="C7" s="114">
        <v>314356.20875738136</v>
      </c>
      <c r="D7" s="114">
        <v>321901.95135835203</v>
      </c>
      <c r="E7" s="114">
        <v>331671.80196702102</v>
      </c>
      <c r="F7" s="114">
        <v>335305.79317211633</v>
      </c>
      <c r="G7" s="114">
        <v>340930.49435408867</v>
      </c>
      <c r="H7" s="114">
        <v>346162.22474830557</v>
      </c>
      <c r="I7" s="114">
        <v>349875.34934883786</v>
      </c>
      <c r="J7" s="114">
        <v>353834.55397940485</v>
      </c>
      <c r="K7" s="114">
        <v>357385.39769306686</v>
      </c>
      <c r="L7" s="114">
        <v>362402.92113927368</v>
      </c>
      <c r="M7" s="114">
        <v>365100.23076133378</v>
      </c>
      <c r="N7" s="114">
        <v>367796.69383798237</v>
      </c>
      <c r="O7" s="114">
        <v>374629.76408457599</v>
      </c>
      <c r="P7" s="114">
        <v>381689.05997537746</v>
      </c>
      <c r="Q7" s="114">
        <v>384637.11879438272</v>
      </c>
      <c r="R7" s="114">
        <v>390501.7041811219</v>
      </c>
      <c r="S7" s="114">
        <v>394634.02304698993</v>
      </c>
      <c r="T7" s="114">
        <v>400349.33934024512</v>
      </c>
      <c r="U7" s="114">
        <v>402259.04800020251</v>
      </c>
      <c r="V7" s="114">
        <v>406373.13212897722</v>
      </c>
      <c r="W7" s="114">
        <v>414843.97684468981</v>
      </c>
      <c r="DA7" s="132" t="s">
        <v>224</v>
      </c>
    </row>
    <row r="8" spans="1:105" ht="12" customHeight="1" x14ac:dyDescent="0.25">
      <c r="A8" s="186" t="s">
        <v>37</v>
      </c>
      <c r="B8" s="138">
        <v>0</v>
      </c>
      <c r="C8" s="138">
        <v>122522</v>
      </c>
      <c r="D8" s="138">
        <v>135192</v>
      </c>
      <c r="E8" s="138">
        <v>135782</v>
      </c>
      <c r="F8" s="138">
        <v>91690</v>
      </c>
      <c r="G8" s="138">
        <v>115656</v>
      </c>
      <c r="H8" s="138">
        <v>108286</v>
      </c>
      <c r="I8" s="138">
        <v>100273</v>
      </c>
      <c r="J8" s="138">
        <v>108763</v>
      </c>
      <c r="K8" s="138">
        <v>105961</v>
      </c>
      <c r="L8" s="138">
        <v>107141</v>
      </c>
      <c r="M8" s="138">
        <v>96509</v>
      </c>
      <c r="N8" s="138">
        <v>102785</v>
      </c>
      <c r="O8" s="138">
        <v>126512</v>
      </c>
      <c r="P8" s="138">
        <v>147434</v>
      </c>
      <c r="Q8" s="138">
        <v>131829</v>
      </c>
      <c r="R8" s="138">
        <v>136465</v>
      </c>
      <c r="S8" s="138">
        <v>112783</v>
      </c>
      <c r="T8" s="138">
        <v>124636</v>
      </c>
      <c r="U8" s="138">
        <v>107159</v>
      </c>
      <c r="V8" s="138">
        <v>128808</v>
      </c>
      <c r="W8" s="138">
        <v>166552</v>
      </c>
      <c r="DA8" s="63" t="s">
        <v>225</v>
      </c>
    </row>
    <row r="9" spans="1:105" ht="12" customHeight="1" x14ac:dyDescent="0.25">
      <c r="A9" s="183" t="s">
        <v>188</v>
      </c>
      <c r="B9" s="39">
        <v>0</v>
      </c>
      <c r="C9" s="39">
        <v>14065.162648320722</v>
      </c>
      <c r="D9" s="39">
        <v>14178.832148783024</v>
      </c>
      <c r="E9" s="39">
        <v>16530.827006102772</v>
      </c>
      <c r="F9" s="39">
        <v>10521.451158262964</v>
      </c>
      <c r="G9" s="39">
        <v>12548.08545866207</v>
      </c>
      <c r="H9" s="39">
        <v>12238.002563199669</v>
      </c>
      <c r="I9" s="39">
        <v>10785.912899786315</v>
      </c>
      <c r="J9" s="39">
        <v>11081.108215886343</v>
      </c>
      <c r="K9" s="39">
        <v>10737.673029513389</v>
      </c>
      <c r="L9" s="39">
        <v>12262.355576078175</v>
      </c>
      <c r="M9" s="39">
        <v>10001.267201061475</v>
      </c>
      <c r="N9" s="39">
        <v>10037.093402578728</v>
      </c>
      <c r="O9" s="39">
        <v>14222.16098810814</v>
      </c>
      <c r="P9" s="39">
        <v>14542.968640338921</v>
      </c>
      <c r="Q9" s="39">
        <v>10565.980017121183</v>
      </c>
      <c r="R9" s="39">
        <v>13582.795321354119</v>
      </c>
      <c r="S9" s="39">
        <v>11958.021112271585</v>
      </c>
      <c r="T9" s="39">
        <v>13598.927800752863</v>
      </c>
      <c r="U9" s="39">
        <v>9873.6821307505015</v>
      </c>
      <c r="V9" s="39">
        <v>12121.93392178614</v>
      </c>
      <c r="W9" s="39">
        <v>22177.845197889081</v>
      </c>
      <c r="DA9" s="60" t="s">
        <v>226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3408.97</v>
      </c>
      <c r="C11" s="41">
        <v>3747.09</v>
      </c>
      <c r="D11" s="41">
        <v>3480.79</v>
      </c>
      <c r="E11" s="41">
        <v>3703.61</v>
      </c>
      <c r="F11" s="41">
        <v>3737.74</v>
      </c>
      <c r="G11" s="41">
        <v>3853.61</v>
      </c>
      <c r="H11" s="41">
        <v>3649.35</v>
      </c>
      <c r="I11" s="41">
        <v>3363.28</v>
      </c>
      <c r="J11" s="41">
        <v>3444.43</v>
      </c>
      <c r="K11" s="41">
        <v>3504.84</v>
      </c>
      <c r="L11" s="41">
        <v>3905.88</v>
      </c>
      <c r="M11" s="41">
        <v>3409.28</v>
      </c>
      <c r="N11" s="41">
        <v>3552.85</v>
      </c>
      <c r="O11" s="41">
        <v>3635.43</v>
      </c>
      <c r="P11" s="41">
        <v>3126.98</v>
      </c>
      <c r="Q11" s="41">
        <v>3316.42</v>
      </c>
      <c r="R11" s="41">
        <v>3419.3</v>
      </c>
      <c r="S11" s="41">
        <v>3498.07</v>
      </c>
      <c r="T11" s="41">
        <v>3193.65</v>
      </c>
      <c r="U11" s="41">
        <v>3279.5</v>
      </c>
      <c r="V11" s="41">
        <v>3322.79</v>
      </c>
      <c r="W11" s="41">
        <v>3633.44</v>
      </c>
      <c r="DA11" s="59" t="s">
        <v>227</v>
      </c>
    </row>
    <row r="12" spans="1:105" ht="12" customHeight="1" x14ac:dyDescent="0.25">
      <c r="A12" s="186" t="s">
        <v>185</v>
      </c>
      <c r="B12" s="187">
        <f>AVERAGE($B11:$V11)</f>
        <v>3502.5647619047613</v>
      </c>
      <c r="C12" s="187">
        <f t="shared" ref="C12:W12" si="0">AVERAGE($B11:$V11)</f>
        <v>3502.5647619047613</v>
      </c>
      <c r="D12" s="187">
        <f t="shared" si="0"/>
        <v>3502.5647619047613</v>
      </c>
      <c r="E12" s="187">
        <f t="shared" si="0"/>
        <v>3502.5647619047613</v>
      </c>
      <c r="F12" s="187">
        <f t="shared" si="0"/>
        <v>3502.5647619047613</v>
      </c>
      <c r="G12" s="187">
        <f t="shared" si="0"/>
        <v>3502.5647619047613</v>
      </c>
      <c r="H12" s="187">
        <f t="shared" si="0"/>
        <v>3502.5647619047613</v>
      </c>
      <c r="I12" s="187">
        <f t="shared" si="0"/>
        <v>3502.5647619047613</v>
      </c>
      <c r="J12" s="187">
        <f t="shared" si="0"/>
        <v>3502.5647619047613</v>
      </c>
      <c r="K12" s="187">
        <f t="shared" si="0"/>
        <v>3502.5647619047613</v>
      </c>
      <c r="L12" s="187">
        <f t="shared" si="0"/>
        <v>3502.5647619047613</v>
      </c>
      <c r="M12" s="187">
        <f t="shared" si="0"/>
        <v>3502.5647619047613</v>
      </c>
      <c r="N12" s="187">
        <f t="shared" si="0"/>
        <v>3502.5647619047613</v>
      </c>
      <c r="O12" s="187">
        <f t="shared" si="0"/>
        <v>3502.5647619047613</v>
      </c>
      <c r="P12" s="187">
        <f t="shared" si="0"/>
        <v>3502.5647619047613</v>
      </c>
      <c r="Q12" s="187">
        <f t="shared" si="0"/>
        <v>3502.5647619047613</v>
      </c>
      <c r="R12" s="187">
        <f t="shared" si="0"/>
        <v>3502.5647619047613</v>
      </c>
      <c r="S12" s="187">
        <f t="shared" si="0"/>
        <v>3502.5647619047613</v>
      </c>
      <c r="T12" s="187">
        <f t="shared" si="0"/>
        <v>3502.5647619047613</v>
      </c>
      <c r="U12" s="187">
        <f t="shared" si="0"/>
        <v>3502.5647619047613</v>
      </c>
      <c r="V12" s="187">
        <f t="shared" si="0"/>
        <v>3502.5647619047613</v>
      </c>
      <c r="W12" s="187">
        <f t="shared" si="0"/>
        <v>3502.5647619047613</v>
      </c>
      <c r="DA12" s="63" t="s">
        <v>228</v>
      </c>
    </row>
    <row r="13" spans="1:105" ht="12" customHeight="1" x14ac:dyDescent="0.25">
      <c r="A13" s="188" t="s">
        <v>88</v>
      </c>
      <c r="B13" s="189">
        <f t="shared" ref="B13:Q13" si="1">B11/B12</f>
        <v>0.97327822088466887</v>
      </c>
      <c r="C13" s="189">
        <f t="shared" si="1"/>
        <v>1.0698131953917853</v>
      </c>
      <c r="D13" s="189">
        <f t="shared" si="1"/>
        <v>0.99378319506277457</v>
      </c>
      <c r="E13" s="189">
        <f t="shared" si="1"/>
        <v>1.0573994349174878</v>
      </c>
      <c r="F13" s="189">
        <f t="shared" si="1"/>
        <v>1.0671437229806839</v>
      </c>
      <c r="G13" s="189">
        <f t="shared" si="1"/>
        <v>1.1002251955233895</v>
      </c>
      <c r="H13" s="189">
        <f t="shared" si="1"/>
        <v>1.0419079297809797</v>
      </c>
      <c r="I13" s="189">
        <f t="shared" si="1"/>
        <v>0.9602334942041113</v>
      </c>
      <c r="J13" s="189">
        <f t="shared" si="1"/>
        <v>0.98340223069190402</v>
      </c>
      <c r="K13" s="189">
        <f t="shared" si="1"/>
        <v>1.0006495920132541</v>
      </c>
      <c r="L13" s="189">
        <f t="shared" si="1"/>
        <v>1.1151485455691927</v>
      </c>
      <c r="M13" s="189">
        <f t="shared" si="1"/>
        <v>0.97336672745658781</v>
      </c>
      <c r="N13" s="189">
        <f t="shared" si="1"/>
        <v>1.0143566904578496</v>
      </c>
      <c r="O13" s="189">
        <f t="shared" si="1"/>
        <v>1.037933699196752</v>
      </c>
      <c r="P13" s="189">
        <f t="shared" si="1"/>
        <v>0.89276864599628092</v>
      </c>
      <c r="Q13" s="189">
        <f t="shared" si="1"/>
        <v>0.94685472659082759</v>
      </c>
      <c r="R13" s="189">
        <f t="shared" ref="R13:V13" si="2">R11/R12</f>
        <v>0.976227488265062</v>
      </c>
      <c r="S13" s="189">
        <f t="shared" si="2"/>
        <v>0.99871672268457445</v>
      </c>
      <c r="T13" s="189">
        <f t="shared" si="2"/>
        <v>0.91180326906025067</v>
      </c>
      <c r="U13" s="189">
        <f t="shared" si="2"/>
        <v>0.9363138793803617</v>
      </c>
      <c r="V13" s="189">
        <f t="shared" si="2"/>
        <v>0.94867339389122485</v>
      </c>
      <c r="W13" s="189">
        <f t="shared" ref="W13" si="3">W11/W12</f>
        <v>1.0373655441060472</v>
      </c>
      <c r="DA13" s="60" t="s">
        <v>229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4">B4/B6</f>
        <v>2.4399653497603846</v>
      </c>
      <c r="C17" s="14">
        <f t="shared" si="4"/>
        <v>2.4069765278447135</v>
      </c>
      <c r="D17" s="14">
        <f t="shared" si="4"/>
        <v>2.3739881248189398</v>
      </c>
      <c r="E17" s="14">
        <f t="shared" si="4"/>
        <v>2.3409996078235302</v>
      </c>
      <c r="F17" s="14">
        <f t="shared" si="4"/>
        <v>2.3409997452739111</v>
      </c>
      <c r="G17" s="14">
        <f t="shared" si="4"/>
        <v>2.3299997130597854</v>
      </c>
      <c r="H17" s="14">
        <f t="shared" si="4"/>
        <v>2.323000192497549</v>
      </c>
      <c r="I17" s="14">
        <f t="shared" si="4"/>
        <v>2.3149999035764206</v>
      </c>
      <c r="J17" s="14">
        <f t="shared" si="4"/>
        <v>2.3010001941506104</v>
      </c>
      <c r="K17" s="14">
        <f t="shared" si="4"/>
        <v>2.2900001895740325</v>
      </c>
      <c r="L17" s="14">
        <f t="shared" si="4"/>
        <v>2.2759999553065198</v>
      </c>
      <c r="M17" s="14">
        <f t="shared" si="4"/>
        <v>2.2709999661051419</v>
      </c>
      <c r="N17" s="14">
        <f t="shared" si="4"/>
        <v>2.2649998181668796</v>
      </c>
      <c r="O17" s="14">
        <f t="shared" si="4"/>
        <v>2.2480001191576831</v>
      </c>
      <c r="P17" s="14">
        <f t="shared" si="4"/>
        <v>2.2230001118321554</v>
      </c>
      <c r="Q17" s="14">
        <f t="shared" si="4"/>
        <v>2.213999820505864</v>
      </c>
      <c r="R17" s="14">
        <f t="shared" ref="R17:V17" si="5">R4/R6</f>
        <v>2.2129998819797292</v>
      </c>
      <c r="S17" s="14">
        <f t="shared" si="5"/>
        <v>2.215000223447551</v>
      </c>
      <c r="T17" s="14">
        <f t="shared" si="5"/>
        <v>2.2050000649832993</v>
      </c>
      <c r="U17" s="14">
        <f t="shared" si="5"/>
        <v>2.2019997718154269</v>
      </c>
      <c r="V17" s="14">
        <f t="shared" si="5"/>
        <v>2.188999746696604</v>
      </c>
      <c r="W17" s="14">
        <f t="shared" ref="W17" si="6">W4/W6</f>
        <v>2.1859997758366605</v>
      </c>
      <c r="DA17" s="10"/>
    </row>
    <row r="18" spans="1:105" ht="12" customHeight="1" x14ac:dyDescent="0.25">
      <c r="A18" s="179" t="s">
        <v>85</v>
      </c>
      <c r="B18" s="94">
        <f t="shared" ref="B18:Q18" si="7">B7*1000/B4</f>
        <v>38.341907538909517</v>
      </c>
      <c r="C18" s="94">
        <f t="shared" si="7"/>
        <v>39.191911871415343</v>
      </c>
      <c r="D18" s="94">
        <f t="shared" si="7"/>
        <v>39.920178896670983</v>
      </c>
      <c r="E18" s="94">
        <f t="shared" si="7"/>
        <v>40.945756021682364</v>
      </c>
      <c r="F18" s="94">
        <f t="shared" si="7"/>
        <v>41.179341366926195</v>
      </c>
      <c r="G18" s="94">
        <f t="shared" si="7"/>
        <v>41.570000088288865</v>
      </c>
      <c r="H18" s="94">
        <f t="shared" si="7"/>
        <v>41.937209529908607</v>
      </c>
      <c r="I18" s="94">
        <f t="shared" si="7"/>
        <v>42.240254158264442</v>
      </c>
      <c r="J18" s="94">
        <f t="shared" si="7"/>
        <v>42.589675308838864</v>
      </c>
      <c r="K18" s="94">
        <f t="shared" si="7"/>
        <v>42.877656755860414</v>
      </c>
      <c r="L18" s="94">
        <f t="shared" si="7"/>
        <v>43.393009152722847</v>
      </c>
      <c r="M18" s="94">
        <f t="shared" si="7"/>
        <v>43.593203758318495</v>
      </c>
      <c r="N18" s="94">
        <f t="shared" si="7"/>
        <v>43.743030557954903</v>
      </c>
      <c r="O18" s="94">
        <f t="shared" si="7"/>
        <v>44.325126550200309</v>
      </c>
      <c r="P18" s="94">
        <f t="shared" si="7"/>
        <v>44.863500324923244</v>
      </c>
      <c r="Q18" s="94">
        <f t="shared" si="7"/>
        <v>44.803778016768312</v>
      </c>
      <c r="R18" s="94">
        <f t="shared" ref="R18:V18" si="8">R7*1000/R4</f>
        <v>44.882823490949157</v>
      </c>
      <c r="S18" s="94">
        <f t="shared" si="8"/>
        <v>44.983482938240805</v>
      </c>
      <c r="T18" s="94">
        <f t="shared" si="8"/>
        <v>45.379417709784242</v>
      </c>
      <c r="U18" s="94">
        <f t="shared" si="8"/>
        <v>45.407976610784509</v>
      </c>
      <c r="V18" s="94">
        <f t="shared" si="8"/>
        <v>45.654444471916754</v>
      </c>
      <c r="W18" s="94">
        <f t="shared" ref="W18" si="9">W7*1000/W4</f>
        <v>46.44123822912065</v>
      </c>
      <c r="DA18" s="11"/>
    </row>
    <row r="19" spans="1:105" ht="12" customHeight="1" x14ac:dyDescent="0.25">
      <c r="A19" s="180" t="s">
        <v>84</v>
      </c>
      <c r="B19" s="15">
        <f t="shared" ref="B19:Q19" si="10">B7*1000/B6</f>
        <v>93.552925838655682</v>
      </c>
      <c r="C19" s="15">
        <f t="shared" si="10"/>
        <v>94.334011955855303</v>
      </c>
      <c r="D19" s="15">
        <f t="shared" si="10"/>
        <v>94.770030641344562</v>
      </c>
      <c r="E19" s="15">
        <f t="shared" si="10"/>
        <v>95.85399878879636</v>
      </c>
      <c r="F19" s="15">
        <f t="shared" si="10"/>
        <v>96.400827650521649</v>
      </c>
      <c r="G19" s="15">
        <f t="shared" si="10"/>
        <v>96.858088277608317</v>
      </c>
      <c r="H19" s="15">
        <f t="shared" si="10"/>
        <v>97.42014581078773</v>
      </c>
      <c r="I19" s="15">
        <f t="shared" si="10"/>
        <v>97.786184303425685</v>
      </c>
      <c r="J19" s="15">
        <f t="shared" si="10"/>
        <v>97.998851154449682</v>
      </c>
      <c r="K19" s="15">
        <f t="shared" si="10"/>
        <v>98.189842099410654</v>
      </c>
      <c r="L19" s="15">
        <f t="shared" si="10"/>
        <v>98.762486892212593</v>
      </c>
      <c r="M19" s="15">
        <f t="shared" si="10"/>
        <v>99.000164257555852</v>
      </c>
      <c r="N19" s="15">
        <f t="shared" si="10"/>
        <v>99.077956259836128</v>
      </c>
      <c r="O19" s="15">
        <f t="shared" si="10"/>
        <v>99.642889766529677</v>
      </c>
      <c r="P19" s="15">
        <f t="shared" si="10"/>
        <v>99.731566239486327</v>
      </c>
      <c r="Q19" s="15">
        <f t="shared" si="10"/>
        <v>99.195556487109627</v>
      </c>
      <c r="R19" s="15">
        <f t="shared" ref="R19:V19" si="11">R7*1000/R6</f>
        <v>99.325683088387493</v>
      </c>
      <c r="S19" s="15">
        <f t="shared" si="11"/>
        <v>99.638424759652466</v>
      </c>
      <c r="T19" s="15">
        <f t="shared" si="11"/>
        <v>100.06161899897855</v>
      </c>
      <c r="U19" s="15">
        <f t="shared" si="11"/>
        <v>99.988354135547738</v>
      </c>
      <c r="V19" s="15">
        <f t="shared" si="11"/>
        <v>99.937567384599944</v>
      </c>
      <c r="W19" s="15">
        <f t="shared" ref="W19" si="12">W7*1000/W6</f>
        <v>101.52053635843468</v>
      </c>
      <c r="DA19" s="12"/>
    </row>
    <row r="20" spans="1:105" ht="12" customHeight="1" x14ac:dyDescent="0.25">
      <c r="A20" s="179" t="s">
        <v>83</v>
      </c>
      <c r="B20" s="4" t="str">
        <f t="shared" ref="B20:Q20" si="13">IF(SUM(B21)=0,"",B21/B17)</f>
        <v/>
      </c>
      <c r="C20" s="4">
        <f t="shared" si="13"/>
        <v>47.693459546925325</v>
      </c>
      <c r="D20" s="4">
        <f t="shared" si="13"/>
        <v>44.178495935496649</v>
      </c>
      <c r="E20" s="4">
        <f t="shared" si="13"/>
        <v>52.005711064925187</v>
      </c>
      <c r="F20" s="4">
        <f t="shared" si="13"/>
        <v>49.017629436365446</v>
      </c>
      <c r="G20" s="4">
        <f t="shared" si="13"/>
        <v>46.56433791656697</v>
      </c>
      <c r="H20" s="4">
        <f t="shared" si="13"/>
        <v>48.650687579016406</v>
      </c>
      <c r="I20" s="4">
        <f t="shared" si="13"/>
        <v>46.464570078060326</v>
      </c>
      <c r="J20" s="4">
        <f t="shared" si="13"/>
        <v>44.277731525490886</v>
      </c>
      <c r="K20" s="4">
        <f t="shared" si="13"/>
        <v>44.251562361566592</v>
      </c>
      <c r="L20" s="4">
        <f t="shared" si="13"/>
        <v>50.285869113298887</v>
      </c>
      <c r="M20" s="4">
        <f t="shared" si="13"/>
        <v>45.632061275559536</v>
      </c>
      <c r="N20" s="4">
        <f t="shared" si="13"/>
        <v>43.113179661018421</v>
      </c>
      <c r="O20" s="4">
        <f t="shared" si="13"/>
        <v>50.007775816489158</v>
      </c>
      <c r="P20" s="4">
        <f t="shared" si="13"/>
        <v>44.372708078750598</v>
      </c>
      <c r="Q20" s="4">
        <f t="shared" si="13"/>
        <v>36.201056556540422</v>
      </c>
      <c r="R20" s="4">
        <f t="shared" ref="R20:V20" si="14">IF(SUM(R21)=0,"",R21/R17)</f>
        <v>44.976585932258551</v>
      </c>
      <c r="S20" s="4">
        <f t="shared" si="14"/>
        <v>47.867627081044681</v>
      </c>
      <c r="T20" s="4">
        <f t="shared" si="14"/>
        <v>49.482605455860075</v>
      </c>
      <c r="U20" s="4">
        <f t="shared" si="14"/>
        <v>41.844002544155188</v>
      </c>
      <c r="V20" s="4">
        <f t="shared" si="14"/>
        <v>42.991575806823555</v>
      </c>
      <c r="W20" s="4">
        <f t="shared" ref="W20" si="15">IF(SUM(W21)=0,"",W21/W17)</f>
        <v>60.91431748258578</v>
      </c>
      <c r="DA20" s="11"/>
    </row>
    <row r="21" spans="1:105" ht="12" customHeight="1" x14ac:dyDescent="0.25">
      <c r="A21" s="180" t="s">
        <v>82</v>
      </c>
      <c r="B21" s="3" t="str">
        <f t="shared" ref="B21:Q21" si="16">IF(SUM(B9)=0,"",B9*1000/B8)</f>
        <v/>
      </c>
      <c r="C21" s="3">
        <f t="shared" si="16"/>
        <v>114.79703766116062</v>
      </c>
      <c r="D21" s="3">
        <f t="shared" si="16"/>
        <v>104.87922472323085</v>
      </c>
      <c r="E21" s="3">
        <f t="shared" si="16"/>
        <v>121.7453492075737</v>
      </c>
      <c r="F21" s="3">
        <f t="shared" si="16"/>
        <v>114.75025802446247</v>
      </c>
      <c r="G21" s="3">
        <f t="shared" si="16"/>
        <v>108.49489398441992</v>
      </c>
      <c r="H21" s="3">
        <f t="shared" si="16"/>
        <v>113.01555661119322</v>
      </c>
      <c r="I21" s="3">
        <f t="shared" si="16"/>
        <v>107.56547525042949</v>
      </c>
      <c r="J21" s="3">
        <f t="shared" si="16"/>
        <v>101.88306883670313</v>
      </c>
      <c r="K21" s="3">
        <f t="shared" si="16"/>
        <v>101.33608619693462</v>
      </c>
      <c r="L21" s="3">
        <f t="shared" si="16"/>
        <v>114.45063585441777</v>
      </c>
      <c r="M21" s="3">
        <f t="shared" si="16"/>
        <v>103.63040961010347</v>
      </c>
      <c r="N21" s="3">
        <f t="shared" si="16"/>
        <v>97.651344092802731</v>
      </c>
      <c r="O21" s="3">
        <f t="shared" si="16"/>
        <v>112.41748599427832</v>
      </c>
      <c r="P21" s="3">
        <f t="shared" si="16"/>
        <v>98.640535021358161</v>
      </c>
      <c r="Q21" s="3">
        <f t="shared" si="16"/>
        <v>80.149132718303122</v>
      </c>
      <c r="R21" s="3">
        <f t="shared" ref="R21:V21" si="17">IF(SUM(R9)=0,"",R9*1000/R8)</f>
        <v>99.533179359939325</v>
      </c>
      <c r="S21" s="3">
        <f t="shared" si="17"/>
        <v>106.02680468041801</v>
      </c>
      <c r="T21" s="3">
        <f t="shared" si="17"/>
        <v>109.10914824571442</v>
      </c>
      <c r="U21" s="3">
        <f t="shared" si="17"/>
        <v>92.140484054073866</v>
      </c>
      <c r="V21" s="3">
        <f t="shared" si="17"/>
        <v>94.108548551224615</v>
      </c>
      <c r="W21" s="3">
        <f t="shared" ref="W21" si="18">IF(SUM(W9)=0,"",W9*1000/W8)</f>
        <v>133.15868436217568</v>
      </c>
      <c r="DA21" s="12"/>
    </row>
    <row r="22" spans="1:105" ht="12" customHeight="1" x14ac:dyDescent="0.25">
      <c r="A22" s="178" t="s">
        <v>189</v>
      </c>
      <c r="B22" s="13">
        <f t="shared" ref="B22:Q22" si="19">B3*1000000/B4</f>
        <v>19176.752723820329</v>
      </c>
      <c r="C22" s="13">
        <f t="shared" si="19"/>
        <v>19377.073134055605</v>
      </c>
      <c r="D22" s="13">
        <f t="shared" si="19"/>
        <v>19405.837706103826</v>
      </c>
      <c r="E22" s="13">
        <f t="shared" si="19"/>
        <v>19654.726281595387</v>
      </c>
      <c r="F22" s="13">
        <f t="shared" si="19"/>
        <v>20006.476084453334</v>
      </c>
      <c r="G22" s="13">
        <f t="shared" si="19"/>
        <v>20309.767804929121</v>
      </c>
      <c r="H22" s="13">
        <f t="shared" si="19"/>
        <v>20601.806913676024</v>
      </c>
      <c r="I22" s="13">
        <f t="shared" si="19"/>
        <v>20756.947637356592</v>
      </c>
      <c r="J22" s="13">
        <f t="shared" si="19"/>
        <v>20890.195877228478</v>
      </c>
      <c r="K22" s="13">
        <f t="shared" si="19"/>
        <v>20999.814655929338</v>
      </c>
      <c r="L22" s="13">
        <f t="shared" si="19"/>
        <v>21166.197144769405</v>
      </c>
      <c r="M22" s="13">
        <f t="shared" si="19"/>
        <v>21390.697099379395</v>
      </c>
      <c r="N22" s="13">
        <f t="shared" si="19"/>
        <v>21418.196999558044</v>
      </c>
      <c r="O22" s="13">
        <f t="shared" si="19"/>
        <v>21290.338326837271</v>
      </c>
      <c r="P22" s="13">
        <f t="shared" si="19"/>
        <v>21214.7882501395</v>
      </c>
      <c r="Q22" s="13">
        <f t="shared" si="19"/>
        <v>21126.65851749916</v>
      </c>
      <c r="R22" s="13">
        <f t="shared" ref="R22:V22" si="20">R3*1000000/R4</f>
        <v>21168.301000117248</v>
      </c>
      <c r="S22" s="13">
        <f t="shared" si="20"/>
        <v>21404.237598136253</v>
      </c>
      <c r="T22" s="13">
        <f t="shared" si="20"/>
        <v>21520.066489040404</v>
      </c>
      <c r="U22" s="13">
        <f t="shared" si="20"/>
        <v>21548.914795259025</v>
      </c>
      <c r="V22" s="13">
        <f t="shared" si="20"/>
        <v>19617.344154823844</v>
      </c>
      <c r="W22" s="13">
        <f t="shared" ref="W22" si="21">W3*1000000/W4</f>
        <v>20372.165104247888</v>
      </c>
      <c r="DA22" s="10"/>
    </row>
    <row r="23" spans="1:105" ht="12" customHeight="1" x14ac:dyDescent="0.25">
      <c r="A23" s="179" t="s">
        <v>190</v>
      </c>
      <c r="B23" s="46">
        <f t="shared" ref="B23:Q23" si="22">B3*1000000/B6</f>
        <v>46790.612167044681</v>
      </c>
      <c r="C23" s="46">
        <f t="shared" si="22"/>
        <v>46640.160212002243</v>
      </c>
      <c r="D23" s="46">
        <f t="shared" si="22"/>
        <v>46069.228266454098</v>
      </c>
      <c r="E23" s="46">
        <f t="shared" si="22"/>
        <v>46011.70651709364</v>
      </c>
      <c r="F23" s="46">
        <f t="shared" si="22"/>
        <v>46835.155417533846</v>
      </c>
      <c r="G23" s="46">
        <f t="shared" si="22"/>
        <v>47321.75315779572</v>
      </c>
      <c r="H23" s="46">
        <f t="shared" si="22"/>
        <v>47858.001426266732</v>
      </c>
      <c r="I23" s="46">
        <f t="shared" si="22"/>
        <v>48052.331779021326</v>
      </c>
      <c r="J23" s="46">
        <f t="shared" si="22"/>
        <v>48068.344769347015</v>
      </c>
      <c r="K23" s="46">
        <f t="shared" si="22"/>
        <v>48089.57954309773</v>
      </c>
      <c r="L23" s="46">
        <f t="shared" si="22"/>
        <v>48174.263755504151</v>
      </c>
      <c r="M23" s="46">
        <f t="shared" si="22"/>
        <v>48578.272387655961</v>
      </c>
      <c r="N23" s="46">
        <f t="shared" si="22"/>
        <v>48512.212309461378</v>
      </c>
      <c r="O23" s="46">
        <f t="shared" si="22"/>
        <v>47860.683095637571</v>
      </c>
      <c r="P23" s="46">
        <f t="shared" si="22"/>
        <v>47160.476652555612</v>
      </c>
      <c r="Q23" s="46">
        <f t="shared" si="22"/>
        <v>46774.418165631825</v>
      </c>
      <c r="R23" s="46">
        <f t="shared" ref="R23:V23" si="23">R3*1000000/R6</f>
        <v>46845.44761497085</v>
      </c>
      <c r="S23" s="46">
        <f t="shared" si="23"/>
        <v>47410.391062596267</v>
      </c>
      <c r="T23" s="46">
        <f t="shared" si="23"/>
        <v>47451.748006779009</v>
      </c>
      <c r="U23" s="46">
        <f t="shared" si="23"/>
        <v>47450.705462030448</v>
      </c>
      <c r="V23" s="46">
        <f t="shared" si="23"/>
        <v>42942.361385769502</v>
      </c>
      <c r="W23" s="46">
        <f t="shared" ref="W23" si="24">W3*1000000/W6</f>
        <v>44533.54835119332</v>
      </c>
      <c r="DA23" s="11"/>
    </row>
    <row r="24" spans="1:105" ht="12" customHeight="1" x14ac:dyDescent="0.25">
      <c r="A24" s="180" t="s">
        <v>191</v>
      </c>
      <c r="B24" s="15">
        <v>1.4305473209552544</v>
      </c>
      <c r="C24" s="15">
        <v>1.4084301978145726</v>
      </c>
      <c r="D24" s="15">
        <v>1.3848807045811928</v>
      </c>
      <c r="E24" s="15">
        <v>1.3755531638400649</v>
      </c>
      <c r="F24" s="15">
        <v>1.3831232856948188</v>
      </c>
      <c r="G24" s="15">
        <v>1.3760078310532589</v>
      </c>
      <c r="H24" s="15">
        <v>1.3721211386862475</v>
      </c>
      <c r="I24" s="15">
        <v>1.3592731156693261</v>
      </c>
      <c r="J24" s="15">
        <v>1.3680040701342502</v>
      </c>
      <c r="K24" s="15">
        <v>1.394647103507616</v>
      </c>
      <c r="L24" s="15">
        <v>1.393534424234274</v>
      </c>
      <c r="M24" s="15">
        <v>1.403409542931664</v>
      </c>
      <c r="N24" s="15">
        <v>1.424270384273419</v>
      </c>
      <c r="O24" s="15">
        <v>1.4209107641039851</v>
      </c>
      <c r="P24" s="15">
        <v>1.3973368239479851</v>
      </c>
      <c r="Q24" s="15">
        <v>1.3673747183251523</v>
      </c>
      <c r="R24" s="15">
        <v>1.3459443726971341</v>
      </c>
      <c r="S24" s="15">
        <v>1.3386354505335438</v>
      </c>
      <c r="T24" s="15">
        <v>1.3212634330017423</v>
      </c>
      <c r="U24" s="15">
        <v>1.3062908643277522</v>
      </c>
      <c r="V24" s="15">
        <v>1.2761398942587057</v>
      </c>
      <c r="W24" s="15">
        <v>1.2677036935459844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v>6348.27867583835</v>
      </c>
      <c r="C28" s="22">
        <v>6692.112123817712</v>
      </c>
      <c r="D28" s="22">
        <v>6435.813671539122</v>
      </c>
      <c r="E28" s="22">
        <v>6562.5251934651751</v>
      </c>
      <c r="F28" s="22">
        <v>6431.3320722269991</v>
      </c>
      <c r="G28" s="22">
        <v>6538.4839208942376</v>
      </c>
      <c r="H28" s="22">
        <v>6471.6630266552011</v>
      </c>
      <c r="I28" s="22">
        <v>6213.4907136715383</v>
      </c>
      <c r="J28" s="22">
        <v>6337.3555460017187</v>
      </c>
      <c r="K28" s="22">
        <v>6406.2521926053305</v>
      </c>
      <c r="L28" s="22">
        <v>6973.4225279449693</v>
      </c>
      <c r="M28" s="22">
        <v>6464.0223559759233</v>
      </c>
      <c r="N28" s="22">
        <v>6583.8594153052436</v>
      </c>
      <c r="O28" s="22">
        <v>6811.4963026655187</v>
      </c>
      <c r="P28" s="22">
        <v>6135.1783319002589</v>
      </c>
      <c r="Q28" s="22">
        <v>6495.1389509888204</v>
      </c>
      <c r="R28" s="22">
        <v>6774.3005159071372</v>
      </c>
      <c r="S28" s="22">
        <v>6807.335425623387</v>
      </c>
      <c r="T28" s="22">
        <v>6361.1334479793632</v>
      </c>
      <c r="U28" s="22">
        <v>6515.3549441100595</v>
      </c>
      <c r="V28" s="22">
        <v>6706.5405846947542</v>
      </c>
      <c r="W28" s="22">
        <v>7511.3960447119525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230</v>
      </c>
    </row>
    <row r="29" spans="1:105" ht="12.95" customHeight="1" x14ac:dyDescent="0.25">
      <c r="A29" s="30" t="s">
        <v>51</v>
      </c>
      <c r="B29" s="31">
        <v>213.46001719690457</v>
      </c>
      <c r="C29" s="31">
        <v>201.42381771281165</v>
      </c>
      <c r="D29" s="31">
        <v>160.85348237317282</v>
      </c>
      <c r="E29" s="31">
        <v>134.18065348237317</v>
      </c>
      <c r="F29" s="31">
        <v>129.37824591573516</v>
      </c>
      <c r="G29" s="31">
        <v>93.803955288048158</v>
      </c>
      <c r="H29" s="31">
        <v>88.933963886500436</v>
      </c>
      <c r="I29" s="31">
        <v>76.683404987102321</v>
      </c>
      <c r="J29" s="31">
        <v>78.009028374892509</v>
      </c>
      <c r="K29" s="31">
        <v>55.958297506448829</v>
      </c>
      <c r="L29" s="31">
        <v>61.504987102321572</v>
      </c>
      <c r="M29" s="31">
        <v>39.994926913155631</v>
      </c>
      <c r="N29" s="31">
        <v>42.070249355116076</v>
      </c>
      <c r="O29" s="31">
        <v>31.866208082545143</v>
      </c>
      <c r="P29" s="31">
        <v>26.360189165950125</v>
      </c>
      <c r="Q29" s="31">
        <v>21.493637145313841</v>
      </c>
      <c r="R29" s="31">
        <v>20.54436801375752</v>
      </c>
      <c r="S29" s="31">
        <v>22.476182287188305</v>
      </c>
      <c r="T29" s="31">
        <v>19.278933791917453</v>
      </c>
      <c r="U29" s="31">
        <v>19.733190025795352</v>
      </c>
      <c r="V29" s="31">
        <v>13.55700773860705</v>
      </c>
      <c r="W29" s="31">
        <v>11.327773000859846</v>
      </c>
      <c r="DA29" s="59" t="s">
        <v>231</v>
      </c>
    </row>
    <row r="30" spans="1:105" ht="12" customHeight="1" x14ac:dyDescent="0.25">
      <c r="A30" s="73" t="s">
        <v>75</v>
      </c>
      <c r="B30" s="98">
        <v>1733.452450558899</v>
      </c>
      <c r="C30" s="98">
        <v>1712.2250214961307</v>
      </c>
      <c r="D30" s="98">
        <v>1657.041960447119</v>
      </c>
      <c r="E30" s="98">
        <v>1666.8130696474634</v>
      </c>
      <c r="F30" s="98">
        <v>1590.0950988822005</v>
      </c>
      <c r="G30" s="98">
        <v>1523.9321582115215</v>
      </c>
      <c r="H30" s="98">
        <v>1464.9162510748063</v>
      </c>
      <c r="I30" s="98">
        <v>1276.5239036973344</v>
      </c>
      <c r="J30" s="98">
        <v>1296.4042132416164</v>
      </c>
      <c r="K30" s="98">
        <v>1209.0616509028378</v>
      </c>
      <c r="L30" s="98">
        <v>1334.3451418744628</v>
      </c>
      <c r="M30" s="98">
        <v>1147.7836629406706</v>
      </c>
      <c r="N30" s="98">
        <v>1045.5659501289772</v>
      </c>
      <c r="O30" s="98">
        <v>1124.4922613929489</v>
      </c>
      <c r="P30" s="98">
        <v>979.98581255374029</v>
      </c>
      <c r="Q30" s="98">
        <v>1020.9733447979363</v>
      </c>
      <c r="R30" s="98">
        <v>1015.1190885640583</v>
      </c>
      <c r="S30" s="98">
        <v>1027.6671539122956</v>
      </c>
      <c r="T30" s="98">
        <v>914.03009458297515</v>
      </c>
      <c r="U30" s="98">
        <v>919.67549441100596</v>
      </c>
      <c r="V30" s="98">
        <v>942.50791057609626</v>
      </c>
      <c r="W30" s="98">
        <v>994.68624247635421</v>
      </c>
      <c r="DA30" s="63"/>
    </row>
    <row r="31" spans="1:105" ht="12" customHeight="1" x14ac:dyDescent="0.25">
      <c r="A31" s="97" t="s">
        <v>74</v>
      </c>
      <c r="B31" s="98">
        <v>56.03327601031814</v>
      </c>
      <c r="C31" s="98">
        <v>47.243680137575232</v>
      </c>
      <c r="D31" s="98">
        <v>42.848925193465178</v>
      </c>
      <c r="E31" s="98">
        <v>37.355460017196897</v>
      </c>
      <c r="F31" s="98">
        <v>37.355460017196897</v>
      </c>
      <c r="G31" s="98">
        <v>47.390971625107483</v>
      </c>
      <c r="H31" s="98">
        <v>46.298882201203782</v>
      </c>
      <c r="I31" s="98">
        <v>48.283061049011181</v>
      </c>
      <c r="J31" s="98">
        <v>49.839896818572647</v>
      </c>
      <c r="K31" s="98">
        <v>34.311006018916594</v>
      </c>
      <c r="L31" s="98">
        <v>36.273258813413577</v>
      </c>
      <c r="M31" s="98">
        <v>26.04557179707653</v>
      </c>
      <c r="N31" s="98">
        <v>27.117024935511601</v>
      </c>
      <c r="O31" s="98">
        <v>30.65124677558039</v>
      </c>
      <c r="P31" s="98">
        <v>26.196130696474629</v>
      </c>
      <c r="Q31" s="98">
        <v>26.477042132416159</v>
      </c>
      <c r="R31" s="98">
        <v>26.47919174548581</v>
      </c>
      <c r="S31" s="98">
        <v>32.025537403267407</v>
      </c>
      <c r="T31" s="98">
        <v>29.457867583834911</v>
      </c>
      <c r="U31" s="98">
        <v>30.085726569217542</v>
      </c>
      <c r="V31" s="98">
        <v>30.725709372312981</v>
      </c>
      <c r="W31" s="98">
        <v>32.353826311263973</v>
      </c>
      <c r="DA31" s="63" t="s">
        <v>232</v>
      </c>
    </row>
    <row r="32" spans="1:105" ht="12" customHeight="1" x14ac:dyDescent="0.25">
      <c r="A32" s="97" t="s">
        <v>201</v>
      </c>
      <c r="B32" s="98">
        <v>1677.4191745485809</v>
      </c>
      <c r="C32" s="98">
        <v>1664.9813413585555</v>
      </c>
      <c r="D32" s="98">
        <v>1614.1930352536538</v>
      </c>
      <c r="E32" s="98">
        <v>1629.4576096302665</v>
      </c>
      <c r="F32" s="98">
        <v>1552.7396388650036</v>
      </c>
      <c r="G32" s="98">
        <v>1476.5411865864139</v>
      </c>
      <c r="H32" s="98">
        <v>1418.6173688736026</v>
      </c>
      <c r="I32" s="98">
        <v>1228.2408426483232</v>
      </c>
      <c r="J32" s="98">
        <v>1246.5643164230437</v>
      </c>
      <c r="K32" s="98">
        <v>1174.7506448839213</v>
      </c>
      <c r="L32" s="98">
        <v>1298.0718830610492</v>
      </c>
      <c r="M32" s="98">
        <v>1121.7380911435941</v>
      </c>
      <c r="N32" s="98">
        <v>1018.4489251934656</v>
      </c>
      <c r="O32" s="98">
        <v>1093.8410146173685</v>
      </c>
      <c r="P32" s="98">
        <v>953.78968185726569</v>
      </c>
      <c r="Q32" s="98">
        <v>994.49630266552015</v>
      </c>
      <c r="R32" s="98">
        <v>988.63989681857254</v>
      </c>
      <c r="S32" s="98">
        <v>995.64161650902815</v>
      </c>
      <c r="T32" s="98">
        <v>884.57222699914018</v>
      </c>
      <c r="U32" s="98">
        <v>889.58976784178844</v>
      </c>
      <c r="V32" s="98">
        <v>911.7822012037833</v>
      </c>
      <c r="W32" s="98">
        <v>962.33241616509019</v>
      </c>
      <c r="DA32" s="63" t="s">
        <v>233</v>
      </c>
    </row>
    <row r="33" spans="1:105" ht="12" customHeight="1" x14ac:dyDescent="0.25">
      <c r="A33" s="73" t="s">
        <v>192</v>
      </c>
      <c r="B33" s="98">
        <v>1134.307824591574</v>
      </c>
      <c r="C33" s="98">
        <v>1268.422184006879</v>
      </c>
      <c r="D33" s="98">
        <v>1185.941530524505</v>
      </c>
      <c r="E33" s="98">
        <v>1252.837489251935</v>
      </c>
      <c r="F33" s="98">
        <v>1222.7644024075671</v>
      </c>
      <c r="G33" s="98">
        <v>1569.522699914015</v>
      </c>
      <c r="H33" s="98">
        <v>1516.4305245055889</v>
      </c>
      <c r="I33" s="98">
        <v>1375.6096302665519</v>
      </c>
      <c r="J33" s="98">
        <v>1413.0002579535681</v>
      </c>
      <c r="K33" s="98">
        <v>1442.273602751505</v>
      </c>
      <c r="L33" s="98">
        <v>1563.6995700773859</v>
      </c>
      <c r="M33" s="98">
        <v>1389.5603611349959</v>
      </c>
      <c r="N33" s="98">
        <v>1414.4495270851239</v>
      </c>
      <c r="O33" s="98">
        <v>1429.039036973345</v>
      </c>
      <c r="P33" s="98">
        <v>1251.5374032674119</v>
      </c>
      <c r="Q33" s="98">
        <v>1357.578159931212</v>
      </c>
      <c r="R33" s="98">
        <v>1500.4076526225281</v>
      </c>
      <c r="S33" s="98">
        <v>1468.812381771281</v>
      </c>
      <c r="T33" s="98">
        <v>1344.2398108340501</v>
      </c>
      <c r="U33" s="98">
        <v>1426.371797076526</v>
      </c>
      <c r="V33" s="98">
        <v>1439.2746345657779</v>
      </c>
      <c r="W33" s="98">
        <v>1585.1760963026661</v>
      </c>
      <c r="DA33" s="63" t="s">
        <v>234</v>
      </c>
    </row>
    <row r="34" spans="1:105" ht="12" customHeight="1" x14ac:dyDescent="0.25">
      <c r="A34" s="73" t="s">
        <v>73</v>
      </c>
      <c r="B34" s="98">
        <v>1470.3831470335344</v>
      </c>
      <c r="C34" s="98">
        <v>1562.2671539122962</v>
      </c>
      <c r="D34" s="98">
        <v>1467.6841788478075</v>
      </c>
      <c r="E34" s="98">
        <v>1457.0077386070507</v>
      </c>
      <c r="F34" s="98">
        <v>1408.3787618228721</v>
      </c>
      <c r="G34" s="98">
        <v>1502.2343938091144</v>
      </c>
      <c r="H34" s="98">
        <v>1591.9895098882196</v>
      </c>
      <c r="I34" s="98">
        <v>1635.9540842648323</v>
      </c>
      <c r="J34" s="98">
        <v>1672.3370593293209</v>
      </c>
      <c r="K34" s="98">
        <v>1770.935253654342</v>
      </c>
      <c r="L34" s="98">
        <v>1995.2198624247631</v>
      </c>
      <c r="M34" s="98">
        <v>1903.9124677558036</v>
      </c>
      <c r="N34" s="98">
        <v>2013.1235597592427</v>
      </c>
      <c r="O34" s="98">
        <v>2075.5796216680992</v>
      </c>
      <c r="P34" s="98">
        <v>1851.9679277730006</v>
      </c>
      <c r="Q34" s="98">
        <v>1999.8453998280308</v>
      </c>
      <c r="R34" s="98">
        <v>2060.449871023216</v>
      </c>
      <c r="S34" s="98">
        <v>2063.8866723989677</v>
      </c>
      <c r="T34" s="98">
        <v>1934.406534823732</v>
      </c>
      <c r="U34" s="98">
        <v>1968.5296646603617</v>
      </c>
      <c r="V34" s="98">
        <v>2056.0695614789338</v>
      </c>
      <c r="W34" s="98">
        <v>2470.7452278589849</v>
      </c>
      <c r="DA34" s="63"/>
    </row>
    <row r="35" spans="1:105" ht="12" customHeight="1" x14ac:dyDescent="0.25">
      <c r="A35" s="97" t="s">
        <v>204</v>
      </c>
      <c r="B35" s="98">
        <v>1434.675666380052</v>
      </c>
      <c r="C35" s="98">
        <v>1523.5502149613073</v>
      </c>
      <c r="D35" s="98">
        <v>1426.722098022356</v>
      </c>
      <c r="E35" s="98">
        <v>1411.8419604471194</v>
      </c>
      <c r="F35" s="98">
        <v>1358.7226999140157</v>
      </c>
      <c r="G35" s="98">
        <v>1405.9515047291488</v>
      </c>
      <c r="H35" s="98">
        <v>1479.2760103181422</v>
      </c>
      <c r="I35" s="98">
        <v>1511.1713671539123</v>
      </c>
      <c r="J35" s="98">
        <v>1545.1299226139297</v>
      </c>
      <c r="K35" s="98">
        <v>1596.5840928632842</v>
      </c>
      <c r="L35" s="98">
        <v>1800.3014617368867</v>
      </c>
      <c r="M35" s="98">
        <v>1712.788650042992</v>
      </c>
      <c r="N35" s="98">
        <v>1810.6328460877037</v>
      </c>
      <c r="O35" s="98">
        <v>1855.6717110920031</v>
      </c>
      <c r="P35" s="98">
        <v>1628.6104901117797</v>
      </c>
      <c r="Q35" s="98">
        <v>1733.244196044712</v>
      </c>
      <c r="R35" s="98">
        <v>1780.9061908856409</v>
      </c>
      <c r="S35" s="98">
        <v>1788.0606190885635</v>
      </c>
      <c r="T35" s="98">
        <v>1647.2213241616512</v>
      </c>
      <c r="U35" s="98">
        <v>1683.2563198624252</v>
      </c>
      <c r="V35" s="98">
        <v>1690.89475494411</v>
      </c>
      <c r="W35" s="98">
        <v>2063.3971625107479</v>
      </c>
      <c r="DA35" s="63" t="s">
        <v>235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8.8306104901117788E-2</v>
      </c>
      <c r="K36" s="98">
        <v>0.17024935511607911</v>
      </c>
      <c r="L36" s="98">
        <v>0.16061908856405849</v>
      </c>
      <c r="M36" s="98">
        <v>0.5231298366294066</v>
      </c>
      <c r="N36" s="98">
        <v>0.6351676698194324</v>
      </c>
      <c r="O36" s="98">
        <v>1.05116079105761</v>
      </c>
      <c r="P36" s="98">
        <v>1.586930352536543</v>
      </c>
      <c r="Q36" s="98">
        <v>2.3753224419604471</v>
      </c>
      <c r="R36" s="98">
        <v>3.625795356835769</v>
      </c>
      <c r="S36" s="98">
        <v>5.9241616509028372</v>
      </c>
      <c r="T36" s="98">
        <v>6.3310404127257076</v>
      </c>
      <c r="U36" s="98">
        <v>0</v>
      </c>
      <c r="V36" s="98">
        <v>2.2957867583834911E-2</v>
      </c>
      <c r="W36" s="98">
        <v>0</v>
      </c>
      <c r="DA36" s="63" t="s">
        <v>236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237</v>
      </c>
    </row>
    <row r="38" spans="1:105" ht="12" customHeight="1" x14ac:dyDescent="0.25">
      <c r="A38" s="97" t="s">
        <v>52</v>
      </c>
      <c r="B38" s="98">
        <v>35.707480653482371</v>
      </c>
      <c r="C38" s="98">
        <v>38.716938950988819</v>
      </c>
      <c r="D38" s="98">
        <v>40.962080825451423</v>
      </c>
      <c r="E38" s="98">
        <v>45.165778159931207</v>
      </c>
      <c r="F38" s="98">
        <v>49.656061908856401</v>
      </c>
      <c r="G38" s="98">
        <v>55.045141874462587</v>
      </c>
      <c r="H38" s="98">
        <v>71.274204643164225</v>
      </c>
      <c r="I38" s="98">
        <v>71.87093723129837</v>
      </c>
      <c r="J38" s="98">
        <v>72.595786758383483</v>
      </c>
      <c r="K38" s="98">
        <v>97.87815993121238</v>
      </c>
      <c r="L38" s="98">
        <v>109.66233877901981</v>
      </c>
      <c r="M38" s="98">
        <v>103.1184006878762</v>
      </c>
      <c r="N38" s="98">
        <v>107.8962166809974</v>
      </c>
      <c r="O38" s="98">
        <v>119.2210662080825</v>
      </c>
      <c r="P38" s="98">
        <v>117.079105760963</v>
      </c>
      <c r="Q38" s="98">
        <v>127.42760103181431</v>
      </c>
      <c r="R38" s="98">
        <v>131.1207222699914</v>
      </c>
      <c r="S38" s="98">
        <v>121.6362854686157</v>
      </c>
      <c r="T38" s="98">
        <v>110.8962166809974</v>
      </c>
      <c r="U38" s="98">
        <v>112.7681857265692</v>
      </c>
      <c r="V38" s="98">
        <v>109.42811693895101</v>
      </c>
      <c r="W38" s="98">
        <v>119.61934651762679</v>
      </c>
      <c r="DA38" s="63" t="s">
        <v>238</v>
      </c>
    </row>
    <row r="39" spans="1:105" ht="12" customHeight="1" x14ac:dyDescent="0.25">
      <c r="A39" s="97" t="s">
        <v>202</v>
      </c>
      <c r="B39" s="98">
        <v>0</v>
      </c>
      <c r="C39" s="98">
        <v>0</v>
      </c>
      <c r="D39" s="98">
        <v>0</v>
      </c>
      <c r="E39" s="98">
        <v>0</v>
      </c>
      <c r="F39" s="98">
        <v>0</v>
      </c>
      <c r="G39" s="98">
        <v>0</v>
      </c>
      <c r="H39" s="98">
        <v>0</v>
      </c>
      <c r="I39" s="98">
        <v>0</v>
      </c>
      <c r="J39" s="98">
        <v>0</v>
      </c>
      <c r="K39" s="98">
        <v>0</v>
      </c>
      <c r="L39" s="98">
        <v>0</v>
      </c>
      <c r="M39" s="98">
        <v>0</v>
      </c>
      <c r="N39" s="98">
        <v>0</v>
      </c>
      <c r="O39" s="98">
        <v>0</v>
      </c>
      <c r="P39" s="98">
        <v>0</v>
      </c>
      <c r="Q39" s="98">
        <v>0</v>
      </c>
      <c r="R39" s="98">
        <v>0</v>
      </c>
      <c r="S39" s="98">
        <v>0</v>
      </c>
      <c r="T39" s="98">
        <v>0</v>
      </c>
      <c r="U39" s="98">
        <v>0</v>
      </c>
      <c r="V39" s="98">
        <v>0</v>
      </c>
      <c r="W39" s="98">
        <v>0</v>
      </c>
      <c r="DA39" s="63" t="s">
        <v>239</v>
      </c>
    </row>
    <row r="40" spans="1:105" ht="12" customHeight="1" x14ac:dyDescent="0.25">
      <c r="A40" s="97" t="s">
        <v>195</v>
      </c>
      <c r="B40" s="98">
        <v>5.8326426304499339</v>
      </c>
      <c r="C40" s="98">
        <v>10.974380240985038</v>
      </c>
      <c r="D40" s="98">
        <v>17.327301550947382</v>
      </c>
      <c r="E40" s="98">
        <v>26.476463109173999</v>
      </c>
      <c r="F40" s="98">
        <v>32.442643669741507</v>
      </c>
      <c r="G40" s="98">
        <v>41.237747205502998</v>
      </c>
      <c r="H40" s="98">
        <v>41.439294926913178</v>
      </c>
      <c r="I40" s="98">
        <v>52.911779879621662</v>
      </c>
      <c r="J40" s="98">
        <v>54.523043852106596</v>
      </c>
      <c r="K40" s="98">
        <v>76.302751504729159</v>
      </c>
      <c r="L40" s="98">
        <v>85.095442820292249</v>
      </c>
      <c r="M40" s="98">
        <v>87.482287188306216</v>
      </c>
      <c r="N40" s="98">
        <v>93.959329320722205</v>
      </c>
      <c r="O40" s="98">
        <v>99.635683576956083</v>
      </c>
      <c r="P40" s="98">
        <v>104.69140154772138</v>
      </c>
      <c r="Q40" s="98">
        <v>136.79828030954428</v>
      </c>
      <c r="R40" s="98">
        <v>144.79716251074808</v>
      </c>
      <c r="S40" s="98">
        <v>148.26560619088556</v>
      </c>
      <c r="T40" s="98">
        <v>169.95795356835788</v>
      </c>
      <c r="U40" s="98">
        <v>172.50515907136719</v>
      </c>
      <c r="V40" s="98">
        <v>255.72373172828887</v>
      </c>
      <c r="W40" s="98">
        <v>287.72871883061009</v>
      </c>
      <c r="DA40" s="63" t="s">
        <v>240</v>
      </c>
    </row>
    <row r="41" spans="1:105" ht="12" customHeight="1" x14ac:dyDescent="0.25">
      <c r="A41" s="73" t="s">
        <v>203</v>
      </c>
      <c r="B41" s="98">
        <v>510.17480653482369</v>
      </c>
      <c r="C41" s="98">
        <v>554.05081685296636</v>
      </c>
      <c r="D41" s="98">
        <v>525.77145313843505</v>
      </c>
      <c r="E41" s="98">
        <v>566.30361134995701</v>
      </c>
      <c r="F41" s="98">
        <v>608.74651762682709</v>
      </c>
      <c r="G41" s="98">
        <v>478.56199484092872</v>
      </c>
      <c r="H41" s="98">
        <v>437.10429922613929</v>
      </c>
      <c r="I41" s="98">
        <v>484.27231298366303</v>
      </c>
      <c r="J41" s="98">
        <v>503.33465176268271</v>
      </c>
      <c r="K41" s="98">
        <v>522.53181427343077</v>
      </c>
      <c r="L41" s="98">
        <v>585.47730008598444</v>
      </c>
      <c r="M41" s="98">
        <v>584.98761822871882</v>
      </c>
      <c r="N41" s="98">
        <v>654.32785898538259</v>
      </c>
      <c r="O41" s="98">
        <v>732.59991401547722</v>
      </c>
      <c r="P41" s="98">
        <v>684.14118658641439</v>
      </c>
      <c r="Q41" s="98">
        <v>751.79742046431636</v>
      </c>
      <c r="R41" s="98">
        <v>788.71281169389499</v>
      </c>
      <c r="S41" s="98">
        <v>825.19045571797074</v>
      </c>
      <c r="T41" s="98">
        <v>776.34978503869297</v>
      </c>
      <c r="U41" s="98">
        <v>766.5645743766122</v>
      </c>
      <c r="V41" s="98">
        <v>835.36233877901964</v>
      </c>
      <c r="W41" s="98">
        <v>903.55941530524501</v>
      </c>
      <c r="DA41" s="63" t="s">
        <v>241</v>
      </c>
    </row>
    <row r="42" spans="1:105" ht="12" customHeight="1" x14ac:dyDescent="0.25">
      <c r="A42" s="32" t="s">
        <v>53</v>
      </c>
      <c r="B42" s="33">
        <v>1286.5004299226141</v>
      </c>
      <c r="C42" s="33">
        <v>1393.7231298366289</v>
      </c>
      <c r="D42" s="33">
        <v>1438.5210662080819</v>
      </c>
      <c r="E42" s="33">
        <v>1485.382631126397</v>
      </c>
      <c r="F42" s="33">
        <v>1471.9690455717971</v>
      </c>
      <c r="G42" s="33">
        <v>1411.666466036113</v>
      </c>
      <c r="H42" s="33">
        <v>1413.72777300086</v>
      </c>
      <c r="I42" s="33">
        <v>1417.359157351676</v>
      </c>
      <c r="J42" s="33">
        <v>1428.7933791917451</v>
      </c>
      <c r="K42" s="33">
        <v>1481.794325021496</v>
      </c>
      <c r="L42" s="33">
        <v>1518.271109200344</v>
      </c>
      <c r="M42" s="33">
        <v>1485.2656061908849</v>
      </c>
      <c r="N42" s="33">
        <v>1508.2815993121239</v>
      </c>
      <c r="O42" s="33">
        <v>1517.55494411006</v>
      </c>
      <c r="P42" s="33">
        <v>1445.877214101462</v>
      </c>
      <c r="Q42" s="33">
        <v>1480.249269131556</v>
      </c>
      <c r="R42" s="33">
        <v>1533.86388650043</v>
      </c>
      <c r="S42" s="33">
        <v>1547.568185726569</v>
      </c>
      <c r="T42" s="33">
        <v>1542.7862424763539</v>
      </c>
      <c r="U42" s="33">
        <v>1586.985382631126</v>
      </c>
      <c r="V42" s="33">
        <v>1675.492863284609</v>
      </c>
      <c r="W42" s="33">
        <v>1833.6300085984519</v>
      </c>
      <c r="DA42" s="60" t="s">
        <v>242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DA43" s="9"/>
    </row>
    <row r="44" spans="1:105" ht="12.95" customHeight="1" x14ac:dyDescent="0.25">
      <c r="A44" s="204" t="s">
        <v>79</v>
      </c>
      <c r="B44" s="205">
        <f t="shared" ref="B44:Q44" si="25">SUM(B45,B50)</f>
        <v>6348.27867583835</v>
      </c>
      <c r="C44" s="205">
        <f t="shared" si="25"/>
        <v>6692.1121238177129</v>
      </c>
      <c r="D44" s="205">
        <f t="shared" si="25"/>
        <v>6435.8136715391211</v>
      </c>
      <c r="E44" s="205">
        <f t="shared" si="25"/>
        <v>6562.5251934651769</v>
      </c>
      <c r="F44" s="205">
        <f t="shared" si="25"/>
        <v>6431.332072227</v>
      </c>
      <c r="G44" s="205">
        <f t="shared" si="25"/>
        <v>6538.4839208942376</v>
      </c>
      <c r="H44" s="205">
        <f t="shared" si="25"/>
        <v>6471.663026655202</v>
      </c>
      <c r="I44" s="205">
        <f t="shared" si="25"/>
        <v>6213.4907136715392</v>
      </c>
      <c r="J44" s="205">
        <f t="shared" si="25"/>
        <v>6337.3555460017215</v>
      </c>
      <c r="K44" s="205">
        <f t="shared" si="25"/>
        <v>6406.2521926053305</v>
      </c>
      <c r="L44" s="205">
        <f t="shared" si="25"/>
        <v>6973.4225279449674</v>
      </c>
      <c r="M44" s="205">
        <f t="shared" si="25"/>
        <v>6464.0223559759197</v>
      </c>
      <c r="N44" s="205">
        <f t="shared" si="25"/>
        <v>6583.8594153052427</v>
      </c>
      <c r="O44" s="205">
        <f t="shared" si="25"/>
        <v>6811.4963026655196</v>
      </c>
      <c r="P44" s="205">
        <f t="shared" si="25"/>
        <v>6135.1783319002589</v>
      </c>
      <c r="Q44" s="205">
        <f t="shared" si="25"/>
        <v>6495.1389509888213</v>
      </c>
      <c r="R44" s="205">
        <f t="shared" ref="R44:V44" si="26">SUM(R45,R50)</f>
        <v>6774.3005159071381</v>
      </c>
      <c r="S44" s="205">
        <f t="shared" si="26"/>
        <v>6807.335425623387</v>
      </c>
      <c r="T44" s="205">
        <f t="shared" si="26"/>
        <v>6361.1334479793622</v>
      </c>
      <c r="U44" s="205">
        <f t="shared" si="26"/>
        <v>6515.3549441100586</v>
      </c>
      <c r="V44" s="205">
        <f t="shared" si="26"/>
        <v>6706.5405846947551</v>
      </c>
      <c r="W44" s="205">
        <f t="shared" ref="W44" si="27">SUM(W45,W50)</f>
        <v>7511.3960447119525</v>
      </c>
      <c r="DA44" s="212" t="s">
        <v>243</v>
      </c>
    </row>
    <row r="45" spans="1:105" ht="12" customHeight="1" x14ac:dyDescent="0.25">
      <c r="A45" s="208" t="s">
        <v>39</v>
      </c>
      <c r="B45" s="192">
        <f t="shared" ref="B45:Q45" si="28">SUM(B46:B49)</f>
        <v>5750.0796713089494</v>
      </c>
      <c r="C45" s="192">
        <f t="shared" si="28"/>
        <v>6075.1343020200511</v>
      </c>
      <c r="D45" s="192">
        <f t="shared" si="28"/>
        <v>5799.7078657985567</v>
      </c>
      <c r="E45" s="192">
        <f t="shared" si="28"/>
        <v>5910.7883029766608</v>
      </c>
      <c r="F45" s="192">
        <f t="shared" si="28"/>
        <v>5765.4979189580927</v>
      </c>
      <c r="G45" s="192">
        <f t="shared" si="28"/>
        <v>5857.9776467652264</v>
      </c>
      <c r="H45" s="192">
        <f t="shared" si="28"/>
        <v>5780.9109707767375</v>
      </c>
      <c r="I45" s="192">
        <f t="shared" si="28"/>
        <v>5517.6809370315732</v>
      </c>
      <c r="J45" s="192">
        <f t="shared" si="28"/>
        <v>5637.4773125526435</v>
      </c>
      <c r="K45" s="192">
        <f t="shared" si="28"/>
        <v>5705.1205111225809</v>
      </c>
      <c r="L45" s="192">
        <f t="shared" si="28"/>
        <v>6271.2988057705143</v>
      </c>
      <c r="M45" s="192">
        <f t="shared" si="28"/>
        <v>5777.6687923951422</v>
      </c>
      <c r="N45" s="192">
        <f t="shared" si="28"/>
        <v>5884.6797889510035</v>
      </c>
      <c r="O45" s="192">
        <f t="shared" si="28"/>
        <v>6111.6390629334091</v>
      </c>
      <c r="P45" s="192">
        <f t="shared" si="28"/>
        <v>5454.881350912392</v>
      </c>
      <c r="Q45" s="192">
        <f t="shared" si="28"/>
        <v>5816.9026607432879</v>
      </c>
      <c r="R45" s="192">
        <f t="shared" ref="R45:V45" si="29">SUM(R46:R49)</f>
        <v>6095.8539218496244</v>
      </c>
      <c r="S45" s="192">
        <f t="shared" si="29"/>
        <v>6122.8272570937224</v>
      </c>
      <c r="T45" s="192">
        <f t="shared" si="29"/>
        <v>5678.7404031718725</v>
      </c>
      <c r="U45" s="192">
        <f t="shared" si="29"/>
        <v>5817.954470358758</v>
      </c>
      <c r="V45" s="192">
        <f t="shared" si="29"/>
        <v>6021.7298461832424</v>
      </c>
      <c r="W45" s="192">
        <f t="shared" ref="W45" si="30">SUM(W46:W49)</f>
        <v>6739.9855880385985</v>
      </c>
      <c r="DA45" s="213" t="s">
        <v>244</v>
      </c>
    </row>
    <row r="46" spans="1:105" ht="12" customHeight="1" x14ac:dyDescent="0.25">
      <c r="A46" s="97" t="s">
        <v>57</v>
      </c>
      <c r="B46" s="74">
        <v>4832.9478961321229</v>
      </c>
      <c r="C46" s="74">
        <v>5098.7996254810487</v>
      </c>
      <c r="D46" s="74">
        <v>4771.3033927975075</v>
      </c>
      <c r="E46" s="74">
        <v>4857.4522251318685</v>
      </c>
      <c r="F46" s="74">
        <v>4703.6687775804294</v>
      </c>
      <c r="G46" s="74">
        <v>4878.6136232367444</v>
      </c>
      <c r="H46" s="74">
        <v>4746.7560410582273</v>
      </c>
      <c r="I46" s="74">
        <v>4504.5251513851745</v>
      </c>
      <c r="J46" s="74">
        <v>4608.6069899411241</v>
      </c>
      <c r="K46" s="74">
        <v>4581.0839623711245</v>
      </c>
      <c r="L46" s="74">
        <v>5129.0291835284861</v>
      </c>
      <c r="M46" s="74">
        <v>4631.7228755289507</v>
      </c>
      <c r="N46" s="74">
        <v>4734.1379297710828</v>
      </c>
      <c r="O46" s="74">
        <v>4968.8697173489554</v>
      </c>
      <c r="P46" s="74">
        <v>4267.5191558673569</v>
      </c>
      <c r="Q46" s="74">
        <v>4656.127309205981</v>
      </c>
      <c r="R46" s="74">
        <v>4938.4216670322894</v>
      </c>
      <c r="S46" s="74">
        <v>4980.9757285567566</v>
      </c>
      <c r="T46" s="74">
        <v>4584.4161261298805</v>
      </c>
      <c r="U46" s="74">
        <v>4712.1683000636931</v>
      </c>
      <c r="V46" s="74">
        <v>4919.317258253338</v>
      </c>
      <c r="W46" s="74">
        <v>5480.9244282583359</v>
      </c>
      <c r="DA46" s="90" t="s">
        <v>245</v>
      </c>
    </row>
    <row r="47" spans="1:105" ht="12" customHeight="1" x14ac:dyDescent="0.25">
      <c r="A47" s="97" t="s">
        <v>56</v>
      </c>
      <c r="B47" s="74">
        <v>0.16581504394228719</v>
      </c>
      <c r="C47" s="74">
        <v>0.21072226923741927</v>
      </c>
      <c r="D47" s="74">
        <v>0.24305111034988025</v>
      </c>
      <c r="E47" s="74">
        <v>0.46172366930202602</v>
      </c>
      <c r="F47" s="74">
        <v>0.30642757343327437</v>
      </c>
      <c r="G47" s="74">
        <v>0.35066675477744902</v>
      </c>
      <c r="H47" s="74">
        <v>0.45769819236511283</v>
      </c>
      <c r="I47" s="74">
        <v>0.48328873800597366</v>
      </c>
      <c r="J47" s="74">
        <v>0.45079657264507211</v>
      </c>
      <c r="K47" s="74">
        <v>0.48157997944829845</v>
      </c>
      <c r="L47" s="74">
        <v>0.56116604566733541</v>
      </c>
      <c r="M47" s="74">
        <v>0.52806725900448992</v>
      </c>
      <c r="N47" s="74">
        <v>0.61289051304098596</v>
      </c>
      <c r="O47" s="74">
        <v>0.77834623101175127</v>
      </c>
      <c r="P47" s="74">
        <v>0.49519919747778735</v>
      </c>
      <c r="Q47" s="74">
        <v>0.85986911244864828</v>
      </c>
      <c r="R47" s="74">
        <v>0.52450558899398159</v>
      </c>
      <c r="S47" s="74">
        <v>0.68099742046431655</v>
      </c>
      <c r="T47" s="74">
        <v>0.65380768128403466</v>
      </c>
      <c r="U47" s="74">
        <v>0.71849622623483378</v>
      </c>
      <c r="V47" s="74">
        <v>0.70550300945829769</v>
      </c>
      <c r="W47" s="74">
        <v>0.59635043469953175</v>
      </c>
      <c r="DA47" s="90" t="s">
        <v>246</v>
      </c>
    </row>
    <row r="48" spans="1:105" ht="12" customHeight="1" x14ac:dyDescent="0.25">
      <c r="A48" s="97" t="s">
        <v>55</v>
      </c>
      <c r="B48" s="74">
        <v>811.57963516756934</v>
      </c>
      <c r="C48" s="74">
        <v>852.69455138572198</v>
      </c>
      <c r="D48" s="74">
        <v>896.8496918654115</v>
      </c>
      <c r="E48" s="74">
        <v>919.81428759648782</v>
      </c>
      <c r="F48" s="74">
        <v>919.95915682683506</v>
      </c>
      <c r="G48" s="74">
        <v>861.74873859680997</v>
      </c>
      <c r="H48" s="74">
        <v>896.34389235533422</v>
      </c>
      <c r="I48" s="74">
        <v>892.5400423438598</v>
      </c>
      <c r="J48" s="74">
        <v>897.2729928361756</v>
      </c>
      <c r="K48" s="74">
        <v>956.63583022037642</v>
      </c>
      <c r="L48" s="74">
        <v>971.87770962280842</v>
      </c>
      <c r="M48" s="74">
        <v>976.53475944845331</v>
      </c>
      <c r="N48" s="74">
        <v>975.76894787423771</v>
      </c>
      <c r="O48" s="74">
        <v>970.17742226406858</v>
      </c>
      <c r="P48" s="74">
        <v>1005.2580675872438</v>
      </c>
      <c r="Q48" s="74">
        <v>983.90241556960052</v>
      </c>
      <c r="R48" s="74">
        <v>976.57370013057698</v>
      </c>
      <c r="S48" s="74">
        <v>959.84099052644285</v>
      </c>
      <c r="T48" s="74">
        <v>914.65570749192079</v>
      </c>
      <c r="U48" s="74">
        <v>922.57377276453747</v>
      </c>
      <c r="V48" s="74">
        <v>922.07886362098316</v>
      </c>
      <c r="W48" s="74">
        <v>1055.4282057697728</v>
      </c>
      <c r="DA48" s="90" t="s">
        <v>247</v>
      </c>
    </row>
    <row r="49" spans="1:105" ht="12" customHeight="1" x14ac:dyDescent="0.25">
      <c r="A49" s="107" t="s">
        <v>54</v>
      </c>
      <c r="B49" s="193">
        <v>105.38632496531469</v>
      </c>
      <c r="C49" s="193">
        <v>123.42940288404333</v>
      </c>
      <c r="D49" s="193">
        <v>131.31173002528723</v>
      </c>
      <c r="E49" s="193">
        <v>133.06006657900255</v>
      </c>
      <c r="F49" s="193">
        <v>141.56355697739505</v>
      </c>
      <c r="G49" s="193">
        <v>117.26461817689476</v>
      </c>
      <c r="H49" s="193">
        <v>137.35333917081158</v>
      </c>
      <c r="I49" s="193">
        <v>120.13245456453272</v>
      </c>
      <c r="J49" s="193">
        <v>131.1465332026979</v>
      </c>
      <c r="K49" s="193">
        <v>166.91913855163165</v>
      </c>
      <c r="L49" s="193">
        <v>169.8307465735522</v>
      </c>
      <c r="M49" s="193">
        <v>168.88309015873469</v>
      </c>
      <c r="N49" s="193">
        <v>174.16002079264206</v>
      </c>
      <c r="O49" s="193">
        <v>171.81357708937347</v>
      </c>
      <c r="P49" s="193">
        <v>181.60892826031306</v>
      </c>
      <c r="Q49" s="193">
        <v>176.01306685525734</v>
      </c>
      <c r="R49" s="193">
        <v>180.33404909776468</v>
      </c>
      <c r="S49" s="193">
        <v>181.32954059005937</v>
      </c>
      <c r="T49" s="193">
        <v>179.01476186878725</v>
      </c>
      <c r="U49" s="193">
        <v>182.49390130429347</v>
      </c>
      <c r="V49" s="193">
        <v>179.62822129946341</v>
      </c>
      <c r="W49" s="193">
        <v>203.03660357579056</v>
      </c>
      <c r="DA49" s="214" t="s">
        <v>248</v>
      </c>
    </row>
    <row r="50" spans="1:105" ht="12" customHeight="1" x14ac:dyDescent="0.25">
      <c r="A50" s="209" t="s">
        <v>58</v>
      </c>
      <c r="B50" s="77">
        <v>598.19900452940078</v>
      </c>
      <c r="C50" s="77">
        <v>616.97782179766193</v>
      </c>
      <c r="D50" s="77">
        <v>636.10580574056416</v>
      </c>
      <c r="E50" s="77">
        <v>651.73689048851577</v>
      </c>
      <c r="F50" s="77">
        <v>665.83415326890736</v>
      </c>
      <c r="G50" s="77">
        <v>680.50627412901122</v>
      </c>
      <c r="H50" s="77">
        <v>690.75205587846426</v>
      </c>
      <c r="I50" s="77">
        <v>695.80977663996634</v>
      </c>
      <c r="J50" s="77">
        <v>699.8782334490777</v>
      </c>
      <c r="K50" s="77">
        <v>701.13168148274917</v>
      </c>
      <c r="L50" s="77">
        <v>702.12372217445295</v>
      </c>
      <c r="M50" s="77">
        <v>686.35356358077763</v>
      </c>
      <c r="N50" s="77">
        <v>699.17962635423908</v>
      </c>
      <c r="O50" s="77">
        <v>699.85723973211043</v>
      </c>
      <c r="P50" s="77">
        <v>680.29698098786662</v>
      </c>
      <c r="Q50" s="77">
        <v>678.23629024553361</v>
      </c>
      <c r="R50" s="77">
        <v>678.44659405751395</v>
      </c>
      <c r="S50" s="77">
        <v>684.50816852966454</v>
      </c>
      <c r="T50" s="77">
        <v>682.39304480749024</v>
      </c>
      <c r="U50" s="77">
        <v>697.40047375130075</v>
      </c>
      <c r="V50" s="77">
        <v>684.81073851151234</v>
      </c>
      <c r="W50" s="77">
        <v>771.41045667335436</v>
      </c>
      <c r="DA50" s="92" t="s">
        <v>249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31">IF(B44=0,0,B44/B$44)</f>
        <v>1</v>
      </c>
      <c r="C52" s="207">
        <f t="shared" si="31"/>
        <v>1</v>
      </c>
      <c r="D52" s="207">
        <f t="shared" si="31"/>
        <v>1</v>
      </c>
      <c r="E52" s="207">
        <f t="shared" si="31"/>
        <v>1</v>
      </c>
      <c r="F52" s="207">
        <f t="shared" si="31"/>
        <v>1</v>
      </c>
      <c r="G52" s="207">
        <f t="shared" si="31"/>
        <v>1</v>
      </c>
      <c r="H52" s="207">
        <f t="shared" si="31"/>
        <v>1</v>
      </c>
      <c r="I52" s="207">
        <f t="shared" si="31"/>
        <v>1</v>
      </c>
      <c r="J52" s="207">
        <f t="shared" si="31"/>
        <v>1</v>
      </c>
      <c r="K52" s="207">
        <f t="shared" si="31"/>
        <v>1</v>
      </c>
      <c r="L52" s="207">
        <f t="shared" si="31"/>
        <v>1</v>
      </c>
      <c r="M52" s="207">
        <f t="shared" si="31"/>
        <v>1</v>
      </c>
      <c r="N52" s="207">
        <f t="shared" si="31"/>
        <v>1</v>
      </c>
      <c r="O52" s="207">
        <f t="shared" si="31"/>
        <v>1</v>
      </c>
      <c r="P52" s="207">
        <f t="shared" si="31"/>
        <v>1</v>
      </c>
      <c r="Q52" s="207">
        <f t="shared" si="31"/>
        <v>1</v>
      </c>
      <c r="R52" s="207">
        <f t="shared" ref="R52:V52" si="32">IF(R44=0,0,R44/R$44)</f>
        <v>1</v>
      </c>
      <c r="S52" s="207">
        <f t="shared" si="32"/>
        <v>1</v>
      </c>
      <c r="T52" s="207">
        <f t="shared" si="32"/>
        <v>1</v>
      </c>
      <c r="U52" s="207">
        <f t="shared" si="32"/>
        <v>1</v>
      </c>
      <c r="V52" s="207">
        <f t="shared" si="32"/>
        <v>1</v>
      </c>
      <c r="W52" s="207">
        <f t="shared" ref="W52" si="33">IF(W44=0,0,W44/W$44)</f>
        <v>1</v>
      </c>
      <c r="DA52" s="215"/>
    </row>
    <row r="53" spans="1:105" ht="12" customHeight="1" x14ac:dyDescent="0.25">
      <c r="A53" s="194" t="s">
        <v>39</v>
      </c>
      <c r="B53" s="195">
        <f t="shared" ref="B53:Q53" si="34">IF(B45=0,0,B45/B$44)</f>
        <v>0.90576988896121469</v>
      </c>
      <c r="C53" s="195">
        <f t="shared" si="34"/>
        <v>0.90780521748854248</v>
      </c>
      <c r="D53" s="195">
        <f t="shared" si="34"/>
        <v>0.90116155653268937</v>
      </c>
      <c r="E53" s="195">
        <f t="shared" si="34"/>
        <v>0.90068809318438858</v>
      </c>
      <c r="F53" s="195">
        <f t="shared" si="34"/>
        <v>0.89647025751566478</v>
      </c>
      <c r="G53" s="195">
        <f t="shared" si="34"/>
        <v>0.89592292611527269</v>
      </c>
      <c r="H53" s="195">
        <f t="shared" si="34"/>
        <v>0.89326513864621426</v>
      </c>
      <c r="I53" s="195">
        <f t="shared" si="34"/>
        <v>0.88801628445199476</v>
      </c>
      <c r="J53" s="195">
        <f t="shared" si="34"/>
        <v>0.8895630474937396</v>
      </c>
      <c r="K53" s="195">
        <f t="shared" si="34"/>
        <v>0.89055509205646655</v>
      </c>
      <c r="L53" s="195">
        <f t="shared" si="34"/>
        <v>0.89931432960489699</v>
      </c>
      <c r="M53" s="195">
        <f t="shared" si="34"/>
        <v>0.89381943226940563</v>
      </c>
      <c r="N53" s="195">
        <f t="shared" si="34"/>
        <v>0.89380398604367473</v>
      </c>
      <c r="O53" s="195">
        <f t="shared" si="34"/>
        <v>0.89725352424279559</v>
      </c>
      <c r="P53" s="195">
        <f t="shared" si="34"/>
        <v>0.88911536972762173</v>
      </c>
      <c r="Q53" s="195">
        <f t="shared" si="34"/>
        <v>0.89557786286584695</v>
      </c>
      <c r="R53" s="195">
        <f t="shared" ref="R53:V53" si="35">IF(R45=0,0,R45/R$44)</f>
        <v>0.89984994133867946</v>
      </c>
      <c r="S53" s="195">
        <f t="shared" si="35"/>
        <v>0.89944550610021101</v>
      </c>
      <c r="T53" s="195">
        <f t="shared" si="35"/>
        <v>0.89272461419210525</v>
      </c>
      <c r="U53" s="195">
        <f t="shared" si="35"/>
        <v>0.89296047878684537</v>
      </c>
      <c r="V53" s="195">
        <f t="shared" si="35"/>
        <v>0.89788912333217741</v>
      </c>
      <c r="W53" s="195">
        <f t="shared" ref="W53" si="36">IF(W45=0,0,W45/W$44)</f>
        <v>0.89730132027635134</v>
      </c>
      <c r="DA53" s="62"/>
    </row>
    <row r="54" spans="1:105" ht="12" customHeight="1" x14ac:dyDescent="0.25">
      <c r="A54" s="97" t="s">
        <v>57</v>
      </c>
      <c r="B54" s="196">
        <f t="shared" ref="B54:Q54" si="37">IF(B46=0,0,B46/B$44)</f>
        <v>0.76130052616095756</v>
      </c>
      <c r="C54" s="196">
        <f t="shared" si="37"/>
        <v>0.76191186446713144</v>
      </c>
      <c r="D54" s="196">
        <f t="shared" si="37"/>
        <v>0.74136754671712757</v>
      </c>
      <c r="E54" s="196">
        <f t="shared" si="37"/>
        <v>0.74018035465506726</v>
      </c>
      <c r="F54" s="196">
        <f t="shared" si="37"/>
        <v>0.73136773607021566</v>
      </c>
      <c r="G54" s="196">
        <f t="shared" si="37"/>
        <v>0.74613835290574815</v>
      </c>
      <c r="H54" s="196">
        <f t="shared" si="37"/>
        <v>0.7334677379689728</v>
      </c>
      <c r="I54" s="196">
        <f t="shared" si="37"/>
        <v>0.72495886112356633</v>
      </c>
      <c r="J54" s="196">
        <f t="shared" si="37"/>
        <v>0.72721294497177513</v>
      </c>
      <c r="K54" s="196">
        <f t="shared" si="37"/>
        <v>0.71509578840168386</v>
      </c>
      <c r="L54" s="196">
        <f t="shared" si="37"/>
        <v>0.73551102962349613</v>
      </c>
      <c r="M54" s="196">
        <f t="shared" si="37"/>
        <v>0.71653880826185146</v>
      </c>
      <c r="N54" s="196">
        <f t="shared" si="37"/>
        <v>0.71905209864685382</v>
      </c>
      <c r="O54" s="196">
        <f t="shared" si="37"/>
        <v>0.72948284731572188</v>
      </c>
      <c r="P54" s="196">
        <f t="shared" si="37"/>
        <v>0.69558192525197082</v>
      </c>
      <c r="Q54" s="196">
        <f t="shared" si="37"/>
        <v>0.71686338727166588</v>
      </c>
      <c r="R54" s="196">
        <f t="shared" ref="R54:V54" si="38">IF(R46=0,0,R46/R$44)</f>
        <v>0.72899359209649583</v>
      </c>
      <c r="S54" s="196">
        <f t="shared" si="38"/>
        <v>0.73170710962881924</v>
      </c>
      <c r="T54" s="196">
        <f t="shared" si="38"/>
        <v>0.72069170747960609</v>
      </c>
      <c r="U54" s="196">
        <f t="shared" si="38"/>
        <v>0.72324045895972822</v>
      </c>
      <c r="V54" s="196">
        <f t="shared" si="38"/>
        <v>0.73351039871135559</v>
      </c>
      <c r="W54" s="196">
        <f t="shared" ref="W54" si="39">IF(W46=0,0,W46/W$44)</f>
        <v>0.72968119316740387</v>
      </c>
      <c r="DA54" s="59"/>
    </row>
    <row r="55" spans="1:105" ht="12" customHeight="1" x14ac:dyDescent="0.25">
      <c r="A55" s="97" t="s">
        <v>56</v>
      </c>
      <c r="B55" s="197">
        <f t="shared" ref="B55:Q55" si="40">IF(B47=0,0,B47/B$44)</f>
        <v>2.6119685730461375E-5</v>
      </c>
      <c r="C55" s="197">
        <f t="shared" si="40"/>
        <v>3.148815580770732E-5</v>
      </c>
      <c r="D55" s="197">
        <f t="shared" si="40"/>
        <v>3.7765405083853947E-5</v>
      </c>
      <c r="E55" s="197">
        <f t="shared" si="40"/>
        <v>7.0357622361861649E-5</v>
      </c>
      <c r="F55" s="197">
        <f t="shared" si="40"/>
        <v>4.7646050614700512E-5</v>
      </c>
      <c r="G55" s="197">
        <f t="shared" si="40"/>
        <v>5.3631202434690696E-5</v>
      </c>
      <c r="H55" s="197">
        <f t="shared" si="40"/>
        <v>7.0723427731012197E-5</v>
      </c>
      <c r="I55" s="197">
        <f t="shared" si="40"/>
        <v>7.778055207237919E-5</v>
      </c>
      <c r="J55" s="197">
        <f t="shared" si="40"/>
        <v>7.1133230473313528E-5</v>
      </c>
      <c r="K55" s="197">
        <f t="shared" si="40"/>
        <v>7.5173434477678099E-5</v>
      </c>
      <c r="L55" s="197">
        <f t="shared" si="40"/>
        <v>8.0472113000258454E-5</v>
      </c>
      <c r="M55" s="197">
        <f t="shared" si="40"/>
        <v>8.1693290945427708E-5</v>
      </c>
      <c r="N55" s="197">
        <f t="shared" si="40"/>
        <v>9.3089854199532752E-5</v>
      </c>
      <c r="O55" s="197">
        <f t="shared" si="40"/>
        <v>1.142694932840474E-4</v>
      </c>
      <c r="P55" s="197">
        <f t="shared" si="40"/>
        <v>8.0714719391768432E-5</v>
      </c>
      <c r="Q55" s="197">
        <f t="shared" si="40"/>
        <v>1.323865615404181E-4</v>
      </c>
      <c r="R55" s="197">
        <f t="shared" ref="R55:V55" si="41">IF(R47=0,0,R47/R$44)</f>
        <v>7.7425792930555537E-5</v>
      </c>
      <c r="S55" s="197">
        <f t="shared" si="41"/>
        <v>1.0003876375784049E-4</v>
      </c>
      <c r="T55" s="197">
        <f t="shared" si="41"/>
        <v>1.0278163264940136E-4</v>
      </c>
      <c r="U55" s="197">
        <f t="shared" si="41"/>
        <v>1.1027737282131667E-4</v>
      </c>
      <c r="V55" s="197">
        <f t="shared" si="41"/>
        <v>1.0519626334154337E-4</v>
      </c>
      <c r="W55" s="197">
        <f t="shared" ref="W55" si="42">IF(W47=0,0,W47/W$44)</f>
        <v>7.9392756173383297E-5</v>
      </c>
      <c r="DA55" s="63"/>
    </row>
    <row r="56" spans="1:105" ht="12" customHeight="1" x14ac:dyDescent="0.25">
      <c r="A56" s="97" t="s">
        <v>55</v>
      </c>
      <c r="B56" s="197">
        <f t="shared" ref="B56:Q56" si="43">IF(B48=0,0,B48/B$44)</f>
        <v>0.12784247141771743</v>
      </c>
      <c r="C56" s="197">
        <f t="shared" si="43"/>
        <v>0.12741785188429824</v>
      </c>
      <c r="D56" s="197">
        <f t="shared" si="43"/>
        <v>0.13935296104539496</v>
      </c>
      <c r="E56" s="197">
        <f t="shared" si="43"/>
        <v>0.1401616390764365</v>
      </c>
      <c r="F56" s="197">
        <f t="shared" si="43"/>
        <v>0.14304333013678106</v>
      </c>
      <c r="G56" s="197">
        <f t="shared" si="43"/>
        <v>0.13179641473813591</v>
      </c>
      <c r="H56" s="197">
        <f t="shared" si="43"/>
        <v>0.13850286837610554</v>
      </c>
      <c r="I56" s="197">
        <f t="shared" si="43"/>
        <v>0.14364550998362396</v>
      </c>
      <c r="J56" s="197">
        <f t="shared" si="43"/>
        <v>0.14158476454777275</v>
      </c>
      <c r="K56" s="197">
        <f t="shared" si="43"/>
        <v>0.14932846873006517</v>
      </c>
      <c r="L56" s="197">
        <f t="shared" si="43"/>
        <v>0.13936882581374513</v>
      </c>
      <c r="M56" s="197">
        <f t="shared" si="43"/>
        <v>0.15107230539598263</v>
      </c>
      <c r="N56" s="197">
        <f t="shared" si="43"/>
        <v>0.14820622469640002</v>
      </c>
      <c r="O56" s="197">
        <f t="shared" si="43"/>
        <v>0.14243234953888359</v>
      </c>
      <c r="P56" s="197">
        <f t="shared" si="43"/>
        <v>0.16385148290805812</v>
      </c>
      <c r="Q56" s="197">
        <f t="shared" si="43"/>
        <v>0.15148288943376817</v>
      </c>
      <c r="R56" s="197">
        <f t="shared" ref="R56:V56" si="44">IF(R48=0,0,R48/R$44)</f>
        <v>0.14415860321481549</v>
      </c>
      <c r="S56" s="197">
        <f t="shared" si="44"/>
        <v>0.14100098357332594</v>
      </c>
      <c r="T56" s="197">
        <f t="shared" si="44"/>
        <v>0.14378816526517998</v>
      </c>
      <c r="U56" s="197">
        <f t="shared" si="44"/>
        <v>0.14159992520415987</v>
      </c>
      <c r="V56" s="197">
        <f t="shared" si="44"/>
        <v>0.13748949282813461</v>
      </c>
      <c r="W56" s="197">
        <f t="shared" ref="W56" si="45">IF(W48=0,0,W48/W$44)</f>
        <v>0.14051025927634289</v>
      </c>
      <c r="DA56" s="63"/>
    </row>
    <row r="57" spans="1:105" ht="12" customHeight="1" x14ac:dyDescent="0.25">
      <c r="A57" s="97" t="s">
        <v>54</v>
      </c>
      <c r="B57" s="198">
        <f t="shared" ref="B57:Q57" si="46">IF(B49=0,0,B49/B$44)</f>
        <v>1.6600771696809204E-2</v>
      </c>
      <c r="C57" s="198">
        <f t="shared" si="46"/>
        <v>1.8444012981305127E-2</v>
      </c>
      <c r="D57" s="198">
        <f t="shared" si="46"/>
        <v>2.0403283365082896E-2</v>
      </c>
      <c r="E57" s="198">
        <f t="shared" si="46"/>
        <v>2.0275741830522942E-2</v>
      </c>
      <c r="F57" s="198">
        <f t="shared" si="46"/>
        <v>2.2011545258053412E-2</v>
      </c>
      <c r="G57" s="198">
        <f t="shared" si="46"/>
        <v>1.7934527268953965E-2</v>
      </c>
      <c r="H57" s="198">
        <f t="shared" si="46"/>
        <v>2.1223808873404977E-2</v>
      </c>
      <c r="I57" s="198">
        <f t="shared" si="46"/>
        <v>1.9334132792732009E-2</v>
      </c>
      <c r="J57" s="198">
        <f t="shared" si="46"/>
        <v>2.0694204743718237E-2</v>
      </c>
      <c r="K57" s="198">
        <f t="shared" si="46"/>
        <v>2.6055661490239902E-2</v>
      </c>
      <c r="L57" s="198">
        <f t="shared" si="46"/>
        <v>2.4354002054655429E-2</v>
      </c>
      <c r="M57" s="198">
        <f t="shared" si="46"/>
        <v>2.6126625320626262E-2</v>
      </c>
      <c r="N57" s="198">
        <f t="shared" si="46"/>
        <v>2.6452572846221323E-2</v>
      </c>
      <c r="O57" s="198">
        <f t="shared" si="46"/>
        <v>2.5224057894906036E-2</v>
      </c>
      <c r="P57" s="198">
        <f t="shared" si="46"/>
        <v>2.960124684820091E-2</v>
      </c>
      <c r="Q57" s="198">
        <f t="shared" si="46"/>
        <v>2.7099199598872487E-2</v>
      </c>
      <c r="R57" s="198">
        <f t="shared" ref="R57:V57" si="47">IF(R49=0,0,R49/R$44)</f>
        <v>2.6620320234437719E-2</v>
      </c>
      <c r="S57" s="198">
        <f t="shared" si="47"/>
        <v>2.6637374134308063E-2</v>
      </c>
      <c r="T57" s="198">
        <f t="shared" si="47"/>
        <v>2.8141959814669815E-2</v>
      </c>
      <c r="U57" s="198">
        <f t="shared" si="47"/>
        <v>2.8009817250136106E-2</v>
      </c>
      <c r="V57" s="198">
        <f t="shared" si="47"/>
        <v>2.6784035529345728E-2</v>
      </c>
      <c r="W57" s="198">
        <f t="shared" ref="W57" si="48">IF(W49=0,0,W49/W$44)</f>
        <v>2.7030475076431231E-2</v>
      </c>
      <c r="DA57" s="60"/>
    </row>
    <row r="58" spans="1:105" ht="12" customHeight="1" x14ac:dyDescent="0.25">
      <c r="A58" s="194" t="s">
        <v>58</v>
      </c>
      <c r="B58" s="195">
        <f t="shared" ref="B58:Q58" si="49">IF(B50=0,0,B50/B$44)</f>
        <v>9.4230111038785327E-2</v>
      </c>
      <c r="C58" s="195">
        <f t="shared" si="49"/>
        <v>9.219478251145749E-2</v>
      </c>
      <c r="D58" s="195">
        <f t="shared" si="49"/>
        <v>9.8838443467310619E-2</v>
      </c>
      <c r="E58" s="195">
        <f t="shared" si="49"/>
        <v>9.9311906815611389E-2</v>
      </c>
      <c r="F58" s="195">
        <f t="shared" si="49"/>
        <v>0.10352974248433523</v>
      </c>
      <c r="G58" s="195">
        <f t="shared" si="49"/>
        <v>0.10407707388472733</v>
      </c>
      <c r="H58" s="195">
        <f t="shared" si="49"/>
        <v>0.10673486135378572</v>
      </c>
      <c r="I58" s="195">
        <f t="shared" si="49"/>
        <v>0.11198371554800535</v>
      </c>
      <c r="J58" s="195">
        <f t="shared" si="49"/>
        <v>0.11043695250626034</v>
      </c>
      <c r="K58" s="195">
        <f t="shared" si="49"/>
        <v>0.10944490794353337</v>
      </c>
      <c r="L58" s="195">
        <f t="shared" si="49"/>
        <v>0.100685670395103</v>
      </c>
      <c r="M58" s="195">
        <f t="shared" si="49"/>
        <v>0.10618056773059442</v>
      </c>
      <c r="N58" s="195">
        <f t="shared" si="49"/>
        <v>0.10619601395632527</v>
      </c>
      <c r="O58" s="195">
        <f t="shared" si="49"/>
        <v>0.10274647575720443</v>
      </c>
      <c r="P58" s="195">
        <f t="shared" si="49"/>
        <v>0.11088463027237826</v>
      </c>
      <c r="Q58" s="195">
        <f t="shared" si="49"/>
        <v>0.10442213713415303</v>
      </c>
      <c r="R58" s="195">
        <f t="shared" ref="R58:V58" si="50">IF(R50=0,0,R50/R$44)</f>
        <v>0.10015005866132055</v>
      </c>
      <c r="S58" s="195">
        <f t="shared" si="50"/>
        <v>0.10055449389978902</v>
      </c>
      <c r="T58" s="195">
        <f t="shared" si="50"/>
        <v>0.10727538580789481</v>
      </c>
      <c r="U58" s="195">
        <f t="shared" si="50"/>
        <v>0.10703952121315467</v>
      </c>
      <c r="V58" s="195">
        <f t="shared" si="50"/>
        <v>0.10211087666782249</v>
      </c>
      <c r="W58" s="195">
        <f t="shared" ref="W58" si="51">IF(W50=0,0,W50/W$44)</f>
        <v>0.10269867972364868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8945.3453416721477</v>
      </c>
      <c r="C62" s="22">
        <v>9147.9012836466682</v>
      </c>
      <c r="D62" s="22">
        <v>8609.8007619072214</v>
      </c>
      <c r="E62" s="22">
        <v>8689.8438420678431</v>
      </c>
      <c r="F62" s="22">
        <v>8359.5580346975476</v>
      </c>
      <c r="G62" s="22">
        <v>8798.0330343158657</v>
      </c>
      <c r="H62" s="22">
        <v>8471.523710571315</v>
      </c>
      <c r="I62" s="22">
        <v>7497.7988738456988</v>
      </c>
      <c r="J62" s="22">
        <v>7654.0632992433202</v>
      </c>
      <c r="K62" s="22">
        <v>7363.4948358131778</v>
      </c>
      <c r="L62" s="22">
        <v>8058.8763563479879</v>
      </c>
      <c r="M62" s="22">
        <v>6983.0333969518833</v>
      </c>
      <c r="N62" s="22">
        <v>6731.1385274143959</v>
      </c>
      <c r="O62" s="22">
        <v>6963.8981988364621</v>
      </c>
      <c r="P62" s="22">
        <v>6078.3288962300694</v>
      </c>
      <c r="Q62" s="22">
        <v>6434.1524883564216</v>
      </c>
      <c r="R62" s="22">
        <v>6747.7924359029112</v>
      </c>
      <c r="S62" s="22">
        <v>6715.7981362899172</v>
      </c>
      <c r="T62" s="22">
        <v>6057.9007648086008</v>
      </c>
      <c r="U62" s="22">
        <v>6271.1626263640228</v>
      </c>
      <c r="V62" s="22">
        <v>6347.2335194241732</v>
      </c>
      <c r="W62" s="22">
        <v>6840.7587992749086</v>
      </c>
      <c r="DA62" s="57" t="s">
        <v>250</v>
      </c>
    </row>
    <row r="63" spans="1:105" ht="12" customHeight="1" x14ac:dyDescent="0.25">
      <c r="A63" s="30" t="s">
        <v>51</v>
      </c>
      <c r="B63" s="31">
        <v>897.23579351214846</v>
      </c>
      <c r="C63" s="31">
        <v>846.75779280666552</v>
      </c>
      <c r="D63" s="31">
        <v>676.74538206722377</v>
      </c>
      <c r="E63" s="31">
        <v>563.15685342784013</v>
      </c>
      <c r="F63" s="31">
        <v>543.07816193754832</v>
      </c>
      <c r="G63" s="31">
        <v>390.38662111586797</v>
      </c>
      <c r="H63" s="31">
        <v>372.62017697131495</v>
      </c>
      <c r="I63" s="31">
        <v>319.16165436569952</v>
      </c>
      <c r="J63" s="31">
        <v>326.44377300332002</v>
      </c>
      <c r="K63" s="31">
        <v>235.24474741317488</v>
      </c>
      <c r="L63" s="31">
        <v>259.00487730798699</v>
      </c>
      <c r="M63" s="31">
        <v>168.64588027188339</v>
      </c>
      <c r="N63" s="31">
        <v>176.71954989439584</v>
      </c>
      <c r="O63" s="31">
        <v>132.25055667646203</v>
      </c>
      <c r="P63" s="31">
        <v>110.46251843006908</v>
      </c>
      <c r="Q63" s="31">
        <v>90.187015316421608</v>
      </c>
      <c r="R63" s="31">
        <v>86.513137742910075</v>
      </c>
      <c r="S63" s="31">
        <v>92.354650569916814</v>
      </c>
      <c r="T63" s="31">
        <v>78.419899968599267</v>
      </c>
      <c r="U63" s="31">
        <v>81.545343964023417</v>
      </c>
      <c r="V63" s="31">
        <v>56.769145064173912</v>
      </c>
      <c r="W63" s="31">
        <v>46.472618434906394</v>
      </c>
      <c r="DA63" s="59" t="s">
        <v>251</v>
      </c>
    </row>
    <row r="64" spans="1:105" ht="12" customHeight="1" x14ac:dyDescent="0.25">
      <c r="A64" s="73" t="s">
        <v>75</v>
      </c>
      <c r="B64" s="98">
        <v>5383.8532281599983</v>
      </c>
      <c r="C64" s="98">
        <v>5321.8800608400006</v>
      </c>
      <c r="D64" s="98">
        <v>5147.5220798399987</v>
      </c>
      <c r="E64" s="98">
        <v>5184.0288086400005</v>
      </c>
      <c r="F64" s="98">
        <v>4944.4572027599979</v>
      </c>
      <c r="G64" s="98">
        <v>4721.1596571599985</v>
      </c>
      <c r="H64" s="98">
        <v>4537.1194030799998</v>
      </c>
      <c r="I64" s="98">
        <v>3947.6124730799997</v>
      </c>
      <c r="J64" s="98">
        <v>4008.7718679599998</v>
      </c>
      <c r="K64" s="98">
        <v>3740.6453500800017</v>
      </c>
      <c r="L64" s="98">
        <v>4127.0620600800003</v>
      </c>
      <c r="M64" s="98">
        <v>3550.5953661599992</v>
      </c>
      <c r="N64" s="98">
        <v>3232.1672834400015</v>
      </c>
      <c r="O64" s="98">
        <v>3475.128183119999</v>
      </c>
      <c r="P64" s="98">
        <v>3028.261833</v>
      </c>
      <c r="Q64" s="98">
        <v>3155.2929504000003</v>
      </c>
      <c r="R64" s="98">
        <v>3137.1296057999998</v>
      </c>
      <c r="S64" s="98">
        <v>3173.5046012399998</v>
      </c>
      <c r="T64" s="98">
        <v>2822.1373872000004</v>
      </c>
      <c r="U64" s="98">
        <v>2839.3626225600001</v>
      </c>
      <c r="V64" s="98">
        <v>2909.9035969199999</v>
      </c>
      <c r="W64" s="98">
        <v>3071.0328087599996</v>
      </c>
      <c r="DA64" s="63"/>
    </row>
    <row r="65" spans="1:105" ht="12" customHeight="1" x14ac:dyDescent="0.25">
      <c r="A65" s="97" t="s">
        <v>74</v>
      </c>
      <c r="B65" s="98">
        <v>148.03267572000001</v>
      </c>
      <c r="C65" s="98">
        <v>124.81169904000001</v>
      </c>
      <c r="D65" s="98">
        <v>113.20132428000002</v>
      </c>
      <c r="E65" s="98">
        <v>98.68829903999999</v>
      </c>
      <c r="F65" s="98">
        <v>98.68829903999999</v>
      </c>
      <c r="G65" s="98">
        <v>125.20082412000002</v>
      </c>
      <c r="H65" s="98">
        <v>122.31566496000002</v>
      </c>
      <c r="I65" s="98">
        <v>127.55760912000002</v>
      </c>
      <c r="J65" s="98">
        <v>131.67056807999998</v>
      </c>
      <c r="K65" s="98">
        <v>90.64524492000001</v>
      </c>
      <c r="L65" s="98">
        <v>95.829263279999992</v>
      </c>
      <c r="M65" s="98">
        <v>68.809035600000016</v>
      </c>
      <c r="N65" s="98">
        <v>71.639676359999996</v>
      </c>
      <c r="O65" s="98">
        <v>80.976633839999991</v>
      </c>
      <c r="P65" s="98">
        <v>69.206792759999999</v>
      </c>
      <c r="Q65" s="98">
        <v>69.948924479999988</v>
      </c>
      <c r="R65" s="98">
        <v>69.954603480000003</v>
      </c>
      <c r="S65" s="98">
        <v>84.607332119999995</v>
      </c>
      <c r="T65" s="98">
        <v>77.823880200000019</v>
      </c>
      <c r="U65" s="98">
        <v>79.482602520000015</v>
      </c>
      <c r="V65" s="98">
        <v>81.173354400000008</v>
      </c>
      <c r="W65" s="98">
        <v>85.474629000000007</v>
      </c>
      <c r="DA65" s="63" t="s">
        <v>252</v>
      </c>
    </row>
    <row r="66" spans="1:105" ht="12" customHeight="1" x14ac:dyDescent="0.25">
      <c r="A66" s="97" t="s">
        <v>201</v>
      </c>
      <c r="B66" s="98">
        <v>5235.8205524399982</v>
      </c>
      <c r="C66" s="98">
        <v>5197.0683618000003</v>
      </c>
      <c r="D66" s="98">
        <v>5034.3207555599984</v>
      </c>
      <c r="E66" s="98">
        <v>5085.3405096000006</v>
      </c>
      <c r="F66" s="98">
        <v>4845.768903719998</v>
      </c>
      <c r="G66" s="98">
        <v>4595.9588330399984</v>
      </c>
      <c r="H66" s="98">
        <v>4414.8037381200002</v>
      </c>
      <c r="I66" s="98">
        <v>3820.0548639599997</v>
      </c>
      <c r="J66" s="98">
        <v>3877.1012998799997</v>
      </c>
      <c r="K66" s="98">
        <v>3650.0001051600016</v>
      </c>
      <c r="L66" s="98">
        <v>4031.2327968000004</v>
      </c>
      <c r="M66" s="98">
        <v>3481.7863305599994</v>
      </c>
      <c r="N66" s="98">
        <v>3160.5276070800014</v>
      </c>
      <c r="O66" s="98">
        <v>3394.151549279999</v>
      </c>
      <c r="P66" s="98">
        <v>2959.0550402399999</v>
      </c>
      <c r="Q66" s="98">
        <v>3085.3440259200001</v>
      </c>
      <c r="R66" s="98">
        <v>3067.1750023199997</v>
      </c>
      <c r="S66" s="98">
        <v>3088.8972691199997</v>
      </c>
      <c r="T66" s="98">
        <v>2744.3135070000003</v>
      </c>
      <c r="U66" s="98">
        <v>2759.8800200400001</v>
      </c>
      <c r="V66" s="98">
        <v>2828.73024252</v>
      </c>
      <c r="W66" s="98">
        <v>2985.5581797599998</v>
      </c>
      <c r="DA66" s="63" t="s">
        <v>253</v>
      </c>
    </row>
    <row r="67" spans="1:105" ht="12" customHeight="1" x14ac:dyDescent="0.25">
      <c r="A67" s="73" t="s">
        <v>192</v>
      </c>
      <c r="B67" s="98">
        <v>2664.2563200000013</v>
      </c>
      <c r="C67" s="98">
        <v>2979.2634300000009</v>
      </c>
      <c r="D67" s="98">
        <v>2785.5332999999987</v>
      </c>
      <c r="E67" s="98">
        <v>2942.6581800000013</v>
      </c>
      <c r="F67" s="98">
        <v>2872.0226700000017</v>
      </c>
      <c r="G67" s="98">
        <v>3686.4867560399994</v>
      </c>
      <c r="H67" s="98">
        <v>3561.7841305200004</v>
      </c>
      <c r="I67" s="98">
        <v>3231.0247463999999</v>
      </c>
      <c r="J67" s="98">
        <v>3318.8476582799999</v>
      </c>
      <c r="K67" s="98">
        <v>3387.6047383200012</v>
      </c>
      <c r="L67" s="98">
        <v>3672.8094189600001</v>
      </c>
      <c r="M67" s="98">
        <v>3263.7921505200011</v>
      </c>
      <c r="N67" s="98">
        <v>3322.2516940799987</v>
      </c>
      <c r="O67" s="98">
        <v>3356.519459040001</v>
      </c>
      <c r="P67" s="98">
        <v>2939.6045448000004</v>
      </c>
      <c r="Q67" s="98">
        <v>3188.6725226399994</v>
      </c>
      <c r="R67" s="98">
        <v>3524.1496923600007</v>
      </c>
      <c r="S67" s="98">
        <v>3449.9388844800001</v>
      </c>
      <c r="T67" s="98">
        <v>3157.3434776400009</v>
      </c>
      <c r="U67" s="98">
        <v>3350.2546598399999</v>
      </c>
      <c r="V67" s="98">
        <v>3380.5607774399996</v>
      </c>
      <c r="W67" s="98">
        <v>3723.253372080002</v>
      </c>
      <c r="DA67" s="63" t="s">
        <v>254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DA68" s="63"/>
    </row>
    <row r="69" spans="1:105" ht="12" customHeight="1" x14ac:dyDescent="0.25">
      <c r="A69" s="97" t="s">
        <v>204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255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256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DA71" s="63" t="s">
        <v>257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DA72" s="63" t="s">
        <v>258</v>
      </c>
    </row>
    <row r="73" spans="1:105" ht="12" customHeight="1" x14ac:dyDescent="0.25">
      <c r="A73" s="97" t="s">
        <v>202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DA73" s="63" t="s">
        <v>259</v>
      </c>
    </row>
    <row r="74" spans="1:105" ht="12" customHeight="1" x14ac:dyDescent="0.25">
      <c r="A74" s="97" t="s">
        <v>195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DA74" s="63" t="s">
        <v>260</v>
      </c>
    </row>
    <row r="75" spans="1:105" ht="12" customHeight="1" x14ac:dyDescent="0.25">
      <c r="A75" s="73" t="s">
        <v>203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261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DA76" s="60" t="s">
        <v>262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52">B79+B84</f>
        <v>8945.3453416721477</v>
      </c>
      <c r="C78" s="203">
        <f t="shared" si="52"/>
        <v>9147.9012836466663</v>
      </c>
      <c r="D78" s="203">
        <f t="shared" si="52"/>
        <v>8609.8007619072196</v>
      </c>
      <c r="E78" s="203">
        <f t="shared" si="52"/>
        <v>8689.8438420678431</v>
      </c>
      <c r="F78" s="203">
        <f t="shared" si="52"/>
        <v>8359.5580346975476</v>
      </c>
      <c r="G78" s="203">
        <f t="shared" si="52"/>
        <v>8798.0330343158676</v>
      </c>
      <c r="H78" s="203">
        <f t="shared" si="52"/>
        <v>8471.523710571315</v>
      </c>
      <c r="I78" s="203">
        <f t="shared" si="52"/>
        <v>7497.7988738457016</v>
      </c>
      <c r="J78" s="203">
        <f t="shared" si="52"/>
        <v>7654.063299243322</v>
      </c>
      <c r="K78" s="203">
        <f t="shared" si="52"/>
        <v>7363.4948358131769</v>
      </c>
      <c r="L78" s="203">
        <f t="shared" si="52"/>
        <v>8058.8763563479843</v>
      </c>
      <c r="M78" s="203">
        <f t="shared" si="52"/>
        <v>6983.0333969518824</v>
      </c>
      <c r="N78" s="203">
        <f t="shared" si="52"/>
        <v>6731.1385274143931</v>
      </c>
      <c r="O78" s="203">
        <f t="shared" si="52"/>
        <v>6963.8981988364612</v>
      </c>
      <c r="P78" s="203">
        <f t="shared" si="52"/>
        <v>6078.3288962300703</v>
      </c>
      <c r="Q78" s="203">
        <f t="shared" si="52"/>
        <v>6434.1524883564234</v>
      </c>
      <c r="R78" s="203">
        <f t="shared" ref="R78:V78" si="53">R79+R84</f>
        <v>6747.7924359029139</v>
      </c>
      <c r="S78" s="203">
        <f t="shared" si="53"/>
        <v>6715.7981362899154</v>
      </c>
      <c r="T78" s="203">
        <f t="shared" si="53"/>
        <v>6057.9007648085963</v>
      </c>
      <c r="U78" s="203">
        <f t="shared" si="53"/>
        <v>6271.1626263640273</v>
      </c>
      <c r="V78" s="203">
        <f t="shared" si="53"/>
        <v>6347.2335194241759</v>
      </c>
      <c r="W78" s="203">
        <f t="shared" ref="W78" si="54">W79+W84</f>
        <v>6840.7587992749059</v>
      </c>
      <c r="DA78" s="216" t="s">
        <v>263</v>
      </c>
    </row>
    <row r="79" spans="1:105" ht="12" customHeight="1" x14ac:dyDescent="0.25">
      <c r="A79" s="208" t="s">
        <v>39</v>
      </c>
      <c r="B79" s="192">
        <f t="shared" ref="B79:Q79" si="55">SUM(B80:B83)</f>
        <v>8945.3453416721477</v>
      </c>
      <c r="C79" s="192">
        <f t="shared" si="55"/>
        <v>9147.9012836466663</v>
      </c>
      <c r="D79" s="192">
        <f t="shared" si="55"/>
        <v>8609.8007619072196</v>
      </c>
      <c r="E79" s="192">
        <f t="shared" si="55"/>
        <v>8689.8438420678431</v>
      </c>
      <c r="F79" s="192">
        <f t="shared" si="55"/>
        <v>8359.5580346975476</v>
      </c>
      <c r="G79" s="192">
        <f t="shared" si="55"/>
        <v>8798.0330343158676</v>
      </c>
      <c r="H79" s="192">
        <f t="shared" si="55"/>
        <v>8471.523710571315</v>
      </c>
      <c r="I79" s="192">
        <f t="shared" si="55"/>
        <v>7497.7988738457016</v>
      </c>
      <c r="J79" s="192">
        <f t="shared" si="55"/>
        <v>7654.063299243322</v>
      </c>
      <c r="K79" s="192">
        <f t="shared" si="55"/>
        <v>7363.4948358131769</v>
      </c>
      <c r="L79" s="192">
        <f t="shared" si="55"/>
        <v>8058.8763563479843</v>
      </c>
      <c r="M79" s="192">
        <f t="shared" si="55"/>
        <v>6983.0333969518824</v>
      </c>
      <c r="N79" s="192">
        <f t="shared" si="55"/>
        <v>6731.1385274143931</v>
      </c>
      <c r="O79" s="192">
        <f t="shared" si="55"/>
        <v>6963.8981988364612</v>
      </c>
      <c r="P79" s="192">
        <f t="shared" si="55"/>
        <v>6078.3288962300703</v>
      </c>
      <c r="Q79" s="192">
        <f t="shared" si="55"/>
        <v>6434.1524883564234</v>
      </c>
      <c r="R79" s="192">
        <f t="shared" ref="R79:V79" si="56">SUM(R80:R83)</f>
        <v>6747.7924359029139</v>
      </c>
      <c r="S79" s="192">
        <f t="shared" si="56"/>
        <v>6715.7981362899154</v>
      </c>
      <c r="T79" s="192">
        <f t="shared" si="56"/>
        <v>6057.9007648085963</v>
      </c>
      <c r="U79" s="192">
        <f t="shared" si="56"/>
        <v>6271.1626263640273</v>
      </c>
      <c r="V79" s="192">
        <f t="shared" si="56"/>
        <v>6347.2335194241759</v>
      </c>
      <c r="W79" s="192">
        <f t="shared" ref="W79" si="57">SUM(W80:W83)</f>
        <v>6840.7587992749059</v>
      </c>
      <c r="DA79" s="213" t="s">
        <v>264</v>
      </c>
    </row>
    <row r="80" spans="1:105" ht="12" customHeight="1" x14ac:dyDescent="0.25">
      <c r="A80" s="97" t="s">
        <v>57</v>
      </c>
      <c r="B80" s="74">
        <v>8147.7300058234832</v>
      </c>
      <c r="C80" s="74">
        <v>8327.1955292708808</v>
      </c>
      <c r="D80" s="74">
        <v>7742.6307404124227</v>
      </c>
      <c r="E80" s="74">
        <v>7798.0999758336757</v>
      </c>
      <c r="F80" s="74">
        <v>7473.5641154493751</v>
      </c>
      <c r="G80" s="74">
        <v>7921.0587603498861</v>
      </c>
      <c r="H80" s="74">
        <v>7565.9119183776857</v>
      </c>
      <c r="I80" s="74">
        <v>6667.5808948253352</v>
      </c>
      <c r="J80" s="74">
        <v>6817.0873252401216</v>
      </c>
      <c r="K80" s="74">
        <v>6499.7551494432773</v>
      </c>
      <c r="L80" s="74">
        <v>7189.3105060049475</v>
      </c>
      <c r="M80" s="74">
        <v>6105.0587484377647</v>
      </c>
      <c r="N80" s="74">
        <v>5929.8402600281006</v>
      </c>
      <c r="O80" s="74">
        <v>6153.716897934497</v>
      </c>
      <c r="P80" s="74">
        <v>5257.0668346366438</v>
      </c>
      <c r="Q80" s="74">
        <v>5663.5936480813634</v>
      </c>
      <c r="R80" s="74">
        <v>5989.7662593708756</v>
      </c>
      <c r="S80" s="74">
        <v>5964.2707422406584</v>
      </c>
      <c r="T80" s="74">
        <v>5374.9483997395482</v>
      </c>
      <c r="U80" s="74">
        <v>5590.2883273268635</v>
      </c>
      <c r="V80" s="74">
        <v>5652.2078216212331</v>
      </c>
      <c r="W80" s="74">
        <v>6039.7358398967226</v>
      </c>
      <c r="DA80" s="90" t="s">
        <v>265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DA81" s="90" t="s">
        <v>266</v>
      </c>
    </row>
    <row r="82" spans="1:105" ht="12" customHeight="1" x14ac:dyDescent="0.25">
      <c r="A82" s="97" t="s">
        <v>55</v>
      </c>
      <c r="B82" s="74">
        <v>781.84500606742927</v>
      </c>
      <c r="C82" s="74">
        <v>801.57315342487061</v>
      </c>
      <c r="D82" s="74">
        <v>847.25732535114867</v>
      </c>
      <c r="E82" s="74">
        <v>871.16765562512137</v>
      </c>
      <c r="F82" s="74">
        <v>863.84030660958922</v>
      </c>
      <c r="G82" s="74">
        <v>854.42201525743167</v>
      </c>
      <c r="H82" s="74">
        <v>879.63232513788171</v>
      </c>
      <c r="I82" s="74">
        <v>808.9463868754093</v>
      </c>
      <c r="J82" s="74">
        <v>813.81063452646833</v>
      </c>
      <c r="K82" s="74">
        <v>834.469819195333</v>
      </c>
      <c r="L82" s="74">
        <v>840.47441212330023</v>
      </c>
      <c r="M82" s="74">
        <v>849.32462869266556</v>
      </c>
      <c r="N82" s="74">
        <v>774.50496875974613</v>
      </c>
      <c r="O82" s="74">
        <v>784.21788623658711</v>
      </c>
      <c r="P82" s="74">
        <v>795.72370485256624</v>
      </c>
      <c r="Q82" s="74">
        <v>746.40926094639099</v>
      </c>
      <c r="R82" s="74">
        <v>734.67407826692317</v>
      </c>
      <c r="S82" s="74">
        <v>728.21407645095724</v>
      </c>
      <c r="T82" s="74">
        <v>660.98309136536841</v>
      </c>
      <c r="U82" s="74">
        <v>657.94373666721049</v>
      </c>
      <c r="V82" s="74">
        <v>671.41617063622004</v>
      </c>
      <c r="W82" s="74">
        <v>773.81545086203687</v>
      </c>
      <c r="DA82" s="90" t="s">
        <v>267</v>
      </c>
    </row>
    <row r="83" spans="1:105" ht="12" customHeight="1" x14ac:dyDescent="0.25">
      <c r="A83" s="107" t="s">
        <v>54</v>
      </c>
      <c r="B83" s="193">
        <v>15.770329781235603</v>
      </c>
      <c r="C83" s="193">
        <v>19.132600950916032</v>
      </c>
      <c r="D83" s="193">
        <v>19.912696143648553</v>
      </c>
      <c r="E83" s="193">
        <v>20.576210609045997</v>
      </c>
      <c r="F83" s="193">
        <v>22.15361263858421</v>
      </c>
      <c r="G83" s="193">
        <v>22.552258708550294</v>
      </c>
      <c r="H83" s="193">
        <v>25.979467055747858</v>
      </c>
      <c r="I83" s="193">
        <v>21.271592144957129</v>
      </c>
      <c r="J83" s="193">
        <v>23.165339476731567</v>
      </c>
      <c r="K83" s="193">
        <v>29.269867174566542</v>
      </c>
      <c r="L83" s="193">
        <v>29.091438219736723</v>
      </c>
      <c r="M83" s="193">
        <v>28.650019821451988</v>
      </c>
      <c r="N83" s="193">
        <v>26.793298626547276</v>
      </c>
      <c r="O83" s="193">
        <v>25.963414665376888</v>
      </c>
      <c r="P83" s="193">
        <v>25.538356740860401</v>
      </c>
      <c r="Q83" s="193">
        <v>24.149579328668107</v>
      </c>
      <c r="R83" s="193">
        <v>23.352098265114961</v>
      </c>
      <c r="S83" s="193">
        <v>23.313317598299832</v>
      </c>
      <c r="T83" s="193">
        <v>21.969273703679768</v>
      </c>
      <c r="U83" s="193">
        <v>22.930562369953833</v>
      </c>
      <c r="V83" s="193">
        <v>23.609527166722479</v>
      </c>
      <c r="W83" s="193">
        <v>27.207508516146099</v>
      </c>
      <c r="DA83" s="214" t="s">
        <v>268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DA84" s="92" t="s">
        <v>269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58">IF(B78=0,0,B78/B$78)</f>
        <v>1</v>
      </c>
      <c r="C86" s="207">
        <f t="shared" si="58"/>
        <v>1</v>
      </c>
      <c r="D86" s="207">
        <f t="shared" si="58"/>
        <v>1</v>
      </c>
      <c r="E86" s="207">
        <f t="shared" si="58"/>
        <v>1</v>
      </c>
      <c r="F86" s="207">
        <f t="shared" si="58"/>
        <v>1</v>
      </c>
      <c r="G86" s="207">
        <f t="shared" si="58"/>
        <v>1</v>
      </c>
      <c r="H86" s="207">
        <f t="shared" si="58"/>
        <v>1</v>
      </c>
      <c r="I86" s="207">
        <f t="shared" si="58"/>
        <v>1</v>
      </c>
      <c r="J86" s="207">
        <f t="shared" si="58"/>
        <v>1</v>
      </c>
      <c r="K86" s="207">
        <f t="shared" si="58"/>
        <v>1</v>
      </c>
      <c r="L86" s="207">
        <f t="shared" si="58"/>
        <v>1</v>
      </c>
      <c r="M86" s="207">
        <f t="shared" si="58"/>
        <v>1</v>
      </c>
      <c r="N86" s="207">
        <f t="shared" si="58"/>
        <v>1</v>
      </c>
      <c r="O86" s="207">
        <f t="shared" si="58"/>
        <v>1</v>
      </c>
      <c r="P86" s="207">
        <f t="shared" si="58"/>
        <v>1</v>
      </c>
      <c r="Q86" s="207">
        <f t="shared" si="58"/>
        <v>1</v>
      </c>
      <c r="R86" s="207">
        <f t="shared" ref="R86:V86" si="59">IF(R78=0,0,R78/R$78)</f>
        <v>1</v>
      </c>
      <c r="S86" s="207">
        <f t="shared" si="59"/>
        <v>1</v>
      </c>
      <c r="T86" s="207">
        <f t="shared" si="59"/>
        <v>1</v>
      </c>
      <c r="U86" s="207">
        <f t="shared" si="59"/>
        <v>1</v>
      </c>
      <c r="V86" s="207">
        <f t="shared" si="59"/>
        <v>1</v>
      </c>
      <c r="W86" s="207">
        <f t="shared" ref="W86" si="60">IF(W78=0,0,W78/W$78)</f>
        <v>1</v>
      </c>
      <c r="DA86" s="215"/>
    </row>
    <row r="87" spans="1:105" ht="12" customHeight="1" x14ac:dyDescent="0.25">
      <c r="A87" s="194" t="s">
        <v>39</v>
      </c>
      <c r="B87" s="195">
        <f t="shared" ref="B87:Q87" si="61">IF(B79=0,0,B79/B$78)</f>
        <v>1</v>
      </c>
      <c r="C87" s="195">
        <f t="shared" si="61"/>
        <v>1</v>
      </c>
      <c r="D87" s="195">
        <f t="shared" si="61"/>
        <v>1</v>
      </c>
      <c r="E87" s="195">
        <f t="shared" si="61"/>
        <v>1</v>
      </c>
      <c r="F87" s="195">
        <f t="shared" si="61"/>
        <v>1</v>
      </c>
      <c r="G87" s="195">
        <f t="shared" si="61"/>
        <v>1</v>
      </c>
      <c r="H87" s="195">
        <f t="shared" si="61"/>
        <v>1</v>
      </c>
      <c r="I87" s="195">
        <f t="shared" si="61"/>
        <v>1</v>
      </c>
      <c r="J87" s="195">
        <f t="shared" si="61"/>
        <v>1</v>
      </c>
      <c r="K87" s="195">
        <f t="shared" si="61"/>
        <v>1</v>
      </c>
      <c r="L87" s="195">
        <f t="shared" si="61"/>
        <v>1</v>
      </c>
      <c r="M87" s="195">
        <f t="shared" si="61"/>
        <v>1</v>
      </c>
      <c r="N87" s="195">
        <f t="shared" si="61"/>
        <v>1</v>
      </c>
      <c r="O87" s="195">
        <f t="shared" si="61"/>
        <v>1</v>
      </c>
      <c r="P87" s="195">
        <f t="shared" si="61"/>
        <v>1</v>
      </c>
      <c r="Q87" s="195">
        <f t="shared" si="61"/>
        <v>1</v>
      </c>
      <c r="R87" s="195">
        <f t="shared" ref="R87:V87" si="62">IF(R79=0,0,R79/R$78)</f>
        <v>1</v>
      </c>
      <c r="S87" s="195">
        <f t="shared" si="62"/>
        <v>1</v>
      </c>
      <c r="T87" s="195">
        <f t="shared" si="62"/>
        <v>1</v>
      </c>
      <c r="U87" s="195">
        <f t="shared" si="62"/>
        <v>1</v>
      </c>
      <c r="V87" s="195">
        <f t="shared" si="62"/>
        <v>1</v>
      </c>
      <c r="W87" s="195">
        <f t="shared" ref="W87" si="63">IF(W79=0,0,W79/W$78)</f>
        <v>1</v>
      </c>
      <c r="DA87" s="62"/>
    </row>
    <row r="88" spans="1:105" ht="12" customHeight="1" x14ac:dyDescent="0.25">
      <c r="A88" s="97" t="s">
        <v>57</v>
      </c>
      <c r="B88" s="196">
        <f t="shared" ref="B88:Q88" si="64">IF(B80=0,0,B80/B$78)</f>
        <v>0.91083459549259094</v>
      </c>
      <c r="C88" s="196">
        <f t="shared" si="64"/>
        <v>0.91028480424871572</v>
      </c>
      <c r="D88" s="196">
        <f t="shared" si="64"/>
        <v>0.89928105824103832</v>
      </c>
      <c r="E88" s="196">
        <f t="shared" si="64"/>
        <v>0.89738091012439103</v>
      </c>
      <c r="F88" s="196">
        <f t="shared" si="64"/>
        <v>0.89401426300640208</v>
      </c>
      <c r="G88" s="196">
        <f t="shared" si="64"/>
        <v>0.90032155249412804</v>
      </c>
      <c r="H88" s="196">
        <f t="shared" si="64"/>
        <v>0.89309930265985704</v>
      </c>
      <c r="I88" s="196">
        <f t="shared" si="64"/>
        <v>0.88927177255762546</v>
      </c>
      <c r="J88" s="196">
        <f t="shared" si="64"/>
        <v>0.89064945751285551</v>
      </c>
      <c r="K88" s="196">
        <f t="shared" si="64"/>
        <v>0.88269976341003109</v>
      </c>
      <c r="L88" s="196">
        <f t="shared" si="64"/>
        <v>0.89209837551880555</v>
      </c>
      <c r="M88" s="196">
        <f t="shared" si="64"/>
        <v>0.87427030652647941</v>
      </c>
      <c r="N88" s="196">
        <f t="shared" si="64"/>
        <v>0.88095650325382735</v>
      </c>
      <c r="O88" s="196">
        <f t="shared" si="64"/>
        <v>0.88365980119621357</v>
      </c>
      <c r="P88" s="196">
        <f t="shared" si="64"/>
        <v>0.86488686683229765</v>
      </c>
      <c r="Q88" s="196">
        <f t="shared" si="64"/>
        <v>0.88023926357519455</v>
      </c>
      <c r="R88" s="196">
        <f t="shared" ref="R88:V88" si="65">IF(R80=0,0,R80/R$78)</f>
        <v>0.88766308630081514</v>
      </c>
      <c r="S88" s="196">
        <f t="shared" si="65"/>
        <v>0.88809559507331592</v>
      </c>
      <c r="T88" s="196">
        <f t="shared" si="65"/>
        <v>0.88726253671297528</v>
      </c>
      <c r="U88" s="196">
        <f t="shared" si="65"/>
        <v>0.89142774002148151</v>
      </c>
      <c r="V88" s="196">
        <f t="shared" si="65"/>
        <v>0.8904994285028297</v>
      </c>
      <c r="W88" s="196">
        <f t="shared" ref="W88" si="66">IF(W80=0,0,W80/W$78)</f>
        <v>0.8829043702778866</v>
      </c>
      <c r="DA88" s="59"/>
    </row>
    <row r="89" spans="1:105" ht="12" customHeight="1" x14ac:dyDescent="0.25">
      <c r="A89" s="97" t="s">
        <v>56</v>
      </c>
      <c r="B89" s="197">
        <f t="shared" ref="B89:Q89" si="67">IF(B81=0,0,B81/B$78)</f>
        <v>0</v>
      </c>
      <c r="C89" s="197">
        <f t="shared" si="67"/>
        <v>0</v>
      </c>
      <c r="D89" s="197">
        <f t="shared" si="67"/>
        <v>0</v>
      </c>
      <c r="E89" s="197">
        <f t="shared" si="67"/>
        <v>0</v>
      </c>
      <c r="F89" s="197">
        <f t="shared" si="67"/>
        <v>0</v>
      </c>
      <c r="G89" s="197">
        <f t="shared" si="67"/>
        <v>0</v>
      </c>
      <c r="H89" s="197">
        <f t="shared" si="67"/>
        <v>0</v>
      </c>
      <c r="I89" s="197">
        <f t="shared" si="67"/>
        <v>0</v>
      </c>
      <c r="J89" s="197">
        <f t="shared" si="67"/>
        <v>0</v>
      </c>
      <c r="K89" s="197">
        <f t="shared" si="67"/>
        <v>0</v>
      </c>
      <c r="L89" s="197">
        <f t="shared" si="67"/>
        <v>0</v>
      </c>
      <c r="M89" s="197">
        <f t="shared" si="67"/>
        <v>0</v>
      </c>
      <c r="N89" s="197">
        <f t="shared" si="67"/>
        <v>0</v>
      </c>
      <c r="O89" s="197">
        <f t="shared" si="67"/>
        <v>0</v>
      </c>
      <c r="P89" s="197">
        <f t="shared" si="67"/>
        <v>0</v>
      </c>
      <c r="Q89" s="197">
        <f t="shared" si="67"/>
        <v>0</v>
      </c>
      <c r="R89" s="197">
        <f t="shared" ref="R89:V89" si="68">IF(R81=0,0,R81/R$78)</f>
        <v>0</v>
      </c>
      <c r="S89" s="197">
        <f t="shared" si="68"/>
        <v>0</v>
      </c>
      <c r="T89" s="197">
        <f t="shared" si="68"/>
        <v>0</v>
      </c>
      <c r="U89" s="197">
        <f t="shared" si="68"/>
        <v>0</v>
      </c>
      <c r="V89" s="197">
        <f t="shared" si="68"/>
        <v>0</v>
      </c>
      <c r="W89" s="197">
        <f t="shared" ref="W89" si="69">IF(W81=0,0,W81/W$78)</f>
        <v>0</v>
      </c>
      <c r="DA89" s="63"/>
    </row>
    <row r="90" spans="1:105" ht="12" customHeight="1" x14ac:dyDescent="0.25">
      <c r="A90" s="97" t="s">
        <v>55</v>
      </c>
      <c r="B90" s="197">
        <f t="shared" ref="B90:Q90" si="70">IF(B82=0,0,B82/B$78)</f>
        <v>8.7402439615738695E-2</v>
      </c>
      <c r="C90" s="197">
        <f t="shared" si="70"/>
        <v>8.7623721394743351E-2</v>
      </c>
      <c r="D90" s="197">
        <f t="shared" si="70"/>
        <v>9.8406147689237181E-2</v>
      </c>
      <c r="E90" s="197">
        <f t="shared" si="70"/>
        <v>0.10025124403361171</v>
      </c>
      <c r="F90" s="197">
        <f t="shared" si="70"/>
        <v>0.10333564322708161</v>
      </c>
      <c r="G90" s="197">
        <f t="shared" si="70"/>
        <v>9.7115117882013186E-2</v>
      </c>
      <c r="H90" s="197">
        <f t="shared" si="70"/>
        <v>0.10383401560220148</v>
      </c>
      <c r="I90" s="197">
        <f t="shared" si="70"/>
        <v>0.10789118253054607</v>
      </c>
      <c r="J90" s="197">
        <f t="shared" si="70"/>
        <v>0.10632400108409364</v>
      </c>
      <c r="K90" s="197">
        <f t="shared" si="70"/>
        <v>0.11332523995763481</v>
      </c>
      <c r="L90" s="197">
        <f t="shared" si="70"/>
        <v>0.10429176165002926</v>
      </c>
      <c r="M90" s="197">
        <f t="shared" si="70"/>
        <v>0.12162688912004897</v>
      </c>
      <c r="N90" s="197">
        <f t="shared" si="70"/>
        <v>0.11506299649091516</v>
      </c>
      <c r="O90" s="197">
        <f t="shared" si="70"/>
        <v>0.11261191129525923</v>
      </c>
      <c r="P90" s="197">
        <f t="shared" si="70"/>
        <v>0.13091159074101663</v>
      </c>
      <c r="Q90" s="197">
        <f t="shared" si="70"/>
        <v>0.11600739371613153</v>
      </c>
      <c r="R90" s="197">
        <f t="shared" ref="R90:V90" si="71">IF(R82=0,0,R82/R$78)</f>
        <v>0.10887621177526889</v>
      </c>
      <c r="S90" s="197">
        <f t="shared" si="71"/>
        <v>0.10843299063977715</v>
      </c>
      <c r="T90" s="197">
        <f t="shared" si="71"/>
        <v>0.10911091432945463</v>
      </c>
      <c r="U90" s="197">
        <f t="shared" si="71"/>
        <v>0.10491575101261268</v>
      </c>
      <c r="V90" s="197">
        <f t="shared" si="71"/>
        <v>0.10578091519423587</v>
      </c>
      <c r="W90" s="197">
        <f t="shared" ref="W90" si="72">IF(W82=0,0,W82/W$78)</f>
        <v>0.11311836501881317</v>
      </c>
      <c r="DA90" s="63"/>
    </row>
    <row r="91" spans="1:105" ht="12" customHeight="1" x14ac:dyDescent="0.25">
      <c r="A91" s="97" t="s">
        <v>54</v>
      </c>
      <c r="B91" s="198">
        <f t="shared" ref="B91:Q91" si="73">IF(B83=0,0,B83/B$78)</f>
        <v>1.7629648916704277E-3</v>
      </c>
      <c r="C91" s="198">
        <f t="shared" si="73"/>
        <v>2.0914743565410582E-3</v>
      </c>
      <c r="D91" s="198">
        <f t="shared" si="73"/>
        <v>2.3127940697245061E-3</v>
      </c>
      <c r="E91" s="198">
        <f t="shared" si="73"/>
        <v>2.3678458419972787E-3</v>
      </c>
      <c r="F91" s="198">
        <f t="shared" si="73"/>
        <v>2.6500937665164181E-3</v>
      </c>
      <c r="G91" s="198">
        <f t="shared" si="73"/>
        <v>2.5633296238588119E-3</v>
      </c>
      <c r="H91" s="198">
        <f t="shared" si="73"/>
        <v>3.0666817379415463E-3</v>
      </c>
      <c r="I91" s="198">
        <f t="shared" si="73"/>
        <v>2.8370449118284634E-3</v>
      </c>
      <c r="J91" s="198">
        <f t="shared" si="73"/>
        <v>3.0265414030508065E-3</v>
      </c>
      <c r="K91" s="198">
        <f t="shared" si="73"/>
        <v>3.9749966323340494E-3</v>
      </c>
      <c r="L91" s="198">
        <f t="shared" si="73"/>
        <v>3.6098628311652123E-3</v>
      </c>
      <c r="M91" s="198">
        <f t="shared" si="73"/>
        <v>4.1028043534716329E-3</v>
      </c>
      <c r="N91" s="198">
        <f t="shared" si="73"/>
        <v>3.9805002552576029E-3</v>
      </c>
      <c r="O91" s="198">
        <f t="shared" si="73"/>
        <v>3.7282875085271772E-3</v>
      </c>
      <c r="P91" s="198">
        <f t="shared" si="73"/>
        <v>4.2015424266857162E-3</v>
      </c>
      <c r="Q91" s="198">
        <f t="shared" si="73"/>
        <v>3.7533427086738217E-3</v>
      </c>
      <c r="R91" s="198">
        <f t="shared" ref="R91:V91" si="74">IF(R83=0,0,R83/R$78)</f>
        <v>3.4607019239159872E-3</v>
      </c>
      <c r="S91" s="198">
        <f t="shared" si="74"/>
        <v>3.471414286906943E-3</v>
      </c>
      <c r="T91" s="198">
        <f t="shared" si="74"/>
        <v>3.6265489575701068E-3</v>
      </c>
      <c r="U91" s="198">
        <f t="shared" si="74"/>
        <v>3.6565089659058641E-3</v>
      </c>
      <c r="V91" s="198">
        <f t="shared" si="74"/>
        <v>3.7196563029343764E-3</v>
      </c>
      <c r="W91" s="198">
        <f t="shared" ref="W91" si="75">IF(W83=0,0,W83/W$78)</f>
        <v>3.977264703300165E-3</v>
      </c>
      <c r="DA91" s="60"/>
    </row>
    <row r="92" spans="1:105" ht="12" customHeight="1" x14ac:dyDescent="0.25">
      <c r="A92" s="194" t="s">
        <v>58</v>
      </c>
      <c r="B92" s="195">
        <f t="shared" ref="B92:Q92" si="76">IF(B84=0,0,B84/B$78)</f>
        <v>0</v>
      </c>
      <c r="C92" s="195">
        <f t="shared" si="76"/>
        <v>0</v>
      </c>
      <c r="D92" s="195">
        <f t="shared" si="76"/>
        <v>0</v>
      </c>
      <c r="E92" s="195">
        <f t="shared" si="76"/>
        <v>0</v>
      </c>
      <c r="F92" s="195">
        <f t="shared" si="76"/>
        <v>0</v>
      </c>
      <c r="G92" s="195">
        <f t="shared" si="76"/>
        <v>0</v>
      </c>
      <c r="H92" s="195">
        <f t="shared" si="76"/>
        <v>0</v>
      </c>
      <c r="I92" s="195">
        <f t="shared" si="76"/>
        <v>0</v>
      </c>
      <c r="J92" s="195">
        <f t="shared" si="76"/>
        <v>0</v>
      </c>
      <c r="K92" s="195">
        <f t="shared" si="76"/>
        <v>0</v>
      </c>
      <c r="L92" s="195">
        <f t="shared" si="76"/>
        <v>0</v>
      </c>
      <c r="M92" s="195">
        <f t="shared" si="76"/>
        <v>0</v>
      </c>
      <c r="N92" s="195">
        <f t="shared" si="76"/>
        <v>0</v>
      </c>
      <c r="O92" s="195">
        <f t="shared" si="76"/>
        <v>0</v>
      </c>
      <c r="P92" s="195">
        <f t="shared" si="76"/>
        <v>0</v>
      </c>
      <c r="Q92" s="195">
        <f t="shared" si="76"/>
        <v>0</v>
      </c>
      <c r="R92" s="195">
        <f t="shared" ref="R92:V92" si="77">IF(R84=0,0,R84/R$78)</f>
        <v>0</v>
      </c>
      <c r="S92" s="195">
        <f t="shared" si="77"/>
        <v>0</v>
      </c>
      <c r="T92" s="195">
        <f t="shared" si="77"/>
        <v>0</v>
      </c>
      <c r="U92" s="195">
        <f t="shared" si="77"/>
        <v>0</v>
      </c>
      <c r="V92" s="195">
        <f t="shared" si="77"/>
        <v>0</v>
      </c>
      <c r="W92" s="195">
        <f t="shared" ref="W92" si="78">IF(W84=0,0,W84/W$78)</f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79">B44*11630*1000/B$6</f>
        <v>22511.825568181303</v>
      </c>
      <c r="C96" s="203">
        <f t="shared" si="79"/>
        <v>23355.500913162807</v>
      </c>
      <c r="D96" s="203">
        <f t="shared" si="79"/>
        <v>22035.889625821095</v>
      </c>
      <c r="E96" s="203">
        <f t="shared" si="79"/>
        <v>22057.301692948084</v>
      </c>
      <c r="F96" s="203">
        <f t="shared" si="79"/>
        <v>21504.054629833547</v>
      </c>
      <c r="G96" s="203">
        <f t="shared" si="79"/>
        <v>21603.634424530032</v>
      </c>
      <c r="H96" s="203">
        <f t="shared" si="79"/>
        <v>21181.890202099912</v>
      </c>
      <c r="I96" s="203">
        <f t="shared" si="79"/>
        <v>20196.65854565852</v>
      </c>
      <c r="J96" s="203">
        <f t="shared" si="79"/>
        <v>20413.079657973653</v>
      </c>
      <c r="K96" s="203">
        <f t="shared" si="79"/>
        <v>20469.795499072872</v>
      </c>
      <c r="L96" s="203">
        <f t="shared" si="79"/>
        <v>22101.717455992584</v>
      </c>
      <c r="M96" s="203">
        <f t="shared" si="79"/>
        <v>20384.796122428212</v>
      </c>
      <c r="N96" s="203">
        <f t="shared" si="79"/>
        <v>20626.687175646744</v>
      </c>
      <c r="O96" s="203">
        <f t="shared" si="79"/>
        <v>21070.084399812327</v>
      </c>
      <c r="P96" s="203">
        <f t="shared" si="79"/>
        <v>18643.602416828759</v>
      </c>
      <c r="Q96" s="203">
        <f t="shared" si="79"/>
        <v>19480.907600751394</v>
      </c>
      <c r="R96" s="203">
        <f t="shared" si="79"/>
        <v>20039.311687466048</v>
      </c>
      <c r="S96" s="203">
        <f t="shared" si="79"/>
        <v>19988.913719199896</v>
      </c>
      <c r="T96" s="203">
        <f t="shared" si="79"/>
        <v>18490.243507418589</v>
      </c>
      <c r="U96" s="203">
        <f t="shared" si="79"/>
        <v>18834.816491629874</v>
      </c>
      <c r="V96" s="203">
        <f t="shared" si="79"/>
        <v>19181.477619538298</v>
      </c>
      <c r="W96" s="203">
        <f t="shared" si="79"/>
        <v>21378.119015071319</v>
      </c>
      <c r="DA96" s="216" t="s">
        <v>270</v>
      </c>
    </row>
    <row r="97" spans="1:105" ht="12" customHeight="1" x14ac:dyDescent="0.25">
      <c r="A97" s="208" t="s">
        <v>39</v>
      </c>
      <c r="B97" s="192">
        <f t="shared" ref="B97:W97" si="80">B45*11630*1000/B$6</f>
        <v>20390.533745205812</v>
      </c>
      <c r="C97" s="192">
        <f t="shared" si="80"/>
        <v>21202.245586027617</v>
      </c>
      <c r="D97" s="192">
        <f t="shared" si="80"/>
        <v>19857.896594787479</v>
      </c>
      <c r="E97" s="192">
        <f t="shared" si="80"/>
        <v>19866.74900261419</v>
      </c>
      <c r="F97" s="192">
        <f t="shared" si="80"/>
        <v>19277.745391637804</v>
      </c>
      <c r="G97" s="192">
        <f t="shared" si="80"/>
        <v>19355.19136834958</v>
      </c>
      <c r="H97" s="192">
        <f t="shared" si="80"/>
        <v>18921.044088167666</v>
      </c>
      <c r="I97" s="192">
        <f t="shared" si="80"/>
        <v>17934.961680061308</v>
      </c>
      <c r="J97" s="192">
        <f t="shared" si="80"/>
        <v>18158.721349279509</v>
      </c>
      <c r="K97" s="192">
        <f t="shared" si="80"/>
        <v>18229.480615053886</v>
      </c>
      <c r="L97" s="192">
        <f t="shared" si="80"/>
        <v>19876.391217052817</v>
      </c>
      <c r="M97" s="192">
        <f t="shared" si="80"/>
        <v>18220.326897076367</v>
      </c>
      <c r="N97" s="192">
        <f t="shared" si="80"/>
        <v>18436.215216469009</v>
      </c>
      <c r="O97" s="192">
        <f t="shared" si="80"/>
        <v>18905.207483824754</v>
      </c>
      <c r="P97" s="192">
        <f t="shared" si="80"/>
        <v>16576.313455893483</v>
      </c>
      <c r="Q97" s="192">
        <f t="shared" si="80"/>
        <v>17446.669595767969</v>
      </c>
      <c r="R97" s="192">
        <f t="shared" si="80"/>
        <v>18032.373446433838</v>
      </c>
      <c r="S97" s="192">
        <f t="shared" si="80"/>
        <v>17978.9386165592</v>
      </c>
      <c r="T97" s="192">
        <f t="shared" si="80"/>
        <v>16506.695501478338</v>
      </c>
      <c r="U97" s="192">
        <f t="shared" si="80"/>
        <v>16818.746752228184</v>
      </c>
      <c r="V97" s="192">
        <f t="shared" si="80"/>
        <v>17222.840124023023</v>
      </c>
      <c r="W97" s="192">
        <f t="shared" si="80"/>
        <v>19182.614417248464</v>
      </c>
      <c r="DA97" s="213" t="s">
        <v>271</v>
      </c>
    </row>
    <row r="98" spans="1:105" ht="12" customHeight="1" x14ac:dyDescent="0.25">
      <c r="A98" s="97" t="s">
        <v>57</v>
      </c>
      <c r="B98" s="74">
        <f t="shared" ref="B98:W98" si="81">B46*11630*1000/B$6</f>
        <v>17138.264649900124</v>
      </c>
      <c r="C98" s="74">
        <f t="shared" si="81"/>
        <v>17794.833246311668</v>
      </c>
      <c r="D98" s="74">
        <f t="shared" si="81"/>
        <v>16336.693431624384</v>
      </c>
      <c r="E98" s="74">
        <f t="shared" si="81"/>
        <v>16326.381389820128</v>
      </c>
      <c r="F98" s="74">
        <f t="shared" si="81"/>
        <v>15727.371750951597</v>
      </c>
      <c r="G98" s="74">
        <f t="shared" si="81"/>
        <v>16119.300206296757</v>
      </c>
      <c r="H98" s="74">
        <f t="shared" si="81"/>
        <v>15536.233092441369</v>
      </c>
      <c r="I98" s="74">
        <f t="shared" si="81"/>
        <v>14641.746577762146</v>
      </c>
      <c r="J98" s="74">
        <f t="shared" si="81"/>
        <v>14844.65577401846</v>
      </c>
      <c r="K98" s="74">
        <f t="shared" si="81"/>
        <v>14637.864550830755</v>
      </c>
      <c r="L98" s="74">
        <f t="shared" si="81"/>
        <v>16256.056962504701</v>
      </c>
      <c r="M98" s="74">
        <f t="shared" si="81"/>
        <v>14606.497520225521</v>
      </c>
      <c r="N98" s="74">
        <f t="shared" si="81"/>
        <v>14831.662701780939</v>
      </c>
      <c r="O98" s="74">
        <f t="shared" si="81"/>
        <v>15370.265161157669</v>
      </c>
      <c r="P98" s="74">
        <f t="shared" si="81"/>
        <v>12968.152862730041</v>
      </c>
      <c r="Q98" s="74">
        <f t="shared" si="81"/>
        <v>13965.149409800988</v>
      </c>
      <c r="R98" s="74">
        <f t="shared" si="81"/>
        <v>14608.529810187165</v>
      </c>
      <c r="S98" s="74">
        <f t="shared" si="81"/>
        <v>14626.030282095609</v>
      </c>
      <c r="T98" s="74">
        <f t="shared" si="81"/>
        <v>13325.765165075203</v>
      </c>
      <c r="U98" s="74">
        <f t="shared" si="81"/>
        <v>13622.101323828645</v>
      </c>
      <c r="V98" s="74">
        <f t="shared" si="81"/>
        <v>14069.813296580483</v>
      </c>
      <c r="W98" s="74">
        <f t="shared" si="81"/>
        <v>15599.211390592003</v>
      </c>
      <c r="DA98" s="90" t="s">
        <v>272</v>
      </c>
    </row>
    <row r="99" spans="1:105" ht="12" customHeight="1" x14ac:dyDescent="0.25">
      <c r="A99" s="97" t="s">
        <v>56</v>
      </c>
      <c r="B99" s="74">
        <f t="shared" ref="B99:W99" si="82">B47*11630*1000/B$6</f>
        <v>0.58800180905986066</v>
      </c>
      <c r="C99" s="74">
        <f t="shared" si="82"/>
        <v>0.73542165172072116</v>
      </c>
      <c r="D99" s="74">
        <f t="shared" si="82"/>
        <v>0.83219429810222845</v>
      </c>
      <c r="E99" s="74">
        <f t="shared" si="82"/>
        <v>1.5518993028340928</v>
      </c>
      <c r="F99" s="74">
        <f t="shared" si="82"/>
        <v>1.024583275314334</v>
      </c>
      <c r="G99" s="74">
        <f t="shared" si="82"/>
        <v>1.1586288911470228</v>
      </c>
      <c r="H99" s="74">
        <f t="shared" si="82"/>
        <v>1.4980558809144486</v>
      </c>
      <c r="I99" s="74">
        <f t="shared" si="82"/>
        <v>1.5709072516986549</v>
      </c>
      <c r="J99" s="74">
        <f t="shared" si="82"/>
        <v>1.452048299980748</v>
      </c>
      <c r="K99" s="74">
        <f t="shared" si="82"/>
        <v>1.5387848307210243</v>
      </c>
      <c r="L99" s="74">
        <f t="shared" si="82"/>
        <v>1.7785719046184199</v>
      </c>
      <c r="M99" s="74">
        <f t="shared" si="82"/>
        <v>1.6653010804927548</v>
      </c>
      <c r="N99" s="74">
        <f t="shared" si="82"/>
        <v>1.9201353018003275</v>
      </c>
      <c r="O99" s="74">
        <f t="shared" si="82"/>
        <v>2.4076678678186663</v>
      </c>
      <c r="P99" s="74">
        <f t="shared" si="82"/>
        <v>1.504813137526029</v>
      </c>
      <c r="Q99" s="74">
        <f t="shared" si="82"/>
        <v>2.5790103729500737</v>
      </c>
      <c r="R99" s="74">
        <f t="shared" si="82"/>
        <v>1.5515595971846075</v>
      </c>
      <c r="S99" s="74">
        <f t="shared" si="82"/>
        <v>1.9996662173308954</v>
      </c>
      <c r="T99" s="74">
        <f t="shared" si="82"/>
        <v>1.9004574157774758</v>
      </c>
      <c r="U99" s="74">
        <f t="shared" si="82"/>
        <v>2.0770540802685509</v>
      </c>
      <c r="V99" s="74">
        <f t="shared" si="82"/>
        <v>2.0178197709448713</v>
      </c>
      <c r="W99" s="74">
        <f t="shared" si="82"/>
        <v>1.697267790409126</v>
      </c>
      <c r="DA99" s="90" t="s">
        <v>273</v>
      </c>
    </row>
    <row r="100" spans="1:105" ht="12" customHeight="1" x14ac:dyDescent="0.25">
      <c r="A100" s="97" t="s">
        <v>55</v>
      </c>
      <c r="B100" s="74">
        <f t="shared" ref="B100:W100" si="83">B48*11630*1000/B$6</f>
        <v>2877.9674167608591</v>
      </c>
      <c r="C100" s="74">
        <f t="shared" si="83"/>
        <v>2975.907756036971</v>
      </c>
      <c r="D100" s="74">
        <f t="shared" si="83"/>
        <v>3070.7664686276703</v>
      </c>
      <c r="E100" s="74">
        <f t="shared" si="83"/>
        <v>3091.5875588870604</v>
      </c>
      <c r="F100" s="74">
        <f t="shared" si="83"/>
        <v>3076.011585694655</v>
      </c>
      <c r="G100" s="74">
        <f t="shared" si="83"/>
        <v>2847.2815624664304</v>
      </c>
      <c r="H100" s="74">
        <f t="shared" si="83"/>
        <v>2933.7525506185634</v>
      </c>
      <c r="I100" s="74">
        <f t="shared" si="83"/>
        <v>2901.1593167562351</v>
      </c>
      <c r="J100" s="74">
        <f t="shared" si="83"/>
        <v>2890.18107706913</v>
      </c>
      <c r="K100" s="74">
        <f t="shared" si="83"/>
        <v>3056.7232170941315</v>
      </c>
      <c r="L100" s="74">
        <f t="shared" si="83"/>
        <v>3080.2904103088408</v>
      </c>
      <c r="M100" s="74">
        <f t="shared" si="83"/>
        <v>3079.5781452423175</v>
      </c>
      <c r="N100" s="74">
        <f t="shared" si="83"/>
        <v>3057.0034342962545</v>
      </c>
      <c r="O100" s="74">
        <f t="shared" si="83"/>
        <v>3001.0616260478478</v>
      </c>
      <c r="P100" s="74">
        <f t="shared" si="83"/>
        <v>3054.781902745648</v>
      </c>
      <c r="Q100" s="74">
        <f t="shared" si="83"/>
        <v>2951.0241721540774</v>
      </c>
      <c r="R100" s="74">
        <f t="shared" si="83"/>
        <v>2888.8391822514327</v>
      </c>
      <c r="S100" s="74">
        <f t="shared" si="83"/>
        <v>2818.4564949695337</v>
      </c>
      <c r="T100" s="74">
        <f t="shared" si="83"/>
        <v>2658.6781892381255</v>
      </c>
      <c r="U100" s="74">
        <f t="shared" si="83"/>
        <v>2667.0086064488664</v>
      </c>
      <c r="V100" s="74">
        <f t="shared" si="83"/>
        <v>2637.2516296045351</v>
      </c>
      <c r="W100" s="74">
        <f t="shared" si="83"/>
        <v>3003.8450456481864</v>
      </c>
      <c r="DA100" s="90" t="s">
        <v>274</v>
      </c>
    </row>
    <row r="101" spans="1:105" ht="12" customHeight="1" x14ac:dyDescent="0.25">
      <c r="A101" s="107" t="s">
        <v>54</v>
      </c>
      <c r="B101" s="193">
        <f t="shared" ref="B101:W101" si="84">B49*11630*1000/B$6</f>
        <v>373.71367673576992</v>
      </c>
      <c r="C101" s="193">
        <f t="shared" si="84"/>
        <v>430.76916202725863</v>
      </c>
      <c r="D101" s="193">
        <f t="shared" si="84"/>
        <v>449.60450023731835</v>
      </c>
      <c r="E101" s="193">
        <f t="shared" si="84"/>
        <v>447.22815460417189</v>
      </c>
      <c r="F101" s="193">
        <f t="shared" si="84"/>
        <v>473.33747171623412</v>
      </c>
      <c r="G101" s="193">
        <f t="shared" si="84"/>
        <v>387.45097069524644</v>
      </c>
      <c r="H101" s="193">
        <f t="shared" si="84"/>
        <v>449.56038922681802</v>
      </c>
      <c r="I101" s="193">
        <f t="shared" si="84"/>
        <v>390.48487829122757</v>
      </c>
      <c r="J101" s="193">
        <f t="shared" si="84"/>
        <v>422.43244989193664</v>
      </c>
      <c r="K101" s="193">
        <f t="shared" si="84"/>
        <v>533.35406229827913</v>
      </c>
      <c r="L101" s="193">
        <f t="shared" si="84"/>
        <v>538.2652723346572</v>
      </c>
      <c r="M101" s="193">
        <f t="shared" si="84"/>
        <v>532.58593052803701</v>
      </c>
      <c r="N101" s="193">
        <f t="shared" si="84"/>
        <v>545.62894509001467</v>
      </c>
      <c r="O101" s="193">
        <f t="shared" si="84"/>
        <v>531.47302875142259</v>
      </c>
      <c r="P101" s="193">
        <f t="shared" si="84"/>
        <v>551.87387728026317</v>
      </c>
      <c r="Q101" s="193">
        <f t="shared" si="84"/>
        <v>527.91700343995421</v>
      </c>
      <c r="R101" s="193">
        <f t="shared" si="84"/>
        <v>533.45289439805674</v>
      </c>
      <c r="S101" s="193">
        <f t="shared" si="84"/>
        <v>532.45217327673095</v>
      </c>
      <c r="T101" s="193">
        <f t="shared" si="84"/>
        <v>520.3516897492334</v>
      </c>
      <c r="U101" s="193">
        <f t="shared" si="84"/>
        <v>527.55976787040242</v>
      </c>
      <c r="V101" s="193">
        <f t="shared" si="84"/>
        <v>513.75737806706377</v>
      </c>
      <c r="W101" s="193">
        <f t="shared" si="84"/>
        <v>577.86071321786574</v>
      </c>
      <c r="DA101" s="214" t="s">
        <v>275</v>
      </c>
    </row>
    <row r="102" spans="1:105" ht="12" customHeight="1" x14ac:dyDescent="0.25">
      <c r="A102" s="209" t="s">
        <v>58</v>
      </c>
      <c r="B102" s="77">
        <f t="shared" ref="B102:W102" si="85">B50*11630*1000/B$6</f>
        <v>2121.2918229754905</v>
      </c>
      <c r="C102" s="77">
        <f t="shared" si="85"/>
        <v>2153.2553271351921</v>
      </c>
      <c r="D102" s="77">
        <f t="shared" si="85"/>
        <v>2177.9930310336144</v>
      </c>
      <c r="E102" s="77">
        <f t="shared" si="85"/>
        <v>2190.5526903338869</v>
      </c>
      <c r="F102" s="77">
        <f t="shared" si="85"/>
        <v>2226.3092381957435</v>
      </c>
      <c r="G102" s="77">
        <f t="shared" si="85"/>
        <v>2248.4430561804506</v>
      </c>
      <c r="H102" s="77">
        <f t="shared" si="85"/>
        <v>2260.8461139322467</v>
      </c>
      <c r="I102" s="77">
        <f t="shared" si="85"/>
        <v>2261.6968655972155</v>
      </c>
      <c r="J102" s="77">
        <f t="shared" si="85"/>
        <v>2254.3583086941458</v>
      </c>
      <c r="K102" s="77">
        <f t="shared" si="85"/>
        <v>2240.3148840189842</v>
      </c>
      <c r="L102" s="77">
        <f t="shared" si="85"/>
        <v>2225.3262389397637</v>
      </c>
      <c r="M102" s="77">
        <f t="shared" si="85"/>
        <v>2164.4692253518474</v>
      </c>
      <c r="N102" s="77">
        <f t="shared" si="85"/>
        <v>2190.4719591777375</v>
      </c>
      <c r="O102" s="77">
        <f t="shared" si="85"/>
        <v>2164.8769159875683</v>
      </c>
      <c r="P102" s="77">
        <f t="shared" si="85"/>
        <v>2067.2889609352746</v>
      </c>
      <c r="Q102" s="77">
        <f t="shared" si="85"/>
        <v>2034.2380049834269</v>
      </c>
      <c r="R102" s="77">
        <f t="shared" si="85"/>
        <v>2006.9382410322112</v>
      </c>
      <c r="S102" s="77">
        <f t="shared" si="85"/>
        <v>2009.9751026406952</v>
      </c>
      <c r="T102" s="77">
        <f t="shared" si="85"/>
        <v>1983.5480059402512</v>
      </c>
      <c r="U102" s="77">
        <f t="shared" si="85"/>
        <v>2016.0697394016911</v>
      </c>
      <c r="V102" s="77">
        <f t="shared" si="85"/>
        <v>1958.6374955152728</v>
      </c>
      <c r="W102" s="77">
        <f t="shared" si="85"/>
        <v>2195.5045978228532</v>
      </c>
      <c r="DA102" s="92" t="s">
        <v>276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86">SUM(B105:B108)</f>
        <v>11363.788283599866</v>
      </c>
      <c r="C104" s="153">
        <f t="shared" si="86"/>
        <v>12035.414776730142</v>
      </c>
      <c r="D104" s="153">
        <f t="shared" si="86"/>
        <v>11469.068652387463</v>
      </c>
      <c r="E104" s="153">
        <f t="shared" si="86"/>
        <v>11706.044842856174</v>
      </c>
      <c r="F104" s="153">
        <f t="shared" si="86"/>
        <v>11588.203624678546</v>
      </c>
      <c r="G104" s="153">
        <f t="shared" si="86"/>
        <v>11704.474352075322</v>
      </c>
      <c r="H104" s="153">
        <f t="shared" si="86"/>
        <v>11614.900803189214</v>
      </c>
      <c r="I104" s="153">
        <f t="shared" si="86"/>
        <v>11308.416087359396</v>
      </c>
      <c r="J104" s="153">
        <f t="shared" si="86"/>
        <v>11622.83729235885</v>
      </c>
      <c r="K104" s="153">
        <f t="shared" si="86"/>
        <v>12019.259933740082</v>
      </c>
      <c r="L104" s="153">
        <f t="shared" si="86"/>
        <v>13318.778000408287</v>
      </c>
      <c r="M104" s="153">
        <f t="shared" si="86"/>
        <v>12535.594573696861</v>
      </c>
      <c r="N104" s="153">
        <f t="shared" si="86"/>
        <v>13026.875656442999</v>
      </c>
      <c r="O104" s="153">
        <f t="shared" si="86"/>
        <v>13638.866885617052</v>
      </c>
      <c r="P104" s="153">
        <f t="shared" si="86"/>
        <v>12127.69357740825</v>
      </c>
      <c r="Q104" s="153">
        <f t="shared" si="86"/>
        <v>12963.407977156863</v>
      </c>
      <c r="R104" s="153">
        <f t="shared" ref="R104:V104" si="87">SUM(R105:R108)</f>
        <v>13554.943392975209</v>
      </c>
      <c r="S104" s="153">
        <f t="shared" si="87"/>
        <v>13706.463357104214</v>
      </c>
      <c r="T104" s="153">
        <f t="shared" si="87"/>
        <v>12883.227384961574</v>
      </c>
      <c r="U104" s="153">
        <f t="shared" si="87"/>
        <v>13286.783786736476</v>
      </c>
      <c r="V104" s="153">
        <f t="shared" si="87"/>
        <v>14047.477053577988</v>
      </c>
      <c r="W104" s="153">
        <f t="shared" ref="W104" si="88">SUM(W105:W108)</f>
        <v>15823.213440822543</v>
      </c>
      <c r="DA104" s="217" t="s">
        <v>277</v>
      </c>
    </row>
    <row r="105" spans="1:105" ht="12" customHeight="1" x14ac:dyDescent="0.25">
      <c r="A105" s="97" t="s">
        <v>57</v>
      </c>
      <c r="B105" s="74">
        <v>9269.3882015902636</v>
      </c>
      <c r="C105" s="74">
        <v>9818.1565482975129</v>
      </c>
      <c r="D105" s="74">
        <v>9161.0115938881099</v>
      </c>
      <c r="E105" s="74">
        <v>9360.6789169162057</v>
      </c>
      <c r="F105" s="74">
        <v>9205.8264365764608</v>
      </c>
      <c r="G105" s="74">
        <v>9525.8313447624205</v>
      </c>
      <c r="H105" s="74">
        <v>9301.5921994077635</v>
      </c>
      <c r="I105" s="74">
        <v>9029.5558983364645</v>
      </c>
      <c r="J105" s="74">
        <v>9304.1558716040945</v>
      </c>
      <c r="K105" s="74">
        <v>9454.1679227026852</v>
      </c>
      <c r="L105" s="74">
        <v>10696.044634784357</v>
      </c>
      <c r="M105" s="74">
        <v>9893.6700212801716</v>
      </c>
      <c r="N105" s="74">
        <v>10342.04470317316</v>
      </c>
      <c r="O105" s="74">
        <v>10968.632317731373</v>
      </c>
      <c r="P105" s="74">
        <v>9386.0357864219131</v>
      </c>
      <c r="Q105" s="74">
        <v>10281.352789837934</v>
      </c>
      <c r="R105" s="74">
        <v>10889.587530295552</v>
      </c>
      <c r="S105" s="74">
        <v>11071.586243383897</v>
      </c>
      <c r="T105" s="74">
        <v>10350.82897017703</v>
      </c>
      <c r="U105" s="74">
        <v>10707.070190770351</v>
      </c>
      <c r="V105" s="74">
        <v>11470.172015399756</v>
      </c>
      <c r="W105" s="74">
        <v>12857.309344823736</v>
      </c>
      <c r="DA105" s="90" t="s">
        <v>278</v>
      </c>
    </row>
    <row r="106" spans="1:105" ht="12" customHeight="1" x14ac:dyDescent="0.25">
      <c r="A106" s="97" t="s">
        <v>56</v>
      </c>
      <c r="B106" s="74">
        <v>1.0708959283734238</v>
      </c>
      <c r="C106" s="74">
        <v>1.4583676308203242</v>
      </c>
      <c r="D106" s="74">
        <v>1.7476989559726386</v>
      </c>
      <c r="E106" s="74">
        <v>3.4615328812064057</v>
      </c>
      <c r="F106" s="74">
        <v>2.396126303753797</v>
      </c>
      <c r="G106" s="74">
        <v>2.8328942431019</v>
      </c>
      <c r="H106" s="74">
        <v>3.8230888599902091</v>
      </c>
      <c r="I106" s="74">
        <v>4.1349943253257564</v>
      </c>
      <c r="J106" s="74">
        <v>3.913875171126139</v>
      </c>
      <c r="K106" s="74">
        <v>4.2749586664094243</v>
      </c>
      <c r="L106" s="74">
        <v>5.0868407138609468</v>
      </c>
      <c r="M106" s="74">
        <v>4.910956882997203</v>
      </c>
      <c r="N106" s="74">
        <v>5.8279818360681679</v>
      </c>
      <c r="O106" s="74">
        <v>7.5932995867353954</v>
      </c>
      <c r="P106" s="74">
        <v>4.910360715769496</v>
      </c>
      <c r="Q106" s="74">
        <v>8.7191871944099102</v>
      </c>
      <c r="R106" s="74">
        <v>5.4393814207864777</v>
      </c>
      <c r="S106" s="74">
        <v>7.2810451659699833</v>
      </c>
      <c r="T106" s="74">
        <v>7.1506497629874524</v>
      </c>
      <c r="U106" s="74">
        <v>8.0463020459954713</v>
      </c>
      <c r="V106" s="74">
        <v>8.0271259982277829</v>
      </c>
      <c r="W106" s="74">
        <v>6.8840036177861545</v>
      </c>
      <c r="DA106" s="90" t="s">
        <v>279</v>
      </c>
    </row>
    <row r="107" spans="1:105" ht="12" customHeight="1" x14ac:dyDescent="0.25">
      <c r="A107" s="97" t="s">
        <v>55</v>
      </c>
      <c r="B107" s="74">
        <v>1818.3005221646813</v>
      </c>
      <c r="C107" s="74">
        <v>1897.9959323410731</v>
      </c>
      <c r="D107" s="74">
        <v>1973.4155916818866</v>
      </c>
      <c r="E107" s="74">
        <v>2009.6523173871606</v>
      </c>
      <c r="F107" s="74">
        <v>2027.145156380607</v>
      </c>
      <c r="G107" s="74">
        <v>1886.8963674735235</v>
      </c>
      <c r="H107" s="74">
        <v>1973.0262634407225</v>
      </c>
      <c r="I107" s="74">
        <v>1981.7233045234659</v>
      </c>
      <c r="J107" s="74">
        <v>1997.4096549099052</v>
      </c>
      <c r="K107" s="74">
        <v>2159.4379281058536</v>
      </c>
      <c r="L107" s="74">
        <v>2211.7150557539881</v>
      </c>
      <c r="M107" s="74">
        <v>2234.8479808701786</v>
      </c>
      <c r="N107" s="74">
        <v>2265.4735194278578</v>
      </c>
      <c r="O107" s="74">
        <v>2258.0419370221284</v>
      </c>
      <c r="P107" s="74">
        <v>2314.5039997897748</v>
      </c>
      <c r="Q107" s="74">
        <v>2266.7624937494024</v>
      </c>
      <c r="R107" s="74">
        <v>2245.0067097789065</v>
      </c>
      <c r="S107" s="74">
        <v>2209.5905094579339</v>
      </c>
      <c r="T107" s="74">
        <v>2111.5185323958935</v>
      </c>
      <c r="U107" s="74">
        <v>2147.0590103466416</v>
      </c>
      <c r="V107" s="74">
        <v>2150.5180976826878</v>
      </c>
      <c r="W107" s="74">
        <v>2482.1484450340895</v>
      </c>
      <c r="DA107" s="90" t="s">
        <v>280</v>
      </c>
    </row>
    <row r="108" spans="1:105" ht="12" customHeight="1" x14ac:dyDescent="0.25">
      <c r="A108" s="109" t="s">
        <v>54</v>
      </c>
      <c r="B108" s="77">
        <v>275.02866391654874</v>
      </c>
      <c r="C108" s="77">
        <v>317.80392846073499</v>
      </c>
      <c r="D108" s="77">
        <v>332.89376786149256</v>
      </c>
      <c r="E108" s="77">
        <v>332.25207567160044</v>
      </c>
      <c r="F108" s="77">
        <v>352.83590541772446</v>
      </c>
      <c r="G108" s="77">
        <v>288.91374559627491</v>
      </c>
      <c r="H108" s="77">
        <v>336.4592514807369</v>
      </c>
      <c r="I108" s="77">
        <v>293.00189017413823</v>
      </c>
      <c r="J108" s="77">
        <v>317.35789067372633</v>
      </c>
      <c r="K108" s="77">
        <v>401.37912426513441</v>
      </c>
      <c r="L108" s="77">
        <v>405.93146915608133</v>
      </c>
      <c r="M108" s="77">
        <v>402.16561466351396</v>
      </c>
      <c r="N108" s="77">
        <v>413.52945200591302</v>
      </c>
      <c r="O108" s="77">
        <v>404.59933127681546</v>
      </c>
      <c r="P108" s="77">
        <v>422.24343048079157</v>
      </c>
      <c r="Q108" s="77">
        <v>406.57350637511627</v>
      </c>
      <c r="R108" s="77">
        <v>414.90977147996188</v>
      </c>
      <c r="S108" s="77">
        <v>418.0055590964123</v>
      </c>
      <c r="T108" s="77">
        <v>413.72923262566269</v>
      </c>
      <c r="U108" s="77">
        <v>424.60828357348629</v>
      </c>
      <c r="V108" s="77">
        <v>418.75981449731745</v>
      </c>
      <c r="W108" s="77">
        <v>476.87164734693152</v>
      </c>
      <c r="DA108" s="92" t="s">
        <v>281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89">B78*1000000/B$6</f>
        <v>2727.5462823933995</v>
      </c>
      <c r="C110" s="203">
        <f t="shared" si="89"/>
        <v>2745.1604422692849</v>
      </c>
      <c r="D110" s="203">
        <f t="shared" si="89"/>
        <v>2534.7814096146158</v>
      </c>
      <c r="E110" s="203">
        <f t="shared" si="89"/>
        <v>2511.3870885991792</v>
      </c>
      <c r="F110" s="203">
        <f t="shared" si="89"/>
        <v>2403.3832094387653</v>
      </c>
      <c r="G110" s="203">
        <f t="shared" si="89"/>
        <v>2499.5143421287239</v>
      </c>
      <c r="H110" s="203">
        <f t="shared" si="89"/>
        <v>2384.1338428058584</v>
      </c>
      <c r="I110" s="203">
        <f t="shared" si="89"/>
        <v>2095.5495833371392</v>
      </c>
      <c r="J110" s="203">
        <f t="shared" si="89"/>
        <v>2119.8873924363584</v>
      </c>
      <c r="K110" s="203">
        <f t="shared" si="89"/>
        <v>2023.0832034421087</v>
      </c>
      <c r="L110" s="203">
        <f t="shared" si="89"/>
        <v>2196.2148318443187</v>
      </c>
      <c r="M110" s="203">
        <f t="shared" si="89"/>
        <v>1893.5114115722149</v>
      </c>
      <c r="N110" s="203">
        <f t="shared" si="89"/>
        <v>1813.2502542065795</v>
      </c>
      <c r="O110" s="203">
        <f t="shared" si="89"/>
        <v>1852.236546841327</v>
      </c>
      <c r="P110" s="203">
        <f t="shared" si="89"/>
        <v>1588.2070630446121</v>
      </c>
      <c r="Q110" s="203">
        <f t="shared" si="89"/>
        <v>1659.3285084028073</v>
      </c>
      <c r="R110" s="203">
        <f t="shared" ref="R110:V110" si="90">R78*1000000/R$6</f>
        <v>1716.3282153663699</v>
      </c>
      <c r="S110" s="203">
        <f t="shared" si="90"/>
        <v>1695.6255878223142</v>
      </c>
      <c r="T110" s="203">
        <f t="shared" si="90"/>
        <v>1514.0860710818811</v>
      </c>
      <c r="U110" s="203">
        <f t="shared" si="90"/>
        <v>1558.804538129823</v>
      </c>
      <c r="V110" s="203">
        <f t="shared" si="90"/>
        <v>1560.9473840704568</v>
      </c>
      <c r="W110" s="203">
        <f t="shared" ref="W110" si="91">W78*1000000/W$6</f>
        <v>1674.0691468712589</v>
      </c>
      <c r="DA110" s="216" t="s">
        <v>282</v>
      </c>
    </row>
    <row r="111" spans="1:105" ht="12" customHeight="1" x14ac:dyDescent="0.25">
      <c r="A111" s="208" t="s">
        <v>39</v>
      </c>
      <c r="B111" s="192">
        <f t="shared" ref="B111:Q111" si="92">B79*1000000/B$6</f>
        <v>2727.5462823933995</v>
      </c>
      <c r="C111" s="192">
        <f t="shared" si="92"/>
        <v>2745.1604422692849</v>
      </c>
      <c r="D111" s="192">
        <f t="shared" si="92"/>
        <v>2534.7814096146158</v>
      </c>
      <c r="E111" s="192">
        <f t="shared" si="92"/>
        <v>2511.3870885991792</v>
      </c>
      <c r="F111" s="192">
        <f t="shared" si="92"/>
        <v>2403.3832094387653</v>
      </c>
      <c r="G111" s="192">
        <f t="shared" si="92"/>
        <v>2499.5143421287239</v>
      </c>
      <c r="H111" s="192">
        <f t="shared" si="92"/>
        <v>2384.1338428058584</v>
      </c>
      <c r="I111" s="192">
        <f t="shared" si="92"/>
        <v>2095.5495833371392</v>
      </c>
      <c r="J111" s="192">
        <f t="shared" si="92"/>
        <v>2119.8873924363584</v>
      </c>
      <c r="K111" s="192">
        <f t="shared" si="92"/>
        <v>2023.0832034421087</v>
      </c>
      <c r="L111" s="192">
        <f t="shared" si="92"/>
        <v>2196.2148318443187</v>
      </c>
      <c r="M111" s="192">
        <f t="shared" si="92"/>
        <v>1893.5114115722149</v>
      </c>
      <c r="N111" s="192">
        <f t="shared" si="92"/>
        <v>1813.2502542065795</v>
      </c>
      <c r="O111" s="192">
        <f t="shared" si="92"/>
        <v>1852.236546841327</v>
      </c>
      <c r="P111" s="192">
        <f t="shared" si="92"/>
        <v>1588.2070630446121</v>
      </c>
      <c r="Q111" s="192">
        <f t="shared" si="92"/>
        <v>1659.3285084028073</v>
      </c>
      <c r="R111" s="192">
        <f t="shared" ref="R111:V111" si="93">R79*1000000/R$6</f>
        <v>1716.3282153663699</v>
      </c>
      <c r="S111" s="192">
        <f t="shared" si="93"/>
        <v>1695.6255878223142</v>
      </c>
      <c r="T111" s="192">
        <f t="shared" si="93"/>
        <v>1514.0860710818811</v>
      </c>
      <c r="U111" s="192">
        <f t="shared" si="93"/>
        <v>1558.804538129823</v>
      </c>
      <c r="V111" s="192">
        <f t="shared" si="93"/>
        <v>1560.9473840704568</v>
      </c>
      <c r="W111" s="192">
        <f t="shared" ref="W111" si="94">W79*1000000/W$6</f>
        <v>1674.0691468712589</v>
      </c>
      <c r="DA111" s="213" t="s">
        <v>283</v>
      </c>
    </row>
    <row r="112" spans="1:105" ht="12" customHeight="1" x14ac:dyDescent="0.25">
      <c r="A112" s="97" t="s">
        <v>57</v>
      </c>
      <c r="B112" s="74">
        <f t="shared" ref="B112:Q112" si="95">B80*1000000/B$6</f>
        <v>2484.3435148111125</v>
      </c>
      <c r="C112" s="74">
        <f t="shared" si="95"/>
        <v>2498.877835822414</v>
      </c>
      <c r="D112" s="74">
        <f t="shared" si="95"/>
        <v>2279.480908447943</v>
      </c>
      <c r="E112" s="74">
        <f t="shared" si="95"/>
        <v>2253.6708312417763</v>
      </c>
      <c r="F112" s="74">
        <f t="shared" si="95"/>
        <v>2148.658868708359</v>
      </c>
      <c r="G112" s="74">
        <f t="shared" si="95"/>
        <v>2250.3666329866714</v>
      </c>
      <c r="H112" s="74">
        <f t="shared" si="95"/>
        <v>2129.2682724576775</v>
      </c>
      <c r="I112" s="74">
        <f t="shared" si="95"/>
        <v>1863.5130924566117</v>
      </c>
      <c r="J112" s="74">
        <f t="shared" si="95"/>
        <v>1888.0765560617842</v>
      </c>
      <c r="K112" s="74">
        <f t="shared" si="95"/>
        <v>1785.7750650371572</v>
      </c>
      <c r="L112" s="74">
        <f t="shared" si="95"/>
        <v>1959.2396837786232</v>
      </c>
      <c r="M112" s="74">
        <f t="shared" si="95"/>
        <v>1655.4408022066273</v>
      </c>
      <c r="N112" s="74">
        <f t="shared" si="95"/>
        <v>1597.394603469942</v>
      </c>
      <c r="O112" s="74">
        <f t="shared" si="95"/>
        <v>1636.746978750168</v>
      </c>
      <c r="P112" s="74">
        <f t="shared" si="95"/>
        <v>1373.6194306375801</v>
      </c>
      <c r="Q112" s="74">
        <f t="shared" si="95"/>
        <v>1460.6061042658132</v>
      </c>
      <c r="R112" s="74">
        <f t="shared" ref="R112:V112" si="96">R80*1000000/R$6</f>
        <v>1523.521200757282</v>
      </c>
      <c r="S112" s="74">
        <f t="shared" si="96"/>
        <v>1505.8776154385994</v>
      </c>
      <c r="T112" s="74">
        <f t="shared" si="96"/>
        <v>1343.391848229892</v>
      </c>
      <c r="U112" s="74">
        <f t="shared" si="96"/>
        <v>1389.5616065602974</v>
      </c>
      <c r="V112" s="74">
        <f t="shared" si="96"/>
        <v>1390.0227534377286</v>
      </c>
      <c r="W112" s="74">
        <f t="shared" ref="W112" si="97">W80*1000000/W$6</f>
        <v>1478.0429659200076</v>
      </c>
      <c r="DA112" s="90" t="s">
        <v>284</v>
      </c>
    </row>
    <row r="113" spans="1:105" ht="12" customHeight="1" x14ac:dyDescent="0.25">
      <c r="A113" s="97" t="s">
        <v>56</v>
      </c>
      <c r="B113" s="74">
        <f t="shared" ref="B113:Q113" si="98">B81*1000000/B$6</f>
        <v>0</v>
      </c>
      <c r="C113" s="74">
        <f t="shared" si="98"/>
        <v>0</v>
      </c>
      <c r="D113" s="74">
        <f t="shared" si="98"/>
        <v>0</v>
      </c>
      <c r="E113" s="74">
        <f t="shared" si="98"/>
        <v>0</v>
      </c>
      <c r="F113" s="74">
        <f t="shared" si="98"/>
        <v>0</v>
      </c>
      <c r="G113" s="74">
        <f t="shared" si="98"/>
        <v>0</v>
      </c>
      <c r="H113" s="74">
        <f t="shared" si="98"/>
        <v>0</v>
      </c>
      <c r="I113" s="74">
        <f t="shared" si="98"/>
        <v>0</v>
      </c>
      <c r="J113" s="74">
        <f t="shared" si="98"/>
        <v>0</v>
      </c>
      <c r="K113" s="74">
        <f t="shared" si="98"/>
        <v>0</v>
      </c>
      <c r="L113" s="74">
        <f t="shared" si="98"/>
        <v>0</v>
      </c>
      <c r="M113" s="74">
        <f t="shared" si="98"/>
        <v>0</v>
      </c>
      <c r="N113" s="74">
        <f t="shared" si="98"/>
        <v>0</v>
      </c>
      <c r="O113" s="74">
        <f t="shared" si="98"/>
        <v>0</v>
      </c>
      <c r="P113" s="74">
        <f t="shared" si="98"/>
        <v>0</v>
      </c>
      <c r="Q113" s="74">
        <f t="shared" si="98"/>
        <v>0</v>
      </c>
      <c r="R113" s="74">
        <f t="shared" ref="R113:V113" si="99">R81*1000000/R$6</f>
        <v>0</v>
      </c>
      <c r="S113" s="74">
        <f t="shared" si="99"/>
        <v>0</v>
      </c>
      <c r="T113" s="74">
        <f t="shared" si="99"/>
        <v>0</v>
      </c>
      <c r="U113" s="74">
        <f t="shared" si="99"/>
        <v>0</v>
      </c>
      <c r="V113" s="74">
        <f t="shared" si="99"/>
        <v>0</v>
      </c>
      <c r="W113" s="74">
        <f t="shared" ref="W113" si="100">W81*1000000/W$6</f>
        <v>0</v>
      </c>
      <c r="DA113" s="90" t="s">
        <v>285</v>
      </c>
    </row>
    <row r="114" spans="1:105" ht="12" customHeight="1" x14ac:dyDescent="0.25">
      <c r="A114" s="97" t="s">
        <v>55</v>
      </c>
      <c r="B114" s="74">
        <f t="shared" ref="B114:Q114" si="101">B82*1000000/B$6</f>
        <v>238.39419924602169</v>
      </c>
      <c r="C114" s="74">
        <f t="shared" si="101"/>
        <v>240.54117377727428</v>
      </c>
      <c r="D114" s="74">
        <f t="shared" si="101"/>
        <v>249.43807375446872</v>
      </c>
      <c r="E114" s="74">
        <f t="shared" si="101"/>
        <v>251.76967988201798</v>
      </c>
      <c r="F114" s="74">
        <f t="shared" si="101"/>
        <v>248.3551498685226</v>
      </c>
      <c r="G114" s="74">
        <f t="shared" si="101"/>
        <v>242.74062998361362</v>
      </c>
      <c r="H114" s="74">
        <f t="shared" si="101"/>
        <v>247.55419063164013</v>
      </c>
      <c r="I114" s="74">
        <f t="shared" si="101"/>
        <v>226.09132259763706</v>
      </c>
      <c r="J114" s="74">
        <f t="shared" si="101"/>
        <v>225.39490941155975</v>
      </c>
      <c r="K114" s="74">
        <f t="shared" si="101"/>
        <v>229.26638948433748</v>
      </c>
      <c r="L114" s="74">
        <f t="shared" si="101"/>
        <v>229.04711377496673</v>
      </c>
      <c r="M114" s="74">
        <f t="shared" si="101"/>
        <v>230.30190250284122</v>
      </c>
      <c r="N114" s="74">
        <f t="shared" si="101"/>
        <v>208.63800763692265</v>
      </c>
      <c r="O114" s="74">
        <f t="shared" si="101"/>
        <v>208.58389771073277</v>
      </c>
      <c r="P114" s="74">
        <f t="shared" si="101"/>
        <v>207.91471304928825</v>
      </c>
      <c r="Q114" s="74">
        <f t="shared" si="101"/>
        <v>192.49437557868575</v>
      </c>
      <c r="R114" s="74">
        <f t="shared" ref="R114:V114" si="102">R82*1000000/R$6</f>
        <v>186.86731425209823</v>
      </c>
      <c r="S114" s="74">
        <f t="shared" si="102"/>
        <v>183.86175349290363</v>
      </c>
      <c r="T114" s="74">
        <f t="shared" si="102"/>
        <v>165.20331558923567</v>
      </c>
      <c r="U114" s="74">
        <f t="shared" si="102"/>
        <v>163.54314879975919</v>
      </c>
      <c r="V114" s="74">
        <f t="shared" si="102"/>
        <v>165.11844285702134</v>
      </c>
      <c r="W114" s="74">
        <f t="shared" ref="W114" si="103">W82*1000000/W$6</f>
        <v>189.3679648225162</v>
      </c>
      <c r="DA114" s="90" t="s">
        <v>286</v>
      </c>
    </row>
    <row r="115" spans="1:105" ht="12" customHeight="1" x14ac:dyDescent="0.25">
      <c r="A115" s="107" t="s">
        <v>54</v>
      </c>
      <c r="B115" s="193">
        <f t="shared" ref="B115:Q115" si="104">B83*1000000/B$6</f>
        <v>4.8085683362657576</v>
      </c>
      <c r="C115" s="193">
        <f t="shared" si="104"/>
        <v>5.7414326695971196</v>
      </c>
      <c r="D115" s="193">
        <f t="shared" si="104"/>
        <v>5.8624274122046085</v>
      </c>
      <c r="E115" s="193">
        <f t="shared" si="104"/>
        <v>5.9465774753852179</v>
      </c>
      <c r="F115" s="193">
        <f t="shared" si="104"/>
        <v>6.3691908618838955</v>
      </c>
      <c r="G115" s="193">
        <f t="shared" si="104"/>
        <v>6.4070791584385258</v>
      </c>
      <c r="H115" s="193">
        <f t="shared" si="104"/>
        <v>7.3113797165411283</v>
      </c>
      <c r="I115" s="193">
        <f t="shared" si="104"/>
        <v>5.9451682828908874</v>
      </c>
      <c r="J115" s="193">
        <f t="shared" si="104"/>
        <v>6.4159269630140505</v>
      </c>
      <c r="K115" s="193">
        <f t="shared" si="104"/>
        <v>8.0417489206139621</v>
      </c>
      <c r="L115" s="193">
        <f t="shared" si="104"/>
        <v>7.9280342907285615</v>
      </c>
      <c r="M115" s="193">
        <f t="shared" si="104"/>
        <v>7.7687068627467006</v>
      </c>
      <c r="N115" s="193">
        <f t="shared" si="104"/>
        <v>7.217643099715203</v>
      </c>
      <c r="O115" s="193">
        <f t="shared" si="104"/>
        <v>6.9056703804260327</v>
      </c>
      <c r="P115" s="193">
        <f t="shared" si="104"/>
        <v>6.6729193577438553</v>
      </c>
      <c r="Q115" s="193">
        <f t="shared" si="104"/>
        <v>6.2280285583082851</v>
      </c>
      <c r="R115" s="193">
        <f t="shared" ref="R115:V115" si="105">R83*1000000/R$6</f>
        <v>5.9397003569896896</v>
      </c>
      <c r="S115" s="193">
        <f t="shared" si="105"/>
        <v>5.8862188908113646</v>
      </c>
      <c r="T115" s="193">
        <f t="shared" si="105"/>
        <v>5.4909072627534137</v>
      </c>
      <c r="U115" s="193">
        <f t="shared" si="105"/>
        <v>5.6997827697664469</v>
      </c>
      <c r="V115" s="193">
        <f t="shared" si="105"/>
        <v>5.8061877757066007</v>
      </c>
      <c r="W115" s="193">
        <f t="shared" ref="W115" si="106">W83*1000000/W$6</f>
        <v>6.6582161287348764</v>
      </c>
      <c r="DA115" s="214" t="s">
        <v>287</v>
      </c>
    </row>
    <row r="116" spans="1:105" ht="12" customHeight="1" x14ac:dyDescent="0.25">
      <c r="A116" s="209" t="s">
        <v>58</v>
      </c>
      <c r="B116" s="77">
        <f t="shared" ref="B116:Q116" si="107">B84*1000000/B$6</f>
        <v>0</v>
      </c>
      <c r="C116" s="77">
        <f t="shared" si="107"/>
        <v>0</v>
      </c>
      <c r="D116" s="77">
        <f t="shared" si="107"/>
        <v>0</v>
      </c>
      <c r="E116" s="77">
        <f t="shared" si="107"/>
        <v>0</v>
      </c>
      <c r="F116" s="77">
        <f t="shared" si="107"/>
        <v>0</v>
      </c>
      <c r="G116" s="77">
        <f t="shared" si="107"/>
        <v>0</v>
      </c>
      <c r="H116" s="77">
        <f t="shared" si="107"/>
        <v>0</v>
      </c>
      <c r="I116" s="77">
        <f t="shared" si="107"/>
        <v>0</v>
      </c>
      <c r="J116" s="77">
        <f t="shared" si="107"/>
        <v>0</v>
      </c>
      <c r="K116" s="77">
        <f t="shared" si="107"/>
        <v>0</v>
      </c>
      <c r="L116" s="77">
        <f t="shared" si="107"/>
        <v>0</v>
      </c>
      <c r="M116" s="77">
        <f t="shared" si="107"/>
        <v>0</v>
      </c>
      <c r="N116" s="77">
        <f t="shared" si="107"/>
        <v>0</v>
      </c>
      <c r="O116" s="77">
        <f t="shared" si="107"/>
        <v>0</v>
      </c>
      <c r="P116" s="77">
        <f t="shared" si="107"/>
        <v>0</v>
      </c>
      <c r="Q116" s="77">
        <f t="shared" si="107"/>
        <v>0</v>
      </c>
      <c r="R116" s="77">
        <f t="shared" ref="R116:V116" si="108">R84*1000000/R$6</f>
        <v>0</v>
      </c>
      <c r="S116" s="77">
        <f t="shared" si="108"/>
        <v>0</v>
      </c>
      <c r="T116" s="77">
        <f t="shared" si="108"/>
        <v>0</v>
      </c>
      <c r="U116" s="77">
        <f t="shared" si="108"/>
        <v>0</v>
      </c>
      <c r="V116" s="77">
        <f t="shared" si="108"/>
        <v>0</v>
      </c>
      <c r="W116" s="77">
        <f t="shared" ref="W116" si="109">W84*1000000/W$6</f>
        <v>0</v>
      </c>
      <c r="DA116" s="92" t="s">
        <v>288</v>
      </c>
    </row>
    <row r="118" spans="1:105" ht="12.95" customHeight="1" x14ac:dyDescent="0.25">
      <c r="A118" s="23" t="s">
        <v>48</v>
      </c>
      <c r="B118" s="206">
        <f t="shared" ref="B118:Q118" si="110">IF(B104=0,"",B104/B97)</f>
        <v>0.5573070536356951</v>
      </c>
      <c r="C118" s="206">
        <f t="shared" si="110"/>
        <v>0.56764811670050364</v>
      </c>
      <c r="D118" s="206">
        <f t="shared" si="110"/>
        <v>0.57755707396512435</v>
      </c>
      <c r="E118" s="206">
        <f t="shared" si="110"/>
        <v>0.58922800309783052</v>
      </c>
      <c r="F118" s="206">
        <f t="shared" si="110"/>
        <v>0.60111820076766942</v>
      </c>
      <c r="G118" s="206">
        <f t="shared" si="110"/>
        <v>0.6047201564338428</v>
      </c>
      <c r="H118" s="206">
        <f t="shared" si="110"/>
        <v>0.61386151573171521</v>
      </c>
      <c r="I118" s="206">
        <f t="shared" si="110"/>
        <v>0.6305235711727899</v>
      </c>
      <c r="J118" s="206">
        <f t="shared" si="110"/>
        <v>0.6400691474248551</v>
      </c>
      <c r="K118" s="206">
        <f t="shared" si="110"/>
        <v>0.65933090402008443</v>
      </c>
      <c r="L118" s="206">
        <f t="shared" si="110"/>
        <v>0.67008029047956807</v>
      </c>
      <c r="M118" s="206">
        <f t="shared" si="110"/>
        <v>0.68800053064406441</v>
      </c>
      <c r="N118" s="206">
        <f t="shared" si="110"/>
        <v>0.70659164603405877</v>
      </c>
      <c r="O118" s="206">
        <f t="shared" si="110"/>
        <v>0.72143439299920042</v>
      </c>
      <c r="P118" s="206">
        <f t="shared" si="110"/>
        <v>0.73162791049275278</v>
      </c>
      <c r="Q118" s="206">
        <f t="shared" si="110"/>
        <v>0.74303051972173484</v>
      </c>
      <c r="R118" s="206">
        <f t="shared" ref="R118:V118" si="111">IF(R104=0,"",R104/R97)</f>
        <v>0.7517004588021049</v>
      </c>
      <c r="S118" s="206">
        <f t="shared" si="111"/>
        <v>0.76236220888368267</v>
      </c>
      <c r="T118" s="206">
        <f t="shared" si="111"/>
        <v>0.78048494829311865</v>
      </c>
      <c r="U118" s="206">
        <f t="shared" si="111"/>
        <v>0.78999844533459151</v>
      </c>
      <c r="V118" s="206">
        <f t="shared" si="111"/>
        <v>0.8156306946137224</v>
      </c>
      <c r="W118" s="206">
        <f t="shared" ref="W118" si="112">IF(W104=0,"",W104/W97)</f>
        <v>0.82487262146054285</v>
      </c>
      <c r="DA118" s="218" t="s">
        <v>289</v>
      </c>
    </row>
    <row r="119" spans="1:105" ht="12" customHeight="1" x14ac:dyDescent="0.25">
      <c r="A119" s="97" t="s">
        <v>57</v>
      </c>
      <c r="B119" s="199">
        <f t="shared" ref="B119:Q119" si="113">IF(B105=0,"",B105/B98)</f>
        <v>0.54085920546478916</v>
      </c>
      <c r="C119" s="199">
        <f t="shared" si="113"/>
        <v>0.55174198107939676</v>
      </c>
      <c r="D119" s="199">
        <f t="shared" si="113"/>
        <v>0.56076290053618372</v>
      </c>
      <c r="E119" s="199">
        <f t="shared" si="113"/>
        <v>0.57334682397857029</v>
      </c>
      <c r="F119" s="199">
        <f t="shared" si="113"/>
        <v>0.58533787986663788</v>
      </c>
      <c r="G119" s="199">
        <f t="shared" si="113"/>
        <v>0.59095811994625558</v>
      </c>
      <c r="H119" s="199">
        <f t="shared" si="113"/>
        <v>0.59870318268674405</v>
      </c>
      <c r="I119" s="199">
        <f t="shared" si="113"/>
        <v>0.61669937055532265</v>
      </c>
      <c r="J119" s="199">
        <f t="shared" si="113"/>
        <v>0.6267680445570516</v>
      </c>
      <c r="K119" s="199">
        <f t="shared" si="113"/>
        <v>0.64587070674636926</v>
      </c>
      <c r="L119" s="199">
        <f t="shared" si="113"/>
        <v>0.65797288109012209</v>
      </c>
      <c r="M119" s="199">
        <f t="shared" si="113"/>
        <v>0.67734718796073268</v>
      </c>
      <c r="N119" s="199">
        <f t="shared" si="113"/>
        <v>0.69729503098336509</v>
      </c>
      <c r="O119" s="199">
        <f t="shared" si="113"/>
        <v>0.71362674636546286</v>
      </c>
      <c r="P119" s="199">
        <f t="shared" si="113"/>
        <v>0.72377584423738628</v>
      </c>
      <c r="Q119" s="199">
        <f t="shared" si="113"/>
        <v>0.73621502270661709</v>
      </c>
      <c r="R119" s="199">
        <f t="shared" ref="R119:V119" si="114">IF(R105=0,"",R105/R98)</f>
        <v>0.74542665632935678</v>
      </c>
      <c r="S119" s="199">
        <f t="shared" si="114"/>
        <v>0.7569782114383512</v>
      </c>
      <c r="T119" s="199">
        <f t="shared" si="114"/>
        <v>0.77675306760657714</v>
      </c>
      <c r="U119" s="199">
        <f t="shared" si="114"/>
        <v>0.78600723458434885</v>
      </c>
      <c r="V119" s="199">
        <f t="shared" si="114"/>
        <v>0.81523270946228243</v>
      </c>
      <c r="W119" s="199">
        <f t="shared" ref="W119" si="115">IF(W105=0,"",W105/W98)</f>
        <v>0.82422816275046262</v>
      </c>
      <c r="DA119" s="59" t="s">
        <v>290</v>
      </c>
    </row>
    <row r="120" spans="1:105" ht="12" customHeight="1" x14ac:dyDescent="0.25">
      <c r="A120" s="97" t="s">
        <v>56</v>
      </c>
      <c r="B120" s="200">
        <f t="shared" ref="B120:Q120" si="116">IF(B106=0,"",B106/B99)</f>
        <v>1.821245975561961</v>
      </c>
      <c r="C120" s="200">
        <f t="shared" si="116"/>
        <v>1.9830360275742116</v>
      </c>
      <c r="D120" s="200">
        <f t="shared" si="116"/>
        <v>2.1001092652979794</v>
      </c>
      <c r="E120" s="200">
        <f t="shared" si="116"/>
        <v>2.2305138451218598</v>
      </c>
      <c r="F120" s="200">
        <f t="shared" si="116"/>
        <v>2.3386349957924937</v>
      </c>
      <c r="G120" s="200">
        <f t="shared" si="116"/>
        <v>2.4450402236193014</v>
      </c>
      <c r="H120" s="200">
        <f t="shared" si="116"/>
        <v>2.552033544741005</v>
      </c>
      <c r="I120" s="200">
        <f t="shared" si="116"/>
        <v>2.6322332657478666</v>
      </c>
      <c r="J120" s="200">
        <f t="shared" si="116"/>
        <v>2.6954166546512477</v>
      </c>
      <c r="K120" s="200">
        <f t="shared" si="116"/>
        <v>2.7781393350533086</v>
      </c>
      <c r="L120" s="200">
        <f t="shared" si="116"/>
        <v>2.8600703185808465</v>
      </c>
      <c r="M120" s="200">
        <f t="shared" si="116"/>
        <v>2.9489903901005539</v>
      </c>
      <c r="N120" s="200">
        <f t="shared" si="116"/>
        <v>3.0351933171604237</v>
      </c>
      <c r="O120" s="200">
        <f t="shared" si="116"/>
        <v>3.1537986149289283</v>
      </c>
      <c r="P120" s="200">
        <f t="shared" si="116"/>
        <v>3.2631033005482122</v>
      </c>
      <c r="Q120" s="200">
        <f t="shared" si="116"/>
        <v>3.3808267255769979</v>
      </c>
      <c r="R120" s="200">
        <f t="shared" ref="R120:V120" si="117">IF(R106=0,"",R106/R99)</f>
        <v>3.5057508784429179</v>
      </c>
      <c r="S120" s="200">
        <f t="shared" si="117"/>
        <v>3.6411302560727061</v>
      </c>
      <c r="T120" s="200">
        <f t="shared" si="117"/>
        <v>3.7625940490027379</v>
      </c>
      <c r="U120" s="200">
        <f t="shared" si="117"/>
        <v>3.8739010805896452</v>
      </c>
      <c r="V120" s="200">
        <f t="shared" si="117"/>
        <v>3.9781184195994737</v>
      </c>
      <c r="W120" s="200">
        <f t="shared" ref="W120" si="118">IF(W106=0,"",W106/W99)</f>
        <v>4.0559325150021062</v>
      </c>
      <c r="DA120" s="63" t="s">
        <v>291</v>
      </c>
    </row>
    <row r="121" spans="1:105" ht="12" customHeight="1" x14ac:dyDescent="0.25">
      <c r="A121" s="97" t="s">
        <v>55</v>
      </c>
      <c r="B121" s="200">
        <f t="shared" ref="B121:Q121" si="119">IF(B107=0,"",B107/B100)</f>
        <v>0.63180024609561813</v>
      </c>
      <c r="C121" s="200">
        <f t="shared" si="119"/>
        <v>0.63778721920757464</v>
      </c>
      <c r="D121" s="200">
        <f t="shared" si="119"/>
        <v>0.64264593606944287</v>
      </c>
      <c r="E121" s="200">
        <f t="shared" si="119"/>
        <v>0.65003894572231191</v>
      </c>
      <c r="F121" s="200">
        <f t="shared" si="119"/>
        <v>0.65901739961191252</v>
      </c>
      <c r="G121" s="200">
        <f t="shared" si="119"/>
        <v>0.66270101009575522</v>
      </c>
      <c r="H121" s="200">
        <f t="shared" si="119"/>
        <v>0.6725264756990913</v>
      </c>
      <c r="I121" s="200">
        <f t="shared" si="119"/>
        <v>0.68307979264620877</v>
      </c>
      <c r="J121" s="200">
        <f t="shared" si="119"/>
        <v>0.69110190733635102</v>
      </c>
      <c r="K121" s="200">
        <f t="shared" si="119"/>
        <v>0.70645517265993074</v>
      </c>
      <c r="L121" s="200">
        <f t="shared" si="119"/>
        <v>0.71802160223335365</v>
      </c>
      <c r="M121" s="200">
        <f t="shared" si="119"/>
        <v>0.72569938980857684</v>
      </c>
      <c r="N121" s="200">
        <f t="shared" si="119"/>
        <v>0.74107653724287914</v>
      </c>
      <c r="O121" s="200">
        <f t="shared" si="119"/>
        <v>0.75241438477082678</v>
      </c>
      <c r="P121" s="200">
        <f t="shared" si="119"/>
        <v>0.75766587385812745</v>
      </c>
      <c r="Q121" s="200">
        <f t="shared" si="119"/>
        <v>0.76812738951399251</v>
      </c>
      <c r="R121" s="200">
        <f t="shared" ref="R121:V121" si="120">IF(R107=0,"",R107/R100)</f>
        <v>0.77713107866020015</v>
      </c>
      <c r="S121" s="200">
        <f t="shared" si="120"/>
        <v>0.78397183472644616</v>
      </c>
      <c r="T121" s="200">
        <f t="shared" si="120"/>
        <v>0.79419861378596301</v>
      </c>
      <c r="U121" s="200">
        <f t="shared" si="120"/>
        <v>0.80504390017903238</v>
      </c>
      <c r="V121" s="200">
        <f t="shared" si="120"/>
        <v>0.81543910089655169</v>
      </c>
      <c r="W121" s="200">
        <f t="shared" ref="W121" si="121">IF(W107=0,"",W107/W100)</f>
        <v>0.82632373085625577</v>
      </c>
      <c r="DA121" s="63" t="s">
        <v>292</v>
      </c>
    </row>
    <row r="122" spans="1:105" ht="12" customHeight="1" x14ac:dyDescent="0.25">
      <c r="A122" s="109" t="s">
        <v>54</v>
      </c>
      <c r="B122" s="201">
        <f t="shared" ref="B122:Q122" si="122">IF(B108=0,"",B108/B101)</f>
        <v>0.73593416842221882</v>
      </c>
      <c r="C122" s="201">
        <f t="shared" si="122"/>
        <v>0.73775923737229987</v>
      </c>
      <c r="D122" s="201">
        <f t="shared" si="122"/>
        <v>0.74041467041761944</v>
      </c>
      <c r="E122" s="201">
        <f t="shared" si="122"/>
        <v>0.74291404119149584</v>
      </c>
      <c r="F122" s="201">
        <f t="shared" si="122"/>
        <v>0.74542145192605758</v>
      </c>
      <c r="G122" s="201">
        <f t="shared" si="122"/>
        <v>0.74567820820746633</v>
      </c>
      <c r="H122" s="201">
        <f t="shared" si="122"/>
        <v>0.74841836501521075</v>
      </c>
      <c r="I122" s="201">
        <f t="shared" si="122"/>
        <v>0.75035399951035864</v>
      </c>
      <c r="J122" s="201">
        <f t="shared" si="122"/>
        <v>0.75126304987912351</v>
      </c>
      <c r="K122" s="201">
        <f t="shared" si="122"/>
        <v>0.75255660852295614</v>
      </c>
      <c r="L122" s="201">
        <f t="shared" si="122"/>
        <v>0.75414761088971094</v>
      </c>
      <c r="M122" s="201">
        <f t="shared" si="122"/>
        <v>0.75511873598460122</v>
      </c>
      <c r="N122" s="201">
        <f t="shared" si="122"/>
        <v>0.75789500488778383</v>
      </c>
      <c r="O122" s="201">
        <f t="shared" si="122"/>
        <v>0.76127914191117352</v>
      </c>
      <c r="P122" s="201">
        <f t="shared" si="122"/>
        <v>0.76510856531511429</v>
      </c>
      <c r="Q122" s="201">
        <f t="shared" si="122"/>
        <v>0.77014663995637023</v>
      </c>
      <c r="R122" s="201">
        <f t="shared" ref="R122:V122" si="123">IF(R108=0,"",R108/R101)</f>
        <v>0.77778146081322175</v>
      </c>
      <c r="S122" s="201">
        <f t="shared" si="123"/>
        <v>0.78505747572404516</v>
      </c>
      <c r="T122" s="201">
        <f t="shared" si="123"/>
        <v>0.79509539562568932</v>
      </c>
      <c r="U122" s="201">
        <f t="shared" si="123"/>
        <v>0.80485342028164919</v>
      </c>
      <c r="V122" s="201">
        <f t="shared" si="123"/>
        <v>0.81509255608715414</v>
      </c>
      <c r="W122" s="201">
        <f t="shared" ref="W122" si="124">IF(W108=0,"",W108/W101)</f>
        <v>0.82523631809373554</v>
      </c>
      <c r="DA122" s="60" t="s">
        <v>293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25">IF(B96=0,0,B96/B$19)</f>
        <v>240.63197774280096</v>
      </c>
      <c r="C126" s="203">
        <f t="shared" si="125"/>
        <v>247.58303425165766</v>
      </c>
      <c r="D126" s="203">
        <f t="shared" si="125"/>
        <v>232.51960009610542</v>
      </c>
      <c r="E126" s="203">
        <f t="shared" si="125"/>
        <v>230.11352652640917</v>
      </c>
      <c r="F126" s="203">
        <f t="shared" si="125"/>
        <v>223.06919093881018</v>
      </c>
      <c r="G126" s="203">
        <f t="shared" si="125"/>
        <v>223.04419598506951</v>
      </c>
      <c r="H126" s="203">
        <f t="shared" si="125"/>
        <v>217.42823340913492</v>
      </c>
      <c r="I126" s="203">
        <f t="shared" si="125"/>
        <v>206.53897776591108</v>
      </c>
      <c r="J126" s="203">
        <f t="shared" si="125"/>
        <v>208.29917307705895</v>
      </c>
      <c r="K126" s="203">
        <f t="shared" si="125"/>
        <v>208.47162049969052</v>
      </c>
      <c r="L126" s="203">
        <f t="shared" si="125"/>
        <v>223.78656260563747</v>
      </c>
      <c r="M126" s="203">
        <f t="shared" si="125"/>
        <v>205.90668990604641</v>
      </c>
      <c r="N126" s="203">
        <f t="shared" si="125"/>
        <v>208.1864418110562</v>
      </c>
      <c r="O126" s="203">
        <f t="shared" si="125"/>
        <v>211.45597492386082</v>
      </c>
      <c r="P126" s="203">
        <f t="shared" si="125"/>
        <v>186.9378284109136</v>
      </c>
      <c r="Q126" s="203">
        <f t="shared" si="125"/>
        <v>196.3889138853001</v>
      </c>
      <c r="R126" s="203">
        <f t="shared" ref="R126:V126" si="126">IF(R96=0,0,R96/R$19)</f>
        <v>201.75357535304897</v>
      </c>
      <c r="S126" s="203">
        <f t="shared" si="126"/>
        <v>200.61450958721093</v>
      </c>
      <c r="T126" s="203">
        <f t="shared" si="126"/>
        <v>184.78857020699758</v>
      </c>
      <c r="U126" s="203">
        <f t="shared" si="126"/>
        <v>188.37010224307454</v>
      </c>
      <c r="V126" s="203">
        <f t="shared" si="126"/>
        <v>191.93460598976017</v>
      </c>
      <c r="W126" s="203">
        <f t="shared" ref="W126" si="127">IF(W96=0,0,W96/W$19)</f>
        <v>210.57925599991327</v>
      </c>
      <c r="DA126" s="216" t="s">
        <v>294</v>
      </c>
    </row>
    <row r="127" spans="1:105" ht="12" customHeight="1" x14ac:dyDescent="0.25">
      <c r="A127" s="208" t="s">
        <v>39</v>
      </c>
      <c r="B127" s="192">
        <f t="shared" ref="B127:Q127" si="128">IF(B97=0,0,B97/B$19)</f>
        <v>217.95719976061432</v>
      </c>
      <c r="C127" s="192">
        <f t="shared" si="128"/>
        <v>224.75717025529937</v>
      </c>
      <c r="D127" s="192">
        <f t="shared" si="128"/>
        <v>209.53772474696481</v>
      </c>
      <c r="E127" s="192">
        <f t="shared" si="128"/>
        <v>207.26051342300664</v>
      </c>
      <c r="F127" s="192">
        <f t="shared" si="128"/>
        <v>199.97489504472617</v>
      </c>
      <c r="G127" s="192">
        <f t="shared" si="128"/>
        <v>199.83040871997181</v>
      </c>
      <c r="H127" s="192">
        <f t="shared" si="128"/>
        <v>194.22106106181235</v>
      </c>
      <c r="I127" s="192">
        <f t="shared" si="128"/>
        <v>183.40997563019752</v>
      </c>
      <c r="J127" s="192">
        <f t="shared" si="128"/>
        <v>185.2952471928545</v>
      </c>
      <c r="K127" s="192">
        <f t="shared" si="128"/>
        <v>185.65546318526265</v>
      </c>
      <c r="L127" s="192">
        <f t="shared" si="128"/>
        <v>201.25446252427315</v>
      </c>
      <c r="M127" s="192">
        <f t="shared" si="128"/>
        <v>184.04340067229498</v>
      </c>
      <c r="N127" s="192">
        <f t="shared" si="128"/>
        <v>186.07787153097158</v>
      </c>
      <c r="O127" s="192">
        <f t="shared" si="128"/>
        <v>189.72961872263028</v>
      </c>
      <c r="P127" s="192">
        <f t="shared" si="128"/>
        <v>166.20929642364814</v>
      </c>
      <c r="Q127" s="192">
        <f t="shared" si="128"/>
        <v>175.88156378794193</v>
      </c>
      <c r="R127" s="192">
        <f t="shared" ref="R127:V127" si="129">IF(R97=0,0,R97/R$19)</f>
        <v>181.54794294630997</v>
      </c>
      <c r="S127" s="192">
        <f t="shared" si="129"/>
        <v>180.44181910671458</v>
      </c>
      <c r="T127" s="192">
        <f t="shared" si="129"/>
        <v>164.96530504515266</v>
      </c>
      <c r="U127" s="192">
        <f t="shared" si="129"/>
        <v>168.20705668810288</v>
      </c>
      <c r="V127" s="192">
        <f t="shared" si="129"/>
        <v>172.33599510925265</v>
      </c>
      <c r="W127" s="192">
        <f t="shared" ref="W127" si="130">IF(W97=0,0,W97/W$19)</f>
        <v>188.95304443153393</v>
      </c>
      <c r="DA127" s="213" t="s">
        <v>295</v>
      </c>
    </row>
    <row r="128" spans="1:105" ht="12" customHeight="1" x14ac:dyDescent="0.25">
      <c r="A128" s="97" t="s">
        <v>57</v>
      </c>
      <c r="B128" s="74">
        <f t="shared" ref="B128:Q128" si="131">IF(B98=0,0,B98/B$19)</f>
        <v>183.19325126674622</v>
      </c>
      <c r="C128" s="74">
        <f t="shared" si="131"/>
        <v>188.63645123711018</v>
      </c>
      <c r="D128" s="74">
        <f t="shared" si="131"/>
        <v>172.38248548689722</v>
      </c>
      <c r="E128" s="74">
        <f t="shared" si="131"/>
        <v>170.32551167524576</v>
      </c>
      <c r="F128" s="74">
        <f t="shared" si="131"/>
        <v>163.14560916393225</v>
      </c>
      <c r="G128" s="74">
        <f t="shared" si="131"/>
        <v>166.42182901748663</v>
      </c>
      <c r="H128" s="74">
        <f t="shared" si="131"/>
        <v>159.47659452918802</v>
      </c>
      <c r="I128" s="74">
        <f t="shared" si="131"/>
        <v>149.7322620988005</v>
      </c>
      <c r="J128" s="74">
        <f t="shared" si="131"/>
        <v>151.47785508855358</v>
      </c>
      <c r="K128" s="74">
        <f t="shared" si="131"/>
        <v>149.07717782060283</v>
      </c>
      <c r="L128" s="74">
        <f t="shared" si="131"/>
        <v>164.59748507797536</v>
      </c>
      <c r="M128" s="74">
        <f t="shared" si="131"/>
        <v>147.54013419842107</v>
      </c>
      <c r="N128" s="74">
        <f t="shared" si="131"/>
        <v>149.69689789406107</v>
      </c>
      <c r="O128" s="74">
        <f t="shared" si="131"/>
        <v>154.25350666937987</v>
      </c>
      <c r="P128" s="74">
        <f t="shared" si="131"/>
        <v>130.03057458848582</v>
      </c>
      <c r="Q128" s="74">
        <f t="shared" si="131"/>
        <v>140.78402203041975</v>
      </c>
      <c r="R128" s="74">
        <f t="shared" ref="R128:V128" si="132">IF(R98=0,0,R98/R$19)</f>
        <v>147.07706361493021</v>
      </c>
      <c r="S128" s="74">
        <f t="shared" si="132"/>
        <v>146.79106295966119</v>
      </c>
      <c r="T128" s="74">
        <f t="shared" si="132"/>
        <v>133.17559018519614</v>
      </c>
      <c r="U128" s="74">
        <f t="shared" si="132"/>
        <v>136.23687920057213</v>
      </c>
      <c r="V128" s="74">
        <f t="shared" si="132"/>
        <v>140.78602936605594</v>
      </c>
      <c r="W128" s="74">
        <f t="shared" ref="W128" si="133">IF(W98=0,0,W98/W$19)</f>
        <v>153.65572277432088</v>
      </c>
      <c r="DA128" s="90" t="s">
        <v>296</v>
      </c>
    </row>
    <row r="129" spans="1:105" ht="12" customHeight="1" x14ac:dyDescent="0.25">
      <c r="A129" s="97" t="s">
        <v>56</v>
      </c>
      <c r="B129" s="74">
        <f t="shared" ref="B129:Q129" si="134">IF(B99=0,0,B99/B$19)</f>
        <v>6.2852316353413365E-3</v>
      </c>
      <c r="C129" s="74">
        <f t="shared" si="134"/>
        <v>7.7959331578611353E-3</v>
      </c>
      <c r="D129" s="74">
        <f t="shared" si="134"/>
        <v>8.7811968875651462E-3</v>
      </c>
      <c r="E129" s="74">
        <f t="shared" si="134"/>
        <v>1.6190240599701328E-2</v>
      </c>
      <c r="F129" s="74">
        <f t="shared" si="134"/>
        <v>1.0628365962050842E-2</v>
      </c>
      <c r="G129" s="74">
        <f t="shared" si="134"/>
        <v>1.1962128426758088E-2</v>
      </c>
      <c r="H129" s="74">
        <f t="shared" si="134"/>
        <v>1.5377269952192607E-2</v>
      </c>
      <c r="I129" s="74">
        <f t="shared" si="134"/>
        <v>1.6064715715097416E-2</v>
      </c>
      <c r="J129" s="74">
        <f t="shared" si="134"/>
        <v>1.481699308589106E-2</v>
      </c>
      <c r="K129" s="74">
        <f t="shared" si="134"/>
        <v>1.5671527704088854E-2</v>
      </c>
      <c r="L129" s="74">
        <f t="shared" si="134"/>
        <v>1.800857755394027E-2</v>
      </c>
      <c r="M129" s="74">
        <f t="shared" si="134"/>
        <v>1.6821195126104613E-2</v>
      </c>
      <c r="N129" s="74">
        <f t="shared" si="134"/>
        <v>1.9380045514510731E-2</v>
      </c>
      <c r="O129" s="74">
        <f t="shared" si="134"/>
        <v>2.4162967106433807E-2</v>
      </c>
      <c r="P129" s="74">
        <f t="shared" si="134"/>
        <v>1.5088634363893447E-2</v>
      </c>
      <c r="Q129" s="74">
        <f t="shared" si="134"/>
        <v>2.5999253033932159E-2</v>
      </c>
      <c r="R129" s="74">
        <f t="shared" ref="R129:V129" si="135">IF(R99=0,0,R99/R$19)</f>
        <v>1.56209305482844E-2</v>
      </c>
      <c r="S129" s="74">
        <f t="shared" si="135"/>
        <v>2.0069227530990025E-2</v>
      </c>
      <c r="T129" s="74">
        <f t="shared" si="135"/>
        <v>1.8992870940823737E-2</v>
      </c>
      <c r="U129" s="74">
        <f t="shared" si="135"/>
        <v>2.077295999344907E-2</v>
      </c>
      <c r="V129" s="74">
        <f t="shared" si="135"/>
        <v>2.0190803356054179E-2</v>
      </c>
      <c r="W129" s="74">
        <f t="shared" ref="W129" si="136">IF(W99=0,0,W99/W$19)</f>
        <v>1.6718467526773573E-2</v>
      </c>
      <c r="DA129" s="90" t="s">
        <v>297</v>
      </c>
    </row>
    <row r="130" spans="1:105" ht="12" customHeight="1" x14ac:dyDescent="0.25">
      <c r="A130" s="97" t="s">
        <v>55</v>
      </c>
      <c r="B130" s="74">
        <f t="shared" ref="B130:Q130" si="137">IF(B100=0,0,B100/B$19)</f>
        <v>30.762986736772852</v>
      </c>
      <c r="C130" s="74">
        <f t="shared" si="137"/>
        <v>31.546498387342858</v>
      </c>
      <c r="D130" s="74">
        <f t="shared" si="137"/>
        <v>32.402294774483394</v>
      </c>
      <c r="E130" s="74">
        <f t="shared" si="137"/>
        <v>32.253089051600554</v>
      </c>
      <c r="F130" s="74">
        <f t="shared" si="137"/>
        <v>31.908559922804873</v>
      </c>
      <c r="G130" s="74">
        <f t="shared" si="137"/>
        <v>29.396425358982288</v>
      </c>
      <c r="H130" s="74">
        <f t="shared" si="137"/>
        <v>30.114433993114563</v>
      </c>
      <c r="I130" s="74">
        <f t="shared" si="137"/>
        <v>29.668396792680667</v>
      </c>
      <c r="J130" s="74">
        <f t="shared" si="137"/>
        <v>29.491989375611166</v>
      </c>
      <c r="K130" s="74">
        <f t="shared" si="137"/>
        <v>31.13074786289404</v>
      </c>
      <c r="L130" s="74">
        <f t="shared" si="137"/>
        <v>31.188870463241862</v>
      </c>
      <c r="M130" s="74">
        <f t="shared" si="137"/>
        <v>31.10679834056214</v>
      </c>
      <c r="N130" s="74">
        <f t="shared" si="137"/>
        <v>30.854526573793404</v>
      </c>
      <c r="O130" s="74">
        <f t="shared" si="137"/>
        <v>30.118171332440749</v>
      </c>
      <c r="P130" s="74">
        <f t="shared" si="137"/>
        <v>30.630040396740309</v>
      </c>
      <c r="Q130" s="74">
        <f t="shared" si="137"/>
        <v>29.749560128104733</v>
      </c>
      <c r="R130" s="74">
        <f t="shared" ref="R130:V130" si="138">IF(R100=0,0,R100/R$19)</f>
        <v>29.084513616490565</v>
      </c>
      <c r="S130" s="74">
        <f t="shared" si="138"/>
        <v>28.286843170877166</v>
      </c>
      <c r="T130" s="74">
        <f t="shared" si="138"/>
        <v>26.570409472040083</v>
      </c>
      <c r="U130" s="74">
        <f t="shared" si="138"/>
        <v>26.673192388319301</v>
      </c>
      <c r="V130" s="74">
        <f t="shared" si="138"/>
        <v>26.388991633699973</v>
      </c>
      <c r="W130" s="74">
        <f t="shared" ref="W130" si="139">IF(W100=0,0,W100/W$19)</f>
        <v>29.588545858767191</v>
      </c>
      <c r="DA130" s="90" t="s">
        <v>298</v>
      </c>
    </row>
    <row r="131" spans="1:105" ht="12" customHeight="1" x14ac:dyDescent="0.25">
      <c r="A131" s="107" t="s">
        <v>54</v>
      </c>
      <c r="B131" s="193">
        <f t="shared" ref="B131:Q131" si="140">IF(B101=0,0,B101/B$19)</f>
        <v>3.9946765254599121</v>
      </c>
      <c r="C131" s="193">
        <f t="shared" si="140"/>
        <v>4.566424697688487</v>
      </c>
      <c r="D131" s="193">
        <f t="shared" si="140"/>
        <v>4.7441632886965959</v>
      </c>
      <c r="E131" s="193">
        <f t="shared" si="140"/>
        <v>4.6657224555606645</v>
      </c>
      <c r="F131" s="193">
        <f t="shared" si="140"/>
        <v>4.9100975920269789</v>
      </c>
      <c r="G131" s="193">
        <f t="shared" si="140"/>
        <v>4.0001922150761411</v>
      </c>
      <c r="H131" s="193">
        <f t="shared" si="140"/>
        <v>4.6146552695575656</v>
      </c>
      <c r="I131" s="193">
        <f t="shared" si="140"/>
        <v>3.9932520230012489</v>
      </c>
      <c r="J131" s="193">
        <f t="shared" si="140"/>
        <v>4.3105857356038602</v>
      </c>
      <c r="K131" s="193">
        <f t="shared" si="140"/>
        <v>5.4318659740616937</v>
      </c>
      <c r="L131" s="193">
        <f t="shared" si="140"/>
        <v>5.4500984055019712</v>
      </c>
      <c r="M131" s="193">
        <f t="shared" si="140"/>
        <v>5.3796469381856529</v>
      </c>
      <c r="N131" s="193">
        <f t="shared" si="140"/>
        <v>5.5070670176025809</v>
      </c>
      <c r="O131" s="193">
        <f t="shared" si="140"/>
        <v>5.3337777537032638</v>
      </c>
      <c r="P131" s="193">
        <f t="shared" si="140"/>
        <v>5.5335928040580784</v>
      </c>
      <c r="Q131" s="193">
        <f t="shared" si="140"/>
        <v>5.3219823763835281</v>
      </c>
      <c r="R131" s="193">
        <f t="shared" ref="R131:V131" si="141">IF(R101=0,0,R101/R$19)</f>
        <v>5.3707447843409248</v>
      </c>
      <c r="S131" s="193">
        <f t="shared" si="141"/>
        <v>5.3438437486452699</v>
      </c>
      <c r="T131" s="193">
        <f t="shared" si="141"/>
        <v>5.2003125169756172</v>
      </c>
      <c r="U131" s="193">
        <f t="shared" si="141"/>
        <v>5.2762121392179715</v>
      </c>
      <c r="V131" s="193">
        <f t="shared" si="141"/>
        <v>5.1407833061407109</v>
      </c>
      <c r="W131" s="193">
        <f t="shared" ref="W131" si="142">IF(W101=0,0,W101/W$19)</f>
        <v>5.6920573309190861</v>
      </c>
      <c r="DA131" s="214" t="s">
        <v>299</v>
      </c>
    </row>
    <row r="132" spans="1:105" ht="12" customHeight="1" x14ac:dyDescent="0.25">
      <c r="A132" s="209" t="s">
        <v>58</v>
      </c>
      <c r="B132" s="77">
        <f t="shared" ref="B132:Q132" si="143">IF(B102=0,0,B102/B$19)</f>
        <v>22.674777982186651</v>
      </c>
      <c r="C132" s="77">
        <f t="shared" si="143"/>
        <v>22.825863996358311</v>
      </c>
      <c r="D132" s="77">
        <f t="shared" si="143"/>
        <v>22.981875349140584</v>
      </c>
      <c r="E132" s="77">
        <f t="shared" si="143"/>
        <v>22.853013103402461</v>
      </c>
      <c r="F132" s="77">
        <f t="shared" si="143"/>
        <v>23.094295894084024</v>
      </c>
      <c r="G132" s="77">
        <f t="shared" si="143"/>
        <v>23.213787265097679</v>
      </c>
      <c r="H132" s="77">
        <f t="shared" si="143"/>
        <v>23.207172347322579</v>
      </c>
      <c r="I132" s="77">
        <f t="shared" si="143"/>
        <v>23.129002135713591</v>
      </c>
      <c r="J132" s="77">
        <f t="shared" si="143"/>
        <v>23.003925884204467</v>
      </c>
      <c r="K132" s="77">
        <f t="shared" si="143"/>
        <v>22.816157314427851</v>
      </c>
      <c r="L132" s="77">
        <f t="shared" si="143"/>
        <v>22.532100081364298</v>
      </c>
      <c r="M132" s="77">
        <f t="shared" si="143"/>
        <v>21.863289233751466</v>
      </c>
      <c r="N132" s="77">
        <f t="shared" si="143"/>
        <v>22.108570280084624</v>
      </c>
      <c r="O132" s="77">
        <f t="shared" si="143"/>
        <v>21.726356201230491</v>
      </c>
      <c r="P132" s="77">
        <f t="shared" si="143"/>
        <v>20.728531987265441</v>
      </c>
      <c r="Q132" s="77">
        <f t="shared" si="143"/>
        <v>20.507350097358184</v>
      </c>
      <c r="R132" s="77">
        <f t="shared" ref="R132:V132" si="144">IF(R102=0,0,R102/R$19)</f>
        <v>20.20563240673901</v>
      </c>
      <c r="S132" s="77">
        <f t="shared" si="144"/>
        <v>20.172690480496371</v>
      </c>
      <c r="T132" s="77">
        <f t="shared" si="144"/>
        <v>19.823265161844919</v>
      </c>
      <c r="U132" s="77">
        <f t="shared" si="144"/>
        <v>20.163045554971692</v>
      </c>
      <c r="V132" s="77">
        <f t="shared" si="144"/>
        <v>19.598610880507508</v>
      </c>
      <c r="W132" s="77">
        <f t="shared" ref="W132" si="145">IF(W102=0,0,W102/W$19)</f>
        <v>21.626211568379318</v>
      </c>
      <c r="DA132" s="92" t="s">
        <v>300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46">IF(B104=0,0,B104/B$19)</f>
        <v>121.46908481727459</v>
      </c>
      <c r="C134" s="153">
        <f t="shared" si="146"/>
        <v>127.58298441035514</v>
      </c>
      <c r="D134" s="153">
        <f t="shared" si="146"/>
        <v>121.01999519016663</v>
      </c>
      <c r="E134" s="153">
        <f t="shared" si="146"/>
        <v>122.12369844526928</v>
      </c>
      <c r="F134" s="153">
        <f t="shared" si="146"/>
        <v>120.20854910798933</v>
      </c>
      <c r="G134" s="153">
        <f t="shared" si="146"/>
        <v>120.84147602138009</v>
      </c>
      <c r="H134" s="153">
        <f t="shared" si="146"/>
        <v>119.22483493042616</v>
      </c>
      <c r="I134" s="153">
        <f t="shared" si="146"/>
        <v>115.6443128230665</v>
      </c>
      <c r="J134" s="153">
        <f t="shared" si="146"/>
        <v>118.60177089260817</v>
      </c>
      <c r="K134" s="153">
        <f t="shared" si="146"/>
        <v>122.4083843782067</v>
      </c>
      <c r="L134" s="153">
        <f t="shared" si="146"/>
        <v>134.85664870857428</v>
      </c>
      <c r="M134" s="153">
        <f t="shared" si="146"/>
        <v>126.6219573240771</v>
      </c>
      <c r="N134" s="153">
        <f t="shared" si="146"/>
        <v>131.48106953558334</v>
      </c>
      <c r="O134" s="153">
        <f t="shared" si="146"/>
        <v>136.8774723171305</v>
      </c>
      <c r="P134" s="153">
        <f t="shared" si="146"/>
        <v>121.60336024690426</v>
      </c>
      <c r="Q134" s="153">
        <f t="shared" si="146"/>
        <v>130.68536975082594</v>
      </c>
      <c r="R134" s="153">
        <f t="shared" ref="R134:V134" si="147">IF(R104=0,0,R104/R$19)</f>
        <v>136.46967200731956</v>
      </c>
      <c r="S134" s="153">
        <f t="shared" si="147"/>
        <v>137.56202378918482</v>
      </c>
      <c r="T134" s="153">
        <f t="shared" si="147"/>
        <v>128.75293757832449</v>
      </c>
      <c r="U134" s="153">
        <f t="shared" si="147"/>
        <v>132.88331327790877</v>
      </c>
      <c r="V134" s="153">
        <f t="shared" si="147"/>
        <v>140.56252739790682</v>
      </c>
      <c r="W134" s="153">
        <f t="shared" ref="W134" si="148">IF(W104=0,0,W104/W$19)</f>
        <v>155.8621930931898</v>
      </c>
      <c r="DA134" s="217" t="s">
        <v>301</v>
      </c>
    </row>
    <row r="135" spans="1:105" ht="12" customHeight="1" x14ac:dyDescent="0.25">
      <c r="A135" s="97" t="s">
        <v>57</v>
      </c>
      <c r="B135" s="74">
        <f t="shared" ref="B135:Q135" si="149">IF(B105=0,0,B105/B$19)</f>
        <v>99.081756326643827</v>
      </c>
      <c r="C135" s="74">
        <f t="shared" si="149"/>
        <v>104.0786493093502</v>
      </c>
      <c r="D135" s="74">
        <f t="shared" si="149"/>
        <v>96.665702563269079</v>
      </c>
      <c r="E135" s="74">
        <f t="shared" si="149"/>
        <v>97.655591161527042</v>
      </c>
      <c r="F135" s="74">
        <f t="shared" si="149"/>
        <v>95.49530497756723</v>
      </c>
      <c r="G135" s="74">
        <f t="shared" si="149"/>
        <v>98.34833119419109</v>
      </c>
      <c r="H135" s="74">
        <f t="shared" si="149"/>
        <v>95.479144708668258</v>
      </c>
      <c r="I135" s="74">
        <f t="shared" si="149"/>
        <v>92.339791788154855</v>
      </c>
      <c r="J135" s="74">
        <f t="shared" si="149"/>
        <v>94.941479027549136</v>
      </c>
      <c r="K135" s="74">
        <f t="shared" si="149"/>
        <v>96.284582198746918</v>
      </c>
      <c r="L135" s="74">
        <f t="shared" si="149"/>
        <v>108.30068147694384</v>
      </c>
      <c r="M135" s="74">
        <f t="shared" si="149"/>
        <v>99.935895010649645</v>
      </c>
      <c r="N135" s="74">
        <f t="shared" si="149"/>
        <v>104.38290305515297</v>
      </c>
      <c r="O135" s="74">
        <f t="shared" si="149"/>
        <v>110.07942807993278</v>
      </c>
      <c r="P135" s="74">
        <f t="shared" si="149"/>
        <v>94.112988899453754</v>
      </c>
      <c r="Q135" s="74">
        <f t="shared" si="149"/>
        <v>103.64731197585435</v>
      </c>
      <c r="R135" s="74">
        <f t="shared" ref="R135:V135" si="150">IF(R105=0,0,R105/R$19)</f>
        <v>109.63516375321753</v>
      </c>
      <c r="S135" s="74">
        <f t="shared" si="150"/>
        <v>111.11763629433872</v>
      </c>
      <c r="T135" s="74">
        <f t="shared" si="150"/>
        <v>103.44454820666748</v>
      </c>
      <c r="U135" s="74">
        <f t="shared" si="150"/>
        <v>107.08317266884372</v>
      </c>
      <c r="V135" s="74">
        <f t="shared" si="150"/>
        <v>114.77337617452626</v>
      </c>
      <c r="W135" s="74">
        <f t="shared" ref="W135" si="151">IF(W105=0,0,W105/W$19)</f>
        <v>126.64737407837292</v>
      </c>
      <c r="DA135" s="90" t="s">
        <v>302</v>
      </c>
    </row>
    <row r="136" spans="1:105" ht="12" customHeight="1" x14ac:dyDescent="0.25">
      <c r="A136" s="97" t="s">
        <v>56</v>
      </c>
      <c r="B136" s="74">
        <f t="shared" ref="B136:Q136" si="152">IF(B106=0,0,B106/B$19)</f>
        <v>1.1446952821340133E-2</v>
      </c>
      <c r="C136" s="74">
        <f t="shared" si="152"/>
        <v>1.5459616320599025E-2</v>
      </c>
      <c r="D136" s="74">
        <f t="shared" si="152"/>
        <v>1.8441472943981341E-2</v>
      </c>
      <c r="E136" s="74">
        <f t="shared" si="152"/>
        <v>3.6112555813487851E-2</v>
      </c>
      <c r="F136" s="74">
        <f t="shared" si="152"/>
        <v>2.4855868586941856E-2</v>
      </c>
      <c r="G136" s="74">
        <f t="shared" si="152"/>
        <v>2.9247885163523397E-2</v>
      </c>
      <c r="H136" s="74">
        <f t="shared" si="152"/>
        <v>3.9243308744533439E-2</v>
      </c>
      <c r="I136" s="74">
        <f t="shared" si="152"/>
        <v>4.228607911006195E-2</v>
      </c>
      <c r="J136" s="74">
        <f t="shared" si="152"/>
        <v>3.9937969935563145E-2</v>
      </c>
      <c r="K136" s="74">
        <f t="shared" si="152"/>
        <v>4.3537687555106917E-2</v>
      </c>
      <c r="L136" s="74">
        <f t="shared" si="152"/>
        <v>5.1505798141885828E-2</v>
      </c>
      <c r="M136" s="74">
        <f t="shared" si="152"/>
        <v>4.9605542776888785E-2</v>
      </c>
      <c r="N136" s="74">
        <f t="shared" si="152"/>
        <v>5.8822184631907817E-2</v>
      </c>
      <c r="O136" s="74">
        <f t="shared" si="152"/>
        <v>7.6205132192844194E-2</v>
      </c>
      <c r="P136" s="74">
        <f t="shared" si="152"/>
        <v>4.9235772593585886E-2</v>
      </c>
      <c r="Q136" s="74">
        <f t="shared" si="152"/>
        <v>8.7898969502156685E-2</v>
      </c>
      <c r="R136" s="74">
        <f t="shared" ref="R136:V136" si="153">IF(R106=0,0,R106/R$19)</f>
        <v>5.4763090991743854E-2</v>
      </c>
      <c r="S136" s="74">
        <f t="shared" si="153"/>
        <v>7.3074671579095113E-2</v>
      </c>
      <c r="T136" s="74">
        <f t="shared" si="153"/>
        <v>7.1462463175420418E-2</v>
      </c>
      <c r="U136" s="74">
        <f t="shared" si="153"/>
        <v>8.0472392165667816E-2</v>
      </c>
      <c r="V136" s="74">
        <f t="shared" si="153"/>
        <v>8.0321406737229997E-2</v>
      </c>
      <c r="W136" s="74">
        <f t="shared" ref="W136" si="154">IF(W106=0,0,W106/W$19)</f>
        <v>6.7808976042847788E-2</v>
      </c>
      <c r="DA136" s="90" t="s">
        <v>303</v>
      </c>
    </row>
    <row r="137" spans="1:105" ht="12" customHeight="1" x14ac:dyDescent="0.25">
      <c r="A137" s="97" t="s">
        <v>55</v>
      </c>
      <c r="B137" s="74">
        <f t="shared" ref="B137:Q137" si="155">IF(B107=0,0,B107/B$19)</f>
        <v>19.436062590929328</v>
      </c>
      <c r="C137" s="74">
        <f t="shared" si="155"/>
        <v>20.119953482199637</v>
      </c>
      <c r="D137" s="74">
        <f t="shared" si="155"/>
        <v>20.8232030561459</v>
      </c>
      <c r="E137" s="74">
        <f t="shared" si="155"/>
        <v>20.965764003390262</v>
      </c>
      <c r="F137" s="74">
        <f t="shared" si="155"/>
        <v>21.028296185687754</v>
      </c>
      <c r="G137" s="74">
        <f t="shared" si="155"/>
        <v>19.481040778602036</v>
      </c>
      <c r="H137" s="74">
        <f t="shared" si="155"/>
        <v>20.252754161062253</v>
      </c>
      <c r="I137" s="74">
        <f t="shared" si="155"/>
        <v>20.265882329289756</v>
      </c>
      <c r="J137" s="74">
        <f t="shared" si="155"/>
        <v>20.381970108628277</v>
      </c>
      <c r="K137" s="74">
        <f t="shared" si="155"/>
        <v>21.992477856513581</v>
      </c>
      <c r="L137" s="74">
        <f t="shared" si="155"/>
        <v>22.394282741865439</v>
      </c>
      <c r="M137" s="74">
        <f t="shared" si="155"/>
        <v>22.574184574644395</v>
      </c>
      <c r="N137" s="74">
        <f t="shared" si="155"/>
        <v>22.865565711575215</v>
      </c>
      <c r="O137" s="74">
        <f t="shared" si="155"/>
        <v>22.661345353520758</v>
      </c>
      <c r="P137" s="74">
        <f t="shared" si="155"/>
        <v>23.207336323505992</v>
      </c>
      <c r="Q137" s="74">
        <f t="shared" si="155"/>
        <v>22.851451960390648</v>
      </c>
      <c r="R137" s="74">
        <f t="shared" ref="R137:V137" si="156">IF(R107=0,0,R107/R$19)</f>
        <v>22.602479439090594</v>
      </c>
      <c r="S137" s="74">
        <f t="shared" si="156"/>
        <v>22.176088339291816</v>
      </c>
      <c r="T137" s="74">
        <f t="shared" si="156"/>
        <v>21.102182370419655</v>
      </c>
      <c r="U137" s="74">
        <f t="shared" si="156"/>
        <v>21.473090830518249</v>
      </c>
      <c r="V137" s="74">
        <f t="shared" si="156"/>
        <v>21.518615611350928</v>
      </c>
      <c r="W137" s="74">
        <f t="shared" ref="W137" si="157">IF(W107=0,0,W107/W$19)</f>
        <v>24.449717604627921</v>
      </c>
      <c r="DA137" s="90" t="s">
        <v>304</v>
      </c>
    </row>
    <row r="138" spans="1:105" ht="12" customHeight="1" x14ac:dyDescent="0.25">
      <c r="A138" s="109" t="s">
        <v>54</v>
      </c>
      <c r="B138" s="77">
        <f t="shared" ref="B138:Q138" si="158">IF(B108=0,0,B108/B$19)</f>
        <v>2.939818946880099</v>
      </c>
      <c r="C138" s="77">
        <f t="shared" si="158"/>
        <v>3.3689220024846929</v>
      </c>
      <c r="D138" s="77">
        <f t="shared" si="158"/>
        <v>3.5126480978076593</v>
      </c>
      <c r="E138" s="77">
        <f t="shared" si="158"/>
        <v>3.4662307245384825</v>
      </c>
      <c r="F138" s="77">
        <f t="shared" si="158"/>
        <v>3.6600920761473894</v>
      </c>
      <c r="G138" s="77">
        <f t="shared" si="158"/>
        <v>2.9828561634234325</v>
      </c>
      <c r="H138" s="77">
        <f t="shared" si="158"/>
        <v>3.4536927519510998</v>
      </c>
      <c r="I138" s="77">
        <f t="shared" si="158"/>
        <v>2.9963526265118174</v>
      </c>
      <c r="J138" s="77">
        <f t="shared" si="158"/>
        <v>3.2383837864952008</v>
      </c>
      <c r="K138" s="77">
        <f t="shared" si="158"/>
        <v>4.0877866353911116</v>
      </c>
      <c r="L138" s="77">
        <f t="shared" si="158"/>
        <v>4.1101786916231342</v>
      </c>
      <c r="M138" s="77">
        <f t="shared" si="158"/>
        <v>4.0622721960061803</v>
      </c>
      <c r="N138" s="77">
        <f t="shared" si="158"/>
        <v>4.1737785842232613</v>
      </c>
      <c r="O138" s="77">
        <f t="shared" si="158"/>
        <v>4.0604937514841275</v>
      </c>
      <c r="P138" s="77">
        <f t="shared" si="158"/>
        <v>4.2337992513509164</v>
      </c>
      <c r="Q138" s="77">
        <f t="shared" si="158"/>
        <v>4.0987068450787927</v>
      </c>
      <c r="R138" s="77">
        <f t="shared" ref="R138:V138" si="159">IF(R108=0,0,R108/R$19)</f>
        <v>4.1772657240196764</v>
      </c>
      <c r="S138" s="77">
        <f t="shared" si="159"/>
        <v>4.1952244839751751</v>
      </c>
      <c r="T138" s="77">
        <f t="shared" si="159"/>
        <v>4.1347445380619527</v>
      </c>
      <c r="U138" s="77">
        <f t="shared" si="159"/>
        <v>4.2465773863811416</v>
      </c>
      <c r="V138" s="77">
        <f t="shared" si="159"/>
        <v>4.1902142052924036</v>
      </c>
      <c r="W138" s="77">
        <f t="shared" ref="W138" si="160">IF(W108=0,0,W108/W$19)</f>
        <v>4.6972924341461217</v>
      </c>
      <c r="DA138" s="92" t="s">
        <v>305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61">IF(B110=0,0,B110/B$19)</f>
        <v>29.155114689811107</v>
      </c>
      <c r="C140" s="203">
        <f t="shared" si="161"/>
        <v>29.100431385807216</v>
      </c>
      <c r="D140" s="203">
        <f t="shared" si="161"/>
        <v>26.746656009930497</v>
      </c>
      <c r="E140" s="203">
        <f t="shared" si="161"/>
        <v>26.200128532276903</v>
      </c>
      <c r="F140" s="203">
        <f t="shared" si="161"/>
        <v>24.931147045248007</v>
      </c>
      <c r="G140" s="203">
        <f t="shared" si="161"/>
        <v>25.805943381463191</v>
      </c>
      <c r="H140" s="203">
        <f t="shared" si="161"/>
        <v>24.472698361962969</v>
      </c>
      <c r="I140" s="203">
        <f t="shared" si="161"/>
        <v>21.429914647602494</v>
      </c>
      <c r="J140" s="203">
        <f t="shared" si="161"/>
        <v>21.631757591681765</v>
      </c>
      <c r="K140" s="203">
        <f t="shared" si="161"/>
        <v>20.603793225310131</v>
      </c>
      <c r="L140" s="203">
        <f t="shared" si="161"/>
        <v>22.237338294662667</v>
      </c>
      <c r="M140" s="203">
        <f t="shared" si="161"/>
        <v>19.126346160862042</v>
      </c>
      <c r="N140" s="203">
        <f t="shared" si="161"/>
        <v>18.301248054120677</v>
      </c>
      <c r="O140" s="203">
        <f t="shared" si="161"/>
        <v>18.588747789041928</v>
      </c>
      <c r="P140" s="203">
        <f t="shared" si="161"/>
        <v>15.924818218845935</v>
      </c>
      <c r="Q140" s="203">
        <f t="shared" si="161"/>
        <v>16.727851197835012</v>
      </c>
      <c r="R140" s="203">
        <f t="shared" ref="R140:V140" si="162">IF(R110=0,0,R110/R$19)</f>
        <v>17.279802786143957</v>
      </c>
      <c r="S140" s="203">
        <f t="shared" si="162"/>
        <v>17.017787986035483</v>
      </c>
      <c r="T140" s="203">
        <f t="shared" si="162"/>
        <v>15.131536809306846</v>
      </c>
      <c r="U140" s="203">
        <f t="shared" si="162"/>
        <v>15.589860955373389</v>
      </c>
      <c r="V140" s="203">
        <f t="shared" si="162"/>
        <v>15.619225331584303</v>
      </c>
      <c r="W140" s="203">
        <f t="shared" ref="W140" si="163">IF(W110=0,0,W110/W$19)</f>
        <v>16.489955696852181</v>
      </c>
      <c r="DA140" s="216" t="s">
        <v>306</v>
      </c>
    </row>
    <row r="141" spans="1:105" ht="12" customHeight="1" x14ac:dyDescent="0.25">
      <c r="A141" s="208" t="s">
        <v>39</v>
      </c>
      <c r="B141" s="192">
        <f t="shared" ref="B141:Q141" si="164">IF(B111=0,0,B111/B$19)</f>
        <v>29.155114689811107</v>
      </c>
      <c r="C141" s="192">
        <f t="shared" si="164"/>
        <v>29.100431385807216</v>
      </c>
      <c r="D141" s="192">
        <f t="shared" si="164"/>
        <v>26.746656009930497</v>
      </c>
      <c r="E141" s="192">
        <f t="shared" si="164"/>
        <v>26.200128532276903</v>
      </c>
      <c r="F141" s="192">
        <f t="shared" si="164"/>
        <v>24.931147045248007</v>
      </c>
      <c r="G141" s="192">
        <f t="shared" si="164"/>
        <v>25.805943381463191</v>
      </c>
      <c r="H141" s="192">
        <f t="shared" si="164"/>
        <v>24.472698361962969</v>
      </c>
      <c r="I141" s="192">
        <f t="shared" si="164"/>
        <v>21.429914647602494</v>
      </c>
      <c r="J141" s="192">
        <f t="shared" si="164"/>
        <v>21.631757591681765</v>
      </c>
      <c r="K141" s="192">
        <f t="shared" si="164"/>
        <v>20.603793225310131</v>
      </c>
      <c r="L141" s="192">
        <f t="shared" si="164"/>
        <v>22.237338294662667</v>
      </c>
      <c r="M141" s="192">
        <f t="shared" si="164"/>
        <v>19.126346160862042</v>
      </c>
      <c r="N141" s="192">
        <f t="shared" si="164"/>
        <v>18.301248054120677</v>
      </c>
      <c r="O141" s="192">
        <f t="shared" si="164"/>
        <v>18.588747789041928</v>
      </c>
      <c r="P141" s="192">
        <f t="shared" si="164"/>
        <v>15.924818218845935</v>
      </c>
      <c r="Q141" s="192">
        <f t="shared" si="164"/>
        <v>16.727851197835012</v>
      </c>
      <c r="R141" s="192">
        <f t="shared" ref="R141:V141" si="165">IF(R111=0,0,R111/R$19)</f>
        <v>17.279802786143957</v>
      </c>
      <c r="S141" s="192">
        <f t="shared" si="165"/>
        <v>17.017787986035483</v>
      </c>
      <c r="T141" s="192">
        <f t="shared" si="165"/>
        <v>15.131536809306846</v>
      </c>
      <c r="U141" s="192">
        <f t="shared" si="165"/>
        <v>15.589860955373389</v>
      </c>
      <c r="V141" s="192">
        <f t="shared" si="165"/>
        <v>15.619225331584303</v>
      </c>
      <c r="W141" s="192">
        <f t="shared" ref="W141" si="166">IF(W111=0,0,W111/W$19)</f>
        <v>16.489955696852181</v>
      </c>
      <c r="DA141" s="213" t="s">
        <v>307</v>
      </c>
    </row>
    <row r="142" spans="1:105" ht="12" customHeight="1" x14ac:dyDescent="0.25">
      <c r="A142" s="97" t="s">
        <v>57</v>
      </c>
      <c r="B142" s="74">
        <f t="shared" ref="B142:Q142" si="167">IF(B112=0,0,B112/B$19)</f>
        <v>26.555487095034199</v>
      </c>
      <c r="C142" s="74">
        <f t="shared" si="167"/>
        <v>26.489680487582707</v>
      </c>
      <c r="D142" s="74">
        <f t="shared" si="167"/>
        <v>24.05276112101933</v>
      </c>
      <c r="E142" s="74">
        <f t="shared" si="167"/>
        <v>23.511495187670675</v>
      </c>
      <c r="F142" s="74">
        <f t="shared" si="167"/>
        <v>22.288801051561638</v>
      </c>
      <c r="G142" s="74">
        <f t="shared" si="167"/>
        <v>23.233647008774504</v>
      </c>
      <c r="H142" s="74">
        <f t="shared" si="167"/>
        <v>21.856549841274155</v>
      </c>
      <c r="I142" s="74">
        <f t="shared" si="167"/>
        <v>19.057018184432096</v>
      </c>
      <c r="J142" s="74">
        <f t="shared" si="167"/>
        <v>19.266313164080959</v>
      </c>
      <c r="K142" s="74">
        <f t="shared" si="167"/>
        <v>18.186963405330456</v>
      </c>
      <c r="L142" s="74">
        <f t="shared" si="167"/>
        <v>19.83789336853069</v>
      </c>
      <c r="M142" s="74">
        <f t="shared" si="167"/>
        <v>16.721596520788413</v>
      </c>
      <c r="N142" s="74">
        <f t="shared" si="167"/>
        <v>16.122603490939067</v>
      </c>
      <c r="O142" s="74">
        <f t="shared" si="167"/>
        <v>16.426129175751342</v>
      </c>
      <c r="P142" s="74">
        <f t="shared" si="167"/>
        <v>13.773166134171554</v>
      </c>
      <c r="Q142" s="74">
        <f t="shared" si="167"/>
        <v>14.724511419577727</v>
      </c>
      <c r="R142" s="74">
        <f t="shared" ref="R142:V142" si="168">IF(R112=0,0,R112/R$19)</f>
        <v>15.33864307181797</v>
      </c>
      <c r="S142" s="74">
        <f t="shared" si="168"/>
        <v>15.11342254828971</v>
      </c>
      <c r="T142" s="74">
        <f t="shared" si="168"/>
        <v>13.425645733791352</v>
      </c>
      <c r="U142" s="74">
        <f t="shared" si="168"/>
        <v>13.897234518697635</v>
      </c>
      <c r="V142" s="74">
        <f t="shared" si="168"/>
        <v>13.908911231432741</v>
      </c>
      <c r="W142" s="74">
        <f t="shared" ref="W142" si="169">IF(W112=0,0,W112/W$19)</f>
        <v>14.559053950439523</v>
      </c>
      <c r="DA142" s="90" t="s">
        <v>308</v>
      </c>
    </row>
    <row r="143" spans="1:105" ht="12" customHeight="1" x14ac:dyDescent="0.25">
      <c r="A143" s="97" t="s">
        <v>56</v>
      </c>
      <c r="B143" s="74">
        <f t="shared" ref="B143:Q143" si="170">IF(B113=0,0,B113/B$19)</f>
        <v>0</v>
      </c>
      <c r="C143" s="74">
        <f t="shared" si="170"/>
        <v>0</v>
      </c>
      <c r="D143" s="74">
        <f t="shared" si="170"/>
        <v>0</v>
      </c>
      <c r="E143" s="74">
        <f t="shared" si="170"/>
        <v>0</v>
      </c>
      <c r="F143" s="74">
        <f t="shared" si="170"/>
        <v>0</v>
      </c>
      <c r="G143" s="74">
        <f t="shared" si="170"/>
        <v>0</v>
      </c>
      <c r="H143" s="74">
        <f t="shared" si="170"/>
        <v>0</v>
      </c>
      <c r="I143" s="74">
        <f t="shared" si="170"/>
        <v>0</v>
      </c>
      <c r="J143" s="74">
        <f t="shared" si="170"/>
        <v>0</v>
      </c>
      <c r="K143" s="74">
        <f t="shared" si="170"/>
        <v>0</v>
      </c>
      <c r="L143" s="74">
        <f t="shared" si="170"/>
        <v>0</v>
      </c>
      <c r="M143" s="74">
        <f t="shared" si="170"/>
        <v>0</v>
      </c>
      <c r="N143" s="74">
        <f t="shared" si="170"/>
        <v>0</v>
      </c>
      <c r="O143" s="74">
        <f t="shared" si="170"/>
        <v>0</v>
      </c>
      <c r="P143" s="74">
        <f t="shared" si="170"/>
        <v>0</v>
      </c>
      <c r="Q143" s="74">
        <f t="shared" si="170"/>
        <v>0</v>
      </c>
      <c r="R143" s="74">
        <f t="shared" ref="R143:V143" si="171">IF(R113=0,0,R113/R$19)</f>
        <v>0</v>
      </c>
      <c r="S143" s="74">
        <f t="shared" si="171"/>
        <v>0</v>
      </c>
      <c r="T143" s="74">
        <f t="shared" si="171"/>
        <v>0</v>
      </c>
      <c r="U143" s="74">
        <f t="shared" si="171"/>
        <v>0</v>
      </c>
      <c r="V143" s="74">
        <f t="shared" si="171"/>
        <v>0</v>
      </c>
      <c r="W143" s="74">
        <f t="shared" ref="W143" si="172">IF(W113=0,0,W113/W$19)</f>
        <v>0</v>
      </c>
      <c r="DA143" s="90" t="s">
        <v>309</v>
      </c>
    </row>
    <row r="144" spans="1:105" ht="12" customHeight="1" x14ac:dyDescent="0.25">
      <c r="A144" s="97" t="s">
        <v>55</v>
      </c>
      <c r="B144" s="74">
        <f t="shared" ref="B144:Q144" si="173">IF(B114=0,0,B114/B$19)</f>
        <v>2.548228151166152</v>
      </c>
      <c r="C144" s="74">
        <f t="shared" si="173"/>
        <v>2.549888092216817</v>
      </c>
      <c r="D144" s="74">
        <f t="shared" si="173"/>
        <v>2.6320353815064439</v>
      </c>
      <c r="E144" s="74">
        <f t="shared" si="173"/>
        <v>2.6265954792012853</v>
      </c>
      <c r="F144" s="74">
        <f t="shared" si="173"/>
        <v>2.5762761163096579</v>
      </c>
      <c r="G144" s="74">
        <f t="shared" si="173"/>
        <v>2.5061472335473556</v>
      </c>
      <c r="H144" s="74">
        <f t="shared" si="173"/>
        <v>2.5410985435440341</v>
      </c>
      <c r="I144" s="74">
        <f t="shared" si="173"/>
        <v>2.3120988328585037</v>
      </c>
      <c r="J144" s="74">
        <f t="shared" si="173"/>
        <v>2.2999750176288223</v>
      </c>
      <c r="K144" s="74">
        <f t="shared" si="173"/>
        <v>2.334929811295761</v>
      </c>
      <c r="L144" s="74">
        <f t="shared" si="173"/>
        <v>2.3191711851580266</v>
      </c>
      <c r="M144" s="74">
        <f t="shared" si="173"/>
        <v>2.3262779837788421</v>
      </c>
      <c r="N144" s="74">
        <f t="shared" si="173"/>
        <v>2.1057964406306553</v>
      </c>
      <c r="O144" s="74">
        <f t="shared" si="173"/>
        <v>2.0933144171095357</v>
      </c>
      <c r="P144" s="74">
        <f t="shared" si="173"/>
        <v>2.0847432852906445</v>
      </c>
      <c r="Q144" s="74">
        <f t="shared" si="173"/>
        <v>1.9405544199321088</v>
      </c>
      <c r="R144" s="74">
        <f t="shared" ref="R144:V144" si="174">IF(R114=0,0,R114/R$19)</f>
        <v>1.881359467579091</v>
      </c>
      <c r="S144" s="74">
        <f t="shared" si="174"/>
        <v>1.8452896453994978</v>
      </c>
      <c r="T144" s="74">
        <f t="shared" si="174"/>
        <v>1.6510158164732684</v>
      </c>
      <c r="U144" s="74">
        <f t="shared" si="174"/>
        <v>1.6356219703152062</v>
      </c>
      <c r="V144" s="74">
        <f t="shared" si="174"/>
        <v>1.65221595019998</v>
      </c>
      <c r="W144" s="74">
        <f t="shared" ref="W144" si="175">IF(W114=0,0,W114/W$19)</f>
        <v>1.8653168276605825</v>
      </c>
      <c r="DA144" s="90" t="s">
        <v>310</v>
      </c>
    </row>
    <row r="145" spans="1:105" ht="12" customHeight="1" x14ac:dyDescent="0.25">
      <c r="A145" s="107" t="s">
        <v>54</v>
      </c>
      <c r="B145" s="193">
        <f t="shared" ref="B145:Q145" si="176">IF(B115=0,0,B115/B$19)</f>
        <v>5.1399443610761743E-2</v>
      </c>
      <c r="C145" s="193">
        <f t="shared" si="176"/>
        <v>6.0862806007698368E-2</v>
      </c>
      <c r="D145" s="193">
        <f t="shared" si="176"/>
        <v>6.1859507404728585E-2</v>
      </c>
      <c r="E145" s="193">
        <f t="shared" si="176"/>
        <v>6.203786540494613E-2</v>
      </c>
      <c r="F145" s="193">
        <f t="shared" si="176"/>
        <v>6.6069877376715963E-2</v>
      </c>
      <c r="G145" s="193">
        <f t="shared" si="176"/>
        <v>6.614913914132782E-2</v>
      </c>
      <c r="H145" s="193">
        <f t="shared" si="176"/>
        <v>7.5049977144783842E-2</v>
      </c>
      <c r="I145" s="193">
        <f t="shared" si="176"/>
        <v>6.0797630311898915E-2</v>
      </c>
      <c r="J145" s="193">
        <f t="shared" si="176"/>
        <v>6.5469409971983458E-2</v>
      </c>
      <c r="K145" s="193">
        <f t="shared" si="176"/>
        <v>8.1900008683914866E-2</v>
      </c>
      <c r="L145" s="193">
        <f t="shared" si="176"/>
        <v>8.0273740973949556E-2</v>
      </c>
      <c r="M145" s="193">
        <f t="shared" si="176"/>
        <v>7.8471656294790249E-2</v>
      </c>
      <c r="N145" s="193">
        <f t="shared" si="176"/>
        <v>7.2848122550960057E-2</v>
      </c>
      <c r="O145" s="193">
        <f t="shared" si="176"/>
        <v>6.930419618104719E-2</v>
      </c>
      <c r="P145" s="193">
        <f t="shared" si="176"/>
        <v>6.6908799383738879E-2</v>
      </c>
      <c r="Q145" s="193">
        <f t="shared" si="176"/>
        <v>6.2785358325174692E-2</v>
      </c>
      <c r="R145" s="193">
        <f t="shared" ref="R145:V145" si="177">IF(R115=0,0,R115/R$19)</f>
        <v>5.9800246746897233E-2</v>
      </c>
      <c r="S145" s="193">
        <f t="shared" si="177"/>
        <v>5.9075792346276905E-2</v>
      </c>
      <c r="T145" s="193">
        <f t="shared" si="177"/>
        <v>5.4875259042225434E-2</v>
      </c>
      <c r="U145" s="193">
        <f t="shared" si="177"/>
        <v>5.7004466360548553E-2</v>
      </c>
      <c r="V145" s="193">
        <f t="shared" si="177"/>
        <v>5.8098149951579824E-2</v>
      </c>
      <c r="W145" s="193">
        <f t="shared" ref="W145" si="178">IF(W115=0,0,W115/W$19)</f>
        <v>6.5584918752073645E-2</v>
      </c>
      <c r="DA145" s="214" t="s">
        <v>311</v>
      </c>
    </row>
    <row r="146" spans="1:105" ht="12" customHeight="1" x14ac:dyDescent="0.25">
      <c r="A146" s="209" t="s">
        <v>58</v>
      </c>
      <c r="B146" s="77">
        <f t="shared" ref="B146:Q146" si="179">IF(B116=0,0,B116/B$19)</f>
        <v>0</v>
      </c>
      <c r="C146" s="77">
        <f t="shared" si="179"/>
        <v>0</v>
      </c>
      <c r="D146" s="77">
        <f t="shared" si="179"/>
        <v>0</v>
      </c>
      <c r="E146" s="77">
        <f t="shared" si="179"/>
        <v>0</v>
      </c>
      <c r="F146" s="77">
        <f t="shared" si="179"/>
        <v>0</v>
      </c>
      <c r="G146" s="77">
        <f t="shared" si="179"/>
        <v>0</v>
      </c>
      <c r="H146" s="77">
        <f t="shared" si="179"/>
        <v>0</v>
      </c>
      <c r="I146" s="77">
        <f t="shared" si="179"/>
        <v>0</v>
      </c>
      <c r="J146" s="77">
        <f t="shared" si="179"/>
        <v>0</v>
      </c>
      <c r="K146" s="77">
        <f t="shared" si="179"/>
        <v>0</v>
      </c>
      <c r="L146" s="77">
        <f t="shared" si="179"/>
        <v>0</v>
      </c>
      <c r="M146" s="77">
        <f t="shared" si="179"/>
        <v>0</v>
      </c>
      <c r="N146" s="77">
        <f t="shared" si="179"/>
        <v>0</v>
      </c>
      <c r="O146" s="77">
        <f t="shared" si="179"/>
        <v>0</v>
      </c>
      <c r="P146" s="77">
        <f t="shared" si="179"/>
        <v>0</v>
      </c>
      <c r="Q146" s="77">
        <f t="shared" si="179"/>
        <v>0</v>
      </c>
      <c r="R146" s="77">
        <f t="shared" ref="R146:V146" si="180">IF(R116=0,0,R116/R$19)</f>
        <v>0</v>
      </c>
      <c r="S146" s="77">
        <f t="shared" si="180"/>
        <v>0</v>
      </c>
      <c r="T146" s="77">
        <f t="shared" si="180"/>
        <v>0</v>
      </c>
      <c r="U146" s="77">
        <f t="shared" si="180"/>
        <v>0</v>
      </c>
      <c r="V146" s="77">
        <f t="shared" si="180"/>
        <v>0</v>
      </c>
      <c r="W146" s="77">
        <f t="shared" ref="W146" si="181">IF(W116=0,0,W116/W$19)</f>
        <v>0</v>
      </c>
      <c r="DA146" s="92" t="s">
        <v>312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182">IF(B96=0,0,B96/B$17)</f>
        <v>9226.289041519407</v>
      </c>
      <c r="C150" s="203">
        <f t="shared" si="182"/>
        <v>9703.2524592485734</v>
      </c>
      <c r="D150" s="203">
        <f t="shared" si="182"/>
        <v>9282.2240328189237</v>
      </c>
      <c r="E150" s="203">
        <f t="shared" si="182"/>
        <v>9422.1723144392818</v>
      </c>
      <c r="F150" s="203">
        <f t="shared" si="182"/>
        <v>9185.8423621133043</v>
      </c>
      <c r="G150" s="203">
        <f t="shared" si="182"/>
        <v>9271.9472467916585</v>
      </c>
      <c r="H150" s="203">
        <f t="shared" si="182"/>
        <v>9118.3333821967644</v>
      </c>
      <c r="I150" s="203">
        <f t="shared" si="182"/>
        <v>8724.258914420212</v>
      </c>
      <c r="J150" s="203">
        <f t="shared" si="182"/>
        <v>8871.3941484515708</v>
      </c>
      <c r="K150" s="203">
        <f t="shared" si="182"/>
        <v>8938.7745871237239</v>
      </c>
      <c r="L150" s="203">
        <f t="shared" si="182"/>
        <v>9710.7723594028103</v>
      </c>
      <c r="M150" s="203">
        <f t="shared" si="182"/>
        <v>8976.1322882751829</v>
      </c>
      <c r="N150" s="203">
        <f t="shared" si="182"/>
        <v>9106.7058858929322</v>
      </c>
      <c r="O150" s="203">
        <f t="shared" si="182"/>
        <v>9372.8128482961147</v>
      </c>
      <c r="P150" s="203">
        <f t="shared" si="182"/>
        <v>8386.6853256534687</v>
      </c>
      <c r="Q150" s="203">
        <f t="shared" si="182"/>
        <v>8798.9653026712149</v>
      </c>
      <c r="R150" s="203">
        <f t="shared" ref="R150:V150" si="183">IF(R96=0,0,R96/R$17)</f>
        <v>9055.2701112388058</v>
      </c>
      <c r="S150" s="203">
        <f t="shared" si="183"/>
        <v>9024.3393691798483</v>
      </c>
      <c r="T150" s="203">
        <f t="shared" si="183"/>
        <v>8385.597715417136</v>
      </c>
      <c r="U150" s="203">
        <f t="shared" si="183"/>
        <v>8553.5051968246171</v>
      </c>
      <c r="V150" s="203">
        <f t="shared" si="183"/>
        <v>8762.6678113987273</v>
      </c>
      <c r="W150" s="203">
        <f t="shared" ref="W150" si="184">IF(W96=0,0,W96/W$17)</f>
        <v>9779.5613940029543</v>
      </c>
      <c r="DA150" s="216" t="s">
        <v>313</v>
      </c>
    </row>
    <row r="151" spans="1:105" ht="12" customHeight="1" x14ac:dyDescent="0.25">
      <c r="A151" s="208" t="s">
        <v>39</v>
      </c>
      <c r="B151" s="192">
        <f t="shared" ref="B151:Q151" si="185">IF(B97=0,0,B97/B$17)</f>
        <v>8356.8948006611045</v>
      </c>
      <c r="C151" s="192">
        <f t="shared" si="185"/>
        <v>8808.6632091143856</v>
      </c>
      <c r="D151" s="192">
        <f t="shared" si="185"/>
        <v>8364.783457500238</v>
      </c>
      <c r="E151" s="192">
        <f t="shared" si="185"/>
        <v>8486.4384155470525</v>
      </c>
      <c r="F151" s="192">
        <f t="shared" si="185"/>
        <v>8234.834467862016</v>
      </c>
      <c r="G151" s="192">
        <f t="shared" si="185"/>
        <v>8306.9501081320286</v>
      </c>
      <c r="H151" s="192">
        <f t="shared" si="185"/>
        <v>8145.0893328703978</v>
      </c>
      <c r="I151" s="192">
        <f t="shared" si="185"/>
        <v>7747.2839857806302</v>
      </c>
      <c r="J151" s="192">
        <f t="shared" si="185"/>
        <v>7891.6644142147088</v>
      </c>
      <c r="K151" s="192">
        <f t="shared" si="185"/>
        <v>7960.4712253079715</v>
      </c>
      <c r="L151" s="192">
        <f t="shared" si="185"/>
        <v>8733.0367343421003</v>
      </c>
      <c r="M151" s="192">
        <f t="shared" si="185"/>
        <v>8023.041465881206</v>
      </c>
      <c r="N151" s="192">
        <f t="shared" si="185"/>
        <v>8139.6100205384982</v>
      </c>
      <c r="O151" s="192">
        <f t="shared" si="185"/>
        <v>8409.7893602018412</v>
      </c>
      <c r="P151" s="192">
        <f t="shared" si="185"/>
        <v>7456.7308241076034</v>
      </c>
      <c r="Q151" s="192">
        <f t="shared" si="185"/>
        <v>7880.1585411970273</v>
      </c>
      <c r="R151" s="192">
        <f t="shared" ref="R151:V151" si="186">IF(R97=0,0,R97/R$17)</f>
        <v>8148.3842784041381</v>
      </c>
      <c r="S151" s="192">
        <f t="shared" si="186"/>
        <v>8116.9014911320273</v>
      </c>
      <c r="T151" s="192">
        <f t="shared" si="186"/>
        <v>7486.0294852659608</v>
      </c>
      <c r="U151" s="192">
        <f t="shared" si="186"/>
        <v>7637.9420958622795</v>
      </c>
      <c r="V151" s="192">
        <f t="shared" si="186"/>
        <v>7867.9041192278919</v>
      </c>
      <c r="W151" s="192">
        <f t="shared" ref="W151" si="187">IF(W97=0,0,W97/W$17)</f>
        <v>8775.2133505624861</v>
      </c>
      <c r="DA151" s="213" t="s">
        <v>314</v>
      </c>
    </row>
    <row r="152" spans="1:105" ht="12" customHeight="1" x14ac:dyDescent="0.25">
      <c r="A152" s="97" t="s">
        <v>57</v>
      </c>
      <c r="B152" s="74">
        <f t="shared" ref="B152:Q152" si="188">IF(B98=0,0,B98/B$17)</f>
        <v>7023.9787018218012</v>
      </c>
      <c r="C152" s="74">
        <f t="shared" si="188"/>
        <v>7393.0231726213597</v>
      </c>
      <c r="D152" s="74">
        <f t="shared" si="188"/>
        <v>6881.5396592897268</v>
      </c>
      <c r="E152" s="74">
        <f t="shared" si="188"/>
        <v>6974.1068453228236</v>
      </c>
      <c r="F152" s="74">
        <f t="shared" si="188"/>
        <v>6718.2287322766879</v>
      </c>
      <c r="G152" s="74">
        <f t="shared" si="188"/>
        <v>6918.1554469501143</v>
      </c>
      <c r="H152" s="74">
        <f t="shared" si="188"/>
        <v>6688.003359886834</v>
      </c>
      <c r="I152" s="74">
        <f t="shared" si="188"/>
        <v>6324.7288067451991</v>
      </c>
      <c r="J152" s="74">
        <f t="shared" si="188"/>
        <v>6451.3926647008411</v>
      </c>
      <c r="K152" s="74">
        <f t="shared" si="188"/>
        <v>6392.0800607241754</v>
      </c>
      <c r="L152" s="74">
        <f t="shared" si="188"/>
        <v>7142.380176503747</v>
      </c>
      <c r="M152" s="74">
        <f t="shared" si="188"/>
        <v>6431.7471326414252</v>
      </c>
      <c r="N152" s="74">
        <f t="shared" si="188"/>
        <v>6548.1959790109695</v>
      </c>
      <c r="O152" s="74">
        <f t="shared" si="188"/>
        <v>6837.3062039324304</v>
      </c>
      <c r="P152" s="74">
        <f t="shared" si="188"/>
        <v>5833.6267253004908</v>
      </c>
      <c r="Q152" s="74">
        <f t="shared" si="188"/>
        <v>6307.6560713587469</v>
      </c>
      <c r="R152" s="74">
        <f t="shared" ref="R152:V152" si="189">IF(R98=0,0,R98/R$17)</f>
        <v>6601.2338857960121</v>
      </c>
      <c r="S152" s="74">
        <f t="shared" si="189"/>
        <v>6603.17327613215</v>
      </c>
      <c r="T152" s="74">
        <f t="shared" si="189"/>
        <v>6043.4307357610587</v>
      </c>
      <c r="U152" s="74">
        <f t="shared" si="189"/>
        <v>6186.2410242658543</v>
      </c>
      <c r="V152" s="74">
        <f t="shared" si="189"/>
        <v>6427.5079601142425</v>
      </c>
      <c r="W152" s="74">
        <f t="shared" ref="W152" si="190">IF(W98=0,0,W98/W$17)</f>
        <v>7135.9620266299553</v>
      </c>
      <c r="DA152" s="90" t="s">
        <v>315</v>
      </c>
    </row>
    <row r="153" spans="1:105" ht="12" customHeight="1" x14ac:dyDescent="0.25">
      <c r="A153" s="97" t="s">
        <v>56</v>
      </c>
      <c r="B153" s="74">
        <f t="shared" ref="B153:Q153" si="191">IF(B99=0,0,B99/B$17)</f>
        <v>0.24098777022288659</v>
      </c>
      <c r="C153" s="74">
        <f t="shared" si="191"/>
        <v>0.30553752527833833</v>
      </c>
      <c r="D153" s="74">
        <f t="shared" si="191"/>
        <v>0.35054695067849106</v>
      </c>
      <c r="E153" s="74">
        <f t="shared" si="191"/>
        <v>0.66292164152770694</v>
      </c>
      <c r="F153" s="74">
        <f t="shared" si="191"/>
        <v>0.43766911012391058</v>
      </c>
      <c r="G153" s="74">
        <f t="shared" si="191"/>
        <v>0.49726567975645652</v>
      </c>
      <c r="H153" s="74">
        <f t="shared" si="191"/>
        <v>0.644879791983069</v>
      </c>
      <c r="I153" s="74">
        <f t="shared" si="191"/>
        <v>0.67857767478597975</v>
      </c>
      <c r="J153" s="74">
        <f t="shared" si="191"/>
        <v>0.63105092458141065</v>
      </c>
      <c r="K153" s="74">
        <f t="shared" si="191"/>
        <v>0.67195838573587929</v>
      </c>
      <c r="L153" s="74">
        <f t="shared" si="191"/>
        <v>0.78144637062564926</v>
      </c>
      <c r="M153" s="74">
        <f t="shared" si="191"/>
        <v>0.73328978659071253</v>
      </c>
      <c r="N153" s="74">
        <f t="shared" si="191"/>
        <v>0.84774192315579988</v>
      </c>
      <c r="O153" s="74">
        <f t="shared" si="191"/>
        <v>1.0710265748210059</v>
      </c>
      <c r="P153" s="74">
        <f t="shared" si="191"/>
        <v>0.67692895268718178</v>
      </c>
      <c r="Q153" s="74">
        <f t="shared" si="191"/>
        <v>1.1648647615340866</v>
      </c>
      <c r="R153" s="74">
        <f t="shared" ref="R153:V153" si="192">IF(R99=0,0,R99/R$17)</f>
        <v>0.70111146856302431</v>
      </c>
      <c r="S153" s="74">
        <f t="shared" si="192"/>
        <v>0.90278375422396229</v>
      </c>
      <c r="T153" s="74">
        <f t="shared" si="192"/>
        <v>0.86188542393166323</v>
      </c>
      <c r="U153" s="74">
        <f t="shared" si="192"/>
        <v>0.94325808151929769</v>
      </c>
      <c r="V153" s="74">
        <f t="shared" si="192"/>
        <v>0.921799910662366</v>
      </c>
      <c r="W153" s="74">
        <f t="shared" ref="W153" si="193">IF(W99=0,0,W99/W$17)</f>
        <v>0.77642633323670895</v>
      </c>
      <c r="DA153" s="90" t="s">
        <v>316</v>
      </c>
    </row>
    <row r="154" spans="1:105" ht="12" customHeight="1" x14ac:dyDescent="0.25">
      <c r="A154" s="97" t="s">
        <v>55</v>
      </c>
      <c r="B154" s="74">
        <f t="shared" ref="B154:Q154" si="194">IF(B100=0,0,B100/B$17)</f>
        <v>1179.5115930820446</v>
      </c>
      <c r="C154" s="74">
        <f t="shared" si="194"/>
        <v>1236.3675846484873</v>
      </c>
      <c r="D154" s="74">
        <f t="shared" si="194"/>
        <v>1293.5054040600446</v>
      </c>
      <c r="E154" s="74">
        <f t="shared" si="194"/>
        <v>1320.6271152524307</v>
      </c>
      <c r="F154" s="74">
        <f t="shared" si="194"/>
        <v>1313.973481588202</v>
      </c>
      <c r="G154" s="74">
        <f t="shared" si="194"/>
        <v>1222.009404768271</v>
      </c>
      <c r="H154" s="74">
        <f t="shared" si="194"/>
        <v>1262.9153282438476</v>
      </c>
      <c r="I154" s="74">
        <f t="shared" si="194"/>
        <v>1253.2006209910689</v>
      </c>
      <c r="J154" s="74">
        <f t="shared" si="194"/>
        <v>1256.0542517190049</v>
      </c>
      <c r="K154" s="74">
        <f t="shared" si="194"/>
        <v>1334.813521418406</v>
      </c>
      <c r="L154" s="74">
        <f t="shared" si="194"/>
        <v>1353.3789414745413</v>
      </c>
      <c r="M154" s="74">
        <f t="shared" si="194"/>
        <v>1356.0449983290491</v>
      </c>
      <c r="N154" s="74">
        <f t="shared" si="194"/>
        <v>1349.6704987686767</v>
      </c>
      <c r="O154" s="74">
        <f t="shared" si="194"/>
        <v>1334.9917557710512</v>
      </c>
      <c r="P154" s="74">
        <f t="shared" si="194"/>
        <v>1374.1708272915712</v>
      </c>
      <c r="Q154" s="74">
        <f t="shared" si="194"/>
        <v>1332.8926880761062</v>
      </c>
      <c r="R154" s="74">
        <f t="shared" ref="R154:V154" si="195">IF(R100=0,0,R100/R$17)</f>
        <v>1305.3950909690532</v>
      </c>
      <c r="S154" s="74">
        <f t="shared" si="195"/>
        <v>1272.4407271538462</v>
      </c>
      <c r="T154" s="74">
        <f t="shared" si="195"/>
        <v>1205.7497101517149</v>
      </c>
      <c r="U154" s="74">
        <f t="shared" si="195"/>
        <v>1211.1756961037581</v>
      </c>
      <c r="V154" s="74">
        <f t="shared" si="195"/>
        <v>1204.7747532106312</v>
      </c>
      <c r="W154" s="74">
        <f t="shared" ref="W154" si="196">IF(W100=0,0,W100/W$17)</f>
        <v>1374.1287070802682</v>
      </c>
      <c r="DA154" s="90" t="s">
        <v>317</v>
      </c>
    </row>
    <row r="155" spans="1:105" ht="12" customHeight="1" x14ac:dyDescent="0.25">
      <c r="A155" s="107" t="s">
        <v>54</v>
      </c>
      <c r="B155" s="193">
        <f t="shared" ref="B155:Q155" si="197">IF(B101=0,0,B101/B$17)</f>
        <v>153.16351798703627</v>
      </c>
      <c r="C155" s="193">
        <f t="shared" si="197"/>
        <v>178.9669143192616</v>
      </c>
      <c r="D155" s="193">
        <f t="shared" si="197"/>
        <v>189.38784719978705</v>
      </c>
      <c r="E155" s="193">
        <f t="shared" si="197"/>
        <v>191.04153333027168</v>
      </c>
      <c r="F155" s="193">
        <f t="shared" si="197"/>
        <v>202.19458488700124</v>
      </c>
      <c r="G155" s="193">
        <f t="shared" si="197"/>
        <v>166.28799073388763</v>
      </c>
      <c r="H155" s="193">
        <f t="shared" si="197"/>
        <v>193.52576494773251</v>
      </c>
      <c r="I155" s="193">
        <f t="shared" si="197"/>
        <v>168.67598036957639</v>
      </c>
      <c r="J155" s="193">
        <f t="shared" si="197"/>
        <v>183.58644687028072</v>
      </c>
      <c r="K155" s="193">
        <f t="shared" si="197"/>
        <v>232.90568477965471</v>
      </c>
      <c r="L155" s="193">
        <f t="shared" si="197"/>
        <v>236.49616999318721</v>
      </c>
      <c r="M155" s="193">
        <f t="shared" si="197"/>
        <v>234.51604512414139</v>
      </c>
      <c r="N155" s="193">
        <f t="shared" si="197"/>
        <v>240.8958008356953</v>
      </c>
      <c r="O155" s="193">
        <f t="shared" si="197"/>
        <v>236.4203739235403</v>
      </c>
      <c r="P155" s="193">
        <f t="shared" si="197"/>
        <v>248.25634256285258</v>
      </c>
      <c r="Q155" s="193">
        <f t="shared" si="197"/>
        <v>238.44491700064074</v>
      </c>
      <c r="R155" s="193">
        <f t="shared" ref="R155:V155" si="198">IF(R101=0,0,R101/R$17)</f>
        <v>241.05419017050951</v>
      </c>
      <c r="S155" s="193">
        <f t="shared" si="198"/>
        <v>240.38470409180925</v>
      </c>
      <c r="T155" s="193">
        <f t="shared" si="198"/>
        <v>235.98715392925604</v>
      </c>
      <c r="U155" s="193">
        <f t="shared" si="198"/>
        <v>239.58211741114695</v>
      </c>
      <c r="V155" s="193">
        <f t="shared" si="198"/>
        <v>234.6996059923577</v>
      </c>
      <c r="W155" s="193">
        <f t="shared" ref="W155" si="199">IF(W101=0,0,W101/W$17)</f>
        <v>264.34619051902587</v>
      </c>
      <c r="DA155" s="214" t="s">
        <v>318</v>
      </c>
    </row>
    <row r="156" spans="1:105" ht="12" customHeight="1" x14ac:dyDescent="0.25">
      <c r="A156" s="209" t="s">
        <v>58</v>
      </c>
      <c r="B156" s="77">
        <f t="shared" ref="B156:Q156" si="200">IF(B102=0,0,B102/B$17)</f>
        <v>869.39424085830183</v>
      </c>
      <c r="C156" s="77">
        <f t="shared" si="200"/>
        <v>894.5892501341873</v>
      </c>
      <c r="D156" s="77">
        <f t="shared" si="200"/>
        <v>917.44057531868509</v>
      </c>
      <c r="E156" s="77">
        <f t="shared" si="200"/>
        <v>935.73389889222722</v>
      </c>
      <c r="F156" s="77">
        <f t="shared" si="200"/>
        <v>951.00789425128789</v>
      </c>
      <c r="G156" s="77">
        <f t="shared" si="200"/>
        <v>964.99713865962951</v>
      </c>
      <c r="H156" s="77">
        <f t="shared" si="200"/>
        <v>973.24404932636787</v>
      </c>
      <c r="I156" s="77">
        <f t="shared" si="200"/>
        <v>976.97492863958314</v>
      </c>
      <c r="J156" s="77">
        <f t="shared" si="200"/>
        <v>979.7297342368621</v>
      </c>
      <c r="K156" s="77">
        <f t="shared" si="200"/>
        <v>978.30336181575149</v>
      </c>
      <c r="L156" s="77">
        <f t="shared" si="200"/>
        <v>977.735625060708</v>
      </c>
      <c r="M156" s="77">
        <f t="shared" si="200"/>
        <v>953.09082239397867</v>
      </c>
      <c r="N156" s="77">
        <f t="shared" si="200"/>
        <v>967.09586535443555</v>
      </c>
      <c r="O156" s="77">
        <f t="shared" si="200"/>
        <v>963.02348809427076</v>
      </c>
      <c r="P156" s="77">
        <f t="shared" si="200"/>
        <v>929.95450154586524</v>
      </c>
      <c r="Q156" s="77">
        <f t="shared" si="200"/>
        <v>918.80676147418819</v>
      </c>
      <c r="R156" s="77">
        <f t="shared" ref="R156:V156" si="201">IF(R102=0,0,R102/R$17)</f>
        <v>906.88583283466915</v>
      </c>
      <c r="S156" s="77">
        <f t="shared" si="201"/>
        <v>907.43787804782107</v>
      </c>
      <c r="T156" s="77">
        <f t="shared" si="201"/>
        <v>899.56823015117448</v>
      </c>
      <c r="U156" s="77">
        <f t="shared" si="201"/>
        <v>915.5631009623371</v>
      </c>
      <c r="V156" s="77">
        <f t="shared" si="201"/>
        <v>894.76369217083356</v>
      </c>
      <c r="W156" s="77">
        <f t="shared" ref="W156" si="202">IF(W102=0,0,W102/W$17)</f>
        <v>1004.3480434404687</v>
      </c>
      <c r="DA156" s="92" t="s">
        <v>319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03">IF(B104=0,0,B104/B$17)</f>
        <v>4657.3564188998998</v>
      </c>
      <c r="C158" s="153">
        <f t="shared" si="203"/>
        <v>5000.2210813027959</v>
      </c>
      <c r="D158" s="153">
        <f t="shared" si="203"/>
        <v>4831.1398580657133</v>
      </c>
      <c r="E158" s="153">
        <f t="shared" si="203"/>
        <v>5000.4471610055061</v>
      </c>
      <c r="F158" s="153">
        <f t="shared" si="203"/>
        <v>4950.1088789408032</v>
      </c>
      <c r="G158" s="153">
        <f t="shared" si="203"/>
        <v>5023.3801688777276</v>
      </c>
      <c r="H158" s="153">
        <f t="shared" si="203"/>
        <v>4999.9568836460476</v>
      </c>
      <c r="I158" s="153">
        <f t="shared" si="203"/>
        <v>4884.8451656041689</v>
      </c>
      <c r="J158" s="153">
        <f t="shared" si="203"/>
        <v>5051.2109133694776</v>
      </c>
      <c r="K158" s="153">
        <f t="shared" si="203"/>
        <v>5248.5846894081742</v>
      </c>
      <c r="L158" s="153">
        <f t="shared" si="203"/>
        <v>5851.8357917166932</v>
      </c>
      <c r="M158" s="153">
        <f t="shared" si="203"/>
        <v>5519.8567859056029</v>
      </c>
      <c r="N158" s="153">
        <f t="shared" si="203"/>
        <v>5751.3804424876162</v>
      </c>
      <c r="O158" s="153">
        <f t="shared" si="203"/>
        <v>6067.1112823283493</v>
      </c>
      <c r="P158" s="153">
        <f t="shared" si="203"/>
        <v>5455.5523919487487</v>
      </c>
      <c r="Q158" s="153">
        <f t="shared" si="203"/>
        <v>5855.1982963552946</v>
      </c>
      <c r="R158" s="153">
        <f t="shared" ref="R158:V158" si="204">IF(R104=0,0,R104/R$17)</f>
        <v>6125.1442005722483</v>
      </c>
      <c r="S158" s="153">
        <f t="shared" si="204"/>
        <v>6188.0189500706701</v>
      </c>
      <c r="T158" s="153">
        <f t="shared" si="204"/>
        <v>5842.7333357285643</v>
      </c>
      <c r="U158" s="153">
        <f t="shared" si="204"/>
        <v>6033.9623812868331</v>
      </c>
      <c r="V158" s="153">
        <f t="shared" si="204"/>
        <v>6417.3041019200136</v>
      </c>
      <c r="W158" s="153">
        <f t="shared" ref="W158" si="205">IF(W104=0,0,W104/W$17)</f>
        <v>7238.4332403540302</v>
      </c>
      <c r="DA158" s="217" t="s">
        <v>320</v>
      </c>
    </row>
    <row r="159" spans="1:105" ht="12" customHeight="1" x14ac:dyDescent="0.25">
      <c r="A159" s="97" t="s">
        <v>57</v>
      </c>
      <c r="B159" s="74">
        <f t="shared" ref="B159:Q159" si="206">IF(B105=0,0,B105/B$17)</f>
        <v>3798.9835398689406</v>
      </c>
      <c r="C159" s="74">
        <f t="shared" si="206"/>
        <v>4079.041251427996</v>
      </c>
      <c r="D159" s="74">
        <f t="shared" si="206"/>
        <v>3858.9121394980884</v>
      </c>
      <c r="E159" s="74">
        <f t="shared" si="206"/>
        <v>3998.5820098530467</v>
      </c>
      <c r="F159" s="74">
        <f t="shared" si="206"/>
        <v>3932.4337626099673</v>
      </c>
      <c r="G159" s="74">
        <f t="shared" si="206"/>
        <v>4088.3401364255865</v>
      </c>
      <c r="H159" s="74">
        <f t="shared" si="206"/>
        <v>4004.128897383885</v>
      </c>
      <c r="I159" s="74">
        <f t="shared" si="206"/>
        <v>3900.4562740528809</v>
      </c>
      <c r="J159" s="74">
        <f t="shared" si="206"/>
        <v>4043.5267651242525</v>
      </c>
      <c r="K159" s="74">
        <f t="shared" si="206"/>
        <v>4128.4572663992985</v>
      </c>
      <c r="L159" s="74">
        <f t="shared" si="206"/>
        <v>4699.4924625751455</v>
      </c>
      <c r="M159" s="74">
        <f t="shared" si="206"/>
        <v>4356.5258339691754</v>
      </c>
      <c r="N159" s="74">
        <f t="shared" si="206"/>
        <v>4566.0245180696011</v>
      </c>
      <c r="O159" s="74">
        <f t="shared" si="206"/>
        <v>4879.2845802166939</v>
      </c>
      <c r="P159" s="74">
        <f t="shared" si="206"/>
        <v>4222.2381080701416</v>
      </c>
      <c r="Q159" s="74">
        <f t="shared" si="206"/>
        <v>4643.7911578009107</v>
      </c>
      <c r="R159" s="74">
        <f t="shared" ref="R159:V159" si="207">IF(R105=0,0,R105/R$17)</f>
        <v>4920.7357031369693</v>
      </c>
      <c r="S159" s="74">
        <f t="shared" si="207"/>
        <v>4998.458296384033</v>
      </c>
      <c r="T159" s="74">
        <f t="shared" si="207"/>
        <v>4694.2533628702759</v>
      </c>
      <c r="U159" s="74">
        <f t="shared" si="207"/>
        <v>4862.4301999554546</v>
      </c>
      <c r="V159" s="74">
        <f t="shared" si="207"/>
        <v>5239.9147294143222</v>
      </c>
      <c r="W159" s="74">
        <f t="shared" ref="W159" si="208">IF(W105=0,0,W105/W$17)</f>
        <v>5881.6608706662755</v>
      </c>
      <c r="DA159" s="90" t="s">
        <v>321</v>
      </c>
    </row>
    <row r="160" spans="1:105" ht="12" customHeight="1" x14ac:dyDescent="0.25">
      <c r="A160" s="97" t="s">
        <v>56</v>
      </c>
      <c r="B160" s="74">
        <f t="shared" ref="B160:Q160" si="209">IF(B106=0,0,B106/B$17)</f>
        <v>0.43889800667808276</v>
      </c>
      <c r="C160" s="74">
        <f t="shared" si="209"/>
        <v>0.60589192040281126</v>
      </c>
      <c r="D160" s="74">
        <f t="shared" si="209"/>
        <v>0.73618689904185286</v>
      </c>
      <c r="E160" s="74">
        <f t="shared" si="209"/>
        <v>1.4786558996584607</v>
      </c>
      <c r="F160" s="74">
        <f t="shared" si="209"/>
        <v>1.023548297513136</v>
      </c>
      <c r="G160" s="74">
        <f t="shared" si="209"/>
        <v>1.2158345888299305</v>
      </c>
      <c r="H160" s="74">
        <f t="shared" si="209"/>
        <v>1.6457548614663935</v>
      </c>
      <c r="I160" s="74">
        <f t="shared" si="209"/>
        <v>1.7861747289654935</v>
      </c>
      <c r="J160" s="74">
        <f t="shared" si="209"/>
        <v>1.7009451720498026</v>
      </c>
      <c r="K160" s="74">
        <f t="shared" si="209"/>
        <v>1.8667940229317701</v>
      </c>
      <c r="L160" s="74">
        <f t="shared" si="209"/>
        <v>2.234991570189147</v>
      </c>
      <c r="M160" s="74">
        <f t="shared" si="209"/>
        <v>2.1624645338148971</v>
      </c>
      <c r="N160" s="74">
        <f t="shared" si="209"/>
        <v>2.5730606198392096</v>
      </c>
      <c r="O160" s="74">
        <f t="shared" si="209"/>
        <v>3.3778021282225623</v>
      </c>
      <c r="P160" s="74">
        <f t="shared" si="209"/>
        <v>2.2088890997501873</v>
      </c>
      <c r="Q160" s="74">
        <f t="shared" si="209"/>
        <v>3.9382059174773167</v>
      </c>
      <c r="R160" s="74">
        <f t="shared" ref="R160:V160" si="210">IF(R106=0,0,R106/R$17)</f>
        <v>2.4579221468012267</v>
      </c>
      <c r="S160" s="74">
        <f t="shared" si="210"/>
        <v>3.287153242195775</v>
      </c>
      <c r="T160" s="74">
        <f t="shared" si="210"/>
        <v>3.242924967007478</v>
      </c>
      <c r="U160" s="74">
        <f t="shared" si="210"/>
        <v>3.6540885012725233</v>
      </c>
      <c r="V160" s="74">
        <f t="shared" si="210"/>
        <v>3.667029203791107</v>
      </c>
      <c r="W160" s="74">
        <f t="shared" ref="W160" si="211">IF(W106=0,0,W106/W$17)</f>
        <v>3.1491328104786285</v>
      </c>
      <c r="DA160" s="90" t="s">
        <v>322</v>
      </c>
    </row>
    <row r="161" spans="1:105" ht="12" customHeight="1" x14ac:dyDescent="0.25">
      <c r="A161" s="97" t="s">
        <v>55</v>
      </c>
      <c r="B161" s="74">
        <f t="shared" ref="B161:Q161" si="212">IF(B107=0,0,B107/B$17)</f>
        <v>745.21571478187036</v>
      </c>
      <c r="C161" s="74">
        <f t="shared" si="212"/>
        <v>788.53944373134436</v>
      </c>
      <c r="D161" s="74">
        <f t="shared" si="212"/>
        <v>831.26599120305025</v>
      </c>
      <c r="E161" s="74">
        <f t="shared" si="212"/>
        <v>858.45905769098817</v>
      </c>
      <c r="F161" s="74">
        <f t="shared" si="212"/>
        <v>865.93138699526799</v>
      </c>
      <c r="G161" s="74">
        <f t="shared" si="212"/>
        <v>809.82686688644571</v>
      </c>
      <c r="H161" s="74">
        <f t="shared" si="212"/>
        <v>849.34399481019602</v>
      </c>
      <c r="I161" s="74">
        <f t="shared" si="212"/>
        <v>856.03602033067955</v>
      </c>
      <c r="J161" s="74">
        <f t="shared" si="212"/>
        <v>868.06148908093746</v>
      </c>
      <c r="K161" s="74">
        <f t="shared" si="212"/>
        <v>942.98591674245017</v>
      </c>
      <c r="L161" s="74">
        <f t="shared" si="212"/>
        <v>971.75531598643022</v>
      </c>
      <c r="M161" s="74">
        <f t="shared" si="212"/>
        <v>984.0810278403635</v>
      </c>
      <c r="N161" s="74">
        <f t="shared" si="212"/>
        <v>1000.2091396463607</v>
      </c>
      <c r="O161" s="74">
        <f t="shared" si="212"/>
        <v>1004.4670005926014</v>
      </c>
      <c r="P161" s="74">
        <f t="shared" si="212"/>
        <v>1041.1623406902143</v>
      </c>
      <c r="Q161" s="74">
        <f t="shared" si="212"/>
        <v>1023.8313809941877</v>
      </c>
      <c r="R161" s="74">
        <f t="shared" ref="R161:V161" si="213">IF(R107=0,0,R107/R$17)</f>
        <v>1014.4630951225105</v>
      </c>
      <c r="S161" s="74">
        <f t="shared" si="213"/>
        <v>997.55769144745409</v>
      </c>
      <c r="T161" s="74">
        <f t="shared" si="213"/>
        <v>957.60474837531865</v>
      </c>
      <c r="U161" s="74">
        <f t="shared" si="213"/>
        <v>975.04960619342398</v>
      </c>
      <c r="V161" s="74">
        <f t="shared" si="213"/>
        <v>982.42044154094197</v>
      </c>
      <c r="W161" s="74">
        <f t="shared" ref="W161" si="214">IF(W107=0,0,W107/W$17)</f>
        <v>1135.4751599112503</v>
      </c>
      <c r="DA161" s="90" t="s">
        <v>323</v>
      </c>
    </row>
    <row r="162" spans="1:105" ht="12" customHeight="1" x14ac:dyDescent="0.25">
      <c r="A162" s="109" t="s">
        <v>54</v>
      </c>
      <c r="B162" s="77">
        <f t="shared" ref="B162:Q162" si="215">IF(B108=0,0,B108/B$17)</f>
        <v>112.71826624241109</v>
      </c>
      <c r="C162" s="77">
        <f t="shared" si="215"/>
        <v>132.03449422305218</v>
      </c>
      <c r="D162" s="77">
        <f t="shared" si="215"/>
        <v>140.22554046553279</v>
      </c>
      <c r="E162" s="77">
        <f t="shared" si="215"/>
        <v>141.92743756181198</v>
      </c>
      <c r="F162" s="77">
        <f t="shared" si="215"/>
        <v>150.72018103805499</v>
      </c>
      <c r="G162" s="77">
        <f t="shared" si="215"/>
        <v>123.9973309768651</v>
      </c>
      <c r="H162" s="77">
        <f t="shared" si="215"/>
        <v>144.83823659049995</v>
      </c>
      <c r="I162" s="77">
        <f t="shared" si="215"/>
        <v>126.56669649164239</v>
      </c>
      <c r="J162" s="77">
        <f t="shared" si="215"/>
        <v>137.92171399223875</v>
      </c>
      <c r="K162" s="77">
        <f t="shared" si="215"/>
        <v>175.27471224349364</v>
      </c>
      <c r="L162" s="77">
        <f t="shared" si="215"/>
        <v>178.35302158492908</v>
      </c>
      <c r="M162" s="77">
        <f t="shared" si="215"/>
        <v>177.08745956224936</v>
      </c>
      <c r="N162" s="77">
        <f t="shared" si="215"/>
        <v>182.5737241518159</v>
      </c>
      <c r="O162" s="77">
        <f t="shared" si="215"/>
        <v>179.98189939083156</v>
      </c>
      <c r="P162" s="77">
        <f t="shared" si="215"/>
        <v>189.94305408864167</v>
      </c>
      <c r="Q162" s="77">
        <f t="shared" si="215"/>
        <v>183.63755164271905</v>
      </c>
      <c r="R162" s="77">
        <f t="shared" ref="R162:V162" si="216">IF(R108=0,0,R108/R$17)</f>
        <v>187.48748016596704</v>
      </c>
      <c r="S162" s="77">
        <f t="shared" si="216"/>
        <v>188.71580899698733</v>
      </c>
      <c r="T162" s="77">
        <f t="shared" si="216"/>
        <v>187.63229951596227</v>
      </c>
      <c r="U162" s="77">
        <f t="shared" si="216"/>
        <v>192.82848663668128</v>
      </c>
      <c r="V162" s="77">
        <f t="shared" si="216"/>
        <v>191.3019017609588</v>
      </c>
      <c r="W162" s="77">
        <f t="shared" ref="W162" si="217">IF(W108=0,0,W108/W$17)</f>
        <v>218.14807696602605</v>
      </c>
      <c r="DA162" s="92" t="s">
        <v>324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18">IF(B110=0,0,B110/B$17)</f>
        <v>1117.8627117230401</v>
      </c>
      <c r="C164" s="203">
        <f t="shared" si="218"/>
        <v>1140.5015422927254</v>
      </c>
      <c r="D164" s="203">
        <f t="shared" si="218"/>
        <v>1067.7312928041456</v>
      </c>
      <c r="E164" s="203">
        <f t="shared" si="218"/>
        <v>1072.7840706193288</v>
      </c>
      <c r="F164" s="203">
        <f t="shared" si="218"/>
        <v>1026.648214845301</v>
      </c>
      <c r="G164" s="203">
        <f t="shared" si="218"/>
        <v>1072.7530686458024</v>
      </c>
      <c r="H164" s="203">
        <f t="shared" si="218"/>
        <v>1026.3166789678921</v>
      </c>
      <c r="I164" s="203">
        <f t="shared" si="218"/>
        <v>905.20504130464337</v>
      </c>
      <c r="J164" s="203">
        <f t="shared" si="218"/>
        <v>921.28953218923652</v>
      </c>
      <c r="K164" s="203">
        <f t="shared" si="218"/>
        <v>883.44237378357002</v>
      </c>
      <c r="L164" s="203">
        <f t="shared" si="218"/>
        <v>964.94502415249121</v>
      </c>
      <c r="M164" s="203">
        <f t="shared" si="218"/>
        <v>833.77870534259171</v>
      </c>
      <c r="N164" s="203">
        <f t="shared" si="218"/>
        <v>800.55205288011359</v>
      </c>
      <c r="O164" s="203">
        <f t="shared" si="218"/>
        <v>823.94859815903965</v>
      </c>
      <c r="P164" s="203">
        <f t="shared" si="218"/>
        <v>714.44308733553839</v>
      </c>
      <c r="Q164" s="203">
        <f t="shared" si="218"/>
        <v>749.47093176533178</v>
      </c>
      <c r="R164" s="203">
        <f t="shared" ref="R164:V164" si="219">IF(R110=0,0,R110/R$17)</f>
        <v>775.56633840891061</v>
      </c>
      <c r="S164" s="203">
        <f t="shared" si="219"/>
        <v>765.51937551642641</v>
      </c>
      <c r="T164" s="203">
        <f t="shared" si="219"/>
        <v>686.66032946051132</v>
      </c>
      <c r="U164" s="203">
        <f t="shared" si="219"/>
        <v>707.90404162697746</v>
      </c>
      <c r="V164" s="203">
        <f t="shared" si="219"/>
        <v>713.08705559517114</v>
      </c>
      <c r="W164" s="203">
        <f t="shared" ref="W164" si="220">IF(W110=0,0,W110/W$17)</f>
        <v>765.81396090515727</v>
      </c>
      <c r="DA164" s="216" t="s">
        <v>325</v>
      </c>
    </row>
    <row r="165" spans="1:105" ht="12" customHeight="1" x14ac:dyDescent="0.25">
      <c r="A165" s="208" t="s">
        <v>39</v>
      </c>
      <c r="B165" s="192">
        <f t="shared" ref="B165:Q165" si="221">IF(B111=0,0,B111/B$17)</f>
        <v>1117.8627117230401</v>
      </c>
      <c r="C165" s="192">
        <f t="shared" si="221"/>
        <v>1140.5015422927254</v>
      </c>
      <c r="D165" s="192">
        <f t="shared" si="221"/>
        <v>1067.7312928041456</v>
      </c>
      <c r="E165" s="192">
        <f t="shared" si="221"/>
        <v>1072.7840706193288</v>
      </c>
      <c r="F165" s="192">
        <f t="shared" si="221"/>
        <v>1026.648214845301</v>
      </c>
      <c r="G165" s="192">
        <f t="shared" si="221"/>
        <v>1072.7530686458024</v>
      </c>
      <c r="H165" s="192">
        <f t="shared" si="221"/>
        <v>1026.3166789678921</v>
      </c>
      <c r="I165" s="192">
        <f t="shared" si="221"/>
        <v>905.20504130464337</v>
      </c>
      <c r="J165" s="192">
        <f t="shared" si="221"/>
        <v>921.28953218923652</v>
      </c>
      <c r="K165" s="192">
        <f t="shared" si="221"/>
        <v>883.44237378357002</v>
      </c>
      <c r="L165" s="192">
        <f t="shared" si="221"/>
        <v>964.94502415249121</v>
      </c>
      <c r="M165" s="192">
        <f t="shared" si="221"/>
        <v>833.77870534259171</v>
      </c>
      <c r="N165" s="192">
        <f t="shared" si="221"/>
        <v>800.55205288011359</v>
      </c>
      <c r="O165" s="192">
        <f t="shared" si="221"/>
        <v>823.94859815903965</v>
      </c>
      <c r="P165" s="192">
        <f t="shared" si="221"/>
        <v>714.44308733553839</v>
      </c>
      <c r="Q165" s="192">
        <f t="shared" si="221"/>
        <v>749.47093176533178</v>
      </c>
      <c r="R165" s="192">
        <f t="shared" ref="R165:V165" si="222">IF(R111=0,0,R111/R$17)</f>
        <v>775.56633840891061</v>
      </c>
      <c r="S165" s="192">
        <f t="shared" si="222"/>
        <v>765.51937551642641</v>
      </c>
      <c r="T165" s="192">
        <f t="shared" si="222"/>
        <v>686.66032946051132</v>
      </c>
      <c r="U165" s="192">
        <f t="shared" si="222"/>
        <v>707.90404162697746</v>
      </c>
      <c r="V165" s="192">
        <f t="shared" si="222"/>
        <v>713.08705559517114</v>
      </c>
      <c r="W165" s="192">
        <f t="shared" ref="W165" si="223">IF(W111=0,0,W111/W$17)</f>
        <v>765.81396090515727</v>
      </c>
      <c r="DA165" s="213" t="s">
        <v>326</v>
      </c>
    </row>
    <row r="166" spans="1:105" ht="12" customHeight="1" x14ac:dyDescent="0.25">
      <c r="A166" s="97" t="s">
        <v>57</v>
      </c>
      <c r="B166" s="74">
        <f t="shared" ref="B166:Q166" si="224">IF(B112=0,0,B112/B$17)</f>
        <v>1018.1880308485062</v>
      </c>
      <c r="C166" s="74">
        <f t="shared" si="224"/>
        <v>1038.181223171292</v>
      </c>
      <c r="D166" s="74">
        <f t="shared" si="224"/>
        <v>960.1905269099841</v>
      </c>
      <c r="E166" s="74">
        <f t="shared" si="224"/>
        <v>962.69594565932243</v>
      </c>
      <c r="F166" s="74">
        <f t="shared" si="224"/>
        <v>917.83814716176016</v>
      </c>
      <c r="G166" s="74">
        <f t="shared" si="224"/>
        <v>965.82270820602855</v>
      </c>
      <c r="H166" s="74">
        <f t="shared" si="224"/>
        <v>916.6027102944048</v>
      </c>
      <c r="I166" s="74">
        <f t="shared" si="224"/>
        <v>804.97329160907896</v>
      </c>
      <c r="J166" s="74">
        <f t="shared" si="224"/>
        <v>820.54602205661593</v>
      </c>
      <c r="K166" s="74">
        <f t="shared" si="224"/>
        <v>779.81437432515361</v>
      </c>
      <c r="L166" s="74">
        <f t="shared" si="224"/>
        <v>860.8258885113919</v>
      </c>
      <c r="M166" s="74">
        <f t="shared" si="224"/>
        <v>728.94796429511894</v>
      </c>
      <c r="N166" s="74">
        <f t="shared" si="224"/>
        <v>705.25153717793808</v>
      </c>
      <c r="O166" s="74">
        <f t="shared" si="224"/>
        <v>728.09025444511576</v>
      </c>
      <c r="P166" s="74">
        <f t="shared" si="224"/>
        <v>617.91244333562736</v>
      </c>
      <c r="Q166" s="74">
        <f t="shared" si="224"/>
        <v>659.7137410481306</v>
      </c>
      <c r="R166" s="74">
        <f t="shared" ref="R166:V166" si="225">IF(R112=0,0,R112/R$17)</f>
        <v>688.441609583076</v>
      </c>
      <c r="S166" s="74">
        <f t="shared" si="225"/>
        <v>679.85438533941397</v>
      </c>
      <c r="T166" s="74">
        <f t="shared" si="225"/>
        <v>609.24798577730064</v>
      </c>
      <c r="U166" s="74">
        <f t="shared" si="225"/>
        <v>631.04529997960935</v>
      </c>
      <c r="V166" s="74">
        <f t="shared" si="225"/>
        <v>635.00361548026535</v>
      </c>
      <c r="W166" s="74">
        <f t="shared" ref="W166" si="226">IF(W112=0,0,W112/W$17)</f>
        <v>676.14049290298192</v>
      </c>
      <c r="DA166" s="90" t="s">
        <v>327</v>
      </c>
    </row>
    <row r="167" spans="1:105" ht="12" customHeight="1" x14ac:dyDescent="0.25">
      <c r="A167" s="97" t="s">
        <v>56</v>
      </c>
      <c r="B167" s="74">
        <f t="shared" ref="B167:Q167" si="227">IF(B113=0,0,B113/B$17)</f>
        <v>0</v>
      </c>
      <c r="C167" s="74">
        <f t="shared" si="227"/>
        <v>0</v>
      </c>
      <c r="D167" s="74">
        <f t="shared" si="227"/>
        <v>0</v>
      </c>
      <c r="E167" s="74">
        <f t="shared" si="227"/>
        <v>0</v>
      </c>
      <c r="F167" s="74">
        <f t="shared" si="227"/>
        <v>0</v>
      </c>
      <c r="G167" s="74">
        <f t="shared" si="227"/>
        <v>0</v>
      </c>
      <c r="H167" s="74">
        <f t="shared" si="227"/>
        <v>0</v>
      </c>
      <c r="I167" s="74">
        <f t="shared" si="227"/>
        <v>0</v>
      </c>
      <c r="J167" s="74">
        <f t="shared" si="227"/>
        <v>0</v>
      </c>
      <c r="K167" s="74">
        <f t="shared" si="227"/>
        <v>0</v>
      </c>
      <c r="L167" s="74">
        <f t="shared" si="227"/>
        <v>0</v>
      </c>
      <c r="M167" s="74">
        <f t="shared" si="227"/>
        <v>0</v>
      </c>
      <c r="N167" s="74">
        <f t="shared" si="227"/>
        <v>0</v>
      </c>
      <c r="O167" s="74">
        <f t="shared" si="227"/>
        <v>0</v>
      </c>
      <c r="P167" s="74">
        <f t="shared" si="227"/>
        <v>0</v>
      </c>
      <c r="Q167" s="74">
        <f t="shared" si="227"/>
        <v>0</v>
      </c>
      <c r="R167" s="74">
        <f t="shared" ref="R167:V167" si="228">IF(R113=0,0,R113/R$17)</f>
        <v>0</v>
      </c>
      <c r="S167" s="74">
        <f t="shared" si="228"/>
        <v>0</v>
      </c>
      <c r="T167" s="74">
        <f t="shared" si="228"/>
        <v>0</v>
      </c>
      <c r="U167" s="74">
        <f t="shared" si="228"/>
        <v>0</v>
      </c>
      <c r="V167" s="74">
        <f t="shared" si="228"/>
        <v>0</v>
      </c>
      <c r="W167" s="74">
        <f t="shared" ref="W167" si="229">IF(W113=0,0,W113/W$17)</f>
        <v>0</v>
      </c>
      <c r="DA167" s="90" t="s">
        <v>328</v>
      </c>
    </row>
    <row r="168" spans="1:105" ht="12" customHeight="1" x14ac:dyDescent="0.25">
      <c r="A168" s="97" t="s">
        <v>55</v>
      </c>
      <c r="B168" s="74">
        <f t="shared" ref="B168:Q168" si="230">IF(B114=0,0,B114/B$17)</f>
        <v>97.703928160058936</v>
      </c>
      <c r="C168" s="74">
        <f t="shared" si="230"/>
        <v>99.934989392132877</v>
      </c>
      <c r="D168" s="74">
        <f t="shared" si="230"/>
        <v>105.07132329210491</v>
      </c>
      <c r="E168" s="74">
        <f t="shared" si="230"/>
        <v>107.54793765902969</v>
      </c>
      <c r="F168" s="74">
        <f t="shared" si="230"/>
        <v>106.08935364897425</v>
      </c>
      <c r="G168" s="74">
        <f t="shared" si="230"/>
        <v>104.18054071982847</v>
      </c>
      <c r="H168" s="74">
        <f t="shared" si="230"/>
        <v>106.56658205675173</v>
      </c>
      <c r="I168" s="74">
        <f t="shared" si="230"/>
        <v>97.66364233896978</v>
      </c>
      <c r="J168" s="74">
        <f t="shared" si="230"/>
        <v>97.955189219252489</v>
      </c>
      <c r="K168" s="74">
        <f t="shared" si="230"/>
        <v>100.11631899776557</v>
      </c>
      <c r="L168" s="74">
        <f t="shared" si="230"/>
        <v>100.63581646429333</v>
      </c>
      <c r="M168" s="74">
        <f t="shared" si="230"/>
        <v>101.40991014536139</v>
      </c>
      <c r="N168" s="74">
        <f t="shared" si="230"/>
        <v>92.113918051339425</v>
      </c>
      <c r="O168" s="74">
        <f t="shared" si="230"/>
        <v>92.786426447738961</v>
      </c>
      <c r="P168" s="74">
        <f t="shared" si="230"/>
        <v>93.528881057018395</v>
      </c>
      <c r="Q168" s="74">
        <f t="shared" si="230"/>
        <v>86.944169460096802</v>
      </c>
      <c r="R168" s="74">
        <f t="shared" ref="R168:V168" si="231">IF(R114=0,0,R114/R$17)</f>
        <v>84.440724906378421</v>
      </c>
      <c r="S168" s="74">
        <f t="shared" si="231"/>
        <v>83.007555279940718</v>
      </c>
      <c r="T168" s="74">
        <f t="shared" si="231"/>
        <v>74.922136381200929</v>
      </c>
      <c r="U168" s="74">
        <f t="shared" si="231"/>
        <v>74.270284172158171</v>
      </c>
      <c r="V168" s="74">
        <f t="shared" si="231"/>
        <v>75.431001354020168</v>
      </c>
      <c r="W168" s="74">
        <f t="shared" ref="W168" si="232">IF(W114=0,0,W114/W$17)</f>
        <v>86.627623166172697</v>
      </c>
      <c r="DA168" s="90" t="s">
        <v>329</v>
      </c>
    </row>
    <row r="169" spans="1:105" ht="12" customHeight="1" x14ac:dyDescent="0.25">
      <c r="A169" s="107" t="s">
        <v>54</v>
      </c>
      <c r="B169" s="193">
        <f t="shared" ref="B169:Q169" si="233">IF(B115=0,0,B115/B$17)</f>
        <v>1.9707527144752202</v>
      </c>
      <c r="C169" s="193">
        <f t="shared" si="233"/>
        <v>2.3853297293007625</v>
      </c>
      <c r="D169" s="193">
        <f t="shared" si="233"/>
        <v>2.4694426020567084</v>
      </c>
      <c r="E169" s="193">
        <f t="shared" si="233"/>
        <v>2.5401873009768927</v>
      </c>
      <c r="F169" s="193">
        <f t="shared" si="233"/>
        <v>2.7207140345667411</v>
      </c>
      <c r="G169" s="193">
        <f t="shared" si="233"/>
        <v>2.7498197199452301</v>
      </c>
      <c r="H169" s="193">
        <f t="shared" si="233"/>
        <v>3.1473866167356519</v>
      </c>
      <c r="I169" s="193">
        <f t="shared" si="233"/>
        <v>2.5681073565948127</v>
      </c>
      <c r="J169" s="193">
        <f t="shared" si="233"/>
        <v>2.7883209133680324</v>
      </c>
      <c r="K169" s="193">
        <f t="shared" si="233"/>
        <v>3.5116804606508891</v>
      </c>
      <c r="L169" s="193">
        <f t="shared" si="233"/>
        <v>3.4833191768058955</v>
      </c>
      <c r="M169" s="193">
        <f t="shared" si="233"/>
        <v>3.4208309021115273</v>
      </c>
      <c r="N169" s="193">
        <f t="shared" si="233"/>
        <v>3.1865976508362901</v>
      </c>
      <c r="O169" s="193">
        <f t="shared" si="233"/>
        <v>3.0719172661848257</v>
      </c>
      <c r="P169" s="193">
        <f t="shared" si="233"/>
        <v>3.0017629428925936</v>
      </c>
      <c r="Q169" s="193">
        <f t="shared" si="233"/>
        <v>2.8130212571043836</v>
      </c>
      <c r="R169" s="193">
        <f t="shared" ref="R169:V169" si="234">IF(R115=0,0,R115/R$17)</f>
        <v>2.6840039194561949</v>
      </c>
      <c r="S169" s="193">
        <f t="shared" si="234"/>
        <v>2.6574348970718038</v>
      </c>
      <c r="T169" s="193">
        <f t="shared" si="234"/>
        <v>2.4902073020097628</v>
      </c>
      <c r="U169" s="193">
        <f t="shared" si="234"/>
        <v>2.5884574752100411</v>
      </c>
      <c r="V169" s="193">
        <f t="shared" si="234"/>
        <v>2.6524387608854942</v>
      </c>
      <c r="W169" s="193">
        <f t="shared" ref="W169" si="235">IF(W115=0,0,W115/W$17)</f>
        <v>3.0458448360025741</v>
      </c>
      <c r="DA169" s="214" t="s">
        <v>330</v>
      </c>
    </row>
    <row r="170" spans="1:105" ht="12" customHeight="1" x14ac:dyDescent="0.25">
      <c r="A170" s="209" t="s">
        <v>58</v>
      </c>
      <c r="B170" s="77">
        <f t="shared" ref="B170:Q170" si="236">IF(B116=0,0,B116/B$17)</f>
        <v>0</v>
      </c>
      <c r="C170" s="77">
        <f t="shared" si="236"/>
        <v>0</v>
      </c>
      <c r="D170" s="77">
        <f t="shared" si="236"/>
        <v>0</v>
      </c>
      <c r="E170" s="77">
        <f t="shared" si="236"/>
        <v>0</v>
      </c>
      <c r="F170" s="77">
        <f t="shared" si="236"/>
        <v>0</v>
      </c>
      <c r="G170" s="77">
        <f t="shared" si="236"/>
        <v>0</v>
      </c>
      <c r="H170" s="77">
        <f t="shared" si="236"/>
        <v>0</v>
      </c>
      <c r="I170" s="77">
        <f t="shared" si="236"/>
        <v>0</v>
      </c>
      <c r="J170" s="77">
        <f t="shared" si="236"/>
        <v>0</v>
      </c>
      <c r="K170" s="77">
        <f t="shared" si="236"/>
        <v>0</v>
      </c>
      <c r="L170" s="77">
        <f t="shared" si="236"/>
        <v>0</v>
      </c>
      <c r="M170" s="77">
        <f t="shared" si="236"/>
        <v>0</v>
      </c>
      <c r="N170" s="77">
        <f t="shared" si="236"/>
        <v>0</v>
      </c>
      <c r="O170" s="77">
        <f t="shared" si="236"/>
        <v>0</v>
      </c>
      <c r="P170" s="77">
        <f t="shared" si="236"/>
        <v>0</v>
      </c>
      <c r="Q170" s="77">
        <f t="shared" si="236"/>
        <v>0</v>
      </c>
      <c r="R170" s="77">
        <f t="shared" ref="R170:V170" si="237">IF(R116=0,0,R116/R$17)</f>
        <v>0</v>
      </c>
      <c r="S170" s="77">
        <f t="shared" si="237"/>
        <v>0</v>
      </c>
      <c r="T170" s="77">
        <f t="shared" si="237"/>
        <v>0</v>
      </c>
      <c r="U170" s="77">
        <f t="shared" si="237"/>
        <v>0</v>
      </c>
      <c r="V170" s="77">
        <f t="shared" si="237"/>
        <v>0</v>
      </c>
      <c r="W170" s="77">
        <f t="shared" ref="W170" si="238">IF(W116=0,0,W116/W$17)</f>
        <v>0</v>
      </c>
      <c r="DA170" s="92" t="s">
        <v>331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45:W45 B79:W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W3" si="0">B4</f>
        <v>3279631</v>
      </c>
      <c r="C3" s="67">
        <f t="shared" si="0"/>
        <v>3332374</v>
      </c>
      <c r="D3" s="67">
        <f t="shared" si="0"/>
        <v>3396664</v>
      </c>
      <c r="E3" s="67">
        <f t="shared" si="0"/>
        <v>3460177</v>
      </c>
      <c r="F3" s="67">
        <f t="shared" si="0"/>
        <v>3478246</v>
      </c>
      <c r="G3" s="67">
        <f t="shared" si="0"/>
        <v>3519897</v>
      </c>
      <c r="H3" s="67">
        <f t="shared" si="0"/>
        <v>3553292</v>
      </c>
      <c r="I3" s="67">
        <f t="shared" si="0"/>
        <v>3577963</v>
      </c>
      <c r="J3" s="67">
        <f t="shared" si="0"/>
        <v>3610599</v>
      </c>
      <c r="K3" s="67">
        <f t="shared" si="0"/>
        <v>3639739</v>
      </c>
      <c r="L3" s="67">
        <f t="shared" si="0"/>
        <v>3669439</v>
      </c>
      <c r="M3" s="67">
        <f t="shared" si="0"/>
        <v>3687875</v>
      </c>
      <c r="N3" s="67">
        <f t="shared" si="0"/>
        <v>3712195</v>
      </c>
      <c r="O3" s="67">
        <f t="shared" si="0"/>
        <v>3759724</v>
      </c>
      <c r="P3" s="67">
        <f t="shared" si="0"/>
        <v>3827164</v>
      </c>
      <c r="Q3" s="67">
        <f t="shared" si="0"/>
        <v>3877564</v>
      </c>
      <c r="R3" s="67">
        <f t="shared" si="0"/>
        <v>3931528</v>
      </c>
      <c r="S3" s="67">
        <f t="shared" si="0"/>
        <v>3960661</v>
      </c>
      <c r="T3" s="67">
        <f t="shared" si="0"/>
        <v>4001028</v>
      </c>
      <c r="U3" s="67">
        <f t="shared" si="0"/>
        <v>4023059</v>
      </c>
      <c r="V3" s="67">
        <f t="shared" si="0"/>
        <v>4066270</v>
      </c>
      <c r="W3" s="67">
        <f t="shared" si="0"/>
        <v>4086306</v>
      </c>
      <c r="DA3" s="87" t="s">
        <v>333</v>
      </c>
    </row>
    <row r="4" spans="1:105" ht="12.95" customHeight="1" x14ac:dyDescent="0.25">
      <c r="A4" s="68" t="s">
        <v>57</v>
      </c>
      <c r="B4" s="71">
        <f t="shared" ref="B4:Q4" si="1">SUM(B5:B13)</f>
        <v>3279631</v>
      </c>
      <c r="C4" s="71">
        <f t="shared" si="1"/>
        <v>3332374</v>
      </c>
      <c r="D4" s="71">
        <f t="shared" si="1"/>
        <v>3396664</v>
      </c>
      <c r="E4" s="71">
        <f t="shared" si="1"/>
        <v>3460177</v>
      </c>
      <c r="F4" s="71">
        <f t="shared" si="1"/>
        <v>3478246</v>
      </c>
      <c r="G4" s="71">
        <f t="shared" si="1"/>
        <v>3519897</v>
      </c>
      <c r="H4" s="71">
        <f t="shared" si="1"/>
        <v>3553292</v>
      </c>
      <c r="I4" s="71">
        <f t="shared" si="1"/>
        <v>3577963</v>
      </c>
      <c r="J4" s="71">
        <f t="shared" si="1"/>
        <v>3610599</v>
      </c>
      <c r="K4" s="71">
        <f t="shared" si="1"/>
        <v>3639739</v>
      </c>
      <c r="L4" s="71">
        <f t="shared" si="1"/>
        <v>3669439</v>
      </c>
      <c r="M4" s="71">
        <f t="shared" si="1"/>
        <v>3687875</v>
      </c>
      <c r="N4" s="71">
        <f t="shared" si="1"/>
        <v>3712195</v>
      </c>
      <c r="O4" s="71">
        <f t="shared" si="1"/>
        <v>3759724</v>
      </c>
      <c r="P4" s="71">
        <f t="shared" si="1"/>
        <v>3827164</v>
      </c>
      <c r="Q4" s="71">
        <f t="shared" si="1"/>
        <v>3877564</v>
      </c>
      <c r="R4" s="71">
        <f t="shared" ref="R4:V4" si="2">SUM(R5:R13)</f>
        <v>3931528</v>
      </c>
      <c r="S4" s="71">
        <f t="shared" si="2"/>
        <v>3960661</v>
      </c>
      <c r="T4" s="71">
        <f t="shared" si="2"/>
        <v>4001028</v>
      </c>
      <c r="U4" s="71">
        <f t="shared" si="2"/>
        <v>4023059</v>
      </c>
      <c r="V4" s="71">
        <f t="shared" si="2"/>
        <v>4066270</v>
      </c>
      <c r="W4" s="71">
        <f t="shared" ref="W4" si="3">SUM(W5:W13)</f>
        <v>4086306</v>
      </c>
      <c r="DA4" s="88" t="s">
        <v>334</v>
      </c>
    </row>
    <row r="5" spans="1:105" ht="12" customHeight="1" x14ac:dyDescent="0.25">
      <c r="A5" s="28" t="s">
        <v>51</v>
      </c>
      <c r="B5" s="82">
        <v>161757</v>
      </c>
      <c r="C5" s="82">
        <v>148409</v>
      </c>
      <c r="D5" s="82">
        <v>128242</v>
      </c>
      <c r="E5" s="82">
        <v>108936</v>
      </c>
      <c r="F5" s="82">
        <v>94683</v>
      </c>
      <c r="G5" s="82">
        <v>78425</v>
      </c>
      <c r="H5" s="82">
        <v>69438</v>
      </c>
      <c r="I5" s="82">
        <v>60755</v>
      </c>
      <c r="J5" s="82">
        <v>54903</v>
      </c>
      <c r="K5" s="82">
        <v>45512</v>
      </c>
      <c r="L5" s="82">
        <v>39549</v>
      </c>
      <c r="M5" s="82">
        <v>32707</v>
      </c>
      <c r="N5" s="82">
        <v>29607</v>
      </c>
      <c r="O5" s="82">
        <v>24859</v>
      </c>
      <c r="P5" s="82">
        <v>21731</v>
      </c>
      <c r="Q5" s="82">
        <v>18284</v>
      </c>
      <c r="R5" s="82">
        <v>16674</v>
      </c>
      <c r="S5" s="82">
        <v>16088</v>
      </c>
      <c r="T5" s="82">
        <v>15090</v>
      </c>
      <c r="U5" s="82">
        <v>13501</v>
      </c>
      <c r="V5" s="82">
        <v>10401</v>
      </c>
      <c r="W5" s="82">
        <v>8002</v>
      </c>
      <c r="DA5" s="89" t="s">
        <v>335</v>
      </c>
    </row>
    <row r="6" spans="1:105" ht="12" customHeight="1" x14ac:dyDescent="0.25">
      <c r="A6" s="28" t="s">
        <v>74</v>
      </c>
      <c r="B6" s="82">
        <v>28774</v>
      </c>
      <c r="C6" s="82">
        <v>26003</v>
      </c>
      <c r="D6" s="82">
        <v>23713</v>
      </c>
      <c r="E6" s="82">
        <v>22231</v>
      </c>
      <c r="F6" s="82">
        <v>22868</v>
      </c>
      <c r="G6" s="82">
        <v>25223</v>
      </c>
      <c r="H6" s="82">
        <v>27155</v>
      </c>
      <c r="I6" s="82">
        <v>27948</v>
      </c>
      <c r="J6" s="82">
        <v>26699</v>
      </c>
      <c r="K6" s="82">
        <v>22573</v>
      </c>
      <c r="L6" s="82">
        <v>19473</v>
      </c>
      <c r="M6" s="82">
        <v>16757</v>
      </c>
      <c r="N6" s="82">
        <v>16373</v>
      </c>
      <c r="O6" s="82">
        <v>16691</v>
      </c>
      <c r="P6" s="82">
        <v>16728</v>
      </c>
      <c r="Q6" s="82">
        <v>16704</v>
      </c>
      <c r="R6" s="82">
        <v>17135</v>
      </c>
      <c r="S6" s="82">
        <v>18648</v>
      </c>
      <c r="T6" s="82">
        <v>19560</v>
      </c>
      <c r="U6" s="82">
        <v>19954</v>
      </c>
      <c r="V6" s="82">
        <v>19764</v>
      </c>
      <c r="W6" s="82">
        <v>19181</v>
      </c>
      <c r="DA6" s="89" t="s">
        <v>336</v>
      </c>
    </row>
    <row r="7" spans="1:105" ht="12" customHeight="1" x14ac:dyDescent="0.25">
      <c r="A7" s="28" t="s">
        <v>205</v>
      </c>
      <c r="B7" s="82">
        <v>893502</v>
      </c>
      <c r="C7" s="82">
        <v>896356</v>
      </c>
      <c r="D7" s="82">
        <v>908235</v>
      </c>
      <c r="E7" s="82">
        <v>911012</v>
      </c>
      <c r="F7" s="82">
        <v>871263</v>
      </c>
      <c r="G7" s="82">
        <v>835958</v>
      </c>
      <c r="H7" s="82">
        <v>800463</v>
      </c>
      <c r="I7" s="82">
        <v>754041</v>
      </c>
      <c r="J7" s="82">
        <v>727445</v>
      </c>
      <c r="K7" s="82">
        <v>697305</v>
      </c>
      <c r="L7" s="82">
        <v>675634</v>
      </c>
      <c r="M7" s="82">
        <v>646182</v>
      </c>
      <c r="N7" s="82">
        <v>620254</v>
      </c>
      <c r="O7" s="82">
        <v>615392</v>
      </c>
      <c r="P7" s="82">
        <v>612835</v>
      </c>
      <c r="Q7" s="82">
        <v>607509</v>
      </c>
      <c r="R7" s="82">
        <v>595352</v>
      </c>
      <c r="S7" s="82">
        <v>588347</v>
      </c>
      <c r="T7" s="82">
        <v>577667</v>
      </c>
      <c r="U7" s="82">
        <v>566503</v>
      </c>
      <c r="V7" s="82">
        <v>551236</v>
      </c>
      <c r="W7" s="82">
        <v>535377</v>
      </c>
      <c r="DA7" s="89" t="s">
        <v>337</v>
      </c>
    </row>
    <row r="8" spans="1:105" ht="12" customHeight="1" x14ac:dyDescent="0.25">
      <c r="A8" s="28" t="s">
        <v>192</v>
      </c>
      <c r="B8" s="82">
        <v>708009</v>
      </c>
      <c r="C8" s="82">
        <v>730498</v>
      </c>
      <c r="D8" s="82">
        <v>753598</v>
      </c>
      <c r="E8" s="82">
        <v>800665</v>
      </c>
      <c r="F8" s="82">
        <v>857714</v>
      </c>
      <c r="G8" s="82">
        <v>949641</v>
      </c>
      <c r="H8" s="82">
        <v>986238</v>
      </c>
      <c r="I8" s="82">
        <v>983407</v>
      </c>
      <c r="J8" s="82">
        <v>979476</v>
      </c>
      <c r="K8" s="82">
        <v>973441</v>
      </c>
      <c r="L8" s="82">
        <v>962695</v>
      </c>
      <c r="M8" s="82">
        <v>941858</v>
      </c>
      <c r="N8" s="82">
        <v>928756</v>
      </c>
      <c r="O8" s="82">
        <v>920878</v>
      </c>
      <c r="P8" s="82">
        <v>931002</v>
      </c>
      <c r="Q8" s="82">
        <v>952178</v>
      </c>
      <c r="R8" s="82">
        <v>981727</v>
      </c>
      <c r="S8" s="82">
        <v>995095</v>
      </c>
      <c r="T8" s="82">
        <v>1002319</v>
      </c>
      <c r="U8" s="82">
        <v>1009106</v>
      </c>
      <c r="V8" s="82">
        <v>1011085</v>
      </c>
      <c r="W8" s="82">
        <v>1014620</v>
      </c>
      <c r="DA8" s="89" t="s">
        <v>338</v>
      </c>
    </row>
    <row r="9" spans="1:105" ht="12" customHeight="1" x14ac:dyDescent="0.25">
      <c r="A9" s="28" t="s">
        <v>207</v>
      </c>
      <c r="B9" s="82">
        <v>777944</v>
      </c>
      <c r="C9" s="82">
        <v>787730</v>
      </c>
      <c r="D9" s="82">
        <v>791754</v>
      </c>
      <c r="E9" s="82">
        <v>795092</v>
      </c>
      <c r="F9" s="82">
        <v>809508</v>
      </c>
      <c r="G9" s="82">
        <v>847137</v>
      </c>
      <c r="H9" s="82">
        <v>906928</v>
      </c>
      <c r="I9" s="82">
        <v>967838</v>
      </c>
      <c r="J9" s="82">
        <v>1015188</v>
      </c>
      <c r="K9" s="82">
        <v>1058998</v>
      </c>
      <c r="L9" s="82">
        <v>1105444</v>
      </c>
      <c r="M9" s="82">
        <v>1143439</v>
      </c>
      <c r="N9" s="82">
        <v>1172976</v>
      </c>
      <c r="O9" s="82">
        <v>1194494</v>
      </c>
      <c r="P9" s="82">
        <v>1214136</v>
      </c>
      <c r="Q9" s="82">
        <v>1208942</v>
      </c>
      <c r="R9" s="82">
        <v>1209141</v>
      </c>
      <c r="S9" s="82">
        <v>1196638</v>
      </c>
      <c r="T9" s="82">
        <v>1191476</v>
      </c>
      <c r="U9" s="82">
        <v>1185083</v>
      </c>
      <c r="V9" s="82">
        <v>1190778</v>
      </c>
      <c r="W9" s="82">
        <v>1205295</v>
      </c>
      <c r="DA9" s="89" t="s">
        <v>339</v>
      </c>
    </row>
    <row r="10" spans="1:105" ht="12" customHeight="1" x14ac:dyDescent="0.25">
      <c r="A10" s="28" t="s">
        <v>202</v>
      </c>
      <c r="B10" s="82">
        <v>0</v>
      </c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340</v>
      </c>
    </row>
    <row r="11" spans="1:105" ht="12" customHeight="1" x14ac:dyDescent="0.25">
      <c r="A11" s="28" t="s">
        <v>203</v>
      </c>
      <c r="B11" s="82">
        <v>445880</v>
      </c>
      <c r="C11" s="82">
        <v>451972</v>
      </c>
      <c r="D11" s="82">
        <v>467230</v>
      </c>
      <c r="E11" s="82">
        <v>476392</v>
      </c>
      <c r="F11" s="82">
        <v>472612</v>
      </c>
      <c r="G11" s="82">
        <v>435509</v>
      </c>
      <c r="H11" s="82">
        <v>415511</v>
      </c>
      <c r="I11" s="82">
        <v>421029</v>
      </c>
      <c r="J11" s="82">
        <v>433592</v>
      </c>
      <c r="K11" s="82">
        <v>447528</v>
      </c>
      <c r="L11" s="82">
        <v>462339</v>
      </c>
      <c r="M11" s="82">
        <v>489800</v>
      </c>
      <c r="N11" s="82">
        <v>525555</v>
      </c>
      <c r="O11" s="82">
        <v>562694</v>
      </c>
      <c r="P11" s="82">
        <v>591027</v>
      </c>
      <c r="Q11" s="82">
        <v>609976</v>
      </c>
      <c r="R11" s="82">
        <v>622041</v>
      </c>
      <c r="S11" s="82">
        <v>633616</v>
      </c>
      <c r="T11" s="82">
        <v>637943</v>
      </c>
      <c r="U11" s="82">
        <v>630743</v>
      </c>
      <c r="V11" s="82">
        <v>625403</v>
      </c>
      <c r="W11" s="82">
        <v>614134</v>
      </c>
      <c r="DA11" s="89" t="s">
        <v>341</v>
      </c>
    </row>
    <row r="12" spans="1:105" ht="12" customHeight="1" x14ac:dyDescent="0.25">
      <c r="A12" s="28" t="s">
        <v>95</v>
      </c>
      <c r="B12" s="82">
        <v>32127</v>
      </c>
      <c r="C12" s="82">
        <v>45193</v>
      </c>
      <c r="D12" s="82">
        <v>67689</v>
      </c>
      <c r="E12" s="82">
        <v>89555</v>
      </c>
      <c r="F12" s="82">
        <v>107280</v>
      </c>
      <c r="G12" s="82">
        <v>123604</v>
      </c>
      <c r="H12" s="82">
        <v>134411</v>
      </c>
      <c r="I12" s="82">
        <v>152501</v>
      </c>
      <c r="J12" s="82">
        <v>165199</v>
      </c>
      <c r="K12" s="82">
        <v>186124</v>
      </c>
      <c r="L12" s="82">
        <v>194585</v>
      </c>
      <c r="M12" s="82">
        <v>202747</v>
      </c>
      <c r="N12" s="82">
        <v>206732</v>
      </c>
      <c r="O12" s="82">
        <v>215598</v>
      </c>
      <c r="P12" s="82">
        <v>234087</v>
      </c>
      <c r="Q12" s="82">
        <v>251430</v>
      </c>
      <c r="R12" s="82">
        <v>260926</v>
      </c>
      <c r="S12" s="82">
        <v>267008</v>
      </c>
      <c r="T12" s="82">
        <v>289781</v>
      </c>
      <c r="U12" s="82">
        <v>312109</v>
      </c>
      <c r="V12" s="82">
        <v>356745</v>
      </c>
      <c r="W12" s="82">
        <v>379946</v>
      </c>
      <c r="DA12" s="89" t="s">
        <v>342</v>
      </c>
    </row>
    <row r="13" spans="1:105" ht="12" customHeight="1" x14ac:dyDescent="0.25">
      <c r="A13" s="73" t="s">
        <v>94</v>
      </c>
      <c r="B13" s="83">
        <v>231638</v>
      </c>
      <c r="C13" s="83">
        <v>246213</v>
      </c>
      <c r="D13" s="83">
        <v>256203</v>
      </c>
      <c r="E13" s="83">
        <v>256294</v>
      </c>
      <c r="F13" s="83">
        <v>242318</v>
      </c>
      <c r="G13" s="83">
        <v>224400</v>
      </c>
      <c r="H13" s="83">
        <v>213148</v>
      </c>
      <c r="I13" s="83">
        <v>210444</v>
      </c>
      <c r="J13" s="83">
        <v>208097</v>
      </c>
      <c r="K13" s="83">
        <v>208258</v>
      </c>
      <c r="L13" s="83">
        <v>209720</v>
      </c>
      <c r="M13" s="83">
        <v>214385</v>
      </c>
      <c r="N13" s="83">
        <v>211942</v>
      </c>
      <c r="O13" s="83">
        <v>209118</v>
      </c>
      <c r="P13" s="83">
        <v>205618</v>
      </c>
      <c r="Q13" s="83">
        <v>212541</v>
      </c>
      <c r="R13" s="83">
        <v>228532</v>
      </c>
      <c r="S13" s="83">
        <v>245221</v>
      </c>
      <c r="T13" s="83">
        <v>267192</v>
      </c>
      <c r="U13" s="83">
        <v>286060</v>
      </c>
      <c r="V13" s="83">
        <v>300858</v>
      </c>
      <c r="W13" s="83">
        <v>309751</v>
      </c>
      <c r="DA13" s="90" t="s">
        <v>343</v>
      </c>
    </row>
    <row r="14" spans="1:105" ht="12" hidden="1" customHeight="1" x14ac:dyDescent="0.25">
      <c r="A14" s="84" t="s">
        <v>93</v>
      </c>
      <c r="B14" s="85">
        <f t="shared" ref="B14:Q14" si="4">SUM(B5:B11)</f>
        <v>3015866</v>
      </c>
      <c r="C14" s="85">
        <f t="shared" si="4"/>
        <v>3040968</v>
      </c>
      <c r="D14" s="85">
        <f t="shared" si="4"/>
        <v>3072772</v>
      </c>
      <c r="E14" s="85">
        <f t="shared" si="4"/>
        <v>3114328</v>
      </c>
      <c r="F14" s="85">
        <f t="shared" si="4"/>
        <v>3128648</v>
      </c>
      <c r="G14" s="85">
        <f t="shared" si="4"/>
        <v>3171893</v>
      </c>
      <c r="H14" s="85">
        <f t="shared" si="4"/>
        <v>3205733</v>
      </c>
      <c r="I14" s="85">
        <f t="shared" si="4"/>
        <v>3215018</v>
      </c>
      <c r="J14" s="85">
        <f t="shared" si="4"/>
        <v>3237303</v>
      </c>
      <c r="K14" s="85">
        <f t="shared" si="4"/>
        <v>3245357</v>
      </c>
      <c r="L14" s="85">
        <f t="shared" si="4"/>
        <v>3265134</v>
      </c>
      <c r="M14" s="85">
        <f t="shared" si="4"/>
        <v>3270743</v>
      </c>
      <c r="N14" s="85">
        <f t="shared" si="4"/>
        <v>3293521</v>
      </c>
      <c r="O14" s="85">
        <f t="shared" si="4"/>
        <v>3335008</v>
      </c>
      <c r="P14" s="85">
        <f t="shared" si="4"/>
        <v>3387459</v>
      </c>
      <c r="Q14" s="85">
        <f t="shared" si="4"/>
        <v>3413593</v>
      </c>
      <c r="R14" s="85">
        <f t="shared" ref="R14:V14" si="5">SUM(R5:R11)</f>
        <v>3442070</v>
      </c>
      <c r="S14" s="85">
        <f t="shared" si="5"/>
        <v>3448432</v>
      </c>
      <c r="T14" s="85">
        <f t="shared" si="5"/>
        <v>3444055</v>
      </c>
      <c r="U14" s="85">
        <f t="shared" si="5"/>
        <v>3424890</v>
      </c>
      <c r="V14" s="85">
        <f t="shared" si="5"/>
        <v>3408667</v>
      </c>
      <c r="W14" s="85">
        <f t="shared" ref="W14" si="6">SUM(W5:W11)</f>
        <v>3396609</v>
      </c>
      <c r="DA14" s="93"/>
    </row>
    <row r="15" spans="1:105" ht="12.95" customHeight="1" x14ac:dyDescent="0.25">
      <c r="A15" s="68" t="s">
        <v>92</v>
      </c>
      <c r="B15" s="71">
        <f t="shared" ref="B15:W15" si="7">B16</f>
        <v>29896</v>
      </c>
      <c r="C15" s="71">
        <f t="shared" si="7"/>
        <v>38584</v>
      </c>
      <c r="D15" s="71">
        <f t="shared" si="7"/>
        <v>45136</v>
      </c>
      <c r="E15" s="71">
        <f t="shared" si="7"/>
        <v>54314</v>
      </c>
      <c r="F15" s="71">
        <f t="shared" si="7"/>
        <v>61905</v>
      </c>
      <c r="G15" s="71">
        <f t="shared" si="7"/>
        <v>69761</v>
      </c>
      <c r="H15" s="71">
        <f t="shared" si="7"/>
        <v>77381</v>
      </c>
      <c r="I15" s="71">
        <f t="shared" si="7"/>
        <v>87461</v>
      </c>
      <c r="J15" s="71">
        <f t="shared" si="7"/>
        <v>95814</v>
      </c>
      <c r="K15" s="71">
        <f t="shared" si="7"/>
        <v>101896</v>
      </c>
      <c r="L15" s="71">
        <f t="shared" si="7"/>
        <v>108964</v>
      </c>
      <c r="M15" s="71">
        <f t="shared" si="7"/>
        <v>115792</v>
      </c>
      <c r="N15" s="71">
        <f t="shared" si="7"/>
        <v>119838</v>
      </c>
      <c r="O15" s="71">
        <f t="shared" si="7"/>
        <v>128076</v>
      </c>
      <c r="P15" s="71">
        <f t="shared" si="7"/>
        <v>134244</v>
      </c>
      <c r="Q15" s="71">
        <f t="shared" si="7"/>
        <v>140531</v>
      </c>
      <c r="R15" s="71">
        <f t="shared" si="7"/>
        <v>151602</v>
      </c>
      <c r="S15" s="71">
        <f t="shared" si="7"/>
        <v>168669</v>
      </c>
      <c r="T15" s="71">
        <f t="shared" si="7"/>
        <v>184397</v>
      </c>
      <c r="U15" s="71">
        <f t="shared" si="7"/>
        <v>209455</v>
      </c>
      <c r="V15" s="71">
        <f t="shared" si="7"/>
        <v>264770</v>
      </c>
      <c r="W15" s="71">
        <f t="shared" si="7"/>
        <v>318753</v>
      </c>
      <c r="DA15" s="88" t="s">
        <v>344</v>
      </c>
    </row>
    <row r="16" spans="1:105" ht="12" customHeight="1" x14ac:dyDescent="0.25">
      <c r="A16" s="28" t="s">
        <v>91</v>
      </c>
      <c r="B16" s="82">
        <v>29896</v>
      </c>
      <c r="C16" s="82">
        <v>38584</v>
      </c>
      <c r="D16" s="82">
        <v>45136</v>
      </c>
      <c r="E16" s="82">
        <v>54314</v>
      </c>
      <c r="F16" s="82">
        <v>61905</v>
      </c>
      <c r="G16" s="82">
        <v>69761</v>
      </c>
      <c r="H16" s="82">
        <v>77381</v>
      </c>
      <c r="I16" s="82">
        <v>87461</v>
      </c>
      <c r="J16" s="82">
        <v>95814</v>
      </c>
      <c r="K16" s="82">
        <v>101896</v>
      </c>
      <c r="L16" s="82">
        <v>108964</v>
      </c>
      <c r="M16" s="82">
        <v>115792</v>
      </c>
      <c r="N16" s="82">
        <v>119838</v>
      </c>
      <c r="O16" s="82">
        <v>128076</v>
      </c>
      <c r="P16" s="82">
        <v>134244</v>
      </c>
      <c r="Q16" s="82">
        <v>140531</v>
      </c>
      <c r="R16" s="82">
        <v>151602</v>
      </c>
      <c r="S16" s="82">
        <v>168669</v>
      </c>
      <c r="T16" s="82">
        <v>184397</v>
      </c>
      <c r="U16" s="82">
        <v>209455</v>
      </c>
      <c r="V16" s="82">
        <v>264770</v>
      </c>
      <c r="W16" s="82">
        <v>318753</v>
      </c>
      <c r="DA16" s="89" t="s">
        <v>345</v>
      </c>
    </row>
    <row r="17" spans="1:105" ht="12.95" customHeight="1" x14ac:dyDescent="0.25">
      <c r="A17" s="68" t="s">
        <v>55</v>
      </c>
      <c r="B17" s="71">
        <f t="shared" ref="B17:Q17" si="8">SUM(B18:B25)</f>
        <v>3279631</v>
      </c>
      <c r="C17" s="71">
        <f t="shared" si="8"/>
        <v>3332374</v>
      </c>
      <c r="D17" s="71">
        <f t="shared" si="8"/>
        <v>3396664</v>
      </c>
      <c r="E17" s="71">
        <f t="shared" si="8"/>
        <v>3460177</v>
      </c>
      <c r="F17" s="71">
        <f t="shared" si="8"/>
        <v>3478246</v>
      </c>
      <c r="G17" s="71">
        <f t="shared" si="8"/>
        <v>3519897</v>
      </c>
      <c r="H17" s="71">
        <f t="shared" si="8"/>
        <v>3553292</v>
      </c>
      <c r="I17" s="71">
        <f t="shared" si="8"/>
        <v>3577963</v>
      </c>
      <c r="J17" s="71">
        <f t="shared" si="8"/>
        <v>3610599</v>
      </c>
      <c r="K17" s="71">
        <f t="shared" si="8"/>
        <v>3639739</v>
      </c>
      <c r="L17" s="71">
        <f t="shared" si="8"/>
        <v>3669439</v>
      </c>
      <c r="M17" s="71">
        <f t="shared" si="8"/>
        <v>3687875</v>
      </c>
      <c r="N17" s="71">
        <f t="shared" si="8"/>
        <v>3712195</v>
      </c>
      <c r="O17" s="71">
        <f t="shared" si="8"/>
        <v>3759724</v>
      </c>
      <c r="P17" s="71">
        <f t="shared" si="8"/>
        <v>3827164</v>
      </c>
      <c r="Q17" s="71">
        <f t="shared" si="8"/>
        <v>3877564</v>
      </c>
      <c r="R17" s="71">
        <f t="shared" ref="R17:V17" si="9">SUM(R18:R25)</f>
        <v>3931528</v>
      </c>
      <c r="S17" s="71">
        <f t="shared" si="9"/>
        <v>3960661</v>
      </c>
      <c r="T17" s="71">
        <f t="shared" si="9"/>
        <v>4001028</v>
      </c>
      <c r="U17" s="71">
        <f t="shared" si="9"/>
        <v>4023059</v>
      </c>
      <c r="V17" s="71">
        <f t="shared" si="9"/>
        <v>4066270</v>
      </c>
      <c r="W17" s="71">
        <f t="shared" ref="W17" si="10">SUM(W18:W25)</f>
        <v>4086306</v>
      </c>
      <c r="DA17" s="88" t="s">
        <v>346</v>
      </c>
    </row>
    <row r="18" spans="1:105" ht="12" customHeight="1" x14ac:dyDescent="0.25">
      <c r="A18" s="28" t="s">
        <v>51</v>
      </c>
      <c r="B18" s="82">
        <v>19161</v>
      </c>
      <c r="C18" s="82">
        <v>18803</v>
      </c>
      <c r="D18" s="82">
        <v>17929</v>
      </c>
      <c r="E18" s="82">
        <v>16903</v>
      </c>
      <c r="F18" s="82">
        <v>16330</v>
      </c>
      <c r="G18" s="82">
        <v>15041</v>
      </c>
      <c r="H18" s="82">
        <v>14867</v>
      </c>
      <c r="I18" s="82">
        <v>14473</v>
      </c>
      <c r="J18" s="82">
        <v>14461</v>
      </c>
      <c r="K18" s="82">
        <v>13184</v>
      </c>
      <c r="L18" s="82">
        <v>12039</v>
      </c>
      <c r="M18" s="82">
        <v>9951</v>
      </c>
      <c r="N18" s="82">
        <v>8223</v>
      </c>
      <c r="O18" s="82">
        <v>7534</v>
      </c>
      <c r="P18" s="82">
        <v>7010</v>
      </c>
      <c r="Q18" s="82">
        <v>6066</v>
      </c>
      <c r="R18" s="82">
        <v>4732</v>
      </c>
      <c r="S18" s="82">
        <v>3979</v>
      </c>
      <c r="T18" s="82">
        <v>3483</v>
      </c>
      <c r="U18" s="82">
        <v>3331</v>
      </c>
      <c r="V18" s="82">
        <v>3184</v>
      </c>
      <c r="W18" s="82">
        <v>2622</v>
      </c>
      <c r="DA18" s="89" t="s">
        <v>347</v>
      </c>
    </row>
    <row r="19" spans="1:105" s="2" customFormat="1" ht="12" customHeight="1" x14ac:dyDescent="0.25">
      <c r="A19" s="28" t="s">
        <v>74</v>
      </c>
      <c r="B19" s="82">
        <v>25497</v>
      </c>
      <c r="C19" s="82">
        <v>22042</v>
      </c>
      <c r="D19" s="82">
        <v>19312</v>
      </c>
      <c r="E19" s="82">
        <v>17787</v>
      </c>
      <c r="F19" s="82">
        <v>18451</v>
      </c>
      <c r="G19" s="82">
        <v>20889</v>
      </c>
      <c r="H19" s="82">
        <v>22275</v>
      </c>
      <c r="I19" s="82">
        <v>22568</v>
      </c>
      <c r="J19" s="82">
        <v>20925</v>
      </c>
      <c r="K19" s="82">
        <v>17108</v>
      </c>
      <c r="L19" s="82">
        <v>14662</v>
      </c>
      <c r="M19" s="82">
        <v>13108</v>
      </c>
      <c r="N19" s="82">
        <v>12542</v>
      </c>
      <c r="O19" s="82">
        <v>12123</v>
      </c>
      <c r="P19" s="82">
        <v>11860</v>
      </c>
      <c r="Q19" s="82">
        <v>11540</v>
      </c>
      <c r="R19" s="82">
        <v>10801</v>
      </c>
      <c r="S19" s="82">
        <v>10535</v>
      </c>
      <c r="T19" s="82">
        <v>10364</v>
      </c>
      <c r="U19" s="82">
        <v>10689</v>
      </c>
      <c r="V19" s="82">
        <v>11088</v>
      </c>
      <c r="W19" s="82">
        <v>11951</v>
      </c>
      <c r="DA19" s="89" t="s">
        <v>348</v>
      </c>
    </row>
    <row r="20" spans="1:105" ht="12" customHeight="1" x14ac:dyDescent="0.25">
      <c r="A20" s="28" t="s">
        <v>205</v>
      </c>
      <c r="B20" s="82">
        <v>518250</v>
      </c>
      <c r="C20" s="82">
        <v>511703</v>
      </c>
      <c r="D20" s="82">
        <v>515215</v>
      </c>
      <c r="E20" s="82">
        <v>510473</v>
      </c>
      <c r="F20" s="82">
        <v>499817</v>
      </c>
      <c r="G20" s="82">
        <v>477939</v>
      </c>
      <c r="H20" s="82">
        <v>457826</v>
      </c>
      <c r="I20" s="82">
        <v>431246</v>
      </c>
      <c r="J20" s="82">
        <v>415923</v>
      </c>
      <c r="K20" s="82">
        <v>400413</v>
      </c>
      <c r="L20" s="82">
        <v>388962</v>
      </c>
      <c r="M20" s="82">
        <v>376304</v>
      </c>
      <c r="N20" s="82">
        <v>356986</v>
      </c>
      <c r="O20" s="82">
        <v>355124</v>
      </c>
      <c r="P20" s="82">
        <v>347162</v>
      </c>
      <c r="Q20" s="82">
        <v>342383</v>
      </c>
      <c r="R20" s="82">
        <v>335907</v>
      </c>
      <c r="S20" s="82">
        <v>334524</v>
      </c>
      <c r="T20" s="82">
        <v>331516</v>
      </c>
      <c r="U20" s="82">
        <v>332866</v>
      </c>
      <c r="V20" s="82">
        <v>336996</v>
      </c>
      <c r="W20" s="82">
        <v>337925</v>
      </c>
      <c r="DA20" s="89" t="s">
        <v>349</v>
      </c>
    </row>
    <row r="21" spans="1:105" ht="12" customHeight="1" x14ac:dyDescent="0.25">
      <c r="A21" s="28" t="s">
        <v>192</v>
      </c>
      <c r="B21" s="82">
        <v>425496</v>
      </c>
      <c r="C21" s="82">
        <v>439172</v>
      </c>
      <c r="D21" s="82">
        <v>453517</v>
      </c>
      <c r="E21" s="82">
        <v>482490</v>
      </c>
      <c r="F21" s="82">
        <v>517566</v>
      </c>
      <c r="G21" s="82">
        <v>572617</v>
      </c>
      <c r="H21" s="82">
        <v>593856</v>
      </c>
      <c r="I21" s="82">
        <v>595375</v>
      </c>
      <c r="J21" s="82">
        <v>591648</v>
      </c>
      <c r="K21" s="82">
        <v>593816</v>
      </c>
      <c r="L21" s="82">
        <v>598819</v>
      </c>
      <c r="M21" s="82">
        <v>608915</v>
      </c>
      <c r="N21" s="82">
        <v>612595</v>
      </c>
      <c r="O21" s="82">
        <v>612341</v>
      </c>
      <c r="P21" s="82">
        <v>617915</v>
      </c>
      <c r="Q21" s="82">
        <v>624115</v>
      </c>
      <c r="R21" s="82">
        <v>640588</v>
      </c>
      <c r="S21" s="82">
        <v>653692</v>
      </c>
      <c r="T21" s="82">
        <v>662346</v>
      </c>
      <c r="U21" s="82">
        <v>672202</v>
      </c>
      <c r="V21" s="82">
        <v>690835</v>
      </c>
      <c r="W21" s="82">
        <v>713182</v>
      </c>
      <c r="DA21" s="89" t="s">
        <v>350</v>
      </c>
    </row>
    <row r="22" spans="1:105" ht="12" customHeight="1" x14ac:dyDescent="0.25">
      <c r="A22" s="28" t="s">
        <v>207</v>
      </c>
      <c r="B22" s="82">
        <v>458595</v>
      </c>
      <c r="C22" s="82">
        <v>464326</v>
      </c>
      <c r="D22" s="82">
        <v>466842</v>
      </c>
      <c r="E22" s="82">
        <v>469061</v>
      </c>
      <c r="F22" s="82">
        <v>477849</v>
      </c>
      <c r="G22" s="82">
        <v>500279</v>
      </c>
      <c r="H22" s="82">
        <v>535599</v>
      </c>
      <c r="I22" s="82">
        <v>571406</v>
      </c>
      <c r="J22" s="82">
        <v>598891</v>
      </c>
      <c r="K22" s="82">
        <v>624307</v>
      </c>
      <c r="L22" s="82">
        <v>650753</v>
      </c>
      <c r="M22" s="82">
        <v>675930</v>
      </c>
      <c r="N22" s="82">
        <v>697649</v>
      </c>
      <c r="O22" s="82">
        <v>703794</v>
      </c>
      <c r="P22" s="82">
        <v>710738</v>
      </c>
      <c r="Q22" s="82">
        <v>705065</v>
      </c>
      <c r="R22" s="82">
        <v>696800</v>
      </c>
      <c r="S22" s="82">
        <v>701535</v>
      </c>
      <c r="T22" s="82">
        <v>717584</v>
      </c>
      <c r="U22" s="82">
        <v>732300</v>
      </c>
      <c r="V22" s="82">
        <v>742971</v>
      </c>
      <c r="W22" s="82">
        <v>735367</v>
      </c>
      <c r="DA22" s="89" t="s">
        <v>351</v>
      </c>
    </row>
    <row r="23" spans="1:105" ht="12" customHeight="1" x14ac:dyDescent="0.25">
      <c r="A23" s="28" t="s">
        <v>202</v>
      </c>
      <c r="B23" s="82">
        <v>0</v>
      </c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352</v>
      </c>
    </row>
    <row r="24" spans="1:105" ht="12" customHeight="1" x14ac:dyDescent="0.25">
      <c r="A24" s="28" t="s">
        <v>203</v>
      </c>
      <c r="B24" s="82">
        <v>388251</v>
      </c>
      <c r="C24" s="82">
        <v>393538</v>
      </c>
      <c r="D24" s="82">
        <v>406982</v>
      </c>
      <c r="E24" s="82">
        <v>415162</v>
      </c>
      <c r="F24" s="82">
        <v>412031</v>
      </c>
      <c r="G24" s="82">
        <v>379715</v>
      </c>
      <c r="H24" s="82">
        <v>362173</v>
      </c>
      <c r="I24" s="82">
        <v>366754</v>
      </c>
      <c r="J24" s="82">
        <v>377517</v>
      </c>
      <c r="K24" s="82">
        <v>389488</v>
      </c>
      <c r="L24" s="82">
        <v>401063</v>
      </c>
      <c r="M24" s="82">
        <v>418106</v>
      </c>
      <c r="N24" s="82">
        <v>438254</v>
      </c>
      <c r="O24" s="82">
        <v>456410</v>
      </c>
      <c r="P24" s="82">
        <v>484172</v>
      </c>
      <c r="Q24" s="82">
        <v>502508</v>
      </c>
      <c r="R24" s="82">
        <v>514117</v>
      </c>
      <c r="S24" s="82">
        <v>510677</v>
      </c>
      <c r="T24" s="82">
        <v>507738</v>
      </c>
      <c r="U24" s="82">
        <v>510349</v>
      </c>
      <c r="V24" s="82">
        <v>522934</v>
      </c>
      <c r="W24" s="82">
        <v>553319</v>
      </c>
      <c r="DA24" s="89" t="s">
        <v>353</v>
      </c>
    </row>
    <row r="25" spans="1:105" ht="12" customHeight="1" x14ac:dyDescent="0.25">
      <c r="A25" s="73" t="s">
        <v>53</v>
      </c>
      <c r="B25" s="83">
        <v>1444381</v>
      </c>
      <c r="C25" s="83">
        <v>1482790</v>
      </c>
      <c r="D25" s="83">
        <v>1516867</v>
      </c>
      <c r="E25" s="83">
        <v>1548301</v>
      </c>
      <c r="F25" s="83">
        <v>1536202</v>
      </c>
      <c r="G25" s="83">
        <v>1553417</v>
      </c>
      <c r="H25" s="83">
        <v>1566696</v>
      </c>
      <c r="I25" s="83">
        <v>1576141</v>
      </c>
      <c r="J25" s="83">
        <v>1591234</v>
      </c>
      <c r="K25" s="83">
        <v>1601423</v>
      </c>
      <c r="L25" s="83">
        <v>1603141</v>
      </c>
      <c r="M25" s="83">
        <v>1585561</v>
      </c>
      <c r="N25" s="83">
        <v>1585946</v>
      </c>
      <c r="O25" s="83">
        <v>1612398</v>
      </c>
      <c r="P25" s="83">
        <v>1648307</v>
      </c>
      <c r="Q25" s="83">
        <v>1685887</v>
      </c>
      <c r="R25" s="83">
        <v>1728583</v>
      </c>
      <c r="S25" s="83">
        <v>1745719</v>
      </c>
      <c r="T25" s="83">
        <v>1767997</v>
      </c>
      <c r="U25" s="83">
        <v>1761322</v>
      </c>
      <c r="V25" s="83">
        <v>1758262</v>
      </c>
      <c r="W25" s="83">
        <v>1731940</v>
      </c>
      <c r="DA25" s="90" t="s">
        <v>354</v>
      </c>
    </row>
    <row r="26" spans="1:105" ht="12" customHeight="1" x14ac:dyDescent="0.25">
      <c r="A26" s="84" t="s">
        <v>52</v>
      </c>
      <c r="B26" s="85">
        <v>363586</v>
      </c>
      <c r="C26" s="85">
        <v>377687</v>
      </c>
      <c r="D26" s="85">
        <v>384309</v>
      </c>
      <c r="E26" s="85">
        <v>416123</v>
      </c>
      <c r="F26" s="85">
        <v>453558</v>
      </c>
      <c r="G26" s="85">
        <v>540183</v>
      </c>
      <c r="H26" s="85">
        <v>608103</v>
      </c>
      <c r="I26" s="85">
        <v>623056</v>
      </c>
      <c r="J26" s="85">
        <v>657135</v>
      </c>
      <c r="K26" s="85">
        <v>819530</v>
      </c>
      <c r="L26" s="85">
        <v>837792</v>
      </c>
      <c r="M26" s="85">
        <v>839075</v>
      </c>
      <c r="N26" s="85">
        <v>841461</v>
      </c>
      <c r="O26" s="85">
        <v>854266</v>
      </c>
      <c r="P26" s="85">
        <v>854331</v>
      </c>
      <c r="Q26" s="85">
        <v>854817</v>
      </c>
      <c r="R26" s="85">
        <v>855335</v>
      </c>
      <c r="S26" s="85">
        <v>856292</v>
      </c>
      <c r="T26" s="85">
        <v>856278</v>
      </c>
      <c r="U26" s="85">
        <v>856880</v>
      </c>
      <c r="V26" s="85">
        <v>854264</v>
      </c>
      <c r="W26" s="85">
        <v>836313</v>
      </c>
      <c r="DA26" s="93" t="s">
        <v>355</v>
      </c>
    </row>
    <row r="27" spans="1:105" ht="12.95" customHeight="1" x14ac:dyDescent="0.25">
      <c r="A27" s="68" t="s">
        <v>54</v>
      </c>
      <c r="B27" s="71">
        <f t="shared" ref="B27:Q27" si="11">SUM(B28:B32)</f>
        <v>3279631</v>
      </c>
      <c r="C27" s="71">
        <f t="shared" si="11"/>
        <v>3332374</v>
      </c>
      <c r="D27" s="71">
        <f t="shared" si="11"/>
        <v>3396664</v>
      </c>
      <c r="E27" s="71">
        <f t="shared" si="11"/>
        <v>3460177</v>
      </c>
      <c r="F27" s="71">
        <f t="shared" si="11"/>
        <v>3478246</v>
      </c>
      <c r="G27" s="71">
        <f t="shared" si="11"/>
        <v>3519897</v>
      </c>
      <c r="H27" s="71">
        <f t="shared" si="11"/>
        <v>3553292</v>
      </c>
      <c r="I27" s="71">
        <f t="shared" si="11"/>
        <v>3577963</v>
      </c>
      <c r="J27" s="71">
        <f t="shared" si="11"/>
        <v>3610599</v>
      </c>
      <c r="K27" s="71">
        <f t="shared" si="11"/>
        <v>3639739</v>
      </c>
      <c r="L27" s="71">
        <f t="shared" si="11"/>
        <v>3669439</v>
      </c>
      <c r="M27" s="71">
        <f t="shared" si="11"/>
        <v>3687875</v>
      </c>
      <c r="N27" s="71">
        <f t="shared" si="11"/>
        <v>3712195</v>
      </c>
      <c r="O27" s="71">
        <f t="shared" si="11"/>
        <v>3759724</v>
      </c>
      <c r="P27" s="71">
        <f t="shared" si="11"/>
        <v>3827164</v>
      </c>
      <c r="Q27" s="71">
        <f t="shared" si="11"/>
        <v>3877564</v>
      </c>
      <c r="R27" s="71">
        <f t="shared" ref="R27:V27" si="12">SUM(R28:R32)</f>
        <v>3931528</v>
      </c>
      <c r="S27" s="71">
        <f t="shared" si="12"/>
        <v>3960661</v>
      </c>
      <c r="T27" s="71">
        <f t="shared" si="12"/>
        <v>4001028</v>
      </c>
      <c r="U27" s="71">
        <f t="shared" si="12"/>
        <v>4023059</v>
      </c>
      <c r="V27" s="71">
        <f t="shared" si="12"/>
        <v>4066270</v>
      </c>
      <c r="W27" s="71">
        <f t="shared" ref="W27" si="13">SUM(W28:W32)</f>
        <v>4086306</v>
      </c>
      <c r="DA27" s="88" t="s">
        <v>356</v>
      </c>
    </row>
    <row r="28" spans="1:105" ht="12" customHeight="1" x14ac:dyDescent="0.25">
      <c r="A28" s="28" t="s">
        <v>51</v>
      </c>
      <c r="B28" s="82">
        <v>6890</v>
      </c>
      <c r="C28" s="82">
        <v>6330</v>
      </c>
      <c r="D28" s="82">
        <v>5494</v>
      </c>
      <c r="E28" s="82">
        <v>4697</v>
      </c>
      <c r="F28" s="82">
        <v>4112</v>
      </c>
      <c r="G28" s="82">
        <v>3425</v>
      </c>
      <c r="H28" s="82">
        <v>3038</v>
      </c>
      <c r="I28" s="82">
        <v>2657</v>
      </c>
      <c r="J28" s="82">
        <v>2397</v>
      </c>
      <c r="K28" s="82">
        <v>2033</v>
      </c>
      <c r="L28" s="82">
        <v>1841</v>
      </c>
      <c r="M28" s="82">
        <v>1667</v>
      </c>
      <c r="N28" s="82">
        <v>1449</v>
      </c>
      <c r="O28" s="82">
        <v>1150</v>
      </c>
      <c r="P28" s="82">
        <v>878</v>
      </c>
      <c r="Q28" s="82">
        <v>839</v>
      </c>
      <c r="R28" s="82">
        <v>863</v>
      </c>
      <c r="S28" s="82">
        <v>918</v>
      </c>
      <c r="T28" s="82">
        <v>897</v>
      </c>
      <c r="U28" s="82">
        <v>835</v>
      </c>
      <c r="V28" s="82">
        <v>768</v>
      </c>
      <c r="W28" s="82">
        <v>685</v>
      </c>
      <c r="DA28" s="89" t="s">
        <v>357</v>
      </c>
    </row>
    <row r="29" spans="1:105" s="2" customFormat="1" ht="12" customHeight="1" x14ac:dyDescent="0.25">
      <c r="A29" s="28" t="s">
        <v>74</v>
      </c>
      <c r="B29" s="82">
        <v>16031</v>
      </c>
      <c r="C29" s="82">
        <v>15764</v>
      </c>
      <c r="D29" s="82">
        <v>15049</v>
      </c>
      <c r="E29" s="82">
        <v>14341</v>
      </c>
      <c r="F29" s="82">
        <v>13860</v>
      </c>
      <c r="G29" s="82">
        <v>13427</v>
      </c>
      <c r="H29" s="82">
        <v>12848</v>
      </c>
      <c r="I29" s="82">
        <v>12197</v>
      </c>
      <c r="J29" s="82">
        <v>11461</v>
      </c>
      <c r="K29" s="82">
        <v>10626</v>
      </c>
      <c r="L29" s="82">
        <v>9422</v>
      </c>
      <c r="M29" s="82">
        <v>7654</v>
      </c>
      <c r="N29" s="82">
        <v>5969</v>
      </c>
      <c r="O29" s="82">
        <v>5267</v>
      </c>
      <c r="P29" s="82">
        <v>5578</v>
      </c>
      <c r="Q29" s="82">
        <v>6519</v>
      </c>
      <c r="R29" s="82">
        <v>7191</v>
      </c>
      <c r="S29" s="82">
        <v>7297</v>
      </c>
      <c r="T29" s="82">
        <v>7010</v>
      </c>
      <c r="U29" s="82">
        <v>6885</v>
      </c>
      <c r="V29" s="82">
        <v>6897</v>
      </c>
      <c r="W29" s="82">
        <v>7407</v>
      </c>
      <c r="DA29" s="89" t="s">
        <v>358</v>
      </c>
    </row>
    <row r="30" spans="1:105" ht="12" customHeight="1" x14ac:dyDescent="0.25">
      <c r="A30" s="28" t="s">
        <v>192</v>
      </c>
      <c r="B30" s="82">
        <v>143405</v>
      </c>
      <c r="C30" s="82">
        <v>148208</v>
      </c>
      <c r="D30" s="82">
        <v>153805</v>
      </c>
      <c r="E30" s="82">
        <v>164706</v>
      </c>
      <c r="F30" s="82">
        <v>177854</v>
      </c>
      <c r="G30" s="82">
        <v>197665</v>
      </c>
      <c r="H30" s="82">
        <v>205162</v>
      </c>
      <c r="I30" s="82">
        <v>205602</v>
      </c>
      <c r="J30" s="82">
        <v>204087</v>
      </c>
      <c r="K30" s="82">
        <v>203711</v>
      </c>
      <c r="L30" s="82">
        <v>201932</v>
      </c>
      <c r="M30" s="82">
        <v>199007</v>
      </c>
      <c r="N30" s="82">
        <v>191521</v>
      </c>
      <c r="O30" s="82">
        <v>185646</v>
      </c>
      <c r="P30" s="82">
        <v>177515</v>
      </c>
      <c r="Q30" s="82">
        <v>170905</v>
      </c>
      <c r="R30" s="82">
        <v>163665</v>
      </c>
      <c r="S30" s="82">
        <v>159560</v>
      </c>
      <c r="T30" s="82">
        <v>156989</v>
      </c>
      <c r="U30" s="82">
        <v>158452</v>
      </c>
      <c r="V30" s="82">
        <v>162488</v>
      </c>
      <c r="W30" s="82">
        <v>165178</v>
      </c>
      <c r="DA30" s="89" t="s">
        <v>359</v>
      </c>
    </row>
    <row r="31" spans="1:105" ht="12" customHeight="1" x14ac:dyDescent="0.25">
      <c r="A31" s="28" t="s">
        <v>207</v>
      </c>
      <c r="B31" s="82">
        <v>107467</v>
      </c>
      <c r="C31" s="82">
        <v>108966</v>
      </c>
      <c r="D31" s="82">
        <v>110098</v>
      </c>
      <c r="E31" s="82">
        <v>111324</v>
      </c>
      <c r="F31" s="82">
        <v>114168</v>
      </c>
      <c r="G31" s="82">
        <v>120089</v>
      </c>
      <c r="H31" s="82">
        <v>128679</v>
      </c>
      <c r="I31" s="82">
        <v>137202</v>
      </c>
      <c r="J31" s="82">
        <v>143620</v>
      </c>
      <c r="K31" s="82">
        <v>150260</v>
      </c>
      <c r="L31" s="82">
        <v>157787</v>
      </c>
      <c r="M31" s="82">
        <v>166288</v>
      </c>
      <c r="N31" s="82">
        <v>171026</v>
      </c>
      <c r="O31" s="82">
        <v>168736</v>
      </c>
      <c r="P31" s="82">
        <v>160471</v>
      </c>
      <c r="Q31" s="82">
        <v>147362</v>
      </c>
      <c r="R31" s="82">
        <v>132483</v>
      </c>
      <c r="S31" s="82">
        <v>123385</v>
      </c>
      <c r="T31" s="82">
        <v>116781</v>
      </c>
      <c r="U31" s="82">
        <v>114957</v>
      </c>
      <c r="V31" s="82">
        <v>114818</v>
      </c>
      <c r="W31" s="82">
        <v>115936</v>
      </c>
      <c r="DA31" s="89" t="s">
        <v>360</v>
      </c>
    </row>
    <row r="32" spans="1:105" ht="12" customHeight="1" x14ac:dyDescent="0.25">
      <c r="A32" s="32" t="s">
        <v>53</v>
      </c>
      <c r="B32" s="86">
        <v>3005838</v>
      </c>
      <c r="C32" s="86">
        <v>3053106</v>
      </c>
      <c r="D32" s="86">
        <v>3112218</v>
      </c>
      <c r="E32" s="86">
        <v>3165109</v>
      </c>
      <c r="F32" s="86">
        <v>3168252</v>
      </c>
      <c r="G32" s="86">
        <v>3185291</v>
      </c>
      <c r="H32" s="86">
        <v>3203565</v>
      </c>
      <c r="I32" s="86">
        <v>3220305</v>
      </c>
      <c r="J32" s="86">
        <v>3249034</v>
      </c>
      <c r="K32" s="86">
        <v>3273109</v>
      </c>
      <c r="L32" s="86">
        <v>3298457</v>
      </c>
      <c r="M32" s="86">
        <v>3313259</v>
      </c>
      <c r="N32" s="86">
        <v>3342230</v>
      </c>
      <c r="O32" s="86">
        <v>3398925</v>
      </c>
      <c r="P32" s="86">
        <v>3482722</v>
      </c>
      <c r="Q32" s="86">
        <v>3551939</v>
      </c>
      <c r="R32" s="86">
        <v>3627326</v>
      </c>
      <c r="S32" s="86">
        <v>3669501</v>
      </c>
      <c r="T32" s="86">
        <v>3719351</v>
      </c>
      <c r="U32" s="86">
        <v>3741930</v>
      </c>
      <c r="V32" s="86">
        <v>3781299</v>
      </c>
      <c r="W32" s="86">
        <v>3797100</v>
      </c>
      <c r="DA32" s="92" t="s">
        <v>361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W14 B17:W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5750.0796713089494</v>
      </c>
      <c r="C3" s="65">
        <f t="shared" si="0"/>
        <v>6075.134302020052</v>
      </c>
      <c r="D3" s="65">
        <f t="shared" si="0"/>
        <v>5799.7078657985567</v>
      </c>
      <c r="E3" s="65">
        <f t="shared" si="0"/>
        <v>5910.7883029766608</v>
      </c>
      <c r="F3" s="65">
        <f t="shared" si="0"/>
        <v>5765.4979189580918</v>
      </c>
      <c r="G3" s="65">
        <f t="shared" si="0"/>
        <v>5857.9776467652264</v>
      </c>
      <c r="H3" s="65">
        <f t="shared" si="0"/>
        <v>5780.9109707767375</v>
      </c>
      <c r="I3" s="65">
        <f t="shared" si="0"/>
        <v>5517.6809370315732</v>
      </c>
      <c r="J3" s="65">
        <f t="shared" si="0"/>
        <v>5637.4773125526435</v>
      </c>
      <c r="K3" s="65">
        <f t="shared" si="0"/>
        <v>5705.1205111225809</v>
      </c>
      <c r="L3" s="65">
        <f t="shared" si="0"/>
        <v>6271.2988057705143</v>
      </c>
      <c r="M3" s="65">
        <f t="shared" si="0"/>
        <v>5777.668792395144</v>
      </c>
      <c r="N3" s="65">
        <f t="shared" si="0"/>
        <v>5884.6797889510035</v>
      </c>
      <c r="O3" s="65">
        <f t="shared" si="0"/>
        <v>6111.6390629334091</v>
      </c>
      <c r="P3" s="65">
        <f t="shared" si="0"/>
        <v>5454.881350912392</v>
      </c>
      <c r="Q3" s="65">
        <f t="shared" si="0"/>
        <v>5816.9026607432879</v>
      </c>
      <c r="R3" s="65">
        <f t="shared" ref="R3:V3" si="1">SUM(R4,R15,R17,R27)</f>
        <v>6095.8539218496235</v>
      </c>
      <c r="S3" s="65">
        <f t="shared" si="1"/>
        <v>6122.8272570937233</v>
      </c>
      <c r="T3" s="65">
        <f t="shared" si="1"/>
        <v>5678.7404031718715</v>
      </c>
      <c r="U3" s="65">
        <f t="shared" si="1"/>
        <v>5817.954470358758</v>
      </c>
      <c r="V3" s="65">
        <f t="shared" si="1"/>
        <v>6021.7298461832424</v>
      </c>
      <c r="W3" s="65">
        <f t="shared" ref="W3" si="2">SUM(W4,W15,W17,W27)</f>
        <v>6739.9855880385976</v>
      </c>
      <c r="DA3" s="87" t="s">
        <v>244</v>
      </c>
    </row>
    <row r="4" spans="1:105" ht="12.95" customHeight="1" x14ac:dyDescent="0.25">
      <c r="A4" s="68" t="s">
        <v>57</v>
      </c>
      <c r="B4" s="69">
        <f t="shared" ref="B4:Q4" si="3">SUM(B5:B14)</f>
        <v>4832.9478961321229</v>
      </c>
      <c r="C4" s="69">
        <f t="shared" si="3"/>
        <v>5098.7996254810496</v>
      </c>
      <c r="D4" s="69">
        <f t="shared" si="3"/>
        <v>4771.3033927975075</v>
      </c>
      <c r="E4" s="69">
        <f t="shared" si="3"/>
        <v>4857.4522251318685</v>
      </c>
      <c r="F4" s="69">
        <f t="shared" si="3"/>
        <v>4703.6687775804285</v>
      </c>
      <c r="G4" s="69">
        <f t="shared" si="3"/>
        <v>4878.6136232367444</v>
      </c>
      <c r="H4" s="69">
        <f t="shared" si="3"/>
        <v>4746.7560410582273</v>
      </c>
      <c r="I4" s="69">
        <f t="shared" si="3"/>
        <v>4504.5251513851745</v>
      </c>
      <c r="J4" s="69">
        <f t="shared" si="3"/>
        <v>4608.6069899411241</v>
      </c>
      <c r="K4" s="69">
        <f t="shared" si="3"/>
        <v>4581.0839623711245</v>
      </c>
      <c r="L4" s="69">
        <f t="shared" si="3"/>
        <v>5129.0291835284861</v>
      </c>
      <c r="M4" s="69">
        <f t="shared" si="3"/>
        <v>4631.7228755289516</v>
      </c>
      <c r="N4" s="69">
        <f t="shared" si="3"/>
        <v>4734.1379297710828</v>
      </c>
      <c r="O4" s="69">
        <f t="shared" si="3"/>
        <v>4968.8697173489554</v>
      </c>
      <c r="P4" s="69">
        <f t="shared" si="3"/>
        <v>4267.5191558673569</v>
      </c>
      <c r="Q4" s="69">
        <f t="shared" si="3"/>
        <v>4656.127309205981</v>
      </c>
      <c r="R4" s="69">
        <f t="shared" ref="R4:V4" si="4">SUM(R5:R14)</f>
        <v>4938.4216670322885</v>
      </c>
      <c r="S4" s="69">
        <f t="shared" si="4"/>
        <v>4980.9757285567575</v>
      </c>
      <c r="T4" s="69">
        <f t="shared" si="4"/>
        <v>4584.4161261298796</v>
      </c>
      <c r="U4" s="69">
        <f t="shared" si="4"/>
        <v>4712.1683000636931</v>
      </c>
      <c r="V4" s="69">
        <f t="shared" si="4"/>
        <v>4919.317258253338</v>
      </c>
      <c r="W4" s="69">
        <f t="shared" ref="W4" si="5">SUM(W5:W14)</f>
        <v>5480.924428258335</v>
      </c>
      <c r="DA4" s="88" t="s">
        <v>245</v>
      </c>
    </row>
    <row r="5" spans="1:105" ht="12" customHeight="1" x14ac:dyDescent="0.25">
      <c r="A5" s="28" t="s">
        <v>51</v>
      </c>
      <c r="B5" s="72">
        <v>208.72144903524972</v>
      </c>
      <c r="C5" s="72">
        <v>196.55587242111227</v>
      </c>
      <c r="D5" s="72">
        <v>156.10334321733964</v>
      </c>
      <c r="E5" s="72">
        <v>129.83873170440017</v>
      </c>
      <c r="F5" s="72">
        <v>124.65724021173969</v>
      </c>
      <c r="G5" s="72">
        <v>90.423488594643629</v>
      </c>
      <c r="H5" s="72">
        <v>85.176903955298386</v>
      </c>
      <c r="I5" s="72">
        <v>73.045596377291346</v>
      </c>
      <c r="J5" s="72">
        <v>74.050749103164407</v>
      </c>
      <c r="K5" s="72">
        <v>52.657766268806917</v>
      </c>
      <c r="L5" s="72">
        <v>57.874242858507692</v>
      </c>
      <c r="M5" s="72">
        <v>37.295777204547626</v>
      </c>
      <c r="N5" s="72">
        <v>40.328202923473754</v>
      </c>
      <c r="O5" s="72">
        <v>29.924964173115505</v>
      </c>
      <c r="P5" s="72">
        <v>24.281083404987097</v>
      </c>
      <c r="Q5" s="72">
        <v>19.870942008216296</v>
      </c>
      <c r="R5" s="72">
        <v>19.5463743192892</v>
      </c>
      <c r="S5" s="72">
        <v>21.466007451991967</v>
      </c>
      <c r="T5" s="72">
        <v>18.520144262921558</v>
      </c>
      <c r="U5" s="72">
        <v>18.896990541702497</v>
      </c>
      <c r="V5" s="72">
        <v>12.706453616126874</v>
      </c>
      <c r="W5" s="72">
        <v>10.741669055125636</v>
      </c>
      <c r="DA5" s="89" t="s">
        <v>363</v>
      </c>
    </row>
    <row r="6" spans="1:105" ht="12" customHeight="1" x14ac:dyDescent="0.25">
      <c r="A6" s="28" t="s">
        <v>74</v>
      </c>
      <c r="B6" s="72">
        <v>48.174875468398234</v>
      </c>
      <c r="C6" s="72">
        <v>40.952268997651487</v>
      </c>
      <c r="D6" s="72">
        <v>36.826536535662655</v>
      </c>
      <c r="E6" s="72">
        <v>32.197256674384398</v>
      </c>
      <c r="F6" s="72">
        <v>32.025202959853573</v>
      </c>
      <c r="G6" s="72">
        <v>40.839910572243269</v>
      </c>
      <c r="H6" s="72">
        <v>39.740837420412504</v>
      </c>
      <c r="I6" s="72">
        <v>41.352699839881865</v>
      </c>
      <c r="J6" s="72">
        <v>42.798304655205968</v>
      </c>
      <c r="K6" s="72">
        <v>29.410221251728956</v>
      </c>
      <c r="L6" s="72">
        <v>31.642275723703055</v>
      </c>
      <c r="M6" s="72">
        <v>21.683768032865203</v>
      </c>
      <c r="N6" s="72">
        <v>23.04566924620234</v>
      </c>
      <c r="O6" s="72">
        <v>26.969532817426192</v>
      </c>
      <c r="P6" s="72">
        <v>22.366016050444248</v>
      </c>
      <c r="Q6" s="72">
        <v>22.618286997229369</v>
      </c>
      <c r="R6" s="72">
        <v>23.245019585363522</v>
      </c>
      <c r="S6" s="72">
        <v>28.814497945925282</v>
      </c>
      <c r="T6" s="72">
        <v>26.545350148084449</v>
      </c>
      <c r="U6" s="72">
        <v>27.120334384255276</v>
      </c>
      <c r="V6" s="72">
        <v>27.844035540269427</v>
      </c>
      <c r="W6" s="72">
        <v>28.482954046049464</v>
      </c>
      <c r="DA6" s="89" t="s">
        <v>364</v>
      </c>
    </row>
    <row r="7" spans="1:105" ht="12" customHeight="1" x14ac:dyDescent="0.25">
      <c r="A7" s="28" t="s">
        <v>205</v>
      </c>
      <c r="B7" s="72">
        <v>1525.8234832604332</v>
      </c>
      <c r="C7" s="72">
        <v>1515.409003208777</v>
      </c>
      <c r="D7" s="72">
        <v>1452.9356631979026</v>
      </c>
      <c r="E7" s="72">
        <v>1465.7108606288853</v>
      </c>
      <c r="F7" s="72">
        <v>1392.4809060876405</v>
      </c>
      <c r="G7" s="72">
        <v>1337.3458431240274</v>
      </c>
      <c r="H7" s="72">
        <v>1275.5870689978594</v>
      </c>
      <c r="I7" s="72">
        <v>1099.9645550515361</v>
      </c>
      <c r="J7" s="72">
        <v>1118.1406405615048</v>
      </c>
      <c r="K7" s="72">
        <v>1046.0600635784103</v>
      </c>
      <c r="L7" s="72">
        <v>1166.7840021018442</v>
      </c>
      <c r="M7" s="72">
        <v>992.40681188497194</v>
      </c>
      <c r="N7" s="72">
        <v>910.07773478551678</v>
      </c>
      <c r="O7" s="72">
        <v>976.04217063150793</v>
      </c>
      <c r="P7" s="72">
        <v>838.85739466895961</v>
      </c>
      <c r="Q7" s="72">
        <v>887.15654437756859</v>
      </c>
      <c r="R7" s="72">
        <v>886.1344033629515</v>
      </c>
      <c r="S7" s="72">
        <v>894.15234068978657</v>
      </c>
      <c r="T7" s="72">
        <v>794.36873029521291</v>
      </c>
      <c r="U7" s="72">
        <v>799.02394191267854</v>
      </c>
      <c r="V7" s="72">
        <v>819.99346039935108</v>
      </c>
      <c r="W7" s="72">
        <v>860.08105474347917</v>
      </c>
      <c r="DA7" s="89" t="s">
        <v>365</v>
      </c>
    </row>
    <row r="8" spans="1:105" ht="12" customHeight="1" x14ac:dyDescent="0.25">
      <c r="A8" s="28" t="s">
        <v>192</v>
      </c>
      <c r="B8" s="72">
        <v>1013.499955090698</v>
      </c>
      <c r="C8" s="72">
        <v>1133.5675807576135</v>
      </c>
      <c r="D8" s="72">
        <v>1046.147394380029</v>
      </c>
      <c r="E8" s="72">
        <v>1104.3104000651774</v>
      </c>
      <c r="F8" s="72">
        <v>1072.9165382823583</v>
      </c>
      <c r="G8" s="72">
        <v>1393.9722552854571</v>
      </c>
      <c r="H8" s="72">
        <v>1334.4530430212649</v>
      </c>
      <c r="I8" s="72">
        <v>1206.2439594640782</v>
      </c>
      <c r="J8" s="72">
        <v>1241.7637470795314</v>
      </c>
      <c r="K8" s="72">
        <v>1256.3391568121799</v>
      </c>
      <c r="L8" s="72">
        <v>1378.929239514664</v>
      </c>
      <c r="M8" s="72">
        <v>1196.8752173497655</v>
      </c>
      <c r="N8" s="72">
        <v>1224.7233686825241</v>
      </c>
      <c r="O8" s="72">
        <v>1248.2154963217729</v>
      </c>
      <c r="P8" s="72">
        <v>1063.0574328843031</v>
      </c>
      <c r="Q8" s="72">
        <v>1180.5939954141572</v>
      </c>
      <c r="R8" s="72">
        <v>1321.6859510843597</v>
      </c>
      <c r="S8" s="72">
        <v>1293.4770134709079</v>
      </c>
      <c r="T8" s="72">
        <v>1182.7528279354151</v>
      </c>
      <c r="U8" s="72">
        <v>1260.9203544473107</v>
      </c>
      <c r="V8" s="72">
        <v>1269.3847950702198</v>
      </c>
      <c r="W8" s="72">
        <v>1384.5772379860516</v>
      </c>
      <c r="DA8" s="89" t="s">
        <v>366</v>
      </c>
    </row>
    <row r="9" spans="1:105" ht="12" customHeight="1" x14ac:dyDescent="0.25">
      <c r="A9" s="28" t="s">
        <v>207</v>
      </c>
      <c r="B9" s="72">
        <v>1290.0638066688373</v>
      </c>
      <c r="C9" s="72">
        <v>1371.3860167388416</v>
      </c>
      <c r="D9" s="72">
        <v>1269.5987757922835</v>
      </c>
      <c r="E9" s="72">
        <v>1256.6051971852755</v>
      </c>
      <c r="F9" s="72">
        <v>1205.5031699412111</v>
      </c>
      <c r="G9" s="72">
        <v>1262.3234262953499</v>
      </c>
      <c r="H9" s="72">
        <v>1318.1161373741113</v>
      </c>
      <c r="I9" s="72">
        <v>1342.7077357819426</v>
      </c>
      <c r="J9" s="72">
        <v>1377.3010918692457</v>
      </c>
      <c r="K9" s="72">
        <v>1413.5011850463886</v>
      </c>
      <c r="L9" s="72">
        <v>1612.3107767268548</v>
      </c>
      <c r="M9" s="72">
        <v>1519.5392949269119</v>
      </c>
      <c r="N9" s="72">
        <v>1611.1827887646873</v>
      </c>
      <c r="O9" s="72">
        <v>1668.9313365816381</v>
      </c>
      <c r="P9" s="72">
        <v>1428.7334718639527</v>
      </c>
      <c r="Q9" s="72">
        <v>1542.2106381962362</v>
      </c>
      <c r="R9" s="72">
        <v>1604.4632034011674</v>
      </c>
      <c r="S9" s="72">
        <v>1612.937016337059</v>
      </c>
      <c r="T9" s="72">
        <v>1475.6769227094678</v>
      </c>
      <c r="U9" s="72">
        <v>1507.6313079201298</v>
      </c>
      <c r="V9" s="72">
        <v>1514.7185105569881</v>
      </c>
      <c r="W9" s="72">
        <v>1869.9603372504066</v>
      </c>
      <c r="DA9" s="89" t="s">
        <v>367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368</v>
      </c>
    </row>
    <row r="11" spans="1:105" ht="12" customHeight="1" x14ac:dyDescent="0.25">
      <c r="A11" s="28" t="s">
        <v>203</v>
      </c>
      <c r="B11" s="72">
        <v>436.9565129579064</v>
      </c>
      <c r="C11" s="72">
        <v>475.54248786106865</v>
      </c>
      <c r="D11" s="72">
        <v>444.08004086122003</v>
      </c>
      <c r="E11" s="72">
        <v>478.51626223654245</v>
      </c>
      <c r="F11" s="72">
        <v>512.34016610765354</v>
      </c>
      <c r="G11" s="72">
        <v>409.35099757840953</v>
      </c>
      <c r="H11" s="72">
        <v>370.15437611135673</v>
      </c>
      <c r="I11" s="72">
        <v>408.04406603040604</v>
      </c>
      <c r="J11" s="72">
        <v>425.66434229914267</v>
      </c>
      <c r="K11" s="72">
        <v>437.76643242607867</v>
      </c>
      <c r="L11" s="72">
        <v>498.28915626161034</v>
      </c>
      <c r="M11" s="72">
        <v>491.20148084455872</v>
      </c>
      <c r="N11" s="72">
        <v>554.44427247539875</v>
      </c>
      <c r="O11" s="72">
        <v>634.6940670679279</v>
      </c>
      <c r="P11" s="72">
        <v>572.00886595968336</v>
      </c>
      <c r="Q11" s="72">
        <v>638.74179325499222</v>
      </c>
      <c r="R11" s="72">
        <v>673.64978026177516</v>
      </c>
      <c r="S11" s="72">
        <v>716.15474825642559</v>
      </c>
      <c r="T11" s="72">
        <v>672.55074997611564</v>
      </c>
      <c r="U11" s="72">
        <v>664.07381771281166</v>
      </c>
      <c r="V11" s="72">
        <v>730.14398586032314</v>
      </c>
      <c r="W11" s="72">
        <v>767.78094487436704</v>
      </c>
      <c r="DA11" s="89" t="s">
        <v>369</v>
      </c>
    </row>
    <row r="12" spans="1:105" ht="12" customHeight="1" x14ac:dyDescent="0.25">
      <c r="A12" s="28" t="s">
        <v>95</v>
      </c>
      <c r="B12" s="72">
        <v>15.174047478354693</v>
      </c>
      <c r="C12" s="72">
        <v>25.89271729708577</v>
      </c>
      <c r="D12" s="72">
        <v>35.507126665876342</v>
      </c>
      <c r="E12" s="72">
        <v>48.202244280719533</v>
      </c>
      <c r="F12" s="72">
        <v>54.102918738973479</v>
      </c>
      <c r="G12" s="72">
        <v>63.547184172266725</v>
      </c>
      <c r="H12" s="72">
        <v>60.096877656969866</v>
      </c>
      <c r="I12" s="72">
        <v>70.487531793264722</v>
      </c>
      <c r="J12" s="72">
        <v>68.039244700167131</v>
      </c>
      <c r="K12" s="72">
        <v>87.097237635151217</v>
      </c>
      <c r="L12" s="72">
        <v>91.785174016003168</v>
      </c>
      <c r="M12" s="72">
        <v>88.758957072248208</v>
      </c>
      <c r="N12" s="72">
        <v>89.978345280120905</v>
      </c>
      <c r="O12" s="72">
        <v>88.206932468111162</v>
      </c>
      <c r="P12" s="72">
        <v>84.638037463272425</v>
      </c>
      <c r="Q12" s="72">
        <v>100.98810410625109</v>
      </c>
      <c r="R12" s="72">
        <v>97.949288547011022</v>
      </c>
      <c r="S12" s="72">
        <v>91.228750874757225</v>
      </c>
      <c r="T12" s="72">
        <v>94.085764366958145</v>
      </c>
      <c r="U12" s="72">
        <v>88.112098039986577</v>
      </c>
      <c r="V12" s="72">
        <v>121.68820590216544</v>
      </c>
      <c r="W12" s="72">
        <v>130.82753838128534</v>
      </c>
      <c r="DA12" s="89" t="s">
        <v>370</v>
      </c>
    </row>
    <row r="13" spans="1:105" ht="12" customHeight="1" x14ac:dyDescent="0.25">
      <c r="A13" s="73" t="s">
        <v>94</v>
      </c>
      <c r="B13" s="74">
        <v>247.52648227049679</v>
      </c>
      <c r="C13" s="74">
        <v>290.97308837099501</v>
      </c>
      <c r="D13" s="74">
        <v>285.54820797698727</v>
      </c>
      <c r="E13" s="74">
        <v>297.00177961015623</v>
      </c>
      <c r="F13" s="74">
        <v>266.8700554746776</v>
      </c>
      <c r="G13" s="74">
        <v>238.9882746796203</v>
      </c>
      <c r="H13" s="74">
        <v>222.0662368525218</v>
      </c>
      <c r="I13" s="74">
        <v>225.58350749981565</v>
      </c>
      <c r="J13" s="74">
        <v>222.66650912419814</v>
      </c>
      <c r="K13" s="74">
        <v>220.39300433574672</v>
      </c>
      <c r="L13" s="74">
        <v>248.75342076742177</v>
      </c>
      <c r="M13" s="74">
        <v>246.0233113077671</v>
      </c>
      <c r="N13" s="74">
        <v>241.61667730809947</v>
      </c>
      <c r="O13" s="74">
        <v>254.78169080839072</v>
      </c>
      <c r="P13" s="74">
        <v>198.35206965772437</v>
      </c>
      <c r="Q13" s="74">
        <v>225.56258730239645</v>
      </c>
      <c r="R13" s="74">
        <v>270.57368050521058</v>
      </c>
      <c r="S13" s="74">
        <v>281.05230418338738</v>
      </c>
      <c r="T13" s="74">
        <v>281.51064460315428</v>
      </c>
      <c r="U13" s="74">
        <v>306.0778968327603</v>
      </c>
      <c r="V13" s="74">
        <v>381.35377244439633</v>
      </c>
      <c r="W13" s="74">
        <v>381.88944478340585</v>
      </c>
      <c r="DA13" s="90" t="s">
        <v>371</v>
      </c>
    </row>
    <row r="14" spans="1:105" ht="12" customHeight="1" x14ac:dyDescent="0.25">
      <c r="A14" s="75" t="s">
        <v>97</v>
      </c>
      <c r="B14" s="76">
        <v>47.007283901748231</v>
      </c>
      <c r="C14" s="76">
        <v>48.520589827903343</v>
      </c>
      <c r="D14" s="76">
        <v>44.556304170206708</v>
      </c>
      <c r="E14" s="76">
        <v>45.069492746327739</v>
      </c>
      <c r="F14" s="76">
        <v>42.772579776321066</v>
      </c>
      <c r="G14" s="76">
        <v>41.822242934726617</v>
      </c>
      <c r="H14" s="76">
        <v>41.364559668431447</v>
      </c>
      <c r="I14" s="76">
        <v>37.095499546957903</v>
      </c>
      <c r="J14" s="76">
        <v>38.182360548963267</v>
      </c>
      <c r="K14" s="76">
        <v>37.858895016633291</v>
      </c>
      <c r="L14" s="76">
        <v>42.660895557878035</v>
      </c>
      <c r="M14" s="76">
        <v>37.938256905315221</v>
      </c>
      <c r="N14" s="76">
        <v>38.740870305058422</v>
      </c>
      <c r="O14" s="76">
        <v>41.103526479065103</v>
      </c>
      <c r="P14" s="76">
        <v>35.22478391402997</v>
      </c>
      <c r="Q14" s="76">
        <v>38.384417548934195</v>
      </c>
      <c r="R14" s="76">
        <v>41.173965965161564</v>
      </c>
      <c r="S14" s="76">
        <v>41.693049346514911</v>
      </c>
      <c r="T14" s="76">
        <v>38.404991832549619</v>
      </c>
      <c r="U14" s="76">
        <v>40.311558272058633</v>
      </c>
      <c r="V14" s="76">
        <v>41.484038863497744</v>
      </c>
      <c r="W14" s="76">
        <v>46.583247138164175</v>
      </c>
      <c r="DA14" s="91" t="s">
        <v>372</v>
      </c>
    </row>
    <row r="15" spans="1:105" ht="12.95" customHeight="1" x14ac:dyDescent="0.25">
      <c r="A15" s="68" t="s">
        <v>92</v>
      </c>
      <c r="B15" s="69">
        <f t="shared" ref="B15:W15" si="6">B16</f>
        <v>0.16581504394228719</v>
      </c>
      <c r="C15" s="69">
        <f t="shared" si="6"/>
        <v>0.21072226923741927</v>
      </c>
      <c r="D15" s="69">
        <f t="shared" si="6"/>
        <v>0.24305111034988025</v>
      </c>
      <c r="E15" s="69">
        <f t="shared" si="6"/>
        <v>0.46172366930202602</v>
      </c>
      <c r="F15" s="69">
        <f t="shared" si="6"/>
        <v>0.30642757343327437</v>
      </c>
      <c r="G15" s="69">
        <f t="shared" si="6"/>
        <v>0.35066675477744902</v>
      </c>
      <c r="H15" s="69">
        <f t="shared" si="6"/>
        <v>0.45769819236511283</v>
      </c>
      <c r="I15" s="69">
        <f t="shared" si="6"/>
        <v>0.48328873800597366</v>
      </c>
      <c r="J15" s="69">
        <f t="shared" si="6"/>
        <v>0.45079657264507211</v>
      </c>
      <c r="K15" s="69">
        <f t="shared" si="6"/>
        <v>0.48157997944829845</v>
      </c>
      <c r="L15" s="69">
        <f t="shared" si="6"/>
        <v>0.56116604566733541</v>
      </c>
      <c r="M15" s="69">
        <f t="shared" si="6"/>
        <v>0.52806725900448992</v>
      </c>
      <c r="N15" s="69">
        <f t="shared" si="6"/>
        <v>0.61289051304098596</v>
      </c>
      <c r="O15" s="69">
        <f t="shared" si="6"/>
        <v>0.77834623101175127</v>
      </c>
      <c r="P15" s="69">
        <f t="shared" si="6"/>
        <v>0.49519919747778735</v>
      </c>
      <c r="Q15" s="69">
        <f t="shared" si="6"/>
        <v>0.85986911244864828</v>
      </c>
      <c r="R15" s="69">
        <f t="shared" si="6"/>
        <v>0.52450558899398159</v>
      </c>
      <c r="S15" s="69">
        <f t="shared" si="6"/>
        <v>0.68099742046431655</v>
      </c>
      <c r="T15" s="69">
        <f t="shared" si="6"/>
        <v>0.65380768128403466</v>
      </c>
      <c r="U15" s="69">
        <f t="shared" si="6"/>
        <v>0.71849622623483378</v>
      </c>
      <c r="V15" s="69">
        <f t="shared" si="6"/>
        <v>0.70550300945829769</v>
      </c>
      <c r="W15" s="69">
        <f t="shared" si="6"/>
        <v>0.59635043469953175</v>
      </c>
      <c r="DA15" s="88" t="s">
        <v>246</v>
      </c>
    </row>
    <row r="16" spans="1:105" ht="12" customHeight="1" x14ac:dyDescent="0.25">
      <c r="A16" s="28" t="s">
        <v>91</v>
      </c>
      <c r="B16" s="72">
        <v>0.16581504394228719</v>
      </c>
      <c r="C16" s="72">
        <v>0.21072226923741927</v>
      </c>
      <c r="D16" s="72">
        <v>0.24305111034988025</v>
      </c>
      <c r="E16" s="72">
        <v>0.46172366930202602</v>
      </c>
      <c r="F16" s="72">
        <v>0.30642757343327437</v>
      </c>
      <c r="G16" s="72">
        <v>0.35066675477744902</v>
      </c>
      <c r="H16" s="72">
        <v>0.45769819236511283</v>
      </c>
      <c r="I16" s="72">
        <v>0.48328873800597366</v>
      </c>
      <c r="J16" s="72">
        <v>0.45079657264507211</v>
      </c>
      <c r="K16" s="72">
        <v>0.48157997944829845</v>
      </c>
      <c r="L16" s="72">
        <v>0.56116604566733541</v>
      </c>
      <c r="M16" s="72">
        <v>0.52806725900448992</v>
      </c>
      <c r="N16" s="72">
        <v>0.61289051304098596</v>
      </c>
      <c r="O16" s="72">
        <v>0.77834623101175127</v>
      </c>
      <c r="P16" s="72">
        <v>0.49519919747778735</v>
      </c>
      <c r="Q16" s="72">
        <v>0.85986911244864828</v>
      </c>
      <c r="R16" s="72">
        <v>0.52450558899398159</v>
      </c>
      <c r="S16" s="72">
        <v>0.68099742046431655</v>
      </c>
      <c r="T16" s="72">
        <v>0.65380768128403466</v>
      </c>
      <c r="U16" s="72">
        <v>0.71849622623483378</v>
      </c>
      <c r="V16" s="72">
        <v>0.70550300945829769</v>
      </c>
      <c r="W16" s="72">
        <v>0.59635043469953175</v>
      </c>
      <c r="DA16" s="89" t="s">
        <v>373</v>
      </c>
    </row>
    <row r="17" spans="1:105" ht="12.95" customHeight="1" x14ac:dyDescent="0.25">
      <c r="A17" s="68" t="s">
        <v>55</v>
      </c>
      <c r="B17" s="69">
        <f t="shared" ref="B17:Q17" si="7">SUM(B18:B26)</f>
        <v>811.57963516756934</v>
      </c>
      <c r="C17" s="69">
        <f t="shared" si="7"/>
        <v>852.69455138572198</v>
      </c>
      <c r="D17" s="69">
        <f t="shared" si="7"/>
        <v>896.8496918654115</v>
      </c>
      <c r="E17" s="69">
        <f t="shared" si="7"/>
        <v>919.81428759648782</v>
      </c>
      <c r="F17" s="69">
        <f t="shared" si="7"/>
        <v>919.95915682683506</v>
      </c>
      <c r="G17" s="69">
        <f t="shared" si="7"/>
        <v>861.74873859680997</v>
      </c>
      <c r="H17" s="69">
        <f t="shared" si="7"/>
        <v>896.34389235533422</v>
      </c>
      <c r="I17" s="69">
        <f t="shared" si="7"/>
        <v>892.5400423438598</v>
      </c>
      <c r="J17" s="69">
        <f t="shared" si="7"/>
        <v>897.2729928361756</v>
      </c>
      <c r="K17" s="69">
        <f t="shared" si="7"/>
        <v>956.63583022037642</v>
      </c>
      <c r="L17" s="69">
        <f t="shared" si="7"/>
        <v>971.87770962280842</v>
      </c>
      <c r="M17" s="69">
        <f t="shared" si="7"/>
        <v>976.53475944845331</v>
      </c>
      <c r="N17" s="69">
        <f t="shared" si="7"/>
        <v>975.76894787423771</v>
      </c>
      <c r="O17" s="69">
        <f t="shared" si="7"/>
        <v>970.17742226406858</v>
      </c>
      <c r="P17" s="69">
        <f t="shared" si="7"/>
        <v>1005.2580675872438</v>
      </c>
      <c r="Q17" s="69">
        <f t="shared" si="7"/>
        <v>983.90241556960052</v>
      </c>
      <c r="R17" s="69">
        <f t="shared" ref="R17:V17" si="8">SUM(R18:R26)</f>
        <v>976.57370013057698</v>
      </c>
      <c r="S17" s="69">
        <f t="shared" si="8"/>
        <v>959.84099052644285</v>
      </c>
      <c r="T17" s="69">
        <f t="shared" si="8"/>
        <v>914.65570749192079</v>
      </c>
      <c r="U17" s="69">
        <f t="shared" si="8"/>
        <v>922.57377276453747</v>
      </c>
      <c r="V17" s="69">
        <f t="shared" si="8"/>
        <v>922.07886362098316</v>
      </c>
      <c r="W17" s="69">
        <f t="shared" ref="W17" si="9">SUM(W18:W26)</f>
        <v>1055.4282057697728</v>
      </c>
      <c r="DA17" s="88" t="s">
        <v>247</v>
      </c>
    </row>
    <row r="18" spans="1:105" ht="12" customHeight="1" x14ac:dyDescent="0.25">
      <c r="A18" s="28" t="s">
        <v>51</v>
      </c>
      <c r="B18" s="72">
        <v>4.4531275159089523</v>
      </c>
      <c r="C18" s="72">
        <v>4.5746998024763945</v>
      </c>
      <c r="D18" s="72">
        <v>4.4879483821495771</v>
      </c>
      <c r="E18" s="72">
        <v>4.1274072092824179</v>
      </c>
      <c r="F18" s="72">
        <v>4.4969033727794203</v>
      </c>
      <c r="G18" s="72">
        <v>3.2512582379547932</v>
      </c>
      <c r="H18" s="72">
        <v>3.6127467871755403</v>
      </c>
      <c r="I18" s="72">
        <v>3.5271861807885099</v>
      </c>
      <c r="J18" s="72">
        <v>3.8406133692018996</v>
      </c>
      <c r="K18" s="72">
        <v>3.1965568301722467</v>
      </c>
      <c r="L18" s="72">
        <v>3.52727620139486</v>
      </c>
      <c r="M18" s="72">
        <v>2.5979268176172741</v>
      </c>
      <c r="N18" s="72">
        <v>1.6484666093436513</v>
      </c>
      <c r="O18" s="72">
        <v>1.8748686347568551</v>
      </c>
      <c r="P18" s="72">
        <v>2.0431833381102509</v>
      </c>
      <c r="Q18" s="72">
        <v>1.5741377663131746</v>
      </c>
      <c r="R18" s="72">
        <v>0.94633132702780143</v>
      </c>
      <c r="S18" s="72">
        <v>0.95098882201203772</v>
      </c>
      <c r="T18" s="72">
        <v>0.704213241616509</v>
      </c>
      <c r="U18" s="72">
        <v>0.78673449890130875</v>
      </c>
      <c r="V18" s="72">
        <v>0.80166236744052732</v>
      </c>
      <c r="W18" s="72">
        <v>0.54382822203114545</v>
      </c>
      <c r="DA18" s="89" t="s">
        <v>374</v>
      </c>
    </row>
    <row r="19" spans="1:105" s="2" customFormat="1" ht="12" customHeight="1" x14ac:dyDescent="0.25">
      <c r="A19" s="28" t="s">
        <v>74</v>
      </c>
      <c r="B19" s="72">
        <v>7.23015884165219</v>
      </c>
      <c r="C19" s="72">
        <v>5.5791101801503915</v>
      </c>
      <c r="D19" s="72">
        <v>5.3055313855308786</v>
      </c>
      <c r="E19" s="72">
        <v>4.5043696558236039</v>
      </c>
      <c r="F19" s="72">
        <v>4.6440412309897541</v>
      </c>
      <c r="G19" s="72">
        <v>5.995797024055169</v>
      </c>
      <c r="H19" s="72">
        <v>5.9510432757297176</v>
      </c>
      <c r="I19" s="72">
        <v>6.4279019224966456</v>
      </c>
      <c r="J19" s="72">
        <v>6.5368430835724594</v>
      </c>
      <c r="K19" s="72">
        <v>4.2934443085354852</v>
      </c>
      <c r="L19" s="72">
        <v>4.0519728671061435</v>
      </c>
      <c r="M19" s="72">
        <v>3.9267220789146844</v>
      </c>
      <c r="N19" s="72">
        <v>3.7827476831948035</v>
      </c>
      <c r="O19" s="72">
        <v>3.4268176172733349</v>
      </c>
      <c r="P19" s="72">
        <v>3.5282879526129731</v>
      </c>
      <c r="Q19" s="72">
        <v>3.46880385974969</v>
      </c>
      <c r="R19" s="72">
        <v>2.7803305627209323</v>
      </c>
      <c r="S19" s="72">
        <v>2.7682134326932264</v>
      </c>
      <c r="T19" s="72">
        <v>2.5170583739371355</v>
      </c>
      <c r="U19" s="72">
        <v>2.5677300085984522</v>
      </c>
      <c r="V19" s="72">
        <v>2.4961287857074614</v>
      </c>
      <c r="W19" s="72">
        <v>3.3498356740231201</v>
      </c>
      <c r="DA19" s="89" t="s">
        <v>375</v>
      </c>
    </row>
    <row r="20" spans="1:105" ht="12" customHeight="1" x14ac:dyDescent="0.25">
      <c r="A20" s="28" t="s">
        <v>205</v>
      </c>
      <c r="B20" s="72">
        <v>151.59569128814772</v>
      </c>
      <c r="C20" s="72">
        <v>149.57233814977874</v>
      </c>
      <c r="D20" s="72">
        <v>161.25737205575098</v>
      </c>
      <c r="E20" s="72">
        <v>163.74674900138143</v>
      </c>
      <c r="F20" s="72">
        <v>160.25873277736346</v>
      </c>
      <c r="G20" s="72">
        <v>139.19534346238683</v>
      </c>
      <c r="H20" s="72">
        <v>143.03029987574325</v>
      </c>
      <c r="I20" s="72">
        <v>128.27628759678757</v>
      </c>
      <c r="J20" s="72">
        <v>128.42367586153927</v>
      </c>
      <c r="K20" s="72">
        <v>128.6905813055113</v>
      </c>
      <c r="L20" s="72">
        <v>131.28788095920513</v>
      </c>
      <c r="M20" s="72">
        <v>129.33127925862232</v>
      </c>
      <c r="N20" s="72">
        <v>108.37119040794879</v>
      </c>
      <c r="O20" s="72">
        <v>117.79884398586033</v>
      </c>
      <c r="P20" s="72">
        <v>114.93228718830609</v>
      </c>
      <c r="Q20" s="72">
        <v>107.33975828795261</v>
      </c>
      <c r="R20" s="72">
        <v>102.50549345562243</v>
      </c>
      <c r="S20" s="72">
        <v>101.48927581924143</v>
      </c>
      <c r="T20" s="72">
        <v>90.203496703926618</v>
      </c>
      <c r="U20" s="72">
        <v>90.565825929110531</v>
      </c>
      <c r="V20" s="72">
        <v>91.788740804432976</v>
      </c>
      <c r="W20" s="72">
        <v>102.25136142161078</v>
      </c>
      <c r="DA20" s="89" t="s">
        <v>376</v>
      </c>
    </row>
    <row r="21" spans="1:105" ht="12" customHeight="1" x14ac:dyDescent="0.25">
      <c r="A21" s="28" t="s">
        <v>192</v>
      </c>
      <c r="B21" s="72">
        <v>115.31109104946701</v>
      </c>
      <c r="C21" s="72">
        <v>128.03492258579345</v>
      </c>
      <c r="D21" s="72">
        <v>132.59224751237477</v>
      </c>
      <c r="E21" s="72">
        <v>140.88549027051124</v>
      </c>
      <c r="F21" s="72">
        <v>141.58829752746033</v>
      </c>
      <c r="G21" s="72">
        <v>166.80230182106439</v>
      </c>
      <c r="H21" s="72">
        <v>171.85688825952224</v>
      </c>
      <c r="I21" s="72">
        <v>161.07046280933204</v>
      </c>
      <c r="J21" s="72">
        <v>162.23896765063998</v>
      </c>
      <c r="K21" s="72">
        <v>174.51089189330509</v>
      </c>
      <c r="L21" s="72">
        <v>173.38083978217253</v>
      </c>
      <c r="M21" s="72">
        <v>181.67727142447686</v>
      </c>
      <c r="N21" s="72">
        <v>179.44114837107097</v>
      </c>
      <c r="O21" s="72">
        <v>171.2169198433171</v>
      </c>
      <c r="P21" s="72">
        <v>179.58424094774051</v>
      </c>
      <c r="Q21" s="72">
        <v>169.58608006114451</v>
      </c>
      <c r="R21" s="72">
        <v>172.98586032291965</v>
      </c>
      <c r="S21" s="72">
        <v>171.89789337919174</v>
      </c>
      <c r="T21" s="72">
        <v>158.96240565587081</v>
      </c>
      <c r="U21" s="72">
        <v>156.22305818286046</v>
      </c>
      <c r="V21" s="72">
        <v>160.38169962740042</v>
      </c>
      <c r="W21" s="72">
        <v>189.67514569599695</v>
      </c>
      <c r="DA21" s="89" t="s">
        <v>377</v>
      </c>
    </row>
    <row r="22" spans="1:105" ht="12" customHeight="1" x14ac:dyDescent="0.25">
      <c r="A22" s="28" t="s">
        <v>207</v>
      </c>
      <c r="B22" s="72">
        <v>140.28440512917132</v>
      </c>
      <c r="C22" s="72">
        <v>147.04918136844358</v>
      </c>
      <c r="D22" s="72">
        <v>151.69506563814585</v>
      </c>
      <c r="E22" s="72">
        <v>149.84279989633697</v>
      </c>
      <c r="F22" s="72">
        <v>147.44948523564105</v>
      </c>
      <c r="G22" s="72">
        <v>138.67607315248071</v>
      </c>
      <c r="H22" s="72">
        <v>154.80190195173304</v>
      </c>
      <c r="I22" s="72">
        <v>162.47342409889899</v>
      </c>
      <c r="J22" s="72">
        <v>161.18520174211255</v>
      </c>
      <c r="K22" s="72">
        <v>174.35433916259902</v>
      </c>
      <c r="L22" s="72">
        <v>178.81835769561476</v>
      </c>
      <c r="M22" s="72">
        <v>183.29674214196999</v>
      </c>
      <c r="N22" s="72">
        <v>188.75585172446736</v>
      </c>
      <c r="O22" s="72">
        <v>176.67908665329128</v>
      </c>
      <c r="P22" s="72">
        <v>189.69191267794019</v>
      </c>
      <c r="Q22" s="72">
        <v>182.15544090952517</v>
      </c>
      <c r="R22" s="72">
        <v>168.89722461068118</v>
      </c>
      <c r="S22" s="72">
        <v>167.60351581159836</v>
      </c>
      <c r="T22" s="72">
        <v>164.6904318333811</v>
      </c>
      <c r="U22" s="72">
        <v>168.63817235119899</v>
      </c>
      <c r="V22" s="72">
        <v>169.18892710423233</v>
      </c>
      <c r="W22" s="72">
        <v>185.3740565587083</v>
      </c>
      <c r="DA22" s="89" t="s">
        <v>378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379</v>
      </c>
    </row>
    <row r="24" spans="1:105" ht="12" customHeight="1" x14ac:dyDescent="0.25">
      <c r="A24" s="28" t="s">
        <v>203</v>
      </c>
      <c r="B24" s="72">
        <v>73.218293576917262</v>
      </c>
      <c r="C24" s="72">
        <v>78.508328991897741</v>
      </c>
      <c r="D24" s="72">
        <v>81.691412277215065</v>
      </c>
      <c r="E24" s="72">
        <v>87.787349113414663</v>
      </c>
      <c r="F24" s="72">
        <v>96.406351519173782</v>
      </c>
      <c r="G24" s="72">
        <v>69.210997262519257</v>
      </c>
      <c r="H24" s="72">
        <v>66.949923114782536</v>
      </c>
      <c r="I24" s="72">
        <v>76.228246953257155</v>
      </c>
      <c r="J24" s="72">
        <v>77.670309463540235</v>
      </c>
      <c r="K24" s="72">
        <v>84.765381847352018</v>
      </c>
      <c r="L24" s="72">
        <v>87.188143824373967</v>
      </c>
      <c r="M24" s="72">
        <v>93.78613738415973</v>
      </c>
      <c r="N24" s="72">
        <v>99.883586509983758</v>
      </c>
      <c r="O24" s="72">
        <v>97.905846947549449</v>
      </c>
      <c r="P24" s="72">
        <v>112.13232062673163</v>
      </c>
      <c r="Q24" s="72">
        <v>113.05562720932451</v>
      </c>
      <c r="R24" s="72">
        <v>115.06303143211998</v>
      </c>
      <c r="S24" s="72">
        <v>109.0357074615458</v>
      </c>
      <c r="T24" s="72">
        <v>103.79903506257762</v>
      </c>
      <c r="U24" s="72">
        <v>102.4907566638005</v>
      </c>
      <c r="V24" s="72">
        <v>105.21835291869687</v>
      </c>
      <c r="W24" s="72">
        <v>135.778470430878</v>
      </c>
      <c r="DA24" s="89" t="s">
        <v>380</v>
      </c>
    </row>
    <row r="25" spans="1:105" ht="12" customHeight="1" x14ac:dyDescent="0.25">
      <c r="A25" s="73" t="s">
        <v>53</v>
      </c>
      <c r="B25" s="74">
        <v>283.77938711282258</v>
      </c>
      <c r="C25" s="74">
        <v>300.65903135619288</v>
      </c>
      <c r="D25" s="74">
        <v>318.85803378879297</v>
      </c>
      <c r="E25" s="74">
        <v>323.7543442898064</v>
      </c>
      <c r="F25" s="74">
        <v>315.45928325457089</v>
      </c>
      <c r="G25" s="74">
        <v>283.5718257618862</v>
      </c>
      <c r="H25" s="74">
        <v>278.86688444748353</v>
      </c>
      <c r="I25" s="74">
        <v>282.66559555100048</v>
      </c>
      <c r="J25" s="74">
        <v>284.78159490718582</v>
      </c>
      <c r="K25" s="74">
        <v>288.9464749416889</v>
      </c>
      <c r="L25" s="74">
        <v>283.96089951392122</v>
      </c>
      <c r="M25" s="74">
        <v>278.80027965481628</v>
      </c>
      <c r="N25" s="74">
        <v>285.98973988723094</v>
      </c>
      <c r="O25" s="74">
        <v>282.05397237393782</v>
      </c>
      <c r="P25" s="74">
        <v>286.26672909483915</v>
      </c>
      <c r="Q25" s="74">
        <v>279.2949664437765</v>
      </c>
      <c r="R25" s="74">
        <v>282.27470614949362</v>
      </c>
      <c r="S25" s="74">
        <v>284.45911033154454</v>
      </c>
      <c r="T25" s="74">
        <v>282.88284993961366</v>
      </c>
      <c r="U25" s="74">
        <v>288.53330940349809</v>
      </c>
      <c r="V25" s="74">
        <v>282.77523507412161</v>
      </c>
      <c r="W25" s="74">
        <v>318.83616124889772</v>
      </c>
      <c r="DA25" s="90" t="s">
        <v>381</v>
      </c>
    </row>
    <row r="26" spans="1:105" ht="12" customHeight="1" x14ac:dyDescent="0.25">
      <c r="A26" s="32" t="s">
        <v>52</v>
      </c>
      <c r="B26" s="77">
        <v>35.707480653482371</v>
      </c>
      <c r="C26" s="77">
        <v>38.716938950988819</v>
      </c>
      <c r="D26" s="77">
        <v>40.962080825451423</v>
      </c>
      <c r="E26" s="77">
        <v>45.165778159931207</v>
      </c>
      <c r="F26" s="77">
        <v>49.656061908856401</v>
      </c>
      <c r="G26" s="77">
        <v>55.045141874462587</v>
      </c>
      <c r="H26" s="77">
        <v>71.274204643164225</v>
      </c>
      <c r="I26" s="77">
        <v>71.87093723129837</v>
      </c>
      <c r="J26" s="77">
        <v>72.595786758383483</v>
      </c>
      <c r="K26" s="77">
        <v>97.87815993121238</v>
      </c>
      <c r="L26" s="77">
        <v>109.66233877901981</v>
      </c>
      <c r="M26" s="77">
        <v>103.1184006878762</v>
      </c>
      <c r="N26" s="77">
        <v>107.8962166809974</v>
      </c>
      <c r="O26" s="77">
        <v>119.2210662080825</v>
      </c>
      <c r="P26" s="77">
        <v>117.079105760963</v>
      </c>
      <c r="Q26" s="77">
        <v>127.42760103181431</v>
      </c>
      <c r="R26" s="77">
        <v>131.1207222699914</v>
      </c>
      <c r="S26" s="77">
        <v>121.6362854686157</v>
      </c>
      <c r="T26" s="77">
        <v>110.8962166809974</v>
      </c>
      <c r="U26" s="77">
        <v>112.7681857265692</v>
      </c>
      <c r="V26" s="77">
        <v>109.42811693895101</v>
      </c>
      <c r="W26" s="77">
        <v>119.61934651762679</v>
      </c>
      <c r="DA26" s="92" t="s">
        <v>382</v>
      </c>
    </row>
    <row r="27" spans="1:105" ht="12.95" customHeight="1" x14ac:dyDescent="0.25">
      <c r="A27" s="68" t="s">
        <v>54</v>
      </c>
      <c r="B27" s="69">
        <f t="shared" ref="B27:Q27" si="10">SUM(B28:B32)</f>
        <v>105.38632496531469</v>
      </c>
      <c r="C27" s="69">
        <f t="shared" si="10"/>
        <v>123.42940288404333</v>
      </c>
      <c r="D27" s="69">
        <f t="shared" si="10"/>
        <v>131.31173002528723</v>
      </c>
      <c r="E27" s="69">
        <f t="shared" si="10"/>
        <v>133.06006657900255</v>
      </c>
      <c r="F27" s="69">
        <f t="shared" si="10"/>
        <v>141.56355697739505</v>
      </c>
      <c r="G27" s="69">
        <f t="shared" si="10"/>
        <v>117.26461817689476</v>
      </c>
      <c r="H27" s="69">
        <f t="shared" si="10"/>
        <v>137.35333917081158</v>
      </c>
      <c r="I27" s="69">
        <f t="shared" si="10"/>
        <v>120.13245456453272</v>
      </c>
      <c r="J27" s="69">
        <f t="shared" si="10"/>
        <v>131.1465332026979</v>
      </c>
      <c r="K27" s="69">
        <f t="shared" si="10"/>
        <v>166.91913855163165</v>
      </c>
      <c r="L27" s="69">
        <f t="shared" si="10"/>
        <v>169.8307465735522</v>
      </c>
      <c r="M27" s="69">
        <f t="shared" si="10"/>
        <v>168.88309015873469</v>
      </c>
      <c r="N27" s="69">
        <f t="shared" si="10"/>
        <v>174.16002079264206</v>
      </c>
      <c r="O27" s="69">
        <f t="shared" si="10"/>
        <v>171.81357708937347</v>
      </c>
      <c r="P27" s="69">
        <f t="shared" si="10"/>
        <v>181.60892826031306</v>
      </c>
      <c r="Q27" s="69">
        <f t="shared" si="10"/>
        <v>176.01306685525734</v>
      </c>
      <c r="R27" s="69">
        <f t="shared" ref="R27:V27" si="11">SUM(R28:R32)</f>
        <v>180.33404909776468</v>
      </c>
      <c r="S27" s="69">
        <f t="shared" si="11"/>
        <v>181.32954059005937</v>
      </c>
      <c r="T27" s="69">
        <f t="shared" si="11"/>
        <v>179.01476186878725</v>
      </c>
      <c r="U27" s="69">
        <f t="shared" si="11"/>
        <v>182.49390130429347</v>
      </c>
      <c r="V27" s="69">
        <f t="shared" si="11"/>
        <v>179.62822129946341</v>
      </c>
      <c r="W27" s="69">
        <f t="shared" ref="W27" si="12">SUM(W28:W32)</f>
        <v>203.03660357579056</v>
      </c>
      <c r="DA27" s="88" t="s">
        <v>248</v>
      </c>
    </row>
    <row r="28" spans="1:105" ht="12" customHeight="1" x14ac:dyDescent="0.25">
      <c r="A28" s="28" t="s">
        <v>51</v>
      </c>
      <c r="B28" s="72">
        <v>0.28544064574590022</v>
      </c>
      <c r="C28" s="72">
        <v>0.29324548922298088</v>
      </c>
      <c r="D28" s="72">
        <v>0.26219077368360694</v>
      </c>
      <c r="E28" s="72">
        <v>0.21451456869057747</v>
      </c>
      <c r="F28" s="72">
        <v>0.22410233121605627</v>
      </c>
      <c r="G28" s="72">
        <v>0.12920845544973159</v>
      </c>
      <c r="H28" s="72">
        <v>0.14431314402651022</v>
      </c>
      <c r="I28" s="72">
        <v>0.11062242902246859</v>
      </c>
      <c r="J28" s="72">
        <v>0.1176659025262</v>
      </c>
      <c r="K28" s="72">
        <v>0.10397440746966598</v>
      </c>
      <c r="L28" s="72">
        <v>0.10346804241903124</v>
      </c>
      <c r="M28" s="72">
        <v>0.10122289099073278</v>
      </c>
      <c r="N28" s="72">
        <v>9.3579822298652901E-2</v>
      </c>
      <c r="O28" s="72">
        <v>6.637527467278112E-2</v>
      </c>
      <c r="P28" s="72">
        <v>3.5922422852775387E-2</v>
      </c>
      <c r="Q28" s="72">
        <v>4.8557370784369926E-2</v>
      </c>
      <c r="R28" s="72">
        <v>5.1662367440527358E-2</v>
      </c>
      <c r="S28" s="72">
        <v>5.9186013184293486E-2</v>
      </c>
      <c r="T28" s="72">
        <v>5.4576287379382825E-2</v>
      </c>
      <c r="U28" s="72">
        <v>4.9464985191554407E-2</v>
      </c>
      <c r="V28" s="72">
        <v>4.8891755039648419E-2</v>
      </c>
      <c r="W28" s="72">
        <v>4.227572370306678E-2</v>
      </c>
      <c r="DA28" s="89" t="s">
        <v>383</v>
      </c>
    </row>
    <row r="29" spans="1:105" s="2" customFormat="1" ht="12" customHeight="1" x14ac:dyDescent="0.25">
      <c r="A29" s="28" t="s">
        <v>74</v>
      </c>
      <c r="B29" s="72">
        <v>0.62824170026771753</v>
      </c>
      <c r="C29" s="72">
        <v>0.71230095977335628</v>
      </c>
      <c r="D29" s="72">
        <v>0.71685727227164819</v>
      </c>
      <c r="E29" s="72">
        <v>0.65383368698889199</v>
      </c>
      <c r="F29" s="72">
        <v>0.6862158263535677</v>
      </c>
      <c r="G29" s="72">
        <v>0.55526402880902626</v>
      </c>
      <c r="H29" s="72">
        <v>0.60700150506154738</v>
      </c>
      <c r="I29" s="72">
        <v>0.50245928663265604</v>
      </c>
      <c r="J29" s="72">
        <v>0.50474907979420713</v>
      </c>
      <c r="K29" s="72">
        <v>0.60734045865214425</v>
      </c>
      <c r="L29" s="72">
        <v>0.57901022260437562</v>
      </c>
      <c r="M29" s="72">
        <v>0.43508168529664648</v>
      </c>
      <c r="N29" s="72">
        <v>0.28860800611445497</v>
      </c>
      <c r="O29" s="72">
        <v>0.2548963408808636</v>
      </c>
      <c r="P29" s="72">
        <v>0.30182669341740709</v>
      </c>
      <c r="Q29" s="72">
        <v>0.38995127543708802</v>
      </c>
      <c r="R29" s="72">
        <v>0.4538415974013566</v>
      </c>
      <c r="S29" s="72">
        <v>0.44282602464889659</v>
      </c>
      <c r="T29" s="72">
        <v>0.39545906181331797</v>
      </c>
      <c r="U29" s="72">
        <v>0.39766217636381007</v>
      </c>
      <c r="V29" s="72">
        <v>0.38554504633610387</v>
      </c>
      <c r="W29" s="72">
        <v>0.52103659119136325</v>
      </c>
      <c r="DA29" s="89" t="s">
        <v>384</v>
      </c>
    </row>
    <row r="30" spans="1:105" ht="12" customHeight="1" x14ac:dyDescent="0.25">
      <c r="A30" s="28" t="s">
        <v>192</v>
      </c>
      <c r="B30" s="72">
        <v>5.4967784514089715</v>
      </c>
      <c r="C30" s="72">
        <v>6.8196806634722176</v>
      </c>
      <c r="D30" s="72">
        <v>7.2018886321008528</v>
      </c>
      <c r="E30" s="72">
        <v>7.6415989162466769</v>
      </c>
      <c r="F30" s="72">
        <v>8.2595665977486927</v>
      </c>
      <c r="G30" s="72">
        <v>8.7481428074938439</v>
      </c>
      <c r="H30" s="72">
        <v>10.120593224801762</v>
      </c>
      <c r="I30" s="72">
        <v>8.2952079931418954</v>
      </c>
      <c r="J30" s="72">
        <v>9.0858493282976145</v>
      </c>
      <c r="K30" s="72">
        <v>11.593803401134554</v>
      </c>
      <c r="L30" s="72">
        <v>11.550109869112447</v>
      </c>
      <c r="M30" s="72">
        <v>11.531002197382248</v>
      </c>
      <c r="N30" s="72">
        <v>10.920177701347091</v>
      </c>
      <c r="O30" s="72">
        <v>10.657781599312123</v>
      </c>
      <c r="P30" s="72">
        <v>10.482659787904844</v>
      </c>
      <c r="Q30" s="72">
        <v>9.7734068978694939</v>
      </c>
      <c r="R30" s="72">
        <v>9.3616365720836914</v>
      </c>
      <c r="S30" s="72">
        <v>9.3616365720836914</v>
      </c>
      <c r="T30" s="72">
        <v>8.8556176554886772</v>
      </c>
      <c r="U30" s="72">
        <v>9.2283844463552143</v>
      </c>
      <c r="V30" s="72">
        <v>9.5310977357409019</v>
      </c>
      <c r="W30" s="72">
        <v>10.923712620617177</v>
      </c>
      <c r="DA30" s="89" t="s">
        <v>385</v>
      </c>
    </row>
    <row r="31" spans="1:105" ht="12" customHeight="1" x14ac:dyDescent="0.25">
      <c r="A31" s="28" t="s">
        <v>207</v>
      </c>
      <c r="B31" s="72">
        <v>4.3274545820434556</v>
      </c>
      <c r="C31" s="72">
        <v>5.1150168540221932</v>
      </c>
      <c r="D31" s="72">
        <v>5.4282565919264663</v>
      </c>
      <c r="E31" s="72">
        <v>5.3939633655071351</v>
      </c>
      <c r="F31" s="72">
        <v>5.7700447371633246</v>
      </c>
      <c r="G31" s="72">
        <v>4.9520052813177058</v>
      </c>
      <c r="H31" s="72">
        <v>6.3579709922978402</v>
      </c>
      <c r="I31" s="72">
        <v>5.9902072730707294</v>
      </c>
      <c r="J31" s="72">
        <v>6.6436290025718208</v>
      </c>
      <c r="K31" s="72">
        <v>8.728568654296792</v>
      </c>
      <c r="L31" s="72">
        <v>9.1723273144167372</v>
      </c>
      <c r="M31" s="72">
        <v>9.9526129741091047</v>
      </c>
      <c r="N31" s="72">
        <v>10.694205598547816</v>
      </c>
      <c r="O31" s="72">
        <v>10.061287857074614</v>
      </c>
      <c r="P31" s="72">
        <v>10.185105569886311</v>
      </c>
      <c r="Q31" s="72">
        <v>8.8781169389509884</v>
      </c>
      <c r="R31" s="72">
        <v>7.5457628737938274</v>
      </c>
      <c r="S31" s="72">
        <v>7.5200869399063723</v>
      </c>
      <c r="T31" s="72">
        <v>6.8539696188019477</v>
      </c>
      <c r="U31" s="72">
        <v>6.9868395910958228</v>
      </c>
      <c r="V31" s="72">
        <v>6.9873172828890802</v>
      </c>
      <c r="W31" s="72">
        <v>8.062768701633706</v>
      </c>
      <c r="DA31" s="89" t="s">
        <v>386</v>
      </c>
    </row>
    <row r="32" spans="1:105" ht="12" customHeight="1" x14ac:dyDescent="0.25">
      <c r="A32" s="32" t="s">
        <v>53</v>
      </c>
      <c r="B32" s="77">
        <v>94.64840958584864</v>
      </c>
      <c r="C32" s="77">
        <v>110.48915891755257</v>
      </c>
      <c r="D32" s="77">
        <v>117.70253675530466</v>
      </c>
      <c r="E32" s="77">
        <v>119.15615604156926</v>
      </c>
      <c r="F32" s="77">
        <v>126.62362748491341</v>
      </c>
      <c r="G32" s="77">
        <v>102.87999760382445</v>
      </c>
      <c r="H32" s="77">
        <v>120.1234603046239</v>
      </c>
      <c r="I32" s="77">
        <v>105.23395758266497</v>
      </c>
      <c r="J32" s="77">
        <v>114.79463988950806</v>
      </c>
      <c r="K32" s="77">
        <v>145.88545163007848</v>
      </c>
      <c r="L32" s="77">
        <v>148.4258311249996</v>
      </c>
      <c r="M32" s="77">
        <v>146.86317041095595</v>
      </c>
      <c r="N32" s="77">
        <v>152.16344966433405</v>
      </c>
      <c r="O32" s="77">
        <v>150.77323601743308</v>
      </c>
      <c r="P32" s="77">
        <v>160.60341378625174</v>
      </c>
      <c r="Q32" s="77">
        <v>156.9230343722154</v>
      </c>
      <c r="R32" s="77">
        <v>162.92114568704528</v>
      </c>
      <c r="S32" s="77">
        <v>163.94580504023611</v>
      </c>
      <c r="T32" s="77">
        <v>162.85513924530392</v>
      </c>
      <c r="U32" s="77">
        <v>165.83155010528708</v>
      </c>
      <c r="V32" s="77">
        <v>162.67536947945769</v>
      </c>
      <c r="W32" s="77">
        <v>183.48680993864525</v>
      </c>
      <c r="DA32" s="92" t="s">
        <v>387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3204.5599597876981</v>
      </c>
      <c r="C3" s="65">
        <f t="shared" si="0"/>
        <v>3448.5385452443097</v>
      </c>
      <c r="D3" s="65">
        <f t="shared" si="0"/>
        <v>3349.6623048231295</v>
      </c>
      <c r="E3" s="65">
        <f t="shared" si="0"/>
        <v>3482.8019884969513</v>
      </c>
      <c r="F3" s="65">
        <f t="shared" si="0"/>
        <v>3465.7457355738302</v>
      </c>
      <c r="G3" s="65">
        <f t="shared" si="0"/>
        <v>3542.4371589378211</v>
      </c>
      <c r="H3" s="65">
        <f t="shared" si="0"/>
        <v>3548.6787708311099</v>
      </c>
      <c r="I3" s="65">
        <f t="shared" si="0"/>
        <v>3479.0278890091727</v>
      </c>
      <c r="J3" s="65">
        <f t="shared" si="0"/>
        <v>3608.3752970725345</v>
      </c>
      <c r="K3" s="65">
        <f t="shared" si="0"/>
        <v>3761.5622641419773</v>
      </c>
      <c r="L3" s="65">
        <f t="shared" si="0"/>
        <v>4202.2737254548738</v>
      </c>
      <c r="M3" s="65">
        <f t="shared" si="0"/>
        <v>3975.03919505351</v>
      </c>
      <c r="N3" s="65">
        <f t="shared" si="0"/>
        <v>4158.0655784582468</v>
      </c>
      <c r="O3" s="65">
        <f t="shared" si="0"/>
        <v>4409.1466175975647</v>
      </c>
      <c r="P3" s="65">
        <f t="shared" si="0"/>
        <v>3990.9434447539179</v>
      </c>
      <c r="Q3" s="65">
        <f t="shared" si="0"/>
        <v>4322.1362071828271</v>
      </c>
      <c r="R3" s="65">
        <f t="shared" ref="R3:V3" si="1">SUM(R4,R15,R17,R27)</f>
        <v>4582.2561898449731</v>
      </c>
      <c r="S3" s="65">
        <f t="shared" si="1"/>
        <v>4667.8121123311894</v>
      </c>
      <c r="T3" s="65">
        <f t="shared" si="1"/>
        <v>4432.1714099396413</v>
      </c>
      <c r="U3" s="65">
        <f t="shared" si="1"/>
        <v>4596.1749866108576</v>
      </c>
      <c r="V3" s="65">
        <f t="shared" si="1"/>
        <v>4911.5076972186216</v>
      </c>
      <c r="W3" s="65">
        <f t="shared" ref="W3" si="2">SUM(W4,W15,W17,W27)</f>
        <v>5559.6295806116786</v>
      </c>
      <c r="DA3" s="87" t="s">
        <v>389</v>
      </c>
    </row>
    <row r="4" spans="1:105" ht="12.95" customHeight="1" x14ac:dyDescent="0.25">
      <c r="A4" s="68" t="s">
        <v>57</v>
      </c>
      <c r="B4" s="69">
        <f t="shared" ref="B4:Q4" si="3">SUM(B5:B14)</f>
        <v>2613.9443591547451</v>
      </c>
      <c r="C4" s="69">
        <f t="shared" si="3"/>
        <v>2813.2218064897997</v>
      </c>
      <c r="D4" s="69">
        <f t="shared" si="3"/>
        <v>2675.5699298832637</v>
      </c>
      <c r="E4" s="69">
        <f t="shared" si="3"/>
        <v>2785.0048059069959</v>
      </c>
      <c r="F4" s="69">
        <f t="shared" si="3"/>
        <v>2753.2355098638282</v>
      </c>
      <c r="G4" s="69">
        <f t="shared" si="3"/>
        <v>2883.0563347321759</v>
      </c>
      <c r="H4" s="69">
        <f t="shared" si="3"/>
        <v>2841.8979492190897</v>
      </c>
      <c r="I4" s="69">
        <f t="shared" si="3"/>
        <v>2777.9378255098563</v>
      </c>
      <c r="J4" s="69">
        <f t="shared" si="3"/>
        <v>2888.5275912173579</v>
      </c>
      <c r="K4" s="69">
        <f t="shared" si="3"/>
        <v>2958.787936441096</v>
      </c>
      <c r="L4" s="69">
        <f t="shared" si="3"/>
        <v>3374.7621090815542</v>
      </c>
      <c r="M4" s="69">
        <f t="shared" si="3"/>
        <v>3137.2844651529335</v>
      </c>
      <c r="N4" s="69">
        <f t="shared" si="3"/>
        <v>3301.0908544192507</v>
      </c>
      <c r="O4" s="69">
        <f t="shared" si="3"/>
        <v>3545.9183295056118</v>
      </c>
      <c r="P4" s="69">
        <f t="shared" si="3"/>
        <v>3088.7272798371141</v>
      </c>
      <c r="Q4" s="69">
        <f t="shared" si="3"/>
        <v>3427.910872671981</v>
      </c>
      <c r="R4" s="69">
        <f t="shared" ref="R4:V4" si="4">SUM(R5:R14)</f>
        <v>3681.2311508003281</v>
      </c>
      <c r="S4" s="69">
        <f t="shared" si="4"/>
        <v>3770.4900982207323</v>
      </c>
      <c r="T4" s="69">
        <f t="shared" si="4"/>
        <v>3560.9592891564457</v>
      </c>
      <c r="U4" s="69">
        <f t="shared" si="4"/>
        <v>3703.7983744290964</v>
      </c>
      <c r="V4" s="69">
        <f t="shared" si="4"/>
        <v>4010.3883371504362</v>
      </c>
      <c r="W4" s="69">
        <f t="shared" ref="W4" si="5">SUM(W5:W14)</f>
        <v>4517.532271677499</v>
      </c>
      <c r="DA4" s="88" t="s">
        <v>390</v>
      </c>
    </row>
    <row r="5" spans="1:105" ht="12" customHeight="1" x14ac:dyDescent="0.25">
      <c r="A5" s="28" t="s">
        <v>51</v>
      </c>
      <c r="B5" s="72">
        <v>132.37155163963999</v>
      </c>
      <c r="C5" s="72">
        <v>124.65611913163585</v>
      </c>
      <c r="D5" s="72">
        <v>99.001045907480062</v>
      </c>
      <c r="E5" s="72">
        <v>82.34397786176622</v>
      </c>
      <c r="F5" s="72">
        <v>79.057865812135759</v>
      </c>
      <c r="G5" s="72">
        <v>57.346753509366486</v>
      </c>
      <c r="H5" s="72">
        <v>54.019359258660891</v>
      </c>
      <c r="I5" s="72">
        <v>46.325660240466966</v>
      </c>
      <c r="J5" s="72">
        <v>46.963130067231923</v>
      </c>
      <c r="K5" s="72">
        <v>33.395658467770986</v>
      </c>
      <c r="L5" s="72">
        <v>37.203500044958083</v>
      </c>
      <c r="M5" s="72">
        <v>24.632550733021887</v>
      </c>
      <c r="N5" s="72">
        <v>28.084835977318541</v>
      </c>
      <c r="O5" s="72">
        <v>22.052252561709313</v>
      </c>
      <c r="P5" s="72">
        <v>17.89369418947954</v>
      </c>
      <c r="Q5" s="72">
        <v>14.643698472396116</v>
      </c>
      <c r="R5" s="72">
        <v>14.404524628760443</v>
      </c>
      <c r="S5" s="72">
        <v>15.819178949301063</v>
      </c>
      <c r="T5" s="72">
        <v>13.648243796831471</v>
      </c>
      <c r="U5" s="72">
        <v>13.925964806613758</v>
      </c>
      <c r="V5" s="72">
        <v>9.3641639306047892</v>
      </c>
      <c r="W5" s="72">
        <v>7.9162782573304424</v>
      </c>
      <c r="DA5" s="89" t="s">
        <v>391</v>
      </c>
    </row>
    <row r="6" spans="1:105" ht="12" customHeight="1" x14ac:dyDescent="0.25">
      <c r="A6" s="28" t="s">
        <v>74</v>
      </c>
      <c r="B6" s="72">
        <v>23.871597100383458</v>
      </c>
      <c r="C6" s="72">
        <v>20.292653719463051</v>
      </c>
      <c r="D6" s="72">
        <v>18.2482722422099</v>
      </c>
      <c r="E6" s="72">
        <v>15.976357184452182</v>
      </c>
      <c r="F6" s="72">
        <v>16.206641510157269</v>
      </c>
      <c r="G6" s="72">
        <v>21.257257938182939</v>
      </c>
      <c r="H6" s="72">
        <v>21.185033598832515</v>
      </c>
      <c r="I6" s="72">
        <v>22.453285447900285</v>
      </c>
      <c r="J6" s="72">
        <v>23.517368732355855</v>
      </c>
      <c r="K6" s="72">
        <v>16.317459191802524</v>
      </c>
      <c r="L6" s="72">
        <v>17.717900927116734</v>
      </c>
      <c r="M6" s="72">
        <v>12.301873810898531</v>
      </c>
      <c r="N6" s="72">
        <v>13.484055719247918</v>
      </c>
      <c r="O6" s="72">
        <v>16.370077692809872</v>
      </c>
      <c r="P6" s="72">
        <v>13.596591079522618</v>
      </c>
      <c r="Q6" s="72">
        <v>13.819814601602218</v>
      </c>
      <c r="R6" s="72">
        <v>14.417676717738246</v>
      </c>
      <c r="S6" s="72">
        <v>18.408532992240083</v>
      </c>
      <c r="T6" s="72">
        <v>17.426198564433012</v>
      </c>
      <c r="U6" s="72">
        <v>18.299031487921265</v>
      </c>
      <c r="V6" s="72">
        <v>19.348861365753578</v>
      </c>
      <c r="W6" s="72">
        <v>20.344185411431887</v>
      </c>
      <c r="DA6" s="89" t="s">
        <v>392</v>
      </c>
    </row>
    <row r="7" spans="1:105" ht="12" customHeight="1" x14ac:dyDescent="0.25">
      <c r="A7" s="28" t="s">
        <v>205</v>
      </c>
      <c r="B7" s="72">
        <v>718.65771436235241</v>
      </c>
      <c r="C7" s="72">
        <v>721.39886475571723</v>
      </c>
      <c r="D7" s="72">
        <v>700.16380276003565</v>
      </c>
      <c r="E7" s="72">
        <v>715.01202937185712</v>
      </c>
      <c r="F7" s="72">
        <v>684.15227322292856</v>
      </c>
      <c r="G7" s="72">
        <v>662.85885006722151</v>
      </c>
      <c r="H7" s="72">
        <v>638.67701015406692</v>
      </c>
      <c r="I7" s="72">
        <v>556.22310868098111</v>
      </c>
      <c r="J7" s="72">
        <v>573.89462856470971</v>
      </c>
      <c r="K7" s="72">
        <v>545.93157505582337</v>
      </c>
      <c r="L7" s="72">
        <v>622.03341793752179</v>
      </c>
      <c r="M7" s="72">
        <v>541.92568163818055</v>
      </c>
      <c r="N7" s="72">
        <v>512.50317069107655</v>
      </c>
      <c r="O7" s="72">
        <v>569.77018202921988</v>
      </c>
      <c r="P7" s="72">
        <v>494.29876735588061</v>
      </c>
      <c r="Q7" s="72">
        <v>529.29452712779198</v>
      </c>
      <c r="R7" s="72">
        <v>537.14319346498598</v>
      </c>
      <c r="S7" s="72">
        <v>554.75325334388708</v>
      </c>
      <c r="T7" s="72">
        <v>503.21448237372289</v>
      </c>
      <c r="U7" s="72">
        <v>515.14714191182065</v>
      </c>
      <c r="V7" s="72">
        <v>535.80949770007703</v>
      </c>
      <c r="W7" s="72">
        <v>570.16139848559794</v>
      </c>
      <c r="DA7" s="89" t="s">
        <v>393</v>
      </c>
    </row>
    <row r="8" spans="1:105" ht="12" customHeight="1" x14ac:dyDescent="0.25">
      <c r="A8" s="28" t="s">
        <v>192</v>
      </c>
      <c r="B8" s="72">
        <v>535.35585139658724</v>
      </c>
      <c r="C8" s="72">
        <v>609.61429735238823</v>
      </c>
      <c r="D8" s="72">
        <v>572.67296474145712</v>
      </c>
      <c r="E8" s="72">
        <v>618.57827080935022</v>
      </c>
      <c r="F8" s="72">
        <v>614.8393588064414</v>
      </c>
      <c r="G8" s="72">
        <v>819.45717428366561</v>
      </c>
      <c r="H8" s="72">
        <v>798.41488921059533</v>
      </c>
      <c r="I8" s="72">
        <v>731.58895145753183</v>
      </c>
      <c r="J8" s="72">
        <v>764.06928253036745</v>
      </c>
      <c r="K8" s="72">
        <v>785.06909969115736</v>
      </c>
      <c r="L8" s="72">
        <v>876.18865910927786</v>
      </c>
      <c r="M8" s="72">
        <v>774.12492834740522</v>
      </c>
      <c r="N8" s="72">
        <v>809.34430904270835</v>
      </c>
      <c r="O8" s="72">
        <v>843.12914034127198</v>
      </c>
      <c r="P8" s="72">
        <v>724.46570563847797</v>
      </c>
      <c r="Q8" s="72">
        <v>814.87732948413736</v>
      </c>
      <c r="R8" s="72">
        <v>928.31588762453509</v>
      </c>
      <c r="S8" s="72">
        <v>926.3875317590215</v>
      </c>
      <c r="T8" s="72">
        <v>863.11578288272335</v>
      </c>
      <c r="U8" s="72">
        <v>937.46511803945884</v>
      </c>
      <c r="V8" s="72">
        <v>959.81878392548947</v>
      </c>
      <c r="W8" s="72">
        <v>1062.9968575710245</v>
      </c>
      <c r="DA8" s="89" t="s">
        <v>394</v>
      </c>
    </row>
    <row r="9" spans="1:105" ht="12" customHeight="1" x14ac:dyDescent="0.25">
      <c r="A9" s="28" t="s">
        <v>207</v>
      </c>
      <c r="B9" s="72">
        <v>608.23302527073167</v>
      </c>
      <c r="C9" s="72">
        <v>659.67146059735626</v>
      </c>
      <c r="D9" s="72">
        <v>622.52743100696046</v>
      </c>
      <c r="E9" s="72">
        <v>629.37784616941565</v>
      </c>
      <c r="F9" s="72">
        <v>618.83353753016593</v>
      </c>
      <c r="G9" s="72">
        <v>668.0041096773715</v>
      </c>
      <c r="H9" s="72">
        <v>722.15404827744567</v>
      </c>
      <c r="I9" s="72">
        <v>760.43222039266175</v>
      </c>
      <c r="J9" s="72">
        <v>803.86879714924783</v>
      </c>
      <c r="K9" s="72">
        <v>849.95031408570298</v>
      </c>
      <c r="L9" s="72">
        <v>1000.0084170254587</v>
      </c>
      <c r="M9" s="72">
        <v>971.5063461211638</v>
      </c>
      <c r="N9" s="72">
        <v>1062.0832050075987</v>
      </c>
      <c r="O9" s="72">
        <v>1129.8120000309173</v>
      </c>
      <c r="P9" s="72">
        <v>973.7995241069641</v>
      </c>
      <c r="Q9" s="72">
        <v>1058.3430184134818</v>
      </c>
      <c r="R9" s="72">
        <v>1112.1376060511709</v>
      </c>
      <c r="S9" s="72">
        <v>1132.2110563255787</v>
      </c>
      <c r="T9" s="72">
        <v>1050.2527950304368</v>
      </c>
      <c r="U9" s="72">
        <v>1088.8198651566452</v>
      </c>
      <c r="V9" s="72">
        <v>1112.1475110135295</v>
      </c>
      <c r="W9" s="72">
        <v>1398.0002859079705</v>
      </c>
      <c r="DA9" s="89" t="s">
        <v>395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396</v>
      </c>
    </row>
    <row r="11" spans="1:105" ht="12" customHeight="1" x14ac:dyDescent="0.25">
      <c r="A11" s="28" t="s">
        <v>203</v>
      </c>
      <c r="B11" s="72">
        <v>349.80247212984818</v>
      </c>
      <c r="C11" s="72">
        <v>381.85977808622283</v>
      </c>
      <c r="D11" s="72">
        <v>357.88621946063944</v>
      </c>
      <c r="E11" s="72">
        <v>386.94751824349936</v>
      </c>
      <c r="F11" s="72">
        <v>415.39191206147206</v>
      </c>
      <c r="G11" s="72">
        <v>332.21104181924187</v>
      </c>
      <c r="H11" s="72">
        <v>301.0292969693719</v>
      </c>
      <c r="I11" s="72">
        <v>333.20819814140845</v>
      </c>
      <c r="J11" s="72">
        <v>349.19741914578441</v>
      </c>
      <c r="K11" s="72">
        <v>360.83268881127407</v>
      </c>
      <c r="L11" s="72">
        <v>412.76014703944696</v>
      </c>
      <c r="M11" s="72">
        <v>409.16055268130407</v>
      </c>
      <c r="N11" s="72">
        <v>464.63591011675891</v>
      </c>
      <c r="O11" s="72">
        <v>534.9175212370784</v>
      </c>
      <c r="P11" s="72">
        <v>483.16939167321709</v>
      </c>
      <c r="Q11" s="72">
        <v>540.85810478508813</v>
      </c>
      <c r="R11" s="72">
        <v>572.09999790454071</v>
      </c>
      <c r="S11" s="72">
        <v>610.5177918740568</v>
      </c>
      <c r="T11" s="72">
        <v>575.36075930909431</v>
      </c>
      <c r="U11" s="72">
        <v>569.70219259227895</v>
      </c>
      <c r="V11" s="72">
        <v>628.13680688857642</v>
      </c>
      <c r="W11" s="72">
        <v>662.32760417156953</v>
      </c>
      <c r="DA11" s="89" t="s">
        <v>397</v>
      </c>
    </row>
    <row r="12" spans="1:105" ht="12" customHeight="1" x14ac:dyDescent="0.25">
      <c r="A12" s="28" t="s">
        <v>95</v>
      </c>
      <c r="B12" s="72">
        <v>21.006690108804627</v>
      </c>
      <c r="C12" s="72">
        <v>36.867097538070809</v>
      </c>
      <c r="D12" s="72">
        <v>52.834428216823724</v>
      </c>
      <c r="E12" s="72">
        <v>74.678707389893532</v>
      </c>
      <c r="F12" s="72">
        <v>86.545562408714986</v>
      </c>
      <c r="G12" s="72">
        <v>104.78493137776972</v>
      </c>
      <c r="H12" s="72">
        <v>101.53617258388304</v>
      </c>
      <c r="I12" s="72">
        <v>123.39931167288638</v>
      </c>
      <c r="J12" s="72">
        <v>122.56228855227373</v>
      </c>
      <c r="K12" s="72">
        <v>163.39998913988038</v>
      </c>
      <c r="L12" s="72">
        <v>176.88061683629542</v>
      </c>
      <c r="M12" s="72">
        <v>176.24124426055442</v>
      </c>
      <c r="N12" s="72">
        <v>183.93767460084311</v>
      </c>
      <c r="O12" s="72">
        <v>187.84261604506725</v>
      </c>
      <c r="P12" s="72">
        <v>189.32943901099381</v>
      </c>
      <c r="Q12" s="72">
        <v>237.78638441579537</v>
      </c>
      <c r="R12" s="72">
        <v>242.74645105775912</v>
      </c>
      <c r="S12" s="72">
        <v>239.49435706564279</v>
      </c>
      <c r="T12" s="72">
        <v>264.04371793531601</v>
      </c>
      <c r="U12" s="72">
        <v>260.61725711135375</v>
      </c>
      <c r="V12" s="72">
        <v>377.4119376304543</v>
      </c>
      <c r="W12" s="72">
        <v>418.5562572118954</v>
      </c>
      <c r="DA12" s="89" t="s">
        <v>398</v>
      </c>
    </row>
    <row r="13" spans="1:105" ht="12" customHeight="1" x14ac:dyDescent="0.25">
      <c r="A13" s="73" t="s">
        <v>94</v>
      </c>
      <c r="B13" s="74">
        <v>177.6381732446491</v>
      </c>
      <c r="C13" s="74">
        <v>210.34094548104207</v>
      </c>
      <c r="D13" s="74">
        <v>207.67946137745099</v>
      </c>
      <c r="E13" s="74">
        <v>217.02060613043389</v>
      </c>
      <c r="F13" s="74">
        <v>195.43577873549157</v>
      </c>
      <c r="G13" s="74">
        <v>175.31397312462951</v>
      </c>
      <c r="H13" s="74">
        <v>163.51757949780202</v>
      </c>
      <c r="I13" s="74">
        <v>167.21158992906166</v>
      </c>
      <c r="J13" s="74">
        <v>166.2723159264238</v>
      </c>
      <c r="K13" s="74">
        <v>166.03225698105129</v>
      </c>
      <c r="L13" s="74">
        <v>189.30855460360053</v>
      </c>
      <c r="M13" s="74">
        <v>189.45303065508975</v>
      </c>
      <c r="N13" s="74">
        <v>188.27682295864028</v>
      </c>
      <c r="O13" s="74">
        <v>200.9210130884729</v>
      </c>
      <c r="P13" s="74">
        <v>156.94938286854924</v>
      </c>
      <c r="Q13" s="74">
        <v>179.90357782275331</v>
      </c>
      <c r="R13" s="74">
        <v>218.79184738567548</v>
      </c>
      <c r="S13" s="74">
        <v>231.20534656448925</v>
      </c>
      <c r="T13" s="74">
        <v>235.49231743133825</v>
      </c>
      <c r="U13" s="74">
        <v>259.51024505094506</v>
      </c>
      <c r="V13" s="74">
        <v>326.86673583245272</v>
      </c>
      <c r="W13" s="74">
        <v>330.64615752251427</v>
      </c>
      <c r="DA13" s="90" t="s">
        <v>399</v>
      </c>
    </row>
    <row r="14" spans="1:105" ht="12" customHeight="1" x14ac:dyDescent="0.25">
      <c r="A14" s="75" t="s">
        <v>97</v>
      </c>
      <c r="B14" s="76">
        <v>47.007283901748231</v>
      </c>
      <c r="C14" s="76">
        <v>48.520589827903343</v>
      </c>
      <c r="D14" s="76">
        <v>44.556304170206708</v>
      </c>
      <c r="E14" s="76">
        <v>45.069492746327739</v>
      </c>
      <c r="F14" s="76">
        <v>42.772579776321066</v>
      </c>
      <c r="G14" s="76">
        <v>41.822242934726617</v>
      </c>
      <c r="H14" s="76">
        <v>41.364559668431447</v>
      </c>
      <c r="I14" s="76">
        <v>37.095499546957903</v>
      </c>
      <c r="J14" s="76">
        <v>38.182360548963267</v>
      </c>
      <c r="K14" s="76">
        <v>37.858895016633291</v>
      </c>
      <c r="L14" s="76">
        <v>42.660895557878035</v>
      </c>
      <c r="M14" s="76">
        <v>37.938256905315221</v>
      </c>
      <c r="N14" s="76">
        <v>38.740870305058422</v>
      </c>
      <c r="O14" s="76">
        <v>41.103526479065103</v>
      </c>
      <c r="P14" s="76">
        <v>35.22478391402997</v>
      </c>
      <c r="Q14" s="76">
        <v>38.384417548934195</v>
      </c>
      <c r="R14" s="76">
        <v>41.173965965161564</v>
      </c>
      <c r="S14" s="76">
        <v>41.693049346514911</v>
      </c>
      <c r="T14" s="76">
        <v>38.404991832549619</v>
      </c>
      <c r="U14" s="76">
        <v>40.311558272058633</v>
      </c>
      <c r="V14" s="76">
        <v>41.484038863497744</v>
      </c>
      <c r="W14" s="76">
        <v>46.583247138164175</v>
      </c>
      <c r="DA14" s="91" t="s">
        <v>400</v>
      </c>
    </row>
    <row r="15" spans="1:105" ht="12.95" customHeight="1" x14ac:dyDescent="0.25">
      <c r="A15" s="68" t="s">
        <v>92</v>
      </c>
      <c r="B15" s="69">
        <f t="shared" ref="B15:W15" si="6">B16</f>
        <v>0.30198998146752021</v>
      </c>
      <c r="C15" s="69">
        <f t="shared" si="6"/>
        <v>0.41786985170999547</v>
      </c>
      <c r="D15" s="69">
        <f t="shared" si="6"/>
        <v>0.51043388878674523</v>
      </c>
      <c r="E15" s="69">
        <f t="shared" si="6"/>
        <v>1.029881036998636</v>
      </c>
      <c r="F15" s="69">
        <f t="shared" si="6"/>
        <v>0.71662224690682974</v>
      </c>
      <c r="G15" s="69">
        <f t="shared" si="6"/>
        <v>0.85739432051690878</v>
      </c>
      <c r="H15" s="69">
        <f t="shared" si="6"/>
        <v>1.1680611402830894</v>
      </c>
      <c r="I15" s="69">
        <f t="shared" si="6"/>
        <v>1.2721286931406293</v>
      </c>
      <c r="J15" s="69">
        <f t="shared" si="6"/>
        <v>1.2150845897672284</v>
      </c>
      <c r="K15" s="69">
        <f t="shared" si="6"/>
        <v>1.3378962838794817</v>
      </c>
      <c r="L15" s="69">
        <f t="shared" si="6"/>
        <v>1.6049743510085297</v>
      </c>
      <c r="M15" s="69">
        <f t="shared" si="6"/>
        <v>1.5572652721309812</v>
      </c>
      <c r="N15" s="69">
        <f t="shared" si="6"/>
        <v>1.8602411893330244</v>
      </c>
      <c r="O15" s="69">
        <f t="shared" si="6"/>
        <v>2.4547472653000129</v>
      </c>
      <c r="P15" s="69">
        <f t="shared" si="6"/>
        <v>1.6158861357185939</v>
      </c>
      <c r="Q15" s="69">
        <f t="shared" si="6"/>
        <v>2.9070684758645631</v>
      </c>
      <c r="R15" s="69">
        <f t="shared" si="6"/>
        <v>1.8387859293638709</v>
      </c>
      <c r="S15" s="69">
        <f t="shared" si="6"/>
        <v>2.4796003119600893</v>
      </c>
      <c r="T15" s="69">
        <f t="shared" si="6"/>
        <v>2.4600128907915875</v>
      </c>
      <c r="U15" s="69">
        <f t="shared" si="6"/>
        <v>2.783383307210705</v>
      </c>
      <c r="V15" s="69">
        <f t="shared" si="6"/>
        <v>2.8065745170089151</v>
      </c>
      <c r="W15" s="69">
        <f t="shared" si="6"/>
        <v>2.4187571184334713</v>
      </c>
      <c r="DA15" s="88" t="s">
        <v>401</v>
      </c>
    </row>
    <row r="16" spans="1:105" ht="12" customHeight="1" x14ac:dyDescent="0.25">
      <c r="A16" s="28" t="s">
        <v>91</v>
      </c>
      <c r="B16" s="72">
        <v>0.30198998146752021</v>
      </c>
      <c r="C16" s="72">
        <v>0.41786985170999547</v>
      </c>
      <c r="D16" s="72">
        <v>0.51043388878674523</v>
      </c>
      <c r="E16" s="72">
        <v>1.029881036998636</v>
      </c>
      <c r="F16" s="72">
        <v>0.71662224690682974</v>
      </c>
      <c r="G16" s="72">
        <v>0.85739432051690878</v>
      </c>
      <c r="H16" s="72">
        <v>1.1680611402830894</v>
      </c>
      <c r="I16" s="72">
        <v>1.2721286931406293</v>
      </c>
      <c r="J16" s="72">
        <v>1.2150845897672284</v>
      </c>
      <c r="K16" s="72">
        <v>1.3378962838794817</v>
      </c>
      <c r="L16" s="72">
        <v>1.6049743510085297</v>
      </c>
      <c r="M16" s="72">
        <v>1.5572652721309812</v>
      </c>
      <c r="N16" s="72">
        <v>1.8602411893330244</v>
      </c>
      <c r="O16" s="72">
        <v>2.4547472653000129</v>
      </c>
      <c r="P16" s="72">
        <v>1.6158861357185939</v>
      </c>
      <c r="Q16" s="72">
        <v>2.9070684758645631</v>
      </c>
      <c r="R16" s="72">
        <v>1.8387859293638709</v>
      </c>
      <c r="S16" s="72">
        <v>2.4796003119600893</v>
      </c>
      <c r="T16" s="72">
        <v>2.4600128907915875</v>
      </c>
      <c r="U16" s="72">
        <v>2.783383307210705</v>
      </c>
      <c r="V16" s="72">
        <v>2.8065745170089151</v>
      </c>
      <c r="W16" s="72">
        <v>2.4187571184334713</v>
      </c>
      <c r="DA16" s="89" t="s">
        <v>402</v>
      </c>
    </row>
    <row r="17" spans="1:105" ht="12.95" customHeight="1" x14ac:dyDescent="0.25">
      <c r="A17" s="68" t="s">
        <v>55</v>
      </c>
      <c r="B17" s="69">
        <f t="shared" ref="B17:Q17" si="7">SUM(B18:B26)</f>
        <v>512.75621322506254</v>
      </c>
      <c r="C17" s="69">
        <f t="shared" si="7"/>
        <v>543.83768676174986</v>
      </c>
      <c r="D17" s="69">
        <f t="shared" si="7"/>
        <v>576.35680974243871</v>
      </c>
      <c r="E17" s="69">
        <f t="shared" si="7"/>
        <v>597.91510976954021</v>
      </c>
      <c r="F17" s="69">
        <f t="shared" si="7"/>
        <v>606.26909128118825</v>
      </c>
      <c r="G17" s="69">
        <f t="shared" si="7"/>
        <v>571.08175951684893</v>
      </c>
      <c r="H17" s="69">
        <f t="shared" si="7"/>
        <v>602.81499894013848</v>
      </c>
      <c r="I17" s="69">
        <f t="shared" si="7"/>
        <v>609.67606705268213</v>
      </c>
      <c r="J17" s="69">
        <f t="shared" si="7"/>
        <v>620.10707675047718</v>
      </c>
      <c r="K17" s="69">
        <f t="shared" si="7"/>
        <v>675.82033061101231</v>
      </c>
      <c r="L17" s="69">
        <f t="shared" si="7"/>
        <v>697.8291902382507</v>
      </c>
      <c r="M17" s="69">
        <f t="shared" si="7"/>
        <v>708.67067905860813</v>
      </c>
      <c r="N17" s="69">
        <f t="shared" si="7"/>
        <v>723.11947303976751</v>
      </c>
      <c r="O17" s="69">
        <f t="shared" si="7"/>
        <v>729.97544829136564</v>
      </c>
      <c r="P17" s="69">
        <f t="shared" si="7"/>
        <v>761.64973223142158</v>
      </c>
      <c r="Q17" s="69">
        <f t="shared" si="7"/>
        <v>755.76239400798875</v>
      </c>
      <c r="R17" s="69">
        <f t="shared" ref="R17:V17" si="8">SUM(R18:R26)</f>
        <v>758.92577297365835</v>
      </c>
      <c r="S17" s="69">
        <f t="shared" si="8"/>
        <v>752.48830238866481</v>
      </c>
      <c r="T17" s="69">
        <f t="shared" si="8"/>
        <v>726.41829498150275</v>
      </c>
      <c r="U17" s="69">
        <f t="shared" si="8"/>
        <v>742.71238822924761</v>
      </c>
      <c r="V17" s="69">
        <f t="shared" si="8"/>
        <v>751.89915950680847</v>
      </c>
      <c r="W17" s="69">
        <f t="shared" ref="W17" si="9">SUM(W18:W26)</f>
        <v>872.12537264260277</v>
      </c>
      <c r="DA17" s="88" t="s">
        <v>403</v>
      </c>
    </row>
    <row r="18" spans="1:105" ht="12" customHeight="1" x14ac:dyDescent="0.25">
      <c r="A18" s="28" t="s">
        <v>51</v>
      </c>
      <c r="B18" s="72">
        <v>3.0081882287052291</v>
      </c>
      <c r="C18" s="72">
        <v>3.1007812336862211</v>
      </c>
      <c r="D18" s="72">
        <v>3.0491036094541495</v>
      </c>
      <c r="E18" s="72">
        <v>2.8105731806194112</v>
      </c>
      <c r="F18" s="72">
        <v>3.0763988916727616</v>
      </c>
      <c r="G18" s="72">
        <v>2.2293075996209319</v>
      </c>
      <c r="H18" s="72">
        <v>2.4980984096352423</v>
      </c>
      <c r="I18" s="72">
        <v>2.459490816194851</v>
      </c>
      <c r="J18" s="72">
        <v>2.7087958656167332</v>
      </c>
      <c r="K18" s="72">
        <v>2.2761206791147623</v>
      </c>
      <c r="L18" s="72">
        <v>2.5497447583614448</v>
      </c>
      <c r="M18" s="72">
        <v>1.9238464538881126</v>
      </c>
      <c r="N18" s="72">
        <v>1.2539698468666092</v>
      </c>
      <c r="O18" s="72">
        <v>1.4603858235154406</v>
      </c>
      <c r="P18" s="72">
        <v>1.5951093593200598</v>
      </c>
      <c r="Q18" s="72">
        <v>1.2351745241253616</v>
      </c>
      <c r="R18" s="72">
        <v>0.74958692901669632</v>
      </c>
      <c r="S18" s="72">
        <v>0.75986720490629922</v>
      </c>
      <c r="T18" s="72">
        <v>0.56726329953637</v>
      </c>
      <c r="U18" s="72">
        <v>0.63685262215479133</v>
      </c>
      <c r="V18" s="72">
        <v>0.66029908327033915</v>
      </c>
      <c r="W18" s="72">
        <v>0.45840180231725858</v>
      </c>
      <c r="DA18" s="89" t="s">
        <v>404</v>
      </c>
    </row>
    <row r="19" spans="1:105" s="2" customFormat="1" ht="12" customHeight="1" x14ac:dyDescent="0.25">
      <c r="A19" s="28" t="s">
        <v>74</v>
      </c>
      <c r="B19" s="72">
        <v>4.3567000186708738</v>
      </c>
      <c r="C19" s="72">
        <v>3.3644696760077442</v>
      </c>
      <c r="D19" s="72">
        <v>3.2072371773028689</v>
      </c>
      <c r="E19" s="72">
        <v>2.738220603712691</v>
      </c>
      <c r="F19" s="72">
        <v>2.8521519994230622</v>
      </c>
      <c r="G19" s="72">
        <v>3.7261939739452679</v>
      </c>
      <c r="H19" s="72">
        <v>3.7365898992484667</v>
      </c>
      <c r="I19" s="72">
        <v>4.0540659856390278</v>
      </c>
      <c r="J19" s="72">
        <v>4.1253348776806824</v>
      </c>
      <c r="K19" s="72">
        <v>2.7171051667976438</v>
      </c>
      <c r="L19" s="72">
        <v>2.5724860516156922</v>
      </c>
      <c r="M19" s="72">
        <v>2.4999773949620385</v>
      </c>
      <c r="N19" s="72">
        <v>2.4376981601495595</v>
      </c>
      <c r="O19" s="72">
        <v>2.2613128657717971</v>
      </c>
      <c r="P19" s="72">
        <v>2.3791289518282621</v>
      </c>
      <c r="Q19" s="72">
        <v>2.3841703824116522</v>
      </c>
      <c r="R19" s="72">
        <v>1.9365366837834777</v>
      </c>
      <c r="S19" s="72">
        <v>1.9821211578586351</v>
      </c>
      <c r="T19" s="72">
        <v>1.8505864699556736</v>
      </c>
      <c r="U19" s="72">
        <v>1.9418550948651414</v>
      </c>
      <c r="V19" s="72">
        <v>1.9519035979781896</v>
      </c>
      <c r="W19" s="72">
        <v>2.6894995251027489</v>
      </c>
      <c r="DA19" s="89" t="s">
        <v>405</v>
      </c>
    </row>
    <row r="20" spans="1:105" ht="12" customHeight="1" x14ac:dyDescent="0.25">
      <c r="A20" s="28" t="s">
        <v>205</v>
      </c>
      <c r="B20" s="72">
        <v>82.321751969101015</v>
      </c>
      <c r="C20" s="72">
        <v>81.404887289496628</v>
      </c>
      <c r="D20" s="72">
        <v>88.041583957657039</v>
      </c>
      <c r="E20" s="72">
        <v>89.662410204059825</v>
      </c>
      <c r="F20" s="72">
        <v>88.004648890403715</v>
      </c>
      <c r="G20" s="72">
        <v>76.625399829402852</v>
      </c>
      <c r="H20" s="72">
        <v>78.977250162765344</v>
      </c>
      <c r="I20" s="72">
        <v>71.073728055900204</v>
      </c>
      <c r="J20" s="72">
        <v>71.701701716845477</v>
      </c>
      <c r="K20" s="72">
        <v>72.455369501194781</v>
      </c>
      <c r="L20" s="72">
        <v>74.668318915771081</v>
      </c>
      <c r="M20" s="72">
        <v>74.5232167094901</v>
      </c>
      <c r="N20" s="72">
        <v>63.551522053791771</v>
      </c>
      <c r="O20" s="72">
        <v>70.733490630863258</v>
      </c>
      <c r="P20" s="72">
        <v>69.447563496737303</v>
      </c>
      <c r="Q20" s="72">
        <v>65.491124519398454</v>
      </c>
      <c r="R20" s="72">
        <v>63.512710421183328</v>
      </c>
      <c r="S20" s="72">
        <v>64.451721495892485</v>
      </c>
      <c r="T20" s="72">
        <v>58.777036031396996</v>
      </c>
      <c r="U20" s="72">
        <v>60.534471805283474</v>
      </c>
      <c r="V20" s="72">
        <v>62.752306072616307</v>
      </c>
      <c r="W20" s="72">
        <v>71.449979500165881</v>
      </c>
      <c r="DA20" s="89" t="s">
        <v>406</v>
      </c>
    </row>
    <row r="21" spans="1:105" ht="12" customHeight="1" x14ac:dyDescent="0.25">
      <c r="A21" s="28" t="s">
        <v>192</v>
      </c>
      <c r="B21" s="72">
        <v>64.789518803258829</v>
      </c>
      <c r="C21" s="72">
        <v>72.679149109827634</v>
      </c>
      <c r="D21" s="72">
        <v>76.083252321521812</v>
      </c>
      <c r="E21" s="72">
        <v>81.960473537040031</v>
      </c>
      <c r="F21" s="72">
        <v>83.567204523704376</v>
      </c>
      <c r="G21" s="72">
        <v>100.09285116837309</v>
      </c>
      <c r="H21" s="72">
        <v>104.3190865914472</v>
      </c>
      <c r="I21" s="72">
        <v>98.770644318255108</v>
      </c>
      <c r="J21" s="72">
        <v>100.8605899486042</v>
      </c>
      <c r="K21" s="72">
        <v>110.08533969470238</v>
      </c>
      <c r="L21" s="72">
        <v>111.12089266545247</v>
      </c>
      <c r="M21" s="72">
        <v>118.60125497591314</v>
      </c>
      <c r="N21" s="72">
        <v>119.59709459249977</v>
      </c>
      <c r="O21" s="72">
        <v>116.39481880708203</v>
      </c>
      <c r="P21" s="72">
        <v>123.34818479732714</v>
      </c>
      <c r="Q21" s="72">
        <v>118.22788684602831</v>
      </c>
      <c r="R21" s="72">
        <v>123.23416140688218</v>
      </c>
      <c r="S21" s="72">
        <v>125.75063880929069</v>
      </c>
      <c r="T21" s="72">
        <v>119.43838650180106</v>
      </c>
      <c r="U21" s="72">
        <v>120.65135224439807</v>
      </c>
      <c r="V21" s="72">
        <v>127.17359456745251</v>
      </c>
      <c r="W21" s="72">
        <v>153.8325995734377</v>
      </c>
      <c r="DA21" s="89" t="s">
        <v>407</v>
      </c>
    </row>
    <row r="22" spans="1:105" ht="12" customHeight="1" x14ac:dyDescent="0.25">
      <c r="A22" s="28" t="s">
        <v>207</v>
      </c>
      <c r="B22" s="72">
        <v>71.013742840692984</v>
      </c>
      <c r="C22" s="72">
        <v>75.861777423149093</v>
      </c>
      <c r="D22" s="72">
        <v>79.761850444945253</v>
      </c>
      <c r="E22" s="72">
        <v>80.414343894300913</v>
      </c>
      <c r="F22" s="72">
        <v>81.110677112646897</v>
      </c>
      <c r="G22" s="72">
        <v>78.695876052163399</v>
      </c>
      <c r="H22" s="72">
        <v>91.022090872706499</v>
      </c>
      <c r="I22" s="72">
        <v>99.056331545228744</v>
      </c>
      <c r="J22" s="72">
        <v>102.40058922453717</v>
      </c>
      <c r="K22" s="72">
        <v>115.02619663727656</v>
      </c>
      <c r="L22" s="72">
        <v>122.40147422119685</v>
      </c>
      <c r="M22" s="72">
        <v>130.09669571805034</v>
      </c>
      <c r="N22" s="72">
        <v>138.76335349161957</v>
      </c>
      <c r="O22" s="72">
        <v>133.06519980919725</v>
      </c>
      <c r="P22" s="72">
        <v>143.65128422067045</v>
      </c>
      <c r="Q22" s="72">
        <v>138.78465159508008</v>
      </c>
      <c r="R22" s="72">
        <v>129.77223434088859</v>
      </c>
      <c r="S22" s="72">
        <v>130.54133659293333</v>
      </c>
      <c r="T22" s="72">
        <v>130.33771526179771</v>
      </c>
      <c r="U22" s="72">
        <v>135.74466957699764</v>
      </c>
      <c r="V22" s="72">
        <v>138.5971341427761</v>
      </c>
      <c r="W22" s="72">
        <v>154.31092872913516</v>
      </c>
      <c r="DA22" s="89" t="s">
        <v>408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409</v>
      </c>
    </row>
    <row r="24" spans="1:105" ht="12" customHeight="1" x14ac:dyDescent="0.25">
      <c r="A24" s="28" t="s">
        <v>203</v>
      </c>
      <c r="B24" s="72">
        <v>59.98492324067027</v>
      </c>
      <c r="C24" s="72">
        <v>64.507114667603091</v>
      </c>
      <c r="D24" s="72">
        <v>67.368862238839668</v>
      </c>
      <c r="E24" s="72">
        <v>72.639422242634396</v>
      </c>
      <c r="F24" s="72">
        <v>79.9895016850719</v>
      </c>
      <c r="G24" s="72">
        <v>57.487840249118335</v>
      </c>
      <c r="H24" s="72">
        <v>55.725257183503857</v>
      </c>
      <c r="I24" s="72">
        <v>63.738757458162389</v>
      </c>
      <c r="J24" s="72">
        <v>65.313475697643867</v>
      </c>
      <c r="K24" s="72">
        <v>71.694097112279394</v>
      </c>
      <c r="L24" s="72">
        <v>74.178774319055947</v>
      </c>
      <c r="M24" s="72">
        <v>80.305209542751669</v>
      </c>
      <c r="N24" s="72">
        <v>86.116631936060529</v>
      </c>
      <c r="O24" s="72">
        <v>84.913470998512068</v>
      </c>
      <c r="P24" s="72">
        <v>97.578796266107005</v>
      </c>
      <c r="Q24" s="72">
        <v>98.744576047166731</v>
      </c>
      <c r="R24" s="72">
        <v>100.91120799733378</v>
      </c>
      <c r="S24" s="72">
        <v>96.018964661597167</v>
      </c>
      <c r="T24" s="72">
        <v>91.800295472996439</v>
      </c>
      <c r="U24" s="72">
        <v>91.056821607978733</v>
      </c>
      <c r="V24" s="72">
        <v>93.96849024903328</v>
      </c>
      <c r="W24" s="72">
        <v>122.0654127536378</v>
      </c>
      <c r="DA24" s="89" t="s">
        <v>410</v>
      </c>
    </row>
    <row r="25" spans="1:105" ht="12" customHeight="1" x14ac:dyDescent="0.25">
      <c r="A25" s="73" t="s">
        <v>53</v>
      </c>
      <c r="B25" s="74">
        <v>191.57390747048086</v>
      </c>
      <c r="C25" s="74">
        <v>204.20256841099066</v>
      </c>
      <c r="D25" s="74">
        <v>217.8828391672665</v>
      </c>
      <c r="E25" s="74">
        <v>222.52388794724175</v>
      </c>
      <c r="F25" s="74">
        <v>218.01244626940914</v>
      </c>
      <c r="G25" s="74">
        <v>197.17914876976249</v>
      </c>
      <c r="H25" s="74">
        <v>195.26242117766765</v>
      </c>
      <c r="I25" s="74">
        <v>198.65211164200352</v>
      </c>
      <c r="J25" s="74">
        <v>200.40080266116567</v>
      </c>
      <c r="K25" s="74">
        <v>203.68794188843449</v>
      </c>
      <c r="L25" s="74">
        <v>200.67516052777799</v>
      </c>
      <c r="M25" s="74">
        <v>197.60207757567696</v>
      </c>
      <c r="N25" s="74">
        <v>203.50298627778238</v>
      </c>
      <c r="O25" s="74">
        <v>201.92570314834106</v>
      </c>
      <c r="P25" s="74">
        <v>206.57055937846806</v>
      </c>
      <c r="Q25" s="74">
        <v>203.46720906196359</v>
      </c>
      <c r="R25" s="74">
        <v>207.68861292457981</v>
      </c>
      <c r="S25" s="74">
        <v>211.34736699757042</v>
      </c>
      <c r="T25" s="74">
        <v>212.75079526302233</v>
      </c>
      <c r="U25" s="74">
        <v>219.37817955099993</v>
      </c>
      <c r="V25" s="74">
        <v>217.36731485472993</v>
      </c>
      <c r="W25" s="74">
        <v>247.69920424117743</v>
      </c>
      <c r="DA25" s="90" t="s">
        <v>411</v>
      </c>
    </row>
    <row r="26" spans="1:105" ht="12" customHeight="1" x14ac:dyDescent="0.25">
      <c r="A26" s="32" t="s">
        <v>52</v>
      </c>
      <c r="B26" s="77">
        <v>35.707480653482378</v>
      </c>
      <c r="C26" s="77">
        <v>38.716938950988819</v>
      </c>
      <c r="D26" s="77">
        <v>40.96208082545143</v>
      </c>
      <c r="E26" s="77">
        <v>45.165778159931193</v>
      </c>
      <c r="F26" s="77">
        <v>49.656061908856415</v>
      </c>
      <c r="G26" s="77">
        <v>55.045141874462566</v>
      </c>
      <c r="H26" s="77">
        <v>71.274204643164225</v>
      </c>
      <c r="I26" s="77">
        <v>71.870937231298342</v>
      </c>
      <c r="J26" s="77">
        <v>72.595786758383426</v>
      </c>
      <c r="K26" s="77">
        <v>97.878159931212295</v>
      </c>
      <c r="L26" s="77">
        <v>109.66233877901931</v>
      </c>
      <c r="M26" s="77">
        <v>103.11840068787575</v>
      </c>
      <c r="N26" s="77">
        <v>107.8962166809973</v>
      </c>
      <c r="O26" s="77">
        <v>119.22106620808276</v>
      </c>
      <c r="P26" s="77">
        <v>117.07910576096336</v>
      </c>
      <c r="Q26" s="77">
        <v>127.42760103181456</v>
      </c>
      <c r="R26" s="77">
        <v>131.12072226999044</v>
      </c>
      <c r="S26" s="77">
        <v>121.63628546861581</v>
      </c>
      <c r="T26" s="77">
        <v>110.89621668099618</v>
      </c>
      <c r="U26" s="77">
        <v>112.76818572656974</v>
      </c>
      <c r="V26" s="77">
        <v>109.42811693895183</v>
      </c>
      <c r="W26" s="77">
        <v>119.61934651762874</v>
      </c>
      <c r="DA26" s="92" t="s">
        <v>412</v>
      </c>
    </row>
    <row r="27" spans="1:105" ht="12.95" customHeight="1" x14ac:dyDescent="0.25">
      <c r="A27" s="68" t="s">
        <v>54</v>
      </c>
      <c r="B27" s="69">
        <f t="shared" ref="B27:Q27" si="10">SUM(B28:B32)</f>
        <v>77.557397426422582</v>
      </c>
      <c r="C27" s="69">
        <f t="shared" si="10"/>
        <v>91.061182141050153</v>
      </c>
      <c r="D27" s="69">
        <f t="shared" si="10"/>
        <v>97.225131308640499</v>
      </c>
      <c r="E27" s="69">
        <f t="shared" si="10"/>
        <v>98.852191783416302</v>
      </c>
      <c r="F27" s="69">
        <f t="shared" si="10"/>
        <v>105.524512181907</v>
      </c>
      <c r="G27" s="69">
        <f t="shared" si="10"/>
        <v>87.44167036827956</v>
      </c>
      <c r="H27" s="69">
        <f t="shared" si="10"/>
        <v>102.79776153159851</v>
      </c>
      <c r="I27" s="69">
        <f t="shared" si="10"/>
        <v>90.141867753493571</v>
      </c>
      <c r="J27" s="69">
        <f t="shared" si="10"/>
        <v>98.525544514932534</v>
      </c>
      <c r="K27" s="69">
        <f t="shared" si="10"/>
        <v>125.61610080598935</v>
      </c>
      <c r="L27" s="69">
        <f t="shared" si="10"/>
        <v>128.07745178406034</v>
      </c>
      <c r="M27" s="69">
        <f t="shared" si="10"/>
        <v>127.52678556983716</v>
      </c>
      <c r="N27" s="69">
        <f t="shared" si="10"/>
        <v>131.99500980989598</v>
      </c>
      <c r="O27" s="69">
        <f t="shared" si="10"/>
        <v>130.79809253528748</v>
      </c>
      <c r="P27" s="69">
        <f t="shared" si="10"/>
        <v>138.95054654966367</v>
      </c>
      <c r="Q27" s="69">
        <f t="shared" si="10"/>
        <v>135.55587202699238</v>
      </c>
      <c r="R27" s="69">
        <f t="shared" ref="R27:V27" si="11">SUM(R28:R32)</f>
        <v>140.26048014162265</v>
      </c>
      <c r="S27" s="69">
        <f t="shared" si="11"/>
        <v>142.3541114098328</v>
      </c>
      <c r="T27" s="69">
        <f t="shared" si="11"/>
        <v>142.33381291090197</v>
      </c>
      <c r="U27" s="69">
        <f t="shared" si="11"/>
        <v>146.88084064530233</v>
      </c>
      <c r="V27" s="69">
        <f t="shared" si="11"/>
        <v>146.41362604436864</v>
      </c>
      <c r="W27" s="69">
        <f t="shared" ref="W27" si="12">SUM(W28:W32)</f>
        <v>167.55317917314278</v>
      </c>
      <c r="DA27" s="88" t="s">
        <v>413</v>
      </c>
    </row>
    <row r="28" spans="1:105" ht="12" customHeight="1" x14ac:dyDescent="0.25">
      <c r="A28" s="28" t="s">
        <v>51</v>
      </c>
      <c r="B28" s="72">
        <v>0.16916244378757966</v>
      </c>
      <c r="C28" s="72">
        <v>0.17393358459706587</v>
      </c>
      <c r="D28" s="72">
        <v>0.15560539232270088</v>
      </c>
      <c r="E28" s="72">
        <v>0.12742328422605723</v>
      </c>
      <c r="F28" s="72">
        <v>0.13333877547975409</v>
      </c>
      <c r="G28" s="72">
        <v>7.7039503701448991E-2</v>
      </c>
      <c r="H28" s="72">
        <v>8.634232358782859E-2</v>
      </c>
      <c r="I28" s="72">
        <v>6.6296199845209292E-2</v>
      </c>
      <c r="J28" s="72">
        <v>7.0521932199100079E-2</v>
      </c>
      <c r="K28" s="72">
        <v>6.2324432789666873E-2</v>
      </c>
      <c r="L28" s="72">
        <v>6.2037017757830687E-2</v>
      </c>
      <c r="M28" s="72">
        <v>6.0710730216863386E-2</v>
      </c>
      <c r="N28" s="72">
        <v>5.6145923907953345E-2</v>
      </c>
      <c r="O28" s="72">
        <v>3.9835273615472885E-2</v>
      </c>
      <c r="P28" s="72">
        <v>2.1558947885476194E-2</v>
      </c>
      <c r="Q28" s="72">
        <v>2.9141961678103449E-2</v>
      </c>
      <c r="R28" s="72">
        <v>3.1007981747145343E-2</v>
      </c>
      <c r="S28" s="72">
        <v>3.5532392153740787E-2</v>
      </c>
      <c r="T28" s="72">
        <v>3.2783852835655117E-2</v>
      </c>
      <c r="U28" s="72">
        <v>2.9739996013369546E-2</v>
      </c>
      <c r="V28" s="72">
        <v>2.9439543596888409E-2</v>
      </c>
      <c r="W28" s="72">
        <v>2.5485510305901151E-2</v>
      </c>
      <c r="DA28" s="89" t="s">
        <v>414</v>
      </c>
    </row>
    <row r="29" spans="1:105" s="2" customFormat="1" ht="12" customHeight="1" x14ac:dyDescent="0.25">
      <c r="A29" s="28" t="s">
        <v>74</v>
      </c>
      <c r="B29" s="72">
        <v>0.38130374232375136</v>
      </c>
      <c r="C29" s="72">
        <v>0.43296513382034946</v>
      </c>
      <c r="D29" s="72">
        <v>0.43633281757693954</v>
      </c>
      <c r="E29" s="72">
        <v>0.39859706778159387</v>
      </c>
      <c r="F29" s="72">
        <v>0.41913254746473549</v>
      </c>
      <c r="G29" s="72">
        <v>0.33987501673604781</v>
      </c>
      <c r="H29" s="72">
        <v>0.37242724442545216</v>
      </c>
      <c r="I29" s="72">
        <v>0.30863021906832316</v>
      </c>
      <c r="J29" s="72">
        <v>0.31010975824306647</v>
      </c>
      <c r="K29" s="72">
        <v>0.37328541031668888</v>
      </c>
      <c r="L29" s="72">
        <v>0.35598989430225653</v>
      </c>
      <c r="M29" s="72">
        <v>0.26757504232876383</v>
      </c>
      <c r="N29" s="72">
        <v>0.17755702147659175</v>
      </c>
      <c r="O29" s="72">
        <v>0.15689181266371027</v>
      </c>
      <c r="P29" s="72">
        <v>0.18582980234911245</v>
      </c>
      <c r="Q29" s="72">
        <v>0.24012977451885154</v>
      </c>
      <c r="R29" s="72">
        <v>0.27957462101501068</v>
      </c>
      <c r="S29" s="72">
        <v>0.27292933109720169</v>
      </c>
      <c r="T29" s="72">
        <v>0.24384529203761279</v>
      </c>
      <c r="U29" s="72">
        <v>0.24540354120733424</v>
      </c>
      <c r="V29" s="72">
        <v>0.23830350029671094</v>
      </c>
      <c r="W29" s="72">
        <v>0.32295803956731506</v>
      </c>
      <c r="DA29" s="89" t="s">
        <v>415</v>
      </c>
    </row>
    <row r="30" spans="1:105" ht="12" customHeight="1" x14ac:dyDescent="0.25">
      <c r="A30" s="28" t="s">
        <v>192</v>
      </c>
      <c r="B30" s="72">
        <v>3.3076732184513933</v>
      </c>
      <c r="C30" s="72">
        <v>4.1119402550025725</v>
      </c>
      <c r="D30" s="72">
        <v>4.3514128027595813</v>
      </c>
      <c r="E30" s="72">
        <v>4.6277191628428955</v>
      </c>
      <c r="F30" s="72">
        <v>5.0132843967049912</v>
      </c>
      <c r="G30" s="72">
        <v>5.3219227230008412</v>
      </c>
      <c r="H30" s="72">
        <v>6.1689280667274016</v>
      </c>
      <c r="I30" s="72">
        <v>5.061176870557909</v>
      </c>
      <c r="J30" s="72">
        <v>5.5466709905029035</v>
      </c>
      <c r="K30" s="72">
        <v>7.0831975747240721</v>
      </c>
      <c r="L30" s="72">
        <v>7.0623603949663147</v>
      </c>
      <c r="M30" s="72">
        <v>7.0566528180568726</v>
      </c>
      <c r="N30" s="72">
        <v>6.6877674453248632</v>
      </c>
      <c r="O30" s="72">
        <v>6.5310181283888777</v>
      </c>
      <c r="P30" s="72">
        <v>6.4252036708988687</v>
      </c>
      <c r="Q30" s="72">
        <v>5.991530295973102</v>
      </c>
      <c r="R30" s="72">
        <v>5.741917569615592</v>
      </c>
      <c r="S30" s="72">
        <v>5.7492670475793703</v>
      </c>
      <c r="T30" s="72">
        <v>5.4503663357218075</v>
      </c>
      <c r="U30" s="72">
        <v>5.6983512735161117</v>
      </c>
      <c r="V30" s="72">
        <v>5.9076303717706091</v>
      </c>
      <c r="W30" s="72">
        <v>6.7960986451334291</v>
      </c>
      <c r="DA30" s="89" t="s">
        <v>416</v>
      </c>
    </row>
    <row r="31" spans="1:105" ht="12" customHeight="1" x14ac:dyDescent="0.25">
      <c r="A31" s="28" t="s">
        <v>207</v>
      </c>
      <c r="B31" s="72">
        <v>2.52068161134983</v>
      </c>
      <c r="C31" s="72">
        <v>2.9845641560180822</v>
      </c>
      <c r="D31" s="72">
        <v>3.1727201418441089</v>
      </c>
      <c r="E31" s="72">
        <v>3.158083123340381</v>
      </c>
      <c r="F31" s="72">
        <v>3.3843052249792525</v>
      </c>
      <c r="G31" s="72">
        <v>2.909796767288086</v>
      </c>
      <c r="H31" s="72">
        <v>3.7424598917320973</v>
      </c>
      <c r="I31" s="72">
        <v>3.5285799275056924</v>
      </c>
      <c r="J31" s="72">
        <v>3.9142319752630326</v>
      </c>
      <c r="K31" s="72">
        <v>5.1438136539130062</v>
      </c>
      <c r="L31" s="72">
        <v>5.4065945235124921</v>
      </c>
      <c r="M31" s="72">
        <v>5.8678451283656239</v>
      </c>
      <c r="N31" s="72">
        <v>6.3062513381084679</v>
      </c>
      <c r="O31" s="72">
        <v>5.9338940427111124</v>
      </c>
      <c r="P31" s="72">
        <v>6.0072933231220151</v>
      </c>
      <c r="Q31" s="72">
        <v>5.2366793750013283</v>
      </c>
      <c r="R31" s="72">
        <v>4.4512961404561491</v>
      </c>
      <c r="S31" s="72">
        <v>4.437665147412484</v>
      </c>
      <c r="T31" s="72">
        <v>4.0471671773636428</v>
      </c>
      <c r="U31" s="72">
        <v>4.1298535962737679</v>
      </c>
      <c r="V31" s="72">
        <v>4.1349720976916213</v>
      </c>
      <c r="W31" s="72">
        <v>4.7766788673202871</v>
      </c>
      <c r="DA31" s="89" t="s">
        <v>417</v>
      </c>
    </row>
    <row r="32" spans="1:105" ht="12" customHeight="1" x14ac:dyDescent="0.25">
      <c r="A32" s="32" t="s">
        <v>53</v>
      </c>
      <c r="B32" s="77">
        <v>71.178576410510033</v>
      </c>
      <c r="C32" s="77">
        <v>83.357779011612081</v>
      </c>
      <c r="D32" s="77">
        <v>89.109060154137168</v>
      </c>
      <c r="E32" s="77">
        <v>90.54036914522537</v>
      </c>
      <c r="F32" s="77">
        <v>96.574451237278268</v>
      </c>
      <c r="G32" s="77">
        <v>78.793036357553135</v>
      </c>
      <c r="H32" s="77">
        <v>92.42760400512573</v>
      </c>
      <c r="I32" s="77">
        <v>81.177184536516435</v>
      </c>
      <c r="J32" s="77">
        <v>88.684009858724437</v>
      </c>
      <c r="K32" s="77">
        <v>112.95347973424592</v>
      </c>
      <c r="L32" s="77">
        <v>115.19046995352146</v>
      </c>
      <c r="M32" s="77">
        <v>114.27400185086904</v>
      </c>
      <c r="N32" s="77">
        <v>118.76728808107809</v>
      </c>
      <c r="O32" s="77">
        <v>118.13645327790832</v>
      </c>
      <c r="P32" s="77">
        <v>126.3106608054082</v>
      </c>
      <c r="Q32" s="77">
        <v>124.05839061982098</v>
      </c>
      <c r="R32" s="77">
        <v>129.75668382878877</v>
      </c>
      <c r="S32" s="77">
        <v>131.85871749159</v>
      </c>
      <c r="T32" s="77">
        <v>132.55965025294324</v>
      </c>
      <c r="U32" s="77">
        <v>136.77749223829176</v>
      </c>
      <c r="V32" s="77">
        <v>136.10328053101281</v>
      </c>
      <c r="W32" s="77">
        <v>155.63195811081584</v>
      </c>
      <c r="DA32" s="92" t="s">
        <v>418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0.55730705363569533</v>
      </c>
      <c r="C3" s="66">
        <f>IF(RES_hh_tes!C3=0,"",RES_hh_tes!C3/RES_hh_fec!C3)</f>
        <v>0.56764811670050341</v>
      </c>
      <c r="D3" s="66">
        <f>IF(RES_hh_tes!D3=0,"",RES_hh_tes!D3/RES_hh_fec!D3)</f>
        <v>0.57755707396512412</v>
      </c>
      <c r="E3" s="66">
        <f>IF(RES_hh_tes!E3=0,"",RES_hh_tes!E3/RES_hh_fec!E3)</f>
        <v>0.5892280030978303</v>
      </c>
      <c r="F3" s="66">
        <f>IF(RES_hh_tes!F3=0,"",RES_hh_tes!F3/RES_hh_fec!F3)</f>
        <v>0.60111820076766942</v>
      </c>
      <c r="G3" s="66">
        <f>IF(RES_hh_tes!G3=0,"",RES_hh_tes!G3/RES_hh_fec!G3)</f>
        <v>0.60472015643384269</v>
      </c>
      <c r="H3" s="66">
        <f>IF(RES_hh_tes!H3=0,"",RES_hh_tes!H3/RES_hh_fec!H3)</f>
        <v>0.61386151573171532</v>
      </c>
      <c r="I3" s="66">
        <f>IF(RES_hh_tes!I3=0,"",RES_hh_tes!I3/RES_hh_fec!I3)</f>
        <v>0.63052357117278979</v>
      </c>
      <c r="J3" s="66">
        <f>IF(RES_hh_tes!J3=0,"",RES_hh_tes!J3/RES_hh_fec!J3)</f>
        <v>0.64006914742485521</v>
      </c>
      <c r="K3" s="66">
        <f>IF(RES_hh_tes!K3=0,"",RES_hh_tes!K3/RES_hh_fec!K3)</f>
        <v>0.65933090402008443</v>
      </c>
      <c r="L3" s="66">
        <f>IF(RES_hh_tes!L3=0,"",RES_hh_tes!L3/RES_hh_fec!L3)</f>
        <v>0.67008029047956796</v>
      </c>
      <c r="M3" s="66">
        <f>IF(RES_hh_tes!M3=0,"",RES_hh_tes!M3/RES_hh_fec!M3)</f>
        <v>0.68800053064406441</v>
      </c>
      <c r="N3" s="66">
        <f>IF(RES_hh_tes!N3=0,"",RES_hh_tes!N3/RES_hh_fec!N3)</f>
        <v>0.70659164603405866</v>
      </c>
      <c r="O3" s="66">
        <f>IF(RES_hh_tes!O3=0,"",RES_hh_tes!O3/RES_hh_fec!O3)</f>
        <v>0.7214343929992002</v>
      </c>
      <c r="P3" s="66">
        <f>IF(RES_hh_tes!P3=0,"",RES_hh_tes!P3/RES_hh_fec!P3)</f>
        <v>0.73162791049275278</v>
      </c>
      <c r="Q3" s="66">
        <f>IF(RES_hh_tes!Q3=0,"",RES_hh_tes!Q3/RES_hh_fec!Q3)</f>
        <v>0.74303051972173473</v>
      </c>
      <c r="R3" s="66">
        <f>IF(RES_hh_tes!R3=0,"",RES_hh_tes!R3/RES_hh_fec!R3)</f>
        <v>0.75170045880210501</v>
      </c>
      <c r="S3" s="66">
        <f>IF(RES_hh_tes!S3=0,"",RES_hh_tes!S3/RES_hh_fec!S3)</f>
        <v>0.76236220888368245</v>
      </c>
      <c r="T3" s="66">
        <f>IF(RES_hh_tes!T3=0,"",RES_hh_tes!T3/RES_hh_fec!T3)</f>
        <v>0.78048494829311854</v>
      </c>
      <c r="U3" s="66">
        <f>IF(RES_hh_tes!U3=0,"",RES_hh_tes!U3/RES_hh_fec!U3)</f>
        <v>0.78999844533459185</v>
      </c>
      <c r="V3" s="66">
        <f>IF(RES_hh_tes!V3=0,"",RES_hh_tes!V3/RES_hh_fec!V3)</f>
        <v>0.8156306946137224</v>
      </c>
      <c r="W3" s="66">
        <f>IF(RES_hh_tes!W3=0,"",RES_hh_tes!W3/RES_hh_fec!W3)</f>
        <v>0.82487262146054319</v>
      </c>
      <c r="DA3" s="87" t="s">
        <v>289</v>
      </c>
    </row>
    <row r="4" spans="1:105" ht="12.95" customHeight="1" x14ac:dyDescent="0.25">
      <c r="A4" s="68" t="s">
        <v>57</v>
      </c>
      <c r="B4" s="70">
        <f>IF(RES_hh_tes!B4=0,"",RES_hh_tes!B4/RES_hh_fec!B4)</f>
        <v>0.54085920546478927</v>
      </c>
      <c r="C4" s="70">
        <f>IF(RES_hh_tes!C4=0,"",RES_hh_tes!C4/RES_hh_fec!C4)</f>
        <v>0.55174198107939665</v>
      </c>
      <c r="D4" s="70">
        <f>IF(RES_hh_tes!D4=0,"",RES_hh_tes!D4/RES_hh_fec!D4)</f>
        <v>0.5607629005361835</v>
      </c>
      <c r="E4" s="70">
        <f>IF(RES_hh_tes!E4=0,"",RES_hh_tes!E4/RES_hh_fec!E4)</f>
        <v>0.57334682397857029</v>
      </c>
      <c r="F4" s="70">
        <f>IF(RES_hh_tes!F4=0,"",RES_hh_tes!F4/RES_hh_fec!F4)</f>
        <v>0.58533787986663788</v>
      </c>
      <c r="G4" s="70">
        <f>IF(RES_hh_tes!G4=0,"",RES_hh_tes!G4/RES_hh_fec!G4)</f>
        <v>0.59095811994625547</v>
      </c>
      <c r="H4" s="70">
        <f>IF(RES_hh_tes!H4=0,"",RES_hh_tes!H4/RES_hh_fec!H4)</f>
        <v>0.59870318268674405</v>
      </c>
      <c r="I4" s="70">
        <f>IF(RES_hh_tes!I4=0,"",RES_hh_tes!I4/RES_hh_fec!I4)</f>
        <v>0.61669937055532265</v>
      </c>
      <c r="J4" s="70">
        <f>IF(RES_hh_tes!J4=0,"",RES_hh_tes!J4/RES_hh_fec!J4)</f>
        <v>0.6267680445570516</v>
      </c>
      <c r="K4" s="70">
        <f>IF(RES_hh_tes!K4=0,"",RES_hh_tes!K4/RES_hh_fec!K4)</f>
        <v>0.64587070674636926</v>
      </c>
      <c r="L4" s="70">
        <f>IF(RES_hh_tes!L4=0,"",RES_hh_tes!L4/RES_hh_fec!L4)</f>
        <v>0.65797288109012197</v>
      </c>
      <c r="M4" s="70">
        <f>IF(RES_hh_tes!M4=0,"",RES_hh_tes!M4/RES_hh_fec!M4)</f>
        <v>0.67734718796073257</v>
      </c>
      <c r="N4" s="70">
        <f>IF(RES_hh_tes!N4=0,"",RES_hh_tes!N4/RES_hh_fec!N4)</f>
        <v>0.69729503098336498</v>
      </c>
      <c r="O4" s="70">
        <f>IF(RES_hh_tes!O4=0,"",RES_hh_tes!O4/RES_hh_fec!O4)</f>
        <v>0.71362674636546275</v>
      </c>
      <c r="P4" s="70">
        <f>IF(RES_hh_tes!P4=0,"",RES_hh_tes!P4/RES_hh_fec!P4)</f>
        <v>0.72377584423738628</v>
      </c>
      <c r="Q4" s="70">
        <f>IF(RES_hh_tes!Q4=0,"",RES_hh_tes!Q4/RES_hh_fec!Q4)</f>
        <v>0.73621502270661709</v>
      </c>
      <c r="R4" s="70">
        <f>IF(RES_hh_tes!R4=0,"",RES_hh_tes!R4/RES_hh_fec!R4)</f>
        <v>0.74542665632935701</v>
      </c>
      <c r="S4" s="70">
        <f>IF(RES_hh_tes!S4=0,"",RES_hh_tes!S4/RES_hh_fec!S4)</f>
        <v>0.75697821143835109</v>
      </c>
      <c r="T4" s="70">
        <f>IF(RES_hh_tes!T4=0,"",RES_hh_tes!T4/RES_hh_fec!T4)</f>
        <v>0.77675306760657736</v>
      </c>
      <c r="U4" s="70">
        <f>IF(RES_hh_tes!U4=0,"",RES_hh_tes!U4/RES_hh_fec!U4)</f>
        <v>0.78600723458434907</v>
      </c>
      <c r="V4" s="70">
        <f>IF(RES_hh_tes!V4=0,"",RES_hh_tes!V4/RES_hh_fec!V4)</f>
        <v>0.81523270946228266</v>
      </c>
      <c r="W4" s="70">
        <f>IF(RES_hh_tes!W4=0,"",RES_hh_tes!W4/RES_hh_fec!W4)</f>
        <v>0.82422816275046296</v>
      </c>
      <c r="DA4" s="88" t="s">
        <v>290</v>
      </c>
    </row>
    <row r="5" spans="1:105" ht="12" customHeight="1" x14ac:dyDescent="0.25">
      <c r="A5" s="28" t="s">
        <v>51</v>
      </c>
      <c r="B5" s="78">
        <f>IF(RES_hh_tes!B5=0,"",RES_hh_tes!B5/RES_hh_fec!B5)</f>
        <v>0.63420195792759448</v>
      </c>
      <c r="C5" s="78">
        <f>IF(RES_hh_tes!C5=0,"",RES_hh_tes!C5/RES_hh_fec!C5)</f>
        <v>0.63420195792759437</v>
      </c>
      <c r="D5" s="78">
        <f>IF(RES_hh_tes!D5=0,"",RES_hh_tes!D5/RES_hh_fec!D5)</f>
        <v>0.63420195792759437</v>
      </c>
      <c r="E5" s="78">
        <f>IF(RES_hh_tes!E5=0,"",RES_hh_tes!E5/RES_hh_fec!E5)</f>
        <v>0.63420195792759437</v>
      </c>
      <c r="F5" s="78">
        <f>IF(RES_hh_tes!F5=0,"",RES_hh_tes!F5/RES_hh_fec!F5)</f>
        <v>0.63420195792759437</v>
      </c>
      <c r="G5" s="78">
        <f>IF(RES_hh_tes!G5=0,"",RES_hh_tes!G5/RES_hh_fec!G5)</f>
        <v>0.63420195792759437</v>
      </c>
      <c r="H5" s="78">
        <f>IF(RES_hh_tes!H5=0,"",RES_hh_tes!H5/RES_hh_fec!H5)</f>
        <v>0.63420195792759437</v>
      </c>
      <c r="I5" s="78">
        <f>IF(RES_hh_tes!I5=0,"",RES_hh_tes!I5/RES_hh_fec!I5)</f>
        <v>0.63420195792759437</v>
      </c>
      <c r="J5" s="78">
        <f>IF(RES_hh_tes!J5=0,"",RES_hh_tes!J5/RES_hh_fec!J5)</f>
        <v>0.63420195792759437</v>
      </c>
      <c r="K5" s="78">
        <f>IF(RES_hh_tes!K5=0,"",RES_hh_tes!K5/RES_hh_fec!K5)</f>
        <v>0.63420195792759448</v>
      </c>
      <c r="L5" s="78">
        <f>IF(RES_hh_tes!L5=0,"",RES_hh_tes!L5/RES_hh_fec!L5)</f>
        <v>0.64283346455026757</v>
      </c>
      <c r="M5" s="78">
        <f>IF(RES_hh_tes!M5=0,"",RES_hh_tes!M5/RES_hh_fec!M5)</f>
        <v>0.66046487241505558</v>
      </c>
      <c r="N5" s="78">
        <f>IF(RES_hh_tes!N5=0,"",RES_hh_tes!N5/RES_hh_fec!N5)</f>
        <v>0.69640683049061081</v>
      </c>
      <c r="O5" s="78">
        <f>IF(RES_hh_tes!O5=0,"",RES_hh_tes!O5/RES_hh_fec!O5)</f>
        <v>0.73691826109255587</v>
      </c>
      <c r="P5" s="78">
        <f>IF(RES_hh_tes!P5=0,"",RES_hh_tes!P5/RES_hh_fec!P5)</f>
        <v>0.73693969461858322</v>
      </c>
      <c r="Q5" s="78">
        <f>IF(RES_hh_tes!Q5=0,"",RES_hh_tes!Q5/RES_hh_fec!Q5)</f>
        <v>0.7369403255437611</v>
      </c>
      <c r="R5" s="78">
        <f>IF(RES_hh_tes!R5=0,"",RES_hh_tes!R5/RES_hh_fec!R5)</f>
        <v>0.73694099956662762</v>
      </c>
      <c r="S5" s="78">
        <f>IF(RES_hh_tes!S5=0,"",RES_hh_tes!S5/RES_hh_fec!S5)</f>
        <v>0.73694090457576455</v>
      </c>
      <c r="T5" s="78">
        <f>IF(RES_hh_tes!T5=0,"",RES_hh_tes!T5/RES_hh_fec!T5)</f>
        <v>0.73694046887939613</v>
      </c>
      <c r="U5" s="78">
        <f>IF(RES_hh_tes!U5=0,"",RES_hh_tes!U5/RES_hh_fec!U5)</f>
        <v>0.73694087827802435</v>
      </c>
      <c r="V5" s="78">
        <f>IF(RES_hh_tes!V5=0,"",RES_hh_tes!V5/RES_hh_fec!V5)</f>
        <v>0.73696124925997508</v>
      </c>
      <c r="W5" s="78">
        <f>IF(RES_hh_tes!W5=0,"",RES_hh_tes!W5/RES_hh_fec!W5)</f>
        <v>0.7369691075664826</v>
      </c>
      <c r="DA5" s="89" t="s">
        <v>420</v>
      </c>
    </row>
    <row r="6" spans="1:105" ht="12" customHeight="1" x14ac:dyDescent="0.25">
      <c r="A6" s="28" t="s">
        <v>74</v>
      </c>
      <c r="B6" s="78">
        <f>IF(RES_hh_tes!B6=0,"",RES_hh_tes!B6/RES_hh_fec!B6)</f>
        <v>0.49551964313935287</v>
      </c>
      <c r="C6" s="78">
        <f>IF(RES_hh_tes!C6=0,"",RES_hh_tes!C6/RES_hh_fec!C6)</f>
        <v>0.49551964313935293</v>
      </c>
      <c r="D6" s="78">
        <f>IF(RES_hh_tes!D6=0,"",RES_hh_tes!D6/RES_hh_fec!D6)</f>
        <v>0.49551964313935293</v>
      </c>
      <c r="E6" s="78">
        <f>IF(RES_hh_tes!E6=0,"",RES_hh_tes!E6/RES_hh_fec!E6)</f>
        <v>0.49620243569268763</v>
      </c>
      <c r="F6" s="78">
        <f>IF(RES_hh_tes!F6=0,"",RES_hh_tes!F6/RES_hh_fec!F6)</f>
        <v>0.50605897893836083</v>
      </c>
      <c r="G6" s="78">
        <f>IF(RES_hh_tes!G6=0,"",RES_hh_tes!G6/RES_hh_fec!G6)</f>
        <v>0.52050206869528193</v>
      </c>
      <c r="H6" s="78">
        <f>IF(RES_hh_tes!H6=0,"",RES_hh_tes!H6/RES_hh_fec!H6)</f>
        <v>0.53307969771042174</v>
      </c>
      <c r="I6" s="78">
        <f>IF(RES_hh_tes!I6=0,"",RES_hh_tes!I6/RES_hh_fec!I6)</f>
        <v>0.54297024220521672</v>
      </c>
      <c r="J6" s="78">
        <f>IF(RES_hh_tes!J6=0,"",RES_hh_tes!J6/RES_hh_fec!J6)</f>
        <v>0.54949299795442275</v>
      </c>
      <c r="K6" s="78">
        <f>IF(RES_hh_tes!K6=0,"",RES_hh_tes!K6/RES_hh_fec!K6)</f>
        <v>0.55482272819838985</v>
      </c>
      <c r="L6" s="78">
        <f>IF(RES_hh_tes!L6=0,"",RES_hh_tes!L6/RES_hh_fec!L6)</f>
        <v>0.55994395225639071</v>
      </c>
      <c r="M6" s="78">
        <f>IF(RES_hh_tes!M6=0,"",RES_hh_tes!M6/RES_hh_fec!M6)</f>
        <v>0.56733100041713613</v>
      </c>
      <c r="N6" s="78">
        <f>IF(RES_hh_tes!N6=0,"",RES_hh_tes!N6/RES_hh_fec!N6)</f>
        <v>0.58510150324534116</v>
      </c>
      <c r="O6" s="78">
        <f>IF(RES_hh_tes!O6=0,"",RES_hh_tes!O6/RES_hh_fec!O6)</f>
        <v>0.60698410327050423</v>
      </c>
      <c r="P6" s="78">
        <f>IF(RES_hh_tes!P6=0,"",RES_hh_tes!P6/RES_hh_fec!P6)</f>
        <v>0.60791296263299222</v>
      </c>
      <c r="Q6" s="78">
        <f>IF(RES_hh_tes!Q6=0,"",RES_hh_tes!Q6/RES_hh_fec!Q6)</f>
        <v>0.61100182358173627</v>
      </c>
      <c r="R6" s="78">
        <f>IF(RES_hh_tes!R6=0,"",RES_hh_tes!R6/RES_hh_fec!R6)</f>
        <v>0.6202479918242999</v>
      </c>
      <c r="S6" s="78">
        <f>IF(RES_hh_tes!S6=0,"",RES_hh_tes!S6/RES_hh_fec!S6)</f>
        <v>0.63886356884601803</v>
      </c>
      <c r="T6" s="78">
        <f>IF(RES_hh_tes!T6=0,"",RES_hh_tes!T6/RES_hh_fec!T6)</f>
        <v>0.65646896602305738</v>
      </c>
      <c r="U6" s="78">
        <f>IF(RES_hh_tes!U6=0,"",RES_hh_tes!U6/RES_hh_fec!U6)</f>
        <v>0.67473472961840686</v>
      </c>
      <c r="V6" s="78">
        <f>IF(RES_hh_tes!V6=0,"",RES_hh_tes!V6/RES_hh_fec!V6)</f>
        <v>0.69490147495934251</v>
      </c>
      <c r="W6" s="78">
        <f>IF(RES_hh_tes!W6=0,"",RES_hh_tes!W6/RES_hh_fec!W6)</f>
        <v>0.71425826754277932</v>
      </c>
      <c r="DA6" s="89" t="s">
        <v>421</v>
      </c>
    </row>
    <row r="7" spans="1:105" ht="12" customHeight="1" x14ac:dyDescent="0.25">
      <c r="A7" s="28" t="s">
        <v>205</v>
      </c>
      <c r="B7" s="78">
        <f>IF(RES_hh_tes!B7=0,"",RES_hh_tes!B7/RES_hh_fec!B7)</f>
        <v>0.47099662722892383</v>
      </c>
      <c r="C7" s="78">
        <f>IF(RES_hh_tes!C7=0,"",RES_hh_tes!C7/RES_hh_fec!C7)</f>
        <v>0.47604235109346948</v>
      </c>
      <c r="D7" s="78">
        <f>IF(RES_hh_tes!D7=0,"",RES_hh_tes!D7/RES_hh_fec!D7)</f>
        <v>0.48189594384308754</v>
      </c>
      <c r="E7" s="78">
        <f>IF(RES_hh_tes!E7=0,"",RES_hh_tes!E7/RES_hh_fec!E7)</f>
        <v>0.48782611125980907</v>
      </c>
      <c r="F7" s="78">
        <f>IF(RES_hh_tes!F7=0,"",RES_hh_tes!F7/RES_hh_fec!F7)</f>
        <v>0.49131896188447205</v>
      </c>
      <c r="G7" s="78">
        <f>IF(RES_hh_tes!G7=0,"",RES_hh_tes!G7/RES_hh_fec!G7)</f>
        <v>0.49565252957962574</v>
      </c>
      <c r="H7" s="78">
        <f>IF(RES_hh_tes!H7=0,"",RES_hh_tes!H7/RES_hh_fec!H7)</f>
        <v>0.50069260317590969</v>
      </c>
      <c r="I7" s="78">
        <f>IF(RES_hh_tes!I7=0,"",RES_hh_tes!I7/RES_hh_fec!I7)</f>
        <v>0.50567366568909189</v>
      </c>
      <c r="J7" s="78">
        <f>IF(RES_hh_tes!J7=0,"",RES_hh_tes!J7/RES_hh_fec!J7)</f>
        <v>0.51325799970611286</v>
      </c>
      <c r="K7" s="78">
        <f>IF(RES_hh_tes!K7=0,"",RES_hh_tes!K7/RES_hh_fec!K7)</f>
        <v>0.52189314367692763</v>
      </c>
      <c r="L7" s="78">
        <f>IF(RES_hh_tes!L7=0,"",RES_hh_tes!L7/RES_hh_fec!L7)</f>
        <v>0.53311788370168867</v>
      </c>
      <c r="M7" s="78">
        <f>IF(RES_hh_tes!M7=0,"",RES_hh_tes!M7/RES_hh_fec!M7)</f>
        <v>0.54607210989296817</v>
      </c>
      <c r="N7" s="78">
        <f>IF(RES_hh_tes!N7=0,"",RES_hh_tes!N7/RES_hh_fec!N7)</f>
        <v>0.56314219225664397</v>
      </c>
      <c r="O7" s="78">
        <f>IF(RES_hh_tes!O7=0,"",RES_hh_tes!O7/RES_hh_fec!O7)</f>
        <v>0.58375570151909884</v>
      </c>
      <c r="P7" s="78">
        <f>IF(RES_hh_tes!P7=0,"",RES_hh_tes!P7/RES_hh_fec!P7)</f>
        <v>0.58925244087637441</v>
      </c>
      <c r="Q7" s="78">
        <f>IF(RES_hh_tes!Q7=0,"",RES_hh_tes!Q7/RES_hh_fec!Q7)</f>
        <v>0.59661908654367923</v>
      </c>
      <c r="R7" s="78">
        <f>IF(RES_hh_tes!R7=0,"",RES_hh_tes!R7/RES_hh_fec!R7)</f>
        <v>0.60616447282317931</v>
      </c>
      <c r="S7" s="78">
        <f>IF(RES_hh_tes!S7=0,"",RES_hh_tes!S7/RES_hh_fec!S7)</f>
        <v>0.62042364382329662</v>
      </c>
      <c r="T7" s="78">
        <f>IF(RES_hh_tes!T7=0,"",RES_hh_tes!T7/RES_hh_fec!T7)</f>
        <v>0.63347720420303077</v>
      </c>
      <c r="U7" s="78">
        <f>IF(RES_hh_tes!U7=0,"",RES_hh_tes!U7/RES_hh_fec!U7)</f>
        <v>0.64472053325295553</v>
      </c>
      <c r="V7" s="78">
        <f>IF(RES_hh_tes!V7=0,"",RES_hh_tes!V7/RES_hh_fec!V7)</f>
        <v>0.65343142790325237</v>
      </c>
      <c r="W7" s="78">
        <f>IF(RES_hh_tes!W7=0,"",RES_hh_tes!W7/RES_hh_fec!W7)</f>
        <v>0.66291589070712609</v>
      </c>
      <c r="DA7" s="89" t="s">
        <v>422</v>
      </c>
    </row>
    <row r="8" spans="1:105" ht="12" customHeight="1" x14ac:dyDescent="0.25">
      <c r="A8" s="28" t="s">
        <v>192</v>
      </c>
      <c r="B8" s="78">
        <f>IF(RES_hh_tes!B8=0,"",RES_hh_tes!B8/RES_hh_fec!B8)</f>
        <v>0.52822483978174262</v>
      </c>
      <c r="C8" s="78">
        <f>IF(RES_hh_tes!C8=0,"",RES_hh_tes!C8/RES_hh_fec!C8)</f>
        <v>0.53778381430505973</v>
      </c>
      <c r="D8" s="78">
        <f>IF(RES_hh_tes!D8=0,"",RES_hh_tes!D8/RES_hh_fec!D8)</f>
        <v>0.54741135696355314</v>
      </c>
      <c r="E8" s="78">
        <f>IF(RES_hh_tes!E8=0,"",RES_hh_tes!E8/RES_hh_fec!E8)</f>
        <v>0.56014891354173713</v>
      </c>
      <c r="F8" s="78">
        <f>IF(RES_hh_tes!F8=0,"",RES_hh_tes!F8/RES_hh_fec!F8)</f>
        <v>0.57305422823544439</v>
      </c>
      <c r="G8" s="78">
        <f>IF(RES_hh_tes!G8=0,"",RES_hh_tes!G8/RES_hh_fec!G8)</f>
        <v>0.58785759270069371</v>
      </c>
      <c r="H8" s="78">
        <f>IF(RES_hh_tes!H8=0,"",RES_hh_tes!H8/RES_hh_fec!H8)</f>
        <v>0.59830871785712758</v>
      </c>
      <c r="I8" s="78">
        <f>IF(RES_hh_tes!I8=0,"",RES_hh_tes!I8/RES_hh_fec!I8)</f>
        <v>0.60650164978448418</v>
      </c>
      <c r="J8" s="78">
        <f>IF(RES_hh_tes!J8=0,"",RES_hh_tes!J8/RES_hh_fec!J8)</f>
        <v>0.61530970309558486</v>
      </c>
      <c r="K8" s="78">
        <f>IF(RES_hh_tes!K8=0,"",RES_hh_tes!K8/RES_hh_fec!K8)</f>
        <v>0.62488627806776509</v>
      </c>
      <c r="L8" s="78">
        <f>IF(RES_hh_tes!L8=0,"",RES_hh_tes!L8/RES_hh_fec!L8)</f>
        <v>0.63541234314363104</v>
      </c>
      <c r="M8" s="78">
        <f>IF(RES_hh_tes!M8=0,"",RES_hh_tes!M8/RES_hh_fec!M8)</f>
        <v>0.6467883344276657</v>
      </c>
      <c r="N8" s="78">
        <f>IF(RES_hh_tes!N8=0,"",RES_hh_tes!N8/RES_hh_fec!N8)</f>
        <v>0.66083846339385777</v>
      </c>
      <c r="O8" s="78">
        <f>IF(RES_hh_tes!O8=0,"",RES_hh_tes!O8/RES_hh_fec!O8)</f>
        <v>0.67546761182327508</v>
      </c>
      <c r="P8" s="78">
        <f>IF(RES_hh_tes!P8=0,"",RES_hh_tes!P8/RES_hh_fec!P8)</f>
        <v>0.68149253580104974</v>
      </c>
      <c r="Q8" s="78">
        <f>IF(RES_hh_tes!Q8=0,"",RES_hh_tes!Q8/RES_hh_fec!Q8)</f>
        <v>0.69022655768994912</v>
      </c>
      <c r="R8" s="78">
        <f>IF(RES_hh_tes!R8=0,"",RES_hh_tes!R8/RES_hh_fec!R8)</f>
        <v>0.70237251660495492</v>
      </c>
      <c r="S8" s="78">
        <f>IF(RES_hh_tes!S8=0,"",RES_hh_tes!S8/RES_hh_fec!S8)</f>
        <v>0.71619945473415036</v>
      </c>
      <c r="T8" s="78">
        <f>IF(RES_hh_tes!T8=0,"",RES_hh_tes!T8/RES_hh_fec!T8)</f>
        <v>0.72975161208395289</v>
      </c>
      <c r="U8" s="78">
        <f>IF(RES_hh_tes!U8=0,"",RES_hh_tes!U8/RES_hh_fec!U8)</f>
        <v>0.74347686967934667</v>
      </c>
      <c r="V8" s="78">
        <f>IF(RES_hh_tes!V8=0,"",RES_hh_tes!V8/RES_hh_fec!V8)</f>
        <v>0.75612910100470698</v>
      </c>
      <c r="W8" s="78">
        <f>IF(RES_hh_tes!W8=0,"",RES_hh_tes!W8/RES_hh_fec!W8)</f>
        <v>0.76774110422125352</v>
      </c>
      <c r="DA8" s="89" t="s">
        <v>423</v>
      </c>
    </row>
    <row r="9" spans="1:105" ht="12" customHeight="1" x14ac:dyDescent="0.25">
      <c r="A9" s="28" t="s">
        <v>207</v>
      </c>
      <c r="B9" s="78">
        <f>IF(RES_hh_tes!B9=0,"",RES_hh_tes!B9/RES_hh_fec!B9)</f>
        <v>0.4714751488465459</v>
      </c>
      <c r="C9" s="78">
        <f>IF(RES_hh_tes!C9=0,"",RES_hh_tes!C9/RES_hh_fec!C9)</f>
        <v>0.4810253659768649</v>
      </c>
      <c r="D9" s="78">
        <f>IF(RES_hh_tes!D9=0,"",RES_hh_tes!D9/RES_hh_fec!D9)</f>
        <v>0.49033398808885659</v>
      </c>
      <c r="E9" s="78">
        <f>IF(RES_hh_tes!E9=0,"",RES_hh_tes!E9/RES_hh_fec!E9)</f>
        <v>0.50085567653164764</v>
      </c>
      <c r="F9" s="78">
        <f>IF(RES_hh_tes!F9=0,"",RES_hh_tes!F9/RES_hh_fec!F9)</f>
        <v>0.51334044817181579</v>
      </c>
      <c r="G9" s="78">
        <f>IF(RES_hh_tes!G9=0,"",RES_hh_tes!G9/RES_hh_fec!G9)</f>
        <v>0.52918617825054637</v>
      </c>
      <c r="H9" s="78">
        <f>IF(RES_hh_tes!H9=0,"",RES_hh_tes!H9/RES_hh_fec!H9)</f>
        <v>0.5478683006765146</v>
      </c>
      <c r="I9" s="78">
        <f>IF(RES_hh_tes!I9=0,"",RES_hh_tes!I9/RES_hh_fec!I9)</f>
        <v>0.56634232463836565</v>
      </c>
      <c r="J9" s="78">
        <f>IF(RES_hh_tes!J9=0,"",RES_hh_tes!J9/RES_hh_fec!J9)</f>
        <v>0.58365509320714548</v>
      </c>
      <c r="K9" s="78">
        <f>IF(RES_hh_tes!K9=0,"",RES_hh_tes!K9/RES_hh_fec!K9)</f>
        <v>0.60130852600439033</v>
      </c>
      <c r="L9" s="78">
        <f>IF(RES_hh_tes!L9=0,"",RES_hh_tes!L9/RES_hh_fec!L9)</f>
        <v>0.62023304158244941</v>
      </c>
      <c r="M9" s="78">
        <f>IF(RES_hh_tes!M9=0,"",RES_hh_tes!M9/RES_hh_fec!M9)</f>
        <v>0.63934269377870356</v>
      </c>
      <c r="N9" s="78">
        <f>IF(RES_hh_tes!N9=0,"",RES_hh_tes!N9/RES_hh_fec!N9)</f>
        <v>0.65919473098512327</v>
      </c>
      <c r="O9" s="78">
        <f>IF(RES_hh_tes!O9=0,"",RES_hh_tes!O9/RES_hh_fec!O9)</f>
        <v>0.67696733548369736</v>
      </c>
      <c r="P9" s="78">
        <f>IF(RES_hh_tes!P9=0,"",RES_hh_tes!P9/RES_hh_fec!P9)</f>
        <v>0.68158235478064833</v>
      </c>
      <c r="Q9" s="78">
        <f>IF(RES_hh_tes!Q9=0,"",RES_hh_tes!Q9/RES_hh_fec!Q9)</f>
        <v>0.68625062763885214</v>
      </c>
      <c r="R9" s="78">
        <f>IF(RES_hh_tes!R9=0,"",RES_hh_tes!R9/RES_hh_fec!R9)</f>
        <v>0.69315245353937904</v>
      </c>
      <c r="S9" s="78">
        <f>IF(RES_hh_tes!S9=0,"",RES_hh_tes!S9/RES_hh_fec!S9)</f>
        <v>0.70195614885000446</v>
      </c>
      <c r="T9" s="78">
        <f>IF(RES_hh_tes!T9=0,"",RES_hh_tes!T9/RES_hh_fec!T9)</f>
        <v>0.71170916808950546</v>
      </c>
      <c r="U9" s="78">
        <f>IF(RES_hh_tes!U9=0,"",RES_hh_tes!U9/RES_hh_fec!U9)</f>
        <v>0.72220566091768101</v>
      </c>
      <c r="V9" s="78">
        <f>IF(RES_hh_tes!V9=0,"",RES_hh_tes!V9/RES_hh_fec!V9)</f>
        <v>0.73422718694087508</v>
      </c>
      <c r="W9" s="78">
        <f>IF(RES_hh_tes!W9=0,"",RES_hh_tes!W9/RES_hh_fec!W9)</f>
        <v>0.74760959259894932</v>
      </c>
      <c r="DA9" s="89" t="s">
        <v>424</v>
      </c>
    </row>
    <row r="10" spans="1:105" ht="12" customHeight="1" x14ac:dyDescent="0.25">
      <c r="A10" s="28" t="s">
        <v>202</v>
      </c>
      <c r="B10" s="78" t="str">
        <f>IF(RES_hh_tes!B10=0,"",RES_hh_tes!B10/RES_hh_fec!B10)</f>
        <v/>
      </c>
      <c r="C10" s="78" t="str">
        <f>IF(RES_hh_tes!C10=0,"",RES_hh_tes!C10/RES_hh_fec!C10)</f>
        <v/>
      </c>
      <c r="D10" s="78" t="str">
        <f>IF(RES_hh_tes!D10=0,"",RES_hh_tes!D10/RES_hh_fec!D10)</f>
        <v/>
      </c>
      <c r="E10" s="78" t="str">
        <f>IF(RES_hh_tes!E10=0,"",RES_hh_tes!E10/RES_hh_fec!E10)</f>
        <v/>
      </c>
      <c r="F10" s="78" t="str">
        <f>IF(RES_hh_tes!F10=0,"",RES_hh_tes!F10/RES_hh_fec!F10)</f>
        <v/>
      </c>
      <c r="G10" s="78" t="str">
        <f>IF(RES_hh_tes!G10=0,"",RES_hh_tes!G10/RES_hh_fec!G10)</f>
        <v/>
      </c>
      <c r="H10" s="78" t="str">
        <f>IF(RES_hh_tes!H10=0,"",RES_hh_tes!H10/RES_hh_fec!H10)</f>
        <v/>
      </c>
      <c r="I10" s="78" t="str">
        <f>IF(RES_hh_tes!I10=0,"",RES_hh_tes!I10/RES_hh_fec!I10)</f>
        <v/>
      </c>
      <c r="J10" s="78" t="str">
        <f>IF(RES_hh_tes!J10=0,"",RES_hh_tes!J10/RES_hh_fec!J10)</f>
        <v/>
      </c>
      <c r="K10" s="78" t="str">
        <f>IF(RES_hh_tes!K10=0,"",RES_hh_tes!K10/RES_hh_fec!K10)</f>
        <v/>
      </c>
      <c r="L10" s="78" t="str">
        <f>IF(RES_hh_tes!L10=0,"",RES_hh_tes!L10/RES_hh_fec!L10)</f>
        <v/>
      </c>
      <c r="M10" s="78" t="str">
        <f>IF(RES_hh_tes!M10=0,"",RES_hh_tes!M10/RES_hh_fec!M10)</f>
        <v/>
      </c>
      <c r="N10" s="78" t="str">
        <f>IF(RES_hh_tes!N10=0,"",RES_hh_tes!N10/RES_hh_fec!N10)</f>
        <v/>
      </c>
      <c r="O10" s="78" t="str">
        <f>IF(RES_hh_tes!O10=0,"",RES_hh_tes!O10/RES_hh_fec!O10)</f>
        <v/>
      </c>
      <c r="P10" s="78" t="str">
        <f>IF(RES_hh_tes!P10=0,"",RES_hh_tes!P10/RES_hh_fec!P10)</f>
        <v/>
      </c>
      <c r="Q10" s="78" t="str">
        <f>IF(RES_hh_tes!Q10=0,"",RES_hh_tes!Q10/RES_hh_fec!Q10)</f>
        <v/>
      </c>
      <c r="R10" s="78" t="str">
        <f>IF(RES_hh_tes!R10=0,"",RES_hh_tes!R10/RES_hh_fec!R10)</f>
        <v/>
      </c>
      <c r="S10" s="78" t="str">
        <f>IF(RES_hh_tes!S10=0,"",RES_hh_tes!S10/RES_hh_fec!S10)</f>
        <v/>
      </c>
      <c r="T10" s="78" t="str">
        <f>IF(RES_hh_tes!T10=0,"",RES_hh_tes!T10/RES_hh_fec!T10)</f>
        <v/>
      </c>
      <c r="U10" s="78" t="str">
        <f>IF(RES_hh_tes!U10=0,"",RES_hh_tes!U10/RES_hh_fec!U10)</f>
        <v/>
      </c>
      <c r="V10" s="78" t="str">
        <f>IF(RES_hh_tes!V10=0,"",RES_hh_tes!V10/RES_hh_fec!V10)</f>
        <v/>
      </c>
      <c r="W10" s="78" t="str">
        <f>IF(RES_hh_tes!W10=0,"",RES_hh_tes!W10/RES_hh_fec!W10)</f>
        <v/>
      </c>
      <c r="DA10" s="89" t="s">
        <v>425</v>
      </c>
    </row>
    <row r="11" spans="1:105" ht="12" customHeight="1" x14ac:dyDescent="0.25">
      <c r="A11" s="28" t="s">
        <v>203</v>
      </c>
      <c r="B11" s="78">
        <f>IF(RES_hh_tes!B11=0,"",RES_hh_tes!B11/RES_hh_fec!B11)</f>
        <v>0.80054298713141259</v>
      </c>
      <c r="C11" s="78">
        <f>IF(RES_hh_tes!C11=0,"",RES_hh_tes!C11/RES_hh_fec!C11)</f>
        <v>0.80299823429822415</v>
      </c>
      <c r="D11" s="78">
        <f>IF(RES_hh_tes!D11=0,"",RES_hh_tes!D11/RES_hh_fec!D11)</f>
        <v>0.80590476159788249</v>
      </c>
      <c r="E11" s="78">
        <f>IF(RES_hh_tes!E11=0,"",RES_hh_tes!E11/RES_hh_fec!E11)</f>
        <v>0.80864026738598405</v>
      </c>
      <c r="F11" s="78">
        <f>IF(RES_hh_tes!F11=0,"",RES_hh_tes!F11/RES_hh_fec!F11)</f>
        <v>0.81077366082242597</v>
      </c>
      <c r="G11" s="78">
        <f>IF(RES_hh_tes!G11=0,"",RES_hh_tes!G11/RES_hh_fec!G11)</f>
        <v>0.8115554714279356</v>
      </c>
      <c r="H11" s="78">
        <f>IF(RES_hh_tes!H11=0,"",RES_hh_tes!H11/RES_hh_fec!H11)</f>
        <v>0.81325337858172631</v>
      </c>
      <c r="I11" s="78">
        <f>IF(RES_hh_tes!I11=0,"",RES_hh_tes!I11/RES_hh_fec!I11)</f>
        <v>0.81659856344186832</v>
      </c>
      <c r="J11" s="78">
        <f>IF(RES_hh_tes!J11=0,"",RES_hh_tes!J11/RES_hh_fec!J11)</f>
        <v>0.82035863577311374</v>
      </c>
      <c r="K11" s="78">
        <f>IF(RES_hh_tes!K11=0,"",RES_hh_tes!K11/RES_hh_fec!K11)</f>
        <v>0.8242584677211503</v>
      </c>
      <c r="L11" s="78">
        <f>IF(RES_hh_tes!L11=0,"",RES_hh_tes!L11/RES_hh_fec!L11)</f>
        <v>0.82835466486198395</v>
      </c>
      <c r="M11" s="78">
        <f>IF(RES_hh_tes!M11=0,"",RES_hh_tes!M11/RES_hh_fec!M11)</f>
        <v>0.83297906996901627</v>
      </c>
      <c r="N11" s="78">
        <f>IF(RES_hh_tes!N11=0,"",RES_hh_tes!N11/RES_hh_fec!N11)</f>
        <v>0.83802093949374379</v>
      </c>
      <c r="O11" s="78">
        <f>IF(RES_hh_tes!O11=0,"",RES_hh_tes!O11/RES_hh_fec!O11)</f>
        <v>0.84279584289832199</v>
      </c>
      <c r="P11" s="78">
        <f>IF(RES_hh_tes!P11=0,"",RES_hh_tes!P11/RES_hh_fec!P11)</f>
        <v>0.8446886410800355</v>
      </c>
      <c r="Q11" s="78">
        <f>IF(RES_hh_tes!Q11=0,"",RES_hh_tes!Q11/RES_hh_fec!Q11)</f>
        <v>0.84675546597460871</v>
      </c>
      <c r="R11" s="78">
        <f>IF(RES_hh_tes!R11=0,"",RES_hh_tes!R11/RES_hh_fec!R11)</f>
        <v>0.8492543375910061</v>
      </c>
      <c r="S11" s="78">
        <f>IF(RES_hh_tes!S11=0,"",RES_hh_tes!S11/RES_hh_fec!S11)</f>
        <v>0.85249423167331351</v>
      </c>
      <c r="T11" s="78">
        <f>IF(RES_hh_tes!T11=0,"",RES_hh_tes!T11/RES_hh_fec!T11)</f>
        <v>0.85549047314202997</v>
      </c>
      <c r="U11" s="78">
        <f>IF(RES_hh_tes!U11=0,"",RES_hh_tes!U11/RES_hh_fec!U11)</f>
        <v>0.85788985711623844</v>
      </c>
      <c r="V11" s="78">
        <f>IF(RES_hh_tes!V11=0,"",RES_hh_tes!V11/RES_hh_fec!V11)</f>
        <v>0.86029169458740051</v>
      </c>
      <c r="W11" s="78">
        <f>IF(RES_hh_tes!W11=0,"",RES_hh_tes!W11/RES_hh_fec!W11)</f>
        <v>0.86265178706661838</v>
      </c>
      <c r="DA11" s="89" t="s">
        <v>426</v>
      </c>
    </row>
    <row r="12" spans="1:105" ht="12" customHeight="1" x14ac:dyDescent="0.25">
      <c r="A12" s="28" t="s">
        <v>95</v>
      </c>
      <c r="B12" s="78">
        <f>IF(RES_hh_tes!B12=0,"",RES_hh_tes!B12/RES_hh_fec!B12)</f>
        <v>1.3843827850657524</v>
      </c>
      <c r="C12" s="78">
        <f>IF(RES_hh_tes!C12=0,"",RES_hh_tes!C12/RES_hh_fec!C12)</f>
        <v>1.423840422581689</v>
      </c>
      <c r="D12" s="78">
        <f>IF(RES_hh_tes!D12=0,"",RES_hh_tes!D12/RES_hh_fec!D12)</f>
        <v>1.4879950358697867</v>
      </c>
      <c r="E12" s="78">
        <f>IF(RES_hh_tes!E12=0,"",RES_hh_tes!E12/RES_hh_fec!E12)</f>
        <v>1.5492786384588393</v>
      </c>
      <c r="F12" s="78">
        <f>IF(RES_hh_tes!F12=0,"",RES_hh_tes!F12/RES_hh_fec!F12)</f>
        <v>1.5996468291528823</v>
      </c>
      <c r="G12" s="78">
        <f>IF(RES_hh_tes!G12=0,"",RES_hh_tes!G12/RES_hh_fec!G12)</f>
        <v>1.6489311484473295</v>
      </c>
      <c r="H12" s="78">
        <f>IF(RES_hh_tes!H12=0,"",RES_hh_tes!H12/RES_hh_fec!H12)</f>
        <v>1.6895415625990873</v>
      </c>
      <c r="I12" s="78">
        <f>IF(RES_hh_tes!I12=0,"",RES_hh_tes!I12/RES_hh_fec!I12)</f>
        <v>1.750654456660625</v>
      </c>
      <c r="J12" s="78">
        <f>IF(RES_hh_tes!J12=0,"",RES_hh_tes!J12/RES_hh_fec!J12)</f>
        <v>1.8013469886736215</v>
      </c>
      <c r="K12" s="78">
        <f>IF(RES_hh_tes!K12=0,"",RES_hh_tes!K12/RES_hh_fec!K12)</f>
        <v>1.8760639668546095</v>
      </c>
      <c r="L12" s="78">
        <f>IF(RES_hh_tes!L12=0,"",RES_hh_tes!L12/RES_hh_fec!L12)</f>
        <v>1.9271153400597734</v>
      </c>
      <c r="M12" s="78">
        <f>IF(RES_hh_tes!M12=0,"",RES_hh_tes!M12/RES_hh_fec!M12)</f>
        <v>1.9856164388806101</v>
      </c>
      <c r="N12" s="78">
        <f>IF(RES_hh_tes!N12=0,"",RES_hh_tes!N12/RES_hh_fec!N12)</f>
        <v>2.0442438014191935</v>
      </c>
      <c r="O12" s="78">
        <f>IF(RES_hh_tes!O12=0,"",RES_hh_tes!O12/RES_hh_fec!O12)</f>
        <v>2.1295674930423036</v>
      </c>
      <c r="P12" s="78">
        <f>IF(RES_hh_tes!P12=0,"",RES_hh_tes!P12/RES_hh_fec!P12)</f>
        <v>2.2369308727550643</v>
      </c>
      <c r="Q12" s="78">
        <f>IF(RES_hh_tes!Q12=0,"",RES_hh_tes!Q12/RES_hh_fec!Q12)</f>
        <v>2.3545979649802788</v>
      </c>
      <c r="R12" s="78">
        <f>IF(RES_hh_tes!R12=0,"",RES_hh_tes!R12/RES_hh_fec!R12)</f>
        <v>2.4782870264672958</v>
      </c>
      <c r="S12" s="78">
        <f>IF(RES_hh_tes!S12=0,"",RES_hh_tes!S12/RES_hh_fec!S12)</f>
        <v>2.6252070182834246</v>
      </c>
      <c r="T12" s="78">
        <f>IF(RES_hh_tes!T12=0,"",RES_hh_tes!T12/RES_hh_fec!T12)</f>
        <v>2.8064151863131928</v>
      </c>
      <c r="U12" s="78">
        <f>IF(RES_hh_tes!U12=0,"",RES_hh_tes!U12/RES_hh_fec!U12)</f>
        <v>2.9577919821303289</v>
      </c>
      <c r="V12" s="78">
        <f>IF(RES_hh_tes!V12=0,"",RES_hh_tes!V12/RES_hh_fec!V12)</f>
        <v>3.1014668581266203</v>
      </c>
      <c r="W12" s="78">
        <f>IF(RES_hh_tes!W12=0,"",RES_hh_tes!W12/RES_hh_fec!W12)</f>
        <v>3.199297811383182</v>
      </c>
      <c r="DA12" s="89" t="s">
        <v>427</v>
      </c>
    </row>
    <row r="13" spans="1:105" ht="12" customHeight="1" x14ac:dyDescent="0.25">
      <c r="A13" s="73" t="s">
        <v>94</v>
      </c>
      <c r="B13" s="79">
        <f>IF(RES_hh_tes!B13=0,"",RES_hh_tes!B13/RES_hh_fec!B13)</f>
        <v>0.71765320468024185</v>
      </c>
      <c r="C13" s="79">
        <f>IF(RES_hh_tes!C13=0,"",RES_hh_tes!C13/RES_hh_fec!C13)</f>
        <v>0.72288797104443636</v>
      </c>
      <c r="D13" s="79">
        <f>IF(RES_hh_tes!D13=0,"",RES_hh_tes!D13/RES_hh_fec!D13)</f>
        <v>0.72730087451358882</v>
      </c>
      <c r="E13" s="79">
        <f>IF(RES_hh_tes!E13=0,"",RES_hh_tes!E13/RES_hh_fec!E13)</f>
        <v>0.73070473320158069</v>
      </c>
      <c r="F13" s="79">
        <f>IF(RES_hh_tes!F13=0,"",RES_hh_tes!F13/RES_hh_fec!F13)</f>
        <v>0.73232561962739884</v>
      </c>
      <c r="G13" s="79">
        <f>IF(RES_hh_tes!G13=0,"",RES_hh_tes!G13/RES_hh_fec!G13)</f>
        <v>0.73356725705329928</v>
      </c>
      <c r="H13" s="79">
        <f>IF(RES_hh_tes!H13=0,"",RES_hh_tes!H13/RES_hh_fec!H13)</f>
        <v>0.73634597413562242</v>
      </c>
      <c r="I13" s="79">
        <f>IF(RES_hh_tes!I13=0,"",RES_hh_tes!I13/RES_hh_fec!I13)</f>
        <v>0.74124031398526913</v>
      </c>
      <c r="J13" s="79">
        <f>IF(RES_hh_tes!J13=0,"",RES_hh_tes!J13/RES_hh_fec!J13)</f>
        <v>0.74673248608609122</v>
      </c>
      <c r="K13" s="79">
        <f>IF(RES_hh_tes!K13=0,"",RES_hh_tes!K13/RES_hh_fec!K13)</f>
        <v>0.75334631188255741</v>
      </c>
      <c r="L13" s="79">
        <f>IF(RES_hh_tes!L13=0,"",RES_hh_tes!L13/RES_hh_fec!L13)</f>
        <v>0.7610289499520061</v>
      </c>
      <c r="M13" s="79">
        <f>IF(RES_hh_tes!M13=0,"",RES_hh_tes!M13/RES_hh_fec!M13)</f>
        <v>0.77006129885834362</v>
      </c>
      <c r="N13" s="79">
        <f>IF(RES_hh_tes!N13=0,"",RES_hh_tes!N13/RES_hh_fec!N13)</f>
        <v>0.77923769607408999</v>
      </c>
      <c r="O13" s="79">
        <f>IF(RES_hh_tes!O13=0,"",RES_hh_tes!O13/RES_hh_fec!O13)</f>
        <v>0.78860067397690725</v>
      </c>
      <c r="P13" s="79">
        <f>IF(RES_hh_tes!P13=0,"",RES_hh_tes!P13/RES_hh_fec!P13)</f>
        <v>0.79126667616516699</v>
      </c>
      <c r="Q13" s="79">
        <f>IF(RES_hh_tes!Q13=0,"",RES_hh_tes!Q13/RES_hh_fec!Q13)</f>
        <v>0.79757720451028868</v>
      </c>
      <c r="R13" s="79">
        <f>IF(RES_hh_tes!R13=0,"",RES_hh_tes!R13/RES_hh_fec!R13)</f>
        <v>0.80862206175098428</v>
      </c>
      <c r="S13" s="79">
        <f>IF(RES_hh_tes!S13=0,"",RES_hh_tes!S13/RES_hh_fec!S13)</f>
        <v>0.82264170449080232</v>
      </c>
      <c r="T13" s="79">
        <f>IF(RES_hh_tes!T13=0,"",RES_hh_tes!T13/RES_hh_fec!T13)</f>
        <v>0.83653077404341813</v>
      </c>
      <c r="U13" s="79">
        <f>IF(RES_hh_tes!U13=0,"",RES_hh_tes!U13/RES_hh_fec!U13)</f>
        <v>0.84785686172151264</v>
      </c>
      <c r="V13" s="79">
        <f>IF(RES_hh_tes!V13=0,"",RES_hh_tes!V13/RES_hh_fec!V13)</f>
        <v>0.85712207260283979</v>
      </c>
      <c r="W13" s="79">
        <f>IF(RES_hh_tes!W13=0,"",RES_hh_tes!W13/RES_hh_fec!W13)</f>
        <v>0.86581643467534186</v>
      </c>
      <c r="DA13" s="90" t="s">
        <v>428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DA14" s="91" t="s">
        <v>429</v>
      </c>
    </row>
    <row r="15" spans="1:105" ht="12.95" customHeight="1" x14ac:dyDescent="0.25">
      <c r="A15" s="68" t="s">
        <v>92</v>
      </c>
      <c r="B15" s="70">
        <f>IF(RES_hh_tes!B15=0,"",RES_hh_tes!B15/RES_hh_fec!B15)</f>
        <v>1.8212459755619608</v>
      </c>
      <c r="C15" s="70">
        <f>IF(RES_hh_tes!C15=0,"",RES_hh_tes!C15/RES_hh_fec!C15)</f>
        <v>1.9830360275742118</v>
      </c>
      <c r="D15" s="70">
        <f>IF(RES_hh_tes!D15=0,"",RES_hh_tes!D15/RES_hh_fec!D15)</f>
        <v>2.1001092652979798</v>
      </c>
      <c r="E15" s="70">
        <f>IF(RES_hh_tes!E15=0,"",RES_hh_tes!E15/RES_hh_fec!E15)</f>
        <v>2.2305138451218598</v>
      </c>
      <c r="F15" s="70">
        <f>IF(RES_hh_tes!F15=0,"",RES_hh_tes!F15/RES_hh_fec!F15)</f>
        <v>2.3386349957924941</v>
      </c>
      <c r="G15" s="70">
        <f>IF(RES_hh_tes!G15=0,"",RES_hh_tes!G15/RES_hh_fec!G15)</f>
        <v>2.4450402236193018</v>
      </c>
      <c r="H15" s="70">
        <f>IF(RES_hh_tes!H15=0,"",RES_hh_tes!H15/RES_hh_fec!H15)</f>
        <v>2.5520335447410054</v>
      </c>
      <c r="I15" s="70">
        <f>IF(RES_hh_tes!I15=0,"",RES_hh_tes!I15/RES_hh_fec!I15)</f>
        <v>2.6322332657478666</v>
      </c>
      <c r="J15" s="70">
        <f>IF(RES_hh_tes!J15=0,"",RES_hh_tes!J15/RES_hh_fec!J15)</f>
        <v>2.6954166546512477</v>
      </c>
      <c r="K15" s="70">
        <f>IF(RES_hh_tes!K15=0,"",RES_hh_tes!K15/RES_hh_fec!K15)</f>
        <v>2.7781393350533081</v>
      </c>
      <c r="L15" s="70">
        <f>IF(RES_hh_tes!L15=0,"",RES_hh_tes!L15/RES_hh_fec!L15)</f>
        <v>2.860070318580846</v>
      </c>
      <c r="M15" s="70">
        <f>IF(RES_hh_tes!M15=0,"",RES_hh_tes!M15/RES_hh_fec!M15)</f>
        <v>2.9489903901005543</v>
      </c>
      <c r="N15" s="70">
        <f>IF(RES_hh_tes!N15=0,"",RES_hh_tes!N15/RES_hh_fec!N15)</f>
        <v>3.0351933171604242</v>
      </c>
      <c r="O15" s="70">
        <f>IF(RES_hh_tes!O15=0,"",RES_hh_tes!O15/RES_hh_fec!O15)</f>
        <v>3.1537986149289283</v>
      </c>
      <c r="P15" s="70">
        <f>IF(RES_hh_tes!P15=0,"",RES_hh_tes!P15/RES_hh_fec!P15)</f>
        <v>3.2631033005482122</v>
      </c>
      <c r="Q15" s="70">
        <f>IF(RES_hh_tes!Q15=0,"",RES_hh_tes!Q15/RES_hh_fec!Q15)</f>
        <v>3.3808267255769979</v>
      </c>
      <c r="R15" s="70">
        <f>IF(RES_hh_tes!R15=0,"",RES_hh_tes!R15/RES_hh_fec!R15)</f>
        <v>3.5057508784429174</v>
      </c>
      <c r="S15" s="70">
        <f>IF(RES_hh_tes!S15=0,"",RES_hh_tes!S15/RES_hh_fec!S15)</f>
        <v>3.6411302560727061</v>
      </c>
      <c r="T15" s="70">
        <f>IF(RES_hh_tes!T15=0,"",RES_hh_tes!T15/RES_hh_fec!T15)</f>
        <v>3.7625940490027379</v>
      </c>
      <c r="U15" s="70">
        <f>IF(RES_hh_tes!U15=0,"",RES_hh_tes!U15/RES_hh_fec!U15)</f>
        <v>3.8739010805896457</v>
      </c>
      <c r="V15" s="70">
        <f>IF(RES_hh_tes!V15=0,"",RES_hh_tes!V15/RES_hh_fec!V15)</f>
        <v>3.9781184195994728</v>
      </c>
      <c r="W15" s="70">
        <f>IF(RES_hh_tes!W15=0,"",RES_hh_tes!W15/RES_hh_fec!W15)</f>
        <v>4.0559325150021062</v>
      </c>
      <c r="DA15" s="88" t="s">
        <v>291</v>
      </c>
    </row>
    <row r="16" spans="1:105" ht="12" customHeight="1" x14ac:dyDescent="0.25">
      <c r="A16" s="28" t="s">
        <v>91</v>
      </c>
      <c r="B16" s="78">
        <f>IF(RES_hh_tes!B16=0,"",RES_hh_tes!B16/RES_hh_fec!B16)</f>
        <v>1.8212459755619608</v>
      </c>
      <c r="C16" s="78">
        <f>IF(RES_hh_tes!C16=0,"",RES_hh_tes!C16/RES_hh_fec!C16)</f>
        <v>1.9830360275742118</v>
      </c>
      <c r="D16" s="78">
        <f>IF(RES_hh_tes!D16=0,"",RES_hh_tes!D16/RES_hh_fec!D16)</f>
        <v>2.1001092652979798</v>
      </c>
      <c r="E16" s="78">
        <f>IF(RES_hh_tes!E16=0,"",RES_hh_tes!E16/RES_hh_fec!E16)</f>
        <v>2.2305138451218598</v>
      </c>
      <c r="F16" s="78">
        <f>IF(RES_hh_tes!F16=0,"",RES_hh_tes!F16/RES_hh_fec!F16)</f>
        <v>2.3386349957924941</v>
      </c>
      <c r="G16" s="78">
        <f>IF(RES_hh_tes!G16=0,"",RES_hh_tes!G16/RES_hh_fec!G16)</f>
        <v>2.4450402236193018</v>
      </c>
      <c r="H16" s="78">
        <f>IF(RES_hh_tes!H16=0,"",RES_hh_tes!H16/RES_hh_fec!H16)</f>
        <v>2.5520335447410054</v>
      </c>
      <c r="I16" s="78">
        <f>IF(RES_hh_tes!I16=0,"",RES_hh_tes!I16/RES_hh_fec!I16)</f>
        <v>2.6322332657478666</v>
      </c>
      <c r="J16" s="78">
        <f>IF(RES_hh_tes!J16=0,"",RES_hh_tes!J16/RES_hh_fec!J16)</f>
        <v>2.6954166546512477</v>
      </c>
      <c r="K16" s="78">
        <f>IF(RES_hh_tes!K16=0,"",RES_hh_tes!K16/RES_hh_fec!K16)</f>
        <v>2.7781393350533081</v>
      </c>
      <c r="L16" s="78">
        <f>IF(RES_hh_tes!L16=0,"",RES_hh_tes!L16/RES_hh_fec!L16)</f>
        <v>2.860070318580846</v>
      </c>
      <c r="M16" s="78">
        <f>IF(RES_hh_tes!M16=0,"",RES_hh_tes!M16/RES_hh_fec!M16)</f>
        <v>2.9489903901005543</v>
      </c>
      <c r="N16" s="78">
        <f>IF(RES_hh_tes!N16=0,"",RES_hh_tes!N16/RES_hh_fec!N16)</f>
        <v>3.0351933171604242</v>
      </c>
      <c r="O16" s="78">
        <f>IF(RES_hh_tes!O16=0,"",RES_hh_tes!O16/RES_hh_fec!O16)</f>
        <v>3.1537986149289283</v>
      </c>
      <c r="P16" s="78">
        <f>IF(RES_hh_tes!P16=0,"",RES_hh_tes!P16/RES_hh_fec!P16)</f>
        <v>3.2631033005482122</v>
      </c>
      <c r="Q16" s="78">
        <f>IF(RES_hh_tes!Q16=0,"",RES_hh_tes!Q16/RES_hh_fec!Q16)</f>
        <v>3.3808267255769979</v>
      </c>
      <c r="R16" s="78">
        <f>IF(RES_hh_tes!R16=0,"",RES_hh_tes!R16/RES_hh_fec!R16)</f>
        <v>3.5057508784429174</v>
      </c>
      <c r="S16" s="78">
        <f>IF(RES_hh_tes!S16=0,"",RES_hh_tes!S16/RES_hh_fec!S16)</f>
        <v>3.6411302560727061</v>
      </c>
      <c r="T16" s="78">
        <f>IF(RES_hh_tes!T16=0,"",RES_hh_tes!T16/RES_hh_fec!T16)</f>
        <v>3.7625940490027379</v>
      </c>
      <c r="U16" s="78">
        <f>IF(RES_hh_tes!U16=0,"",RES_hh_tes!U16/RES_hh_fec!U16)</f>
        <v>3.8739010805896457</v>
      </c>
      <c r="V16" s="78">
        <f>IF(RES_hh_tes!V16=0,"",RES_hh_tes!V16/RES_hh_fec!V16)</f>
        <v>3.9781184195994728</v>
      </c>
      <c r="W16" s="78">
        <f>IF(RES_hh_tes!W16=0,"",RES_hh_tes!W16/RES_hh_fec!W16)</f>
        <v>4.0559325150021062</v>
      </c>
      <c r="DA16" s="89" t="s">
        <v>430</v>
      </c>
    </row>
    <row r="17" spans="1:105" ht="12.95" customHeight="1" x14ac:dyDescent="0.25">
      <c r="A17" s="68" t="s">
        <v>55</v>
      </c>
      <c r="B17" s="70">
        <f>IF(RES_hh_tes!B17=0,"",RES_hh_tes!B17/RES_hh_fec!B17)</f>
        <v>0.63180024609561847</v>
      </c>
      <c r="C17" s="70">
        <f>IF(RES_hh_tes!C17=0,"",RES_hh_tes!C17/RES_hh_fec!C17)</f>
        <v>0.63778721920757453</v>
      </c>
      <c r="D17" s="70">
        <f>IF(RES_hh_tes!D17=0,"",RES_hh_tes!D17/RES_hh_fec!D17)</f>
        <v>0.64264593606944276</v>
      </c>
      <c r="E17" s="70">
        <f>IF(RES_hh_tes!E17=0,"",RES_hh_tes!E17/RES_hh_fec!E17)</f>
        <v>0.6500389457223118</v>
      </c>
      <c r="F17" s="70">
        <f>IF(RES_hh_tes!F17=0,"",RES_hh_tes!F17/RES_hh_fec!F17)</f>
        <v>0.6590173996119123</v>
      </c>
      <c r="G17" s="70">
        <f>IF(RES_hh_tes!G17=0,"",RES_hh_tes!G17/RES_hh_fec!G17)</f>
        <v>0.66270101009575522</v>
      </c>
      <c r="H17" s="70">
        <f>IF(RES_hh_tes!H17=0,"",RES_hh_tes!H17/RES_hh_fec!H17)</f>
        <v>0.67252647569909119</v>
      </c>
      <c r="I17" s="70">
        <f>IF(RES_hh_tes!I17=0,"",RES_hh_tes!I17/RES_hh_fec!I17)</f>
        <v>0.68307979264620877</v>
      </c>
      <c r="J17" s="70">
        <f>IF(RES_hh_tes!J17=0,"",RES_hh_tes!J17/RES_hh_fec!J17)</f>
        <v>0.69110190733635124</v>
      </c>
      <c r="K17" s="70">
        <f>IF(RES_hh_tes!K17=0,"",RES_hh_tes!K17/RES_hh_fec!K17)</f>
        <v>0.70645517265993085</v>
      </c>
      <c r="L17" s="70">
        <f>IF(RES_hh_tes!L17=0,"",RES_hh_tes!L17/RES_hh_fec!L17)</f>
        <v>0.71802160223335343</v>
      </c>
      <c r="M17" s="70">
        <f>IF(RES_hh_tes!M17=0,"",RES_hh_tes!M17/RES_hh_fec!M17)</f>
        <v>0.72569938980857707</v>
      </c>
      <c r="N17" s="70">
        <f>IF(RES_hh_tes!N17=0,"",RES_hh_tes!N17/RES_hh_fec!N17)</f>
        <v>0.74107653724287914</v>
      </c>
      <c r="O17" s="70">
        <f>IF(RES_hh_tes!O17=0,"",RES_hh_tes!O17/RES_hh_fec!O17)</f>
        <v>0.75241438477082667</v>
      </c>
      <c r="P17" s="70">
        <f>IF(RES_hh_tes!P17=0,"",RES_hh_tes!P17/RES_hh_fec!P17)</f>
        <v>0.75766587385812745</v>
      </c>
      <c r="Q17" s="70">
        <f>IF(RES_hh_tes!Q17=0,"",RES_hh_tes!Q17/RES_hh_fec!Q17)</f>
        <v>0.76812738951399262</v>
      </c>
      <c r="R17" s="70">
        <f>IF(RES_hh_tes!R17=0,"",RES_hh_tes!R17/RES_hh_fec!R17)</f>
        <v>0.77713107866020037</v>
      </c>
      <c r="S17" s="70">
        <f>IF(RES_hh_tes!S17=0,"",RES_hh_tes!S17/RES_hh_fec!S17)</f>
        <v>0.78397183472644616</v>
      </c>
      <c r="T17" s="70">
        <f>IF(RES_hh_tes!T17=0,"",RES_hh_tes!T17/RES_hh_fec!T17)</f>
        <v>0.79419861378596301</v>
      </c>
      <c r="U17" s="70">
        <f>IF(RES_hh_tes!U17=0,"",RES_hh_tes!U17/RES_hh_fec!U17)</f>
        <v>0.80504390017903238</v>
      </c>
      <c r="V17" s="70">
        <f>IF(RES_hh_tes!V17=0,"",RES_hh_tes!V17/RES_hh_fec!V17)</f>
        <v>0.81543910089655158</v>
      </c>
      <c r="W17" s="70">
        <f>IF(RES_hh_tes!W17=0,"",RES_hh_tes!W17/RES_hh_fec!W17)</f>
        <v>0.82632373085625588</v>
      </c>
      <c r="DA17" s="88" t="s">
        <v>292</v>
      </c>
    </row>
    <row r="18" spans="1:105" ht="12" customHeight="1" x14ac:dyDescent="0.25">
      <c r="A18" s="28" t="s">
        <v>51</v>
      </c>
      <c r="B18" s="78">
        <f>IF(RES_hh_tes!B18=0,"",RES_hh_tes!B18/RES_hh_fec!B18)</f>
        <v>0.67552258900253193</v>
      </c>
      <c r="C18" s="78">
        <f>IF(RES_hh_tes!C18=0,"",RES_hh_tes!C18/RES_hh_fec!C18)</f>
        <v>0.67781086575510241</v>
      </c>
      <c r="D18" s="78">
        <f>IF(RES_hh_tes!D18=0,"",RES_hh_tes!D18/RES_hh_fec!D18)</f>
        <v>0.6793981012753384</v>
      </c>
      <c r="E18" s="78">
        <f>IF(RES_hh_tes!E18=0,"",RES_hh_tes!E18/RES_hh_fec!E18)</f>
        <v>0.68095369274408268</v>
      </c>
      <c r="F18" s="78">
        <f>IF(RES_hh_tes!F18=0,"",RES_hh_tes!F18/RES_hh_fec!F18)</f>
        <v>0.68411496459869858</v>
      </c>
      <c r="G18" s="78">
        <f>IF(RES_hh_tes!G18=0,"",RES_hh_tes!G18/RES_hh_fec!G18)</f>
        <v>0.68567534057930746</v>
      </c>
      <c r="H18" s="78">
        <f>IF(RES_hh_tes!H18=0,"",RES_hh_tes!H18/RES_hh_fec!H18)</f>
        <v>0.69146789321159852</v>
      </c>
      <c r="I18" s="78">
        <f>IF(RES_hh_tes!I18=0,"",RES_hh_tes!I18/RES_hh_fec!I18)</f>
        <v>0.69729543328076504</v>
      </c>
      <c r="J18" s="78">
        <f>IF(RES_hh_tes!J18=0,"",RES_hh_tes!J18/RES_hh_fec!J18)</f>
        <v>0.70530293086482587</v>
      </c>
      <c r="K18" s="78">
        <f>IF(RES_hh_tes!K18=0,"",RES_hh_tes!K18/RES_hh_fec!K18)</f>
        <v>0.71205387547954635</v>
      </c>
      <c r="L18" s="78">
        <f>IF(RES_hh_tes!L18=0,"",RES_hh_tes!L18/RES_hh_fec!L18)</f>
        <v>0.72286507003708678</v>
      </c>
      <c r="M18" s="78">
        <f>IF(RES_hh_tes!M18=0,"",RES_hh_tes!M18/RES_hh_fec!M18)</f>
        <v>0.74053142715259235</v>
      </c>
      <c r="N18" s="78">
        <f>IF(RES_hh_tes!N18=0,"",RES_hh_tes!N18/RES_hh_fec!N18)</f>
        <v>0.76068865438887245</v>
      </c>
      <c r="O18" s="78">
        <f>IF(RES_hh_tes!O18=0,"",RES_hh_tes!O18/RES_hh_fec!O18)</f>
        <v>0.77892701197427239</v>
      </c>
      <c r="P18" s="78">
        <f>IF(RES_hh_tes!P18=0,"",RES_hh_tes!P18/RES_hh_fec!P18)</f>
        <v>0.78069810455452493</v>
      </c>
      <c r="Q18" s="78">
        <f>IF(RES_hh_tes!Q18=0,"",RES_hh_tes!Q18/RES_hh_fec!Q18)</f>
        <v>0.78466735920979336</v>
      </c>
      <c r="R18" s="78">
        <f>IF(RES_hh_tes!R18=0,"",RES_hh_tes!R18/RES_hh_fec!R18)</f>
        <v>0.79209776492443529</v>
      </c>
      <c r="S18" s="78">
        <f>IF(RES_hh_tes!S18=0,"",RES_hh_tes!S18/RES_hh_fec!S18)</f>
        <v>0.79902853463474333</v>
      </c>
      <c r="T18" s="78">
        <f>IF(RES_hh_tes!T18=0,"",RES_hh_tes!T18/RES_hh_fec!T18)</f>
        <v>0.80552773792527266</v>
      </c>
      <c r="U18" s="78">
        <f>IF(RES_hh_tes!U18=0,"",RES_hh_tes!U18/RES_hh_fec!U18)</f>
        <v>0.80948861788083448</v>
      </c>
      <c r="V18" s="78">
        <f>IF(RES_hh_tes!V18=0,"",RES_hh_tes!V18/RES_hh_fec!V18)</f>
        <v>0.82366231731505668</v>
      </c>
      <c r="W18" s="78">
        <f>IF(RES_hh_tes!W18=0,"",RES_hh_tes!W18/RES_hh_fec!W18)</f>
        <v>0.84291653825020796</v>
      </c>
      <c r="DA18" s="89" t="s">
        <v>431</v>
      </c>
    </row>
    <row r="19" spans="1:105" s="2" customFormat="1" ht="12" customHeight="1" x14ac:dyDescent="0.25">
      <c r="A19" s="28" t="s">
        <v>74</v>
      </c>
      <c r="B19" s="78">
        <f>IF(RES_hh_tes!B19=0,"",RES_hh_tes!B19/RES_hh_fec!B19)</f>
        <v>0.6025732095361972</v>
      </c>
      <c r="C19" s="78">
        <f>IF(RES_hh_tes!C19=0,"",RES_hh_tes!C19/RES_hh_fec!C19)</f>
        <v>0.60304772040136534</v>
      </c>
      <c r="D19" s="78">
        <f>IF(RES_hh_tes!D19=0,"",RES_hh_tes!D19/RES_hh_fec!D19)</f>
        <v>0.60450819046129312</v>
      </c>
      <c r="E19" s="78">
        <f>IF(RES_hh_tes!E19=0,"",RES_hh_tes!E19/RES_hh_fec!E19)</f>
        <v>0.60790317246110204</v>
      </c>
      <c r="F19" s="78">
        <f>IF(RES_hh_tes!F19=0,"",RES_hh_tes!F19/RES_hh_fec!F19)</f>
        <v>0.61415303128460852</v>
      </c>
      <c r="G19" s="78">
        <f>IF(RES_hh_tes!G19=0,"",RES_hh_tes!G19/RES_hh_fec!G19)</f>
        <v>0.62146766459834413</v>
      </c>
      <c r="H19" s="78">
        <f>IF(RES_hh_tes!H19=0,"",RES_hh_tes!H19/RES_hh_fec!H19)</f>
        <v>0.62788820818821645</v>
      </c>
      <c r="I19" s="78">
        <f>IF(RES_hh_tes!I19=0,"",RES_hh_tes!I19/RES_hh_fec!I19)</f>
        <v>0.63069817096157532</v>
      </c>
      <c r="J19" s="78">
        <f>IF(RES_hh_tes!J19=0,"",RES_hh_tes!J19/RES_hh_fec!J19)</f>
        <v>0.63108978216838885</v>
      </c>
      <c r="K19" s="78">
        <f>IF(RES_hh_tes!K19=0,"",RES_hh_tes!K19/RES_hh_fec!K19)</f>
        <v>0.63284975221315065</v>
      </c>
      <c r="L19" s="78">
        <f>IF(RES_hh_tes!L19=0,"",RES_hh_tes!L19/RES_hh_fec!L19)</f>
        <v>0.63487247718243534</v>
      </c>
      <c r="M19" s="78">
        <f>IF(RES_hh_tes!M19=0,"",RES_hh_tes!M19/RES_hh_fec!M19)</f>
        <v>0.63665758480493551</v>
      </c>
      <c r="N19" s="78">
        <f>IF(RES_hh_tes!N19=0,"",RES_hh_tes!N19/RES_hh_fec!N19)</f>
        <v>0.64442526023590008</v>
      </c>
      <c r="O19" s="78">
        <f>IF(RES_hh_tes!O19=0,"",RES_hh_tes!O19/RES_hh_fec!O19)</f>
        <v>0.65988713679226629</v>
      </c>
      <c r="P19" s="78">
        <f>IF(RES_hh_tes!P19=0,"",RES_hh_tes!P19/RES_hh_fec!P19)</f>
        <v>0.674301242920474</v>
      </c>
      <c r="Q19" s="78">
        <f>IF(RES_hh_tes!Q19=0,"",RES_hh_tes!Q19/RES_hh_fec!Q19)</f>
        <v>0.68731772645793088</v>
      </c>
      <c r="R19" s="78">
        <f>IF(RES_hh_tes!R19=0,"",RES_hh_tes!R19/RES_hh_fec!R19)</f>
        <v>0.69651310881836748</v>
      </c>
      <c r="S19" s="78">
        <f>IF(RES_hh_tes!S19=0,"",RES_hh_tes!S19/RES_hh_fec!S19)</f>
        <v>0.71602902234680899</v>
      </c>
      <c r="T19" s="78">
        <f>IF(RES_hh_tes!T19=0,"",RES_hh_tes!T19/RES_hh_fec!T19)</f>
        <v>0.73521793897096666</v>
      </c>
      <c r="U19" s="78">
        <f>IF(RES_hh_tes!U19=0,"",RES_hh_tes!U19/RES_hh_fec!U19)</f>
        <v>0.75625361247581746</v>
      </c>
      <c r="V19" s="78">
        <f>IF(RES_hh_tes!V19=0,"",RES_hh_tes!V19/RES_hh_fec!V19)</f>
        <v>0.7819723121477381</v>
      </c>
      <c r="W19" s="78">
        <f>IF(RES_hh_tes!W19=0,"",RES_hh_tes!W19/RES_hh_fec!W19)</f>
        <v>0.80287506218855387</v>
      </c>
      <c r="DA19" s="89" t="s">
        <v>432</v>
      </c>
    </row>
    <row r="20" spans="1:105" ht="12" customHeight="1" x14ac:dyDescent="0.25">
      <c r="A20" s="28" t="s">
        <v>205</v>
      </c>
      <c r="B20" s="78">
        <f>IF(RES_hh_tes!B20=0,"",RES_hh_tes!B20/RES_hh_fec!B20)</f>
        <v>0.54303490600288074</v>
      </c>
      <c r="C20" s="78">
        <f>IF(RES_hh_tes!C20=0,"",RES_hh_tes!C20/RES_hh_fec!C20)</f>
        <v>0.54425095105472909</v>
      </c>
      <c r="D20" s="78">
        <f>IF(RES_hh_tes!D20=0,"",RES_hh_tes!D20/RES_hh_fec!D20)</f>
        <v>0.54596935839447214</v>
      </c>
      <c r="E20" s="78">
        <f>IF(RES_hh_tes!E20=0,"",RES_hh_tes!E20/RES_hh_fec!E20)</f>
        <v>0.54756757462893746</v>
      </c>
      <c r="F20" s="78">
        <f>IF(RES_hh_tes!F20=0,"",RES_hh_tes!F20/RES_hh_fec!F20)</f>
        <v>0.54914105063255791</v>
      </c>
      <c r="G20" s="78">
        <f>IF(RES_hh_tes!G20=0,"",RES_hh_tes!G20/RES_hh_fec!G20)</f>
        <v>0.55048824136928443</v>
      </c>
      <c r="H20" s="78">
        <f>IF(RES_hh_tes!H20=0,"",RES_hh_tes!H20/RES_hh_fec!H20)</f>
        <v>0.55217146458740818</v>
      </c>
      <c r="I20" s="78">
        <f>IF(RES_hh_tes!I20=0,"",RES_hh_tes!I20/RES_hh_fec!I20)</f>
        <v>0.5540675473810649</v>
      </c>
      <c r="J20" s="78">
        <f>IF(RES_hh_tes!J20=0,"",RES_hh_tes!J20/RES_hh_fec!J20)</f>
        <v>0.55832151848815703</v>
      </c>
      <c r="K20" s="78">
        <f>IF(RES_hh_tes!K20=0,"",RES_hh_tes!K20/RES_hh_fec!K20)</f>
        <v>0.5630199876802624</v>
      </c>
      <c r="L20" s="78">
        <f>IF(RES_hh_tes!L20=0,"",RES_hh_tes!L20/RES_hh_fec!L20)</f>
        <v>0.56873733028696416</v>
      </c>
      <c r="M20" s="78">
        <f>IF(RES_hh_tes!M20=0,"",RES_hh_tes!M20/RES_hh_fec!M20)</f>
        <v>0.57621959000704581</v>
      </c>
      <c r="N20" s="78">
        <f>IF(RES_hh_tes!N20=0,"",RES_hh_tes!N20/RES_hh_fec!N20)</f>
        <v>0.58642450834544313</v>
      </c>
      <c r="O20" s="78">
        <f>IF(RES_hh_tes!O20=0,"",RES_hh_tes!O20/RES_hh_fec!O20)</f>
        <v>0.60045997258982919</v>
      </c>
      <c r="P20" s="78">
        <f>IF(RES_hh_tes!P20=0,"",RES_hh_tes!P20/RES_hh_fec!P20)</f>
        <v>0.60424764176974732</v>
      </c>
      <c r="Q20" s="78">
        <f>IF(RES_hh_tes!Q20=0,"",RES_hh_tes!Q20/RES_hh_fec!Q20)</f>
        <v>0.610129234162333</v>
      </c>
      <c r="R20" s="78">
        <f>IF(RES_hh_tes!R20=0,"",RES_hh_tes!R20/RES_hh_fec!R20)</f>
        <v>0.61960299180140821</v>
      </c>
      <c r="S20" s="78">
        <f>IF(RES_hh_tes!S20=0,"",RES_hh_tes!S20/RES_hh_fec!S20)</f>
        <v>0.6350594284531591</v>
      </c>
      <c r="T20" s="78">
        <f>IF(RES_hh_tes!T20=0,"",RES_hh_tes!T20/RES_hh_fec!T20)</f>
        <v>0.6516048510216832</v>
      </c>
      <c r="U20" s="78">
        <f>IF(RES_hh_tes!U20=0,"",RES_hh_tes!U20/RES_hh_fec!U20)</f>
        <v>0.66840302271042296</v>
      </c>
      <c r="V20" s="78">
        <f>IF(RES_hh_tes!V20=0,"",RES_hh_tes!V20/RES_hh_fec!V20)</f>
        <v>0.6836601692392501</v>
      </c>
      <c r="W20" s="78">
        <f>IF(RES_hh_tes!W20=0,"",RES_hh_tes!W20/RES_hh_fec!W20)</f>
        <v>0.69876800178295684</v>
      </c>
      <c r="DA20" s="89" t="s">
        <v>433</v>
      </c>
    </row>
    <row r="21" spans="1:105" ht="12" customHeight="1" x14ac:dyDescent="0.25">
      <c r="A21" s="28" t="s">
        <v>192</v>
      </c>
      <c r="B21" s="78">
        <f>IF(RES_hh_tes!B21=0,"",RES_hh_tes!B21/RES_hh_fec!B21)</f>
        <v>0.56186719086254189</v>
      </c>
      <c r="C21" s="78">
        <f>IF(RES_hh_tes!C21=0,"",RES_hh_tes!C21/RES_hh_fec!C21)</f>
        <v>0.56765097867050218</v>
      </c>
      <c r="D21" s="78">
        <f>IF(RES_hh_tes!D21=0,"",RES_hh_tes!D21/RES_hh_fec!D21)</f>
        <v>0.57381373156391369</v>
      </c>
      <c r="E21" s="78">
        <f>IF(RES_hh_tes!E21=0,"",RES_hh_tes!E21/RES_hh_fec!E21)</f>
        <v>0.58175241027070612</v>
      </c>
      <c r="F21" s="78">
        <f>IF(RES_hh_tes!F21=0,"",RES_hh_tes!F21/RES_hh_fec!F21)</f>
        <v>0.59021265163172787</v>
      </c>
      <c r="G21" s="78">
        <f>IF(RES_hh_tes!G21=0,"",RES_hh_tes!G21/RES_hh_fec!G21)</f>
        <v>0.60006876449311086</v>
      </c>
      <c r="H21" s="78">
        <f>IF(RES_hh_tes!H21=0,"",RES_hh_tes!H21/RES_hh_fec!H21)</f>
        <v>0.60701137817597539</v>
      </c>
      <c r="I21" s="78">
        <f>IF(RES_hh_tes!I21=0,"",RES_hh_tes!I21/RES_hh_fec!I21)</f>
        <v>0.61321388537372834</v>
      </c>
      <c r="J21" s="78">
        <f>IF(RES_hh_tes!J21=0,"",RES_hh_tes!J21/RES_hh_fec!J21)</f>
        <v>0.62167918971103209</v>
      </c>
      <c r="K21" s="78">
        <f>IF(RES_hh_tes!K21=0,"",RES_hh_tes!K21/RES_hh_fec!K21)</f>
        <v>0.63082217104252669</v>
      </c>
      <c r="L21" s="78">
        <f>IF(RES_hh_tes!L21=0,"",RES_hh_tes!L21/RES_hh_fec!L21)</f>
        <v>0.64090641621680633</v>
      </c>
      <c r="M21" s="78">
        <f>IF(RES_hh_tes!M21=0,"",RES_hh_tes!M21/RES_hh_fec!M21)</f>
        <v>0.65281283699384274</v>
      </c>
      <c r="N21" s="78">
        <f>IF(RES_hh_tes!N21=0,"",RES_hh_tes!N21/RES_hh_fec!N21)</f>
        <v>0.66649759923059493</v>
      </c>
      <c r="O21" s="78">
        <f>IF(RES_hh_tes!O21=0,"",RES_hh_tes!O21/RES_hh_fec!O21)</f>
        <v>0.67980909196121797</v>
      </c>
      <c r="P21" s="78">
        <f>IF(RES_hh_tes!P21=0,"",RES_hh_tes!P21/RES_hh_fec!P21)</f>
        <v>0.68685417020094641</v>
      </c>
      <c r="Q21" s="78">
        <f>IF(RES_hh_tes!Q21=0,"",RES_hh_tes!Q21/RES_hh_fec!Q21)</f>
        <v>0.69715560854641534</v>
      </c>
      <c r="R21" s="78">
        <f>IF(RES_hh_tes!R21=0,"",RES_hh_tes!R21/RES_hh_fec!R21)</f>
        <v>0.71239441869315812</v>
      </c>
      <c r="S21" s="78">
        <f>IF(RES_hh_tes!S21=0,"",RES_hh_tes!S21/RES_hh_fec!S21)</f>
        <v>0.73154264044350892</v>
      </c>
      <c r="T21" s="78">
        <f>IF(RES_hh_tes!T21=0,"",RES_hh_tes!T21/RES_hh_fec!T21)</f>
        <v>0.75136247472479012</v>
      </c>
      <c r="U21" s="78">
        <f>IF(RES_hh_tes!U21=0,"",RES_hh_tes!U21/RES_hh_fec!U21)</f>
        <v>0.77230182053647045</v>
      </c>
      <c r="V21" s="78">
        <f>IF(RES_hh_tes!V21=0,"",RES_hh_tes!V21/RES_hh_fec!V21)</f>
        <v>0.7929433025270517</v>
      </c>
      <c r="W21" s="78">
        <f>IF(RES_hh_tes!W21=0,"",RES_hh_tes!W21/RES_hh_fec!W21)</f>
        <v>0.81103193045647581</v>
      </c>
      <c r="DA21" s="89" t="s">
        <v>434</v>
      </c>
    </row>
    <row r="22" spans="1:105" ht="12" customHeight="1" x14ac:dyDescent="0.25">
      <c r="A22" s="28" t="s">
        <v>207</v>
      </c>
      <c r="B22" s="78">
        <f>IF(RES_hh_tes!B22=0,"",RES_hh_tes!B22/RES_hh_fec!B22)</f>
        <v>0.50621266686988353</v>
      </c>
      <c r="C22" s="78">
        <f>IF(RES_hh_tes!C22=0,"",RES_hh_tes!C22/RES_hh_fec!C22)</f>
        <v>0.51589391193597534</v>
      </c>
      <c r="D22" s="78">
        <f>IF(RES_hh_tes!D22=0,"",RES_hh_tes!D22/RES_hh_fec!D22)</f>
        <v>0.52580385597518087</v>
      </c>
      <c r="E22" s="78">
        <f>IF(RES_hh_tes!E22=0,"",RES_hh_tes!E22/RES_hh_fec!E22)</f>
        <v>0.53665804396295658</v>
      </c>
      <c r="F22" s="78">
        <f>IF(RES_hh_tes!F22=0,"",RES_hh_tes!F22/RES_hh_fec!F22)</f>
        <v>0.55009128708060806</v>
      </c>
      <c r="G22" s="78">
        <f>IF(RES_hh_tes!G22=0,"",RES_hh_tes!G22/RES_hh_fec!G22)</f>
        <v>0.56747984178664812</v>
      </c>
      <c r="H22" s="78">
        <f>IF(RES_hh_tes!H22=0,"",RES_hh_tes!H22/RES_hh_fec!H22)</f>
        <v>0.58799077869913396</v>
      </c>
      <c r="I22" s="78">
        <f>IF(RES_hh_tes!I22=0,"",RES_hh_tes!I22/RES_hh_fec!I22)</f>
        <v>0.60967713393503842</v>
      </c>
      <c r="J22" s="78">
        <f>IF(RES_hh_tes!J22=0,"",RES_hh_tes!J22/RES_hh_fec!J22)</f>
        <v>0.63529770796436058</v>
      </c>
      <c r="K22" s="78">
        <f>IF(RES_hh_tes!K22=0,"",RES_hh_tes!K22/RES_hh_fec!K22)</f>
        <v>0.65972660726272869</v>
      </c>
      <c r="L22" s="78">
        <f>IF(RES_hh_tes!L22=0,"",RES_hh_tes!L22/RES_hh_fec!L22)</f>
        <v>0.68450172453517921</v>
      </c>
      <c r="M22" s="78">
        <f>IF(RES_hh_tes!M22=0,"",RES_hh_tes!M22/RES_hh_fec!M22)</f>
        <v>0.70976000008382978</v>
      </c>
      <c r="N22" s="78">
        <f>IF(RES_hh_tes!N22=0,"",RES_hh_tes!N22/RES_hh_fec!N22)</f>
        <v>0.7351472933097547</v>
      </c>
      <c r="O22" s="78">
        <f>IF(RES_hh_tes!O22=0,"",RES_hh_tes!O22/RES_hh_fec!O22)</f>
        <v>0.7531462966543383</v>
      </c>
      <c r="P22" s="78">
        <f>IF(RES_hh_tes!P22=0,"",RES_hh_tes!P22/RES_hh_fec!P22)</f>
        <v>0.75728734131413533</v>
      </c>
      <c r="Q22" s="78">
        <f>IF(RES_hh_tes!Q22=0,"",RES_hh_tes!Q22/RES_hh_fec!Q22)</f>
        <v>0.76190231212480253</v>
      </c>
      <c r="R22" s="78">
        <f>IF(RES_hh_tes!R22=0,"",RES_hh_tes!R22/RES_hh_fec!R22)</f>
        <v>0.76835030676212601</v>
      </c>
      <c r="S22" s="78">
        <f>IF(RES_hh_tes!S22=0,"",RES_hh_tes!S22/RES_hh_fec!S22)</f>
        <v>0.77886991785824888</v>
      </c>
      <c r="T22" s="78">
        <f>IF(RES_hh_tes!T22=0,"",RES_hh_tes!T22/RES_hh_fec!T22)</f>
        <v>0.79141036799066533</v>
      </c>
      <c r="U22" s="78">
        <f>IF(RES_hh_tes!U22=0,"",RES_hh_tes!U22/RES_hh_fec!U22)</f>
        <v>0.8049462804560128</v>
      </c>
      <c r="V22" s="78">
        <f>IF(RES_hh_tes!V22=0,"",RES_hh_tes!V22/RES_hh_fec!V22)</f>
        <v>0.81918560815383901</v>
      </c>
      <c r="W22" s="78">
        <f>IF(RES_hh_tes!W22=0,"",RES_hh_tes!W22/RES_hh_fec!W22)</f>
        <v>0.83243001525547666</v>
      </c>
      <c r="DA22" s="89" t="s">
        <v>435</v>
      </c>
    </row>
    <row r="23" spans="1:105" ht="12" customHeight="1" x14ac:dyDescent="0.25">
      <c r="A23" s="28" t="s">
        <v>202</v>
      </c>
      <c r="B23" s="78" t="str">
        <f>IF(RES_hh_tes!B23=0,"",RES_hh_tes!B23/RES_hh_fec!B23)</f>
        <v/>
      </c>
      <c r="C23" s="78" t="str">
        <f>IF(RES_hh_tes!C23=0,"",RES_hh_tes!C23/RES_hh_fec!C23)</f>
        <v/>
      </c>
      <c r="D23" s="78" t="str">
        <f>IF(RES_hh_tes!D23=0,"",RES_hh_tes!D23/RES_hh_fec!D23)</f>
        <v/>
      </c>
      <c r="E23" s="78" t="str">
        <f>IF(RES_hh_tes!E23=0,"",RES_hh_tes!E23/RES_hh_fec!E23)</f>
        <v/>
      </c>
      <c r="F23" s="78" t="str">
        <f>IF(RES_hh_tes!F23=0,"",RES_hh_tes!F23/RES_hh_fec!F23)</f>
        <v/>
      </c>
      <c r="G23" s="78" t="str">
        <f>IF(RES_hh_tes!G23=0,"",RES_hh_tes!G23/RES_hh_fec!G23)</f>
        <v/>
      </c>
      <c r="H23" s="78" t="str">
        <f>IF(RES_hh_tes!H23=0,"",RES_hh_tes!H23/RES_hh_fec!H23)</f>
        <v/>
      </c>
      <c r="I23" s="78" t="str">
        <f>IF(RES_hh_tes!I23=0,"",RES_hh_tes!I23/RES_hh_fec!I23)</f>
        <v/>
      </c>
      <c r="J23" s="78" t="str">
        <f>IF(RES_hh_tes!J23=0,"",RES_hh_tes!J23/RES_hh_fec!J23)</f>
        <v/>
      </c>
      <c r="K23" s="78" t="str">
        <f>IF(RES_hh_tes!K23=0,"",RES_hh_tes!K23/RES_hh_fec!K23)</f>
        <v/>
      </c>
      <c r="L23" s="78" t="str">
        <f>IF(RES_hh_tes!L23=0,"",RES_hh_tes!L23/RES_hh_fec!L23)</f>
        <v/>
      </c>
      <c r="M23" s="78" t="str">
        <f>IF(RES_hh_tes!M23=0,"",RES_hh_tes!M23/RES_hh_fec!M23)</f>
        <v/>
      </c>
      <c r="N23" s="78" t="str">
        <f>IF(RES_hh_tes!N23=0,"",RES_hh_tes!N23/RES_hh_fec!N23)</f>
        <v/>
      </c>
      <c r="O23" s="78" t="str">
        <f>IF(RES_hh_tes!O23=0,"",RES_hh_tes!O23/RES_hh_fec!O23)</f>
        <v/>
      </c>
      <c r="P23" s="78" t="str">
        <f>IF(RES_hh_tes!P23=0,"",RES_hh_tes!P23/RES_hh_fec!P23)</f>
        <v/>
      </c>
      <c r="Q23" s="78" t="str">
        <f>IF(RES_hh_tes!Q23=0,"",RES_hh_tes!Q23/RES_hh_fec!Q23)</f>
        <v/>
      </c>
      <c r="R23" s="78" t="str">
        <f>IF(RES_hh_tes!R23=0,"",RES_hh_tes!R23/RES_hh_fec!R23)</f>
        <v/>
      </c>
      <c r="S23" s="78" t="str">
        <f>IF(RES_hh_tes!S23=0,"",RES_hh_tes!S23/RES_hh_fec!S23)</f>
        <v/>
      </c>
      <c r="T23" s="78" t="str">
        <f>IF(RES_hh_tes!T23=0,"",RES_hh_tes!T23/RES_hh_fec!T23)</f>
        <v/>
      </c>
      <c r="U23" s="78" t="str">
        <f>IF(RES_hh_tes!U23=0,"",RES_hh_tes!U23/RES_hh_fec!U23)</f>
        <v/>
      </c>
      <c r="V23" s="78" t="str">
        <f>IF(RES_hh_tes!V23=0,"",RES_hh_tes!V23/RES_hh_fec!V23)</f>
        <v/>
      </c>
      <c r="W23" s="78" t="str">
        <f>IF(RES_hh_tes!W23=0,"",RES_hh_tes!W23/RES_hh_fec!W23)</f>
        <v/>
      </c>
      <c r="DA23" s="89" t="s">
        <v>436</v>
      </c>
    </row>
    <row r="24" spans="1:105" ht="12" customHeight="1" x14ac:dyDescent="0.25">
      <c r="A24" s="28" t="s">
        <v>203</v>
      </c>
      <c r="B24" s="78">
        <f>IF(RES_hh_tes!B24=0,"",RES_hh_tes!B24/RES_hh_fec!B24)</f>
        <v>0.81926142102253341</v>
      </c>
      <c r="C24" s="78">
        <f>IF(RES_hh_tes!C24=0,"",RES_hh_tes!C24/RES_hh_fec!C24)</f>
        <v>0.82165950410510447</v>
      </c>
      <c r="D24" s="78">
        <f>IF(RES_hh_tes!D24=0,"",RES_hh_tes!D24/RES_hh_fec!D24)</f>
        <v>0.82467496106233718</v>
      </c>
      <c r="E24" s="78">
        <f>IF(RES_hh_tes!E24=0,"",RES_hh_tes!E24/RES_hh_fec!E24)</f>
        <v>0.82744749643584425</v>
      </c>
      <c r="F24" s="78">
        <f>IF(RES_hh_tes!F24=0,"",RES_hh_tes!F24/RES_hh_fec!F24)</f>
        <v>0.82971194765277667</v>
      </c>
      <c r="G24" s="78">
        <f>IF(RES_hh_tes!G24=0,"",RES_hh_tes!G24/RES_hh_fec!G24)</f>
        <v>0.83061713489064959</v>
      </c>
      <c r="H24" s="78">
        <f>IF(RES_hh_tes!H24=0,"",RES_hh_tes!H24/RES_hh_fec!H24)</f>
        <v>0.83234236263371786</v>
      </c>
      <c r="I24" s="78">
        <f>IF(RES_hh_tes!I24=0,"",RES_hh_tes!I24/RES_hh_fec!I24)</f>
        <v>0.83615667427386509</v>
      </c>
      <c r="J24" s="78">
        <f>IF(RES_hh_tes!J24=0,"",RES_hh_tes!J24/RES_hh_fec!J24)</f>
        <v>0.84090659801353207</v>
      </c>
      <c r="K24" s="78">
        <f>IF(RES_hh_tes!K24=0,"",RES_hh_tes!K24/RES_hh_fec!K24)</f>
        <v>0.84579453958442874</v>
      </c>
      <c r="L24" s="78">
        <f>IF(RES_hh_tes!L24=0,"",RES_hh_tes!L24/RES_hh_fec!L24)</f>
        <v>0.85078969531082993</v>
      </c>
      <c r="M24" s="78">
        <f>IF(RES_hh_tes!M24=0,"",RES_hh_tes!M24/RES_hh_fec!M24)</f>
        <v>0.8562588436051215</v>
      </c>
      <c r="N24" s="78">
        <f>IF(RES_hh_tes!N24=0,"",RES_hh_tes!N24/RES_hh_fec!N24)</f>
        <v>0.86217000154928192</v>
      </c>
      <c r="O24" s="78">
        <f>IF(RES_hh_tes!O24=0,"",RES_hh_tes!O24/RES_hh_fec!O24)</f>
        <v>0.86729724164484567</v>
      </c>
      <c r="P24" s="78">
        <f>IF(RES_hh_tes!P24=0,"",RES_hh_tes!P24/RES_hh_fec!P24)</f>
        <v>0.87021115518450121</v>
      </c>
      <c r="Q24" s="78">
        <f>IF(RES_hh_tes!Q24=0,"",RES_hh_tes!Q24/RES_hh_fec!Q24)</f>
        <v>0.87341584390434091</v>
      </c>
      <c r="R24" s="78">
        <f>IF(RES_hh_tes!R24=0,"",RES_hh_tes!R24/RES_hh_fec!R24)</f>
        <v>0.87700807758454635</v>
      </c>
      <c r="S24" s="78">
        <f>IF(RES_hh_tes!S24=0,"",RES_hh_tes!S24/RES_hh_fec!S24)</f>
        <v>0.88061944932544856</v>
      </c>
      <c r="T24" s="78">
        <f>IF(RES_hh_tes!T24=0,"",RES_hh_tes!T24/RES_hh_fec!T24)</f>
        <v>0.8844041316728285</v>
      </c>
      <c r="U24" s="78">
        <f>IF(RES_hh_tes!U24=0,"",RES_hh_tes!U24/RES_hh_fec!U24)</f>
        <v>0.88843935367431814</v>
      </c>
      <c r="V24" s="78">
        <f>IF(RES_hh_tes!V24=0,"",RES_hh_tes!V24/RES_hh_fec!V24)</f>
        <v>0.89308079477012481</v>
      </c>
      <c r="W24" s="78">
        <f>IF(RES_hh_tes!W24=0,"",RES_hh_tes!W24/RES_hh_fec!W24)</f>
        <v>0.8990041820789163</v>
      </c>
      <c r="DA24" s="89" t="s">
        <v>437</v>
      </c>
    </row>
    <row r="25" spans="1:105" ht="12" customHeight="1" x14ac:dyDescent="0.25">
      <c r="A25" s="73" t="s">
        <v>53</v>
      </c>
      <c r="B25" s="79">
        <f>IF(RES_hh_tes!B25=0,"",RES_hh_tes!B25/RES_hh_fec!B25)</f>
        <v>0.67508041869974356</v>
      </c>
      <c r="C25" s="79">
        <f>IF(RES_hh_tes!C25=0,"",RES_hh_tes!C25/RES_hh_fec!C25)</f>
        <v>0.67918321791262093</v>
      </c>
      <c r="D25" s="79">
        <f>IF(RES_hh_tes!D25=0,"",RES_hh_tes!D25/RES_hh_fec!D25)</f>
        <v>0.68332240708599801</v>
      </c>
      <c r="E25" s="79">
        <f>IF(RES_hh_tes!E25=0,"",RES_hh_tes!E25/RES_hh_fec!E25)</f>
        <v>0.68732324946982359</v>
      </c>
      <c r="F25" s="79">
        <f>IF(RES_hh_tes!F25=0,"",RES_hh_tes!F25/RES_hh_fec!F25)</f>
        <v>0.69109535791811327</v>
      </c>
      <c r="G25" s="79">
        <f>IF(RES_hh_tes!G25=0,"",RES_hh_tes!G25/RES_hh_fec!G25)</f>
        <v>0.69534111239715612</v>
      </c>
      <c r="H25" s="79">
        <f>IF(RES_hh_tes!H25=0,"",RES_hh_tes!H25/RES_hh_fec!H25)</f>
        <v>0.70019938568374418</v>
      </c>
      <c r="I25" s="79">
        <f>IF(RES_hh_tes!I25=0,"",RES_hh_tes!I25/RES_hh_fec!I25)</f>
        <v>0.7027813599131888</v>
      </c>
      <c r="J25" s="79">
        <f>IF(RES_hh_tes!J25=0,"",RES_hh_tes!J25/RES_hh_fec!J25)</f>
        <v>0.70369998007237444</v>
      </c>
      <c r="K25" s="79">
        <f>IF(RES_hh_tes!K25=0,"",RES_hh_tes!K25/RES_hh_fec!K25)</f>
        <v>0.70493312621148918</v>
      </c>
      <c r="L25" s="79">
        <f>IF(RES_hh_tes!L25=0,"",RES_hh_tes!L25/RES_hh_fec!L25)</f>
        <v>0.70669997478980329</v>
      </c>
      <c r="M25" s="79">
        <f>IF(RES_hh_tes!M25=0,"",RES_hh_tes!M25/RES_hh_fec!M25)</f>
        <v>0.70875853431829006</v>
      </c>
      <c r="N25" s="79">
        <f>IF(RES_hh_tes!N25=0,"",RES_hh_tes!N25/RES_hh_fec!N25)</f>
        <v>0.71157443046042823</v>
      </c>
      <c r="O25" s="79">
        <f>IF(RES_hh_tes!O25=0,"",RES_hh_tes!O25/RES_hh_fec!O25)</f>
        <v>0.71591157340849165</v>
      </c>
      <c r="P25" s="79">
        <f>IF(RES_hh_tes!P25=0,"",RES_hh_tes!P25/RES_hh_fec!P25)</f>
        <v>0.72160170352885111</v>
      </c>
      <c r="Q25" s="79">
        <f>IF(RES_hh_tes!Q25=0,"",RES_hh_tes!Q25/RES_hh_fec!Q25)</f>
        <v>0.72850295747425353</v>
      </c>
      <c r="R25" s="79">
        <f>IF(RES_hh_tes!R25=0,"",RES_hh_tes!R25/RES_hh_fec!R25)</f>
        <v>0.73576770571355132</v>
      </c>
      <c r="S25" s="79">
        <f>IF(RES_hh_tes!S25=0,"",RES_hh_tes!S25/RES_hh_fec!S25)</f>
        <v>0.74297977924222403</v>
      </c>
      <c r="T25" s="79">
        <f>IF(RES_hh_tes!T25=0,"",RES_hh_tes!T25/RES_hh_fec!T25)</f>
        <v>0.7520809243417822</v>
      </c>
      <c r="U25" s="79">
        <f>IF(RES_hh_tes!U25=0,"",RES_hh_tes!U25/RES_hh_fec!U25)</f>
        <v>0.76032184985689644</v>
      </c>
      <c r="V25" s="79">
        <f>IF(RES_hh_tes!V25=0,"",RES_hh_tes!V25/RES_hh_fec!V25)</f>
        <v>0.76869289772760041</v>
      </c>
      <c r="W25" s="79">
        <f>IF(RES_hh_tes!W25=0,"",RES_hh_tes!W25/RES_hh_fec!W25)</f>
        <v>0.77688554294132395</v>
      </c>
      <c r="DA25" s="90" t="s">
        <v>438</v>
      </c>
    </row>
    <row r="26" spans="1:105" ht="12" customHeight="1" x14ac:dyDescent="0.25">
      <c r="A26" s="32" t="s">
        <v>52</v>
      </c>
      <c r="B26" s="81">
        <f>IF(RES_hh_tes!B26=0,"",RES_hh_tes!B26/RES_hh_fec!B26)</f>
        <v>1.0000000000000002</v>
      </c>
      <c r="C26" s="81">
        <f>IF(RES_hh_tes!C26=0,"",RES_hh_tes!C26/RES_hh_fec!C26)</f>
        <v>1</v>
      </c>
      <c r="D26" s="81">
        <f>IF(RES_hh_tes!D26=0,"",RES_hh_tes!D26/RES_hh_fec!D26)</f>
        <v>1.0000000000000002</v>
      </c>
      <c r="E26" s="81">
        <f>IF(RES_hh_tes!E26=0,"",RES_hh_tes!E26/RES_hh_fec!E26)</f>
        <v>0.99999999999999967</v>
      </c>
      <c r="F26" s="81">
        <f>IF(RES_hh_tes!F26=0,"",RES_hh_tes!F26/RES_hh_fec!F26)</f>
        <v>1.0000000000000002</v>
      </c>
      <c r="G26" s="81">
        <f>IF(RES_hh_tes!G26=0,"",RES_hh_tes!G26/RES_hh_fec!G26)</f>
        <v>0.99999999999999967</v>
      </c>
      <c r="H26" s="81">
        <f>IF(RES_hh_tes!H26=0,"",RES_hh_tes!H26/RES_hh_fec!H26)</f>
        <v>1</v>
      </c>
      <c r="I26" s="81">
        <f>IF(RES_hh_tes!I26=0,"",RES_hh_tes!I26/RES_hh_fec!I26)</f>
        <v>0.99999999999999956</v>
      </c>
      <c r="J26" s="81">
        <f>IF(RES_hh_tes!J26=0,"",RES_hh_tes!J26/RES_hh_fec!J26)</f>
        <v>0.99999999999999922</v>
      </c>
      <c r="K26" s="81">
        <f>IF(RES_hh_tes!K26=0,"",RES_hh_tes!K26/RES_hh_fec!K26)</f>
        <v>0.99999999999999911</v>
      </c>
      <c r="L26" s="81">
        <f>IF(RES_hh_tes!L26=0,"",RES_hh_tes!L26/RES_hh_fec!L26)</f>
        <v>0.99999999999999545</v>
      </c>
      <c r="M26" s="81">
        <f>IF(RES_hh_tes!M26=0,"",RES_hh_tes!M26/RES_hh_fec!M26)</f>
        <v>0.99999999999999556</v>
      </c>
      <c r="N26" s="81">
        <f>IF(RES_hh_tes!N26=0,"",RES_hh_tes!N26/RES_hh_fec!N26)</f>
        <v>0.99999999999999911</v>
      </c>
      <c r="O26" s="81">
        <f>IF(RES_hh_tes!O26=0,"",RES_hh_tes!O26/RES_hh_fec!O26)</f>
        <v>1.0000000000000022</v>
      </c>
      <c r="P26" s="81">
        <f>IF(RES_hh_tes!P26=0,"",RES_hh_tes!P26/RES_hh_fec!P26)</f>
        <v>1.0000000000000031</v>
      </c>
      <c r="Q26" s="81">
        <f>IF(RES_hh_tes!Q26=0,"",RES_hh_tes!Q26/RES_hh_fec!Q26)</f>
        <v>1.000000000000002</v>
      </c>
      <c r="R26" s="81">
        <f>IF(RES_hh_tes!R26=0,"",RES_hh_tes!R26/RES_hh_fec!R26)</f>
        <v>0.99999999999999267</v>
      </c>
      <c r="S26" s="81">
        <f>IF(RES_hh_tes!S26=0,"",RES_hh_tes!S26/RES_hh_fec!S26)</f>
        <v>1.0000000000000009</v>
      </c>
      <c r="T26" s="81">
        <f>IF(RES_hh_tes!T26=0,"",RES_hh_tes!T26/RES_hh_fec!T26)</f>
        <v>0.99999999999998901</v>
      </c>
      <c r="U26" s="81">
        <f>IF(RES_hh_tes!U26=0,"",RES_hh_tes!U26/RES_hh_fec!U26)</f>
        <v>1.0000000000000049</v>
      </c>
      <c r="V26" s="81">
        <f>IF(RES_hh_tes!V26=0,"",RES_hh_tes!V26/RES_hh_fec!V26)</f>
        <v>1.0000000000000075</v>
      </c>
      <c r="W26" s="81">
        <f>IF(RES_hh_tes!W26=0,"",RES_hh_tes!W26/RES_hh_fec!W26)</f>
        <v>1.0000000000000162</v>
      </c>
      <c r="DA26" s="92" t="s">
        <v>439</v>
      </c>
    </row>
    <row r="27" spans="1:105" ht="12.95" customHeight="1" x14ac:dyDescent="0.25">
      <c r="A27" s="68" t="s">
        <v>54</v>
      </c>
      <c r="B27" s="70">
        <f>IF(RES_hh_tes!B27=0,"",RES_hh_tes!B27/RES_hh_fec!B27)</f>
        <v>0.73593416842221882</v>
      </c>
      <c r="C27" s="70">
        <f>IF(RES_hh_tes!C27=0,"",RES_hh_tes!C27/RES_hh_fec!C27)</f>
        <v>0.73775923737229987</v>
      </c>
      <c r="D27" s="70">
        <f>IF(RES_hh_tes!D27=0,"",RES_hh_tes!D27/RES_hh_fec!D27)</f>
        <v>0.74041467041761966</v>
      </c>
      <c r="E27" s="70">
        <f>IF(RES_hh_tes!E27=0,"",RES_hh_tes!E27/RES_hh_fec!E27)</f>
        <v>0.74291404119149596</v>
      </c>
      <c r="F27" s="70">
        <f>IF(RES_hh_tes!F27=0,"",RES_hh_tes!F27/RES_hh_fec!F27)</f>
        <v>0.74542145192605758</v>
      </c>
      <c r="G27" s="70">
        <f>IF(RES_hh_tes!G27=0,"",RES_hh_tes!G27/RES_hh_fec!G27)</f>
        <v>0.74567820820746622</v>
      </c>
      <c r="H27" s="70">
        <f>IF(RES_hh_tes!H27=0,"",RES_hh_tes!H27/RES_hh_fec!H27)</f>
        <v>0.74841836501521075</v>
      </c>
      <c r="I27" s="70">
        <f>IF(RES_hh_tes!I27=0,"",RES_hh_tes!I27/RES_hh_fec!I27)</f>
        <v>0.75035399951035864</v>
      </c>
      <c r="J27" s="70">
        <f>IF(RES_hh_tes!J27=0,"",RES_hh_tes!J27/RES_hh_fec!J27)</f>
        <v>0.75126304987912329</v>
      </c>
      <c r="K27" s="70">
        <f>IF(RES_hh_tes!K27=0,"",RES_hh_tes!K27/RES_hh_fec!K27)</f>
        <v>0.75255660852295625</v>
      </c>
      <c r="L27" s="70">
        <f>IF(RES_hh_tes!L27=0,"",RES_hh_tes!L27/RES_hh_fec!L27)</f>
        <v>0.75414761088971083</v>
      </c>
      <c r="M27" s="70">
        <f>IF(RES_hh_tes!M27=0,"",RES_hh_tes!M27/RES_hh_fec!M27)</f>
        <v>0.75511873598460111</v>
      </c>
      <c r="N27" s="70">
        <f>IF(RES_hh_tes!N27=0,"",RES_hh_tes!N27/RES_hh_fec!N27)</f>
        <v>0.75789500488778372</v>
      </c>
      <c r="O27" s="70">
        <f>IF(RES_hh_tes!O27=0,"",RES_hh_tes!O27/RES_hh_fec!O27)</f>
        <v>0.76127914191117341</v>
      </c>
      <c r="P27" s="70">
        <f>IF(RES_hh_tes!P27=0,"",RES_hh_tes!P27/RES_hh_fec!P27)</f>
        <v>0.7651085653151144</v>
      </c>
      <c r="Q27" s="70">
        <f>IF(RES_hh_tes!Q27=0,"",RES_hh_tes!Q27/RES_hh_fec!Q27)</f>
        <v>0.77014663995637012</v>
      </c>
      <c r="R27" s="70">
        <f>IF(RES_hh_tes!R27=0,"",RES_hh_tes!R27/RES_hh_fec!R27)</f>
        <v>0.77778146081322164</v>
      </c>
      <c r="S27" s="70">
        <f>IF(RES_hh_tes!S27=0,"",RES_hh_tes!S27/RES_hh_fec!S27)</f>
        <v>0.78505747572404516</v>
      </c>
      <c r="T27" s="70">
        <f>IF(RES_hh_tes!T27=0,"",RES_hh_tes!T27/RES_hh_fec!T27)</f>
        <v>0.79509539562568943</v>
      </c>
      <c r="U27" s="70">
        <f>IF(RES_hh_tes!U27=0,"",RES_hh_tes!U27/RES_hh_fec!U27)</f>
        <v>0.80485342028164919</v>
      </c>
      <c r="V27" s="70">
        <f>IF(RES_hh_tes!V27=0,"",RES_hh_tes!V27/RES_hh_fec!V27)</f>
        <v>0.81509255608715425</v>
      </c>
      <c r="W27" s="70">
        <f>IF(RES_hh_tes!W27=0,"",RES_hh_tes!W27/RES_hh_fec!W27)</f>
        <v>0.82523631809373554</v>
      </c>
      <c r="DA27" s="88" t="s">
        <v>293</v>
      </c>
    </row>
    <row r="28" spans="1:105" ht="12" customHeight="1" x14ac:dyDescent="0.25">
      <c r="A28" s="28" t="s">
        <v>51</v>
      </c>
      <c r="B28" s="78">
        <f>IF(RES_hh_tes!B28=0,"",RES_hh_tes!B28/RES_hh_fec!B28)</f>
        <v>0.59263614453201729</v>
      </c>
      <c r="C28" s="78">
        <f>IF(RES_hh_tes!C28=0,"",RES_hh_tes!C28/RES_hh_fec!C28)</f>
        <v>0.59313302672767987</v>
      </c>
      <c r="D28" s="78">
        <f>IF(RES_hh_tes!D28=0,"",RES_hh_tes!D28/RES_hh_fec!D28)</f>
        <v>0.59348157121071821</v>
      </c>
      <c r="E28" s="78">
        <f>IF(RES_hh_tes!E28=0,"",RES_hh_tes!E28/RES_hh_fec!E28)</f>
        <v>0.59400760052738688</v>
      </c>
      <c r="F28" s="78">
        <f>IF(RES_hh_tes!F28=0,"",RES_hh_tes!F28/RES_hh_fec!F28)</f>
        <v>0.59499057754648099</v>
      </c>
      <c r="G28" s="78">
        <f>IF(RES_hh_tes!G28=0,"",RES_hh_tes!G28/RES_hh_fec!G28)</f>
        <v>0.59624196755003489</v>
      </c>
      <c r="H28" s="78">
        <f>IF(RES_hh_tes!H28=0,"",RES_hh_tes!H28/RES_hh_fec!H28)</f>
        <v>0.59829840289507907</v>
      </c>
      <c r="I28" s="78">
        <f>IF(RES_hh_tes!I28=0,"",RES_hh_tes!I28/RES_hh_fec!I28)</f>
        <v>0.59930161027058837</v>
      </c>
      <c r="J28" s="78">
        <f>IF(RES_hh_tes!J28=0,"",RES_hh_tes!J28/RES_hh_fec!J28)</f>
        <v>0.59934042645359697</v>
      </c>
      <c r="K28" s="78">
        <f>IF(RES_hh_tes!K28=0,"",RES_hh_tes!K28/RES_hh_fec!K28)</f>
        <v>0.59942089891543471</v>
      </c>
      <c r="L28" s="78">
        <f>IF(RES_hh_tes!L28=0,"",RES_hh_tes!L28/RES_hh_fec!L28)</f>
        <v>0.59957660652928335</v>
      </c>
      <c r="M28" s="78">
        <f>IF(RES_hh_tes!M28=0,"",RES_hh_tes!M28/RES_hh_fec!M28)</f>
        <v>0.59977273542228315</v>
      </c>
      <c r="N28" s="78">
        <f>IF(RES_hh_tes!N28=0,"",RES_hh_tes!N28/RES_hh_fec!N28)</f>
        <v>0.59997895410367297</v>
      </c>
      <c r="O28" s="78">
        <f>IF(RES_hh_tes!O28=0,"",RES_hh_tes!O28/RES_hh_fec!O28)</f>
        <v>0.60015229785268753</v>
      </c>
      <c r="P28" s="78">
        <f>IF(RES_hh_tes!P28=0,"",RES_hh_tes!P28/RES_hh_fec!P28)</f>
        <v>0.60015294552467913</v>
      </c>
      <c r="Q28" s="78">
        <f>IF(RES_hh_tes!Q28=0,"",RES_hh_tes!Q28/RES_hh_fec!Q28)</f>
        <v>0.60015526391482299</v>
      </c>
      <c r="R28" s="78">
        <f>IF(RES_hh_tes!R28=0,"",RES_hh_tes!R28/RES_hh_fec!R28)</f>
        <v>0.60020442893642234</v>
      </c>
      <c r="S28" s="78">
        <f>IF(RES_hh_tes!S28=0,"",RES_hh_tes!S28/RES_hh_fec!S28)</f>
        <v>0.60035116815690859</v>
      </c>
      <c r="T28" s="78">
        <f>IF(RES_hh_tes!T28=0,"",RES_hh_tes!T28/RES_hh_fec!T28)</f>
        <v>0.60069774639965356</v>
      </c>
      <c r="U28" s="78">
        <f>IF(RES_hh_tes!U28=0,"",RES_hh_tes!U28/RES_hh_fec!U28)</f>
        <v>0.60123329458607255</v>
      </c>
      <c r="V28" s="78">
        <f>IF(RES_hh_tes!V28=0,"",RES_hh_tes!V28/RES_hh_fec!V28)</f>
        <v>0.60213718188301124</v>
      </c>
      <c r="W28" s="78">
        <f>IF(RES_hh_tes!W28=0,"",RES_hh_tes!W28/RES_hh_fec!W28)</f>
        <v>0.602840308185011</v>
      </c>
      <c r="DA28" s="89" t="s">
        <v>440</v>
      </c>
    </row>
    <row r="29" spans="1:105" s="2" customFormat="1" ht="12" customHeight="1" x14ac:dyDescent="0.25">
      <c r="A29" s="28" t="s">
        <v>74</v>
      </c>
      <c r="B29" s="78">
        <f>IF(RES_hh_tes!B29=0,"",RES_hh_tes!B29/RES_hh_fec!B29)</f>
        <v>0.60693797014948769</v>
      </c>
      <c r="C29" s="78">
        <f>IF(RES_hh_tes!C29=0,"",RES_hh_tes!C29/RES_hh_fec!C29)</f>
        <v>0.60784016626639481</v>
      </c>
      <c r="D29" s="78">
        <f>IF(RES_hh_tes!D29=0,"",RES_hh_tes!D29/RES_hh_fec!D29)</f>
        <v>0.60867460574717336</v>
      </c>
      <c r="E29" s="78">
        <f>IF(RES_hh_tes!E29=0,"",RES_hh_tes!E29/RES_hh_fec!E29)</f>
        <v>0.6096306686448929</v>
      </c>
      <c r="F29" s="78">
        <f>IF(RES_hh_tes!F29=0,"",RES_hh_tes!F29/RES_hh_fec!F29)</f>
        <v>0.61078822633971208</v>
      </c>
      <c r="G29" s="78">
        <f>IF(RES_hh_tes!G29=0,"",RES_hh_tes!G29/RES_hh_fec!G29)</f>
        <v>0.61209622648353135</v>
      </c>
      <c r="H29" s="78">
        <f>IF(RES_hh_tes!H29=0,"",RES_hh_tes!H29/RES_hh_fec!H29)</f>
        <v>0.61355242337939442</v>
      </c>
      <c r="I29" s="78">
        <f>IF(RES_hh_tes!I29=0,"",RES_hh_tes!I29/RES_hh_fec!I29)</f>
        <v>0.61423925734695439</v>
      </c>
      <c r="J29" s="78">
        <f>IF(RES_hh_tes!J29=0,"",RES_hh_tes!J29/RES_hh_fec!J29)</f>
        <v>0.61438399921303932</v>
      </c>
      <c r="K29" s="78">
        <f>IF(RES_hh_tes!K29=0,"",RES_hh_tes!K29/RES_hh_fec!K29)</f>
        <v>0.61462299275288201</v>
      </c>
      <c r="L29" s="78">
        <f>IF(RES_hh_tes!L29=0,"",RES_hh_tes!L29/RES_hh_fec!L29)</f>
        <v>0.61482488633969468</v>
      </c>
      <c r="M29" s="78">
        <f>IF(RES_hh_tes!M29=0,"",RES_hh_tes!M29/RES_hh_fec!M29)</f>
        <v>0.61499955381097315</v>
      </c>
      <c r="N29" s="78">
        <f>IF(RES_hh_tes!N29=0,"",RES_hh_tes!N29/RES_hh_fec!N29)</f>
        <v>0.61521862774027447</v>
      </c>
      <c r="O29" s="78">
        <f>IF(RES_hh_tes!O29=0,"",RES_hh_tes!O29/RES_hh_fec!O29)</f>
        <v>0.61551222007161011</v>
      </c>
      <c r="P29" s="78">
        <f>IF(RES_hh_tes!P29=0,"",RES_hh_tes!P29/RES_hh_fec!P29)</f>
        <v>0.61568378941262714</v>
      </c>
      <c r="Q29" s="78">
        <f>IF(RES_hh_tes!Q29=0,"",RES_hh_tes!Q29/RES_hh_fec!Q29)</f>
        <v>0.6157943046851051</v>
      </c>
      <c r="R29" s="78">
        <f>IF(RES_hh_tes!R29=0,"",RES_hh_tes!R29/RES_hh_fec!R29)</f>
        <v>0.6160180614025289</v>
      </c>
      <c r="S29" s="78">
        <f>IF(RES_hh_tes!S29=0,"",RES_hh_tes!S29/RES_hh_fec!S29)</f>
        <v>0.61633534594900818</v>
      </c>
      <c r="T29" s="78">
        <f>IF(RES_hh_tes!T29=0,"",RES_hh_tes!T29/RES_hh_fec!T29)</f>
        <v>0.61661323657497424</v>
      </c>
      <c r="U29" s="78">
        <f>IF(RES_hh_tes!U29=0,"",RES_hh_tes!U29/RES_hh_fec!U29)</f>
        <v>0.61711562173522216</v>
      </c>
      <c r="V29" s="78">
        <f>IF(RES_hh_tes!V29=0,"",RES_hh_tes!V29/RES_hh_fec!V29)</f>
        <v>0.61809509047346645</v>
      </c>
      <c r="W29" s="78">
        <f>IF(RES_hh_tes!W29=0,"",RES_hh_tes!W29/RES_hh_fec!W29)</f>
        <v>0.61983754121541323</v>
      </c>
      <c r="DA29" s="89" t="s">
        <v>441</v>
      </c>
    </row>
    <row r="30" spans="1:105" ht="12" customHeight="1" x14ac:dyDescent="0.25">
      <c r="A30" s="28" t="s">
        <v>192</v>
      </c>
      <c r="B30" s="78">
        <f>IF(RES_hh_tes!B30=0,"",RES_hh_tes!B30/RES_hh_fec!B30)</f>
        <v>0.60174759592203464</v>
      </c>
      <c r="C30" s="78">
        <f>IF(RES_hh_tes!C30=0,"",RES_hh_tes!C30/RES_hh_fec!C30)</f>
        <v>0.60295202340295384</v>
      </c>
      <c r="D30" s="78">
        <f>IF(RES_hh_tes!D30=0,"",RES_hh_tes!D30/RES_hh_fec!D30)</f>
        <v>0.60420440040742995</v>
      </c>
      <c r="E30" s="78">
        <f>IF(RES_hh_tes!E30=0,"",RES_hh_tes!E30/RES_hh_fec!E30)</f>
        <v>0.60559566310186452</v>
      </c>
      <c r="F30" s="78">
        <f>IF(RES_hh_tes!F30=0,"",RES_hh_tes!F30/RES_hh_fec!F30)</f>
        <v>0.60696700454857522</v>
      </c>
      <c r="G30" s="78">
        <f>IF(RES_hh_tes!G30=0,"",RES_hh_tes!G30/RES_hh_fec!G30)</f>
        <v>0.60834886216557527</v>
      </c>
      <c r="H30" s="78">
        <f>IF(RES_hh_tes!H30=0,"",RES_hh_tes!H30/RES_hh_fec!H30)</f>
        <v>0.60954214142405039</v>
      </c>
      <c r="I30" s="78">
        <f>IF(RES_hh_tes!I30=0,"",RES_hh_tes!I30/RES_hh_fec!I30)</f>
        <v>0.61013260604704089</v>
      </c>
      <c r="J30" s="78">
        <f>IF(RES_hh_tes!J30=0,"",RES_hh_tes!J30/RES_hh_fec!J30)</f>
        <v>0.61047358261026374</v>
      </c>
      <c r="K30" s="78">
        <f>IF(RES_hh_tes!K30=0,"",RES_hh_tes!K30/RES_hh_fec!K30)</f>
        <v>0.61094684200276506</v>
      </c>
      <c r="L30" s="78">
        <f>IF(RES_hh_tes!L30=0,"",RES_hh_tes!L30/RES_hh_fec!L30)</f>
        <v>0.61145395801408187</v>
      </c>
      <c r="M30" s="78">
        <f>IF(RES_hh_tes!M30=0,"",RES_hh_tes!M30/RES_hh_fec!M30)</f>
        <v>0.61197220304570443</v>
      </c>
      <c r="N30" s="78">
        <f>IF(RES_hh_tes!N30=0,"",RES_hh_tes!N30/RES_hh_fec!N30)</f>
        <v>0.61242295026937832</v>
      </c>
      <c r="O30" s="78">
        <f>IF(RES_hh_tes!O30=0,"",RES_hh_tes!O30/RES_hh_fec!O30)</f>
        <v>0.61279339115096931</v>
      </c>
      <c r="P30" s="78">
        <f>IF(RES_hh_tes!P30=0,"",RES_hh_tes!P30/RES_hh_fec!P30)</f>
        <v>0.61293639218478024</v>
      </c>
      <c r="Q30" s="78">
        <f>IF(RES_hh_tes!Q30=0,"",RES_hh_tes!Q30/RES_hh_fec!Q30)</f>
        <v>0.61304418802814775</v>
      </c>
      <c r="R30" s="78">
        <f>IF(RES_hh_tes!R30=0,"",RES_hh_tes!R30/RES_hh_fec!R30)</f>
        <v>0.61334548990482429</v>
      </c>
      <c r="S30" s="78">
        <f>IF(RES_hh_tes!S30=0,"",RES_hh_tes!S30/RES_hh_fec!S30)</f>
        <v>0.61413055327565569</v>
      </c>
      <c r="T30" s="78">
        <f>IF(RES_hh_tes!T30=0,"",RES_hh_tes!T30/RES_hh_fec!T30)</f>
        <v>0.61546992516594157</v>
      </c>
      <c r="U30" s="78">
        <f>IF(RES_hh_tes!U30=0,"",RES_hh_tes!U30/RES_hh_fec!U30)</f>
        <v>0.61748091517434534</v>
      </c>
      <c r="V30" s="78">
        <f>IF(RES_hh_tes!V30=0,"",RES_hh_tes!V30/RES_hh_fec!V30)</f>
        <v>0.61982685893750078</v>
      </c>
      <c r="W30" s="78">
        <f>IF(RES_hh_tes!W30=0,"",RES_hh_tes!W30/RES_hh_fec!W30)</f>
        <v>0.62214183777652854</v>
      </c>
      <c r="DA30" s="89" t="s">
        <v>442</v>
      </c>
    </row>
    <row r="31" spans="1:105" ht="12" customHeight="1" x14ac:dyDescent="0.25">
      <c r="A31" s="28" t="s">
        <v>207</v>
      </c>
      <c r="B31" s="78">
        <f>IF(RES_hh_tes!B31=0,"",RES_hh_tes!B31/RES_hh_fec!B31)</f>
        <v>0.58248597727848272</v>
      </c>
      <c r="C31" s="78">
        <f>IF(RES_hh_tes!C31=0,"",RES_hh_tes!C31/RES_hh_fec!C31)</f>
        <v>0.58349058100779672</v>
      </c>
      <c r="D31" s="78">
        <f>IF(RES_hh_tes!D31=0,"",RES_hh_tes!D31/RES_hh_fec!D31)</f>
        <v>0.58448234495085338</v>
      </c>
      <c r="E31" s="78">
        <f>IF(RES_hh_tes!E31=0,"",RES_hh_tes!E31/RES_hh_fec!E31)</f>
        <v>0.58548471862738749</v>
      </c>
      <c r="F31" s="78">
        <f>IF(RES_hh_tes!F31=0,"",RES_hh_tes!F31/RES_hh_fec!F31)</f>
        <v>0.58653015342876669</v>
      </c>
      <c r="G31" s="78">
        <f>IF(RES_hh_tes!G31=0,"",RES_hh_tes!G31/RES_hh_fec!G31)</f>
        <v>0.58759968981975774</v>
      </c>
      <c r="H31" s="78">
        <f>IF(RES_hh_tes!H31=0,"",RES_hh_tes!H31/RES_hh_fec!H31)</f>
        <v>0.58862487675168385</v>
      </c>
      <c r="I31" s="78">
        <f>IF(RES_hh_tes!I31=0,"",RES_hh_tes!I31/RES_hh_fec!I31)</f>
        <v>0.58905806871969135</v>
      </c>
      <c r="J31" s="78">
        <f>IF(RES_hh_tes!J31=0,"",RES_hh_tes!J31/RES_hh_fec!J31)</f>
        <v>0.58917076401282953</v>
      </c>
      <c r="K31" s="78">
        <f>IF(RES_hh_tes!K31=0,"",RES_hh_tes!K31/RES_hh_fec!K31)</f>
        <v>0.58930780722918108</v>
      </c>
      <c r="L31" s="78">
        <f>IF(RES_hh_tes!L31=0,"",RES_hh_tes!L31/RES_hh_fec!L31)</f>
        <v>0.58944631369778966</v>
      </c>
      <c r="M31" s="78">
        <f>IF(RES_hh_tes!M31=0,"",RES_hh_tes!M31/RES_hh_fec!M31)</f>
        <v>0.58957834928679886</v>
      </c>
      <c r="N31" s="78">
        <f>IF(RES_hh_tes!N31=0,"",RES_hh_tes!N31/RES_hh_fec!N31)</f>
        <v>0.58968861969184549</v>
      </c>
      <c r="O31" s="78">
        <f>IF(RES_hh_tes!O31=0,"",RES_hh_tes!O31/RES_hh_fec!O31)</f>
        <v>0.58977480090072998</v>
      </c>
      <c r="P31" s="78">
        <f>IF(RES_hh_tes!P31=0,"",RES_hh_tes!P31/RES_hh_fec!P31)</f>
        <v>0.58981159123999838</v>
      </c>
      <c r="Q31" s="78">
        <f>IF(RES_hh_tes!Q31=0,"",RES_hh_tes!Q31/RES_hh_fec!Q31)</f>
        <v>0.58984122545473916</v>
      </c>
      <c r="R31" s="78">
        <f>IF(RES_hh_tes!R31=0,"",RES_hh_tes!R31/RES_hh_fec!R31)</f>
        <v>0.58990670856028971</v>
      </c>
      <c r="S31" s="78">
        <f>IF(RES_hh_tes!S31=0,"",RES_hh_tes!S31/RES_hh_fec!S31)</f>
        <v>0.5901082238641957</v>
      </c>
      <c r="T31" s="78">
        <f>IF(RES_hh_tes!T31=0,"",RES_hh_tes!T31/RES_hh_fec!T31)</f>
        <v>0.59048513525087309</v>
      </c>
      <c r="U31" s="78">
        <f>IF(RES_hh_tes!U31=0,"",RES_hh_tes!U31/RES_hh_fec!U31)</f>
        <v>0.59109036960529926</v>
      </c>
      <c r="V31" s="78">
        <f>IF(RES_hh_tes!V31=0,"",RES_hh_tes!V31/RES_hh_fec!V31)</f>
        <v>0.59178250110633512</v>
      </c>
      <c r="W31" s="78">
        <f>IF(RES_hh_tes!W31=0,"",RES_hh_tes!W31/RES_hh_fec!W31)</f>
        <v>0.59243654929012413</v>
      </c>
      <c r="DA31" s="89" t="s">
        <v>443</v>
      </c>
    </row>
    <row r="32" spans="1:105" ht="12" customHeight="1" x14ac:dyDescent="0.25">
      <c r="A32" s="32" t="s">
        <v>53</v>
      </c>
      <c r="B32" s="81">
        <f>IF(RES_hh_tes!B32=0,"",RES_hh_tes!B32/RES_hh_fec!B32)</f>
        <v>0.75203140466876162</v>
      </c>
      <c r="C32" s="81">
        <f>IF(RES_hh_tes!C32=0,"",RES_hh_tes!C32/RES_hh_fec!C32)</f>
        <v>0.7544430587422063</v>
      </c>
      <c r="D32" s="81">
        <f>IF(RES_hh_tes!D32=0,"",RES_hh_tes!D32/RES_hh_fec!D32)</f>
        <v>0.75707000554617332</v>
      </c>
      <c r="E32" s="81">
        <f>IF(RES_hh_tes!E32=0,"",RES_hh_tes!E32/RES_hh_fec!E32)</f>
        <v>0.75984634074331092</v>
      </c>
      <c r="F32" s="81">
        <f>IF(RES_hh_tes!F32=0,"",RES_hh_tes!F32/RES_hh_fec!F32)</f>
        <v>0.76268902696524499</v>
      </c>
      <c r="G32" s="81">
        <f>IF(RES_hh_tes!G32=0,"",RES_hh_tes!G32/RES_hh_fec!G32)</f>
        <v>0.76587323282192699</v>
      </c>
      <c r="H32" s="81">
        <f>IF(RES_hh_tes!H32=0,"",RES_hh_tes!H32/RES_hh_fec!H32)</f>
        <v>0.76943840754117798</v>
      </c>
      <c r="I32" s="81">
        <f>IF(RES_hh_tes!I32=0,"",RES_hh_tes!I32/RES_hh_fec!I32)</f>
        <v>0.77139724097850171</v>
      </c>
      <c r="J32" s="81">
        <f>IF(RES_hh_tes!J32=0,"",RES_hh_tes!J32/RES_hh_fec!J32)</f>
        <v>0.77254486746144613</v>
      </c>
      <c r="K32" s="81">
        <f>IF(RES_hh_tes!K32=0,"",RES_hh_tes!K32/RES_hh_fec!K32)</f>
        <v>0.77426143917806067</v>
      </c>
      <c r="L32" s="81">
        <f>IF(RES_hh_tes!L32=0,"",RES_hh_tes!L32/RES_hh_fec!L32)</f>
        <v>0.77608101689868014</v>
      </c>
      <c r="M32" s="81">
        <f>IF(RES_hh_tes!M32=0,"",RES_hh_tes!M32/RES_hh_fec!M32)</f>
        <v>0.77809842679485175</v>
      </c>
      <c r="N32" s="81">
        <f>IF(RES_hh_tes!N32=0,"",RES_hh_tes!N32/RES_hh_fec!N32)</f>
        <v>0.78052441859772215</v>
      </c>
      <c r="O32" s="81">
        <f>IF(RES_hh_tes!O32=0,"",RES_hh_tes!O32/RES_hh_fec!O32)</f>
        <v>0.78353729347726442</v>
      </c>
      <c r="P32" s="81">
        <f>IF(RES_hh_tes!P32=0,"",RES_hh_tes!P32/RES_hh_fec!P32)</f>
        <v>0.78647556628849735</v>
      </c>
      <c r="Q32" s="81">
        <f>IF(RES_hh_tes!Q32=0,"",RES_hh_tes!Q32/RES_hh_fec!Q32)</f>
        <v>0.79056838988697642</v>
      </c>
      <c r="R32" s="81">
        <f>IF(RES_hh_tes!R32=0,"",RES_hh_tes!R32/RES_hh_fec!R32)</f>
        <v>0.79643856714608408</v>
      </c>
      <c r="S32" s="81">
        <f>IF(RES_hh_tes!S32=0,"",RES_hh_tes!S32/RES_hh_fec!S32)</f>
        <v>0.80428235086118127</v>
      </c>
      <c r="T32" s="81">
        <f>IF(RES_hh_tes!T32=0,"",RES_hh_tes!T32/RES_hh_fec!T32)</f>
        <v>0.81397277892024356</v>
      </c>
      <c r="U32" s="81">
        <f>IF(RES_hh_tes!U32=0,"",RES_hh_tes!U32/RES_hh_fec!U32)</f>
        <v>0.82479776708021613</v>
      </c>
      <c r="V32" s="81">
        <f>IF(RES_hh_tes!V32=0,"",RES_hh_tes!V32/RES_hh_fec!V32)</f>
        <v>0.83665573323440123</v>
      </c>
      <c r="W32" s="81">
        <f>IF(RES_hh_tes!W32=0,"",RES_hh_tes!W32/RES_hh_fec!W32)</f>
        <v>0.84819153029504635</v>
      </c>
      <c r="DA32" s="92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8945.3453416721477</v>
      </c>
      <c r="C3" s="65">
        <f t="shared" si="0"/>
        <v>9147.9012836466663</v>
      </c>
      <c r="D3" s="65">
        <f t="shared" si="0"/>
        <v>8609.8007619072196</v>
      </c>
      <c r="E3" s="65">
        <f t="shared" si="0"/>
        <v>8689.8438420678431</v>
      </c>
      <c r="F3" s="65">
        <f t="shared" si="0"/>
        <v>8359.5580346975476</v>
      </c>
      <c r="G3" s="65">
        <f t="shared" si="0"/>
        <v>8798.0330343158676</v>
      </c>
      <c r="H3" s="65">
        <f t="shared" si="0"/>
        <v>8471.523710571315</v>
      </c>
      <c r="I3" s="65">
        <f t="shared" si="0"/>
        <v>7497.7988738457016</v>
      </c>
      <c r="J3" s="65">
        <f t="shared" si="0"/>
        <v>7654.063299243322</v>
      </c>
      <c r="K3" s="65">
        <f t="shared" si="0"/>
        <v>7363.4948358131769</v>
      </c>
      <c r="L3" s="65">
        <f t="shared" si="0"/>
        <v>8058.8763563479843</v>
      </c>
      <c r="M3" s="65">
        <f t="shared" si="0"/>
        <v>6983.0333969518824</v>
      </c>
      <c r="N3" s="65">
        <f t="shared" si="0"/>
        <v>6731.1385274143931</v>
      </c>
      <c r="O3" s="65">
        <f t="shared" si="0"/>
        <v>6963.8981988364612</v>
      </c>
      <c r="P3" s="65">
        <f t="shared" si="0"/>
        <v>6078.3288962300703</v>
      </c>
      <c r="Q3" s="65">
        <f t="shared" si="0"/>
        <v>6434.1524883564234</v>
      </c>
      <c r="R3" s="65">
        <f t="shared" ref="R3:V3" si="1">SUM(R4,R15,R17,R27)</f>
        <v>6747.7924359029139</v>
      </c>
      <c r="S3" s="65">
        <f t="shared" si="1"/>
        <v>6715.7981362899154</v>
      </c>
      <c r="T3" s="65">
        <f t="shared" si="1"/>
        <v>6057.9007648085963</v>
      </c>
      <c r="U3" s="65">
        <f t="shared" si="1"/>
        <v>6271.1626263640273</v>
      </c>
      <c r="V3" s="65">
        <f t="shared" si="1"/>
        <v>6347.2335194241759</v>
      </c>
      <c r="W3" s="65">
        <f t="shared" ref="W3" si="2">SUM(W4,W15,W17,W27)</f>
        <v>6840.7587992749059</v>
      </c>
      <c r="DA3" s="87" t="s">
        <v>264</v>
      </c>
    </row>
    <row r="4" spans="1:105" ht="12.95" customHeight="1" x14ac:dyDescent="0.25">
      <c r="A4" s="68" t="s">
        <v>57</v>
      </c>
      <c r="B4" s="69">
        <f t="shared" ref="B4:Q4" si="3">SUM(B5:B14)</f>
        <v>8147.7300058234832</v>
      </c>
      <c r="C4" s="69">
        <f t="shared" si="3"/>
        <v>8327.1955292708808</v>
      </c>
      <c r="D4" s="69">
        <f t="shared" si="3"/>
        <v>7742.6307404124227</v>
      </c>
      <c r="E4" s="69">
        <f t="shared" si="3"/>
        <v>7798.0999758336757</v>
      </c>
      <c r="F4" s="69">
        <f t="shared" si="3"/>
        <v>7473.5641154493751</v>
      </c>
      <c r="G4" s="69">
        <f t="shared" si="3"/>
        <v>7921.0587603498861</v>
      </c>
      <c r="H4" s="69">
        <f t="shared" si="3"/>
        <v>7565.9119183776857</v>
      </c>
      <c r="I4" s="69">
        <f t="shared" si="3"/>
        <v>6667.5808948253352</v>
      </c>
      <c r="J4" s="69">
        <f t="shared" si="3"/>
        <v>6817.0873252401216</v>
      </c>
      <c r="K4" s="69">
        <f t="shared" si="3"/>
        <v>6499.7551494432773</v>
      </c>
      <c r="L4" s="69">
        <f t="shared" si="3"/>
        <v>7189.3105060049475</v>
      </c>
      <c r="M4" s="69">
        <f t="shared" si="3"/>
        <v>6105.0587484377647</v>
      </c>
      <c r="N4" s="69">
        <f t="shared" si="3"/>
        <v>5929.8402600281006</v>
      </c>
      <c r="O4" s="69">
        <f t="shared" si="3"/>
        <v>6153.716897934497</v>
      </c>
      <c r="P4" s="69">
        <f t="shared" si="3"/>
        <v>5257.0668346366438</v>
      </c>
      <c r="Q4" s="69">
        <f t="shared" si="3"/>
        <v>5663.5936480813634</v>
      </c>
      <c r="R4" s="69">
        <f t="shared" ref="R4:V4" si="4">SUM(R5:R14)</f>
        <v>5989.7662593708756</v>
      </c>
      <c r="S4" s="69">
        <f t="shared" si="4"/>
        <v>5964.2707422406584</v>
      </c>
      <c r="T4" s="69">
        <f t="shared" si="4"/>
        <v>5374.9483997395482</v>
      </c>
      <c r="U4" s="69">
        <f t="shared" si="4"/>
        <v>5590.2883273268635</v>
      </c>
      <c r="V4" s="69">
        <f t="shared" si="4"/>
        <v>5652.2078216212331</v>
      </c>
      <c r="W4" s="69">
        <f t="shared" ref="W4" si="5">SUM(W5:W14)</f>
        <v>6039.7358398967226</v>
      </c>
      <c r="DA4" s="88" t="s">
        <v>265</v>
      </c>
    </row>
    <row r="5" spans="1:105" ht="12" customHeight="1" x14ac:dyDescent="0.25">
      <c r="A5" s="28" t="s">
        <v>51</v>
      </c>
      <c r="B5" s="72">
        <v>877.31818542579697</v>
      </c>
      <c r="C5" s="72">
        <v>826.29362596925591</v>
      </c>
      <c r="D5" s="72">
        <v>656.76051950497595</v>
      </c>
      <c r="E5" s="72">
        <v>544.93378666781496</v>
      </c>
      <c r="F5" s="72">
        <v>523.26126704864703</v>
      </c>
      <c r="G5" s="72">
        <v>376.31803556230051</v>
      </c>
      <c r="H5" s="72">
        <v>356.87865061538861</v>
      </c>
      <c r="I5" s="72">
        <v>304.02084242120725</v>
      </c>
      <c r="J5" s="72">
        <v>309.87959258751005</v>
      </c>
      <c r="K5" s="72">
        <v>221.36954620215005</v>
      </c>
      <c r="L5" s="72">
        <v>243.71537784282575</v>
      </c>
      <c r="M5" s="72">
        <v>157.26442482924162</v>
      </c>
      <c r="N5" s="72">
        <v>169.40194027681625</v>
      </c>
      <c r="O5" s="72">
        <v>124.19404154288118</v>
      </c>
      <c r="P5" s="72">
        <v>101.75001424458695</v>
      </c>
      <c r="Q5" s="72">
        <v>83.37820812414023</v>
      </c>
      <c r="R5" s="72">
        <v>82.310547237411129</v>
      </c>
      <c r="S5" s="72">
        <v>88.203841383240132</v>
      </c>
      <c r="T5" s="72">
        <v>75.333411908454309</v>
      </c>
      <c r="U5" s="72">
        <v>78.089837050860623</v>
      </c>
      <c r="V5" s="72">
        <v>53.207501426064617</v>
      </c>
      <c r="W5" s="72">
        <v>44.068104764723252</v>
      </c>
      <c r="DA5" s="89" t="s">
        <v>446</v>
      </c>
    </row>
    <row r="6" spans="1:105" ht="12" customHeight="1" x14ac:dyDescent="0.25">
      <c r="A6" s="28" t="s">
        <v>74</v>
      </c>
      <c r="B6" s="72">
        <v>127.27179679359763</v>
      </c>
      <c r="C6" s="72">
        <v>108.19060365864075</v>
      </c>
      <c r="D6" s="72">
        <v>97.290951538700341</v>
      </c>
      <c r="E6" s="72">
        <v>85.06099224816127</v>
      </c>
      <c r="F6" s="72">
        <v>84.606448563710742</v>
      </c>
      <c r="G6" s="72">
        <v>107.89376721542079</v>
      </c>
      <c r="H6" s="72">
        <v>104.99015794853513</v>
      </c>
      <c r="I6" s="72">
        <v>109.2484902081486</v>
      </c>
      <c r="J6" s="72">
        <v>113.06759135809271</v>
      </c>
      <c r="K6" s="72">
        <v>77.698004746482184</v>
      </c>
      <c r="L6" s="72">
        <v>83.594804279999977</v>
      </c>
      <c r="M6" s="72">
        <v>57.28571360000003</v>
      </c>
      <c r="N6" s="72">
        <v>60.883680647999981</v>
      </c>
      <c r="O6" s="72">
        <v>71.250021239999995</v>
      </c>
      <c r="P6" s="72">
        <v>59.088124715999996</v>
      </c>
      <c r="Q6" s="72">
        <v>59.75459196399995</v>
      </c>
      <c r="R6" s="72">
        <v>61.410338488000008</v>
      </c>
      <c r="S6" s="72">
        <v>76.12418074</v>
      </c>
      <c r="T6" s="72">
        <v>70.129385431999992</v>
      </c>
      <c r="U6" s="72">
        <v>71.648419496000002</v>
      </c>
      <c r="V6" s="72">
        <v>73.560344448000038</v>
      </c>
      <c r="W6" s="72">
        <v>75.248284591999948</v>
      </c>
      <c r="DA6" s="89" t="s">
        <v>447</v>
      </c>
    </row>
    <row r="7" spans="1:105" ht="12" customHeight="1" x14ac:dyDescent="0.25">
      <c r="A7" s="28" t="s">
        <v>205</v>
      </c>
      <c r="B7" s="72">
        <v>4762.6365992868241</v>
      </c>
      <c r="C7" s="72">
        <v>4730.1936605109213</v>
      </c>
      <c r="D7" s="72">
        <v>4531.3937094153844</v>
      </c>
      <c r="E7" s="72">
        <v>4574.3066716586909</v>
      </c>
      <c r="F7" s="72">
        <v>4345.6356138854135</v>
      </c>
      <c r="G7" s="72">
        <v>4162.69217301341</v>
      </c>
      <c r="H7" s="72">
        <v>3969.6867415212387</v>
      </c>
      <c r="I7" s="72">
        <v>3421.092022675341</v>
      </c>
      <c r="J7" s="72">
        <v>3477.6741752155672</v>
      </c>
      <c r="K7" s="72">
        <v>3250.1530079535723</v>
      </c>
      <c r="L7" s="72">
        <v>3623.5111455944711</v>
      </c>
      <c r="M7" s="72">
        <v>3080.3522669476715</v>
      </c>
      <c r="N7" s="72">
        <v>2824.221945967558</v>
      </c>
      <c r="O7" s="72">
        <v>3028.6257338507221</v>
      </c>
      <c r="P7" s="72">
        <v>2602.4869517400002</v>
      </c>
      <c r="Q7" s="72">
        <v>2752.3311418200033</v>
      </c>
      <c r="R7" s="72">
        <v>2749.1600323200041</v>
      </c>
      <c r="S7" s="72">
        <v>2774.0350318199994</v>
      </c>
      <c r="T7" s="72">
        <v>2464.4644829999984</v>
      </c>
      <c r="U7" s="72">
        <v>2478.9068990400019</v>
      </c>
      <c r="V7" s="72">
        <v>2543.9631274200024</v>
      </c>
      <c r="W7" s="72">
        <v>2668.331633759999</v>
      </c>
      <c r="DA7" s="89" t="s">
        <v>448</v>
      </c>
    </row>
    <row r="8" spans="1:105" ht="12" customHeight="1" x14ac:dyDescent="0.25">
      <c r="A8" s="28" t="s">
        <v>192</v>
      </c>
      <c r="B8" s="72">
        <v>2380.5034243172654</v>
      </c>
      <c r="C8" s="72">
        <v>2662.5176391320629</v>
      </c>
      <c r="D8" s="72">
        <v>2457.1855599533619</v>
      </c>
      <c r="E8" s="72">
        <v>2593.7985252590088</v>
      </c>
      <c r="F8" s="72">
        <v>2520.0607859516044</v>
      </c>
      <c r="G8" s="72">
        <v>3274.1547845587547</v>
      </c>
      <c r="H8" s="72">
        <v>3134.3563682925237</v>
      </c>
      <c r="I8" s="72">
        <v>2833.2195395206381</v>
      </c>
      <c r="J8" s="72">
        <v>2916.4659660789512</v>
      </c>
      <c r="K8" s="72">
        <v>2950.5345905410722</v>
      </c>
      <c r="L8" s="72">
        <v>3238.4891782876512</v>
      </c>
      <c r="M8" s="72">
        <v>2810.1563430608517</v>
      </c>
      <c r="N8" s="72">
        <v>2875.3326931357269</v>
      </c>
      <c r="O8" s="72">
        <v>2929.6471013008936</v>
      </c>
      <c r="P8" s="72">
        <v>2493.7417439360565</v>
      </c>
      <c r="Q8" s="72">
        <v>2768.1297061732193</v>
      </c>
      <c r="R8" s="72">
        <v>3096.8853413254601</v>
      </c>
      <c r="S8" s="72">
        <v>3025.9076882974186</v>
      </c>
      <c r="T8" s="72">
        <v>2765.0211193990954</v>
      </c>
      <c r="U8" s="72">
        <v>2961.6431717400005</v>
      </c>
      <c r="V8" s="72">
        <v>2981.476848327166</v>
      </c>
      <c r="W8" s="72">
        <v>3252.087816780001</v>
      </c>
      <c r="DA8" s="89" t="s">
        <v>449</v>
      </c>
    </row>
    <row r="9" spans="1:105" ht="12" customHeight="1" x14ac:dyDescent="0.25">
      <c r="A9" s="28" t="s">
        <v>207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450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451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452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453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454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455</v>
      </c>
    </row>
    <row r="15" spans="1:105" ht="12.95" customHeight="1" x14ac:dyDescent="0.25">
      <c r="A15" s="68" t="s">
        <v>92</v>
      </c>
      <c r="B15" s="69">
        <f t="shared" ref="B15:W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266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456</v>
      </c>
    </row>
    <row r="17" spans="1:105" ht="12.95" customHeight="1" x14ac:dyDescent="0.25">
      <c r="A17" s="68" t="s">
        <v>55</v>
      </c>
      <c r="B17" s="69">
        <f t="shared" ref="B17:Q17" si="7">SUM(B18:B26)</f>
        <v>781.84500606742927</v>
      </c>
      <c r="C17" s="69">
        <f t="shared" si="7"/>
        <v>801.57315342487061</v>
      </c>
      <c r="D17" s="69">
        <f t="shared" si="7"/>
        <v>847.25732535114867</v>
      </c>
      <c r="E17" s="69">
        <f t="shared" si="7"/>
        <v>871.16765562512137</v>
      </c>
      <c r="F17" s="69">
        <f t="shared" si="7"/>
        <v>863.84030660958933</v>
      </c>
      <c r="G17" s="69">
        <f t="shared" si="7"/>
        <v>854.42201525743167</v>
      </c>
      <c r="H17" s="69">
        <f t="shared" si="7"/>
        <v>879.63232513788171</v>
      </c>
      <c r="I17" s="69">
        <f t="shared" si="7"/>
        <v>808.94638687540942</v>
      </c>
      <c r="J17" s="69">
        <f t="shared" si="7"/>
        <v>813.81063452646833</v>
      </c>
      <c r="K17" s="69">
        <f t="shared" si="7"/>
        <v>834.46981919533289</v>
      </c>
      <c r="L17" s="69">
        <f t="shared" si="7"/>
        <v>840.47441212330023</v>
      </c>
      <c r="M17" s="69">
        <f t="shared" si="7"/>
        <v>849.32462869266556</v>
      </c>
      <c r="N17" s="69">
        <f t="shared" si="7"/>
        <v>774.50496875974613</v>
      </c>
      <c r="O17" s="69">
        <f t="shared" si="7"/>
        <v>784.21788623658722</v>
      </c>
      <c r="P17" s="69">
        <f t="shared" si="7"/>
        <v>795.72370485256624</v>
      </c>
      <c r="Q17" s="69">
        <f t="shared" si="7"/>
        <v>746.40926094639099</v>
      </c>
      <c r="R17" s="69">
        <f t="shared" ref="R17:V17" si="8">SUM(R18:R26)</f>
        <v>734.67407826692329</v>
      </c>
      <c r="S17" s="69">
        <f t="shared" si="8"/>
        <v>728.21407645095724</v>
      </c>
      <c r="T17" s="69">
        <f t="shared" si="8"/>
        <v>660.98309136536841</v>
      </c>
      <c r="U17" s="69">
        <f t="shared" si="8"/>
        <v>657.94373666721049</v>
      </c>
      <c r="V17" s="69">
        <f t="shared" si="8"/>
        <v>671.41617063622016</v>
      </c>
      <c r="W17" s="69">
        <f t="shared" ref="W17" si="9">SUM(W18:W26)</f>
        <v>773.81545086203687</v>
      </c>
      <c r="DA17" s="88" t="s">
        <v>267</v>
      </c>
    </row>
    <row r="18" spans="1:105" ht="12" customHeight="1" x14ac:dyDescent="0.25">
      <c r="A18" s="28" t="s">
        <v>51</v>
      </c>
      <c r="B18" s="72">
        <v>18.717816351816968</v>
      </c>
      <c r="C18" s="72">
        <v>19.231403472954895</v>
      </c>
      <c r="D18" s="72">
        <v>18.881769283238963</v>
      </c>
      <c r="E18" s="72">
        <v>17.322748074857262</v>
      </c>
      <c r="F18" s="72">
        <v>18.876202879504248</v>
      </c>
      <c r="G18" s="72">
        <v>13.530855004917058</v>
      </c>
      <c r="H18" s="72">
        <v>15.136875591286227</v>
      </c>
      <c r="I18" s="72">
        <v>14.680393716288904</v>
      </c>
      <c r="J18" s="72">
        <v>16.071784830648951</v>
      </c>
      <c r="K18" s="72">
        <v>13.438100114090657</v>
      </c>
      <c r="L18" s="72">
        <v>14.853783129062291</v>
      </c>
      <c r="M18" s="72">
        <v>10.954630720799813</v>
      </c>
      <c r="N18" s="72">
        <v>6.9245198610576919</v>
      </c>
      <c r="O18" s="72">
        <v>7.7810456769611527</v>
      </c>
      <c r="P18" s="72">
        <v>8.5619710739233881</v>
      </c>
      <c r="Q18" s="72">
        <v>6.605061110915619</v>
      </c>
      <c r="R18" s="72">
        <v>3.9850382543168452</v>
      </c>
      <c r="S18" s="72">
        <v>3.9076138122834911</v>
      </c>
      <c r="T18" s="72">
        <v>2.8644909806828642</v>
      </c>
      <c r="U18" s="72">
        <v>3.2510980352090861</v>
      </c>
      <c r="V18" s="72">
        <v>3.3569123885737642</v>
      </c>
      <c r="W18" s="72">
        <v>2.2310759100370907</v>
      </c>
      <c r="DA18" s="89" t="s">
        <v>457</v>
      </c>
    </row>
    <row r="19" spans="1:105" s="2" customFormat="1" ht="12" customHeight="1" x14ac:dyDescent="0.25">
      <c r="A19" s="28" t="s">
        <v>74</v>
      </c>
      <c r="B19" s="72">
        <v>19.101145523122749</v>
      </c>
      <c r="C19" s="72">
        <v>14.739288274922057</v>
      </c>
      <c r="D19" s="72">
        <v>14.016528445917571</v>
      </c>
      <c r="E19" s="72">
        <v>11.899962666126431</v>
      </c>
      <c r="F19" s="72">
        <v>12.268956922147888</v>
      </c>
      <c r="G19" s="72">
        <v>15.840121080578241</v>
      </c>
      <c r="H19" s="72">
        <v>15.721887459686684</v>
      </c>
      <c r="I19" s="72">
        <v>16.981686394307747</v>
      </c>
      <c r="J19" s="72">
        <v>17.269494866672041</v>
      </c>
      <c r="K19" s="72">
        <v>11.342725150146082</v>
      </c>
      <c r="L19" s="72">
        <v>10.70478879999999</v>
      </c>
      <c r="M19" s="72">
        <v>10.373892399999995</v>
      </c>
      <c r="N19" s="72">
        <v>9.9935306479999877</v>
      </c>
      <c r="O19" s="72">
        <v>9.053209399999993</v>
      </c>
      <c r="P19" s="72">
        <v>9.3212809159999885</v>
      </c>
      <c r="Q19" s="72">
        <v>9.1641316279999909</v>
      </c>
      <c r="R19" s="72">
        <v>7.3452741279999998</v>
      </c>
      <c r="S19" s="72">
        <v>7.3132622360000026</v>
      </c>
      <c r="T19" s="72">
        <v>6.6497430200000078</v>
      </c>
      <c r="U19" s="72">
        <v>6.7836109320000126</v>
      </c>
      <c r="V19" s="72">
        <v>6.5944497520000098</v>
      </c>
      <c r="W19" s="72">
        <v>8.8498330520000064</v>
      </c>
      <c r="DA19" s="89" t="s">
        <v>458</v>
      </c>
    </row>
    <row r="20" spans="1:105" ht="12" customHeight="1" x14ac:dyDescent="0.25">
      <c r="A20" s="28" t="s">
        <v>205</v>
      </c>
      <c r="B20" s="72">
        <v>473.18395315317491</v>
      </c>
      <c r="C20" s="72">
        <v>466.87470128907944</v>
      </c>
      <c r="D20" s="72">
        <v>502.92704614461331</v>
      </c>
      <c r="E20" s="72">
        <v>511.0338379413102</v>
      </c>
      <c r="F20" s="72">
        <v>500.13328983458547</v>
      </c>
      <c r="G20" s="72">
        <v>433.26666002658965</v>
      </c>
      <c r="H20" s="72">
        <v>445.11699659876177</v>
      </c>
      <c r="I20" s="72">
        <v>398.96284128466004</v>
      </c>
      <c r="J20" s="72">
        <v>399.42712466443385</v>
      </c>
      <c r="K20" s="72">
        <v>399.84709720643042</v>
      </c>
      <c r="L20" s="72">
        <v>407.72165120552916</v>
      </c>
      <c r="M20" s="72">
        <v>401.43406361232792</v>
      </c>
      <c r="N20" s="72">
        <v>336.3056611124436</v>
      </c>
      <c r="O20" s="72">
        <v>365.52581542927703</v>
      </c>
      <c r="P20" s="72">
        <v>356.5680885000005</v>
      </c>
      <c r="Q20" s="72">
        <v>333.01288410000029</v>
      </c>
      <c r="R20" s="72">
        <v>318.01497000000046</v>
      </c>
      <c r="S20" s="72">
        <v>314.86223730000017</v>
      </c>
      <c r="T20" s="72">
        <v>279.84902400000033</v>
      </c>
      <c r="U20" s="72">
        <v>280.97312100000028</v>
      </c>
      <c r="V20" s="72">
        <v>284.76711510000035</v>
      </c>
      <c r="W20" s="72">
        <v>317.22654600000055</v>
      </c>
      <c r="DA20" s="89" t="s">
        <v>459</v>
      </c>
    </row>
    <row r="21" spans="1:105" ht="12" customHeight="1" x14ac:dyDescent="0.25">
      <c r="A21" s="28" t="s">
        <v>192</v>
      </c>
      <c r="B21" s="72">
        <v>270.84209103931465</v>
      </c>
      <c r="C21" s="72">
        <v>300.7277603879142</v>
      </c>
      <c r="D21" s="72">
        <v>311.43198147737883</v>
      </c>
      <c r="E21" s="72">
        <v>330.91110694282742</v>
      </c>
      <c r="F21" s="72">
        <v>332.56185697335178</v>
      </c>
      <c r="G21" s="72">
        <v>391.78437914534669</v>
      </c>
      <c r="H21" s="72">
        <v>403.65656548814701</v>
      </c>
      <c r="I21" s="72">
        <v>378.32146548015265</v>
      </c>
      <c r="J21" s="72">
        <v>381.04223016471349</v>
      </c>
      <c r="K21" s="72">
        <v>409.84189672466573</v>
      </c>
      <c r="L21" s="72">
        <v>407.19418898870873</v>
      </c>
      <c r="M21" s="72">
        <v>426.56204195953779</v>
      </c>
      <c r="N21" s="72">
        <v>421.28125713824483</v>
      </c>
      <c r="O21" s="72">
        <v>401.85781573034899</v>
      </c>
      <c r="P21" s="72">
        <v>421.27236436264235</v>
      </c>
      <c r="Q21" s="72">
        <v>397.6271841074751</v>
      </c>
      <c r="R21" s="72">
        <v>405.32879588460594</v>
      </c>
      <c r="S21" s="72">
        <v>402.1309631026736</v>
      </c>
      <c r="T21" s="72">
        <v>371.61983336468523</v>
      </c>
      <c r="U21" s="72">
        <v>366.93590670000117</v>
      </c>
      <c r="V21" s="72">
        <v>376.69769339564596</v>
      </c>
      <c r="W21" s="72">
        <v>445.50799589999923</v>
      </c>
      <c r="DA21" s="89" t="s">
        <v>460</v>
      </c>
    </row>
    <row r="22" spans="1:105" ht="12" customHeight="1" x14ac:dyDescent="0.25">
      <c r="A22" s="28" t="s">
        <v>207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461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462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463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464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465</v>
      </c>
    </row>
    <row r="27" spans="1:105" ht="12.95" customHeight="1" x14ac:dyDescent="0.25">
      <c r="A27" s="68" t="s">
        <v>54</v>
      </c>
      <c r="B27" s="69">
        <f t="shared" ref="B27:Q27" si="10">SUM(B28:B32)</f>
        <v>15.770329781235603</v>
      </c>
      <c r="C27" s="69">
        <f t="shared" si="10"/>
        <v>19.132600950916036</v>
      </c>
      <c r="D27" s="69">
        <f t="shared" si="10"/>
        <v>19.912696143648549</v>
      </c>
      <c r="E27" s="69">
        <f t="shared" si="10"/>
        <v>20.576210609045997</v>
      </c>
      <c r="F27" s="69">
        <f t="shared" si="10"/>
        <v>22.15361263858421</v>
      </c>
      <c r="G27" s="69">
        <f t="shared" si="10"/>
        <v>22.552258708550298</v>
      </c>
      <c r="H27" s="69">
        <f t="shared" si="10"/>
        <v>25.979467055747861</v>
      </c>
      <c r="I27" s="69">
        <f t="shared" si="10"/>
        <v>21.271592144957133</v>
      </c>
      <c r="J27" s="69">
        <f t="shared" si="10"/>
        <v>23.165339476731567</v>
      </c>
      <c r="K27" s="69">
        <f t="shared" si="10"/>
        <v>29.269867174566542</v>
      </c>
      <c r="L27" s="69">
        <f t="shared" si="10"/>
        <v>29.091438219736723</v>
      </c>
      <c r="M27" s="69">
        <f t="shared" si="10"/>
        <v>28.650019821451984</v>
      </c>
      <c r="N27" s="69">
        <f t="shared" si="10"/>
        <v>26.79329862654728</v>
      </c>
      <c r="O27" s="69">
        <f t="shared" si="10"/>
        <v>25.963414665376892</v>
      </c>
      <c r="P27" s="69">
        <f t="shared" si="10"/>
        <v>25.538356740860404</v>
      </c>
      <c r="Q27" s="69">
        <f t="shared" si="10"/>
        <v>24.149579328668104</v>
      </c>
      <c r="R27" s="69">
        <f t="shared" ref="R27:V27" si="11">SUM(R28:R32)</f>
        <v>23.352098265114957</v>
      </c>
      <c r="S27" s="69">
        <f t="shared" si="11"/>
        <v>23.313317598299829</v>
      </c>
      <c r="T27" s="69">
        <f t="shared" si="11"/>
        <v>21.969273703679772</v>
      </c>
      <c r="U27" s="69">
        <f t="shared" si="11"/>
        <v>22.930562369953833</v>
      </c>
      <c r="V27" s="69">
        <f t="shared" si="11"/>
        <v>23.609527166722479</v>
      </c>
      <c r="W27" s="69">
        <f t="shared" ref="W27" si="12">SUM(W28:W32)</f>
        <v>27.207508516146099</v>
      </c>
      <c r="DA27" s="88" t="s">
        <v>268</v>
      </c>
    </row>
    <row r="28" spans="1:105" ht="12" customHeight="1" x14ac:dyDescent="0.25">
      <c r="A28" s="28" t="s">
        <v>51</v>
      </c>
      <c r="B28" s="72">
        <v>1.1997917345345213</v>
      </c>
      <c r="C28" s="72">
        <v>1.2327633644547309</v>
      </c>
      <c r="D28" s="72">
        <v>1.1030932790088381</v>
      </c>
      <c r="E28" s="72">
        <v>0.9003186851678705</v>
      </c>
      <c r="F28" s="72">
        <v>0.94069200939702602</v>
      </c>
      <c r="G28" s="72">
        <v>0.53773054865041225</v>
      </c>
      <c r="H28" s="72">
        <v>0.6046507646400725</v>
      </c>
      <c r="I28" s="72">
        <v>0.46041822820337169</v>
      </c>
      <c r="J28" s="72">
        <v>0.49239558516096615</v>
      </c>
      <c r="K28" s="72">
        <v>0.4371010969341465</v>
      </c>
      <c r="L28" s="72">
        <v>0.43571633609898336</v>
      </c>
      <c r="M28" s="72">
        <v>0.42682472184195647</v>
      </c>
      <c r="N28" s="72">
        <v>0.39308975652183564</v>
      </c>
      <c r="O28" s="72">
        <v>0.27546945661967998</v>
      </c>
      <c r="P28" s="72">
        <v>0.15053311155873905</v>
      </c>
      <c r="Q28" s="72">
        <v>0.20374608136575503</v>
      </c>
      <c r="R28" s="72">
        <v>0.21755225118213334</v>
      </c>
      <c r="S28" s="72">
        <v>0.24319537439317054</v>
      </c>
      <c r="T28" s="72">
        <v>0.22199707946209277</v>
      </c>
      <c r="U28" s="72">
        <v>0.204408877953733</v>
      </c>
      <c r="V28" s="72">
        <v>0.2047312495355289</v>
      </c>
      <c r="W28" s="72">
        <v>0.1734377601460603</v>
      </c>
      <c r="DA28" s="89" t="s">
        <v>466</v>
      </c>
    </row>
    <row r="29" spans="1:105" s="2" customFormat="1" ht="12" customHeight="1" x14ac:dyDescent="0.25">
      <c r="A29" s="28" t="s">
        <v>74</v>
      </c>
      <c r="B29" s="72">
        <v>1.6597334032796354</v>
      </c>
      <c r="C29" s="72">
        <v>1.8818071064372051</v>
      </c>
      <c r="D29" s="72">
        <v>1.8938442953821166</v>
      </c>
      <c r="E29" s="72">
        <v>1.7273441257122946</v>
      </c>
      <c r="F29" s="72">
        <v>1.8128935541413604</v>
      </c>
      <c r="G29" s="72">
        <v>1.4669358240009251</v>
      </c>
      <c r="H29" s="72">
        <v>1.6036195517781526</v>
      </c>
      <c r="I29" s="72">
        <v>1.3274325175436423</v>
      </c>
      <c r="J29" s="72">
        <v>1.3334818552351859</v>
      </c>
      <c r="K29" s="72">
        <v>1.6045150233717069</v>
      </c>
      <c r="L29" s="72">
        <v>1.5296702000000004</v>
      </c>
      <c r="M29" s="72">
        <v>1.1494296000000008</v>
      </c>
      <c r="N29" s="72">
        <v>0.76246506399999925</v>
      </c>
      <c r="O29" s="72">
        <v>0.67340319999999809</v>
      </c>
      <c r="P29" s="72">
        <v>0.79738712799999645</v>
      </c>
      <c r="Q29" s="72">
        <v>1.0302008879999962</v>
      </c>
      <c r="R29" s="72">
        <v>1.1989908639999953</v>
      </c>
      <c r="S29" s="72">
        <v>1.1698891439999928</v>
      </c>
      <c r="T29" s="72">
        <v>1.0447517479999942</v>
      </c>
      <c r="U29" s="72">
        <v>1.0505720919999981</v>
      </c>
      <c r="V29" s="72">
        <v>1.0185601999999985</v>
      </c>
      <c r="W29" s="72">
        <v>1.3765113560000026</v>
      </c>
      <c r="DA29" s="89" t="s">
        <v>467</v>
      </c>
    </row>
    <row r="30" spans="1:105" ht="12" customHeight="1" x14ac:dyDescent="0.25">
      <c r="A30" s="28" t="s">
        <v>192</v>
      </c>
      <c r="B30" s="72">
        <v>12.910804643421447</v>
      </c>
      <c r="C30" s="72">
        <v>16.018030480024098</v>
      </c>
      <c r="D30" s="72">
        <v>16.915758569257594</v>
      </c>
      <c r="E30" s="72">
        <v>17.948547798165833</v>
      </c>
      <c r="F30" s="72">
        <v>19.400027075045823</v>
      </c>
      <c r="G30" s="72">
        <v>20.547592335898958</v>
      </c>
      <c r="H30" s="72">
        <v>23.771196739329636</v>
      </c>
      <c r="I30" s="72">
        <v>19.483741399210118</v>
      </c>
      <c r="J30" s="72">
        <v>21.339462036335416</v>
      </c>
      <c r="K30" s="72">
        <v>27.228251054260689</v>
      </c>
      <c r="L30" s="72">
        <v>27.126051683637741</v>
      </c>
      <c r="M30" s="72">
        <v>27.073765499610026</v>
      </c>
      <c r="N30" s="72">
        <v>25.637743806025444</v>
      </c>
      <c r="O30" s="72">
        <v>25.014542008757214</v>
      </c>
      <c r="P30" s="72">
        <v>24.590436501301667</v>
      </c>
      <c r="Q30" s="72">
        <v>22.915632359302354</v>
      </c>
      <c r="R30" s="72">
        <v>21.935555149932828</v>
      </c>
      <c r="S30" s="72">
        <v>21.900233079906666</v>
      </c>
      <c r="T30" s="72">
        <v>20.702524876217684</v>
      </c>
      <c r="U30" s="72">
        <v>21.675581400000102</v>
      </c>
      <c r="V30" s="72">
        <v>22.386235717186953</v>
      </c>
      <c r="W30" s="72">
        <v>25.657559400000036</v>
      </c>
      <c r="DA30" s="89" t="s">
        <v>468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469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470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20390.533745205812</v>
      </c>
      <c r="C3" s="65">
        <f>IF(RES_hh_fec!C3=0,0,1000*11630*RES_hh_fec!C3/RES_hh_num!C3)</f>
        <v>21202.24558602762</v>
      </c>
      <c r="D3" s="65">
        <f>IF(RES_hh_fec!D3=0,0,1000*11630*RES_hh_fec!D3/RES_hh_num!D3)</f>
        <v>19857.896594787479</v>
      </c>
      <c r="E3" s="65">
        <f>IF(RES_hh_fec!E3=0,0,1000*11630*RES_hh_fec!E3/RES_hh_num!E3)</f>
        <v>19866.74900261419</v>
      </c>
      <c r="F3" s="65">
        <f>IF(RES_hh_fec!F3=0,0,1000*11630*RES_hh_fec!F3/RES_hh_num!F3)</f>
        <v>19277.7453916378</v>
      </c>
      <c r="G3" s="65">
        <f>IF(RES_hh_fec!G3=0,0,1000*11630*RES_hh_fec!G3/RES_hh_num!G3)</f>
        <v>19355.19136834958</v>
      </c>
      <c r="H3" s="65">
        <f>IF(RES_hh_fec!H3=0,0,1000*11630*RES_hh_fec!H3/RES_hh_num!H3)</f>
        <v>18921.044088167662</v>
      </c>
      <c r="I3" s="65">
        <f>IF(RES_hh_fec!I3=0,0,1000*11630*RES_hh_fec!I3/RES_hh_num!I3)</f>
        <v>17934.961680061308</v>
      </c>
      <c r="J3" s="65">
        <f>IF(RES_hh_fec!J3=0,0,1000*11630*RES_hh_fec!J3/RES_hh_num!J3)</f>
        <v>18158.721349279509</v>
      </c>
      <c r="K3" s="65">
        <f>IF(RES_hh_fec!K3=0,0,1000*11630*RES_hh_fec!K3/RES_hh_num!K3)</f>
        <v>18229.480615053886</v>
      </c>
      <c r="L3" s="65">
        <f>IF(RES_hh_fec!L3=0,0,1000*11630*RES_hh_fec!L3/RES_hh_num!L3)</f>
        <v>19876.39121705282</v>
      </c>
      <c r="M3" s="65">
        <f>IF(RES_hh_fec!M3=0,0,1000*11630*RES_hh_fec!M3/RES_hh_num!M3)</f>
        <v>18220.326897076371</v>
      </c>
      <c r="N3" s="65">
        <f>IF(RES_hh_fec!N3=0,0,1000*11630*RES_hh_fec!N3/RES_hh_num!N3)</f>
        <v>18436.215216469009</v>
      </c>
      <c r="O3" s="65">
        <f>IF(RES_hh_fec!O3=0,0,1000*11630*RES_hh_fec!O3/RES_hh_num!O3)</f>
        <v>18905.207483824754</v>
      </c>
      <c r="P3" s="65">
        <f>IF(RES_hh_fec!P3=0,0,1000*11630*RES_hh_fec!P3/RES_hh_num!P3)</f>
        <v>16576.313455893483</v>
      </c>
      <c r="Q3" s="65">
        <f>IF(RES_hh_fec!Q3=0,0,1000*11630*RES_hh_fec!Q3/RES_hh_num!Q3)</f>
        <v>17446.669595767969</v>
      </c>
      <c r="R3" s="65">
        <f>IF(RES_hh_fec!R3=0,0,1000*11630*RES_hh_fec!R3/RES_hh_num!R3)</f>
        <v>18032.373446433834</v>
      </c>
      <c r="S3" s="65">
        <f>IF(RES_hh_fec!S3=0,0,1000*11630*RES_hh_fec!S3/RES_hh_num!S3)</f>
        <v>17978.938616559204</v>
      </c>
      <c r="T3" s="65">
        <f>IF(RES_hh_fec!T3=0,0,1000*11630*RES_hh_fec!T3/RES_hh_num!T3)</f>
        <v>16506.695501478334</v>
      </c>
      <c r="U3" s="65">
        <f>IF(RES_hh_fec!U3=0,0,1000*11630*RES_hh_fec!U3/RES_hh_num!U3)</f>
        <v>16818.74675222818</v>
      </c>
      <c r="V3" s="65">
        <f>IF(RES_hh_fec!V3=0,0,1000*11630*RES_hh_fec!V3/RES_hh_num!V3)</f>
        <v>17222.840124023027</v>
      </c>
      <c r="W3" s="65">
        <f>IF(RES_hh_fec!W3=0,0,1000*11630*RES_hh_fec!W3/RES_hh_num!W3)</f>
        <v>19182.61441724846</v>
      </c>
      <c r="DA3" s="87" t="s">
        <v>271</v>
      </c>
    </row>
    <row r="4" spans="1:105" ht="12.95" customHeight="1" x14ac:dyDescent="0.25">
      <c r="A4" s="68" t="s">
        <v>57</v>
      </c>
      <c r="B4" s="69">
        <f>IF(RES_hh_fec!B4=0,0,1000*11630*RES_hh_fec!B4/RES_hh_num!B4)</f>
        <v>17138.26464990012</v>
      </c>
      <c r="C4" s="69">
        <f>IF(RES_hh_fec!C4=0,0,1000*11630*RES_hh_fec!C4/RES_hh_num!C4)</f>
        <v>17794.833246311671</v>
      </c>
      <c r="D4" s="69">
        <f>IF(RES_hh_fec!D4=0,0,1000*11630*RES_hh_fec!D4/RES_hh_num!D4)</f>
        <v>16336.693431624386</v>
      </c>
      <c r="E4" s="69">
        <f>IF(RES_hh_fec!E4=0,0,1000*11630*RES_hh_fec!E4/RES_hh_num!E4)</f>
        <v>16326.381389820124</v>
      </c>
      <c r="F4" s="69">
        <f>IF(RES_hh_fec!F4=0,0,1000*11630*RES_hh_fec!F4/RES_hh_num!F4)</f>
        <v>15727.371750951595</v>
      </c>
      <c r="G4" s="69">
        <f>IF(RES_hh_fec!G4=0,0,1000*11630*RES_hh_fec!G4/RES_hh_num!G4)</f>
        <v>16119.300206296757</v>
      </c>
      <c r="H4" s="69">
        <f>IF(RES_hh_fec!H4=0,0,1000*11630*RES_hh_fec!H4/RES_hh_num!H4)</f>
        <v>15536.233092441371</v>
      </c>
      <c r="I4" s="69">
        <f>IF(RES_hh_fec!I4=0,0,1000*11630*RES_hh_fec!I4/RES_hh_num!I4)</f>
        <v>14641.746577762146</v>
      </c>
      <c r="J4" s="69">
        <f>IF(RES_hh_fec!J4=0,0,1000*11630*RES_hh_fec!J4/RES_hh_num!J4)</f>
        <v>14844.65577401846</v>
      </c>
      <c r="K4" s="69">
        <f>IF(RES_hh_fec!K4=0,0,1000*11630*RES_hh_fec!K4/RES_hh_num!K4)</f>
        <v>14637.864550830753</v>
      </c>
      <c r="L4" s="69">
        <f>IF(RES_hh_fec!L4=0,0,1000*11630*RES_hh_fec!L4/RES_hh_num!L4)</f>
        <v>16256.056962504703</v>
      </c>
      <c r="M4" s="69">
        <f>IF(RES_hh_fec!M4=0,0,1000*11630*RES_hh_fec!M4/RES_hh_num!M4)</f>
        <v>14606.497520225526</v>
      </c>
      <c r="N4" s="69">
        <f>IF(RES_hh_fec!N4=0,0,1000*11630*RES_hh_fec!N4/RES_hh_num!N4)</f>
        <v>14831.662701780939</v>
      </c>
      <c r="O4" s="69">
        <f>IF(RES_hh_fec!O4=0,0,1000*11630*RES_hh_fec!O4/RES_hh_num!O4)</f>
        <v>15370.265161157668</v>
      </c>
      <c r="P4" s="69">
        <f>IF(RES_hh_fec!P4=0,0,1000*11630*RES_hh_fec!P4/RES_hh_num!P4)</f>
        <v>12968.152862730041</v>
      </c>
      <c r="Q4" s="69">
        <f>IF(RES_hh_fec!Q4=0,0,1000*11630*RES_hh_fec!Q4/RES_hh_num!Q4)</f>
        <v>13965.149409800988</v>
      </c>
      <c r="R4" s="69">
        <f>IF(RES_hh_fec!R4=0,0,1000*11630*RES_hh_fec!R4/RES_hh_num!R4)</f>
        <v>14608.529810187163</v>
      </c>
      <c r="S4" s="69">
        <f>IF(RES_hh_fec!S4=0,0,1000*11630*RES_hh_fec!S4/RES_hh_num!S4)</f>
        <v>14626.030282095613</v>
      </c>
      <c r="T4" s="69">
        <f>IF(RES_hh_fec!T4=0,0,1000*11630*RES_hh_fec!T4/RES_hh_num!T4)</f>
        <v>13325.765165075201</v>
      </c>
      <c r="U4" s="69">
        <f>IF(RES_hh_fec!U4=0,0,1000*11630*RES_hh_fec!U4/RES_hh_num!U4)</f>
        <v>13622.101323828647</v>
      </c>
      <c r="V4" s="69">
        <f>IF(RES_hh_fec!V4=0,0,1000*11630*RES_hh_fec!V4/RES_hh_num!V4)</f>
        <v>14069.813296580483</v>
      </c>
      <c r="W4" s="69">
        <f>IF(RES_hh_fec!W4=0,0,1000*11630*RES_hh_fec!W4/RES_hh_num!W4)</f>
        <v>15599.211390592</v>
      </c>
      <c r="DA4" s="88" t="s">
        <v>272</v>
      </c>
    </row>
    <row r="5" spans="1:105" ht="12" customHeight="1" x14ac:dyDescent="0.25">
      <c r="A5" s="28" t="s">
        <v>51</v>
      </c>
      <c r="B5" s="72">
        <f>IF(RES_hh_fec!B5=0,0,1000*11630*RES_hh_fec!B5/RES_hh_num!B5)</f>
        <v>15006.648567171464</v>
      </c>
      <c r="C5" s="72">
        <f>IF(RES_hh_fec!C5=0,0,1000*11630*RES_hh_fec!C5/RES_hh_num!C5)</f>
        <v>15403.006530988925</v>
      </c>
      <c r="D5" s="72">
        <f>IF(RES_hh_fec!D5=0,0,1000*11630*RES_hh_fec!D5/RES_hh_num!D5)</f>
        <v>14156.687213375182</v>
      </c>
      <c r="E5" s="72">
        <f>IF(RES_hh_fec!E5=0,0,1000*11630*RES_hh_fec!E5/RES_hh_num!E5)</f>
        <v>13861.574224518745</v>
      </c>
      <c r="F5" s="72">
        <f>IF(RES_hh_fec!F5=0,0,1000*11630*RES_hh_fec!F5/RES_hh_num!F5)</f>
        <v>15311.763502028163</v>
      </c>
      <c r="G5" s="72">
        <f>IF(RES_hh_fec!G5=0,0,1000*11630*RES_hh_fec!G5/RES_hh_num!G5)</f>
        <v>13409.310454009632</v>
      </c>
      <c r="H5" s="72">
        <f>IF(RES_hh_fec!H5=0,0,1000*11630*RES_hh_fec!H5/RES_hh_num!H5)</f>
        <v>14266.070350530261</v>
      </c>
      <c r="I5" s="72">
        <f>IF(RES_hh_fec!I5=0,0,1000*11630*RES_hh_fec!I5/RES_hh_num!I5)</f>
        <v>13982.722177070173</v>
      </c>
      <c r="J5" s="72">
        <f>IF(RES_hh_fec!J5=0,0,1000*11630*RES_hh_fec!J5/RES_hh_num!J5)</f>
        <v>15686.031948523798</v>
      </c>
      <c r="K5" s="72">
        <f>IF(RES_hh_fec!K5=0,0,1000*11630*RES_hh_fec!K5/RES_hh_num!K5)</f>
        <v>13456.007683824584</v>
      </c>
      <c r="L5" s="72">
        <f>IF(RES_hh_fec!L5=0,0,1000*11630*RES_hh_fec!L5/RES_hh_num!L5)</f>
        <v>17018.823344318298</v>
      </c>
      <c r="M5" s="72">
        <f>IF(RES_hh_fec!M5=0,0,1000*11630*RES_hh_fec!M5/RES_hh_num!M5)</f>
        <v>13261.683703454579</v>
      </c>
      <c r="N5" s="72">
        <f>IF(RES_hh_fec!N5=0,0,1000*11630*RES_hh_fec!N5/RES_hh_num!N5)</f>
        <v>15841.422636538648</v>
      </c>
      <c r="O5" s="72">
        <f>IF(RES_hh_fec!O5=0,0,1000*11630*RES_hh_fec!O5/RES_hh_num!O5)</f>
        <v>14000.053635839467</v>
      </c>
      <c r="P5" s="72">
        <f>IF(RES_hh_fec!P5=0,0,1000*11630*RES_hh_fec!P5/RES_hh_num!P5)</f>
        <v>12994.754038010213</v>
      </c>
      <c r="Q5" s="72">
        <f>IF(RES_hh_fec!Q5=0,0,1000*11630*RES_hh_fec!Q5/RES_hh_num!Q5)</f>
        <v>12639.414545808113</v>
      </c>
      <c r="R5" s="72">
        <f>IF(RES_hh_fec!R5=0,0,1000*11630*RES_hh_fec!R5/RES_hh_num!R5)</f>
        <v>13633.461277038108</v>
      </c>
      <c r="S5" s="72">
        <f>IF(RES_hh_fec!S5=0,0,1000*11630*RES_hh_fec!S5/RES_hh_num!S5)</f>
        <v>15517.756505884297</v>
      </c>
      <c r="T5" s="72">
        <f>IF(RES_hh_fec!T5=0,0,1000*11630*RES_hh_fec!T5/RES_hh_num!T5)</f>
        <v>14273.643325233779</v>
      </c>
      <c r="U5" s="72">
        <f>IF(RES_hh_fec!U5=0,0,1000*11630*RES_hh_fec!U5/RES_hh_num!U5)</f>
        <v>16278.20161469521</v>
      </c>
      <c r="V5" s="72">
        <f>IF(RES_hh_fec!V5=0,0,1000*11630*RES_hh_fec!V5/RES_hh_num!V5)</f>
        <v>14207.869969767864</v>
      </c>
      <c r="W5" s="72">
        <f>IF(RES_hh_fec!W5=0,0,1000*11630*RES_hh_fec!W5/RES_hh_num!W5)</f>
        <v>15611.798439279071</v>
      </c>
      <c r="DA5" s="89" t="s">
        <v>472</v>
      </c>
    </row>
    <row r="6" spans="1:105" ht="12" customHeight="1" x14ac:dyDescent="0.25">
      <c r="A6" s="28" t="s">
        <v>74</v>
      </c>
      <c r="B6" s="72">
        <f>IF(RES_hh_fec!B6=0,0,1000*11630*RES_hh_fec!B6/RES_hh_num!B6)</f>
        <v>19471.529912333062</v>
      </c>
      <c r="C6" s="72">
        <f>IF(RES_hh_fec!C6=0,0,1000*11630*RES_hh_fec!C6/RES_hh_num!C6)</f>
        <v>18316.151538002799</v>
      </c>
      <c r="D6" s="72">
        <f>IF(RES_hh_fec!D6=0,0,1000*11630*RES_hh_fec!D6/RES_hh_num!D6)</f>
        <v>18061.511403439323</v>
      </c>
      <c r="E6" s="72">
        <f>IF(RES_hh_fec!E6=0,0,1000*11630*RES_hh_fec!E6/RES_hh_num!E6)</f>
        <v>16843.780987049191</v>
      </c>
      <c r="F6" s="72">
        <f>IF(RES_hh_fec!F6=0,0,1000*11630*RES_hh_fec!F6/RES_hh_num!F6)</f>
        <v>16287.087214583569</v>
      </c>
      <c r="G6" s="72">
        <f>IF(RES_hh_fec!G6=0,0,1000*11630*RES_hh_fec!G6/RES_hh_num!G6)</f>
        <v>18830.75605420407</v>
      </c>
      <c r="H6" s="72">
        <f>IF(RES_hh_fec!H6=0,0,1000*11630*RES_hh_fec!H6/RES_hh_num!H6)</f>
        <v>17020.288683461516</v>
      </c>
      <c r="I6" s="72">
        <f>IF(RES_hh_fec!I6=0,0,1000*11630*RES_hh_fec!I6/RES_hh_num!I6)</f>
        <v>17208.097149628815</v>
      </c>
      <c r="J6" s="72">
        <f>IF(RES_hh_fec!J6=0,0,1000*11630*RES_hh_fec!J6/RES_hh_num!J6)</f>
        <v>18642.806215215754</v>
      </c>
      <c r="K6" s="72">
        <f>IF(RES_hh_fec!K6=0,0,1000*11630*RES_hh_fec!K6/RES_hh_num!K6)</f>
        <v>15152.654638621705</v>
      </c>
      <c r="L6" s="72">
        <f>IF(RES_hh_fec!L6=0,0,1000*11630*RES_hh_fec!L6/RES_hh_num!L6)</f>
        <v>18897.944162002081</v>
      </c>
      <c r="M6" s="72">
        <f>IF(RES_hh_fec!M6=0,0,1000*11630*RES_hh_fec!M6/RES_hh_num!M6)</f>
        <v>15049.365770855302</v>
      </c>
      <c r="N6" s="72">
        <f>IF(RES_hh_fec!N6=0,0,1000*11630*RES_hh_fec!N6/RES_hh_num!N6)</f>
        <v>16369.702151916767</v>
      </c>
      <c r="O6" s="72">
        <f>IF(RES_hh_fec!O6=0,0,1000*11630*RES_hh_fec!O6/RES_hh_num!O6)</f>
        <v>18791.90382042218</v>
      </c>
      <c r="P6" s="72">
        <f>IF(RES_hh_fec!P6=0,0,1000*11630*RES_hh_fec!P6/RES_hh_num!P6)</f>
        <v>15549.782799298577</v>
      </c>
      <c r="Q6" s="72">
        <f>IF(RES_hh_fec!Q6=0,0,1000*11630*RES_hh_fec!Q6/RES_hh_num!Q6)</f>
        <v>15747.765671562354</v>
      </c>
      <c r="R6" s="72">
        <f>IF(RES_hh_fec!R6=0,0,1000*11630*RES_hh_fec!R6/RES_hh_num!R6)</f>
        <v>15777.039846966898</v>
      </c>
      <c r="S6" s="72">
        <f>IF(RES_hh_fec!S6=0,0,1000*11630*RES_hh_fec!S6/RES_hh_num!S6)</f>
        <v>17970.431741265071</v>
      </c>
      <c r="T6" s="72">
        <f>IF(RES_hh_fec!T6=0,0,1000*11630*RES_hh_fec!T6/RES_hh_num!T6)</f>
        <v>15783.354919336511</v>
      </c>
      <c r="U6" s="72">
        <f>IF(RES_hh_fec!U6=0,0,1000*11630*RES_hh_fec!U6/RES_hh_num!U6)</f>
        <v>15806.830153798177</v>
      </c>
      <c r="V6" s="72">
        <f>IF(RES_hh_fec!V6=0,0,1000*11630*RES_hh_fec!V6/RES_hh_num!V6)</f>
        <v>16384.645483370441</v>
      </c>
      <c r="W6" s="72">
        <f>IF(RES_hh_fec!W6=0,0,1000*11630*RES_hh_fec!W6/RES_hh_num!W6)</f>
        <v>17270.046168372624</v>
      </c>
      <c r="DA6" s="89" t="s">
        <v>473</v>
      </c>
    </row>
    <row r="7" spans="1:105" ht="12" customHeight="1" x14ac:dyDescent="0.25">
      <c r="A7" s="28" t="s">
        <v>205</v>
      </c>
      <c r="B7" s="72">
        <f>IF(RES_hh_fec!B7=0,0,1000*11630*RES_hh_fec!B7/RES_hh_num!B7)</f>
        <v>19860.422372103072</v>
      </c>
      <c r="C7" s="72">
        <f>IF(RES_hh_fec!C7=0,0,1000*11630*RES_hh_fec!C7/RES_hh_num!C7)</f>
        <v>19662.061398950947</v>
      </c>
      <c r="D7" s="72">
        <f>IF(RES_hh_fec!D7=0,0,1000*11630*RES_hh_fec!D7/RES_hh_num!D7)</f>
        <v>18604.922473799852</v>
      </c>
      <c r="E7" s="72">
        <f>IF(RES_hh_fec!E7=0,0,1000*11630*RES_hh_fec!E7/RES_hh_num!E7)</f>
        <v>18711.298324406194</v>
      </c>
      <c r="F7" s="72">
        <f>IF(RES_hh_fec!F7=0,0,1000*11630*RES_hh_fec!F7/RES_hh_num!F7)</f>
        <v>18587.444821826772</v>
      </c>
      <c r="G7" s="72">
        <f>IF(RES_hh_fec!G7=0,0,1000*11630*RES_hh_fec!G7/RES_hh_num!G7)</f>
        <v>18605.399021879613</v>
      </c>
      <c r="H7" s="72">
        <f>IF(RES_hh_fec!H7=0,0,1000*11630*RES_hh_fec!H7/RES_hh_num!H7)</f>
        <v>18533.120971793956</v>
      </c>
      <c r="I7" s="72">
        <f>IF(RES_hh_fec!I7=0,0,1000*11630*RES_hh_fec!I7/RES_hh_num!I7)</f>
        <v>16965.374263799138</v>
      </c>
      <c r="J7" s="72">
        <f>IF(RES_hh_fec!J7=0,0,1000*11630*RES_hh_fec!J7/RES_hh_num!J7)</f>
        <v>17876.232085903815</v>
      </c>
      <c r="K7" s="72">
        <f>IF(RES_hh_fec!K7=0,0,1000*11630*RES_hh_fec!K7/RES_hh_num!K7)</f>
        <v>17446.710606430344</v>
      </c>
      <c r="L7" s="72">
        <f>IF(RES_hh_fec!L7=0,0,1000*11630*RES_hh_fec!L7/RES_hh_num!L7)</f>
        <v>20084.391763061729</v>
      </c>
      <c r="M7" s="72">
        <f>IF(RES_hh_fec!M7=0,0,1000*11630*RES_hh_fec!M7/RES_hh_num!M7)</f>
        <v>17861.362932149492</v>
      </c>
      <c r="N7" s="72">
        <f>IF(RES_hh_fec!N7=0,0,1000*11630*RES_hh_fec!N7/RES_hh_num!N7)</f>
        <v>17064.306002952922</v>
      </c>
      <c r="O7" s="72">
        <f>IF(RES_hh_fec!O7=0,0,1000*11630*RES_hh_fec!O7/RES_hh_num!O7)</f>
        <v>18445.755623154731</v>
      </c>
      <c r="P7" s="72">
        <f>IF(RES_hh_fec!P7=0,0,1000*11630*RES_hh_fec!P7/RES_hh_num!P7)</f>
        <v>15919.311886560004</v>
      </c>
      <c r="Q7" s="72">
        <f>IF(RES_hh_fec!Q7=0,0,1000*11630*RES_hh_fec!Q7/RES_hh_num!Q7)</f>
        <v>16983.502484919765</v>
      </c>
      <c r="R7" s="72">
        <f>IF(RES_hh_fec!R7=0,0,1000*11630*RES_hh_fec!R7/RES_hh_num!R7)</f>
        <v>17310.335920784892</v>
      </c>
      <c r="S7" s="72">
        <f>IF(RES_hh_fec!S7=0,0,1000*11630*RES_hh_fec!S7/RES_hh_num!S7)</f>
        <v>17674.929458673567</v>
      </c>
      <c r="T7" s="72">
        <f>IF(RES_hh_fec!T7=0,0,1000*11630*RES_hh_fec!T7/RES_hh_num!T7)</f>
        <v>15992.792271902888</v>
      </c>
      <c r="U7" s="72">
        <f>IF(RES_hh_fec!U7=0,0,1000*11630*RES_hh_fec!U7/RES_hh_num!U7)</f>
        <v>16403.529097717845</v>
      </c>
      <c r="V7" s="72">
        <f>IF(RES_hh_fec!V7=0,0,1000*11630*RES_hh_fec!V7/RES_hh_num!V7)</f>
        <v>17300.256050846558</v>
      </c>
      <c r="W7" s="72">
        <f>IF(RES_hh_fec!W7=0,0,1000*11630*RES_hh_fec!W7/RES_hh_num!W7)</f>
        <v>18683.549473859846</v>
      </c>
      <c r="DA7" s="89" t="s">
        <v>474</v>
      </c>
    </row>
    <row r="8" spans="1:105" ht="12" customHeight="1" x14ac:dyDescent="0.25">
      <c r="A8" s="28" t="s">
        <v>192</v>
      </c>
      <c r="B8" s="72">
        <f>IF(RES_hh_fec!B8=0,0,1000*11630*RES_hh_fec!B8/RES_hh_num!B8)</f>
        <v>16648.099780800549</v>
      </c>
      <c r="C8" s="72">
        <f>IF(RES_hh_fec!C8=0,0,1000*11630*RES_hh_fec!C8/RES_hh_num!C8)</f>
        <v>18047.128074561526</v>
      </c>
      <c r="D8" s="72">
        <f>IF(RES_hh_fec!D8=0,0,1000*11630*RES_hh_fec!D8/RES_hh_num!D8)</f>
        <v>16144.806908510556</v>
      </c>
      <c r="E8" s="72">
        <f>IF(RES_hh_fec!E8=0,0,1000*11630*RES_hh_fec!E8/RES_hh_num!E8)</f>
        <v>16040.578709894915</v>
      </c>
      <c r="F8" s="72">
        <f>IF(RES_hh_fec!F8=0,0,1000*11630*RES_hh_fec!F8/RES_hh_num!F8)</f>
        <v>14547.995415982283</v>
      </c>
      <c r="G8" s="72">
        <f>IF(RES_hh_fec!G8=0,0,1000*11630*RES_hh_fec!G8/RES_hh_num!G8)</f>
        <v>17071.606353316532</v>
      </c>
      <c r="H8" s="72">
        <f>IF(RES_hh_fec!H8=0,0,1000*11630*RES_hh_fec!H8/RES_hh_num!H8)</f>
        <v>15736.251179063584</v>
      </c>
      <c r="I8" s="72">
        <f>IF(RES_hh_fec!I8=0,0,1000*11630*RES_hh_fec!I8/RES_hh_num!I8)</f>
        <v>14265.321732067425</v>
      </c>
      <c r="J8" s="72">
        <f>IF(RES_hh_fec!J8=0,0,1000*11630*RES_hh_fec!J8/RES_hh_num!J8)</f>
        <v>14744.324902840855</v>
      </c>
      <c r="K8" s="72">
        <f>IF(RES_hh_fec!K8=0,0,1000*11630*RES_hh_fec!K8/RES_hh_num!K8)</f>
        <v>15009.871572828402</v>
      </c>
      <c r="L8" s="72">
        <f>IF(RES_hh_fec!L8=0,0,1000*11630*RES_hh_fec!L8/RES_hh_num!L8)</f>
        <v>16658.388228416625</v>
      </c>
      <c r="M8" s="72">
        <f>IF(RES_hh_fec!M8=0,0,1000*11630*RES_hh_fec!M8/RES_hh_num!M8)</f>
        <v>14778.935654607991</v>
      </c>
      <c r="N8" s="72">
        <f>IF(RES_hh_fec!N8=0,0,1000*11630*RES_hh_fec!N8/RES_hh_num!N8)</f>
        <v>15336.14079239085</v>
      </c>
      <c r="O8" s="72">
        <f>IF(RES_hh_fec!O8=0,0,1000*11630*RES_hh_fec!O8/RES_hh_num!O8)</f>
        <v>15764.027615191393</v>
      </c>
      <c r="P8" s="72">
        <f>IF(RES_hh_fec!P8=0,0,1000*11630*RES_hh_fec!P8/RES_hh_num!P8)</f>
        <v>13279.625548005744</v>
      </c>
      <c r="Q8" s="72">
        <f>IF(RES_hh_fec!Q8=0,0,1000*11630*RES_hh_fec!Q8/RES_hh_num!Q8)</f>
        <v>14419.896454934527</v>
      </c>
      <c r="R8" s="72">
        <f>IF(RES_hh_fec!R8=0,0,1000*11630*RES_hh_fec!R8/RES_hh_num!R8)</f>
        <v>15657.313704432192</v>
      </c>
      <c r="S8" s="72">
        <f>IF(RES_hh_fec!S8=0,0,1000*11630*RES_hh_fec!S8/RES_hh_num!S8)</f>
        <v>15117.287964130719</v>
      </c>
      <c r="T8" s="72">
        <f>IF(RES_hh_fec!T8=0,0,1000*11630*RES_hh_fec!T8/RES_hh_num!T8)</f>
        <v>13723.590382791184</v>
      </c>
      <c r="U8" s="72">
        <f>IF(RES_hh_fec!U8=0,0,1000*11630*RES_hh_fec!U8/RES_hh_num!U8)</f>
        <v>14532.173748072277</v>
      </c>
      <c r="V8" s="72">
        <f>IF(RES_hh_fec!V8=0,0,1000*11630*RES_hh_fec!V8/RES_hh_num!V8)</f>
        <v>14601.092061168603</v>
      </c>
      <c r="W8" s="72">
        <f>IF(RES_hh_fec!W8=0,0,1000*11630*RES_hh_fec!W8/RES_hh_num!W8)</f>
        <v>15870.605032206915</v>
      </c>
      <c r="DA8" s="89" t="s">
        <v>475</v>
      </c>
    </row>
    <row r="9" spans="1:105" ht="12" customHeight="1" x14ac:dyDescent="0.25">
      <c r="A9" s="28" t="s">
        <v>207</v>
      </c>
      <c r="B9" s="72">
        <f>IF(RES_hh_fec!B9=0,0,1000*11630*RES_hh_fec!B9/RES_hh_num!B9)</f>
        <v>19286.018108705226</v>
      </c>
      <c r="C9" s="72">
        <f>IF(RES_hh_fec!C9=0,0,1000*11630*RES_hh_fec!C9/RES_hh_num!C9)</f>
        <v>20247.063555625311</v>
      </c>
      <c r="D9" s="72">
        <f>IF(RES_hh_fec!D9=0,0,1000*11630*RES_hh_fec!D9/RES_hh_num!D9)</f>
        <v>18649.016945243417</v>
      </c>
      <c r="E9" s="72">
        <f>IF(RES_hh_fec!E9=0,0,1000*11630*RES_hh_fec!E9/RES_hh_num!E9)</f>
        <v>18380.66342418834</v>
      </c>
      <c r="F9" s="72">
        <f>IF(RES_hh_fec!F9=0,0,1000*11630*RES_hh_fec!F9/RES_hh_num!F9)</f>
        <v>17319.164068071328</v>
      </c>
      <c r="G9" s="72">
        <f>IF(RES_hh_fec!G9=0,0,1000*11630*RES_hh_fec!G9/RES_hh_num!G9)</f>
        <v>17329.925912591378</v>
      </c>
      <c r="H9" s="72">
        <f>IF(RES_hh_fec!H9=0,0,1000*11630*RES_hh_fec!H9/RES_hh_num!H9)</f>
        <v>16902.875065783519</v>
      </c>
      <c r="I9" s="72">
        <f>IF(RES_hh_fec!I9=0,0,1000*11630*RES_hh_fec!I9/RES_hh_num!I9)</f>
        <v>16134.612370194176</v>
      </c>
      <c r="J9" s="72">
        <f>IF(RES_hh_fec!J9=0,0,1000*11630*RES_hh_fec!J9/RES_hh_num!J9)</f>
        <v>15778.369817648876</v>
      </c>
      <c r="K9" s="72">
        <f>IF(RES_hh_fec!K9=0,0,1000*11630*RES_hh_fec!K9/RES_hh_num!K9)</f>
        <v>15523.182085414232</v>
      </c>
      <c r="L9" s="72">
        <f>IF(RES_hh_fec!L9=0,0,1000*11630*RES_hh_fec!L9/RES_hh_num!L9)</f>
        <v>16962.572806341454</v>
      </c>
      <c r="M9" s="72">
        <f>IF(RES_hh_fec!M9=0,0,1000*11630*RES_hh_fec!M9/RES_hh_num!M9)</f>
        <v>15455.343048470435</v>
      </c>
      <c r="N9" s="72">
        <f>IF(RES_hh_fec!N9=0,0,1000*11630*RES_hh_fec!N9/RES_hh_num!N9)</f>
        <v>15974.799001286738</v>
      </c>
      <c r="O9" s="72">
        <f>IF(RES_hh_fec!O9=0,0,1000*11630*RES_hh_fec!O9/RES_hh_num!O9)</f>
        <v>16249.283332058973</v>
      </c>
      <c r="P9" s="72">
        <f>IF(RES_hh_fec!P9=0,0,1000*11630*RES_hh_fec!P9/RES_hh_num!P9)</f>
        <v>13685.592287666101</v>
      </c>
      <c r="Q9" s="72">
        <f>IF(RES_hh_fec!Q9=0,0,1000*11630*RES_hh_fec!Q9/RES_hh_num!Q9)</f>
        <v>14836.03822368834</v>
      </c>
      <c r="R9" s="72">
        <f>IF(RES_hh_fec!R9=0,0,1000*11630*RES_hh_fec!R9/RES_hh_num!R9)</f>
        <v>15432.366494524274</v>
      </c>
      <c r="S9" s="72">
        <f>IF(RES_hh_fec!S9=0,0,1000*11630*RES_hh_fec!S9/RES_hh_num!S9)</f>
        <v>15675.966750178413</v>
      </c>
      <c r="T9" s="72">
        <f>IF(RES_hh_fec!T9=0,0,1000*11630*RES_hh_fec!T9/RES_hh_num!T9)</f>
        <v>14404.08586585975</v>
      </c>
      <c r="U9" s="72">
        <f>IF(RES_hh_fec!U9=0,0,1000*11630*RES_hh_fec!U9/RES_hh_num!U9)</f>
        <v>14795.378982831675</v>
      </c>
      <c r="V9" s="72">
        <f>IF(RES_hh_fec!V9=0,0,1000*11630*RES_hh_fec!V9/RES_hh_num!V9)</f>
        <v>14793.837539640279</v>
      </c>
      <c r="W9" s="72">
        <f>IF(RES_hh_fec!W9=0,0,1000*11630*RES_hh_fec!W9/RES_hh_num!W9)</f>
        <v>18043.415696756587</v>
      </c>
      <c r="DA9" s="89" t="s">
        <v>476</v>
      </c>
    </row>
    <row r="10" spans="1:105" ht="12" customHeight="1" x14ac:dyDescent="0.25">
      <c r="A10" s="28" t="s">
        <v>202</v>
      </c>
      <c r="B10" s="72">
        <f>IF(RES_hh_fec!B10=0,0,1000*11630*RES_hh_fec!B10/RES_hh_num!B10)</f>
        <v>0</v>
      </c>
      <c r="C10" s="72">
        <f>IF(RES_hh_fec!C10=0,0,1000*11630*RES_hh_fec!C10/RES_hh_num!C10)</f>
        <v>0</v>
      </c>
      <c r="D10" s="72">
        <f>IF(RES_hh_fec!D10=0,0,1000*11630*RES_hh_fec!D10/RES_hh_num!D10)</f>
        <v>0</v>
      </c>
      <c r="E10" s="72">
        <f>IF(RES_hh_fec!E10=0,0,1000*11630*RES_hh_fec!E10/RES_hh_num!E10)</f>
        <v>0</v>
      </c>
      <c r="F10" s="72">
        <f>IF(RES_hh_fec!F10=0,0,1000*11630*RES_hh_fec!F10/RES_hh_num!F10)</f>
        <v>0</v>
      </c>
      <c r="G10" s="72">
        <f>IF(RES_hh_fec!G10=0,0,1000*11630*RES_hh_fec!G10/RES_hh_num!G10)</f>
        <v>0</v>
      </c>
      <c r="H10" s="72">
        <f>IF(RES_hh_fec!H10=0,0,1000*11630*RES_hh_fec!H10/RES_hh_num!H10)</f>
        <v>0</v>
      </c>
      <c r="I10" s="72">
        <f>IF(RES_hh_fec!I10=0,0,1000*11630*RES_hh_fec!I10/RES_hh_num!I10)</f>
        <v>0</v>
      </c>
      <c r="J10" s="72">
        <f>IF(RES_hh_fec!J10=0,0,1000*11630*RES_hh_fec!J10/RES_hh_num!J10)</f>
        <v>0</v>
      </c>
      <c r="K10" s="72">
        <f>IF(RES_hh_fec!K10=0,0,1000*11630*RES_hh_fec!K10/RES_hh_num!K10)</f>
        <v>0</v>
      </c>
      <c r="L10" s="72">
        <f>IF(RES_hh_fec!L10=0,0,1000*11630*RES_hh_fec!L10/RES_hh_num!L10)</f>
        <v>0</v>
      </c>
      <c r="M10" s="72">
        <f>IF(RES_hh_fec!M10=0,0,1000*11630*RES_hh_fec!M10/RES_hh_num!M10)</f>
        <v>0</v>
      </c>
      <c r="N10" s="72">
        <f>IF(RES_hh_fec!N10=0,0,1000*11630*RES_hh_fec!N10/RES_hh_num!N10)</f>
        <v>0</v>
      </c>
      <c r="O10" s="72">
        <f>IF(RES_hh_fec!O10=0,0,1000*11630*RES_hh_fec!O10/RES_hh_num!O10)</f>
        <v>0</v>
      </c>
      <c r="P10" s="72">
        <f>IF(RES_hh_fec!P10=0,0,1000*11630*RES_hh_fec!P10/RES_hh_num!P10)</f>
        <v>0</v>
      </c>
      <c r="Q10" s="72">
        <f>IF(RES_hh_fec!Q10=0,0,1000*11630*RES_hh_fec!Q10/RES_hh_num!Q10)</f>
        <v>0</v>
      </c>
      <c r="R10" s="72">
        <f>IF(RES_hh_fec!R10=0,0,1000*11630*RES_hh_fec!R10/RES_hh_num!R10)</f>
        <v>0</v>
      </c>
      <c r="S10" s="72">
        <f>IF(RES_hh_fec!S10=0,0,1000*11630*RES_hh_fec!S10/RES_hh_num!S10)</f>
        <v>0</v>
      </c>
      <c r="T10" s="72">
        <f>IF(RES_hh_fec!T10=0,0,1000*11630*RES_hh_fec!T10/RES_hh_num!T10)</f>
        <v>0</v>
      </c>
      <c r="U10" s="72">
        <f>IF(RES_hh_fec!U10=0,0,1000*11630*RES_hh_fec!U10/RES_hh_num!U10)</f>
        <v>0</v>
      </c>
      <c r="V10" s="72">
        <f>IF(RES_hh_fec!V10=0,0,1000*11630*RES_hh_fec!V10/RES_hh_num!V10)</f>
        <v>0</v>
      </c>
      <c r="W10" s="72">
        <f>IF(RES_hh_fec!W10=0,0,1000*11630*RES_hh_fec!W10/RES_hh_num!W10)</f>
        <v>0</v>
      </c>
      <c r="DA10" s="89" t="s">
        <v>477</v>
      </c>
    </row>
    <row r="11" spans="1:105" ht="12" customHeight="1" x14ac:dyDescent="0.25">
      <c r="A11" s="28" t="s">
        <v>203</v>
      </c>
      <c r="B11" s="72">
        <f>IF(RES_hh_fec!B11=0,0,1000*11630*RES_hh_fec!B11/RES_hh_num!B11)</f>
        <v>11397.246446802843</v>
      </c>
      <c r="C11" s="72">
        <f>IF(RES_hh_fec!C11=0,0,1000*11630*RES_hh_fec!C11/RES_hh_num!C11)</f>
        <v>12236.508309860408</v>
      </c>
      <c r="D11" s="72">
        <f>IF(RES_hh_fec!D11=0,0,1000*11630*RES_hh_fec!D11/RES_hh_num!D11)</f>
        <v>11053.765544198764</v>
      </c>
      <c r="E11" s="72">
        <f>IF(RES_hh_fec!E11=0,0,1000*11630*RES_hh_fec!E11/RES_hh_num!E11)</f>
        <v>11681.8589099124</v>
      </c>
      <c r="F11" s="72">
        <f>IF(RES_hh_fec!F11=0,0,1000*11630*RES_hh_fec!F11/RES_hh_num!F11)</f>
        <v>12607.627677316721</v>
      </c>
      <c r="G11" s="72">
        <f>IF(RES_hh_fec!G11=0,0,1000*11630*RES_hh_fec!G11/RES_hh_num!G11)</f>
        <v>10931.466632921254</v>
      </c>
      <c r="H11" s="72">
        <f>IF(RES_hh_fec!H11=0,0,1000*11630*RES_hh_fec!H11/RES_hh_num!H11)</f>
        <v>10360.484786624369</v>
      </c>
      <c r="I11" s="72">
        <f>IF(RES_hh_fec!I11=0,0,1000*11630*RES_hh_fec!I11/RES_hh_num!I11)</f>
        <v>11271.319761663977</v>
      </c>
      <c r="J11" s="72">
        <f>IF(RES_hh_fec!J11=0,0,1000*11630*RES_hh_fec!J11/RES_hh_num!J11)</f>
        <v>11417.360792955196</v>
      </c>
      <c r="K11" s="72">
        <f>IF(RES_hh_fec!K11=0,0,1000*11630*RES_hh_fec!K11/RES_hh_num!K11)</f>
        <v>11376.3241833255</v>
      </c>
      <c r="L11" s="72">
        <f>IF(RES_hh_fec!L11=0,0,1000*11630*RES_hh_fec!L11/RES_hh_num!L11)</f>
        <v>12534.315485655607</v>
      </c>
      <c r="M11" s="72">
        <f>IF(RES_hh_fec!M11=0,0,1000*11630*RES_hh_fec!M11/RES_hh_num!M11)</f>
        <v>11663.277301392849</v>
      </c>
      <c r="N11" s="72">
        <f>IF(RES_hh_fec!N11=0,0,1000*11630*RES_hh_fec!N11/RES_hh_num!N11)</f>
        <v>12269.290348087046</v>
      </c>
      <c r="O11" s="72">
        <f>IF(RES_hh_fec!O11=0,0,1000*11630*RES_hh_fec!O11/RES_hh_num!O11)</f>
        <v>13118.128147803251</v>
      </c>
      <c r="P11" s="72">
        <f>IF(RES_hh_fec!P11=0,0,1000*11630*RES_hh_fec!P11/RES_hh_num!P11)</f>
        <v>11255.768536989202</v>
      </c>
      <c r="Q11" s="72">
        <f>IF(RES_hh_fec!Q11=0,0,1000*11630*RES_hh_fec!Q11/RES_hh_num!Q11)</f>
        <v>12178.457932042505</v>
      </c>
      <c r="R11" s="72">
        <f>IF(RES_hh_fec!R11=0,0,1000*11630*RES_hh_fec!R11/RES_hh_num!R11)</f>
        <v>12594.904426628544</v>
      </c>
      <c r="S11" s="72">
        <f>IF(RES_hh_fec!S11=0,0,1000*11630*RES_hh_fec!S11/RES_hh_num!S11)</f>
        <v>13144.995900075488</v>
      </c>
      <c r="T11" s="72">
        <f>IF(RES_hh_fec!T11=0,0,1000*11630*RES_hh_fec!T11/RES_hh_num!T11)</f>
        <v>12260.915508473681</v>
      </c>
      <c r="U11" s="72">
        <f>IF(RES_hh_fec!U11=0,0,1000*11630*RES_hh_fec!U11/RES_hh_num!U11)</f>
        <v>12244.572670643987</v>
      </c>
      <c r="V11" s="72">
        <f>IF(RES_hh_fec!V11=0,0,1000*11630*RES_hh_fec!V11/RES_hh_num!V11)</f>
        <v>13577.764346438309</v>
      </c>
      <c r="W11" s="72">
        <f>IF(RES_hh_fec!W11=0,0,1000*11630*RES_hh_fec!W11/RES_hh_num!W11)</f>
        <v>14539.648332267696</v>
      </c>
      <c r="DA11" s="89" t="s">
        <v>478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5493.0174673410238</v>
      </c>
      <c r="C12" s="72">
        <f>IF(RES_hh_fec!C12=0,0,1000*11630*RES_hh_fec!C12/RES_hh_num!C12)</f>
        <v>6663.2509938509829</v>
      </c>
      <c r="D12" s="72">
        <f>IF(RES_hh_fec!D12=0,0,1000*11630*RES_hh_fec!D12/RES_hh_num!D12)</f>
        <v>6100.6645558974406</v>
      </c>
      <c r="E12" s="72">
        <f>IF(RES_hh_fec!E12=0,0,1000*11630*RES_hh_fec!E12/RES_hh_num!E12)</f>
        <v>6259.7521186395861</v>
      </c>
      <c r="F12" s="72">
        <f>IF(RES_hh_fec!F12=0,0,1000*11630*RES_hh_fec!F12/RES_hh_num!F12)</f>
        <v>5865.1840504685078</v>
      </c>
      <c r="G12" s="72">
        <f>IF(RES_hh_fec!G12=0,0,1000*11630*RES_hh_fec!G12/RES_hh_num!G12)</f>
        <v>5979.2057856012916</v>
      </c>
      <c r="H12" s="72">
        <f>IF(RES_hh_fec!H12=0,0,1000*11630*RES_hh_fec!H12/RES_hh_num!H12)</f>
        <v>5199.9217857955045</v>
      </c>
      <c r="I12" s="72">
        <f>IF(RES_hh_fec!I12=0,0,1000*11630*RES_hh_fec!I12/RES_hh_num!I12)</f>
        <v>5375.5056999997951</v>
      </c>
      <c r="J12" s="72">
        <f>IF(RES_hh_fec!J12=0,0,1000*11630*RES_hh_fec!J12/RES_hh_num!J12)</f>
        <v>4789.9588730134192</v>
      </c>
      <c r="K12" s="72">
        <f>IF(RES_hh_fec!K12=0,0,1000*11630*RES_hh_fec!K12/RES_hh_num!K12)</f>
        <v>5442.2904821345373</v>
      </c>
      <c r="L12" s="72">
        <f>IF(RES_hh_fec!L12=0,0,1000*11630*RES_hh_fec!L12/RES_hh_num!L12)</f>
        <v>5485.8369031842994</v>
      </c>
      <c r="M12" s="72">
        <f>IF(RES_hh_fec!M12=0,0,1000*11630*RES_hh_fec!M12/RES_hh_num!M12)</f>
        <v>5091.4029344466089</v>
      </c>
      <c r="N12" s="72">
        <f>IF(RES_hh_fec!N12=0,0,1000*11630*RES_hh_fec!N12/RES_hh_num!N12)</f>
        <v>5061.8586169911096</v>
      </c>
      <c r="O12" s="72">
        <f>IF(RES_hh_fec!O12=0,0,1000*11630*RES_hh_fec!O12/RES_hh_num!O12)</f>
        <v>4758.1453659316539</v>
      </c>
      <c r="P12" s="72">
        <f>IF(RES_hh_fec!P12=0,0,1000*11630*RES_hh_fec!P12/RES_hh_num!P12)</f>
        <v>4205.0193974798185</v>
      </c>
      <c r="Q12" s="72">
        <f>IF(RES_hh_fec!Q12=0,0,1000*11630*RES_hh_fec!Q12/RES_hh_num!Q12)</f>
        <v>4671.2470697836379</v>
      </c>
      <c r="R12" s="72">
        <f>IF(RES_hh_fec!R12=0,0,1000*11630*RES_hh_fec!R12/RES_hh_num!R12)</f>
        <v>4365.7980645920234</v>
      </c>
      <c r="S12" s="72">
        <f>IF(RES_hh_fec!S12=0,0,1000*11630*RES_hh_fec!S12/RES_hh_num!S12)</f>
        <v>3973.6276541280654</v>
      </c>
      <c r="T12" s="72">
        <f>IF(RES_hh_fec!T12=0,0,1000*11630*RES_hh_fec!T12/RES_hh_num!T12)</f>
        <v>3776.0151272434123</v>
      </c>
      <c r="U12" s="72">
        <f>IF(RES_hh_fec!U12=0,0,1000*11630*RES_hh_fec!U12/RES_hh_num!U12)</f>
        <v>3283.28789046469</v>
      </c>
      <c r="V12" s="72">
        <f>IF(RES_hh_fec!V12=0,0,1000*11630*RES_hh_fec!V12/RES_hh_num!V12)</f>
        <v>3967.0740574981683</v>
      </c>
      <c r="W12" s="72">
        <f>IF(RES_hh_fec!W12=0,0,1000*11630*RES_hh_fec!W12/RES_hh_num!W12)</f>
        <v>4004.5803123979417</v>
      </c>
      <c r="DA12" s="89" t="s">
        <v>479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12427.723382199283</v>
      </c>
      <c r="C13" s="74">
        <f>IF(RES_hh_fec!C13=0,0,1000*11630*RES_hh_fec!C13/RES_hh_num!C13)</f>
        <v>13744.266215653406</v>
      </c>
      <c r="D13" s="74">
        <f>IF(RES_hh_fec!D13=0,0,1000*11630*RES_hh_fec!D13/RES_hh_num!D13)</f>
        <v>12962.08732439652</v>
      </c>
      <c r="E13" s="74">
        <f>IF(RES_hh_fec!E13=0,0,1000*11630*RES_hh_fec!E13/RES_hh_num!E13)</f>
        <v>13477.220289457096</v>
      </c>
      <c r="F13" s="74">
        <f>IF(RES_hh_fec!F13=0,0,1000*11630*RES_hh_fec!F13/RES_hh_num!F13)</f>
        <v>12808.370592240362</v>
      </c>
      <c r="G13" s="74">
        <f>IF(RES_hh_fec!G13=0,0,1000*11630*RES_hh_fec!G13/RES_hh_num!G13)</f>
        <v>12386.06789003558</v>
      </c>
      <c r="H13" s="74">
        <f>IF(RES_hh_fec!H13=0,0,1000*11630*RES_hh_fec!H13/RES_hh_num!H13)</f>
        <v>12116.605994871303</v>
      </c>
      <c r="I13" s="74">
        <f>IF(RES_hh_fec!I13=0,0,1000*11630*RES_hh_fec!I13/RES_hh_num!I13)</f>
        <v>12466.67138156876</v>
      </c>
      <c r="J13" s="74">
        <f>IF(RES_hh_fec!J13=0,0,1000*11630*RES_hh_fec!J13/RES_hh_num!J13)</f>
        <v>12444.251964778081</v>
      </c>
      <c r="K13" s="74">
        <f>IF(RES_hh_fec!K13=0,0,1000*11630*RES_hh_fec!K13/RES_hh_num!K13)</f>
        <v>12307.669527339813</v>
      </c>
      <c r="L13" s="74">
        <f>IF(RES_hh_fec!L13=0,0,1000*11630*RES_hh_fec!L13/RES_hh_num!L13)</f>
        <v>13794.594142309341</v>
      </c>
      <c r="M13" s="74">
        <f>IF(RES_hh_fec!M13=0,0,1000*11630*RES_hh_fec!M13/RES_hh_num!M13)</f>
        <v>13346.321386800995</v>
      </c>
      <c r="N13" s="74">
        <f>IF(RES_hh_fec!N13=0,0,1000*11630*RES_hh_fec!N13/RES_hh_num!N13)</f>
        <v>13258.353498094746</v>
      </c>
      <c r="O13" s="74">
        <f>IF(RES_hh_fec!O13=0,0,1000*11630*RES_hh_fec!O13/RES_hh_num!O13)</f>
        <v>14169.564858604157</v>
      </c>
      <c r="P13" s="74">
        <f>IF(RES_hh_fec!P13=0,0,1000*11630*RES_hh_fec!P13/RES_hh_num!P13)</f>
        <v>11219.030289757386</v>
      </c>
      <c r="Q13" s="74">
        <f>IF(RES_hh_fec!Q13=0,0,1000*11630*RES_hh_fec!Q13/RES_hh_num!Q13)</f>
        <v>12342.526337633073</v>
      </c>
      <c r="R13" s="74">
        <f>IF(RES_hh_fec!R13=0,0,1000*11630*RES_hh_fec!R13/RES_hh_num!R13)</f>
        <v>13769.502320356007</v>
      </c>
      <c r="S13" s="74">
        <f>IF(RES_hh_fec!S13=0,0,1000*11630*RES_hh_fec!S13/RES_hh_num!S13)</f>
        <v>13329.357182512082</v>
      </c>
      <c r="T13" s="74">
        <f>IF(RES_hh_fec!T13=0,0,1000*11630*RES_hh_fec!T13/RES_hh_num!T13)</f>
        <v>12253.244096884206</v>
      </c>
      <c r="U13" s="74">
        <f>IF(RES_hh_fec!U13=0,0,1000*11630*RES_hh_fec!U13/RES_hh_num!U13)</f>
        <v>12443.843739652528</v>
      </c>
      <c r="V13" s="74">
        <f>IF(RES_hh_fec!V13=0,0,1000*11630*RES_hh_fec!V13/RES_hh_num!V13)</f>
        <v>14741.653449562016</v>
      </c>
      <c r="W13" s="74">
        <f>IF(RES_hh_fec!W13=0,0,1000*11630*RES_hh_fec!W13/RES_hh_num!W13)</f>
        <v>14338.530764488281</v>
      </c>
      <c r="DA13" s="90" t="s">
        <v>480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181.27287876097014</v>
      </c>
      <c r="C14" s="76">
        <f>IF(RES_hh_fec!C14=0,0,1000*11630*RES_hh_fec!C14/RES_hh_num!C14)</f>
        <v>185.5640900195319</v>
      </c>
      <c r="D14" s="76">
        <f>IF(RES_hh_fec!D14=0,0,1000*11630*RES_hh_fec!D14/RES_hh_num!D14)</f>
        <v>168.63920183453379</v>
      </c>
      <c r="E14" s="76">
        <f>IF(RES_hh_fec!E14=0,0,1000*11630*RES_hh_fec!E14/RES_hh_num!E14)</f>
        <v>168.30539385697062</v>
      </c>
      <c r="F14" s="76">
        <f>IF(RES_hh_fec!F14=0,0,1000*11630*RES_hh_fec!F14/RES_hh_num!F14)</f>
        <v>158.99682636033648</v>
      </c>
      <c r="G14" s="76">
        <f>IF(RES_hh_fec!G14=0,0,1000*11630*RES_hh_fec!G14/RES_hh_num!G14)</f>
        <v>153.34460693688928</v>
      </c>
      <c r="H14" s="76">
        <f>IF(RES_hh_fec!H14=0,0,1000*11630*RES_hh_fec!H14/RES_hh_num!H14)</f>
        <v>150.06546987657978</v>
      </c>
      <c r="I14" s="76">
        <f>IF(RES_hh_fec!I14=0,0,1000*11630*RES_hh_fec!I14/RES_hh_num!I14)</f>
        <v>134.18918952588149</v>
      </c>
      <c r="J14" s="76">
        <f>IF(RES_hh_fec!J14=0,0,1000*11630*RES_hh_fec!J14/RES_hh_num!J14)</f>
        <v>137.17000020833478</v>
      </c>
      <c r="K14" s="76">
        <f>IF(RES_hh_fec!K14=0,0,1000*11630*RES_hh_fec!K14/RES_hh_num!K14)</f>
        <v>135.67042055571858</v>
      </c>
      <c r="L14" s="76">
        <f>IF(RES_hh_fec!L14=0,0,1000*11630*RES_hh_fec!L14/RES_hh_num!L14)</f>
        <v>151.9527882586508</v>
      </c>
      <c r="M14" s="76">
        <f>IF(RES_hh_fec!M14=0,0,1000*11630*RES_hh_fec!M14/RES_hh_num!M14)</f>
        <v>134.89960165284035</v>
      </c>
      <c r="N14" s="76">
        <f>IF(RES_hh_fec!N14=0,0,1000*11630*RES_hh_fec!N14/RES_hh_num!N14)</f>
        <v>136.80080426019128</v>
      </c>
      <c r="O14" s="76">
        <f>IF(RES_hh_fec!O14=0,0,1000*11630*RES_hh_fec!O14/RES_hh_num!O14)</f>
        <v>143.33819077841108</v>
      </c>
      <c r="P14" s="76">
        <f>IF(RES_hh_fec!P14=0,0,1000*11630*RES_hh_fec!P14/RES_hh_num!P14)</f>
        <v>120.93555580161076</v>
      </c>
      <c r="Q14" s="76">
        <f>IF(RES_hh_fec!Q14=0,0,1000*11630*RES_hh_fec!Q14/RES_hh_num!Q14)</f>
        <v>130.77445849405734</v>
      </c>
      <c r="R14" s="76">
        <f>IF(RES_hh_fec!R14=0,0,1000*11630*RES_hh_fec!R14/RES_hh_num!R14)</f>
        <v>139.1178053249437</v>
      </c>
      <c r="S14" s="76">
        <f>IF(RES_hh_fec!S14=0,0,1000*11630*RES_hh_fec!S14/RES_hh_num!S14)</f>
        <v>140.61178062956395</v>
      </c>
      <c r="T14" s="76">
        <f>IF(RES_hh_fec!T14=0,0,1000*11630*RES_hh_fec!T14/RES_hh_num!T14)</f>
        <v>129.6872596438071</v>
      </c>
      <c r="U14" s="76">
        <f>IF(RES_hh_fec!U14=0,0,1000*11630*RES_hh_fec!U14/RES_hh_num!U14)</f>
        <v>136.8871475300059</v>
      </c>
      <c r="V14" s="76">
        <f>IF(RES_hh_fec!V14=0,0,1000*11630*RES_hh_fec!V14/RES_hh_num!V14)</f>
        <v>141.53901568633097</v>
      </c>
      <c r="W14" s="76">
        <f>IF(RES_hh_fec!W14=0,0,1000*11630*RES_hh_fec!W14/RES_hh_num!W14)</f>
        <v>159.50118609968038</v>
      </c>
      <c r="DA14" s="91" t="s">
        <v>481</v>
      </c>
    </row>
    <row r="15" spans="1:105" ht="12.95" customHeight="1" x14ac:dyDescent="0.25">
      <c r="A15" s="68" t="s">
        <v>92</v>
      </c>
      <c r="B15" s="69">
        <f t="shared" ref="B15:W15" si="0">B16</f>
        <v>0.58800180905986066</v>
      </c>
      <c r="C15" s="69">
        <f t="shared" si="0"/>
        <v>0.73542165172072116</v>
      </c>
      <c r="D15" s="69">
        <f t="shared" si="0"/>
        <v>0.83219429810222845</v>
      </c>
      <c r="E15" s="69">
        <f t="shared" si="0"/>
        <v>1.5518993028340928</v>
      </c>
      <c r="F15" s="69">
        <f t="shared" si="0"/>
        <v>1.024583275314334</v>
      </c>
      <c r="G15" s="69">
        <f t="shared" si="0"/>
        <v>1.1586288911470228</v>
      </c>
      <c r="H15" s="69">
        <f t="shared" si="0"/>
        <v>1.4980558809144482</v>
      </c>
      <c r="I15" s="69">
        <f t="shared" si="0"/>
        <v>1.5709072516986546</v>
      </c>
      <c r="J15" s="69">
        <f t="shared" si="0"/>
        <v>1.452048299980748</v>
      </c>
      <c r="K15" s="69">
        <f t="shared" si="0"/>
        <v>1.5387848307210243</v>
      </c>
      <c r="L15" s="69">
        <f t="shared" si="0"/>
        <v>1.7785719046184201</v>
      </c>
      <c r="M15" s="69">
        <f t="shared" si="0"/>
        <v>1.6653010804927546</v>
      </c>
      <c r="N15" s="69">
        <f t="shared" si="0"/>
        <v>1.9201353018003275</v>
      </c>
      <c r="O15" s="69">
        <f t="shared" si="0"/>
        <v>2.4076678678186663</v>
      </c>
      <c r="P15" s="69">
        <f t="shared" si="0"/>
        <v>1.504813137526029</v>
      </c>
      <c r="Q15" s="69">
        <f t="shared" si="0"/>
        <v>2.5790103729500737</v>
      </c>
      <c r="R15" s="69">
        <f t="shared" si="0"/>
        <v>1.5515595971846075</v>
      </c>
      <c r="S15" s="69">
        <f t="shared" si="0"/>
        <v>1.9996662173308954</v>
      </c>
      <c r="T15" s="69">
        <f t="shared" si="0"/>
        <v>1.9004574157774758</v>
      </c>
      <c r="U15" s="69">
        <f t="shared" si="0"/>
        <v>2.0770540802685509</v>
      </c>
      <c r="V15" s="69">
        <f t="shared" si="0"/>
        <v>2.0178197709448713</v>
      </c>
      <c r="W15" s="69">
        <f t="shared" si="0"/>
        <v>1.697267790409126</v>
      </c>
      <c r="DA15" s="88" t="s">
        <v>273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0.58800180905986066</v>
      </c>
      <c r="C16" s="72">
        <f>IF(RES_hh_fec!C16=0,0,1000*11630*RES_hh_fec!C16/RES_hh_num!C$3)</f>
        <v>0.73542165172072116</v>
      </c>
      <c r="D16" s="72">
        <f>IF(RES_hh_fec!D16=0,0,1000*11630*RES_hh_fec!D16/RES_hh_num!D$3)</f>
        <v>0.83219429810222845</v>
      </c>
      <c r="E16" s="72">
        <f>IF(RES_hh_fec!E16=0,0,1000*11630*RES_hh_fec!E16/RES_hh_num!E$3)</f>
        <v>1.5518993028340928</v>
      </c>
      <c r="F16" s="72">
        <f>IF(RES_hh_fec!F16=0,0,1000*11630*RES_hh_fec!F16/RES_hh_num!F$3)</f>
        <v>1.024583275314334</v>
      </c>
      <c r="G16" s="72">
        <f>IF(RES_hh_fec!G16=0,0,1000*11630*RES_hh_fec!G16/RES_hh_num!G$3)</f>
        <v>1.1586288911470228</v>
      </c>
      <c r="H16" s="72">
        <f>IF(RES_hh_fec!H16=0,0,1000*11630*RES_hh_fec!H16/RES_hh_num!H$3)</f>
        <v>1.4980558809144482</v>
      </c>
      <c r="I16" s="72">
        <f>IF(RES_hh_fec!I16=0,0,1000*11630*RES_hh_fec!I16/RES_hh_num!I$3)</f>
        <v>1.5709072516986546</v>
      </c>
      <c r="J16" s="72">
        <f>IF(RES_hh_fec!J16=0,0,1000*11630*RES_hh_fec!J16/RES_hh_num!J$3)</f>
        <v>1.452048299980748</v>
      </c>
      <c r="K16" s="72">
        <f>IF(RES_hh_fec!K16=0,0,1000*11630*RES_hh_fec!K16/RES_hh_num!K$3)</f>
        <v>1.5387848307210243</v>
      </c>
      <c r="L16" s="72">
        <f>IF(RES_hh_fec!L16=0,0,1000*11630*RES_hh_fec!L16/RES_hh_num!L$3)</f>
        <v>1.7785719046184201</v>
      </c>
      <c r="M16" s="72">
        <f>IF(RES_hh_fec!M16=0,0,1000*11630*RES_hh_fec!M16/RES_hh_num!M$3)</f>
        <v>1.6653010804927546</v>
      </c>
      <c r="N16" s="72">
        <f>IF(RES_hh_fec!N16=0,0,1000*11630*RES_hh_fec!N16/RES_hh_num!N$3)</f>
        <v>1.9201353018003275</v>
      </c>
      <c r="O16" s="72">
        <f>IF(RES_hh_fec!O16=0,0,1000*11630*RES_hh_fec!O16/RES_hh_num!O$3)</f>
        <v>2.4076678678186663</v>
      </c>
      <c r="P16" s="72">
        <f>IF(RES_hh_fec!P16=0,0,1000*11630*RES_hh_fec!P16/RES_hh_num!P$3)</f>
        <v>1.504813137526029</v>
      </c>
      <c r="Q16" s="72">
        <f>IF(RES_hh_fec!Q16=0,0,1000*11630*RES_hh_fec!Q16/RES_hh_num!Q$3)</f>
        <v>2.5790103729500737</v>
      </c>
      <c r="R16" s="72">
        <f>IF(RES_hh_fec!R16=0,0,1000*11630*RES_hh_fec!R16/RES_hh_num!R$3)</f>
        <v>1.5515595971846075</v>
      </c>
      <c r="S16" s="72">
        <f>IF(RES_hh_fec!S16=0,0,1000*11630*RES_hh_fec!S16/RES_hh_num!S$3)</f>
        <v>1.9996662173308954</v>
      </c>
      <c r="T16" s="72">
        <f>IF(RES_hh_fec!T16=0,0,1000*11630*RES_hh_fec!T16/RES_hh_num!T$3)</f>
        <v>1.9004574157774758</v>
      </c>
      <c r="U16" s="72">
        <f>IF(RES_hh_fec!U16=0,0,1000*11630*RES_hh_fec!U16/RES_hh_num!U$3)</f>
        <v>2.0770540802685509</v>
      </c>
      <c r="V16" s="72">
        <f>IF(RES_hh_fec!V16=0,0,1000*11630*RES_hh_fec!V16/RES_hh_num!V$3)</f>
        <v>2.0178197709448713</v>
      </c>
      <c r="W16" s="72">
        <f>IF(RES_hh_fec!W16=0,0,1000*11630*RES_hh_fec!W16/RES_hh_num!W$3)</f>
        <v>1.697267790409126</v>
      </c>
      <c r="DA16" s="89" t="s">
        <v>482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2877.9674167608582</v>
      </c>
      <c r="C17" s="69">
        <f>IF(RES_hh_fec!C17=0,0,1000*11630*RES_hh_fec!C17/RES_hh_num!C17)</f>
        <v>2975.907756036971</v>
      </c>
      <c r="D17" s="69">
        <f>IF(RES_hh_fec!D17=0,0,1000*11630*RES_hh_fec!D17/RES_hh_num!D17)</f>
        <v>3070.7664686276698</v>
      </c>
      <c r="E17" s="69">
        <f>IF(RES_hh_fec!E17=0,0,1000*11630*RES_hh_fec!E17/RES_hh_num!E17)</f>
        <v>3091.5875588870608</v>
      </c>
      <c r="F17" s="69">
        <f>IF(RES_hh_fec!F17=0,0,1000*11630*RES_hh_fec!F17/RES_hh_num!F17)</f>
        <v>3076.011585694655</v>
      </c>
      <c r="G17" s="69">
        <f>IF(RES_hh_fec!G17=0,0,1000*11630*RES_hh_fec!G17/RES_hh_num!G17)</f>
        <v>2847.2815624664299</v>
      </c>
      <c r="H17" s="69">
        <f>IF(RES_hh_fec!H17=0,0,1000*11630*RES_hh_fec!H17/RES_hh_num!H17)</f>
        <v>2933.7525506185634</v>
      </c>
      <c r="I17" s="69">
        <f>IF(RES_hh_fec!I17=0,0,1000*11630*RES_hh_fec!I17/RES_hh_num!I17)</f>
        <v>2901.1593167562351</v>
      </c>
      <c r="J17" s="69">
        <f>IF(RES_hh_fec!J17=0,0,1000*11630*RES_hh_fec!J17/RES_hh_num!J17)</f>
        <v>2890.18107706913</v>
      </c>
      <c r="K17" s="69">
        <f>IF(RES_hh_fec!K17=0,0,1000*11630*RES_hh_fec!K17/RES_hh_num!K17)</f>
        <v>3056.723217094132</v>
      </c>
      <c r="L17" s="69">
        <f>IF(RES_hh_fec!L17=0,0,1000*11630*RES_hh_fec!L17/RES_hh_num!L17)</f>
        <v>3080.2904103088404</v>
      </c>
      <c r="M17" s="69">
        <f>IF(RES_hh_fec!M17=0,0,1000*11630*RES_hh_fec!M17/RES_hh_num!M17)</f>
        <v>3079.5781452423175</v>
      </c>
      <c r="N17" s="69">
        <f>IF(RES_hh_fec!N17=0,0,1000*11630*RES_hh_fec!N17/RES_hh_num!N17)</f>
        <v>3057.0034342962545</v>
      </c>
      <c r="O17" s="69">
        <f>IF(RES_hh_fec!O17=0,0,1000*11630*RES_hh_fec!O17/RES_hh_num!O17)</f>
        <v>3001.0616260478478</v>
      </c>
      <c r="P17" s="69">
        <f>IF(RES_hh_fec!P17=0,0,1000*11630*RES_hh_fec!P17/RES_hh_num!P17)</f>
        <v>3054.7819027456476</v>
      </c>
      <c r="Q17" s="69">
        <f>IF(RES_hh_fec!Q17=0,0,1000*11630*RES_hh_fec!Q17/RES_hh_num!Q17)</f>
        <v>2951.0241721540774</v>
      </c>
      <c r="R17" s="69">
        <f>IF(RES_hh_fec!R17=0,0,1000*11630*RES_hh_fec!R17/RES_hh_num!R17)</f>
        <v>2888.8391822514327</v>
      </c>
      <c r="S17" s="69">
        <f>IF(RES_hh_fec!S17=0,0,1000*11630*RES_hh_fec!S17/RES_hh_num!S17)</f>
        <v>2818.4564949695341</v>
      </c>
      <c r="T17" s="69">
        <f>IF(RES_hh_fec!T17=0,0,1000*11630*RES_hh_fec!T17/RES_hh_num!T17)</f>
        <v>2658.6781892381255</v>
      </c>
      <c r="U17" s="69">
        <f>IF(RES_hh_fec!U17=0,0,1000*11630*RES_hh_fec!U17/RES_hh_num!U17)</f>
        <v>2667.0086064488669</v>
      </c>
      <c r="V17" s="69">
        <f>IF(RES_hh_fec!V17=0,0,1000*11630*RES_hh_fec!V17/RES_hh_num!V17)</f>
        <v>2637.2516296045355</v>
      </c>
      <c r="W17" s="69">
        <f>IF(RES_hh_fec!W17=0,0,1000*11630*RES_hh_fec!W17/RES_hh_num!W17)</f>
        <v>3003.8450456481864</v>
      </c>
      <c r="DA17" s="88" t="s">
        <v>274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2702.8794431408128</v>
      </c>
      <c r="C18" s="72">
        <f>IF(RES_hh_fec!C18=0,0,1000*11630*RES_hh_fec!C18/RES_hh_num!C18)</f>
        <v>2829.5356433973552</v>
      </c>
      <c r="D18" s="72">
        <f>IF(RES_hh_fec!D18=0,0,1000*11630*RES_hh_fec!D18/RES_hh_num!D18)</f>
        <v>2911.1963681409775</v>
      </c>
      <c r="E18" s="72">
        <f>IF(RES_hh_fec!E18=0,0,1000*11630*RES_hh_fec!E18/RES_hh_num!E18)</f>
        <v>2839.8358778888078</v>
      </c>
      <c r="F18" s="72">
        <f>IF(RES_hh_fec!F18=0,0,1000*11630*RES_hh_fec!F18/RES_hh_num!F18)</f>
        <v>3202.6323469335366</v>
      </c>
      <c r="G18" s="72">
        <f>IF(RES_hh_fec!G18=0,0,1000*11630*RES_hh_fec!G18/RES_hh_num!G18)</f>
        <v>2513.9374581087854</v>
      </c>
      <c r="H18" s="72">
        <f>IF(RES_hh_fec!H18=0,0,1000*11630*RES_hh_fec!H18/RES_hh_num!H18)</f>
        <v>2826.1414632980109</v>
      </c>
      <c r="I18" s="72">
        <f>IF(RES_hh_fec!I18=0,0,1000*11630*RES_hh_fec!I18/RES_hh_num!I18)</f>
        <v>2834.3242784889358</v>
      </c>
      <c r="J18" s="72">
        <f>IF(RES_hh_fec!J18=0,0,1000*11630*RES_hh_fec!J18/RES_hh_num!J18)</f>
        <v>3088.7444494722422</v>
      </c>
      <c r="K18" s="72">
        <f>IF(RES_hh_fec!K18=0,0,1000*11630*RES_hh_fec!K18/RES_hh_num!K18)</f>
        <v>2819.7782110818589</v>
      </c>
      <c r="L18" s="72">
        <f>IF(RES_hh_fec!L18=0,0,1000*11630*RES_hh_fec!L18/RES_hh_num!L18)</f>
        <v>3407.4443244640106</v>
      </c>
      <c r="M18" s="72">
        <f>IF(RES_hh_fec!M18=0,0,1000*11630*RES_hh_fec!M18/RES_hh_num!M18)</f>
        <v>3036.2665952053958</v>
      </c>
      <c r="N18" s="72">
        <f>IF(RES_hh_fec!N18=0,0,1000*11630*RES_hh_fec!N18/RES_hh_num!N18)</f>
        <v>2331.4686448579187</v>
      </c>
      <c r="O18" s="72">
        <f>IF(RES_hh_fec!O18=0,0,1000*11630*RES_hh_fec!O18/RES_hh_num!O18)</f>
        <v>2894.176031619621</v>
      </c>
      <c r="P18" s="72">
        <f>IF(RES_hh_fec!P18=0,0,1000*11630*RES_hh_fec!P18/RES_hh_num!P18)</f>
        <v>3389.7606593754945</v>
      </c>
      <c r="Q18" s="72">
        <f>IF(RES_hh_fec!Q18=0,0,1000*11630*RES_hh_fec!Q18/RES_hh_num!Q18)</f>
        <v>3018.0056416456018</v>
      </c>
      <c r="R18" s="72">
        <f>IF(RES_hh_fec!R18=0,0,1000*11630*RES_hh_fec!R18/RES_hh_num!R18)</f>
        <v>2325.8312200619885</v>
      </c>
      <c r="S18" s="72">
        <f>IF(RES_hh_fec!S18=0,0,1000*11630*RES_hh_fec!S18/RES_hh_num!S18)</f>
        <v>2779.5928625282731</v>
      </c>
      <c r="T18" s="72">
        <f>IF(RES_hh_fec!T18=0,0,1000*11630*RES_hh_fec!T18/RES_hh_num!T18)</f>
        <v>2351.4211886304911</v>
      </c>
      <c r="U18" s="72">
        <f>IF(RES_hh_fec!U18=0,0,1000*11630*RES_hh_fec!U18/RES_hh_num!U18)</f>
        <v>2746.8394542846654</v>
      </c>
      <c r="V18" s="72">
        <f>IF(RES_hh_fec!V18=0,0,1000*11630*RES_hh_fec!V18/RES_hh_num!V18)</f>
        <v>2928.1825795644886</v>
      </c>
      <c r="W18" s="72">
        <f>IF(RES_hh_fec!W18=0,0,1000*11630*RES_hh_fec!W18/RES_hh_num!W18)</f>
        <v>2412.1747605729297</v>
      </c>
      <c r="DA18" s="89" t="s">
        <v>483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3297.9074921918254</v>
      </c>
      <c r="C19" s="72">
        <f>IF(RES_hh_fec!C19=0,0,1000*11630*RES_hh_fec!C19/RES_hh_num!C19)</f>
        <v>2943.7007256668658</v>
      </c>
      <c r="D19" s="72">
        <f>IF(RES_hh_fec!D19=0,0,1000*11630*RES_hh_fec!D19/RES_hh_num!D19)</f>
        <v>3195.0771548117295</v>
      </c>
      <c r="E19" s="72">
        <f>IF(RES_hh_fec!E19=0,0,1000*11630*RES_hh_fec!E19/RES_hh_num!E19)</f>
        <v>2945.1745149394787</v>
      </c>
      <c r="F19" s="72">
        <f>IF(RES_hh_fec!F19=0,0,1000*11630*RES_hh_fec!F19/RES_hh_num!F19)</f>
        <v>2927.223430513839</v>
      </c>
      <c r="G19" s="72">
        <f>IF(RES_hh_fec!G19=0,0,1000*11630*RES_hh_fec!G19/RES_hh_num!G19)</f>
        <v>3338.174129434708</v>
      </c>
      <c r="H19" s="72">
        <f>IF(RES_hh_fec!H19=0,0,1000*11630*RES_hh_fec!H19/RES_hh_num!H19)</f>
        <v>3107.0991379006337</v>
      </c>
      <c r="I19" s="72">
        <f>IF(RES_hh_fec!I19=0,0,1000*11630*RES_hh_fec!I19/RES_hh_num!I19)</f>
        <v>3312.4999715808221</v>
      </c>
      <c r="J19" s="72">
        <f>IF(RES_hh_fec!J19=0,0,1000*11630*RES_hh_fec!J19/RES_hh_num!J19)</f>
        <v>3633.1414605470827</v>
      </c>
      <c r="K19" s="72">
        <f>IF(RES_hh_fec!K19=0,0,1000*11630*RES_hh_fec!K19/RES_hh_num!K19)</f>
        <v>2918.6788232562362</v>
      </c>
      <c r="L19" s="72">
        <f>IF(RES_hh_fec!L19=0,0,1000*11630*RES_hh_fec!L19/RES_hh_num!L19)</f>
        <v>3214.0529562436536</v>
      </c>
      <c r="M19" s="72">
        <f>IF(RES_hh_fec!M19=0,0,1000*11630*RES_hh_fec!M19/RES_hh_num!M19)</f>
        <v>3483.9622961380664</v>
      </c>
      <c r="N19" s="72">
        <f>IF(RES_hh_fec!N19=0,0,1000*11630*RES_hh_fec!N19/RES_hh_num!N19)</f>
        <v>3507.6826308049408</v>
      </c>
      <c r="O19" s="72">
        <f>IF(RES_hh_fec!O19=0,0,1000*11630*RES_hh_fec!O19/RES_hh_num!O19)</f>
        <v>3287.4609328457386</v>
      </c>
      <c r="P19" s="72">
        <f>IF(RES_hh_fec!P19=0,0,1000*11630*RES_hh_fec!P19/RES_hh_num!P19)</f>
        <v>3459.864155892823</v>
      </c>
      <c r="Q19" s="72">
        <f>IF(RES_hh_fec!Q19=0,0,1000*11630*RES_hh_fec!Q19/RES_hh_num!Q19)</f>
        <v>3495.856922780667</v>
      </c>
      <c r="R19" s="72">
        <f>IF(RES_hh_fec!R19=0,0,1000*11630*RES_hh_fec!R19/RES_hh_num!R19)</f>
        <v>2993.7269182894588</v>
      </c>
      <c r="S19" s="72">
        <f>IF(RES_hh_fec!S19=0,0,1000*11630*RES_hh_fec!S19/RES_hh_num!S19)</f>
        <v>3055.9394610557401</v>
      </c>
      <c r="T19" s="72">
        <f>IF(RES_hh_fec!T19=0,0,1000*11630*RES_hh_fec!T19/RES_hh_num!T19)</f>
        <v>2824.5261374844545</v>
      </c>
      <c r="U19" s="72">
        <f>IF(RES_hh_fec!U19=0,0,1000*11630*RES_hh_fec!U19/RES_hh_num!U19)</f>
        <v>2793.7786509495745</v>
      </c>
      <c r="V19" s="72">
        <f>IF(RES_hh_fec!V19=0,0,1000*11630*RES_hh_fec!V19/RES_hh_num!V19)</f>
        <v>2618.1437389770722</v>
      </c>
      <c r="W19" s="72">
        <f>IF(RES_hh_fec!W19=0,0,1000*11630*RES_hh_fec!W19/RES_hh_num!W19)</f>
        <v>3259.8601697672902</v>
      </c>
      <c r="DA19" s="89" t="s">
        <v>484</v>
      </c>
    </row>
    <row r="20" spans="1:105" ht="12" customHeight="1" x14ac:dyDescent="0.25">
      <c r="A20" s="28" t="s">
        <v>205</v>
      </c>
      <c r="B20" s="72">
        <f>IF(RES_hh_fec!B20=0,0,1000*11630*RES_hh_fec!B20/RES_hh_num!B20)</f>
        <v>3401.9447943678883</v>
      </c>
      <c r="C20" s="72">
        <f>IF(RES_hh_fec!C20=0,0,1000*11630*RES_hh_fec!C20/RES_hh_num!C20)</f>
        <v>3399.4842568480676</v>
      </c>
      <c r="D20" s="72">
        <f>IF(RES_hh_fec!D20=0,0,1000*11630*RES_hh_fec!D20/RES_hh_num!D20)</f>
        <v>3640.0788738844631</v>
      </c>
      <c r="E20" s="72">
        <f>IF(RES_hh_fec!E20=0,0,1000*11630*RES_hh_fec!E20/RES_hh_num!E20)</f>
        <v>3730.6080652376636</v>
      </c>
      <c r="F20" s="72">
        <f>IF(RES_hh_fec!F20=0,0,1000*11630*RES_hh_fec!F20/RES_hh_num!F20)</f>
        <v>3728.9829321546426</v>
      </c>
      <c r="G20" s="72">
        <f>IF(RES_hh_fec!G20=0,0,1000*11630*RES_hh_fec!G20/RES_hh_num!G20)</f>
        <v>3387.1306682810127</v>
      </c>
      <c r="H20" s="72">
        <f>IF(RES_hh_fec!H20=0,0,1000*11630*RES_hh_fec!H20/RES_hh_num!H20)</f>
        <v>3633.3506344220164</v>
      </c>
      <c r="I20" s="72">
        <f>IF(RES_hh_fec!I20=0,0,1000*11630*RES_hh_fec!I20/RES_hh_num!I20)</f>
        <v>3459.4018837291001</v>
      </c>
      <c r="J20" s="72">
        <f>IF(RES_hh_fec!J20=0,0,1000*11630*RES_hh_fec!J20/RES_hh_num!J20)</f>
        <v>3590.9708053406562</v>
      </c>
      <c r="K20" s="72">
        <f>IF(RES_hh_fec!K20=0,0,1000*11630*RES_hh_fec!K20/RES_hh_num!K20)</f>
        <v>3737.8193529757937</v>
      </c>
      <c r="L20" s="72">
        <f>IF(RES_hh_fec!L20=0,0,1000*11630*RES_hh_fec!L20/RES_hh_num!L20)</f>
        <v>3925.5198594092881</v>
      </c>
      <c r="M20" s="72">
        <f>IF(RES_hh_fec!M20=0,0,1000*11630*RES_hh_fec!M20/RES_hh_num!M20)</f>
        <v>3997.0948429402224</v>
      </c>
      <c r="N20" s="72">
        <f>IF(RES_hh_fec!N20=0,0,1000*11630*RES_hh_fec!N20/RES_hh_num!N20)</f>
        <v>3530.5500620316889</v>
      </c>
      <c r="O20" s="72">
        <f>IF(RES_hh_fec!O20=0,0,1000*11630*RES_hh_fec!O20/RES_hh_num!O20)</f>
        <v>3857.8089781472263</v>
      </c>
      <c r="P20" s="72">
        <f>IF(RES_hh_fec!P20=0,0,1000*11630*RES_hh_fec!P20/RES_hh_num!P20)</f>
        <v>3850.2557883639333</v>
      </c>
      <c r="Q20" s="72">
        <f>IF(RES_hh_fec!Q20=0,0,1000*11630*RES_hh_fec!Q20/RES_hh_num!Q20)</f>
        <v>3646.0962982650681</v>
      </c>
      <c r="R20" s="72">
        <f>IF(RES_hh_fec!R20=0,0,1000*11630*RES_hh_fec!R20/RES_hh_num!R20)</f>
        <v>3549.0147239827952</v>
      </c>
      <c r="S20" s="72">
        <f>IF(RES_hh_fec!S20=0,0,1000*11630*RES_hh_fec!S20/RES_hh_num!S20)</f>
        <v>3528.3575401997405</v>
      </c>
      <c r="T20" s="72">
        <f>IF(RES_hh_fec!T20=0,0,1000*11630*RES_hh_fec!T20/RES_hh_num!T20)</f>
        <v>3164.4525955509434</v>
      </c>
      <c r="U20" s="72">
        <f>IF(RES_hh_fec!U20=0,0,1000*11630*RES_hh_fec!U20/RES_hh_num!U20)</f>
        <v>3164.2779844007964</v>
      </c>
      <c r="V20" s="72">
        <f>IF(RES_hh_fec!V20=0,0,1000*11630*RES_hh_fec!V20/RES_hh_num!V20)</f>
        <v>3167.7024521227418</v>
      </c>
      <c r="W20" s="72">
        <f>IF(RES_hh_fec!W20=0,0,1000*11630*RES_hh_fec!W20/RES_hh_num!W20)</f>
        <v>3519.0747453823583</v>
      </c>
      <c r="DA20" s="89" t="s">
        <v>485</v>
      </c>
    </row>
    <row r="21" spans="1:105" ht="12" customHeight="1" x14ac:dyDescent="0.25">
      <c r="A21" s="28" t="s">
        <v>192</v>
      </c>
      <c r="B21" s="72">
        <f>IF(RES_hh_fec!B21=0,0,1000*11630*RES_hh_fec!B21/RES_hh_num!B21)</f>
        <v>3151.7757838036114</v>
      </c>
      <c r="C21" s="72">
        <f>IF(RES_hh_fec!C21=0,0,1000*11630*RES_hh_fec!C21/RES_hh_num!C21)</f>
        <v>3390.5762427312711</v>
      </c>
      <c r="D21" s="72">
        <f>IF(RES_hh_fec!D21=0,0,1000*11630*RES_hh_fec!D21/RES_hh_num!D21)</f>
        <v>3400.1985340547731</v>
      </c>
      <c r="E21" s="72">
        <f>IF(RES_hh_fec!E21=0,0,1000*11630*RES_hh_fec!E21/RES_hh_num!E21)</f>
        <v>3395.9216809592858</v>
      </c>
      <c r="F21" s="72">
        <f>IF(RES_hh_fec!F21=0,0,1000*11630*RES_hh_fec!F21/RES_hh_num!F21)</f>
        <v>3181.5689211508552</v>
      </c>
      <c r="G21" s="72">
        <f>IF(RES_hh_fec!G21=0,0,1000*11630*RES_hh_fec!G21/RES_hh_num!G21)</f>
        <v>3387.7980747672159</v>
      </c>
      <c r="H21" s="72">
        <f>IF(RES_hh_fec!H21=0,0,1000*11630*RES_hh_fec!H21/RES_hh_num!H21)</f>
        <v>3365.6233337008357</v>
      </c>
      <c r="I21" s="72">
        <f>IF(RES_hh_fec!I21=0,0,1000*11630*RES_hh_fec!I21/RES_hh_num!I21)</f>
        <v>3146.3354733949723</v>
      </c>
      <c r="J21" s="72">
        <f>IF(RES_hh_fec!J21=0,0,1000*11630*RES_hh_fec!J21/RES_hh_num!J21)</f>
        <v>3189.1246041175546</v>
      </c>
      <c r="K21" s="72">
        <f>IF(RES_hh_fec!K21=0,0,1000*11630*RES_hh_fec!K21/RES_hh_num!K21)</f>
        <v>3417.829214300622</v>
      </c>
      <c r="L21" s="72">
        <f>IF(RES_hh_fec!L21=0,0,1000*11630*RES_hh_fec!L21/RES_hh_num!L21)</f>
        <v>3367.3266323658177</v>
      </c>
      <c r="M21" s="72">
        <f>IF(RES_hh_fec!M21=0,0,1000*11630*RES_hh_fec!M21/RES_hh_num!M21)</f>
        <v>3469.9533870354085</v>
      </c>
      <c r="N21" s="72">
        <f>IF(RES_hh_fec!N21=0,0,1000*11630*RES_hh_fec!N21/RES_hh_num!N21)</f>
        <v>3406.6562011697047</v>
      </c>
      <c r="O21" s="72">
        <f>IF(RES_hh_fec!O21=0,0,1000*11630*RES_hh_fec!O21/RES_hh_num!O21)</f>
        <v>3251.8691019836624</v>
      </c>
      <c r="P21" s="72">
        <f>IF(RES_hh_fec!P21=0,0,1000*11630*RES_hh_fec!P21/RES_hh_num!P21)</f>
        <v>3380.0194561100184</v>
      </c>
      <c r="Q21" s="72">
        <f>IF(RES_hh_fec!Q21=0,0,1000*11630*RES_hh_fec!Q21/RES_hh_num!Q21)</f>
        <v>3160.1325254337912</v>
      </c>
      <c r="R21" s="72">
        <f>IF(RES_hh_fec!R21=0,0,1000*11630*RES_hh_fec!R21/RES_hh_num!R21)</f>
        <v>3140.5920116448569</v>
      </c>
      <c r="S21" s="72">
        <f>IF(RES_hh_fec!S21=0,0,1000*11630*RES_hh_fec!S21/RES_hh_num!S21)</f>
        <v>3058.2789754196165</v>
      </c>
      <c r="T21" s="72">
        <f>IF(RES_hh_fec!T21=0,0,1000*11630*RES_hh_fec!T21/RES_hh_num!T21)</f>
        <v>2791.1888616792089</v>
      </c>
      <c r="U21" s="72">
        <f>IF(RES_hh_fec!U21=0,0,1000*11630*RES_hh_fec!U21/RES_hh_num!U21)</f>
        <v>2702.8693259863358</v>
      </c>
      <c r="V21" s="72">
        <f>IF(RES_hh_fec!V21=0,0,1000*11630*RES_hh_fec!V21/RES_hh_num!V21)</f>
        <v>2699.9778046373835</v>
      </c>
      <c r="W21" s="72">
        <f>IF(RES_hh_fec!W21=0,0,1000*11630*RES_hh_fec!W21/RES_hh_num!W21)</f>
        <v>3093.0701341935783</v>
      </c>
      <c r="DA21" s="89" t="s">
        <v>486</v>
      </c>
    </row>
    <row r="22" spans="1:105" ht="12" customHeight="1" x14ac:dyDescent="0.25">
      <c r="A22" s="28" t="s">
        <v>207</v>
      </c>
      <c r="B22" s="72">
        <f>IF(RES_hh_fec!B22=0,0,1000*11630*RES_hh_fec!B22/RES_hh_num!B22)</f>
        <v>3557.6219358088565</v>
      </c>
      <c r="C22" s="72">
        <f>IF(RES_hh_fec!C22=0,0,1000*11630*RES_hh_fec!C22/RES_hh_num!C22)</f>
        <v>3683.1492944935217</v>
      </c>
      <c r="D22" s="72">
        <f>IF(RES_hh_fec!D22=0,0,1000*11630*RES_hh_fec!D22/RES_hh_num!D22)</f>
        <v>3779.0379044122769</v>
      </c>
      <c r="E22" s="72">
        <f>IF(RES_hh_fec!E22=0,0,1000*11630*RES_hh_fec!E22/RES_hh_num!E22)</f>
        <v>3715.2348261620537</v>
      </c>
      <c r="F22" s="72">
        <f>IF(RES_hh_fec!F22=0,0,1000*11630*RES_hh_fec!F22/RES_hh_num!F22)</f>
        <v>3588.6598345722296</v>
      </c>
      <c r="G22" s="72">
        <f>IF(RES_hh_fec!G22=0,0,1000*11630*RES_hh_fec!G22/RES_hh_num!G22)</f>
        <v>3223.8065774564807</v>
      </c>
      <c r="H22" s="72">
        <f>IF(RES_hh_fec!H22=0,0,1000*11630*RES_hh_fec!H22/RES_hh_num!H22)</f>
        <v>3361.3694568112624</v>
      </c>
      <c r="I22" s="72">
        <f>IF(RES_hh_fec!I22=0,0,1000*11630*RES_hh_fec!I22/RES_hh_num!I22)</f>
        <v>3306.8709853767641</v>
      </c>
      <c r="J22" s="72">
        <f>IF(RES_hh_fec!J22=0,0,1000*11630*RES_hh_fec!J22/RES_hh_num!J22)</f>
        <v>3130.0919470500789</v>
      </c>
      <c r="K22" s="72">
        <f>IF(RES_hh_fec!K22=0,0,1000*11630*RES_hh_fec!K22/RES_hh_num!K22)</f>
        <v>3247.9869110245868</v>
      </c>
      <c r="L22" s="72">
        <f>IF(RES_hh_fec!L22=0,0,1000*11630*RES_hh_fec!L22/RES_hh_num!L22)</f>
        <v>3195.77089925056</v>
      </c>
      <c r="M22" s="72">
        <f>IF(RES_hh_fec!M22=0,0,1000*11630*RES_hh_fec!M22/RES_hh_num!M22)</f>
        <v>3153.7897579795408</v>
      </c>
      <c r="N22" s="72">
        <f>IF(RES_hh_fec!N22=0,0,1000*11630*RES_hh_fec!N22/RES_hh_num!N22)</f>
        <v>3146.6117711851593</v>
      </c>
      <c r="O22" s="72">
        <f>IF(RES_hh_fec!O22=0,0,1000*11630*RES_hh_fec!O22/RES_hh_num!O22)</f>
        <v>2919.5727411398475</v>
      </c>
      <c r="P22" s="72">
        <f>IF(RES_hh_fec!P22=0,0,1000*11630*RES_hh_fec!P22/RES_hh_num!P22)</f>
        <v>3103.9805729318605</v>
      </c>
      <c r="Q22" s="72">
        <f>IF(RES_hh_fec!Q22=0,0,1000*11630*RES_hh_fec!Q22/RES_hh_num!Q22)</f>
        <v>3004.6418100143642</v>
      </c>
      <c r="R22" s="72">
        <f>IF(RES_hh_fec!R22=0,0,1000*11630*RES_hh_fec!R22/RES_hh_num!R22)</f>
        <v>2818.993573797678</v>
      </c>
      <c r="S22" s="72">
        <f>IF(RES_hh_fec!S22=0,0,1000*11630*RES_hh_fec!S22/RES_hh_num!S22)</f>
        <v>2778.5198014195853</v>
      </c>
      <c r="T22" s="72">
        <f>IF(RES_hh_fec!T22=0,0,1000*11630*RES_hh_fec!T22/RES_hh_num!T22)</f>
        <v>2669.1644772210948</v>
      </c>
      <c r="U22" s="72">
        <f>IF(RES_hh_fec!U22=0,0,1000*11630*RES_hh_fec!U22/RES_hh_num!U22)</f>
        <v>2678.2219642830046</v>
      </c>
      <c r="V22" s="72">
        <f>IF(RES_hh_fec!V22=0,0,1000*11630*RES_hh_fec!V22/RES_hh_num!V22)</f>
        <v>2648.3768844574311</v>
      </c>
      <c r="W22" s="72">
        <f>IF(RES_hh_fec!W22=0,0,1000*11630*RES_hh_fec!W22/RES_hh_num!W22)</f>
        <v>2931.7337843250752</v>
      </c>
      <c r="DA22" s="89" t="s">
        <v>487</v>
      </c>
    </row>
    <row r="23" spans="1:105" ht="12" customHeight="1" x14ac:dyDescent="0.25">
      <c r="A23" s="28" t="s">
        <v>202</v>
      </c>
      <c r="B23" s="72">
        <f>IF(RES_hh_fec!B23=0,0,1000*11630*RES_hh_fec!B23/RES_hh_num!B23)</f>
        <v>0</v>
      </c>
      <c r="C23" s="72">
        <f>IF(RES_hh_fec!C23=0,0,1000*11630*RES_hh_fec!C23/RES_hh_num!C23)</f>
        <v>0</v>
      </c>
      <c r="D23" s="72">
        <f>IF(RES_hh_fec!D23=0,0,1000*11630*RES_hh_fec!D23/RES_hh_num!D23)</f>
        <v>0</v>
      </c>
      <c r="E23" s="72">
        <f>IF(RES_hh_fec!E23=0,0,1000*11630*RES_hh_fec!E23/RES_hh_num!E23)</f>
        <v>0</v>
      </c>
      <c r="F23" s="72">
        <f>IF(RES_hh_fec!F23=0,0,1000*11630*RES_hh_fec!F23/RES_hh_num!F23)</f>
        <v>0</v>
      </c>
      <c r="G23" s="72">
        <f>IF(RES_hh_fec!G23=0,0,1000*11630*RES_hh_fec!G23/RES_hh_num!G23)</f>
        <v>0</v>
      </c>
      <c r="H23" s="72">
        <f>IF(RES_hh_fec!H23=0,0,1000*11630*RES_hh_fec!H23/RES_hh_num!H23)</f>
        <v>0</v>
      </c>
      <c r="I23" s="72">
        <f>IF(RES_hh_fec!I23=0,0,1000*11630*RES_hh_fec!I23/RES_hh_num!I23)</f>
        <v>0</v>
      </c>
      <c r="J23" s="72">
        <f>IF(RES_hh_fec!J23=0,0,1000*11630*RES_hh_fec!J23/RES_hh_num!J23)</f>
        <v>0</v>
      </c>
      <c r="K23" s="72">
        <f>IF(RES_hh_fec!K23=0,0,1000*11630*RES_hh_fec!K23/RES_hh_num!K23)</f>
        <v>0</v>
      </c>
      <c r="L23" s="72">
        <f>IF(RES_hh_fec!L23=0,0,1000*11630*RES_hh_fec!L23/RES_hh_num!L23)</f>
        <v>0</v>
      </c>
      <c r="M23" s="72">
        <f>IF(RES_hh_fec!M23=0,0,1000*11630*RES_hh_fec!M23/RES_hh_num!M23)</f>
        <v>0</v>
      </c>
      <c r="N23" s="72">
        <f>IF(RES_hh_fec!N23=0,0,1000*11630*RES_hh_fec!N23/RES_hh_num!N23)</f>
        <v>0</v>
      </c>
      <c r="O23" s="72">
        <f>IF(RES_hh_fec!O23=0,0,1000*11630*RES_hh_fec!O23/RES_hh_num!O23)</f>
        <v>0</v>
      </c>
      <c r="P23" s="72">
        <f>IF(RES_hh_fec!P23=0,0,1000*11630*RES_hh_fec!P23/RES_hh_num!P23)</f>
        <v>0</v>
      </c>
      <c r="Q23" s="72">
        <f>IF(RES_hh_fec!Q23=0,0,1000*11630*RES_hh_fec!Q23/RES_hh_num!Q23)</f>
        <v>0</v>
      </c>
      <c r="R23" s="72">
        <f>IF(RES_hh_fec!R23=0,0,1000*11630*RES_hh_fec!R23/RES_hh_num!R23)</f>
        <v>0</v>
      </c>
      <c r="S23" s="72">
        <f>IF(RES_hh_fec!S23=0,0,1000*11630*RES_hh_fec!S23/RES_hh_num!S23)</f>
        <v>0</v>
      </c>
      <c r="T23" s="72">
        <f>IF(RES_hh_fec!T23=0,0,1000*11630*RES_hh_fec!T23/RES_hh_num!T23)</f>
        <v>0</v>
      </c>
      <c r="U23" s="72">
        <f>IF(RES_hh_fec!U23=0,0,1000*11630*RES_hh_fec!U23/RES_hh_num!U23)</f>
        <v>0</v>
      </c>
      <c r="V23" s="72">
        <f>IF(RES_hh_fec!V23=0,0,1000*11630*RES_hh_fec!V23/RES_hh_num!V23)</f>
        <v>0</v>
      </c>
      <c r="W23" s="72">
        <f>IF(RES_hh_fec!W23=0,0,1000*11630*RES_hh_fec!W23/RES_hh_num!W23)</f>
        <v>0</v>
      </c>
      <c r="DA23" s="89" t="s">
        <v>488</v>
      </c>
    </row>
    <row r="24" spans="1:105" ht="12" customHeight="1" x14ac:dyDescent="0.25">
      <c r="A24" s="28" t="s">
        <v>203</v>
      </c>
      <c r="B24" s="72">
        <f>IF(RES_hh_fec!B24=0,0,1000*11630*RES_hh_fec!B24/RES_hh_num!B24)</f>
        <v>2193.2429132173461</v>
      </c>
      <c r="C24" s="72">
        <f>IF(RES_hh_fec!C24=0,0,1000*11630*RES_hh_fec!C24/RES_hh_num!C24)</f>
        <v>2320.111059607384</v>
      </c>
      <c r="D24" s="72">
        <f>IF(RES_hh_fec!D24=0,0,1000*11630*RES_hh_fec!D24/RES_hh_num!D24)</f>
        <v>2334.4303305404446</v>
      </c>
      <c r="E24" s="72">
        <f>IF(RES_hh_fec!E24=0,0,1000*11630*RES_hh_fec!E24/RES_hh_num!E24)</f>
        <v>2459.2011556669745</v>
      </c>
      <c r="F24" s="72">
        <f>IF(RES_hh_fec!F24=0,0,1000*11630*RES_hh_fec!F24/RES_hh_num!F24)</f>
        <v>2721.1687182954465</v>
      </c>
      <c r="G24" s="72">
        <f>IF(RES_hh_fec!G24=0,0,1000*11630*RES_hh_fec!G24/RES_hh_num!G24)</f>
        <v>2119.8106426217005</v>
      </c>
      <c r="H24" s="72">
        <f>IF(RES_hh_fec!H24=0,0,1000*11630*RES_hh_fec!H24/RES_hh_num!H24)</f>
        <v>2149.8775607925518</v>
      </c>
      <c r="I24" s="72">
        <f>IF(RES_hh_fec!I24=0,0,1000*11630*RES_hh_fec!I24/RES_hh_num!I24)</f>
        <v>2417.2456525801513</v>
      </c>
      <c r="J24" s="72">
        <f>IF(RES_hh_fec!J24=0,0,1000*11630*RES_hh_fec!J24/RES_hh_num!J24)</f>
        <v>2392.7550257630064</v>
      </c>
      <c r="K24" s="72">
        <f>IF(RES_hh_fec!K24=0,0,1000*11630*RES_hh_fec!K24/RES_hh_num!K24)</f>
        <v>2531.0699967257115</v>
      </c>
      <c r="L24" s="72">
        <f>IF(RES_hh_fec!L24=0,0,1000*11630*RES_hh_fec!L24/RES_hh_num!L24)</f>
        <v>2528.2763871947031</v>
      </c>
      <c r="M24" s="72">
        <f>IF(RES_hh_fec!M24=0,0,1000*11630*RES_hh_fec!M24/RES_hh_num!M24)</f>
        <v>2608.7470109918959</v>
      </c>
      <c r="N24" s="72">
        <f>IF(RES_hh_fec!N24=0,0,1000*11630*RES_hh_fec!N24/RES_hh_num!N24)</f>
        <v>2650.6229517839224</v>
      </c>
      <c r="O24" s="72">
        <f>IF(RES_hh_fec!O24=0,0,1000*11630*RES_hh_fec!O24/RES_hh_num!O24)</f>
        <v>2494.785390328871</v>
      </c>
      <c r="P24" s="72">
        <f>IF(RES_hh_fec!P24=0,0,1000*11630*RES_hh_fec!P24/RES_hh_num!P24)</f>
        <v>2693.4620112044663</v>
      </c>
      <c r="Q24" s="72">
        <f>IF(RES_hh_fec!Q24=0,0,1000*11630*RES_hh_fec!Q24/RES_hh_num!Q24)</f>
        <v>2616.5492777118857</v>
      </c>
      <c r="R24" s="72">
        <f>IF(RES_hh_fec!R24=0,0,1000*11630*RES_hh_fec!R24/RES_hh_num!R24)</f>
        <v>2602.876496119668</v>
      </c>
      <c r="S24" s="72">
        <f>IF(RES_hh_fec!S24=0,0,1000*11630*RES_hh_fec!S24/RES_hh_num!S24)</f>
        <v>2483.1454672479426</v>
      </c>
      <c r="T24" s="72">
        <f>IF(RES_hh_fec!T24=0,0,1000*11630*RES_hh_fec!T24/RES_hh_num!T24)</f>
        <v>2377.570277934245</v>
      </c>
      <c r="U24" s="72">
        <f>IF(RES_hh_fec!U24=0,0,1000*11630*RES_hh_fec!U24/RES_hh_num!U24)</f>
        <v>2335.5928981931966</v>
      </c>
      <c r="V24" s="72">
        <f>IF(RES_hh_fec!V24=0,0,1000*11630*RES_hh_fec!V24/RES_hh_num!V24)</f>
        <v>2340.0456739176352</v>
      </c>
      <c r="W24" s="72">
        <f>IF(RES_hh_fec!W24=0,0,1000*11630*RES_hh_fec!W24/RES_hh_num!W24)</f>
        <v>2853.8756325214049</v>
      </c>
      <c r="DA24" s="89" t="s">
        <v>489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2284.9610124490191</v>
      </c>
      <c r="C25" s="74">
        <f>IF(RES_hh_fec!C25=0,0,1000*11630*RES_hh_fec!C25/RES_hh_num!C25)</f>
        <v>2358.1657110396773</v>
      </c>
      <c r="D25" s="74">
        <f>IF(RES_hh_fec!D25=0,0,1000*11630*RES_hh_fec!D25/RES_hh_num!D25)</f>
        <v>2444.7225320108237</v>
      </c>
      <c r="E25" s="74">
        <f>IF(RES_hh_fec!E25=0,0,1000*11630*RES_hh_fec!E25/RES_hh_num!E25)</f>
        <v>2431.867591695961</v>
      </c>
      <c r="F25" s="74">
        <f>IF(RES_hh_fec!F25=0,0,1000*11630*RES_hh_fec!F25/RES_hh_num!F25)</f>
        <v>2388.2220334634762</v>
      </c>
      <c r="G25" s="74">
        <f>IF(RES_hh_fec!G25=0,0,1000*11630*RES_hh_fec!G25/RES_hh_num!G25)</f>
        <v>2123.0232021477404</v>
      </c>
      <c r="H25" s="74">
        <f>IF(RES_hh_fec!H25=0,0,1000*11630*RES_hh_fec!H25/RES_hh_num!H25)</f>
        <v>2070.102857302395</v>
      </c>
      <c r="I25" s="74">
        <f>IF(RES_hh_fec!I25=0,0,1000*11630*RES_hh_fec!I25/RES_hh_num!I25)</f>
        <v>2085.7276577781658</v>
      </c>
      <c r="J25" s="74">
        <f>IF(RES_hh_fec!J25=0,0,1000*11630*RES_hh_fec!J25/RES_hh_num!J25)</f>
        <v>2081.4097416034169</v>
      </c>
      <c r="K25" s="74">
        <f>IF(RES_hh_fec!K25=0,0,1000*11630*RES_hh_fec!K25/RES_hh_num!K25)</f>
        <v>2098.4134133029452</v>
      </c>
      <c r="L25" s="74">
        <f>IF(RES_hh_fec!L25=0,0,1000*11630*RES_hh_fec!L25/RES_hh_num!L25)</f>
        <v>2059.9967572078212</v>
      </c>
      <c r="M25" s="74">
        <f>IF(RES_hh_fec!M25=0,0,1000*11630*RES_hh_fec!M25/RES_hh_num!M25)</f>
        <v>2044.984237368044</v>
      </c>
      <c r="N25" s="74">
        <f>IF(RES_hh_fec!N25=0,0,1000*11630*RES_hh_fec!N25/RES_hh_num!N25)</f>
        <v>2097.2092838523481</v>
      </c>
      <c r="O25" s="74">
        <f>IF(RES_hh_fec!O25=0,0,1000*11630*RES_hh_fec!O25/RES_hh_num!O25)</f>
        <v>2034.4156335525702</v>
      </c>
      <c r="P25" s="74">
        <f>IF(RES_hh_fec!P25=0,0,1000*11630*RES_hh_fec!P25/RES_hh_num!P25)</f>
        <v>2019.8191595212415</v>
      </c>
      <c r="Q25" s="74">
        <f>IF(RES_hh_fec!Q25=0,0,1000*11630*RES_hh_fec!Q25/RES_hh_num!Q25)</f>
        <v>1926.7011725822199</v>
      </c>
      <c r="R25" s="74">
        <f>IF(RES_hh_fec!R25=0,0,1000*11630*RES_hh_fec!R25/RES_hh_num!R25)</f>
        <v>1899.1595037777249</v>
      </c>
      <c r="S25" s="74">
        <f>IF(RES_hh_fec!S25=0,0,1000*11630*RES_hh_fec!S25/RES_hh_num!S25)</f>
        <v>1895.0698555471199</v>
      </c>
      <c r="T25" s="74">
        <f>IF(RES_hh_fec!T25=0,0,1000*11630*RES_hh_fec!T25/RES_hh_num!T25)</f>
        <v>1860.8219045607584</v>
      </c>
      <c r="U25" s="74">
        <f>IF(RES_hh_fec!U25=0,0,1000*11630*RES_hh_fec!U25/RES_hh_num!U25)</f>
        <v>1905.1839404507994</v>
      </c>
      <c r="V25" s="74">
        <f>IF(RES_hh_fec!V25=0,0,1000*11630*RES_hh_fec!V25/RES_hh_num!V25)</f>
        <v>1870.4129327210817</v>
      </c>
      <c r="W25" s="74">
        <f>IF(RES_hh_fec!W25=0,0,1000*11630*RES_hh_fec!W25/RES_hh_num!W25)</f>
        <v>2140.9890384913338</v>
      </c>
      <c r="DA25" s="90" t="s">
        <v>490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1142.1726909176921</v>
      </c>
      <c r="C26" s="77">
        <f>IF(RES_hh_fec!C26=0,0,1000*11630*RES_hh_fec!C26/RES_hh_num!C26)</f>
        <v>1192.1988313074053</v>
      </c>
      <c r="D26" s="77">
        <f>IF(RES_hh_fec!D26=0,0,1000*11630*RES_hh_fec!D26/RES_hh_num!D26)</f>
        <v>1239.5988644554254</v>
      </c>
      <c r="E26" s="77">
        <f>IF(RES_hh_fec!E26=0,0,1000*11630*RES_hh_fec!E26/RES_hh_num!E26)</f>
        <v>1262.314267656438</v>
      </c>
      <c r="F26" s="77">
        <f>IF(RES_hh_fec!F26=0,0,1000*11630*RES_hh_fec!F26/RES_hh_num!F26)</f>
        <v>1273.2660431521438</v>
      </c>
      <c r="G26" s="77">
        <f>IF(RES_hh_fec!G26=0,0,1000*11630*RES_hh_fec!G26/RES_hh_num!G26)</f>
        <v>1185.1076394481126</v>
      </c>
      <c r="H26" s="77">
        <f>IF(RES_hh_fec!H26=0,0,1000*11630*RES_hh_fec!H26/RES_hh_num!H26)</f>
        <v>1363.1226946750796</v>
      </c>
      <c r="I26" s="77">
        <f>IF(RES_hh_fec!I26=0,0,1000*11630*RES_hh_fec!I26/RES_hh_num!I26)</f>
        <v>1341.5471482499165</v>
      </c>
      <c r="J26" s="77">
        <f>IF(RES_hh_fec!J26=0,0,1000*11630*RES_hh_fec!J26/RES_hh_num!J26)</f>
        <v>1284.802970470299</v>
      </c>
      <c r="K26" s="77">
        <f>IF(RES_hh_fec!K26=0,0,1000*11630*RES_hh_fec!K26/RES_hh_num!K26)</f>
        <v>1388.9949117176918</v>
      </c>
      <c r="L26" s="77">
        <f>IF(RES_hh_fec!L26=0,0,1000*11630*RES_hh_fec!L26/RES_hh_num!L26)</f>
        <v>1522.3026717848825</v>
      </c>
      <c r="M26" s="77">
        <f>IF(RES_hh_fec!M26=0,0,1000*11630*RES_hh_fec!M26/RES_hh_num!M26)</f>
        <v>1429.2727110210651</v>
      </c>
      <c r="N26" s="77">
        <f>IF(RES_hh_fec!N26=0,0,1000*11630*RES_hh_fec!N26/RES_hh_num!N26)</f>
        <v>1491.2550908479416</v>
      </c>
      <c r="O26" s="77">
        <f>IF(RES_hh_fec!O26=0,0,1000*11630*RES_hh_fec!O26/RES_hh_num!O26)</f>
        <v>1623.0787600115182</v>
      </c>
      <c r="P26" s="77">
        <f>IF(RES_hh_fec!P26=0,0,1000*11630*RES_hh_fec!P26/RES_hh_num!P26)</f>
        <v>1593.7967836822024</v>
      </c>
      <c r="Q26" s="77">
        <f>IF(RES_hh_fec!Q26=0,0,1000*11630*RES_hh_fec!Q26/RES_hh_num!Q26)</f>
        <v>1733.6845196106306</v>
      </c>
      <c r="R26" s="77">
        <f>IF(RES_hh_fec!R26=0,0,1000*11630*RES_hh_fec!R26/RES_hh_num!R26)</f>
        <v>1782.8499944466203</v>
      </c>
      <c r="S26" s="77">
        <f>IF(RES_hh_fec!S26=0,0,1000*11630*RES_hh_fec!S26/RES_hh_num!S26)</f>
        <v>1652.0415932882713</v>
      </c>
      <c r="T26" s="77">
        <f>IF(RES_hh_fec!T26=0,0,1000*11630*RES_hh_fec!T26/RES_hh_num!T26)</f>
        <v>1506.1965856882925</v>
      </c>
      <c r="U26" s="77">
        <f>IF(RES_hh_fec!U26=0,0,1000*11630*RES_hh_fec!U26/RES_hh_num!U26)</f>
        <v>1530.545700681542</v>
      </c>
      <c r="V26" s="77">
        <f>IF(RES_hh_fec!V26=0,0,1000*11630*RES_hh_fec!V26/RES_hh_num!V26)</f>
        <v>1489.7607765280993</v>
      </c>
      <c r="W26" s="77">
        <f>IF(RES_hh_fec!W26=0,0,1000*11630*RES_hh_fec!W26/RES_hh_num!W26)</f>
        <v>1663.4597333773354</v>
      </c>
      <c r="DA26" s="92" t="s">
        <v>491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373.71367673576992</v>
      </c>
      <c r="C27" s="69">
        <f>IF(RES_hh_fec!C27=0,0,1000*11630*RES_hh_fec!C27/RES_hh_num!C27)</f>
        <v>430.76916202725857</v>
      </c>
      <c r="D27" s="69">
        <f>IF(RES_hh_fec!D27=0,0,1000*11630*RES_hh_fec!D27/RES_hh_num!D27)</f>
        <v>449.60450023731835</v>
      </c>
      <c r="E27" s="69">
        <f>IF(RES_hh_fec!E27=0,0,1000*11630*RES_hh_fec!E27/RES_hh_num!E27)</f>
        <v>447.22815460417189</v>
      </c>
      <c r="F27" s="69">
        <f>IF(RES_hh_fec!F27=0,0,1000*11630*RES_hh_fec!F27/RES_hh_num!F27)</f>
        <v>473.33747171623412</v>
      </c>
      <c r="G27" s="69">
        <f>IF(RES_hh_fec!G27=0,0,1000*11630*RES_hh_fec!G27/RES_hh_num!G27)</f>
        <v>387.45097069524644</v>
      </c>
      <c r="H27" s="69">
        <f>IF(RES_hh_fec!H27=0,0,1000*11630*RES_hh_fec!H27/RES_hh_num!H27)</f>
        <v>449.56038922681802</v>
      </c>
      <c r="I27" s="69">
        <f>IF(RES_hh_fec!I27=0,0,1000*11630*RES_hh_fec!I27/RES_hh_num!I27)</f>
        <v>390.48487829122757</v>
      </c>
      <c r="J27" s="69">
        <f>IF(RES_hh_fec!J27=0,0,1000*11630*RES_hh_fec!J27/RES_hh_num!J27)</f>
        <v>422.43244989193664</v>
      </c>
      <c r="K27" s="69">
        <f>IF(RES_hh_fec!K27=0,0,1000*11630*RES_hh_fec!K27/RES_hh_num!K27)</f>
        <v>533.35406229827913</v>
      </c>
      <c r="L27" s="69">
        <f>IF(RES_hh_fec!L27=0,0,1000*11630*RES_hh_fec!L27/RES_hh_num!L27)</f>
        <v>538.2652723346572</v>
      </c>
      <c r="M27" s="69">
        <f>IF(RES_hh_fec!M27=0,0,1000*11630*RES_hh_fec!M27/RES_hh_num!M27)</f>
        <v>532.58593052803701</v>
      </c>
      <c r="N27" s="69">
        <f>IF(RES_hh_fec!N27=0,0,1000*11630*RES_hh_fec!N27/RES_hh_num!N27)</f>
        <v>545.62894509001467</v>
      </c>
      <c r="O27" s="69">
        <f>IF(RES_hh_fec!O27=0,0,1000*11630*RES_hh_fec!O27/RES_hh_num!O27)</f>
        <v>531.47302875142259</v>
      </c>
      <c r="P27" s="69">
        <f>IF(RES_hh_fec!P27=0,0,1000*11630*RES_hh_fec!P27/RES_hh_num!P27)</f>
        <v>551.87387728026306</v>
      </c>
      <c r="Q27" s="69">
        <f>IF(RES_hh_fec!Q27=0,0,1000*11630*RES_hh_fec!Q27/RES_hh_num!Q27)</f>
        <v>527.91700343995421</v>
      </c>
      <c r="R27" s="69">
        <f>IF(RES_hh_fec!R27=0,0,1000*11630*RES_hh_fec!R27/RES_hh_num!R27)</f>
        <v>533.45289439805674</v>
      </c>
      <c r="S27" s="69">
        <f>IF(RES_hh_fec!S27=0,0,1000*11630*RES_hh_fec!S27/RES_hh_num!S27)</f>
        <v>532.45217327673095</v>
      </c>
      <c r="T27" s="69">
        <f>IF(RES_hh_fec!T27=0,0,1000*11630*RES_hh_fec!T27/RES_hh_num!T27)</f>
        <v>520.3516897492334</v>
      </c>
      <c r="U27" s="69">
        <f>IF(RES_hh_fec!U27=0,0,1000*11630*RES_hh_fec!U27/RES_hh_num!U27)</f>
        <v>527.55976787040242</v>
      </c>
      <c r="V27" s="69">
        <f>IF(RES_hh_fec!V27=0,0,1000*11630*RES_hh_fec!V27/RES_hh_num!V27)</f>
        <v>513.75737806706377</v>
      </c>
      <c r="W27" s="69">
        <f>IF(RES_hh_fec!W27=0,0,1000*11630*RES_hh_fec!W27/RES_hh_num!W27)</f>
        <v>577.86071321786585</v>
      </c>
      <c r="DA27" s="88" t="s">
        <v>275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481.81055297892885</v>
      </c>
      <c r="C28" s="72">
        <f>IF(RES_hh_fec!C28=0,0,1000*11630*RES_hh_fec!C28/RES_hh_num!C28)</f>
        <v>538.77488778250677</v>
      </c>
      <c r="D28" s="72">
        <f>IF(RES_hh_fec!D28=0,0,1000*11630*RES_hh_fec!D28/RES_hh_num!D28)</f>
        <v>555.01978484534925</v>
      </c>
      <c r="E28" s="72">
        <f>IF(RES_hh_fec!E28=0,0,1000*11630*RES_hh_fec!E28/RES_hh_num!E28)</f>
        <v>531.14848496304364</v>
      </c>
      <c r="F28" s="72">
        <f>IF(RES_hh_fec!F28=0,0,1000*11630*RES_hh_fec!F28/RES_hh_num!F28)</f>
        <v>633.83028016603464</v>
      </c>
      <c r="G28" s="72">
        <f>IF(RES_hh_fec!G28=0,0,1000*11630*RES_hh_fec!G28/RES_hh_num!G28)</f>
        <v>438.74287208186229</v>
      </c>
      <c r="H28" s="72">
        <f>IF(RES_hh_fec!H28=0,0,1000*11630*RES_hh_fec!H28/RES_hh_num!H28)</f>
        <v>552.45617677034693</v>
      </c>
      <c r="I28" s="72">
        <f>IF(RES_hh_fec!I28=0,0,1000*11630*RES_hh_fec!I28/RES_hh_num!I28)</f>
        <v>484.20732010963854</v>
      </c>
      <c r="J28" s="72">
        <f>IF(RES_hh_fec!J28=0,0,1000*11630*RES_hh_fec!J28/RES_hh_num!J28)</f>
        <v>570.902981384942</v>
      </c>
      <c r="K28" s="72">
        <f>IF(RES_hh_fec!K28=0,0,1000*11630*RES_hh_fec!K28/RES_hh_num!K28)</f>
        <v>594.7970284664118</v>
      </c>
      <c r="L28" s="72">
        <f>IF(RES_hh_fec!L28=0,0,1000*11630*RES_hh_fec!L28/RES_hh_num!L28)</f>
        <v>653.63027340213648</v>
      </c>
      <c r="M28" s="72">
        <f>IF(RES_hh_fec!M28=0,0,1000*11630*RES_hh_fec!M28/RES_hh_num!M28)</f>
        <v>706.19209491435049</v>
      </c>
      <c r="N28" s="72">
        <f>IF(RES_hh_fec!N28=0,0,1000*11630*RES_hh_fec!N28/RES_hh_num!N28)</f>
        <v>751.09270761444668</v>
      </c>
      <c r="O28" s="72">
        <f>IF(RES_hh_fec!O28=0,0,1000*11630*RES_hh_fec!O28/RES_hh_num!O28)</f>
        <v>671.25603864734296</v>
      </c>
      <c r="P28" s="72">
        <f>IF(RES_hh_fec!P28=0,0,1000*11630*RES_hh_fec!P28/RES_hh_num!P28)</f>
        <v>475.82890407491772</v>
      </c>
      <c r="Q28" s="72">
        <f>IF(RES_hh_fec!Q28=0,0,1000*11630*RES_hh_fec!Q28/RES_hh_num!Q28)</f>
        <v>673.08965699907299</v>
      </c>
      <c r="R28" s="72">
        <f>IF(RES_hh_fec!R28=0,0,1000*11630*RES_hh_fec!R28/RES_hh_num!R28)</f>
        <v>696.21475473155635</v>
      </c>
      <c r="S28" s="72">
        <f>IF(RES_hh_fec!S28=0,0,1000*11630*RES_hh_fec!S28/RES_hh_num!S28)</f>
        <v>749.81844589687717</v>
      </c>
      <c r="T28" s="72">
        <f>IF(RES_hh_fec!T28=0,0,1000*11630*RES_hh_fec!T28/RES_hh_num!T28)</f>
        <v>707.60559890994682</v>
      </c>
      <c r="U28" s="72">
        <f>IF(RES_hh_fec!U28=0,0,1000*11630*RES_hh_fec!U28/RES_hh_num!U28)</f>
        <v>688.95542248835659</v>
      </c>
      <c r="V28" s="72">
        <f>IF(RES_hh_fec!V28=0,0,1000*11630*RES_hh_fec!V28/RES_hh_num!V28)</f>
        <v>740.37905092592598</v>
      </c>
      <c r="W28" s="72">
        <f>IF(RES_hh_fec!W28=0,0,1000*11630*RES_hh_fec!W28/RES_hh_num!W28)</f>
        <v>717.76155717761549</v>
      </c>
      <c r="DA28" s="89" t="s">
        <v>492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455.7701312527949</v>
      </c>
      <c r="C29" s="72">
        <f>IF(RES_hh_fec!C29=0,0,1000*11630*RES_hh_fec!C29/RES_hh_num!C29)</f>
        <v>525.50495826973702</v>
      </c>
      <c r="D29" s="72">
        <f>IF(RES_hh_fec!D29=0,0,1000*11630*RES_hh_fec!D29/RES_hh_num!D29)</f>
        <v>553.99362592326861</v>
      </c>
      <c r="E29" s="72">
        <f>IF(RES_hh_fec!E29=0,0,1000*11630*RES_hh_fec!E29/RES_hh_num!E29)</f>
        <v>530.23399900152106</v>
      </c>
      <c r="F29" s="72">
        <f>IF(RES_hh_fec!F29=0,0,1000*11630*RES_hh_fec!F29/RES_hh_num!F29)</f>
        <v>575.80736367186091</v>
      </c>
      <c r="G29" s="72">
        <f>IF(RES_hh_fec!G29=0,0,1000*11630*RES_hh_fec!G29/RES_hh_num!G29)</f>
        <v>480.95037276003393</v>
      </c>
      <c r="H29" s="72">
        <f>IF(RES_hh_fec!H29=0,0,1000*11630*RES_hh_fec!H29/RES_hh_num!H29)</f>
        <v>549.45730883139754</v>
      </c>
      <c r="I29" s="72">
        <f>IF(RES_hh_fec!I29=0,0,1000*11630*RES_hh_fec!I29/RES_hh_num!I29)</f>
        <v>479.10154165268426</v>
      </c>
      <c r="J29" s="72">
        <f>IF(RES_hh_fec!J29=0,0,1000*11630*RES_hh_fec!J29/RES_hh_num!J29)</f>
        <v>512.19193770234961</v>
      </c>
      <c r="K29" s="72">
        <f>IF(RES_hh_fec!K29=0,0,1000*11630*RES_hh_fec!K29/RES_hh_num!K29)</f>
        <v>664.72515849091269</v>
      </c>
      <c r="L29" s="72">
        <f>IF(RES_hh_fec!L29=0,0,1000*11630*RES_hh_fec!L29/RES_hh_num!L29)</f>
        <v>714.69845986933649</v>
      </c>
      <c r="M29" s="72">
        <f>IF(RES_hh_fec!M29=0,0,1000*11630*RES_hh_fec!M29/RES_hh_num!M29)</f>
        <v>661.09223935197258</v>
      </c>
      <c r="N29" s="72">
        <f>IF(RES_hh_fec!N29=0,0,1000*11630*RES_hh_fec!N29/RES_hh_num!N29)</f>
        <v>562.32385845386352</v>
      </c>
      <c r="O29" s="72">
        <f>IF(RES_hh_fec!O29=0,0,1000*11630*RES_hh_fec!O29/RES_hh_num!O29)</f>
        <v>562.8335759340124</v>
      </c>
      <c r="P29" s="72">
        <f>IF(RES_hh_fec!P29=0,0,1000*11630*RES_hh_fec!P29/RES_hh_num!P29)</f>
        <v>629.30162144934468</v>
      </c>
      <c r="Q29" s="72">
        <f>IF(RES_hh_fec!Q29=0,0,1000*11630*RES_hh_fec!Q29/RES_hh_num!Q29)</f>
        <v>695.67929641560579</v>
      </c>
      <c r="R29" s="72">
        <f>IF(RES_hh_fec!R29=0,0,1000*11630*RES_hh_fec!R29/RES_hh_num!R29)</f>
        <v>733.99774409369729</v>
      </c>
      <c r="S29" s="72">
        <f>IF(RES_hh_fec!S29=0,0,1000*11630*RES_hh_fec!S29/RES_hh_num!S29)</f>
        <v>705.77863048741494</v>
      </c>
      <c r="T29" s="72">
        <f>IF(RES_hh_fec!T29=0,0,1000*11630*RES_hh_fec!T29/RES_hh_num!T29)</f>
        <v>656.08971310825791</v>
      </c>
      <c r="U29" s="72">
        <f>IF(RES_hh_fec!U29=0,0,1000*11630*RES_hh_fec!U29/RES_hh_num!U29)</f>
        <v>671.72274671185346</v>
      </c>
      <c r="V29" s="72">
        <f>IF(RES_hh_fec!V29=0,0,1000*11630*RES_hh_fec!V29/RES_hh_num!V29)</f>
        <v>650.12163098287488</v>
      </c>
      <c r="W29" s="72">
        <f>IF(RES_hh_fec!W29=0,0,1000*11630*RES_hh_fec!W29/RES_hh_num!W29)</f>
        <v>818.09849541724793</v>
      </c>
      <c r="DA29" s="89" t="s">
        <v>493</v>
      </c>
    </row>
    <row r="30" spans="1:105" ht="12" customHeight="1" x14ac:dyDescent="0.25">
      <c r="A30" s="28" t="s">
        <v>192</v>
      </c>
      <c r="B30" s="72">
        <f>IF(RES_hh_fec!B30=0,0,1000*11630*RES_hh_fec!B30/RES_hh_num!B30)</f>
        <v>445.78315532851951</v>
      </c>
      <c r="C30" s="72">
        <f>IF(RES_hh_fec!C30=0,0,1000*11630*RES_hh_fec!C30/RES_hh_num!C30)</f>
        <v>535.14578238814295</v>
      </c>
      <c r="D30" s="72">
        <f>IF(RES_hh_fec!D30=0,0,1000*11630*RES_hh_fec!D30/RES_hh_num!D30)</f>
        <v>544.5724442725068</v>
      </c>
      <c r="E30" s="72">
        <f>IF(RES_hh_fec!E30=0,0,1000*11630*RES_hh_fec!E30/RES_hh_num!E30)</f>
        <v>539.5783723479949</v>
      </c>
      <c r="F30" s="72">
        <f>IF(RES_hh_fec!F30=0,0,1000*11630*RES_hh_fec!F30/RES_hh_num!F30)</f>
        <v>540.09895493954195</v>
      </c>
      <c r="G30" s="72">
        <f>IF(RES_hh_fec!G30=0,0,1000*11630*RES_hh_fec!G30/RES_hh_num!G30)</f>
        <v>514.7137877274854</v>
      </c>
      <c r="H30" s="72">
        <f>IF(RES_hh_fec!H30=0,0,1000*11630*RES_hh_fec!H30/RES_hh_num!H30)</f>
        <v>573.70516569561858</v>
      </c>
      <c r="I30" s="72">
        <f>IF(RES_hh_fec!I30=0,0,1000*11630*RES_hh_fec!I30/RES_hh_num!I30)</f>
        <v>469.22339743893662</v>
      </c>
      <c r="J30" s="72">
        <f>IF(RES_hh_fec!J30=0,0,1000*11630*RES_hh_fec!J30/RES_hh_num!J30)</f>
        <v>517.76167853955064</v>
      </c>
      <c r="K30" s="72">
        <f>IF(RES_hh_fec!K30=0,0,1000*11630*RES_hh_fec!K30/RES_hh_num!K30)</f>
        <v>661.89814764639539</v>
      </c>
      <c r="L30" s="72">
        <f>IF(RES_hh_fec!L30=0,0,1000*11630*RES_hh_fec!L30/RES_hh_num!L30)</f>
        <v>665.21293196609633</v>
      </c>
      <c r="M30" s="72">
        <f>IF(RES_hh_fec!M30=0,0,1000*11630*RES_hh_fec!M30/RES_hh_num!M30)</f>
        <v>673.87356000319357</v>
      </c>
      <c r="N30" s="72">
        <f>IF(RES_hh_fec!N30=0,0,1000*11630*RES_hh_fec!N30/RES_hh_num!N30)</f>
        <v>663.12136354063875</v>
      </c>
      <c r="O30" s="72">
        <f>IF(RES_hh_fec!O30=0,0,1000*11630*RES_hh_fec!O30/RES_hh_num!O30)</f>
        <v>667.66857352164868</v>
      </c>
      <c r="P30" s="72">
        <f>IF(RES_hh_fec!P30=0,0,1000*11630*RES_hh_fec!P30/RES_hh_num!P30)</f>
        <v>686.77764320386063</v>
      </c>
      <c r="Q30" s="72">
        <f>IF(RES_hh_fec!Q30=0,0,1000*11630*RES_hh_fec!Q30/RES_hh_num!Q30)</f>
        <v>665.07546427677482</v>
      </c>
      <c r="R30" s="72">
        <f>IF(RES_hh_fec!R30=0,0,1000*11630*RES_hh_fec!R30/RES_hh_num!R30)</f>
        <v>665.23589853257158</v>
      </c>
      <c r="S30" s="72">
        <f>IF(RES_hh_fec!S30=0,0,1000*11630*RES_hh_fec!S30/RES_hh_num!S30)</f>
        <v>682.35042199381633</v>
      </c>
      <c r="T30" s="72">
        <f>IF(RES_hh_fec!T30=0,0,1000*11630*RES_hh_fec!T30/RES_hh_num!T30)</f>
        <v>656.03853348536086</v>
      </c>
      <c r="U30" s="72">
        <f>IF(RES_hh_fec!U30=0,0,1000*11630*RES_hh_fec!U30/RES_hh_num!U30)</f>
        <v>677.34147319763179</v>
      </c>
      <c r="V30" s="72">
        <f>IF(RES_hh_fec!V30=0,0,1000*11630*RES_hh_fec!V30/RES_hh_num!V30)</f>
        <v>682.18370997653176</v>
      </c>
      <c r="W30" s="72">
        <f>IF(RES_hh_fec!W30=0,0,1000*11630*RES_hh_fec!W30/RES_hh_num!W30)</f>
        <v>769.12650460580574</v>
      </c>
      <c r="DA30" s="89" t="s">
        <v>494</v>
      </c>
    </row>
    <row r="31" spans="1:105" ht="12" customHeight="1" x14ac:dyDescent="0.25">
      <c r="A31" s="28" t="s">
        <v>207</v>
      </c>
      <c r="B31" s="72">
        <f>IF(RES_hh_fec!B31=0,0,1000*11630*RES_hh_fec!B31/RES_hh_num!B31)</f>
        <v>468.31396418589321</v>
      </c>
      <c r="C31" s="72">
        <f>IF(RES_hh_fec!C31=0,0,1000*11630*RES_hh_fec!C31/RES_hh_num!C31)</f>
        <v>545.92850992307797</v>
      </c>
      <c r="D31" s="72">
        <f>IF(RES_hh_fec!D31=0,0,1000*11630*RES_hh_fec!D31/RES_hh_num!D31)</f>
        <v>573.40391436815207</v>
      </c>
      <c r="E31" s="72">
        <f>IF(RES_hh_fec!E31=0,0,1000*11630*RES_hh_fec!E31/RES_hh_num!E31)</f>
        <v>563.50646707671285</v>
      </c>
      <c r="F31" s="72">
        <f>IF(RES_hh_fec!F31=0,0,1000*11630*RES_hh_fec!F31/RES_hh_num!F31)</f>
        <v>587.77959054384291</v>
      </c>
      <c r="G31" s="72">
        <f>IF(RES_hh_fec!G31=0,0,1000*11630*RES_hh_fec!G31/RES_hh_num!G31)</f>
        <v>479.57615952939</v>
      </c>
      <c r="H31" s="72">
        <f>IF(RES_hh_fec!H31=0,0,1000*11630*RES_hh_fec!H31/RES_hh_num!H31)</f>
        <v>574.63302201931845</v>
      </c>
      <c r="I31" s="72">
        <f>IF(RES_hh_fec!I31=0,0,1000*11630*RES_hh_fec!I31/RES_hh_num!I31)</f>
        <v>507.76308352511319</v>
      </c>
      <c r="J31" s="72">
        <f>IF(RES_hh_fec!J31=0,0,1000*11630*RES_hh_fec!J31/RES_hh_num!J31)</f>
        <v>537.98499721424787</v>
      </c>
      <c r="K31" s="72">
        <f>IF(RES_hh_fec!K31=0,0,1000*11630*RES_hh_fec!K31/RES_hh_num!K31)</f>
        <v>675.58401071124513</v>
      </c>
      <c r="L31" s="72">
        <f>IF(RES_hh_fec!L31=0,0,1000*11630*RES_hh_fec!L31/RES_hh_num!L31)</f>
        <v>676.06435680167988</v>
      </c>
      <c r="M31" s="72">
        <f>IF(RES_hh_fec!M31=0,0,1000*11630*RES_hh_fec!M31/RES_hh_num!M31)</f>
        <v>696.07481531372605</v>
      </c>
      <c r="N31" s="72">
        <f>IF(RES_hh_fec!N31=0,0,1000*11630*RES_hh_fec!N31/RES_hh_num!N31)</f>
        <v>727.22048759317943</v>
      </c>
      <c r="O31" s="72">
        <f>IF(RES_hh_fec!O31=0,0,1000*11630*RES_hh_fec!O31/RES_hh_num!O31)</f>
        <v>693.46658554059456</v>
      </c>
      <c r="P31" s="72">
        <f>IF(RES_hh_fec!P31=0,0,1000*11630*RES_hh_fec!P31/RES_hh_num!P31)</f>
        <v>738.15691170228763</v>
      </c>
      <c r="Q31" s="72">
        <f>IF(RES_hh_fec!Q31=0,0,1000*11630*RES_hh_fec!Q31/RES_hh_num!Q31)</f>
        <v>700.67249358722063</v>
      </c>
      <c r="R31" s="72">
        <f>IF(RES_hh_fec!R31=0,0,1000*11630*RES_hh_fec!R31/RES_hh_num!R31)</f>
        <v>662.40364591851187</v>
      </c>
      <c r="S31" s="72">
        <f>IF(RES_hh_fec!S31=0,0,1000*11630*RES_hh_fec!S31/RES_hh_num!S31)</f>
        <v>708.82693286145889</v>
      </c>
      <c r="T31" s="72">
        <f>IF(RES_hh_fec!T31=0,0,1000*11630*RES_hh_fec!T31/RES_hh_num!T31)</f>
        <v>682.57393468686394</v>
      </c>
      <c r="U31" s="72">
        <f>IF(RES_hh_fec!U31=0,0,1000*11630*RES_hh_fec!U31/RES_hh_num!U31)</f>
        <v>706.84642470179654</v>
      </c>
      <c r="V31" s="72">
        <f>IF(RES_hh_fec!V31=0,0,1000*11630*RES_hh_fec!V31/RES_hh_num!V31)</f>
        <v>707.75052692086604</v>
      </c>
      <c r="W31" s="72">
        <f>IF(RES_hh_fec!W31=0,0,1000*11630*RES_hh_fec!W31/RES_hh_num!W31)</f>
        <v>808.80830803201764</v>
      </c>
      <c r="DA31" s="89" t="s">
        <v>495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366.20769432132391</v>
      </c>
      <c r="C32" s="77">
        <f>IF(RES_hh_fec!C32=0,0,1000*11630*RES_hh_fec!C32/RES_hh_num!C32)</f>
        <v>420.87923518251131</v>
      </c>
      <c r="D32" s="77">
        <f>IF(RES_hh_fec!D32=0,0,1000*11630*RES_hh_fec!D32/RES_hh_num!D32)</f>
        <v>439.84081528485257</v>
      </c>
      <c r="E32" s="77">
        <f>IF(RES_hh_fec!E32=0,0,1000*11630*RES_hh_fec!E32/RES_hh_num!E32)</f>
        <v>437.83202877482279</v>
      </c>
      <c r="F32" s="77">
        <f>IF(RES_hh_fec!F32=0,0,1000*11630*RES_hh_fec!F32/RES_hh_num!F32)</f>
        <v>464.80923476085331</v>
      </c>
      <c r="G32" s="77">
        <f>IF(RES_hh_fec!G32=0,0,1000*11630*RES_hh_fec!G32/RES_hh_num!G32)</f>
        <v>375.63110313389836</v>
      </c>
      <c r="H32" s="77">
        <f>IF(RES_hh_fec!H32=0,0,1000*11630*RES_hh_fec!H32/RES_hh_num!H32)</f>
        <v>436.08787189982911</v>
      </c>
      <c r="I32" s="77">
        <f>IF(RES_hh_fec!I32=0,0,1000*11630*RES_hh_fec!I32/RES_hh_num!I32)</f>
        <v>380.04814037378247</v>
      </c>
      <c r="J32" s="77">
        <f>IF(RES_hh_fec!J32=0,0,1000*11630*RES_hh_fec!J32/RES_hh_num!J32)</f>
        <v>410.91033886225222</v>
      </c>
      <c r="K32" s="77">
        <f>IF(RES_hh_fec!K32=0,0,1000*11630*RES_hh_fec!K32/RES_hh_num!K32)</f>
        <v>518.35970096254437</v>
      </c>
      <c r="L32" s="77">
        <f>IF(RES_hh_fec!L32=0,0,1000*11630*RES_hh_fec!L32/RES_hh_num!L32)</f>
        <v>523.333308872526</v>
      </c>
      <c r="M32" s="77">
        <f>IF(RES_hh_fec!M32=0,0,1000*11630*RES_hh_fec!M32/RES_hh_num!M32)</f>
        <v>515.51015839070158</v>
      </c>
      <c r="N32" s="77">
        <f>IF(RES_hh_fec!N32=0,0,1000*11630*RES_hh_fec!N32/RES_hh_num!N32)</f>
        <v>529.48508019980818</v>
      </c>
      <c r="O32" s="77">
        <f>IF(RES_hh_fec!O32=0,0,1000*11630*RES_hh_fec!O32/RES_hh_num!O32)</f>
        <v>515.89627158079293</v>
      </c>
      <c r="P32" s="77">
        <f>IF(RES_hh_fec!P32=0,0,1000*11630*RES_hh_fec!P32/RES_hh_num!P32)</f>
        <v>536.30973196657897</v>
      </c>
      <c r="Q32" s="77">
        <f>IF(RES_hh_fec!Q32=0,0,1000*11630*RES_hh_fec!Q32/RES_hh_num!Q32)</f>
        <v>513.80806082223398</v>
      </c>
      <c r="R32" s="77">
        <f>IF(RES_hh_fec!R32=0,0,1000*11630*RES_hh_fec!R32/RES_hh_num!R32)</f>
        <v>522.36080361686174</v>
      </c>
      <c r="S32" s="77">
        <f>IF(RES_hh_fec!S32=0,0,1000*11630*RES_hh_fec!S32/RES_hh_num!S32)</f>
        <v>519.60463087976973</v>
      </c>
      <c r="T32" s="77">
        <f>IF(RES_hh_fec!T32=0,0,1000*11630*RES_hh_fec!T32/RES_hh_num!T32)</f>
        <v>509.23004293568539</v>
      </c>
      <c r="U32" s="77">
        <f>IF(RES_hh_fec!U32=0,0,1000*11630*RES_hh_fec!U32/RES_hh_num!U32)</f>
        <v>515.40807223130548</v>
      </c>
      <c r="V32" s="77">
        <f>IF(RES_hh_fec!V32=0,0,1000*11630*RES_hh_fec!V32/RES_hh_num!V32)</f>
        <v>500.33455356111563</v>
      </c>
      <c r="W32" s="77">
        <f>IF(RES_hh_fec!W32=0,0,1000*11630*RES_hh_fec!W32/RES_hh_num!W32)</f>
        <v>561.99510141593441</v>
      </c>
      <c r="DA32" s="92" t="s">
        <v>496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11363.78828359987</v>
      </c>
      <c r="C3" s="65">
        <f>IF(RES_hh_tes!C3=0,0,1000*11630*RES_hh_tes!C3/RES_hh_num!C3)</f>
        <v>12035.41477673014</v>
      </c>
      <c r="D3" s="65">
        <f>IF(RES_hh_tes!D3=0,0,1000*11630*RES_hh_tes!D3/RES_hh_num!D3)</f>
        <v>11469.068652387459</v>
      </c>
      <c r="E3" s="65">
        <f>IF(RES_hh_tes!E3=0,0,1000*11630*RES_hh_tes!E3/RES_hh_num!E3)</f>
        <v>11706.044842856172</v>
      </c>
      <c r="F3" s="65">
        <f>IF(RES_hh_tes!F3=0,0,1000*11630*RES_hh_tes!F3/RES_hh_num!F3)</f>
        <v>11588.203624678545</v>
      </c>
      <c r="G3" s="65">
        <f>IF(RES_hh_tes!G3=0,0,1000*11630*RES_hh_tes!G3/RES_hh_num!G3)</f>
        <v>11704.47435207532</v>
      </c>
      <c r="H3" s="65">
        <f>IF(RES_hh_tes!H3=0,0,1000*11630*RES_hh_tes!H3/RES_hh_num!H3)</f>
        <v>11614.900803189214</v>
      </c>
      <c r="I3" s="65">
        <f>IF(RES_hh_tes!I3=0,0,1000*11630*RES_hh_tes!I3/RES_hh_num!I3)</f>
        <v>11308.416087359394</v>
      </c>
      <c r="J3" s="65">
        <f>IF(RES_hh_tes!J3=0,0,1000*11630*RES_hh_tes!J3/RES_hh_num!J3)</f>
        <v>11622.83729235885</v>
      </c>
      <c r="K3" s="65">
        <f>IF(RES_hh_tes!K3=0,0,1000*11630*RES_hh_tes!K3/RES_hh_num!K3)</f>
        <v>12019.259933740084</v>
      </c>
      <c r="L3" s="65">
        <f>IF(RES_hh_tes!L3=0,0,1000*11630*RES_hh_tes!L3/RES_hh_num!L3)</f>
        <v>13318.778000408287</v>
      </c>
      <c r="M3" s="65">
        <f>IF(RES_hh_tes!M3=0,0,1000*11630*RES_hh_tes!M3/RES_hh_num!M3)</f>
        <v>12535.594573696864</v>
      </c>
      <c r="N3" s="65">
        <f>IF(RES_hh_tes!N3=0,0,1000*11630*RES_hh_tes!N3/RES_hh_num!N3)</f>
        <v>13026.875656442997</v>
      </c>
      <c r="O3" s="65">
        <f>IF(RES_hh_tes!O3=0,0,1000*11630*RES_hh_tes!O3/RES_hh_num!O3)</f>
        <v>13638.86688561705</v>
      </c>
      <c r="P3" s="65">
        <f>IF(RES_hh_tes!P3=0,0,1000*11630*RES_hh_tes!P3/RES_hh_num!P3)</f>
        <v>12127.69357740825</v>
      </c>
      <c r="Q3" s="65">
        <f>IF(RES_hh_tes!Q3=0,0,1000*11630*RES_hh_tes!Q3/RES_hh_num!Q3)</f>
        <v>12963.407977156863</v>
      </c>
      <c r="R3" s="65">
        <f>IF(RES_hh_tes!R3=0,0,1000*11630*RES_hh_tes!R3/RES_hh_num!R3)</f>
        <v>13554.943392975209</v>
      </c>
      <c r="S3" s="65">
        <f>IF(RES_hh_tes!S3=0,0,1000*11630*RES_hh_tes!S3/RES_hh_num!S3)</f>
        <v>13706.463357104214</v>
      </c>
      <c r="T3" s="65">
        <f>IF(RES_hh_tes!T3=0,0,1000*11630*RES_hh_tes!T3/RES_hh_num!T3)</f>
        <v>12883.227384961572</v>
      </c>
      <c r="U3" s="65">
        <f>IF(RES_hh_tes!U3=0,0,1000*11630*RES_hh_tes!U3/RES_hh_num!U3)</f>
        <v>13286.783786736478</v>
      </c>
      <c r="V3" s="65">
        <f>IF(RES_hh_tes!V3=0,0,1000*11630*RES_hh_tes!V3/RES_hh_num!V3)</f>
        <v>14047.47705357799</v>
      </c>
      <c r="W3" s="65">
        <f>IF(RES_hh_tes!W3=0,0,1000*11630*RES_hh_tes!W3/RES_hh_num!W3)</f>
        <v>15823.213440822548</v>
      </c>
      <c r="DA3" s="87" t="s">
        <v>277</v>
      </c>
    </row>
    <row r="4" spans="1:105" ht="12.95" customHeight="1" x14ac:dyDescent="0.25">
      <c r="A4" s="68" t="s">
        <v>57</v>
      </c>
      <c r="B4" s="69">
        <f>IF(RES_hh_tes!B4=0,0,1000*11630*RES_hh_tes!B4/RES_hh_num!B4)</f>
        <v>9269.3882015902655</v>
      </c>
      <c r="C4" s="69">
        <f>IF(RES_hh_tes!C4=0,0,1000*11630*RES_hh_tes!C4/RES_hh_num!C4)</f>
        <v>9818.1565482975111</v>
      </c>
      <c r="D4" s="69">
        <f>IF(RES_hh_tes!D4=0,0,1000*11630*RES_hh_tes!D4/RES_hh_num!D4)</f>
        <v>9161.0115938881081</v>
      </c>
      <c r="E4" s="69">
        <f>IF(RES_hh_tes!E4=0,0,1000*11630*RES_hh_tes!E4/RES_hh_num!E4)</f>
        <v>9360.6789169162039</v>
      </c>
      <c r="F4" s="69">
        <f>IF(RES_hh_tes!F4=0,0,1000*11630*RES_hh_tes!F4/RES_hh_num!F4)</f>
        <v>9205.8264365764589</v>
      </c>
      <c r="G4" s="69">
        <f>IF(RES_hh_tes!G4=0,0,1000*11630*RES_hh_tes!G4/RES_hh_num!G4)</f>
        <v>9525.8313447624187</v>
      </c>
      <c r="H4" s="69">
        <f>IF(RES_hh_tes!H4=0,0,1000*11630*RES_hh_tes!H4/RES_hh_num!H4)</f>
        <v>9301.5921994077653</v>
      </c>
      <c r="I4" s="69">
        <f>IF(RES_hh_tes!I4=0,0,1000*11630*RES_hh_tes!I4/RES_hh_num!I4)</f>
        <v>9029.5558983364645</v>
      </c>
      <c r="J4" s="69">
        <f>IF(RES_hh_tes!J4=0,0,1000*11630*RES_hh_tes!J4/RES_hh_num!J4)</f>
        <v>9304.1558716040945</v>
      </c>
      <c r="K4" s="69">
        <f>IF(RES_hh_tes!K4=0,0,1000*11630*RES_hh_tes!K4/RES_hh_num!K4)</f>
        <v>9454.1679227026834</v>
      </c>
      <c r="L4" s="69">
        <f>IF(RES_hh_tes!L4=0,0,1000*11630*RES_hh_tes!L4/RES_hh_num!L4)</f>
        <v>10696.044634784357</v>
      </c>
      <c r="M4" s="69">
        <f>IF(RES_hh_tes!M4=0,0,1000*11630*RES_hh_tes!M4/RES_hh_num!M4)</f>
        <v>9893.6700212801716</v>
      </c>
      <c r="N4" s="69">
        <f>IF(RES_hh_tes!N4=0,0,1000*11630*RES_hh_tes!N4/RES_hh_num!N4)</f>
        <v>10342.04470317316</v>
      </c>
      <c r="O4" s="69">
        <f>IF(RES_hh_tes!O4=0,0,1000*11630*RES_hh_tes!O4/RES_hh_num!O4)</f>
        <v>10968.632317731373</v>
      </c>
      <c r="P4" s="69">
        <f>IF(RES_hh_tes!P4=0,0,1000*11630*RES_hh_tes!P4/RES_hh_num!P4)</f>
        <v>9386.0357864219131</v>
      </c>
      <c r="Q4" s="69">
        <f>IF(RES_hh_tes!Q4=0,0,1000*11630*RES_hh_tes!Q4/RES_hh_num!Q4)</f>
        <v>10281.352789837934</v>
      </c>
      <c r="R4" s="69">
        <f>IF(RES_hh_tes!R4=0,0,1000*11630*RES_hh_tes!R4/RES_hh_num!R4)</f>
        <v>10889.587530295554</v>
      </c>
      <c r="S4" s="69">
        <f>IF(RES_hh_tes!S4=0,0,1000*11630*RES_hh_tes!S4/RES_hh_num!S4)</f>
        <v>11071.586243383897</v>
      </c>
      <c r="T4" s="69">
        <f>IF(RES_hh_tes!T4=0,0,1000*11630*RES_hh_tes!T4/RES_hh_num!T4)</f>
        <v>10350.82897017703</v>
      </c>
      <c r="U4" s="69">
        <f>IF(RES_hh_tes!U4=0,0,1000*11630*RES_hh_tes!U4/RES_hh_num!U4)</f>
        <v>10707.070190770353</v>
      </c>
      <c r="V4" s="69">
        <f>IF(RES_hh_tes!V4=0,0,1000*11630*RES_hh_tes!V4/RES_hh_num!V4)</f>
        <v>11470.172015399758</v>
      </c>
      <c r="W4" s="69">
        <f>IF(RES_hh_tes!W4=0,0,1000*11630*RES_hh_tes!W4/RES_hh_num!W4)</f>
        <v>12857.30934482374</v>
      </c>
      <c r="DA4" s="88" t="s">
        <v>278</v>
      </c>
    </row>
    <row r="5" spans="1:105" ht="12" customHeight="1" x14ac:dyDescent="0.25">
      <c r="A5" s="28" t="s">
        <v>51</v>
      </c>
      <c r="B5" s="72">
        <f>IF(RES_hh_tes!B5=0,0,1000*11630*RES_hh_tes!B5/RES_hh_num!B5)</f>
        <v>9517.2459032314709</v>
      </c>
      <c r="C5" s="72">
        <f>IF(RES_hh_tes!C5=0,0,1000*11630*RES_hh_tes!C5/RES_hh_num!C5)</f>
        <v>9768.6168999247002</v>
      </c>
      <c r="D5" s="72">
        <f>IF(RES_hh_tes!D5=0,0,1000*11630*RES_hh_tes!D5/RES_hh_num!D5)</f>
        <v>8978.1987484910806</v>
      </c>
      <c r="E5" s="72">
        <f>IF(RES_hh_tes!E5=0,0,1000*11630*RES_hh_tes!E5/RES_hh_num!E5)</f>
        <v>8791.0375131484652</v>
      </c>
      <c r="F5" s="72">
        <f>IF(RES_hh_tes!F5=0,0,1000*11630*RES_hh_tes!F5/RES_hh_num!F5)</f>
        <v>9710.7503923105396</v>
      </c>
      <c r="G5" s="72">
        <f>IF(RES_hh_tes!G5=0,0,1000*11630*RES_hh_tes!G5/RES_hh_num!G5)</f>
        <v>8504.2109443918671</v>
      </c>
      <c r="H5" s="72">
        <f>IF(RES_hh_tes!H5=0,0,1000*11630*RES_hh_tes!H5/RES_hh_num!H5)</f>
        <v>9047.5697482390933</v>
      </c>
      <c r="I5" s="72">
        <f>IF(RES_hh_tes!I5=0,0,1000*11630*RES_hh_tes!I5/RES_hh_num!I5)</f>
        <v>8867.8697818554992</v>
      </c>
      <c r="J5" s="72">
        <f>IF(RES_hh_tes!J5=0,0,1000*11630*RES_hh_tes!J5/RES_hh_num!J5)</f>
        <v>9948.1121738685924</v>
      </c>
      <c r="K5" s="72">
        <f>IF(RES_hh_tes!K5=0,0,1000*11630*RES_hh_tes!K5/RES_hh_num!K5)</f>
        <v>8533.8264189703059</v>
      </c>
      <c r="L5" s="72">
        <f>IF(RES_hh_tes!L5=0,0,1000*11630*RES_hh_tes!L5/RES_hh_num!L5)</f>
        <v>10940.269172997105</v>
      </c>
      <c r="M5" s="72">
        <f>IF(RES_hh_tes!M5=0,0,1000*11630*RES_hh_tes!M5/RES_hh_num!M5)</f>
        <v>8758.8762352109497</v>
      </c>
      <c r="N5" s="72">
        <f>IF(RES_hh_tes!N5=0,0,1000*11630*RES_hh_tes!N5/RES_hh_num!N5)</f>
        <v>11032.074928774095</v>
      </c>
      <c r="O5" s="72">
        <f>IF(RES_hh_tes!O5=0,0,1000*11630*RES_hh_tes!O5/RES_hh_num!O5)</f>
        <v>10316.895180525335</v>
      </c>
      <c r="P5" s="72">
        <f>IF(RES_hh_tes!P5=0,0,1000*11630*RES_hh_tes!P5/RES_hh_num!P5)</f>
        <v>9576.3500724148471</v>
      </c>
      <c r="Q5" s="72">
        <f>IF(RES_hh_tes!Q5=0,0,1000*11630*RES_hh_tes!Q5/RES_hh_num!Q5)</f>
        <v>9314.4942700703796</v>
      </c>
      <c r="R5" s="72">
        <f>IF(RES_hh_tes!R5=0,0,1000*11630*RES_hh_tes!R5/RES_hh_num!R5)</f>
        <v>10047.056581053374</v>
      </c>
      <c r="S5" s="72">
        <f>IF(RES_hh_tes!S5=0,0,1000*11630*RES_hh_tes!S5/RES_hh_num!S5)</f>
        <v>11435.66951643283</v>
      </c>
      <c r="T5" s="72">
        <f>IF(RES_hh_tes!T5=0,0,1000*11630*RES_hh_tes!T5/RES_hh_num!T5)</f>
        <v>10518.825404715044</v>
      </c>
      <c r="U5" s="72">
        <f>IF(RES_hh_tes!U5=0,0,1000*11630*RES_hh_tes!U5/RES_hh_num!U5)</f>
        <v>11996.072194720242</v>
      </c>
      <c r="V5" s="72">
        <f>IF(RES_hh_tes!V5=0,0,1000*11630*RES_hh_tes!V5/RES_hh_num!V5)</f>
        <v>10470.649602243409</v>
      </c>
      <c r="W5" s="72">
        <f>IF(RES_hh_tes!W5=0,0,1000*11630*RES_hh_tes!W5/RES_hh_num!W5)</f>
        <v>11505.413163303305</v>
      </c>
      <c r="DA5" s="89" t="s">
        <v>498</v>
      </c>
    </row>
    <row r="6" spans="1:105" ht="12" customHeight="1" x14ac:dyDescent="0.25">
      <c r="A6" s="28" t="s">
        <v>74</v>
      </c>
      <c r="B6" s="72">
        <f>IF(RES_hh_tes!B6=0,0,1000*11630*RES_hh_tes!B6/RES_hh_num!B6)</f>
        <v>9648.5255535365122</v>
      </c>
      <c r="C6" s="72">
        <f>IF(RES_hh_tes!C6=0,0,1000*11630*RES_hh_tes!C6/RES_hh_num!C6)</f>
        <v>9076.0128737974574</v>
      </c>
      <c r="D6" s="72">
        <f>IF(RES_hh_tes!D6=0,0,1000*11630*RES_hh_tes!D6/RES_hh_num!D6)</f>
        <v>8949.8336851896056</v>
      </c>
      <c r="E6" s="72">
        <f>IF(RES_hh_tes!E6=0,0,1000*11630*RES_hh_tes!E6/RES_hh_num!E6)</f>
        <v>8357.9251520479902</v>
      </c>
      <c r="F6" s="72">
        <f>IF(RES_hh_tes!F6=0,0,1000*11630*RES_hh_tes!F6/RES_hh_num!F6)</f>
        <v>8242.2267256921914</v>
      </c>
      <c r="G6" s="72">
        <f>IF(RES_hh_tes!G6=0,0,1000*11630*RES_hh_tes!G6/RES_hh_num!G6)</f>
        <v>9801.4474813094221</v>
      </c>
      <c r="H6" s="72">
        <f>IF(RES_hh_tes!H6=0,0,1000*11630*RES_hh_tes!H6/RES_hh_num!H6)</f>
        <v>9073.1703463237773</v>
      </c>
      <c r="I6" s="72">
        <f>IF(RES_hh_tes!I6=0,0,1000*11630*RES_hh_tes!I6/RES_hh_num!I6)</f>
        <v>9343.4846772248584</v>
      </c>
      <c r="J6" s="72">
        <f>IF(RES_hh_tes!J6=0,0,1000*11630*RES_hh_tes!J6/RES_hh_num!J6)</f>
        <v>10244.09147748225</v>
      </c>
      <c r="K6" s="72">
        <f>IF(RES_hh_tes!K6=0,0,1000*11630*RES_hh_tes!K6/RES_hh_num!K6)</f>
        <v>8407.0371860480809</v>
      </c>
      <c r="L6" s="72">
        <f>IF(RES_hh_tes!L6=0,0,1000*11630*RES_hh_tes!L6/RES_hh_num!L6)</f>
        <v>10581.789543592031</v>
      </c>
      <c r="M6" s="72">
        <f>IF(RES_hh_tes!M6=0,0,1000*11630*RES_hh_tes!M6/RES_hh_num!M6)</f>
        <v>8537.9717384227424</v>
      </c>
      <c r="N6" s="72">
        <f>IF(RES_hh_tes!N6=0,0,1000*11630*RES_hh_tes!N6/RES_hh_num!N6)</f>
        <v>9577.9373367649969</v>
      </c>
      <c r="O6" s="72">
        <f>IF(RES_hh_tes!O6=0,0,1000*11630*RES_hh_tes!O6/RES_hh_num!O6)</f>
        <v>11406.38688918452</v>
      </c>
      <c r="P6" s="72">
        <f>IF(RES_hh_tes!P6=0,0,1000*11630*RES_hh_tes!P6/RES_hh_num!P6)</f>
        <v>9452.9145298211406</v>
      </c>
      <c r="Q6" s="72">
        <f>IF(RES_hh_tes!Q6=0,0,1000*11630*RES_hh_tes!Q6/RES_hh_num!Q6)</f>
        <v>9621.9135426624634</v>
      </c>
      <c r="R6" s="72">
        <f>IF(RES_hh_tes!R6=0,0,1000*11630*RES_hh_tes!R6/RES_hh_num!R6)</f>
        <v>9785.6772820131773</v>
      </c>
      <c r="S6" s="72">
        <f>IF(RES_hh_tes!S6=0,0,1000*11630*RES_hh_tes!S6/RES_hh_num!S6)</f>
        <v>11480.654155928365</v>
      </c>
      <c r="T6" s="72">
        <f>IF(RES_hh_tes!T6=0,0,1000*11630*RES_hh_tes!T6/RES_hh_num!T6)</f>
        <v>10361.282684271775</v>
      </c>
      <c r="U6" s="72">
        <f>IF(RES_hh_tes!U6=0,0,1000*11630*RES_hh_tes!U6/RES_hh_num!U6)</f>
        <v>10665.417269947095</v>
      </c>
      <c r="V6" s="72">
        <f>IF(RES_hh_tes!V6=0,0,1000*11630*RES_hh_tes!V6/RES_hh_num!V6)</f>
        <v>11385.71431308005</v>
      </c>
      <c r="W6" s="72">
        <f>IF(RES_hh_tes!W6=0,0,1000*11630*RES_hh_tes!W6/RES_hh_num!W6)</f>
        <v>12335.273256605644</v>
      </c>
      <c r="DA6" s="89" t="s">
        <v>499</v>
      </c>
    </row>
    <row r="7" spans="1:105" ht="12" customHeight="1" x14ac:dyDescent="0.25">
      <c r="A7" s="28" t="s">
        <v>205</v>
      </c>
      <c r="B7" s="72">
        <f>IF(RES_hh_tes!B7=0,0,1000*11630*RES_hh_tes!B7/RES_hh_num!B7)</f>
        <v>9354.1919526024103</v>
      </c>
      <c r="C7" s="72">
        <f>IF(RES_hh_tes!C7=0,0,1000*11630*RES_hh_tes!C7/RES_hh_num!C7)</f>
        <v>9359.973935700762</v>
      </c>
      <c r="D7" s="72">
        <f>IF(RES_hh_tes!D7=0,0,1000*11630*RES_hh_tes!D7/RES_hh_num!D7)</f>
        <v>8965.6366756392508</v>
      </c>
      <c r="E7" s="72">
        <f>IF(RES_hh_tes!E7=0,0,1000*11630*RES_hh_tes!E7/RES_hh_num!E7)</f>
        <v>9127.8598982172552</v>
      </c>
      <c r="F7" s="72">
        <f>IF(RES_hh_tes!F7=0,0,1000*11630*RES_hh_tes!F7/RES_hh_num!F7)</f>
        <v>9132.3640939448342</v>
      </c>
      <c r="G7" s="72">
        <f>IF(RES_hh_tes!G7=0,0,1000*11630*RES_hh_tes!G7/RES_hh_num!G7)</f>
        <v>9221.8130890329248</v>
      </c>
      <c r="H7" s="72">
        <f>IF(RES_hh_tes!H7=0,0,1000*11630*RES_hh_tes!H7/RES_hh_num!H7)</f>
        <v>9279.396584341559</v>
      </c>
      <c r="I7" s="72">
        <f>IF(RES_hh_tes!I7=0,0,1000*11630*RES_hh_tes!I7/RES_hh_num!I7)</f>
        <v>8578.9429937626865</v>
      </c>
      <c r="J7" s="72">
        <f>IF(RES_hh_tes!J7=0,0,1000*11630*RES_hh_tes!J7/RES_hh_num!J7)</f>
        <v>9175.119122693226</v>
      </c>
      <c r="K7" s="72">
        <f>IF(RES_hh_tes!K7=0,0,1000*11630*RES_hh_tes!K7/RES_hh_num!K7)</f>
        <v>9105.3186452115297</v>
      </c>
      <c r="L7" s="72">
        <f>IF(RES_hh_tes!L7=0,0,1000*11630*RES_hh_tes!L7/RES_hh_num!L7)</f>
        <v>10707.348432159095</v>
      </c>
      <c r="M7" s="72">
        <f>IF(RES_hh_tes!M7=0,0,1000*11630*RES_hh_tes!M7/RES_hh_num!M7)</f>
        <v>9753.5921419229253</v>
      </c>
      <c r="N7" s="72">
        <f>IF(RES_hh_tes!N7=0,0,1000*11630*RES_hh_tes!N7/RES_hh_num!N7)</f>
        <v>9609.6306918411174</v>
      </c>
      <c r="O7" s="72">
        <f>IF(RES_hh_tes!O7=0,0,1000*11630*RES_hh_tes!O7/RES_hh_num!O7)</f>
        <v>10767.815013844553</v>
      </c>
      <c r="P7" s="72">
        <f>IF(RES_hh_tes!P7=0,0,1000*11630*RES_hh_tes!P7/RES_hh_num!P7)</f>
        <v>9380.493386227763</v>
      </c>
      <c r="Q7" s="72">
        <f>IF(RES_hh_tes!Q7=0,0,1000*11630*RES_hh_tes!Q7/RES_hh_num!Q7)</f>
        <v>10132.681738865138</v>
      </c>
      <c r="R7" s="72">
        <f>IF(RES_hh_tes!R7=0,0,1000*11630*RES_hh_tes!R7/RES_hh_num!R7)</f>
        <v>10492.910647814715</v>
      </c>
      <c r="S7" s="72">
        <f>IF(RES_hh_tes!S7=0,0,1000*11630*RES_hh_tes!S7/RES_hh_num!S7)</f>
        <v>10965.944139069983</v>
      </c>
      <c r="T7" s="72">
        <f>IF(RES_hh_tes!T7=0,0,1000*11630*RES_hh_tes!T7/RES_hh_num!T7)</f>
        <v>10131.069335804879</v>
      </c>
      <c r="U7" s="72">
        <f>IF(RES_hh_tes!U7=0,0,1000*11630*RES_hh_tes!U7/RES_hh_num!U7)</f>
        <v>10575.692027111019</v>
      </c>
      <c r="V7" s="72">
        <f>IF(RES_hh_tes!V7=0,0,1000*11630*RES_hh_tes!V7/RES_hh_num!V7)</f>
        <v>11304.531014396549</v>
      </c>
      <c r="W7" s="72">
        <f>IF(RES_hh_tes!W7=0,0,1000*11630*RES_hh_tes!W7/RES_hh_num!W7)</f>
        <v>12385.621841034455</v>
      </c>
      <c r="DA7" s="89" t="s">
        <v>500</v>
      </c>
    </row>
    <row r="8" spans="1:105" ht="12" customHeight="1" x14ac:dyDescent="0.25">
      <c r="A8" s="28" t="s">
        <v>192</v>
      </c>
      <c r="B8" s="72">
        <f>IF(RES_hh_tes!B8=0,0,1000*11630*RES_hh_tes!B8/RES_hh_num!B8)</f>
        <v>8793.9398393838346</v>
      </c>
      <c r="C8" s="72">
        <f>IF(RES_hh_tes!C8=0,0,1000*11630*RES_hh_tes!C8/RES_hh_num!C8)</f>
        <v>9705.4533731896245</v>
      </c>
      <c r="D8" s="72">
        <f>IF(RES_hh_tes!D8=0,0,1000*11630*RES_hh_tes!D8/RES_hh_num!D8)</f>
        <v>8837.8506577023109</v>
      </c>
      <c r="E8" s="72">
        <f>IF(RES_hh_tes!E8=0,0,1000*11630*RES_hh_tes!E8/RES_hh_num!E8)</f>
        <v>8985.1127369283568</v>
      </c>
      <c r="F8" s="72">
        <f>IF(RES_hh_tes!F8=0,0,1000*11630*RES_hh_tes!F8/RES_hh_num!F8)</f>
        <v>8336.7902854785098</v>
      </c>
      <c r="G8" s="72">
        <f>IF(RES_hh_tes!G8=0,0,1000*11630*RES_hh_tes!G8/RES_hh_num!G8)</f>
        <v>10035.673414394525</v>
      </c>
      <c r="H8" s="72">
        <f>IF(RES_hh_tes!H8=0,0,1000*11630*RES_hh_tes!H8/RES_hh_num!H8)</f>
        <v>9415.136266823245</v>
      </c>
      <c r="I8" s="72">
        <f>IF(RES_hh_tes!I8=0,0,1000*11630*RES_hh_tes!I8/RES_hh_num!I8)</f>
        <v>8651.9411652053477</v>
      </c>
      <c r="J8" s="72">
        <f>IF(RES_hh_tes!J8=0,0,1000*11630*RES_hh_tes!J8/RES_hh_num!J8)</f>
        <v>9072.3261783118451</v>
      </c>
      <c r="K8" s="72">
        <f>IF(RES_hh_tes!K8=0,0,1000*11630*RES_hh_tes!K8/RES_hh_num!K8)</f>
        <v>9379.4627814198902</v>
      </c>
      <c r="L8" s="72">
        <f>IF(RES_hh_tes!L8=0,0,1000*11630*RES_hh_tes!L8/RES_hh_num!L8)</f>
        <v>10584.945497214487</v>
      </c>
      <c r="M8" s="72">
        <f>IF(RES_hh_tes!M8=0,0,1000*11630*RES_hh_tes!M8/RES_hh_num!M8)</f>
        <v>9558.843176657545</v>
      </c>
      <c r="N8" s="72">
        <f>IF(RES_hh_tes!N8=0,0,1000*11630*RES_hh_tes!N8/RES_hh_num!N8)</f>
        <v>10134.711715635429</v>
      </c>
      <c r="O8" s="72">
        <f>IF(RES_hh_tes!O8=0,0,1000*11630*RES_hh_tes!O8/RES_hh_num!O8)</f>
        <v>10648.090085949489</v>
      </c>
      <c r="P8" s="72">
        <f>IF(RES_hh_tes!P8=0,0,1000*11630*RES_hh_tes!P8/RES_hh_num!P8)</f>
        <v>9049.9656891988398</v>
      </c>
      <c r="Q8" s="72">
        <f>IF(RES_hh_tes!Q8=0,0,1000*11630*RES_hh_tes!Q8/RES_hh_num!Q8)</f>
        <v>9952.9954923349615</v>
      </c>
      <c r="R8" s="72">
        <f>IF(RES_hh_tes!R8=0,0,1000*11630*RES_hh_tes!R8/RES_hh_num!R8)</f>
        <v>10997.266829855289</v>
      </c>
      <c r="S8" s="72">
        <f>IF(RES_hh_tes!S8=0,0,1000*11630*RES_hh_tes!S8/RES_hh_num!S8)</f>
        <v>10826.993396969556</v>
      </c>
      <c r="T8" s="72">
        <f>IF(RES_hh_tes!T8=0,0,1000*11630*RES_hh_tes!T8/RES_hh_num!T8)</f>
        <v>10014.8122054217</v>
      </c>
      <c r="U8" s="72">
        <f>IF(RES_hh_tes!U8=0,0,1000*11630*RES_hh_tes!U8/RES_hh_num!U8)</f>
        <v>10804.335047853156</v>
      </c>
      <c r="V8" s="72">
        <f>IF(RES_hh_tes!V8=0,0,1000*11630*RES_hh_tes!V8/RES_hh_num!V8)</f>
        <v>11040.310613898379</v>
      </c>
      <c r="W8" s="72">
        <f>IF(RES_hh_tes!W8=0,0,1000*11630*RES_hh_tes!W8/RES_hh_num!W8)</f>
        <v>12184.515832085919</v>
      </c>
      <c r="DA8" s="89" t="s">
        <v>501</v>
      </c>
    </row>
    <row r="9" spans="1:105" ht="12" customHeight="1" x14ac:dyDescent="0.25">
      <c r="A9" s="28" t="s">
        <v>207</v>
      </c>
      <c r="B9" s="72">
        <f>IF(RES_hh_tes!B9=0,0,1000*11630*RES_hh_tes!B9/RES_hh_num!B9)</f>
        <v>9092.8782584589753</v>
      </c>
      <c r="C9" s="72">
        <f>IF(RES_hh_tes!C9=0,0,1000*11630*RES_hh_tes!C9/RES_hh_num!C9)</f>
        <v>9739.3511568015092</v>
      </c>
      <c r="D9" s="72">
        <f>IF(RES_hh_tes!D9=0,0,1000*11630*RES_hh_tes!D9/RES_hh_num!D9)</f>
        <v>9144.2468526978719</v>
      </c>
      <c r="E9" s="72">
        <f>IF(RES_hh_tes!E9=0,0,1000*11630*RES_hh_tes!E9/RES_hh_num!E9)</f>
        <v>9206.0596144223618</v>
      </c>
      <c r="F9" s="72">
        <f>IF(RES_hh_tes!F9=0,0,1000*11630*RES_hh_tes!F9/RES_hh_num!F9)</f>
        <v>8890.6274446649441</v>
      </c>
      <c r="G9" s="72">
        <f>IF(RES_hh_tes!G9=0,0,1000*11630*RES_hh_tes!G9/RES_hh_num!G9)</f>
        <v>9170.7572630493414</v>
      </c>
      <c r="H9" s="72">
        <f>IF(RES_hh_tes!H9=0,0,1000*11630*RES_hh_tes!H9/RES_hh_num!H9)</f>
        <v>9260.5494388382467</v>
      </c>
      <c r="I9" s="72">
        <f>IF(RES_hh_tes!I9=0,0,1000*11630*RES_hh_tes!I9/RES_hh_num!I9)</f>
        <v>9137.7138768747009</v>
      </c>
      <c r="J9" s="72">
        <f>IF(RES_hh_tes!J9=0,0,1000*11630*RES_hh_tes!J9/RES_hh_num!J9)</f>
        <v>9209.1259065766662</v>
      </c>
      <c r="K9" s="72">
        <f>IF(RES_hh_tes!K9=0,0,1000*11630*RES_hh_tes!K9/RES_hh_num!K9)</f>
        <v>9334.2217386781886</v>
      </c>
      <c r="L9" s="72">
        <f>IF(RES_hh_tes!L9=0,0,1000*11630*RES_hh_tes!L9/RES_hh_num!L9)</f>
        <v>10520.748124740905</v>
      </c>
      <c r="M9" s="72">
        <f>IF(RES_hh_tes!M9=0,0,1000*11630*RES_hh_tes!M9/RES_hh_num!M9)</f>
        <v>9881.2606578830491</v>
      </c>
      <c r="N9" s="72">
        <f>IF(RES_hh_tes!N9=0,0,1000*11630*RES_hh_tes!N9/RES_hh_num!N9)</f>
        <v>10530.503330194628</v>
      </c>
      <c r="O9" s="72">
        <f>IF(RES_hh_tes!O9=0,0,1000*11630*RES_hh_tes!O9/RES_hh_num!O9)</f>
        <v>11000.23404082362</v>
      </c>
      <c r="P9" s="72">
        <f>IF(RES_hh_tes!P9=0,0,1000*11630*RES_hh_tes!P9/RES_hh_num!P9)</f>
        <v>9327.8582179953428</v>
      </c>
      <c r="Q9" s="72">
        <f>IF(RES_hh_tes!Q9=0,0,1000*11630*RES_hh_tes!Q9/RES_hh_num!Q9)</f>
        <v>10181.240542680122</v>
      </c>
      <c r="R9" s="72">
        <f>IF(RES_hh_tes!R9=0,0,1000*11630*RES_hh_tes!R9/RES_hh_num!R9)</f>
        <v>10696.982699598408</v>
      </c>
      <c r="S9" s="72">
        <f>IF(RES_hh_tes!S9=0,0,1000*11630*RES_hh_tes!S9/RES_hh_num!S9)</f>
        <v>11003.84124945596</v>
      </c>
      <c r="T9" s="72">
        <f>IF(RES_hh_tes!T9=0,0,1000*11630*RES_hh_tes!T9/RES_hh_num!T9)</f>
        <v>10251.519968680846</v>
      </c>
      <c r="U9" s="72">
        <f>IF(RES_hh_tes!U9=0,0,1000*11630*RES_hh_tes!U9/RES_hh_num!U9)</f>
        <v>10685.306456823517</v>
      </c>
      <c r="V9" s="72">
        <f>IF(RES_hh_tes!V9=0,0,1000*11630*RES_hh_tes!V9/RES_hh_num!V9)</f>
        <v>10862.037720790398</v>
      </c>
      <c r="W9" s="72">
        <f>IF(RES_hh_tes!W9=0,0,1000*11630*RES_hh_tes!W9/RES_hh_num!W9)</f>
        <v>13489.43065814568</v>
      </c>
      <c r="DA9" s="89" t="s">
        <v>502</v>
      </c>
    </row>
    <row r="10" spans="1:105" ht="12" customHeight="1" x14ac:dyDescent="0.25">
      <c r="A10" s="28" t="s">
        <v>202</v>
      </c>
      <c r="B10" s="72">
        <f>IF(RES_hh_tes!B10=0,0,1000*11630*RES_hh_tes!B10/RES_hh_num!B10)</f>
        <v>0</v>
      </c>
      <c r="C10" s="72">
        <f>IF(RES_hh_tes!C10=0,0,1000*11630*RES_hh_tes!C10/RES_hh_num!C10)</f>
        <v>0</v>
      </c>
      <c r="D10" s="72">
        <f>IF(RES_hh_tes!D10=0,0,1000*11630*RES_hh_tes!D10/RES_hh_num!D10)</f>
        <v>0</v>
      </c>
      <c r="E10" s="72">
        <f>IF(RES_hh_tes!E10=0,0,1000*11630*RES_hh_tes!E10/RES_hh_num!E10)</f>
        <v>0</v>
      </c>
      <c r="F10" s="72">
        <f>IF(RES_hh_tes!F10=0,0,1000*11630*RES_hh_tes!F10/RES_hh_num!F10)</f>
        <v>0</v>
      </c>
      <c r="G10" s="72">
        <f>IF(RES_hh_tes!G10=0,0,1000*11630*RES_hh_tes!G10/RES_hh_num!G10)</f>
        <v>0</v>
      </c>
      <c r="H10" s="72">
        <f>IF(RES_hh_tes!H10=0,0,1000*11630*RES_hh_tes!H10/RES_hh_num!H10)</f>
        <v>0</v>
      </c>
      <c r="I10" s="72">
        <f>IF(RES_hh_tes!I10=0,0,1000*11630*RES_hh_tes!I10/RES_hh_num!I10)</f>
        <v>0</v>
      </c>
      <c r="J10" s="72">
        <f>IF(RES_hh_tes!J10=0,0,1000*11630*RES_hh_tes!J10/RES_hh_num!J10)</f>
        <v>0</v>
      </c>
      <c r="K10" s="72">
        <f>IF(RES_hh_tes!K10=0,0,1000*11630*RES_hh_tes!K10/RES_hh_num!K10)</f>
        <v>0</v>
      </c>
      <c r="L10" s="72">
        <f>IF(RES_hh_tes!L10=0,0,1000*11630*RES_hh_tes!L10/RES_hh_num!L10)</f>
        <v>0</v>
      </c>
      <c r="M10" s="72">
        <f>IF(RES_hh_tes!M10=0,0,1000*11630*RES_hh_tes!M10/RES_hh_num!M10)</f>
        <v>0</v>
      </c>
      <c r="N10" s="72">
        <f>IF(RES_hh_tes!N10=0,0,1000*11630*RES_hh_tes!N10/RES_hh_num!N10)</f>
        <v>0</v>
      </c>
      <c r="O10" s="72">
        <f>IF(RES_hh_tes!O10=0,0,1000*11630*RES_hh_tes!O10/RES_hh_num!O10)</f>
        <v>0</v>
      </c>
      <c r="P10" s="72">
        <f>IF(RES_hh_tes!P10=0,0,1000*11630*RES_hh_tes!P10/RES_hh_num!P10)</f>
        <v>0</v>
      </c>
      <c r="Q10" s="72">
        <f>IF(RES_hh_tes!Q10=0,0,1000*11630*RES_hh_tes!Q10/RES_hh_num!Q10)</f>
        <v>0</v>
      </c>
      <c r="R10" s="72">
        <f>IF(RES_hh_tes!R10=0,0,1000*11630*RES_hh_tes!R10/RES_hh_num!R10)</f>
        <v>0</v>
      </c>
      <c r="S10" s="72">
        <f>IF(RES_hh_tes!S10=0,0,1000*11630*RES_hh_tes!S10/RES_hh_num!S10)</f>
        <v>0</v>
      </c>
      <c r="T10" s="72">
        <f>IF(RES_hh_tes!T10=0,0,1000*11630*RES_hh_tes!T10/RES_hh_num!T10)</f>
        <v>0</v>
      </c>
      <c r="U10" s="72">
        <f>IF(RES_hh_tes!U10=0,0,1000*11630*RES_hh_tes!U10/RES_hh_num!U10)</f>
        <v>0</v>
      </c>
      <c r="V10" s="72">
        <f>IF(RES_hh_tes!V10=0,0,1000*11630*RES_hh_tes!V10/RES_hh_num!V10)</f>
        <v>0</v>
      </c>
      <c r="W10" s="72">
        <f>IF(RES_hh_tes!W10=0,0,1000*11630*RES_hh_tes!W10/RES_hh_num!W10)</f>
        <v>0</v>
      </c>
      <c r="DA10" s="89" t="s">
        <v>503</v>
      </c>
    </row>
    <row r="11" spans="1:105" ht="12" customHeight="1" x14ac:dyDescent="0.25">
      <c r="A11" s="28" t="s">
        <v>203</v>
      </c>
      <c r="B11" s="72">
        <f>IF(RES_hh_tes!B11=0,0,1000*11630*RES_hh_tes!B11/RES_hh_num!B11)</f>
        <v>9123.9857155964255</v>
      </c>
      <c r="C11" s="72">
        <f>IF(RES_hh_tes!C11=0,0,1000*11630*RES_hh_tes!C11/RES_hh_num!C11)</f>
        <v>9825.8945667934549</v>
      </c>
      <c r="D11" s="72">
        <f>IF(RES_hh_tes!D11=0,0,1000*11630*RES_hh_tes!D11/RES_hh_num!D11)</f>
        <v>8908.2822856563926</v>
      </c>
      <c r="E11" s="72">
        <f>IF(RES_hh_tes!E11=0,0,1000*11630*RES_hh_tes!E11/RES_hh_num!E11)</f>
        <v>9446.4215124769053</v>
      </c>
      <c r="F11" s="72">
        <f>IF(RES_hh_tes!F11=0,0,1000*11630*RES_hh_tes!F11/RES_hh_num!F11)</f>
        <v>10221.932446224218</v>
      </c>
      <c r="G11" s="72">
        <f>IF(RES_hh_tes!G11=0,0,1000*11630*RES_hh_tes!G11/RES_hh_num!G11)</f>
        <v>8871.4915566791569</v>
      </c>
      <c r="H11" s="72">
        <f>IF(RES_hh_tes!H11=0,0,1000*11630*RES_hh_tes!H11/RES_hh_num!H11)</f>
        <v>8425.6992564668453</v>
      </c>
      <c r="I11" s="72">
        <f>IF(RES_hh_tes!I11=0,0,1000*11630*RES_hh_tes!I11/RES_hh_num!I11)</f>
        <v>9204.143525468744</v>
      </c>
      <c r="J11" s="72">
        <f>IF(RES_hh_tes!J11=0,0,1000*11630*RES_hh_tes!J11/RES_hh_num!J11)</f>
        <v>9366.3305242381612</v>
      </c>
      <c r="K11" s="72">
        <f>IF(RES_hh_tes!K11=0,0,1000*11630*RES_hh_tes!K11/RES_hh_num!K11)</f>
        <v>9377.0315396469432</v>
      </c>
      <c r="L11" s="72">
        <f>IF(RES_hh_tes!L11=0,0,1000*11630*RES_hh_tes!L11/RES_hh_num!L11)</f>
        <v>10382.858703394628</v>
      </c>
      <c r="M11" s="72">
        <f>IF(RES_hh_tes!M11=0,0,1000*11630*RES_hh_tes!M11/RES_hh_num!M11)</f>
        <v>9715.2658793049541</v>
      </c>
      <c r="N11" s="72">
        <f>IF(RES_hh_tes!N11=0,0,1000*11630*RES_hh_tes!N11/RES_hh_num!N11)</f>
        <v>10281.922224425429</v>
      </c>
      <c r="O11" s="72">
        <f>IF(RES_hh_tes!O11=0,0,1000*11630*RES_hh_tes!O11/RES_hh_num!O11)</f>
        <v>11055.903869576043</v>
      </c>
      <c r="P11" s="72">
        <f>IF(RES_hh_tes!P11=0,0,1000*11630*RES_hh_tes!P11/RES_hh_num!P11)</f>
        <v>9507.6198298208274</v>
      </c>
      <c r="Q11" s="72">
        <f>IF(RES_hh_tes!Q11=0,0,1000*11630*RES_hh_tes!Q11/RES_hh_num!Q11)</f>
        <v>10312.175821098821</v>
      </c>
      <c r="R11" s="72">
        <f>IF(RES_hh_tes!R11=0,0,1000*11630*RES_hh_tes!R11/RES_hh_num!R11)</f>
        <v>10696.277215858454</v>
      </c>
      <c r="S11" s="72">
        <f>IF(RES_hh_tes!S11=0,0,1000*11630*RES_hh_tes!S11/RES_hh_num!S11)</f>
        <v>11206.033180183707</v>
      </c>
      <c r="T11" s="72">
        <f>IF(RES_hh_tes!T11=0,0,1000*11630*RES_hh_tes!T11/RES_hh_num!T11)</f>
        <v>10489.096409498603</v>
      </c>
      <c r="U11" s="72">
        <f>IF(RES_hh_tes!U11=0,0,1000*11630*RES_hh_tes!U11/RES_hh_num!U11)</f>
        <v>10504.494698868168</v>
      </c>
      <c r="V11" s="72">
        <f>IF(RES_hh_tes!V11=0,0,1000*11630*RES_hh_tes!V11/RES_hh_num!V11)</f>
        <v>11680.837898305801</v>
      </c>
      <c r="W11" s="72">
        <f>IF(RES_hh_tes!W11=0,0,1000*11630*RES_hh_tes!W11/RES_hh_num!W11)</f>
        <v>12542.653617150903</v>
      </c>
      <c r="DA11" s="89" t="s">
        <v>504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7604.438819852392</v>
      </c>
      <c r="C12" s="72">
        <f>IF(RES_hh_tes!C12=0,0,1000*11630*RES_hh_tes!C12/RES_hh_num!C12)</f>
        <v>9487.4061108526439</v>
      </c>
      <c r="D12" s="72">
        <f>IF(RES_hh_tes!D12=0,0,1000*11630*RES_hh_tes!D12/RES_hh_num!D12)</f>
        <v>9077.7585746821478</v>
      </c>
      <c r="E12" s="72">
        <f>IF(RES_hh_tes!E12=0,0,1000*11630*RES_hh_tes!E12/RES_hh_num!E12)</f>
        <v>9698.1002394557745</v>
      </c>
      <c r="F12" s="72">
        <f>IF(RES_hh_tes!F12=0,0,1000*11630*RES_hh_tes!F12/RES_hh_num!F12)</f>
        <v>9382.2230687300089</v>
      </c>
      <c r="G12" s="72">
        <f>IF(RES_hh_tes!G12=0,0,1000*11630*RES_hh_tes!G12/RES_hh_num!G12)</f>
        <v>9859.2986628544531</v>
      </c>
      <c r="H12" s="72">
        <f>IF(RES_hh_tes!H12=0,0,1000*11630*RES_hh_tes!H12/RES_hh_num!H12)</f>
        <v>8785.4839793659739</v>
      </c>
      <c r="I12" s="72">
        <f>IF(RES_hh_tes!I12=0,0,1000*11630*RES_hh_tes!I12/RES_hh_num!I12)</f>
        <v>9410.6530105092334</v>
      </c>
      <c r="J12" s="72">
        <f>IF(RES_hh_tes!J12=0,0,1000*11630*RES_hh_tes!J12/RES_hh_num!J12)</f>
        <v>8628.3779917732154</v>
      </c>
      <c r="K12" s="72">
        <f>IF(RES_hh_tes!K12=0,0,1000*11630*RES_hh_tes!K12/RES_hh_num!K12)</f>
        <v>10210.085070688405</v>
      </c>
      <c r="L12" s="72">
        <f>IF(RES_hh_tes!L12=0,0,1000*11630*RES_hh_tes!L12/RES_hh_num!L12)</f>
        <v>10571.840449192465</v>
      </c>
      <c r="M12" s="72">
        <f>IF(RES_hh_tes!M12=0,0,1000*11630*RES_hh_tes!M12/RES_hh_num!M12)</f>
        <v>10109.573363602163</v>
      </c>
      <c r="N12" s="72">
        <f>IF(RES_hh_tes!N12=0,0,1000*11630*RES_hh_tes!N12/RES_hh_num!N12)</f>
        <v>10347.673101444407</v>
      </c>
      <c r="O12" s="72">
        <f>IF(RES_hh_tes!O12=0,0,1000*11630*RES_hh_tes!O12/RES_hh_num!O12)</f>
        <v>10132.791698457928</v>
      </c>
      <c r="P12" s="72">
        <f>IF(RES_hh_tes!P12=0,0,1000*11630*RES_hh_tes!P12/RES_hh_num!P12)</f>
        <v>9406.3377107565047</v>
      </c>
      <c r="Q12" s="72">
        <f>IF(RES_hh_tes!Q12=0,0,1000*11630*RES_hh_tes!Q12/RES_hh_num!Q12)</f>
        <v>10998.908844432646</v>
      </c>
      <c r="R12" s="72">
        <f>IF(RES_hh_tes!R12=0,0,1000*11630*RES_hh_tes!R12/RES_hh_num!R12)</f>
        <v>10819.700703654442</v>
      </c>
      <c r="S12" s="72">
        <f>IF(RES_hh_tes!S12=0,0,1000*11630*RES_hh_tes!S12/RES_hh_num!S12)</f>
        <v>10431.595205662099</v>
      </c>
      <c r="T12" s="72">
        <f>IF(RES_hh_tes!T12=0,0,1000*11630*RES_hh_tes!T12/RES_hh_num!T12)</f>
        <v>10597.066196844255</v>
      </c>
      <c r="U12" s="72">
        <f>IF(RES_hh_tes!U12=0,0,1000*11630*RES_hh_tes!U12/RES_hh_num!U12)</f>
        <v>9711.2825974420612</v>
      </c>
      <c r="V12" s="72">
        <f>IF(RES_hh_tes!V12=0,0,1000*11630*RES_hh_tes!V12/RES_hh_num!V12)</f>
        <v>12303.748713064468</v>
      </c>
      <c r="W12" s="72">
        <f>IF(RES_hh_tes!W12=0,0,1000*11630*RES_hh_tes!W12/RES_hh_num!W12)</f>
        <v>12811.845028962916</v>
      </c>
      <c r="DA12" s="89" t="s">
        <v>505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8918.7955121148898</v>
      </c>
      <c r="C13" s="74">
        <f>IF(RES_hh_tes!C13=0,0,1000*11630*RES_hh_tes!C13/RES_hh_num!C13)</f>
        <v>9935.5647181282839</v>
      </c>
      <c r="D13" s="74">
        <f>IF(RES_hh_tes!D13=0,0,1000*11630*RES_hh_tes!D13/RES_hh_num!D13)</f>
        <v>9427.3374465550951</v>
      </c>
      <c r="E13" s="74">
        <f>IF(RES_hh_tes!E13=0,0,1000*11630*RES_hh_tes!E13/RES_hh_num!E13)</f>
        <v>9847.8686559066773</v>
      </c>
      <c r="F13" s="74">
        <f>IF(RES_hh_tes!F13=0,0,1000*11630*RES_hh_tes!F13/RES_hh_num!F13)</f>
        <v>9379.8979303797787</v>
      </c>
      <c r="G13" s="74">
        <f>IF(RES_hh_tes!G13=0,0,1000*11630*RES_hh_tes!G13/RES_hh_num!G13)</f>
        <v>9086.0138477693454</v>
      </c>
      <c r="H13" s="74">
        <f>IF(RES_hh_tes!H13=0,0,1000*11630*RES_hh_tes!H13/RES_hh_num!H13)</f>
        <v>8922.0140445110319</v>
      </c>
      <c r="I13" s="74">
        <f>IF(RES_hh_tes!I13=0,0,1000*11630*RES_hh_tes!I13/RES_hh_num!I13)</f>
        <v>9240.7994092251956</v>
      </c>
      <c r="J13" s="74">
        <f>IF(RES_hh_tes!J13=0,0,1000*11630*RES_hh_tes!J13/RES_hh_num!J13)</f>
        <v>9292.5272071404615</v>
      </c>
      <c r="K13" s="74">
        <f>IF(RES_hh_tes!K13=0,0,1000*11630*RES_hh_tes!K13/RES_hh_num!K13)</f>
        <v>9271.9374462907854</v>
      </c>
      <c r="L13" s="74">
        <f>IF(RES_hh_tes!L13=0,0,1000*11630*RES_hh_tes!L13/RES_hh_num!L13)</f>
        <v>10498.085495135772</v>
      </c>
      <c r="M13" s="74">
        <f>IF(RES_hh_tes!M13=0,0,1000*11630*RES_hh_tes!M13/RES_hh_num!M13)</f>
        <v>10277.485582100864</v>
      </c>
      <c r="N13" s="74">
        <f>IF(RES_hh_tes!N13=0,0,1000*11630*RES_hh_tes!N13/RES_hh_num!N13)</f>
        <v>10331.408833591202</v>
      </c>
      <c r="O13" s="74">
        <f>IF(RES_hh_tes!O13=0,0,1000*11630*RES_hh_tes!O13/RES_hh_num!O13)</f>
        <v>11174.128397454737</v>
      </c>
      <c r="P13" s="74">
        <f>IF(RES_hh_tes!P13=0,0,1000*11630*RES_hh_tes!P13/RES_hh_num!P13)</f>
        <v>8877.2448071726576</v>
      </c>
      <c r="Q13" s="74">
        <f>IF(RES_hh_tes!Q13=0,0,1000*11630*RES_hh_tes!Q13/RES_hh_num!Q13)</f>
        <v>9844.1176529639979</v>
      </c>
      <c r="R13" s="74">
        <f>IF(RES_hh_tes!R13=0,0,1000*11630*RES_hh_tes!R13/RES_hh_num!R13)</f>
        <v>11134.323355571238</v>
      </c>
      <c r="S13" s="74">
        <f>IF(RES_hh_tes!S13=0,0,1000*11630*RES_hh_tes!S13/RES_hh_num!S13)</f>
        <v>10965.285112388457</v>
      </c>
      <c r="T13" s="74">
        <f>IF(RES_hh_tes!T13=0,0,1000*11630*RES_hh_tes!T13/RES_hh_num!T13)</f>
        <v>10250.215768909487</v>
      </c>
      <c r="U13" s="74">
        <f>IF(RES_hh_tes!U13=0,0,1000*11630*RES_hh_tes!U13/RES_hh_num!U13)</f>
        <v>10550.598300854685</v>
      </c>
      <c r="V13" s="74">
        <f>IF(RES_hh_tes!V13=0,0,1000*11630*RES_hh_tes!V13/RES_hh_num!V13)</f>
        <v>12635.3965582814</v>
      </c>
      <c r="W13" s="74">
        <f>IF(RES_hh_tes!W13=0,0,1000*11630*RES_hh_tes!W13/RES_hh_num!W13)</f>
        <v>12414.535584991949</v>
      </c>
      <c r="DA13" s="90" t="s">
        <v>506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181.27287876097014</v>
      </c>
      <c r="C14" s="76">
        <f>IF(RES_hh_tes!C14=0,0,1000*11630*RES_hh_tes!C14/RES_hh_num!C14)</f>
        <v>185.5640900195319</v>
      </c>
      <c r="D14" s="76">
        <f>IF(RES_hh_tes!D14=0,0,1000*11630*RES_hh_tes!D14/RES_hh_num!D14)</f>
        <v>168.63920183453379</v>
      </c>
      <c r="E14" s="76">
        <f>IF(RES_hh_tes!E14=0,0,1000*11630*RES_hh_tes!E14/RES_hh_num!E14)</f>
        <v>168.30539385697062</v>
      </c>
      <c r="F14" s="76">
        <f>IF(RES_hh_tes!F14=0,0,1000*11630*RES_hh_tes!F14/RES_hh_num!F14)</f>
        <v>158.99682636033648</v>
      </c>
      <c r="G14" s="76">
        <f>IF(RES_hh_tes!G14=0,0,1000*11630*RES_hh_tes!G14/RES_hh_num!G14)</f>
        <v>153.34460693688928</v>
      </c>
      <c r="H14" s="76">
        <f>IF(RES_hh_tes!H14=0,0,1000*11630*RES_hh_tes!H14/RES_hh_num!H14)</f>
        <v>150.06546987657978</v>
      </c>
      <c r="I14" s="76">
        <f>IF(RES_hh_tes!I14=0,0,1000*11630*RES_hh_tes!I14/RES_hh_num!I14)</f>
        <v>134.18918952588149</v>
      </c>
      <c r="J14" s="76">
        <f>IF(RES_hh_tes!J14=0,0,1000*11630*RES_hh_tes!J14/RES_hh_num!J14)</f>
        <v>137.17000020833478</v>
      </c>
      <c r="K14" s="76">
        <f>IF(RES_hh_tes!K14=0,0,1000*11630*RES_hh_tes!K14/RES_hh_num!K14)</f>
        <v>135.67042055571858</v>
      </c>
      <c r="L14" s="76">
        <f>IF(RES_hh_tes!L14=0,0,1000*11630*RES_hh_tes!L14/RES_hh_num!L14)</f>
        <v>151.9527882586508</v>
      </c>
      <c r="M14" s="76">
        <f>IF(RES_hh_tes!M14=0,0,1000*11630*RES_hh_tes!M14/RES_hh_num!M14)</f>
        <v>134.89960165284035</v>
      </c>
      <c r="N14" s="76">
        <f>IF(RES_hh_tes!N14=0,0,1000*11630*RES_hh_tes!N14/RES_hh_num!N14)</f>
        <v>136.80080426019128</v>
      </c>
      <c r="O14" s="76">
        <f>IF(RES_hh_tes!O14=0,0,1000*11630*RES_hh_tes!O14/RES_hh_num!O14)</f>
        <v>143.33819077841108</v>
      </c>
      <c r="P14" s="76">
        <f>IF(RES_hh_tes!P14=0,0,1000*11630*RES_hh_tes!P14/RES_hh_num!P14)</f>
        <v>120.93555580161076</v>
      </c>
      <c r="Q14" s="76">
        <f>IF(RES_hh_tes!Q14=0,0,1000*11630*RES_hh_tes!Q14/RES_hh_num!Q14)</f>
        <v>130.77445849405734</v>
      </c>
      <c r="R14" s="76">
        <f>IF(RES_hh_tes!R14=0,0,1000*11630*RES_hh_tes!R14/RES_hh_num!R14)</f>
        <v>139.1178053249437</v>
      </c>
      <c r="S14" s="76">
        <f>IF(RES_hh_tes!S14=0,0,1000*11630*RES_hh_tes!S14/RES_hh_num!S14)</f>
        <v>140.61178062956395</v>
      </c>
      <c r="T14" s="76">
        <f>IF(RES_hh_tes!T14=0,0,1000*11630*RES_hh_tes!T14/RES_hh_num!T14)</f>
        <v>129.6872596438071</v>
      </c>
      <c r="U14" s="76">
        <f>IF(RES_hh_tes!U14=0,0,1000*11630*RES_hh_tes!U14/RES_hh_num!U14)</f>
        <v>136.8871475300059</v>
      </c>
      <c r="V14" s="76">
        <f>IF(RES_hh_tes!V14=0,0,1000*11630*RES_hh_tes!V14/RES_hh_num!V14)</f>
        <v>141.53901568633097</v>
      </c>
      <c r="W14" s="76">
        <f>IF(RES_hh_tes!W14=0,0,1000*11630*RES_hh_tes!W14/RES_hh_num!W14)</f>
        <v>159.50118609968038</v>
      </c>
      <c r="DA14" s="91" t="s">
        <v>507</v>
      </c>
    </row>
    <row r="15" spans="1:105" ht="12.95" customHeight="1" x14ac:dyDescent="0.25">
      <c r="A15" s="68" t="s">
        <v>92</v>
      </c>
      <c r="B15" s="69">
        <f t="shared" ref="B15:W15" si="0">B16</f>
        <v>1.0708959283734238</v>
      </c>
      <c r="C15" s="69">
        <f t="shared" si="0"/>
        <v>1.4583676308203244</v>
      </c>
      <c r="D15" s="69">
        <f t="shared" si="0"/>
        <v>1.7476989559726386</v>
      </c>
      <c r="E15" s="69">
        <f t="shared" si="0"/>
        <v>3.4615328812064057</v>
      </c>
      <c r="F15" s="69">
        <f t="shared" si="0"/>
        <v>2.396126303753797</v>
      </c>
      <c r="G15" s="69">
        <f t="shared" si="0"/>
        <v>2.8328942431019</v>
      </c>
      <c r="H15" s="69">
        <f t="shared" si="0"/>
        <v>3.8230888599902091</v>
      </c>
      <c r="I15" s="69">
        <f t="shared" si="0"/>
        <v>4.1349943253257564</v>
      </c>
      <c r="J15" s="69">
        <f t="shared" si="0"/>
        <v>3.913875171126139</v>
      </c>
      <c r="K15" s="69">
        <f t="shared" si="0"/>
        <v>4.2749586664094243</v>
      </c>
      <c r="L15" s="69">
        <f t="shared" si="0"/>
        <v>5.0868407138609477</v>
      </c>
      <c r="M15" s="69">
        <f t="shared" si="0"/>
        <v>4.910956882997203</v>
      </c>
      <c r="N15" s="69">
        <f t="shared" si="0"/>
        <v>5.8279818360681688</v>
      </c>
      <c r="O15" s="69">
        <f t="shared" si="0"/>
        <v>7.5932995867353954</v>
      </c>
      <c r="P15" s="69">
        <f t="shared" si="0"/>
        <v>4.910360715769496</v>
      </c>
      <c r="Q15" s="69">
        <f t="shared" si="0"/>
        <v>8.7191871944099102</v>
      </c>
      <c r="R15" s="69">
        <f t="shared" si="0"/>
        <v>5.4393814207864777</v>
      </c>
      <c r="S15" s="69">
        <f t="shared" si="0"/>
        <v>7.2810451659699833</v>
      </c>
      <c r="T15" s="69">
        <f t="shared" si="0"/>
        <v>7.1506497629874524</v>
      </c>
      <c r="U15" s="69">
        <f t="shared" si="0"/>
        <v>8.0463020459954731</v>
      </c>
      <c r="V15" s="69">
        <f t="shared" si="0"/>
        <v>8.0271259982277829</v>
      </c>
      <c r="W15" s="69">
        <f t="shared" si="0"/>
        <v>6.8840036177861554</v>
      </c>
      <c r="DA15" s="88" t="s">
        <v>279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1.0708959283734238</v>
      </c>
      <c r="C16" s="72">
        <f>IF(RES_hh_tes!C16=0,0,1000*11630*RES_hh_tes!C16/RES_hh_num!C$3)</f>
        <v>1.4583676308203244</v>
      </c>
      <c r="D16" s="72">
        <f>IF(RES_hh_tes!D16=0,0,1000*11630*RES_hh_tes!D16/RES_hh_num!D$3)</f>
        <v>1.7476989559726386</v>
      </c>
      <c r="E16" s="72">
        <f>IF(RES_hh_tes!E16=0,0,1000*11630*RES_hh_tes!E16/RES_hh_num!E$3)</f>
        <v>3.4615328812064057</v>
      </c>
      <c r="F16" s="72">
        <f>IF(RES_hh_tes!F16=0,0,1000*11630*RES_hh_tes!F16/RES_hh_num!F$3)</f>
        <v>2.396126303753797</v>
      </c>
      <c r="G16" s="72">
        <f>IF(RES_hh_tes!G16=0,0,1000*11630*RES_hh_tes!G16/RES_hh_num!G$3)</f>
        <v>2.8328942431019</v>
      </c>
      <c r="H16" s="72">
        <f>IF(RES_hh_tes!H16=0,0,1000*11630*RES_hh_tes!H16/RES_hh_num!H$3)</f>
        <v>3.8230888599902091</v>
      </c>
      <c r="I16" s="72">
        <f>IF(RES_hh_tes!I16=0,0,1000*11630*RES_hh_tes!I16/RES_hh_num!I$3)</f>
        <v>4.1349943253257564</v>
      </c>
      <c r="J16" s="72">
        <f>IF(RES_hh_tes!J16=0,0,1000*11630*RES_hh_tes!J16/RES_hh_num!J$3)</f>
        <v>3.913875171126139</v>
      </c>
      <c r="K16" s="72">
        <f>IF(RES_hh_tes!K16=0,0,1000*11630*RES_hh_tes!K16/RES_hh_num!K$3)</f>
        <v>4.2749586664094243</v>
      </c>
      <c r="L16" s="72">
        <f>IF(RES_hh_tes!L16=0,0,1000*11630*RES_hh_tes!L16/RES_hh_num!L$3)</f>
        <v>5.0868407138609477</v>
      </c>
      <c r="M16" s="72">
        <f>IF(RES_hh_tes!M16=0,0,1000*11630*RES_hh_tes!M16/RES_hh_num!M$3)</f>
        <v>4.910956882997203</v>
      </c>
      <c r="N16" s="72">
        <f>IF(RES_hh_tes!N16=0,0,1000*11630*RES_hh_tes!N16/RES_hh_num!N$3)</f>
        <v>5.8279818360681688</v>
      </c>
      <c r="O16" s="72">
        <f>IF(RES_hh_tes!O16=0,0,1000*11630*RES_hh_tes!O16/RES_hh_num!O$3)</f>
        <v>7.5932995867353954</v>
      </c>
      <c r="P16" s="72">
        <f>IF(RES_hh_tes!P16=0,0,1000*11630*RES_hh_tes!P16/RES_hh_num!P$3)</f>
        <v>4.910360715769496</v>
      </c>
      <c r="Q16" s="72">
        <f>IF(RES_hh_tes!Q16=0,0,1000*11630*RES_hh_tes!Q16/RES_hh_num!Q$3)</f>
        <v>8.7191871944099102</v>
      </c>
      <c r="R16" s="72">
        <f>IF(RES_hh_tes!R16=0,0,1000*11630*RES_hh_tes!R16/RES_hh_num!R$3)</f>
        <v>5.4393814207864777</v>
      </c>
      <c r="S16" s="72">
        <f>IF(RES_hh_tes!S16=0,0,1000*11630*RES_hh_tes!S16/RES_hh_num!S$3)</f>
        <v>7.2810451659699833</v>
      </c>
      <c r="T16" s="72">
        <f>IF(RES_hh_tes!T16=0,0,1000*11630*RES_hh_tes!T16/RES_hh_num!T$3)</f>
        <v>7.1506497629874524</v>
      </c>
      <c r="U16" s="72">
        <f>IF(RES_hh_tes!U16=0,0,1000*11630*RES_hh_tes!U16/RES_hh_num!U$3)</f>
        <v>8.0463020459954731</v>
      </c>
      <c r="V16" s="72">
        <f>IF(RES_hh_tes!V16=0,0,1000*11630*RES_hh_tes!V16/RES_hh_num!V$3)</f>
        <v>8.0271259982277829</v>
      </c>
      <c r="W16" s="72">
        <f>IF(RES_hh_tes!W16=0,0,1000*11630*RES_hh_tes!W16/RES_hh_num!W$3)</f>
        <v>6.8840036177861554</v>
      </c>
      <c r="DA16" s="89" t="s">
        <v>508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1818.3005221646815</v>
      </c>
      <c r="C17" s="69">
        <f>IF(RES_hh_tes!C17=0,0,1000*11630*RES_hh_tes!C17/RES_hh_num!C17)</f>
        <v>1897.9959323410731</v>
      </c>
      <c r="D17" s="69">
        <f>IF(RES_hh_tes!D17=0,0,1000*11630*RES_hh_tes!D17/RES_hh_num!D17)</f>
        <v>1973.4155916818863</v>
      </c>
      <c r="E17" s="69">
        <f>IF(RES_hh_tes!E17=0,0,1000*11630*RES_hh_tes!E17/RES_hh_num!E17)</f>
        <v>2009.6523173871606</v>
      </c>
      <c r="F17" s="69">
        <f>IF(RES_hh_tes!F17=0,0,1000*11630*RES_hh_tes!F17/RES_hh_num!F17)</f>
        <v>2027.1451563806067</v>
      </c>
      <c r="G17" s="69">
        <f>IF(RES_hh_tes!G17=0,0,1000*11630*RES_hh_tes!G17/RES_hh_num!G17)</f>
        <v>1886.8963674735235</v>
      </c>
      <c r="H17" s="69">
        <f>IF(RES_hh_tes!H17=0,0,1000*11630*RES_hh_tes!H17/RES_hh_num!H17)</f>
        <v>1973.0262634407222</v>
      </c>
      <c r="I17" s="69">
        <f>IF(RES_hh_tes!I17=0,0,1000*11630*RES_hh_tes!I17/RES_hh_num!I17)</f>
        <v>1981.7233045234657</v>
      </c>
      <c r="J17" s="69">
        <f>IF(RES_hh_tes!J17=0,0,1000*11630*RES_hh_tes!J17/RES_hh_num!J17)</f>
        <v>1997.4096549099054</v>
      </c>
      <c r="K17" s="69">
        <f>IF(RES_hh_tes!K17=0,0,1000*11630*RES_hh_tes!K17/RES_hh_num!K17)</f>
        <v>2159.4379281058541</v>
      </c>
      <c r="L17" s="69">
        <f>IF(RES_hh_tes!L17=0,0,1000*11630*RES_hh_tes!L17/RES_hh_num!L17)</f>
        <v>2211.7150557539876</v>
      </c>
      <c r="M17" s="69">
        <f>IF(RES_hh_tes!M17=0,0,1000*11630*RES_hh_tes!M17/RES_hh_num!M17)</f>
        <v>2234.8479808701791</v>
      </c>
      <c r="N17" s="69">
        <f>IF(RES_hh_tes!N17=0,0,1000*11630*RES_hh_tes!N17/RES_hh_num!N17)</f>
        <v>2265.4735194278578</v>
      </c>
      <c r="O17" s="69">
        <f>IF(RES_hh_tes!O17=0,0,1000*11630*RES_hh_tes!O17/RES_hh_num!O17)</f>
        <v>2258.0419370221275</v>
      </c>
      <c r="P17" s="69">
        <f>IF(RES_hh_tes!P17=0,0,1000*11630*RES_hh_tes!P17/RES_hh_num!P17)</f>
        <v>2314.5039997897748</v>
      </c>
      <c r="Q17" s="69">
        <f>IF(RES_hh_tes!Q17=0,0,1000*11630*RES_hh_tes!Q17/RES_hh_num!Q17)</f>
        <v>2266.7624937494024</v>
      </c>
      <c r="R17" s="69">
        <f>IF(RES_hh_tes!R17=0,0,1000*11630*RES_hh_tes!R17/RES_hh_num!R17)</f>
        <v>2245.006709778907</v>
      </c>
      <c r="S17" s="69">
        <f>IF(RES_hh_tes!S17=0,0,1000*11630*RES_hh_tes!S17/RES_hh_num!S17)</f>
        <v>2209.5905094579343</v>
      </c>
      <c r="T17" s="69">
        <f>IF(RES_hh_tes!T17=0,0,1000*11630*RES_hh_tes!T17/RES_hh_num!T17)</f>
        <v>2111.5185323958935</v>
      </c>
      <c r="U17" s="69">
        <f>IF(RES_hh_tes!U17=0,0,1000*11630*RES_hh_tes!U17/RES_hh_num!U17)</f>
        <v>2147.0590103466416</v>
      </c>
      <c r="V17" s="69">
        <f>IF(RES_hh_tes!V17=0,0,1000*11630*RES_hh_tes!V17/RES_hh_num!V17)</f>
        <v>2150.5180976826878</v>
      </c>
      <c r="W17" s="69">
        <f>IF(RES_hh_tes!W17=0,0,1000*11630*RES_hh_tes!W17/RES_hh_num!W17)</f>
        <v>2482.1484450340895</v>
      </c>
      <c r="DA17" s="88" t="s">
        <v>280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1825.8561191922036</v>
      </c>
      <c r="C18" s="72">
        <f>IF(RES_hh_tes!C18=0,0,1000*11630*RES_hh_tes!C18/RES_hh_num!C18)</f>
        <v>1917.8900041360819</v>
      </c>
      <c r="D18" s="72">
        <f>IF(RES_hh_tes!D18=0,0,1000*11630*RES_hh_tes!D18/RES_hh_num!D18)</f>
        <v>1977.861284954641</v>
      </c>
      <c r="E18" s="72">
        <f>IF(RES_hh_tes!E18=0,0,1000*11630*RES_hh_tes!E18/RES_hh_num!E18)</f>
        <v>1933.7967278355177</v>
      </c>
      <c r="F18" s="72">
        <f>IF(RES_hh_tes!F18=0,0,1000*11630*RES_hh_tes!F18/RES_hh_num!F18)</f>
        <v>2190.9687146450838</v>
      </c>
      <c r="G18" s="72">
        <f>IF(RES_hh_tes!G18=0,0,1000*11630*RES_hh_tes!G18/RES_hh_num!G18)</f>
        <v>1723.7449227838201</v>
      </c>
      <c r="H18" s="72">
        <f>IF(RES_hh_tes!H18=0,0,1000*11630*RES_hh_tes!H18/RES_hh_num!H18)</f>
        <v>1954.1860835446203</v>
      </c>
      <c r="I18" s="72">
        <f>IF(RES_hh_tes!I18=0,0,1000*11630*RES_hh_tes!I18/RES_hh_num!I18)</f>
        <v>1976.3613758271345</v>
      </c>
      <c r="J18" s="72">
        <f>IF(RES_hh_tes!J18=0,0,1000*11630*RES_hh_tes!J18/RES_hh_num!J18)</f>
        <v>2178.5005129052352</v>
      </c>
      <c r="K18" s="72">
        <f>IF(RES_hh_tes!K18=0,0,1000*11630*RES_hh_tes!K18/RES_hh_num!K18)</f>
        <v>2007.8340031936202</v>
      </c>
      <c r="L18" s="72">
        <f>IF(RES_hh_tes!L18=0,0,1000*11630*RES_hh_tes!L18/RES_hh_num!L18)</f>
        <v>2463.1224802511506</v>
      </c>
      <c r="M18" s="72">
        <f>IF(RES_hh_tes!M18=0,0,1000*11630*RES_hh_tes!M18/RES_hh_num!M18)</f>
        <v>2248.4508349631942</v>
      </c>
      <c r="N18" s="72">
        <f>IF(RES_hh_tes!N18=0,0,1000*11630*RES_hh_tes!N18/RES_hh_num!N18)</f>
        <v>1773.5217462068181</v>
      </c>
      <c r="O18" s="72">
        <f>IF(RES_hh_tes!O18=0,0,1000*11630*RES_hh_tes!O18/RES_hh_num!O18)</f>
        <v>2254.3518884370287</v>
      </c>
      <c r="P18" s="72">
        <f>IF(RES_hh_tes!P18=0,0,1000*11630*RES_hh_tes!P18/RES_hh_num!P18)</f>
        <v>2646.379721667945</v>
      </c>
      <c r="Q18" s="72">
        <f>IF(RES_hh_tes!Q18=0,0,1000*11630*RES_hh_tes!Q18/RES_hh_num!Q18)</f>
        <v>2368.1305169103125</v>
      </c>
      <c r="R18" s="72">
        <f>IF(RES_hh_tes!R18=0,0,1000*11630*RES_hh_tes!R18/RES_hh_num!R18)</f>
        <v>1842.2857110025734</v>
      </c>
      <c r="S18" s="72">
        <f>IF(RES_hh_tes!S18=0,0,1000*11630*RES_hh_tes!S18/RES_hh_num!S18)</f>
        <v>2220.9740118271579</v>
      </c>
      <c r="T18" s="72">
        <f>IF(RES_hh_tes!T18=0,0,1000*11630*RES_hh_tes!T18/RES_hh_num!T18)</f>
        <v>1894.1349909870751</v>
      </c>
      <c r="U18" s="72">
        <f>IF(RES_hh_tes!U18=0,0,1000*11630*RES_hh_tes!U18/RES_hh_num!U18)</f>
        <v>2223.5352733894397</v>
      </c>
      <c r="V18" s="72">
        <f>IF(RES_hh_tes!V18=0,0,1000*11630*RES_hh_tes!V18/RES_hh_num!V18)</f>
        <v>2411.8336490056672</v>
      </c>
      <c r="W18" s="72">
        <f>IF(RES_hh_tes!W18=0,0,1000*11630*RES_hh_tes!W18/RES_hh_num!W18)</f>
        <v>2033.261998836658</v>
      </c>
      <c r="DA18" s="89" t="s">
        <v>509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1987.2307023234994</v>
      </c>
      <c r="C19" s="72">
        <f>IF(RES_hh_tes!C19=0,0,1000*11630*RES_hh_tes!C19/RES_hh_num!C19)</f>
        <v>1775.1920121572482</v>
      </c>
      <c r="D19" s="72">
        <f>IF(RES_hh_tes!D19=0,0,1000*11630*RES_hh_tes!D19/RES_hh_num!D19)</f>
        <v>1931.4503092394557</v>
      </c>
      <c r="E19" s="72">
        <f>IF(RES_hh_tes!E19=0,0,1000*11630*RES_hh_tes!E19/RES_hh_num!E19)</f>
        <v>1790.3809310832967</v>
      </c>
      <c r="F19" s="72">
        <f>IF(RES_hh_tes!F19=0,0,1000*11630*RES_hh_tes!F19/RES_hh_num!F19)</f>
        <v>1797.7631430974047</v>
      </c>
      <c r="G19" s="72">
        <f>IF(RES_hh_tes!G19=0,0,1000*11630*RES_hh_tes!G19/RES_hh_num!G19)</f>
        <v>2074.5672802423987</v>
      </c>
      <c r="H19" s="72">
        <f>IF(RES_hh_tes!H19=0,0,1000*11630*RES_hh_tes!H19/RES_hh_num!H19)</f>
        <v>1950.9109103595808</v>
      </c>
      <c r="I19" s="72">
        <f>IF(RES_hh_tes!I19=0,0,1000*11630*RES_hh_tes!I19/RES_hh_num!I19)</f>
        <v>2089.1876733862941</v>
      </c>
      <c r="J19" s="72">
        <f>IF(RES_hh_tes!J19=0,0,1000*11630*RES_hh_tes!J19/RES_hh_num!J19)</f>
        <v>2292.8384529236</v>
      </c>
      <c r="K19" s="72">
        <f>IF(RES_hh_tes!K19=0,0,1000*11630*RES_hh_tes!K19/RES_hh_num!K19)</f>
        <v>1847.0851700874794</v>
      </c>
      <c r="L19" s="72">
        <f>IF(RES_hh_tes!L19=0,0,1000*11630*RES_hh_tes!L19/RES_hh_num!L19)</f>
        <v>2040.5137621259378</v>
      </c>
      <c r="M19" s="72">
        <f>IF(RES_hh_tes!M19=0,0,1000*11630*RES_hh_tes!M19/RES_hh_num!M19)</f>
        <v>2218.091021010719</v>
      </c>
      <c r="N19" s="72">
        <f>IF(RES_hh_tes!N19=0,0,1000*11630*RES_hh_tes!N19/RES_hh_num!N19)</f>
        <v>2260.4392921814206</v>
      </c>
      <c r="O19" s="72">
        <f>IF(RES_hh_tes!O19=0,0,1000*11630*RES_hh_tes!O19/RES_hh_num!O19)</f>
        <v>2169.3531822920072</v>
      </c>
      <c r="P19" s="72">
        <f>IF(RES_hh_tes!P19=0,0,1000*11630*RES_hh_tes!P19/RES_hh_num!P19)</f>
        <v>2332.9907006545268</v>
      </c>
      <c r="Q19" s="72">
        <f>IF(RES_hh_tes!Q19=0,0,1000*11630*RES_hh_tes!Q19/RES_hh_num!Q19)</f>
        <v>2402.7644321878261</v>
      </c>
      <c r="R19" s="72">
        <f>IF(RES_hh_tes!R19=0,0,1000*11630*RES_hh_tes!R19/RES_hh_num!R19)</f>
        <v>2085.1700428110216</v>
      </c>
      <c r="S19" s="72">
        <f>IF(RES_hh_tes!S19=0,0,1000*11630*RES_hh_tes!S19/RES_hh_num!S19)</f>
        <v>2188.1413446507763</v>
      </c>
      <c r="T19" s="72">
        <f>IF(RES_hh_tes!T19=0,0,1000*11630*RES_hh_tes!T19/RES_hh_num!T19)</f>
        <v>2076.642285370946</v>
      </c>
      <c r="U19" s="72">
        <f>IF(RES_hh_tes!U19=0,0,1000*11630*RES_hh_tes!U19/RES_hh_num!U19)</f>
        <v>2112.8051972384314</v>
      </c>
      <c r="V19" s="72">
        <f>IF(RES_hh_tes!V19=0,0,1000*11630*RES_hh_tes!V19/RES_hh_num!V19)</f>
        <v>2047.3159131030252</v>
      </c>
      <c r="W19" s="72">
        <f>IF(RES_hh_tes!W19=0,0,1000*11630*RES_hh_tes!W19/RES_hh_num!W19)</f>
        <v>2617.260436527903</v>
      </c>
      <c r="DA19" s="89" t="s">
        <v>510</v>
      </c>
    </row>
    <row r="20" spans="1:105" ht="12" customHeight="1" x14ac:dyDescent="0.25">
      <c r="A20" s="28" t="s">
        <v>205</v>
      </c>
      <c r="B20" s="72">
        <f>IF(RES_hh_tes!B20=0,0,1000*11630*RES_hh_tes!B20/RES_hh_num!B20)</f>
        <v>1847.3747716365554</v>
      </c>
      <c r="C20" s="72">
        <f>IF(RES_hh_tes!C20=0,0,1000*11630*RES_hh_tes!C20/RES_hh_num!C20)</f>
        <v>1850.1725398851399</v>
      </c>
      <c r="D20" s="72">
        <f>IF(RES_hh_tes!D20=0,0,1000*11630*RES_hh_tes!D20/RES_hh_num!D20)</f>
        <v>1987.3715272799732</v>
      </c>
      <c r="E20" s="72">
        <f>IF(RES_hh_tes!E20=0,0,1000*11630*RES_hh_tes!E20/RES_hh_num!E20)</f>
        <v>2042.7600101733408</v>
      </c>
      <c r="F20" s="72">
        <f>IF(RES_hh_tes!F20=0,0,1000*11630*RES_hh_tes!F20/RES_hh_num!F20)</f>
        <v>2047.7376051542769</v>
      </c>
      <c r="G20" s="72">
        <f>IF(RES_hh_tes!G20=0,0,1000*11630*RES_hh_tes!G20/RES_hh_num!G20)</f>
        <v>1864.5756048699839</v>
      </c>
      <c r="H20" s="72">
        <f>IF(RES_hh_tes!H20=0,0,1000*11630*RES_hh_tes!H20/RES_hh_num!H20)</f>
        <v>2006.2325411683935</v>
      </c>
      <c r="I20" s="72">
        <f>IF(RES_hh_tes!I20=0,0,1000*11630*RES_hh_tes!I20/RES_hh_num!I20)</f>
        <v>1916.7423171232183</v>
      </c>
      <c r="J20" s="72">
        <f>IF(RES_hh_tes!J20=0,0,1000*11630*RES_hh_tes!J20/RES_hh_num!J20)</f>
        <v>2004.9162728844351</v>
      </c>
      <c r="K20" s="72">
        <f>IF(RES_hh_tes!K20=0,0,1000*11630*RES_hh_tes!K20/RES_hh_num!K20)</f>
        <v>2104.467006063478</v>
      </c>
      <c r="L20" s="72">
        <f>IF(RES_hh_tes!L20=0,0,1000*11630*RES_hh_tes!L20/RES_hh_num!L20)</f>
        <v>2232.5896848288976</v>
      </c>
      <c r="M20" s="72">
        <f>IF(RES_hh_tes!M20=0,0,1000*11630*RES_hh_tes!M20/RES_hh_num!M20)</f>
        <v>2303.2043516182925</v>
      </c>
      <c r="N20" s="72">
        <f>IF(RES_hh_tes!N20=0,0,1000*11630*RES_hh_tes!N20/RES_hh_num!N20)</f>
        <v>2070.4010843159067</v>
      </c>
      <c r="O20" s="72">
        <f>IF(RES_hh_tes!O20=0,0,1000*11630*RES_hh_tes!O20/RES_hh_num!O20)</f>
        <v>2316.4598732750806</v>
      </c>
      <c r="P20" s="72">
        <f>IF(RES_hh_tes!P20=0,0,1000*11630*RES_hh_tes!P20/RES_hh_num!P20)</f>
        <v>2326.507980329226</v>
      </c>
      <c r="Q20" s="72">
        <f>IF(RES_hh_tes!Q20=0,0,1000*11630*RES_hh_tes!Q20/RES_hh_num!Q20)</f>
        <v>2224.5899421425829</v>
      </c>
      <c r="R20" s="72">
        <f>IF(RES_hh_tes!R20=0,0,1000*11630*RES_hh_tes!R20/RES_hh_num!R20)</f>
        <v>2198.980140926989</v>
      </c>
      <c r="S20" s="72">
        <f>IF(RES_hh_tes!S20=0,0,1000*11630*RES_hh_tes!S20/RES_hh_num!S20)</f>
        <v>2240.7167228576413</v>
      </c>
      <c r="T20" s="72">
        <f>IF(RES_hh_tes!T20=0,0,1000*11630*RES_hh_tes!T20/RES_hh_num!T20)</f>
        <v>2061.9726620891511</v>
      </c>
      <c r="U20" s="72">
        <f>IF(RES_hh_tes!U20=0,0,1000*11630*RES_hh_tes!U20/RES_hh_num!U20)</f>
        <v>2115.012969469537</v>
      </c>
      <c r="V20" s="72">
        <f>IF(RES_hh_tes!V20=0,0,1000*11630*RES_hh_tes!V20/RES_hh_num!V20)</f>
        <v>2165.6319945178211</v>
      </c>
      <c r="W20" s="72">
        <f>IF(RES_hh_tes!W20=0,0,1000*11630*RES_hh_tes!W20/RES_hh_num!W20)</f>
        <v>2459.0168279556979</v>
      </c>
      <c r="DA20" s="89" t="s">
        <v>511</v>
      </c>
    </row>
    <row r="21" spans="1:105" ht="12" customHeight="1" x14ac:dyDescent="0.25">
      <c r="A21" s="28" t="s">
        <v>192</v>
      </c>
      <c r="B21" s="72">
        <f>IF(RES_hh_tes!B21=0,0,1000*11630*RES_hh_tes!B21/RES_hh_num!B21)</f>
        <v>1770.879405874321</v>
      </c>
      <c r="C21" s="72">
        <f>IF(RES_hh_tes!C21=0,0,1000*11630*RES_hh_tes!C21/RES_hh_num!C21)</f>
        <v>1924.6639224433602</v>
      </c>
      <c r="D21" s="72">
        <f>IF(RES_hh_tes!D21=0,0,1000*11630*RES_hh_tes!D21/RES_hh_num!D21)</f>
        <v>1951.0806088841184</v>
      </c>
      <c r="E21" s="72">
        <f>IF(RES_hh_tes!E21=0,0,1000*11630*RES_hh_tes!E21/RES_hh_num!E21)</f>
        <v>1975.5856229886124</v>
      </c>
      <c r="F21" s="72">
        <f>IF(RES_hh_tes!F21=0,0,1000*11630*RES_hh_tes!F21/RES_hh_num!F21)</f>
        <v>1877.802229301542</v>
      </c>
      <c r="G21" s="72">
        <f>IF(RES_hh_tes!G21=0,0,1000*11630*RES_hh_tes!G21/RES_hh_num!G21)</f>
        <v>2032.9118050777031</v>
      </c>
      <c r="H21" s="72">
        <f>IF(RES_hh_tes!H21=0,0,1000*11630*RES_hh_tes!H21/RES_hh_num!H21)</f>
        <v>2042.9716582109654</v>
      </c>
      <c r="I21" s="72">
        <f>IF(RES_hh_tes!I21=0,0,1000*11630*RES_hh_tes!I21/RES_hh_num!I21)</f>
        <v>1929.3766003297196</v>
      </c>
      <c r="J21" s="72">
        <f>IF(RES_hh_tes!J21=0,0,1000*11630*RES_hh_tes!J21/RES_hh_num!J21)</f>
        <v>1982.612399775317</v>
      </c>
      <c r="K21" s="72">
        <f>IF(RES_hh_tes!K21=0,0,1000*11630*RES_hh_tes!K21/RES_hh_num!K21)</f>
        <v>2156.0424452176917</v>
      </c>
      <c r="L21" s="72">
        <f>IF(RES_hh_tes!L21=0,0,1000*11630*RES_hh_tes!L21/RES_hh_num!L21)</f>
        <v>2158.1412441809834</v>
      </c>
      <c r="M21" s="72">
        <f>IF(RES_hh_tes!M21=0,0,1000*11630*RES_hh_tes!M21/RES_hh_num!M21)</f>
        <v>2265.2301148269785</v>
      </c>
      <c r="N21" s="72">
        <f>IF(RES_hh_tes!N21=0,0,1000*11630*RES_hh_tes!N21/RES_hh_num!N21)</f>
        <v>2270.5281794836269</v>
      </c>
      <c r="O21" s="72">
        <f>IF(RES_hh_tes!O21=0,0,1000*11630*RES_hh_tes!O21/RES_hh_num!O21)</f>
        <v>2210.650181396255</v>
      </c>
      <c r="P21" s="72">
        <f>IF(RES_hh_tes!P21=0,0,1000*11630*RES_hh_tes!P21/RES_hh_num!P21)</f>
        <v>2321.5804587895009</v>
      </c>
      <c r="Q21" s="72">
        <f>IF(RES_hh_tes!Q21=0,0,1000*11630*RES_hh_tes!Q21/RES_hh_num!Q21)</f>
        <v>2203.104113856115</v>
      </c>
      <c r="R21" s="72">
        <f>IF(RES_hh_tes!R21=0,0,1000*11630*RES_hh_tes!R21/RES_hh_num!R21)</f>
        <v>2237.3402204881136</v>
      </c>
      <c r="S21" s="72">
        <f>IF(RES_hh_tes!S21=0,0,1000*11630*RES_hh_tes!S21/RES_hh_num!S21)</f>
        <v>2237.2614768913354</v>
      </c>
      <c r="T21" s="72">
        <f>IF(RES_hh_tes!T21=0,0,1000*11630*RES_hh_tes!T21/RES_hh_num!T21)</f>
        <v>2097.1945705355606</v>
      </c>
      <c r="U21" s="72">
        <f>IF(RES_hh_tes!U21=0,0,1000*11630*RES_hh_tes!U21/RES_hh_num!U21)</f>
        <v>2087.4309011314299</v>
      </c>
      <c r="V21" s="72">
        <f>IF(RES_hh_tes!V21=0,0,1000*11630*RES_hh_tes!V21/RES_hh_num!V21)</f>
        <v>2140.9293171589061</v>
      </c>
      <c r="W21" s="72">
        <f>IF(RES_hh_tes!W21=0,0,1000*11630*RES_hh_tes!W21/RES_hh_num!W21)</f>
        <v>2508.5786419722886</v>
      </c>
      <c r="DA21" s="89" t="s">
        <v>512</v>
      </c>
    </row>
    <row r="22" spans="1:105" ht="12" customHeight="1" x14ac:dyDescent="0.25">
      <c r="A22" s="28" t="s">
        <v>207</v>
      </c>
      <c r="B22" s="72">
        <f>IF(RES_hh_tes!B22=0,0,1000*11630*RES_hh_tes!B22/RES_hh_num!B22)</f>
        <v>1800.9132878405987</v>
      </c>
      <c r="C22" s="72">
        <f>IF(RES_hh_tes!C22=0,0,1000*11630*RES_hh_tes!C22/RES_hh_num!C22)</f>
        <v>1900.1142977804905</v>
      </c>
      <c r="D22" s="72">
        <f>IF(RES_hh_tes!D22=0,0,1000*11630*RES_hh_tes!D22/RES_hh_num!D22)</f>
        <v>1987.0327020163422</v>
      </c>
      <c r="E22" s="72">
        <f>IF(RES_hh_tes!E22=0,0,1000*11630*RES_hh_tes!E22/RES_hh_num!E22)</f>
        <v>1993.8106546711829</v>
      </c>
      <c r="F22" s="72">
        <f>IF(RES_hh_tes!F22=0,0,1000*11630*RES_hh_tes!F22/RES_hh_num!F22)</f>
        <v>1974.0905072943197</v>
      </c>
      <c r="G22" s="72">
        <f>IF(RES_hh_tes!G22=0,0,1000*11630*RES_hh_tes!G22/RES_hh_num!G22)</f>
        <v>1829.4452465257593</v>
      </c>
      <c r="H22" s="72">
        <f>IF(RES_hh_tes!H22=0,0,1000*11630*RES_hh_tes!H22/RES_hh_num!H22)</f>
        <v>1976.4542444059391</v>
      </c>
      <c r="I22" s="72">
        <f>IF(RES_hh_tes!I22=0,0,1000*11630*RES_hh_tes!I22/RES_hh_num!I22)</f>
        <v>2016.123624657442</v>
      </c>
      <c r="J22" s="72">
        <f>IF(RES_hh_tes!J22=0,0,1000*11630*RES_hh_tes!J22/RES_hh_num!J22)</f>
        <v>1988.5402396786183</v>
      </c>
      <c r="K22" s="72">
        <f>IF(RES_hh_tes!K22=0,0,1000*11630*RES_hh_tes!K22/RES_hh_num!K22)</f>
        <v>2142.7833852440008</v>
      </c>
      <c r="L22" s="72">
        <f>IF(RES_hh_tes!L22=0,0,1000*11630*RES_hh_tes!L22/RES_hh_num!L22)</f>
        <v>2187.5106917563489</v>
      </c>
      <c r="M22" s="72">
        <f>IF(RES_hh_tes!M22=0,0,1000*11630*RES_hh_tes!M22/RES_hh_num!M22)</f>
        <v>2238.4338188879406</v>
      </c>
      <c r="N22" s="72">
        <f>IF(RES_hh_tes!N22=0,0,1000*11630*RES_hh_tes!N22/RES_hh_num!N22)</f>
        <v>2313.2231266833833</v>
      </c>
      <c r="O22" s="72">
        <f>IF(RES_hh_tes!O22=0,0,1000*11630*RES_hh_tes!O22/RES_hh_num!O22)</f>
        <v>2198.8653978024308</v>
      </c>
      <c r="P22" s="72">
        <f>IF(RES_hh_tes!P22=0,0,1000*11630*RES_hh_tes!P22/RES_hh_num!P22)</f>
        <v>2350.6051955662947</v>
      </c>
      <c r="Q22" s="72">
        <f>IF(RES_hh_tes!Q22=0,0,1000*11630*RES_hh_tes!Q22/RES_hh_num!Q22)</f>
        <v>2289.2435421567957</v>
      </c>
      <c r="R22" s="72">
        <f>IF(RES_hh_tes!R22=0,0,1000*11630*RES_hh_tes!R22/RES_hh_num!R22)</f>
        <v>2165.9745771879079</v>
      </c>
      <c r="S22" s="72">
        <f>IF(RES_hh_tes!S22=0,0,1000*11630*RES_hh_tes!S22/RES_hh_num!S22)</f>
        <v>2164.1054894991908</v>
      </c>
      <c r="T22" s="72">
        <f>IF(RES_hh_tes!T22=0,0,1000*11630*RES_hh_tes!T22/RES_hh_num!T22)</f>
        <v>2112.4044411451582</v>
      </c>
      <c r="U22" s="72">
        <f>IF(RES_hh_tes!U22=0,0,1000*11630*RES_hh_tes!U22/RES_hh_num!U22)</f>
        <v>2155.8248083852009</v>
      </c>
      <c r="V22" s="72">
        <f>IF(RES_hh_tes!V22=0,0,1000*11630*RES_hh_tes!V22/RES_hh_num!V22)</f>
        <v>2169.5122287148301</v>
      </c>
      <c r="W22" s="72">
        <f>IF(RES_hh_tes!W22=0,0,1000*11630*RES_hh_tes!W22/RES_hh_num!W22)</f>
        <v>2440.4631988107189</v>
      </c>
      <c r="DA22" s="89" t="s">
        <v>513</v>
      </c>
    </row>
    <row r="23" spans="1:105" ht="12" customHeight="1" x14ac:dyDescent="0.25">
      <c r="A23" s="28" t="s">
        <v>202</v>
      </c>
      <c r="B23" s="72">
        <f>IF(RES_hh_tes!B23=0,0,1000*11630*RES_hh_tes!B23/RES_hh_num!B23)</f>
        <v>0</v>
      </c>
      <c r="C23" s="72">
        <f>IF(RES_hh_tes!C23=0,0,1000*11630*RES_hh_tes!C23/RES_hh_num!C23)</f>
        <v>0</v>
      </c>
      <c r="D23" s="72">
        <f>IF(RES_hh_tes!D23=0,0,1000*11630*RES_hh_tes!D23/RES_hh_num!D23)</f>
        <v>0</v>
      </c>
      <c r="E23" s="72">
        <f>IF(RES_hh_tes!E23=0,0,1000*11630*RES_hh_tes!E23/RES_hh_num!E23)</f>
        <v>0</v>
      </c>
      <c r="F23" s="72">
        <f>IF(RES_hh_tes!F23=0,0,1000*11630*RES_hh_tes!F23/RES_hh_num!F23)</f>
        <v>0</v>
      </c>
      <c r="G23" s="72">
        <f>IF(RES_hh_tes!G23=0,0,1000*11630*RES_hh_tes!G23/RES_hh_num!G23)</f>
        <v>0</v>
      </c>
      <c r="H23" s="72">
        <f>IF(RES_hh_tes!H23=0,0,1000*11630*RES_hh_tes!H23/RES_hh_num!H23)</f>
        <v>0</v>
      </c>
      <c r="I23" s="72">
        <f>IF(RES_hh_tes!I23=0,0,1000*11630*RES_hh_tes!I23/RES_hh_num!I23)</f>
        <v>0</v>
      </c>
      <c r="J23" s="72">
        <f>IF(RES_hh_tes!J23=0,0,1000*11630*RES_hh_tes!J23/RES_hh_num!J23)</f>
        <v>0</v>
      </c>
      <c r="K23" s="72">
        <f>IF(RES_hh_tes!K23=0,0,1000*11630*RES_hh_tes!K23/RES_hh_num!K23)</f>
        <v>0</v>
      </c>
      <c r="L23" s="72">
        <f>IF(RES_hh_tes!L23=0,0,1000*11630*RES_hh_tes!L23/RES_hh_num!L23)</f>
        <v>0</v>
      </c>
      <c r="M23" s="72">
        <f>IF(RES_hh_tes!M23=0,0,1000*11630*RES_hh_tes!M23/RES_hh_num!M23)</f>
        <v>0</v>
      </c>
      <c r="N23" s="72">
        <f>IF(RES_hh_tes!N23=0,0,1000*11630*RES_hh_tes!N23/RES_hh_num!N23)</f>
        <v>0</v>
      </c>
      <c r="O23" s="72">
        <f>IF(RES_hh_tes!O23=0,0,1000*11630*RES_hh_tes!O23/RES_hh_num!O23)</f>
        <v>0</v>
      </c>
      <c r="P23" s="72">
        <f>IF(RES_hh_tes!P23=0,0,1000*11630*RES_hh_tes!P23/RES_hh_num!P23)</f>
        <v>0</v>
      </c>
      <c r="Q23" s="72">
        <f>IF(RES_hh_tes!Q23=0,0,1000*11630*RES_hh_tes!Q23/RES_hh_num!Q23)</f>
        <v>0</v>
      </c>
      <c r="R23" s="72">
        <f>IF(RES_hh_tes!R23=0,0,1000*11630*RES_hh_tes!R23/RES_hh_num!R23)</f>
        <v>0</v>
      </c>
      <c r="S23" s="72">
        <f>IF(RES_hh_tes!S23=0,0,1000*11630*RES_hh_tes!S23/RES_hh_num!S23)</f>
        <v>0</v>
      </c>
      <c r="T23" s="72">
        <f>IF(RES_hh_tes!T23=0,0,1000*11630*RES_hh_tes!T23/RES_hh_num!T23)</f>
        <v>0</v>
      </c>
      <c r="U23" s="72">
        <f>IF(RES_hh_tes!U23=0,0,1000*11630*RES_hh_tes!U23/RES_hh_num!U23)</f>
        <v>0</v>
      </c>
      <c r="V23" s="72">
        <f>IF(RES_hh_tes!V23=0,0,1000*11630*RES_hh_tes!V23/RES_hh_num!V23)</f>
        <v>0</v>
      </c>
      <c r="W23" s="72">
        <f>IF(RES_hh_tes!W23=0,0,1000*11630*RES_hh_tes!W23/RES_hh_num!W23)</f>
        <v>0</v>
      </c>
      <c r="DA23" s="89" t="s">
        <v>514</v>
      </c>
    </row>
    <row r="24" spans="1:105" ht="12" customHeight="1" x14ac:dyDescent="0.25">
      <c r="A24" s="28" t="s">
        <v>203</v>
      </c>
      <c r="B24" s="72">
        <f>IF(RES_hh_tes!B24=0,0,1000*11630*RES_hh_tes!B24/RES_hh_num!B24)</f>
        <v>1796.8393057300439</v>
      </c>
      <c r="C24" s="72">
        <f>IF(RES_hh_tes!C24=0,0,1000*11630*RES_hh_tes!C24/RES_hh_num!C24)</f>
        <v>1906.3413027057718</v>
      </c>
      <c r="D24" s="72">
        <f>IF(RES_hh_tes!D24=0,0,1000*11630*RES_hh_tes!D24/RES_hh_num!D24)</f>
        <v>1925.1462419411801</v>
      </c>
      <c r="E24" s="72">
        <f>IF(RES_hh_tes!E24=0,0,1000*11630*RES_hh_tes!E24/RES_hh_num!E24)</f>
        <v>2034.8598394887731</v>
      </c>
      <c r="F24" s="72">
        <f>IF(RES_hh_tes!F24=0,0,1000*11630*RES_hh_tes!F24/RES_hh_num!F24)</f>
        <v>2257.786197148725</v>
      </c>
      <c r="G24" s="72">
        <f>IF(RES_hh_tes!G24=0,0,1000*11630*RES_hh_tes!G24/RES_hh_num!G24)</f>
        <v>1760.7510424851437</v>
      </c>
      <c r="H24" s="72">
        <f>IF(RES_hh_tes!H24=0,0,1000*11630*RES_hh_tes!H24/RES_hh_num!H24)</f>
        <v>1789.4341683232872</v>
      </c>
      <c r="I24" s="72">
        <f>IF(RES_hh_tes!I24=0,0,1000*11630*RES_hh_tes!I24/RES_hh_num!I24)</f>
        <v>2021.1960857643778</v>
      </c>
      <c r="J24" s="72">
        <f>IF(RES_hh_tes!J24=0,0,1000*11630*RES_hh_tes!J24/RES_hh_num!J24)</f>
        <v>2012.0834885941513</v>
      </c>
      <c r="K24" s="72">
        <f>IF(RES_hh_tes!K24=0,0,1000*11630*RES_hh_tes!K24/RES_hh_num!K24)</f>
        <v>2140.7651825365851</v>
      </c>
      <c r="L24" s="72">
        <f>IF(RES_hh_tes!L24=0,0,1000*11630*RES_hh_tes!L24/RES_hh_num!L24)</f>
        <v>2151.0314971229473</v>
      </c>
      <c r="M24" s="72">
        <f>IF(RES_hh_tes!M24=0,0,1000*11630*RES_hh_tes!M24/RES_hh_num!M24)</f>
        <v>2233.7626988902384</v>
      </c>
      <c r="N24" s="72">
        <f>IF(RES_hh_tes!N24=0,0,1000*11630*RES_hh_tes!N24/RES_hh_num!N24)</f>
        <v>2285.2875944461066</v>
      </c>
      <c r="O24" s="72">
        <f>IF(RES_hh_tes!O24=0,0,1000*11630*RES_hh_tes!O24/RES_hh_num!O24)</f>
        <v>2163.7204875280895</v>
      </c>
      <c r="P24" s="72">
        <f>IF(RES_hh_tes!P24=0,0,1000*11630*RES_hh_tes!P24/RES_hh_num!P24)</f>
        <v>2343.8806882158087</v>
      </c>
      <c r="Q24" s="72">
        <f>IF(RES_hh_tes!Q24=0,0,1000*11630*RES_hh_tes!Q24/RES_hh_num!Q24)</f>
        <v>2285.3355955100196</v>
      </c>
      <c r="R24" s="72">
        <f>IF(RES_hh_tes!R24=0,0,1000*11630*RES_hh_tes!R24/RES_hh_num!R24)</f>
        <v>2282.7437120519098</v>
      </c>
      <c r="S24" s="72">
        <f>IF(RES_hh_tes!S24=0,0,1000*11630*RES_hh_tes!S24/RES_hh_num!S24)</f>
        <v>2186.706193962867</v>
      </c>
      <c r="T24" s="72">
        <f>IF(RES_hh_tes!T24=0,0,1000*11630*RES_hh_tes!T24/RES_hh_num!T24)</f>
        <v>2102.7329771475615</v>
      </c>
      <c r="U24" s="72">
        <f>IF(RES_hh_tes!U24=0,0,1000*11630*RES_hh_tes!U24/RES_hh_num!U24)</f>
        <v>2075.0326449170916</v>
      </c>
      <c r="V24" s="72">
        <f>IF(RES_hh_tes!V24=0,0,1000*11630*RES_hh_tes!V24/RES_hh_num!V24)</f>
        <v>2089.8498502607536</v>
      </c>
      <c r="W24" s="72">
        <f>IF(RES_hh_tes!W24=0,0,1000*11630*RES_hh_tes!W24/RES_hh_num!W24)</f>
        <v>2565.6461287698553</v>
      </c>
      <c r="DA24" s="89" t="s">
        <v>515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1542.5324369966736</v>
      </c>
      <c r="C25" s="74">
        <f>IF(RES_hh_tes!C25=0,0,1000*11630*RES_hh_tes!C25/RES_hh_num!C25)</f>
        <v>1601.6265759951318</v>
      </c>
      <c r="D25" s="74">
        <f>IF(RES_hh_tes!D25=0,0,1000*11630*RES_hh_tes!D25/RES_hh_num!D25)</f>
        <v>1670.533685231012</v>
      </c>
      <c r="E25" s="74">
        <f>IF(RES_hh_tes!E25=0,0,1000*11630*RES_hh_tes!E25/RES_hh_num!E25)</f>
        <v>1671.4791354048223</v>
      </c>
      <c r="F25" s="74">
        <f>IF(RES_hh_tes!F25=0,0,1000*11630*RES_hh_tes!F25/RES_hh_num!F25)</f>
        <v>1650.4891610043655</v>
      </c>
      <c r="G25" s="74">
        <f>IF(RES_hh_tes!G25=0,0,1000*11630*RES_hh_tes!G25/RES_hh_num!G25)</f>
        <v>1476.2253150263825</v>
      </c>
      <c r="H25" s="74">
        <f>IF(RES_hh_tes!H25=0,0,1000*11630*RES_hh_tes!H25/RES_hh_num!H25)</f>
        <v>1449.4847489853007</v>
      </c>
      <c r="I25" s="74">
        <f>IF(RES_hh_tes!I25=0,0,1000*11630*RES_hh_tes!I25/RES_hh_num!I25)</f>
        <v>1465.8105197418893</v>
      </c>
      <c r="J25" s="74">
        <f>IF(RES_hh_tes!J25=0,0,1000*11630*RES_hh_tes!J25/RES_hh_num!J25)</f>
        <v>1464.6879936887701</v>
      </c>
      <c r="K25" s="74">
        <f>IF(RES_hh_tes!K25=0,0,1000*11630*RES_hh_tes!K25/RES_hh_num!K25)</f>
        <v>1479.2411275237669</v>
      </c>
      <c r="L25" s="74">
        <f>IF(RES_hh_tes!L25=0,0,1000*11630*RES_hh_tes!L25/RES_hh_num!L25)</f>
        <v>1455.7996563858437</v>
      </c>
      <c r="M25" s="74">
        <f>IF(RES_hh_tes!M25=0,0,1000*11630*RES_hh_tes!M25/RES_hh_num!M25)</f>
        <v>1449.4000307809811</v>
      </c>
      <c r="N25" s="74">
        <f>IF(RES_hh_tes!N25=0,0,1000*11630*RES_hh_tes!N25/RES_hh_num!N25)</f>
        <v>1492.3205017135572</v>
      </c>
      <c r="O25" s="74">
        <f>IF(RES_hh_tes!O25=0,0,1000*11630*RES_hh_tes!O25/RES_hh_num!O25)</f>
        <v>1456.4616971834539</v>
      </c>
      <c r="P25" s="74">
        <f>IF(RES_hh_tes!P25=0,0,1000*11630*RES_hh_tes!P25/RES_hh_num!P25)</f>
        <v>1457.5049463307405</v>
      </c>
      <c r="Q25" s="74">
        <f>IF(RES_hh_tes!Q25=0,0,1000*11630*RES_hh_tes!Q25/RES_hh_num!Q25)</f>
        <v>1403.6075023952592</v>
      </c>
      <c r="R25" s="74">
        <f>IF(RES_hh_tes!R25=0,0,1000*11630*RES_hh_tes!R25/RES_hh_num!R25)</f>
        <v>1397.3402308786233</v>
      </c>
      <c r="S25" s="74">
        <f>IF(RES_hh_tes!S25=0,0,1000*11630*RES_hh_tes!S25/RES_hh_num!S25)</f>
        <v>1407.9985829229929</v>
      </c>
      <c r="T25" s="74">
        <f>IF(RES_hh_tes!T25=0,0,1000*11630*RES_hh_tes!T25/RES_hh_num!T25)</f>
        <v>1399.4886580174909</v>
      </c>
      <c r="U25" s="74">
        <f>IF(RES_hh_tes!U25=0,0,1000*11630*RES_hh_tes!U25/RES_hh_num!U25)</f>
        <v>1448.5529779212031</v>
      </c>
      <c r="V25" s="74">
        <f>IF(RES_hh_tes!V25=0,0,1000*11630*RES_hh_tes!V25/RES_hh_num!V25)</f>
        <v>1437.7731372005476</v>
      </c>
      <c r="W25" s="74">
        <f>IF(RES_hh_tes!W25=0,0,1000*11630*RES_hh_tes!W25/RES_hh_num!W25)</f>
        <v>1663.3034315997629</v>
      </c>
      <c r="DA25" s="90" t="s">
        <v>516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1142.1726909176923</v>
      </c>
      <c r="C26" s="77">
        <f>IF(RES_hh_tes!C26=0,0,1000*11630*RES_hh_tes!C26/RES_hh_num!C26)</f>
        <v>1192.1988313074053</v>
      </c>
      <c r="D26" s="77">
        <f>IF(RES_hh_tes!D26=0,0,1000*11630*RES_hh_tes!D26/RES_hh_num!D26)</f>
        <v>1239.5988644554254</v>
      </c>
      <c r="E26" s="77">
        <f>IF(RES_hh_tes!E26=0,0,1000*11630*RES_hh_tes!E26/RES_hh_num!E26)</f>
        <v>1262.3142676564376</v>
      </c>
      <c r="F26" s="77">
        <f>IF(RES_hh_tes!F26=0,0,1000*11630*RES_hh_tes!F26/RES_hh_num!F26)</f>
        <v>1273.266043152144</v>
      </c>
      <c r="G26" s="77">
        <f>IF(RES_hh_tes!G26=0,0,1000*11630*RES_hh_tes!G26/RES_hh_num!G26)</f>
        <v>1185.1076394481122</v>
      </c>
      <c r="H26" s="77">
        <f>IF(RES_hh_tes!H26=0,0,1000*11630*RES_hh_tes!H26/RES_hh_num!H26)</f>
        <v>1363.1226946750796</v>
      </c>
      <c r="I26" s="77">
        <f>IF(RES_hh_tes!I26=0,0,1000*11630*RES_hh_tes!I26/RES_hh_num!I26)</f>
        <v>1341.5471482499161</v>
      </c>
      <c r="J26" s="77">
        <f>IF(RES_hh_tes!J26=0,0,1000*11630*RES_hh_tes!J26/RES_hh_num!J26)</f>
        <v>1284.8029704702981</v>
      </c>
      <c r="K26" s="77">
        <f>IF(RES_hh_tes!K26=0,0,1000*11630*RES_hh_tes!K26/RES_hh_num!K26)</f>
        <v>1388.9949117176907</v>
      </c>
      <c r="L26" s="77">
        <f>IF(RES_hh_tes!L26=0,0,1000*11630*RES_hh_tes!L26/RES_hh_num!L26)</f>
        <v>1522.3026717848757</v>
      </c>
      <c r="M26" s="77">
        <f>IF(RES_hh_tes!M26=0,0,1000*11630*RES_hh_tes!M26/RES_hh_num!M26)</f>
        <v>1429.272711021059</v>
      </c>
      <c r="N26" s="77">
        <f>IF(RES_hh_tes!N26=0,0,1000*11630*RES_hh_tes!N26/RES_hh_num!N26)</f>
        <v>1491.2550908479402</v>
      </c>
      <c r="O26" s="77">
        <f>IF(RES_hh_tes!O26=0,0,1000*11630*RES_hh_tes!O26/RES_hh_num!O26)</f>
        <v>1623.0787600115214</v>
      </c>
      <c r="P26" s="77">
        <f>IF(RES_hh_tes!P26=0,0,1000*11630*RES_hh_tes!P26/RES_hh_num!P26)</f>
        <v>1593.7967836822072</v>
      </c>
      <c r="Q26" s="77">
        <f>IF(RES_hh_tes!Q26=0,0,1000*11630*RES_hh_tes!Q26/RES_hh_num!Q26)</f>
        <v>1733.684519610634</v>
      </c>
      <c r="R26" s="77">
        <f>IF(RES_hh_tes!R26=0,0,1000*11630*RES_hh_tes!R26/RES_hh_num!R26)</f>
        <v>1782.8499944466073</v>
      </c>
      <c r="S26" s="77">
        <f>IF(RES_hh_tes!S26=0,0,1000*11630*RES_hh_tes!S26/RES_hh_num!S26)</f>
        <v>1652.0415932882731</v>
      </c>
      <c r="T26" s="77">
        <f>IF(RES_hh_tes!T26=0,0,1000*11630*RES_hh_tes!T26/RES_hh_num!T26)</f>
        <v>1506.1965856882759</v>
      </c>
      <c r="U26" s="77">
        <f>IF(RES_hh_tes!U26=0,0,1000*11630*RES_hh_tes!U26/RES_hh_num!U26)</f>
        <v>1530.5457006815493</v>
      </c>
      <c r="V26" s="77">
        <f>IF(RES_hh_tes!V26=0,0,1000*11630*RES_hh_tes!V26/RES_hh_num!V26)</f>
        <v>1489.7607765281105</v>
      </c>
      <c r="W26" s="77">
        <f>IF(RES_hh_tes!W26=0,0,1000*11630*RES_hh_tes!W26/RES_hh_num!W26)</f>
        <v>1663.4597333773625</v>
      </c>
      <c r="DA26" s="92" t="s">
        <v>517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275.02866391654874</v>
      </c>
      <c r="C27" s="69">
        <f>IF(RES_hh_tes!C27=0,0,1000*11630*RES_hh_tes!C27/RES_hh_num!C27)</f>
        <v>317.80392846073499</v>
      </c>
      <c r="D27" s="69">
        <f>IF(RES_hh_tes!D27=0,0,1000*11630*RES_hh_tes!D27/RES_hh_num!D27)</f>
        <v>332.89376786149262</v>
      </c>
      <c r="E27" s="69">
        <f>IF(RES_hh_tes!E27=0,0,1000*11630*RES_hh_tes!E27/RES_hh_num!E27)</f>
        <v>332.25207567160049</v>
      </c>
      <c r="F27" s="69">
        <f>IF(RES_hh_tes!F27=0,0,1000*11630*RES_hh_tes!F27/RES_hh_num!F27)</f>
        <v>352.83590541772446</v>
      </c>
      <c r="G27" s="69">
        <f>IF(RES_hh_tes!G27=0,0,1000*11630*RES_hh_tes!G27/RES_hh_num!G27)</f>
        <v>288.91374559627491</v>
      </c>
      <c r="H27" s="69">
        <f>IF(RES_hh_tes!H27=0,0,1000*11630*RES_hh_tes!H27/RES_hh_num!H27)</f>
        <v>336.4592514807369</v>
      </c>
      <c r="I27" s="69">
        <f>IF(RES_hh_tes!I27=0,0,1000*11630*RES_hh_tes!I27/RES_hh_num!I27)</f>
        <v>293.00189017413823</v>
      </c>
      <c r="J27" s="69">
        <f>IF(RES_hh_tes!J27=0,0,1000*11630*RES_hh_tes!J27/RES_hh_num!J27)</f>
        <v>317.35789067372627</v>
      </c>
      <c r="K27" s="69">
        <f>IF(RES_hh_tes!K27=0,0,1000*11630*RES_hh_tes!K27/RES_hh_num!K27)</f>
        <v>401.37912426513441</v>
      </c>
      <c r="L27" s="69">
        <f>IF(RES_hh_tes!L27=0,0,1000*11630*RES_hh_tes!L27/RES_hh_num!L27)</f>
        <v>405.93146915608128</v>
      </c>
      <c r="M27" s="69">
        <f>IF(RES_hh_tes!M27=0,0,1000*11630*RES_hh_tes!M27/RES_hh_num!M27)</f>
        <v>402.16561466351391</v>
      </c>
      <c r="N27" s="69">
        <f>IF(RES_hh_tes!N27=0,0,1000*11630*RES_hh_tes!N27/RES_hh_num!N27)</f>
        <v>413.52945200591296</v>
      </c>
      <c r="O27" s="69">
        <f>IF(RES_hh_tes!O27=0,0,1000*11630*RES_hh_tes!O27/RES_hh_num!O27)</f>
        <v>404.59933127681535</v>
      </c>
      <c r="P27" s="69">
        <f>IF(RES_hh_tes!P27=0,0,1000*11630*RES_hh_tes!P27/RES_hh_num!P27)</f>
        <v>422.24343048079163</v>
      </c>
      <c r="Q27" s="69">
        <f>IF(RES_hh_tes!Q27=0,0,1000*11630*RES_hh_tes!Q27/RES_hh_num!Q27)</f>
        <v>406.57350637511627</v>
      </c>
      <c r="R27" s="69">
        <f>IF(RES_hh_tes!R27=0,0,1000*11630*RES_hh_tes!R27/RES_hh_num!R27)</f>
        <v>414.90977147996188</v>
      </c>
      <c r="S27" s="69">
        <f>IF(RES_hh_tes!S27=0,0,1000*11630*RES_hh_tes!S27/RES_hh_num!S27)</f>
        <v>418.0055590964123</v>
      </c>
      <c r="T27" s="69">
        <f>IF(RES_hh_tes!T27=0,0,1000*11630*RES_hh_tes!T27/RES_hh_num!T27)</f>
        <v>413.72923262566269</v>
      </c>
      <c r="U27" s="69">
        <f>IF(RES_hh_tes!U27=0,0,1000*11630*RES_hh_tes!U27/RES_hh_num!U27)</f>
        <v>424.60828357348629</v>
      </c>
      <c r="V27" s="69">
        <f>IF(RES_hh_tes!V27=0,0,1000*11630*RES_hh_tes!V27/RES_hh_num!V27)</f>
        <v>418.75981449731751</v>
      </c>
      <c r="W27" s="69">
        <f>IF(RES_hh_tes!W27=0,0,1000*11630*RES_hh_tes!W27/RES_hh_num!W27)</f>
        <v>476.87164734693158</v>
      </c>
      <c r="DA27" s="88" t="s">
        <v>281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285.53834851227163</v>
      </c>
      <c r="C28" s="72">
        <f>IF(RES_hh_tes!C28=0,0,1000*11630*RES_hh_tes!C28/RES_hh_num!C28)</f>
        <v>319.56517991530427</v>
      </c>
      <c r="D28" s="72">
        <f>IF(RES_hh_tes!D28=0,0,1000*11630*RES_hh_tes!D28/RES_hh_num!D28)</f>
        <v>329.3940139630526</v>
      </c>
      <c r="E28" s="72">
        <f>IF(RES_hh_tes!E28=0,0,1000*11630*RES_hh_tes!E28/RES_hh_num!E28)</f>
        <v>315.50623707665437</v>
      </c>
      <c r="F28" s="72">
        <f>IF(RES_hh_tes!F28=0,0,1000*11630*RES_hh_tes!F28/RES_hh_num!F28)</f>
        <v>377.12304446243678</v>
      </c>
      <c r="G28" s="72">
        <f>IF(RES_hh_tes!G28=0,0,1000*11630*RES_hh_tes!G28/RES_hh_num!G28)</f>
        <v>261.59691329864285</v>
      </c>
      <c r="H28" s="72">
        <f>IF(RES_hh_tes!H28=0,0,1000*11630*RES_hh_tes!H28/RES_hh_num!H28)</f>
        <v>330.53364823122007</v>
      </c>
      <c r="I28" s="72">
        <f>IF(RES_hh_tes!I28=0,0,1000*11630*RES_hh_tes!I28/RES_hh_num!I28)</f>
        <v>290.18622664651264</v>
      </c>
      <c r="J28" s="72">
        <f>IF(RES_hh_tes!J28=0,0,1000*11630*RES_hh_tes!J28/RES_hh_num!J28)</f>
        <v>342.16523632688103</v>
      </c>
      <c r="K28" s="72">
        <f>IF(RES_hh_tes!K28=0,0,1000*11630*RES_hh_tes!K28/RES_hh_num!K28)</f>
        <v>356.53376947556603</v>
      </c>
      <c r="L28" s="72">
        <f>IF(RES_hh_tes!L28=0,0,1000*11630*RES_hh_tes!L28/RES_hh_num!L28)</f>
        <v>391.90142125126067</v>
      </c>
      <c r="M28" s="72">
        <f>IF(RES_hh_tes!M28=0,0,1000*11630*RES_hh_tes!M28/RES_hh_num!M28)</f>
        <v>423.55476450037264</v>
      </c>
      <c r="N28" s="72">
        <f>IF(RES_hh_tes!N28=0,0,1000*11630*RES_hh_tes!N28/RES_hh_num!N28)</f>
        <v>450.63981714941161</v>
      </c>
      <c r="O28" s="72">
        <f>IF(RES_hh_tes!O28=0,0,1000*11630*RES_hh_tes!O28/RES_hh_num!O28)</f>
        <v>402.85585404169535</v>
      </c>
      <c r="P28" s="72">
        <f>IF(RES_hh_tes!P28=0,0,1000*11630*RES_hh_tes!P28/RES_hh_num!P28)</f>
        <v>285.57011834634181</v>
      </c>
      <c r="Q28" s="72">
        <f>IF(RES_hh_tes!Q28=0,0,1000*11630*RES_hh_tes!Q28/RES_hh_num!Q28)</f>
        <v>403.95830073461633</v>
      </c>
      <c r="R28" s="72">
        <f>IF(RES_hh_tes!R28=0,0,1000*11630*RES_hh_tes!R28/RES_hh_num!R28)</f>
        <v>417.87117928076515</v>
      </c>
      <c r="S28" s="72">
        <f>IF(RES_hh_tes!S28=0,0,1000*11630*RES_hh_tes!S28/RES_hh_num!S28)</f>
        <v>450.15437989978801</v>
      </c>
      <c r="T28" s="72">
        <f>IF(RES_hh_tes!T28=0,0,1000*11630*RES_hh_tes!T28/RES_hh_num!T28)</f>
        <v>425.05708860498214</v>
      </c>
      <c r="U28" s="72">
        <f>IF(RES_hh_tes!U28=0,0,1000*11630*RES_hh_tes!U28/RES_hh_num!U28)</f>
        <v>414.22293848561418</v>
      </c>
      <c r="V28" s="72">
        <f>IF(RES_hh_tes!V28=0,0,1000*11630*RES_hh_tes!V28/RES_hh_num!V28)</f>
        <v>445.80975524975543</v>
      </c>
      <c r="W28" s="72">
        <f>IF(RES_hh_tes!W28=0,0,1000*11630*RES_hh_tes!W28/RES_hh_num!W28)</f>
        <v>432.69559833230716</v>
      </c>
      <c r="DA28" s="89" t="s">
        <v>518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276.62419831733695</v>
      </c>
      <c r="C29" s="72">
        <f>IF(RES_hh_tes!C29=0,0,1000*11630*RES_hh_tes!C29/RES_hh_num!C29)</f>
        <v>319.42302120849178</v>
      </c>
      <c r="D29" s="72">
        <f>IF(RES_hh_tes!D29=0,0,1000*11630*RES_hh_tes!D29/RES_hh_num!D29)</f>
        <v>337.20185184529254</v>
      </c>
      <c r="E29" s="72">
        <f>IF(RES_hh_tes!E29=0,0,1000*11630*RES_hh_tes!E29/RES_hh_num!E29)</f>
        <v>323.24690734955283</v>
      </c>
      <c r="F29" s="72">
        <f>IF(RES_hh_tes!F29=0,0,1000*11630*RES_hh_tes!F29/RES_hh_num!F29)</f>
        <v>351.69635837048151</v>
      </c>
      <c r="G29" s="72">
        <f>IF(RES_hh_tes!G29=0,0,1000*11630*RES_hh_tes!G29/RES_hh_num!G29)</f>
        <v>294.38790829226451</v>
      </c>
      <c r="H29" s="72">
        <f>IF(RES_hh_tes!H29=0,0,1000*11630*RES_hh_tes!H29/RES_hh_num!H29)</f>
        <v>337.12086337702436</v>
      </c>
      <c r="I29" s="72">
        <f>IF(RES_hh_tes!I29=0,0,1000*11630*RES_hh_tes!I29/RES_hh_num!I29)</f>
        <v>294.28297513852573</v>
      </c>
      <c r="J29" s="72">
        <f>IF(RES_hh_tes!J29=0,0,1000*11630*RES_hh_tes!J29/RES_hh_num!J29)</f>
        <v>314.68253105024547</v>
      </c>
      <c r="K29" s="72">
        <f>IF(RES_hh_tes!K29=0,0,1000*11630*RES_hh_tes!K29/RES_hh_num!K29)</f>
        <v>408.55536626981853</v>
      </c>
      <c r="L29" s="72">
        <f>IF(RES_hh_tes!L29=0,0,1000*11630*RES_hh_tes!L29/RES_hh_num!L29)</f>
        <v>439.41439935631962</v>
      </c>
      <c r="M29" s="72">
        <f>IF(RES_hh_tes!M29=0,0,1000*11630*RES_hh_tes!M29/RES_hh_num!M29)</f>
        <v>406.57143222936025</v>
      </c>
      <c r="N29" s="72">
        <f>IF(RES_hh_tes!N29=0,0,1000*11630*RES_hh_tes!N29/RES_hh_num!N29)</f>
        <v>345.95211254360231</v>
      </c>
      <c r="O29" s="72">
        <f>IF(RES_hh_tes!O29=0,0,1000*11630*RES_hh_tes!O29/RES_hh_num!O29)</f>
        <v>346.43094385398717</v>
      </c>
      <c r="P29" s="72">
        <f>IF(RES_hh_tes!P29=0,0,1000*11630*RES_hh_tes!P29/RES_hh_num!P29)</f>
        <v>387.45080697744311</v>
      </c>
      <c r="Q29" s="72">
        <f>IF(RES_hh_tes!Q29=0,0,1000*11630*RES_hh_tes!Q29/RES_hh_num!Q29)</f>
        <v>428.39534862007105</v>
      </c>
      <c r="R29" s="72">
        <f>IF(RES_hh_tes!R29=0,0,1000*11630*RES_hh_tes!R29/RES_hh_num!R29)</f>
        <v>452.15586739042891</v>
      </c>
      <c r="S29" s="72">
        <f>IF(RES_hh_tes!S29=0,0,1000*11630*RES_hh_tes!S29/RES_hh_num!S29)</f>
        <v>434.99631638487807</v>
      </c>
      <c r="T29" s="72">
        <f>IF(RES_hh_tes!T29=0,0,1000*11630*RES_hh_tes!T29/RES_hh_num!T29)</f>
        <v>404.55360148322916</v>
      </c>
      <c r="U29" s="72">
        <f>IF(RES_hh_tes!U29=0,0,1000*11630*RES_hh_tes!U29/RES_hh_num!U29)</f>
        <v>414.53060047077662</v>
      </c>
      <c r="V29" s="72">
        <f>IF(RES_hh_tes!V29=0,0,1000*11630*RES_hh_tes!V29/RES_hh_num!V29)</f>
        <v>401.83698832111759</v>
      </c>
      <c r="W29" s="72">
        <f>IF(RES_hh_tes!W29=0,0,1000*11630*RES_hh_tes!W29/RES_hh_num!W29)</f>
        <v>507.08815987145596</v>
      </c>
      <c r="DA29" s="89" t="s">
        <v>519</v>
      </c>
    </row>
    <row r="30" spans="1:105" ht="12" customHeight="1" x14ac:dyDescent="0.25">
      <c r="A30" s="28" t="s">
        <v>192</v>
      </c>
      <c r="B30" s="72">
        <f>IF(RES_hh_tes!B30=0,0,1000*11630*RES_hh_tes!B30/RES_hh_num!B30)</f>
        <v>268.24894202147561</v>
      </c>
      <c r="C30" s="72">
        <f>IF(RES_hh_tes!C30=0,0,1000*11630*RES_hh_tes!C30/RES_hh_num!C30)</f>
        <v>322.66723230648762</v>
      </c>
      <c r="D30" s="72">
        <f>IF(RES_hh_tes!D30=0,0,1000*11630*RES_hh_tes!D30/RES_hh_num!D30)</f>
        <v>329.03306717007854</v>
      </c>
      <c r="E30" s="72">
        <f>IF(RES_hh_tes!E30=0,0,1000*11630*RES_hh_tes!E30/RES_hh_num!E30)</f>
        <v>326.76632219750871</v>
      </c>
      <c r="F30" s="72">
        <f>IF(RES_hh_tes!F30=0,0,1000*11630*RES_hh_tes!F30/RES_hh_num!F30)</f>
        <v>327.8222448394697</v>
      </c>
      <c r="G30" s="72">
        <f>IF(RES_hh_tes!G30=0,0,1000*11630*RES_hh_tes!G30/RES_hh_num!G30)</f>
        <v>313.12554710494919</v>
      </c>
      <c r="H30" s="72">
        <f>IF(RES_hh_tes!H30=0,0,1000*11630*RES_hh_tes!H30/RES_hh_num!H30)</f>
        <v>349.69747524414697</v>
      </c>
      <c r="I30" s="72">
        <f>IF(RES_hh_tes!I30=0,0,1000*11630*RES_hh_tes!I30/RES_hh_num!I30)</f>
        <v>286.28849429766484</v>
      </c>
      <c r="J30" s="72">
        <f>IF(RES_hh_tes!J30=0,0,1000*11630*RES_hh_tes!J30/RES_hh_num!J30)</f>
        <v>316.07982683634316</v>
      </c>
      <c r="K30" s="72">
        <f>IF(RES_hh_tes!K30=0,0,1000*11630*RES_hh_tes!K30/RES_hh_num!K30)</f>
        <v>404.38458303204521</v>
      </c>
      <c r="L30" s="72">
        <f>IF(RES_hh_tes!L30=0,0,1000*11630*RES_hh_tes!L30/RES_hh_num!L30)</f>
        <v>406.74708017282177</v>
      </c>
      <c r="M30" s="72">
        <f>IF(RES_hh_tes!M30=0,0,1000*11630*RES_hh_tes!M30/RES_hh_num!M30)</f>
        <v>412.39188708940605</v>
      </c>
      <c r="N30" s="72">
        <f>IF(RES_hh_tes!N30=0,0,1000*11630*RES_hh_tes!N30/RES_hh_num!N30)</f>
        <v>406.11074184621094</v>
      </c>
      <c r="O30" s="72">
        <f>IF(RES_hh_tes!O30=0,0,1000*11630*RES_hh_tes!O30/RES_hh_num!O30)</f>
        <v>409.14288933326145</v>
      </c>
      <c r="P30" s="72">
        <f>IF(RES_hh_tes!P30=0,0,1000*11630*RES_hh_tes!P30/RES_hh_num!P30)</f>
        <v>420.95101085854066</v>
      </c>
      <c r="Q30" s="72">
        <f>IF(RES_hh_tes!Q30=0,0,1000*11630*RES_hh_tes!Q30/RES_hh_num!Q30)</f>
        <v>407.72064797499888</v>
      </c>
      <c r="R30" s="72">
        <f>IF(RES_hh_tes!R30=0,0,1000*11630*RES_hh_tes!R30/RES_hh_num!R30)</f>
        <v>408.01943808773615</v>
      </c>
      <c r="S30" s="72">
        <f>IF(RES_hh_tes!S30=0,0,1000*11630*RES_hh_tes!S30/RES_hh_num!S30)</f>
        <v>419.05224218693957</v>
      </c>
      <c r="T30" s="72">
        <f>IF(RES_hh_tes!T30=0,0,1000*11630*RES_hh_tes!T30/RES_hh_num!T30)</f>
        <v>403.77198711020912</v>
      </c>
      <c r="U30" s="72">
        <f>IF(RES_hh_tes!U30=0,0,1000*11630*RES_hh_tes!U30/RES_hh_num!U30)</f>
        <v>418.24543275561297</v>
      </c>
      <c r="V30" s="72">
        <f>IF(RES_hh_tes!V30=0,0,1000*11630*RES_hh_tes!V30/RES_hh_num!V30)</f>
        <v>422.83578617308467</v>
      </c>
      <c r="W30" s="72">
        <f>IF(RES_hh_tes!W30=0,0,1000*11630*RES_hh_tes!W30/RES_hh_num!W30)</f>
        <v>478.5057770580936</v>
      </c>
      <c r="DA30" s="89" t="s">
        <v>520</v>
      </c>
    </row>
    <row r="31" spans="1:105" ht="12" customHeight="1" x14ac:dyDescent="0.25">
      <c r="A31" s="28" t="s">
        <v>207</v>
      </c>
      <c r="B31" s="72">
        <f>IF(RES_hh_tes!B31=0,0,1000*11630*RES_hh_tes!B31/RES_hh_num!B31)</f>
        <v>272.78631710198033</v>
      </c>
      <c r="C31" s="72">
        <f>IF(RES_hh_tes!C31=0,0,1000*11630*RES_hh_tes!C31/RES_hh_num!C31)</f>
        <v>318.54414344373748</v>
      </c>
      <c r="D31" s="72">
        <f>IF(RES_hh_tes!D31=0,0,1000*11630*RES_hh_tes!D31/RES_hh_num!D31)</f>
        <v>335.14446447389582</v>
      </c>
      <c r="E31" s="72">
        <f>IF(RES_hh_tes!E31=0,0,1000*11630*RES_hh_tes!E31/RES_hh_num!E31)</f>
        <v>329.92442532112238</v>
      </c>
      <c r="F31" s="72">
        <f>IF(RES_hh_tes!F31=0,0,1000*11630*RES_hh_tes!F31/RES_hh_num!F31)</f>
        <v>344.75045342397789</v>
      </c>
      <c r="G31" s="72">
        <f>IF(RES_hh_tes!G31=0,0,1000*11630*RES_hh_tes!G31/RES_hh_num!G31)</f>
        <v>281.79880258442017</v>
      </c>
      <c r="H31" s="72">
        <f>IF(RES_hh_tes!H31=0,0,1000*11630*RES_hh_tes!H31/RES_hh_num!H31)</f>
        <v>338.24329176356895</v>
      </c>
      <c r="I31" s="72">
        <f>IF(RES_hh_tes!I31=0,0,1000*11630*RES_hh_tes!I31/RES_hh_num!I31)</f>
        <v>299.10194134845852</v>
      </c>
      <c r="J31" s="72">
        <f>IF(RES_hh_tes!J31=0,0,1000*11630*RES_hh_tes!J31/RES_hh_num!J31)</f>
        <v>316.9650318361584</v>
      </c>
      <c r="K31" s="72">
        <f>IF(RES_hh_tes!K31=0,0,1000*11630*RES_hh_tes!K31/RES_hh_num!K31)</f>
        <v>398.12693195133943</v>
      </c>
      <c r="L31" s="72">
        <f>IF(RES_hh_tes!L31=0,0,1000*11630*RES_hh_tes!L31/RES_hh_num!L31)</f>
        <v>398.50364293921729</v>
      </c>
      <c r="M31" s="72">
        <f>IF(RES_hh_tes!M31=0,0,1000*11630*RES_hh_tes!M31/RES_hh_num!M31)</f>
        <v>410.39064059278002</v>
      </c>
      <c r="N31" s="72">
        <f>IF(RES_hh_tes!N31=0,0,1000*11630*RES_hh_tes!N31/RES_hh_num!N31)</f>
        <v>428.83364554045284</v>
      </c>
      <c r="O31" s="72">
        <f>IF(RES_hh_tes!O31=0,0,1000*11630*RES_hh_tes!O31/RES_hh_num!O31)</f>
        <v>408.98911741851316</v>
      </c>
      <c r="P31" s="72">
        <f>IF(RES_hh_tes!P31=0,0,1000*11630*RES_hh_tes!P31/RES_hh_num!P31)</f>
        <v>435.37350267592922</v>
      </c>
      <c r="Q31" s="72">
        <f>IF(RES_hh_tes!Q31=0,0,1000*11630*RES_hh_tes!Q31/RES_hh_num!Q31)</f>
        <v>413.28552225991399</v>
      </c>
      <c r="R31" s="72">
        <f>IF(RES_hh_tes!R31=0,0,1000*11630*RES_hh_tes!R31/RES_hh_num!R31)</f>
        <v>390.75635450212491</v>
      </c>
      <c r="S31" s="72">
        <f>IF(RES_hh_tes!S31=0,0,1000*11630*RES_hh_tes!S31/RES_hh_num!S31)</f>
        <v>418.284602377981</v>
      </c>
      <c r="T31" s="72">
        <f>IF(RES_hh_tes!T31=0,0,1000*11630*RES_hh_tes!T31/RES_hh_num!T31)</f>
        <v>403.04976214229339</v>
      </c>
      <c r="U31" s="72">
        <f>IF(RES_hh_tes!U31=0,0,1000*11630*RES_hh_tes!U31/RES_hh_num!U31)</f>
        <v>417.81011443116921</v>
      </c>
      <c r="V31" s="72">
        <f>IF(RES_hh_tes!V31=0,0,1000*11630*RES_hh_tes!V31/RES_hh_num!V31)</f>
        <v>418.83437698055667</v>
      </c>
      <c r="W31" s="72">
        <f>IF(RES_hh_tes!W31=0,0,1000*11630*RES_hh_tes!W31/RES_hh_num!W31)</f>
        <v>479.16760304767234</v>
      </c>
      <c r="DA31" s="89" t="s">
        <v>521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275.39968676097368</v>
      </c>
      <c r="C32" s="77">
        <f>IF(RES_hh_tes!C32=0,0,1000*11630*RES_hh_tes!C32/RES_hh_num!C32)</f>
        <v>317.52941755217427</v>
      </c>
      <c r="D32" s="77">
        <f>IF(RES_hh_tes!D32=0,0,1000*11630*RES_hh_tes!D32/RES_hh_num!D32)</f>
        <v>332.99028846713668</v>
      </c>
      <c r="E32" s="77">
        <f>IF(RES_hh_tes!E32=0,0,1000*11630*RES_hh_tes!E32/RES_hh_num!E32)</f>
        <v>332.68506492476911</v>
      </c>
      <c r="F32" s="77">
        <f>IF(RES_hh_tes!F32=0,0,1000*11630*RES_hh_tes!F32/RES_hh_num!F32)</f>
        <v>354.50490298421533</v>
      </c>
      <c r="G32" s="77">
        <f>IF(RES_hh_tes!G32=0,0,1000*11630*RES_hh_tes!G32/RES_hh_num!G32)</f>
        <v>287.68580730562542</v>
      </c>
      <c r="H32" s="77">
        <f>IF(RES_hh_tes!H32=0,0,1000*11630*RES_hh_tes!H32/RES_hh_num!H32)</f>
        <v>335.54275770262575</v>
      </c>
      <c r="I32" s="77">
        <f>IF(RES_hh_tes!I32=0,0,1000*11630*RES_hh_tes!I32/RES_hh_num!I32)</f>
        <v>293.1680869233461</v>
      </c>
      <c r="J32" s="77">
        <f>IF(RES_hh_tes!J32=0,0,1000*11630*RES_hh_tes!J32/RES_hh_num!J32)</f>
        <v>317.44667327487656</v>
      </c>
      <c r="K32" s="77">
        <f>IF(RES_hh_tes!K32=0,0,1000*11630*RES_hh_tes!K32/RES_hh_num!K32)</f>
        <v>401.34592807916874</v>
      </c>
      <c r="L32" s="77">
        <f>IF(RES_hh_tes!L32=0,0,1000*11630*RES_hh_tes!L32/RES_hh_num!L32)</f>
        <v>406.14904652674096</v>
      </c>
      <c r="M32" s="77">
        <f>IF(RES_hh_tes!M32=0,0,1000*11630*RES_hh_tes!M32/RES_hh_num!M32)</f>
        <v>401.11764324056975</v>
      </c>
      <c r="N32" s="77">
        <f>IF(RES_hh_tes!N32=0,0,1000*11630*RES_hh_tes!N32/RES_hh_num!N32)</f>
        <v>413.27603437912359</v>
      </c>
      <c r="O32" s="77">
        <f>IF(RES_hh_tes!O32=0,0,1000*11630*RES_hh_tes!O32/RES_hh_num!O32)</f>
        <v>404.22396834942629</v>
      </c>
      <c r="P32" s="77">
        <f>IF(RES_hh_tes!P32=0,0,1000*11630*RES_hh_tes!P32/RES_hh_num!P32)</f>
        <v>421.79450015444746</v>
      </c>
      <c r="Q32" s="77">
        <f>IF(RES_hh_tes!Q32=0,0,1000*11630*RES_hh_tes!Q32/RES_hh_num!Q32)</f>
        <v>406.20041135518318</v>
      </c>
      <c r="R32" s="77">
        <f>IF(RES_hh_tes!R32=0,0,1000*11630*RES_hh_tes!R32/RES_hh_num!R32)</f>
        <v>416.02828996589045</v>
      </c>
      <c r="S32" s="77">
        <f>IF(RES_hh_tes!S32=0,0,1000*11630*RES_hh_tes!S32/RES_hh_num!S32)</f>
        <v>417.90883404233756</v>
      </c>
      <c r="T32" s="77">
        <f>IF(RES_hh_tes!T32=0,0,1000*11630*RES_hh_tes!T32/RES_hh_num!T32)</f>
        <v>414.49939315803482</v>
      </c>
      <c r="U32" s="77">
        <f>IF(RES_hh_tes!U32=0,0,1000*11630*RES_hh_tes!U32/RES_hh_num!U32)</f>
        <v>425.10742711149942</v>
      </c>
      <c r="V32" s="77">
        <f>IF(RES_hh_tes!V32=0,0,1000*11630*RES_hh_tes!V32/RES_hh_num!V32)</f>
        <v>418.60777277218199</v>
      </c>
      <c r="W32" s="77">
        <f>IF(RES_hh_tes!W32=0,0,1000*11630*RES_hh_tes!W32/RES_hh_num!W32)</f>
        <v>476.67948508830113</v>
      </c>
      <c r="DA32" s="92" t="s">
        <v>522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2727.5462823933995</v>
      </c>
      <c r="C3" s="65">
        <f>IF(RES_hh_emi!C3=0,0,1000000*RES_hh_emi!C3/RES_hh_num!C3)</f>
        <v>2745.1604422692849</v>
      </c>
      <c r="D3" s="65">
        <f>IF(RES_hh_emi!D3=0,0,1000000*RES_hh_emi!D3/RES_hh_num!D3)</f>
        <v>2534.7814096146158</v>
      </c>
      <c r="E3" s="65">
        <f>IF(RES_hh_emi!E3=0,0,1000000*RES_hh_emi!E3/RES_hh_num!E3)</f>
        <v>2511.3870885991792</v>
      </c>
      <c r="F3" s="65">
        <f>IF(RES_hh_emi!F3=0,0,1000000*RES_hh_emi!F3/RES_hh_num!F3)</f>
        <v>2403.3832094387653</v>
      </c>
      <c r="G3" s="65">
        <f>IF(RES_hh_emi!G3=0,0,1000000*RES_hh_emi!G3/RES_hh_num!G3)</f>
        <v>2499.5143421287239</v>
      </c>
      <c r="H3" s="65">
        <f>IF(RES_hh_emi!H3=0,0,1000000*RES_hh_emi!H3/RES_hh_num!H3)</f>
        <v>2384.1338428058584</v>
      </c>
      <c r="I3" s="65">
        <f>IF(RES_hh_emi!I3=0,0,1000000*RES_hh_emi!I3/RES_hh_num!I3)</f>
        <v>2095.5495833371392</v>
      </c>
      <c r="J3" s="65">
        <f>IF(RES_hh_emi!J3=0,0,1000000*RES_hh_emi!J3/RES_hh_num!J3)</f>
        <v>2119.8873924363584</v>
      </c>
      <c r="K3" s="65">
        <f>IF(RES_hh_emi!K3=0,0,1000000*RES_hh_emi!K3/RES_hh_num!K3)</f>
        <v>2023.0832034421087</v>
      </c>
      <c r="L3" s="65">
        <f>IF(RES_hh_emi!L3=0,0,1000000*RES_hh_emi!L3/RES_hh_num!L3)</f>
        <v>2196.2148318443187</v>
      </c>
      <c r="M3" s="65">
        <f>IF(RES_hh_emi!M3=0,0,1000000*RES_hh_emi!M3/RES_hh_num!M3)</f>
        <v>1893.5114115722149</v>
      </c>
      <c r="N3" s="65">
        <f>IF(RES_hh_emi!N3=0,0,1000000*RES_hh_emi!N3/RES_hh_num!N3)</f>
        <v>1813.2502542065795</v>
      </c>
      <c r="O3" s="65">
        <f>IF(RES_hh_emi!O3=0,0,1000000*RES_hh_emi!O3/RES_hh_num!O3)</f>
        <v>1852.236546841327</v>
      </c>
      <c r="P3" s="65">
        <f>IF(RES_hh_emi!P3=0,0,1000000*RES_hh_emi!P3/RES_hh_num!P3)</f>
        <v>1588.2070630446121</v>
      </c>
      <c r="Q3" s="65">
        <f>IF(RES_hh_emi!Q3=0,0,1000000*RES_hh_emi!Q3/RES_hh_num!Q3)</f>
        <v>1659.3285084028073</v>
      </c>
      <c r="R3" s="65">
        <f>IF(RES_hh_emi!R3=0,0,1000000*RES_hh_emi!R3/RES_hh_num!R3)</f>
        <v>1716.3282153663699</v>
      </c>
      <c r="S3" s="65">
        <f>IF(RES_hh_emi!S3=0,0,1000000*RES_hh_emi!S3/RES_hh_num!S3)</f>
        <v>1695.6255878223142</v>
      </c>
      <c r="T3" s="65">
        <f>IF(RES_hh_emi!T3=0,0,1000000*RES_hh_emi!T3/RES_hh_num!T3)</f>
        <v>1514.0860710818811</v>
      </c>
      <c r="U3" s="65">
        <f>IF(RES_hh_emi!U3=0,0,1000000*RES_hh_emi!U3/RES_hh_num!U3)</f>
        <v>1558.804538129823</v>
      </c>
      <c r="V3" s="65">
        <f>IF(RES_hh_emi!V3=0,0,1000000*RES_hh_emi!V3/RES_hh_num!V3)</f>
        <v>1560.9473840704568</v>
      </c>
      <c r="W3" s="65">
        <f>IF(RES_hh_emi!W3=0,0,1000000*RES_hh_emi!W3/RES_hh_num!W3)</f>
        <v>1674.0691468712589</v>
      </c>
      <c r="DA3" s="87" t="s">
        <v>283</v>
      </c>
    </row>
    <row r="4" spans="1:105" ht="12.95" customHeight="1" x14ac:dyDescent="0.25">
      <c r="A4" s="68" t="s">
        <v>57</v>
      </c>
      <c r="B4" s="69">
        <f>IF(RES_hh_emi!B4=0,0,1000000*RES_hh_emi!B4/RES_hh_num!B4)</f>
        <v>2484.3435148111125</v>
      </c>
      <c r="C4" s="69">
        <f>IF(RES_hh_emi!C4=0,0,1000000*RES_hh_emi!C4/RES_hh_num!C4)</f>
        <v>2498.877835822414</v>
      </c>
      <c r="D4" s="69">
        <f>IF(RES_hh_emi!D4=0,0,1000000*RES_hh_emi!D4/RES_hh_num!D4)</f>
        <v>2279.480908447943</v>
      </c>
      <c r="E4" s="69">
        <f>IF(RES_hh_emi!E4=0,0,1000000*RES_hh_emi!E4/RES_hh_num!E4)</f>
        <v>2253.6708312417763</v>
      </c>
      <c r="F4" s="69">
        <f>IF(RES_hh_emi!F4=0,0,1000000*RES_hh_emi!F4/RES_hh_num!F4)</f>
        <v>2148.658868708359</v>
      </c>
      <c r="G4" s="69">
        <f>IF(RES_hh_emi!G4=0,0,1000000*RES_hh_emi!G4/RES_hh_num!G4)</f>
        <v>2250.3666329866714</v>
      </c>
      <c r="H4" s="69">
        <f>IF(RES_hh_emi!H4=0,0,1000000*RES_hh_emi!H4/RES_hh_num!H4)</f>
        <v>2129.2682724576775</v>
      </c>
      <c r="I4" s="69">
        <f>IF(RES_hh_emi!I4=0,0,1000000*RES_hh_emi!I4/RES_hh_num!I4)</f>
        <v>1863.5130924566117</v>
      </c>
      <c r="J4" s="69">
        <f>IF(RES_hh_emi!J4=0,0,1000000*RES_hh_emi!J4/RES_hh_num!J4)</f>
        <v>1888.0765560617842</v>
      </c>
      <c r="K4" s="69">
        <f>IF(RES_hh_emi!K4=0,0,1000000*RES_hh_emi!K4/RES_hh_num!K4)</f>
        <v>1785.7750650371572</v>
      </c>
      <c r="L4" s="69">
        <f>IF(RES_hh_emi!L4=0,0,1000000*RES_hh_emi!L4/RES_hh_num!L4)</f>
        <v>1959.2396837786232</v>
      </c>
      <c r="M4" s="69">
        <f>IF(RES_hh_emi!M4=0,0,1000000*RES_hh_emi!M4/RES_hh_num!M4)</f>
        <v>1655.4408022066273</v>
      </c>
      <c r="N4" s="69">
        <f>IF(RES_hh_emi!N4=0,0,1000000*RES_hh_emi!N4/RES_hh_num!N4)</f>
        <v>1597.394603469942</v>
      </c>
      <c r="O4" s="69">
        <f>IF(RES_hh_emi!O4=0,0,1000000*RES_hh_emi!O4/RES_hh_num!O4)</f>
        <v>1636.746978750168</v>
      </c>
      <c r="P4" s="69">
        <f>IF(RES_hh_emi!P4=0,0,1000000*RES_hh_emi!P4/RES_hh_num!P4)</f>
        <v>1373.6194306375801</v>
      </c>
      <c r="Q4" s="69">
        <f>IF(RES_hh_emi!Q4=0,0,1000000*RES_hh_emi!Q4/RES_hh_num!Q4)</f>
        <v>1460.6061042658132</v>
      </c>
      <c r="R4" s="69">
        <f>IF(RES_hh_emi!R4=0,0,1000000*RES_hh_emi!R4/RES_hh_num!R4)</f>
        <v>1523.521200757282</v>
      </c>
      <c r="S4" s="69">
        <f>IF(RES_hh_emi!S4=0,0,1000000*RES_hh_emi!S4/RES_hh_num!S4)</f>
        <v>1505.8776154385994</v>
      </c>
      <c r="T4" s="69">
        <f>IF(RES_hh_emi!T4=0,0,1000000*RES_hh_emi!T4/RES_hh_num!T4)</f>
        <v>1343.391848229892</v>
      </c>
      <c r="U4" s="69">
        <f>IF(RES_hh_emi!U4=0,0,1000000*RES_hh_emi!U4/RES_hh_num!U4)</f>
        <v>1389.5616065602974</v>
      </c>
      <c r="V4" s="69">
        <f>IF(RES_hh_emi!V4=0,0,1000000*RES_hh_emi!V4/RES_hh_num!V4)</f>
        <v>1390.0227534377286</v>
      </c>
      <c r="W4" s="69">
        <f>IF(RES_hh_emi!W4=0,0,1000000*RES_hh_emi!W4/RES_hh_num!W4)</f>
        <v>1478.0429659200076</v>
      </c>
      <c r="DA4" s="88" t="s">
        <v>284</v>
      </c>
    </row>
    <row r="5" spans="1:105" ht="12" customHeight="1" x14ac:dyDescent="0.25">
      <c r="A5" s="28" t="s">
        <v>51</v>
      </c>
      <c r="B5" s="72">
        <f>IF(RES_hh_emi!B5=0,0,1000000*RES_hh_emi!B5/RES_hh_num!B5)</f>
        <v>5423.6798742916662</v>
      </c>
      <c r="C5" s="72">
        <f>IF(RES_hh_emi!C5=0,0,1000000*RES_hh_emi!C5/RES_hh_num!C5)</f>
        <v>5567.6786850477793</v>
      </c>
      <c r="D5" s="72">
        <f>IF(RES_hh_emi!D5=0,0,1000000*RES_hh_emi!D5/RES_hh_num!D5)</f>
        <v>5121.2591779992199</v>
      </c>
      <c r="E5" s="72">
        <f>IF(RES_hh_emi!E5=0,0,1000000*RES_hh_emi!E5/RES_hh_num!E5)</f>
        <v>5002.3296859423417</v>
      </c>
      <c r="F5" s="72">
        <f>IF(RES_hh_emi!F5=0,0,1000000*RES_hh_emi!F5/RES_hh_num!F5)</f>
        <v>5526.4542425635755</v>
      </c>
      <c r="G5" s="72">
        <f>IF(RES_hh_emi!G5=0,0,1000000*RES_hh_emi!G5/RES_hh_num!G5)</f>
        <v>4798.4448270615303</v>
      </c>
      <c r="H5" s="72">
        <f>IF(RES_hh_emi!H5=0,0,1000000*RES_hh_emi!H5/RES_hh_num!H5)</f>
        <v>5139.5295172007927</v>
      </c>
      <c r="I5" s="72">
        <f>IF(RES_hh_emi!I5=0,0,1000000*RES_hh_emi!I5/RES_hh_num!I5)</f>
        <v>5004.0464557848281</v>
      </c>
      <c r="J5" s="72">
        <f>IF(RES_hh_emi!J5=0,0,1000000*RES_hh_emi!J5/RES_hh_num!J5)</f>
        <v>5644.1286011239836</v>
      </c>
      <c r="K5" s="72">
        <f>IF(RES_hh_emi!K5=0,0,1000000*RES_hh_emi!K5/RES_hh_num!K5)</f>
        <v>4863.9819432710065</v>
      </c>
      <c r="L5" s="72">
        <f>IF(RES_hh_emi!L5=0,0,1000000*RES_hh_emi!L5/RES_hh_num!L5)</f>
        <v>6162.3651127165222</v>
      </c>
      <c r="M5" s="72">
        <f>IF(RES_hh_emi!M5=0,0,1000000*RES_hh_emi!M5/RES_hh_num!M5)</f>
        <v>4808.2803323215712</v>
      </c>
      <c r="N5" s="72">
        <f>IF(RES_hh_emi!N5=0,0,1000000*RES_hh_emi!N5/RES_hh_num!N5)</f>
        <v>5721.6854215832827</v>
      </c>
      <c r="O5" s="72">
        <f>IF(RES_hh_emi!O5=0,0,1000000*RES_hh_emi!O5/RES_hh_num!O5)</f>
        <v>4995.9387563007831</v>
      </c>
      <c r="P5" s="72">
        <f>IF(RES_hh_emi!P5=0,0,1000000*RES_hh_emi!P5/RES_hh_num!P5)</f>
        <v>4682.2518174307188</v>
      </c>
      <c r="Q5" s="72">
        <f>IF(RES_hh_emi!Q5=0,0,1000000*RES_hh_emi!Q5/RES_hh_num!Q5)</f>
        <v>4560.173273033266</v>
      </c>
      <c r="R5" s="72">
        <f>IF(RES_hh_emi!R5=0,0,1000000*RES_hh_emi!R5/RES_hh_num!R5)</f>
        <v>4936.460791496409</v>
      </c>
      <c r="S5" s="72">
        <f>IF(RES_hh_emi!S5=0,0,1000000*RES_hh_emi!S5/RES_hh_num!S5)</f>
        <v>5482.5858641994118</v>
      </c>
      <c r="T5" s="72">
        <f>IF(RES_hh_emi!T5=0,0,1000000*RES_hh_emi!T5/RES_hh_num!T5)</f>
        <v>4992.273817657675</v>
      </c>
      <c r="U5" s="72">
        <f>IF(RES_hh_emi!U5=0,0,1000000*RES_hh_emi!U5/RES_hh_num!U5)</f>
        <v>5784.0039294023127</v>
      </c>
      <c r="V5" s="72">
        <f>IF(RES_hh_emi!V5=0,0,1000000*RES_hh_emi!V5/RES_hh_num!V5)</f>
        <v>5115.6140203888681</v>
      </c>
      <c r="W5" s="72">
        <f>IF(RES_hh_emi!W5=0,0,1000000*RES_hh_emi!W5/RES_hh_num!W5)</f>
        <v>5507.1363115125278</v>
      </c>
      <c r="DA5" s="89" t="s">
        <v>524</v>
      </c>
    </row>
    <row r="6" spans="1:105" ht="12" customHeight="1" x14ac:dyDescent="0.25">
      <c r="A6" s="28" t="s">
        <v>74</v>
      </c>
      <c r="B6" s="72">
        <f>IF(RES_hh_emi!B6=0,0,1000000*RES_hh_emi!B6/RES_hh_num!B6)</f>
        <v>4423.152734885578</v>
      </c>
      <c r="C6" s="72">
        <f>IF(RES_hh_emi!C6=0,0,1000000*RES_hh_emi!C6/RES_hh_num!C6)</f>
        <v>4160.6969833727171</v>
      </c>
      <c r="D6" s="72">
        <f>IF(RES_hh_emi!D6=0,0,1000000*RES_hh_emi!D6/RES_hh_num!D6)</f>
        <v>4102.8529304052772</v>
      </c>
      <c r="E6" s="72">
        <f>IF(RES_hh_emi!E6=0,0,1000000*RES_hh_emi!E6/RES_hh_num!E6)</f>
        <v>3826.2332890180951</v>
      </c>
      <c r="F6" s="72">
        <f>IF(RES_hh_emi!F6=0,0,1000000*RES_hh_emi!F6/RES_hh_num!F6)</f>
        <v>3699.7747316648047</v>
      </c>
      <c r="G6" s="72">
        <f>IF(RES_hh_emi!G6=0,0,1000000*RES_hh_emi!G6/RES_hh_num!G6)</f>
        <v>4277.5945452729966</v>
      </c>
      <c r="H6" s="72">
        <f>IF(RES_hh_emi!H6=0,0,1000000*RES_hh_emi!H6/RES_hh_num!H6)</f>
        <v>3866.328777335118</v>
      </c>
      <c r="I6" s="72">
        <f>IF(RES_hh_emi!I6=0,0,1000000*RES_hh_emi!I6/RES_hh_num!I6)</f>
        <v>3908.9913485096822</v>
      </c>
      <c r="J6" s="72">
        <f>IF(RES_hh_emi!J6=0,0,1000000*RES_hh_emi!J6/RES_hh_num!J6)</f>
        <v>4234.8998598484104</v>
      </c>
      <c r="K6" s="72">
        <f>IF(RES_hh_emi!K6=0,0,1000000*RES_hh_emi!K6/RES_hh_num!K6)</f>
        <v>3442.0770277093065</v>
      </c>
      <c r="L6" s="72">
        <f>IF(RES_hh_emi!L6=0,0,1000000*RES_hh_emi!L6/RES_hh_num!L6)</f>
        <v>4292.8569958403932</v>
      </c>
      <c r="M6" s="72">
        <f>IF(RES_hh_emi!M6=0,0,1000000*RES_hh_emi!M6/RES_hh_num!M6)</f>
        <v>3418.6139285074914</v>
      </c>
      <c r="N6" s="72">
        <f>IF(RES_hh_emi!N6=0,0,1000000*RES_hh_emi!N6/RES_hh_num!N6)</f>
        <v>3718.541540829413</v>
      </c>
      <c r="O6" s="72">
        <f>IF(RES_hh_emi!O6=0,0,1000000*RES_hh_emi!O6/RES_hh_num!O6)</f>
        <v>4268.7688718471027</v>
      </c>
      <c r="P6" s="72">
        <f>IF(RES_hh_emi!P6=0,0,1000000*RES_hh_emi!P6/RES_hh_num!P6)</f>
        <v>3532.2886606886655</v>
      </c>
      <c r="Q6" s="72">
        <f>IF(RES_hh_emi!Q6=0,0,1000000*RES_hh_emi!Q6/RES_hh_num!Q6)</f>
        <v>3577.2624499521044</v>
      </c>
      <c r="R6" s="72">
        <f>IF(RES_hh_emi!R6=0,0,1000000*RES_hh_emi!R6/RES_hh_num!R6)</f>
        <v>3583.9123716370004</v>
      </c>
      <c r="S6" s="72">
        <f>IF(RES_hh_emi!S6=0,0,1000000*RES_hh_emi!S6/RES_hh_num!S6)</f>
        <v>4082.163274345774</v>
      </c>
      <c r="T6" s="72">
        <f>IF(RES_hh_emi!T6=0,0,1000000*RES_hh_emi!T6/RES_hh_num!T6)</f>
        <v>3585.3469034764826</v>
      </c>
      <c r="U6" s="72">
        <f>IF(RES_hh_emi!U6=0,0,1000000*RES_hh_emi!U6/RES_hh_num!U6)</f>
        <v>3590.6795377367948</v>
      </c>
      <c r="V6" s="72">
        <f>IF(RES_hh_emi!V6=0,0,1000000*RES_hh_emi!V6/RES_hh_num!V6)</f>
        <v>3721.9360680024311</v>
      </c>
      <c r="W6" s="72">
        <f>IF(RES_hh_emi!W6=0,0,1000000*RES_hh_emi!W6/RES_hh_num!W6)</f>
        <v>3923.0636876075255</v>
      </c>
      <c r="DA6" s="89" t="s">
        <v>525</v>
      </c>
    </row>
    <row r="7" spans="1:105" ht="12" customHeight="1" x14ac:dyDescent="0.25">
      <c r="A7" s="28" t="s">
        <v>205</v>
      </c>
      <c r="B7" s="72">
        <f>IF(RES_hh_emi!B7=0,0,1000000*RES_hh_emi!B7/RES_hh_num!B7)</f>
        <v>5330.3032329942453</v>
      </c>
      <c r="C7" s="72">
        <f>IF(RES_hh_emi!C7=0,0,1000000*RES_hh_emi!C7/RES_hh_num!C7)</f>
        <v>5277.1372763845184</v>
      </c>
      <c r="D7" s="72">
        <f>IF(RES_hh_emi!D7=0,0,1000000*RES_hh_emi!D7/RES_hh_num!D7)</f>
        <v>4989.2304408169521</v>
      </c>
      <c r="E7" s="72">
        <f>IF(RES_hh_emi!E7=0,0,1000000*RES_hh_emi!E7/RES_hh_num!E7)</f>
        <v>5021.1266938950203</v>
      </c>
      <c r="F7" s="72">
        <f>IF(RES_hh_emi!F7=0,0,1000000*RES_hh_emi!F7/RES_hh_num!F7)</f>
        <v>4987.7426378549453</v>
      </c>
      <c r="G7" s="72">
        <f>IF(RES_hh_emi!G7=0,0,1000000*RES_hh_emi!G7/RES_hh_num!G7)</f>
        <v>4979.5470263020516</v>
      </c>
      <c r="H7" s="72">
        <f>IF(RES_hh_emi!H7=0,0,1000000*RES_hh_emi!H7/RES_hh_num!H7)</f>
        <v>4959.2382677540854</v>
      </c>
      <c r="I7" s="72">
        <f>IF(RES_hh_emi!I7=0,0,1000000*RES_hh_emi!I7/RES_hh_num!I7)</f>
        <v>4537.0106170292347</v>
      </c>
      <c r="J7" s="72">
        <f>IF(RES_hh_emi!J7=0,0,1000000*RES_hh_emi!J7/RES_hh_num!J7)</f>
        <v>4780.6695698170543</v>
      </c>
      <c r="K7" s="72">
        <f>IF(RES_hh_emi!K7=0,0,1000000*RES_hh_emi!K7/RES_hh_num!K7)</f>
        <v>4661.0206551703659</v>
      </c>
      <c r="L7" s="72">
        <f>IF(RES_hh_emi!L7=0,0,1000000*RES_hh_emi!L7/RES_hh_num!L7)</f>
        <v>5363.1272931712601</v>
      </c>
      <c r="M7" s="72">
        <f>IF(RES_hh_emi!M7=0,0,1000000*RES_hh_emi!M7/RES_hh_num!M7)</f>
        <v>4767.0041365244952</v>
      </c>
      <c r="N7" s="72">
        <f>IF(RES_hh_emi!N7=0,0,1000000*RES_hh_emi!N7/RES_hh_num!N7)</f>
        <v>4553.3312900320807</v>
      </c>
      <c r="O7" s="72">
        <f>IF(RES_hh_emi!O7=0,0,1000000*RES_hh_emi!O7/RES_hh_num!O7)</f>
        <v>4921.4577600143039</v>
      </c>
      <c r="P7" s="72">
        <f>IF(RES_hh_emi!P7=0,0,1000000*RES_hh_emi!P7/RES_hh_num!P7)</f>
        <v>4246.6356388587474</v>
      </c>
      <c r="Q7" s="72">
        <f>IF(RES_hh_emi!Q7=0,0,1000000*RES_hh_emi!Q7/RES_hh_num!Q7)</f>
        <v>4530.5191228771973</v>
      </c>
      <c r="R7" s="72">
        <f>IF(RES_hh_emi!R7=0,0,1000000*RES_hh_emi!R7/RES_hh_num!R7)</f>
        <v>4617.705210228577</v>
      </c>
      <c r="S7" s="72">
        <f>IF(RES_hh_emi!S7=0,0,1000000*RES_hh_emi!S7/RES_hh_num!S7)</f>
        <v>4714.9641823957618</v>
      </c>
      <c r="T7" s="72">
        <f>IF(RES_hh_emi!T7=0,0,1000000*RES_hh_emi!T7/RES_hh_num!T7)</f>
        <v>4266.2372664528157</v>
      </c>
      <c r="U7" s="72">
        <f>IF(RES_hh_emi!U7=0,0,1000000*RES_hh_emi!U7/RES_hh_num!U7)</f>
        <v>4375.8054221072116</v>
      </c>
      <c r="V7" s="72">
        <f>IF(RES_hh_emi!V7=0,0,1000000*RES_hh_emi!V7/RES_hh_num!V7)</f>
        <v>4615.0163041238284</v>
      </c>
      <c r="W7" s="72">
        <f>IF(RES_hh_emi!W7=0,0,1000000*RES_hh_emi!W7/RES_hh_num!W7)</f>
        <v>4984.0236576468524</v>
      </c>
      <c r="DA7" s="89" t="s">
        <v>526</v>
      </c>
    </row>
    <row r="8" spans="1:105" ht="12" customHeight="1" x14ac:dyDescent="0.25">
      <c r="A8" s="28" t="s">
        <v>192</v>
      </c>
      <c r="B8" s="72">
        <f>IF(RES_hh_emi!B8=0,0,1000000*RES_hh_emi!B8/RES_hh_num!B8)</f>
        <v>3362.2502317304802</v>
      </c>
      <c r="C8" s="72">
        <f>IF(RES_hh_emi!C8=0,0,1000000*RES_hh_emi!C8/RES_hh_num!C8)</f>
        <v>3644.7979859384459</v>
      </c>
      <c r="D8" s="72">
        <f>IF(RES_hh_emi!D8=0,0,1000000*RES_hh_emi!D8/RES_hh_num!D8)</f>
        <v>3260.6052032427924</v>
      </c>
      <c r="E8" s="72">
        <f>IF(RES_hh_emi!E8=0,0,1000000*RES_hh_emi!E8/RES_hh_num!E8)</f>
        <v>3239.555276250378</v>
      </c>
      <c r="F8" s="72">
        <f>IF(RES_hh_emi!F8=0,0,1000000*RES_hh_emi!F8/RES_hh_num!F8)</f>
        <v>2938.1131542117819</v>
      </c>
      <c r="G8" s="72">
        <f>IF(RES_hh_emi!G8=0,0,1000000*RES_hh_emi!G8/RES_hh_num!G8)</f>
        <v>3447.7816191158081</v>
      </c>
      <c r="H8" s="72">
        <f>IF(RES_hh_emi!H8=0,0,1000000*RES_hh_emi!H8/RES_hh_num!H8)</f>
        <v>3178.0932881236818</v>
      </c>
      <c r="I8" s="72">
        <f>IF(RES_hh_emi!I8=0,0,1000000*RES_hh_emi!I8/RES_hh_num!I8)</f>
        <v>2881.0243770083375</v>
      </c>
      <c r="J8" s="72">
        <f>IF(RES_hh_emi!J8=0,0,1000000*RES_hh_emi!J8/RES_hh_num!J8)</f>
        <v>2977.5777722771682</v>
      </c>
      <c r="K8" s="72">
        <f>IF(RES_hh_emi!K8=0,0,1000000*RES_hh_emi!K8/RES_hh_num!K8)</f>
        <v>3031.0358722727647</v>
      </c>
      <c r="L8" s="72">
        <f>IF(RES_hh_emi!L8=0,0,1000000*RES_hh_emi!L8/RES_hh_num!L8)</f>
        <v>3363.9825472113712</v>
      </c>
      <c r="M8" s="72">
        <f>IF(RES_hh_emi!M8=0,0,1000000*RES_hh_emi!M8/RES_hh_num!M8)</f>
        <v>2983.6305929989994</v>
      </c>
      <c r="N8" s="72">
        <f>IF(RES_hh_emi!N8=0,0,1000000*RES_hh_emi!N8/RES_hh_num!N8)</f>
        <v>3095.8967620513104</v>
      </c>
      <c r="O8" s="72">
        <f>IF(RES_hh_emi!O8=0,0,1000000*RES_hh_emi!O8/RES_hh_num!O8)</f>
        <v>3181.3628963889828</v>
      </c>
      <c r="P8" s="72">
        <f>IF(RES_hh_emi!P8=0,0,1000000*RES_hh_emi!P8/RES_hh_num!P8)</f>
        <v>2678.55680646879</v>
      </c>
      <c r="Q8" s="72">
        <f>IF(RES_hh_emi!Q8=0,0,1000000*RES_hh_emi!Q8/RES_hh_num!Q8)</f>
        <v>2907.1557063629061</v>
      </c>
      <c r="R8" s="72">
        <f>IF(RES_hh_emi!R8=0,0,1000000*RES_hh_emi!R8/RES_hh_num!R8)</f>
        <v>3154.5280320552047</v>
      </c>
      <c r="S8" s="72">
        <f>IF(RES_hh_emi!S8=0,0,1000000*RES_hh_emi!S8/RES_hh_num!S8)</f>
        <v>3040.8229247432846</v>
      </c>
      <c r="T8" s="72">
        <f>IF(RES_hh_emi!T8=0,0,1000000*RES_hh_emi!T8/RES_hh_num!T8)</f>
        <v>2758.623870643074</v>
      </c>
      <c r="U8" s="72">
        <f>IF(RES_hh_emi!U8=0,0,1000000*RES_hh_emi!U8/RES_hh_num!U8)</f>
        <v>2934.9178101606776</v>
      </c>
      <c r="V8" s="72">
        <f>IF(RES_hh_emi!V8=0,0,1000000*RES_hh_emi!V8/RES_hh_num!V8)</f>
        <v>2948.7895165363607</v>
      </c>
      <c r="W8" s="72">
        <f>IF(RES_hh_emi!W8=0,0,1000000*RES_hh_emi!W8/RES_hh_num!W8)</f>
        <v>3205.2273923045091</v>
      </c>
      <c r="DA8" s="89" t="s">
        <v>527</v>
      </c>
    </row>
    <row r="9" spans="1:105" ht="12" customHeight="1" x14ac:dyDescent="0.25">
      <c r="A9" s="28" t="s">
        <v>207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DA9" s="89" t="s">
        <v>528</v>
      </c>
    </row>
    <row r="10" spans="1:105" ht="12" customHeight="1" x14ac:dyDescent="0.25">
      <c r="A10" s="28" t="s">
        <v>202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DA10" s="89" t="s">
        <v>529</v>
      </c>
    </row>
    <row r="11" spans="1:105" ht="12" customHeight="1" x14ac:dyDescent="0.25">
      <c r="A11" s="28" t="s">
        <v>203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DA11" s="89" t="s">
        <v>530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DA12" s="89" t="s">
        <v>531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DA13" s="90" t="s">
        <v>532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DA14" s="91" t="s">
        <v>533</v>
      </c>
    </row>
    <row r="15" spans="1:105" ht="12.95" customHeight="1" x14ac:dyDescent="0.25">
      <c r="A15" s="68" t="s">
        <v>92</v>
      </c>
      <c r="B15" s="69">
        <f t="shared" ref="B15:W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285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DA16" s="89" t="s">
        <v>534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238.39419924602169</v>
      </c>
      <c r="C17" s="69">
        <f>IF(RES_hh_emi!C17=0,0,1000000*RES_hh_emi!C17/RES_hh_num!C17)</f>
        <v>240.54117377727428</v>
      </c>
      <c r="D17" s="69">
        <f>IF(RES_hh_emi!D17=0,0,1000000*RES_hh_emi!D17/RES_hh_num!D17)</f>
        <v>249.43807375446872</v>
      </c>
      <c r="E17" s="69">
        <f>IF(RES_hh_emi!E17=0,0,1000000*RES_hh_emi!E17/RES_hh_num!E17)</f>
        <v>251.76967988201798</v>
      </c>
      <c r="F17" s="69">
        <f>IF(RES_hh_emi!F17=0,0,1000000*RES_hh_emi!F17/RES_hh_num!F17)</f>
        <v>248.35514986852263</v>
      </c>
      <c r="G17" s="69">
        <f>IF(RES_hh_emi!G17=0,0,1000000*RES_hh_emi!G17/RES_hh_num!G17)</f>
        <v>242.74062998361362</v>
      </c>
      <c r="H17" s="69">
        <f>IF(RES_hh_emi!H17=0,0,1000000*RES_hh_emi!H17/RES_hh_num!H17)</f>
        <v>247.55419063164013</v>
      </c>
      <c r="I17" s="69">
        <f>IF(RES_hh_emi!I17=0,0,1000000*RES_hh_emi!I17/RES_hh_num!I17)</f>
        <v>226.09132259763709</v>
      </c>
      <c r="J17" s="69">
        <f>IF(RES_hh_emi!J17=0,0,1000000*RES_hh_emi!J17/RES_hh_num!J17)</f>
        <v>225.39490941155975</v>
      </c>
      <c r="K17" s="69">
        <f>IF(RES_hh_emi!K17=0,0,1000000*RES_hh_emi!K17/RES_hh_num!K17)</f>
        <v>229.26638948433745</v>
      </c>
      <c r="L17" s="69">
        <f>IF(RES_hh_emi!L17=0,0,1000000*RES_hh_emi!L17/RES_hh_num!L17)</f>
        <v>229.04711377496673</v>
      </c>
      <c r="M17" s="69">
        <f>IF(RES_hh_emi!M17=0,0,1000000*RES_hh_emi!M17/RES_hh_num!M17)</f>
        <v>230.30190250284122</v>
      </c>
      <c r="N17" s="69">
        <f>IF(RES_hh_emi!N17=0,0,1000000*RES_hh_emi!N17/RES_hh_num!N17)</f>
        <v>208.63800763692265</v>
      </c>
      <c r="O17" s="69">
        <f>IF(RES_hh_emi!O17=0,0,1000000*RES_hh_emi!O17/RES_hh_num!O17)</f>
        <v>208.5838977107328</v>
      </c>
      <c r="P17" s="69">
        <f>IF(RES_hh_emi!P17=0,0,1000000*RES_hh_emi!P17/RES_hh_num!P17)</f>
        <v>207.91471304928825</v>
      </c>
      <c r="Q17" s="69">
        <f>IF(RES_hh_emi!Q17=0,0,1000000*RES_hh_emi!Q17/RES_hh_num!Q17)</f>
        <v>192.49437557868575</v>
      </c>
      <c r="R17" s="69">
        <f>IF(RES_hh_emi!R17=0,0,1000000*RES_hh_emi!R17/RES_hh_num!R17)</f>
        <v>186.86731425209825</v>
      </c>
      <c r="S17" s="69">
        <f>IF(RES_hh_emi!S17=0,0,1000000*RES_hh_emi!S17/RES_hh_num!S17)</f>
        <v>183.86175349290363</v>
      </c>
      <c r="T17" s="69">
        <f>IF(RES_hh_emi!T17=0,0,1000000*RES_hh_emi!T17/RES_hh_num!T17)</f>
        <v>165.20331558923567</v>
      </c>
      <c r="U17" s="69">
        <f>IF(RES_hh_emi!U17=0,0,1000000*RES_hh_emi!U17/RES_hh_num!U17)</f>
        <v>163.54314879975919</v>
      </c>
      <c r="V17" s="69">
        <f>IF(RES_hh_emi!V17=0,0,1000000*RES_hh_emi!V17/RES_hh_num!V17)</f>
        <v>165.11844285702136</v>
      </c>
      <c r="W17" s="69">
        <f>IF(RES_hh_emi!W17=0,0,1000000*RES_hh_emi!W17/RES_hh_num!W17)</f>
        <v>189.3679648225162</v>
      </c>
      <c r="DA17" s="88" t="s">
        <v>286</v>
      </c>
    </row>
    <row r="18" spans="1:105" ht="12" customHeight="1" x14ac:dyDescent="0.25">
      <c r="A18" s="28" t="s">
        <v>51</v>
      </c>
      <c r="B18" s="72">
        <f>IF(RES_hh_emi!B18=0,0,1000000*RES_hh_emi!B18/RES_hh_num!B18)</f>
        <v>976.87053660127174</v>
      </c>
      <c r="C18" s="72">
        <f>IF(RES_hh_emi!C18=0,0,1000000*RES_hh_emi!C18/RES_hh_num!C18)</f>
        <v>1022.7837830641331</v>
      </c>
      <c r="D18" s="72">
        <f>IF(RES_hh_emi!D18=0,0,1000000*RES_hh_emi!D18/RES_hh_num!D18)</f>
        <v>1053.1412395135792</v>
      </c>
      <c r="E18" s="72">
        <f>IF(RES_hh_emi!E18=0,0,1000000*RES_hh_emi!E18/RES_hh_num!E18)</f>
        <v>1024.8327560111968</v>
      </c>
      <c r="F18" s="72">
        <f>IF(RES_hh_emi!F18=0,0,1000000*RES_hh_emi!F18/RES_hh_num!F18)</f>
        <v>1155.9217929886252</v>
      </c>
      <c r="G18" s="72">
        <f>IF(RES_hh_emi!G18=0,0,1000000*RES_hh_emi!G18/RES_hh_num!G18)</f>
        <v>899.59809885759307</v>
      </c>
      <c r="H18" s="72">
        <f>IF(RES_hh_emi!H18=0,0,1000000*RES_hh_emi!H18/RES_hh_num!H18)</f>
        <v>1018.1526596681393</v>
      </c>
      <c r="I18" s="72">
        <f>IF(RES_hh_emi!I18=0,0,1000000*RES_hh_emi!I18/RES_hh_num!I18)</f>
        <v>1014.3296978020385</v>
      </c>
      <c r="J18" s="72">
        <f>IF(RES_hh_emi!J18=0,0,1000000*RES_hh_emi!J18/RES_hh_num!J18)</f>
        <v>1111.3882048716514</v>
      </c>
      <c r="K18" s="72">
        <f>IF(RES_hh_emi!K18=0,0,1000000*RES_hh_emi!K18/RES_hh_num!K18)</f>
        <v>1019.2733703042064</v>
      </c>
      <c r="L18" s="72">
        <f>IF(RES_hh_emi!L18=0,0,1000000*RES_hh_emi!L18/RES_hh_num!L18)</f>
        <v>1233.8053932272026</v>
      </c>
      <c r="M18" s="72">
        <f>IF(RES_hh_emi!M18=0,0,1000000*RES_hh_emi!M18/RES_hh_num!M18)</f>
        <v>1100.8572727162912</v>
      </c>
      <c r="N18" s="72">
        <f>IF(RES_hh_emi!N18=0,0,1000000*RES_hh_emi!N18/RES_hh_num!N18)</f>
        <v>842.09167713215277</v>
      </c>
      <c r="O18" s="72">
        <f>IF(RES_hh_emi!O18=0,0,1000000*RES_hh_emi!O18/RES_hh_num!O18)</f>
        <v>1032.790772094658</v>
      </c>
      <c r="P18" s="72">
        <f>IF(RES_hh_emi!P18=0,0,1000000*RES_hh_emi!P18/RES_hh_num!P18)</f>
        <v>1221.3938764512679</v>
      </c>
      <c r="Q18" s="72">
        <f>IF(RES_hh_emi!Q18=0,0,1000000*RES_hh_emi!Q18/RES_hh_num!Q18)</f>
        <v>1088.8659925676918</v>
      </c>
      <c r="R18" s="72">
        <f>IF(RES_hh_emi!R18=0,0,1000000*RES_hh_emi!R18/RES_hh_num!R18)</f>
        <v>842.14671477532659</v>
      </c>
      <c r="S18" s="72">
        <f>IF(RES_hh_emi!S18=0,0,1000000*RES_hh_emi!S18/RES_hh_num!S18)</f>
        <v>982.05926420796459</v>
      </c>
      <c r="T18" s="72">
        <f>IF(RES_hh_emi!T18=0,0,1000000*RES_hh_emi!T18/RES_hh_num!T18)</f>
        <v>822.42060886674255</v>
      </c>
      <c r="U18" s="72">
        <f>IF(RES_hh_emi!U18=0,0,1000000*RES_hh_emi!U18/RES_hh_num!U18)</f>
        <v>976.01261939630331</v>
      </c>
      <c r="V18" s="72">
        <f>IF(RES_hh_emi!V18=0,0,1000000*RES_hh_emi!V18/RES_hh_num!V18)</f>
        <v>1054.3066547028154</v>
      </c>
      <c r="W18" s="72">
        <f>IF(RES_hh_emi!W18=0,0,1000000*RES_hh_emi!W18/RES_hh_num!W18)</f>
        <v>850.90614417890561</v>
      </c>
      <c r="DA18" s="89" t="s">
        <v>535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749.1526659262953</v>
      </c>
      <c r="C19" s="72">
        <f>IF(RES_hh_emi!C19=0,0,1000000*RES_hh_emi!C19/RES_hh_num!C19)</f>
        <v>668.69105684248507</v>
      </c>
      <c r="D19" s="72">
        <f>IF(RES_hh_emi!D19=0,0,1000000*RES_hh_emi!D19/RES_hh_num!D19)</f>
        <v>725.79372648703247</v>
      </c>
      <c r="E19" s="72">
        <f>IF(RES_hh_emi!E19=0,0,1000000*RES_hh_emi!E19/RES_hh_num!E19)</f>
        <v>669.02584281365216</v>
      </c>
      <c r="F19" s="72">
        <f>IF(RES_hh_emi!F19=0,0,1000000*RES_hh_emi!F19/RES_hh_num!F19)</f>
        <v>664.94807447552375</v>
      </c>
      <c r="G19" s="72">
        <f>IF(RES_hh_emi!G19=0,0,1000000*RES_hh_emi!G19/RES_hh_num!G19)</f>
        <v>758.29963524238792</v>
      </c>
      <c r="H19" s="72">
        <f>IF(RES_hh_emi!H19=0,0,1000000*RES_hh_emi!H19/RES_hh_num!H19)</f>
        <v>705.80864016550765</v>
      </c>
      <c r="I19" s="72">
        <f>IF(RES_hh_emi!I19=0,0,1000000*RES_hh_emi!I19/RES_hh_num!I19)</f>
        <v>752.46749354429937</v>
      </c>
      <c r="J19" s="72">
        <f>IF(RES_hh_emi!J19=0,0,1000000*RES_hh_emi!J19/RES_hh_num!J19)</f>
        <v>825.30441417787517</v>
      </c>
      <c r="K19" s="72">
        <f>IF(RES_hh_emi!K19=0,0,1000000*RES_hh_emi!K19/RES_hh_num!K19)</f>
        <v>663.00708149088621</v>
      </c>
      <c r="L19" s="72">
        <f>IF(RES_hh_emi!L19=0,0,1000000*RES_hh_emi!L19/RES_hh_num!L19)</f>
        <v>730.10426954030754</v>
      </c>
      <c r="M19" s="72">
        <f>IF(RES_hh_emi!M19=0,0,1000000*RES_hh_emi!M19/RES_hh_num!M19)</f>
        <v>791.41687519072286</v>
      </c>
      <c r="N19" s="72">
        <f>IF(RES_hh_emi!N19=0,0,1000000*RES_hh_emi!N19/RES_hh_num!N19)</f>
        <v>796.80518641364915</v>
      </c>
      <c r="O19" s="72">
        <f>IF(RES_hh_emi!O19=0,0,1000000*RES_hh_emi!O19/RES_hh_num!O19)</f>
        <v>746.77962550523739</v>
      </c>
      <c r="P19" s="72">
        <f>IF(RES_hh_emi!P19=0,0,1000000*RES_hh_emi!P19/RES_hh_num!P19)</f>
        <v>785.94274165261288</v>
      </c>
      <c r="Q19" s="72">
        <f>IF(RES_hh_emi!Q19=0,0,1000000*RES_hh_emi!Q19/RES_hh_num!Q19)</f>
        <v>794.11885857885534</v>
      </c>
      <c r="R19" s="72">
        <f>IF(RES_hh_emi!R19=0,0,1000000*RES_hh_emi!R19/RES_hh_num!R19)</f>
        <v>680.05500675863345</v>
      </c>
      <c r="S19" s="72">
        <f>IF(RES_hh_emi!S19=0,0,1000000*RES_hh_emi!S19/RES_hh_num!S19)</f>
        <v>694.18720797342212</v>
      </c>
      <c r="T19" s="72">
        <f>IF(RES_hh_emi!T19=0,0,1000000*RES_hh_emi!T19/RES_hh_num!T19)</f>
        <v>641.61935739096953</v>
      </c>
      <c r="U19" s="72">
        <f>IF(RES_hh_emi!U19=0,0,1000000*RES_hh_emi!U19/RES_hh_num!U19)</f>
        <v>634.63475834970654</v>
      </c>
      <c r="V19" s="72">
        <f>IF(RES_hh_emi!V19=0,0,1000000*RES_hh_emi!V19/RES_hh_num!V19)</f>
        <v>594.73753174603257</v>
      </c>
      <c r="W19" s="72">
        <f>IF(RES_hh_emi!W19=0,0,1000000*RES_hh_emi!W19/RES_hh_num!W19)</f>
        <v>740.50983616433825</v>
      </c>
      <c r="DA19" s="89" t="s">
        <v>536</v>
      </c>
    </row>
    <row r="20" spans="1:105" ht="12" customHeight="1" x14ac:dyDescent="0.25">
      <c r="A20" s="28" t="s">
        <v>205</v>
      </c>
      <c r="B20" s="72">
        <f>IF(RES_hh_emi!B20=0,0,1000000*RES_hh_emi!B20/RES_hh_num!B20)</f>
        <v>913.0418777678243</v>
      </c>
      <c r="C20" s="72">
        <f>IF(RES_hh_emi!C20=0,0,1000000*RES_hh_emi!C20/RES_hh_num!C20)</f>
        <v>912.39391070421595</v>
      </c>
      <c r="D20" s="72">
        <f>IF(RES_hh_emi!D20=0,0,1000000*RES_hh_emi!D20/RES_hh_num!D20)</f>
        <v>976.1498522842179</v>
      </c>
      <c r="E20" s="72">
        <f>IF(RES_hh_emi!E20=0,0,1000000*RES_hh_emi!E20/RES_hh_num!E20)</f>
        <v>1001.0986632815255</v>
      </c>
      <c r="F20" s="72">
        <f>IF(RES_hh_emi!F20=0,0,1000000*RES_hh_emi!F20/RES_hh_num!F20)</f>
        <v>1000.6328112780988</v>
      </c>
      <c r="G20" s="72">
        <f>IF(RES_hh_emi!G20=0,0,1000000*RES_hh_emi!G20/RES_hh_num!G20)</f>
        <v>906.53129379814084</v>
      </c>
      <c r="H20" s="72">
        <f>IF(RES_hh_emi!H20=0,0,1000000*RES_hh_emi!H20/RES_hh_num!H20)</f>
        <v>972.24053810565977</v>
      </c>
      <c r="I20" s="72">
        <f>IF(RES_hh_emi!I20=0,0,1000000*RES_hh_emi!I20/RES_hh_num!I20)</f>
        <v>925.13980717423476</v>
      </c>
      <c r="J20" s="72">
        <f>IF(RES_hh_emi!J20=0,0,1000000*RES_hh_emi!J20/RES_hh_num!J20)</f>
        <v>960.33911244252863</v>
      </c>
      <c r="K20" s="72">
        <f>IF(RES_hh_emi!K20=0,0,1000000*RES_hh_emi!K20/RES_hh_num!K20)</f>
        <v>998.58670224600712</v>
      </c>
      <c r="L20" s="72">
        <f>IF(RES_hh_emi!L20=0,0,1000000*RES_hh_emi!L20/RES_hh_num!L20)</f>
        <v>1048.2300358531918</v>
      </c>
      <c r="M20" s="72">
        <f>IF(RES_hh_emi!M20=0,0,1000000*RES_hh_emi!M20/RES_hh_num!M20)</f>
        <v>1066.7812821876141</v>
      </c>
      <c r="N20" s="72">
        <f>IF(RES_hh_emi!N20=0,0,1000000*RES_hh_emi!N20/RES_hh_num!N20)</f>
        <v>942.06960808671386</v>
      </c>
      <c r="O20" s="72">
        <f>IF(RES_hh_emi!O20=0,0,1000000*RES_hh_emi!O20/RES_hh_num!O20)</f>
        <v>1029.2906574302976</v>
      </c>
      <c r="P20" s="72">
        <f>IF(RES_hh_emi!P20=0,0,1000000*RES_hh_emi!P20/RES_hh_num!P20)</f>
        <v>1027.0942341039643</v>
      </c>
      <c r="Q20" s="72">
        <f>IF(RES_hh_emi!Q20=0,0,1000000*RES_hh_emi!Q20/RES_hh_num!Q20)</f>
        <v>972.63264852519058</v>
      </c>
      <c r="R20" s="72">
        <f>IF(RES_hh_emi!R20=0,0,1000000*RES_hh_emi!R20/RES_hh_num!R20)</f>
        <v>946.73516776965198</v>
      </c>
      <c r="S20" s="72">
        <f>IF(RES_hh_emi!S20=0,0,1000000*RES_hh_emi!S20/RES_hh_num!S20)</f>
        <v>941.2246574236832</v>
      </c>
      <c r="T20" s="72">
        <f>IF(RES_hh_emi!T20=0,0,1000000*RES_hh_emi!T20/RES_hh_num!T20)</f>
        <v>844.1493743891707</v>
      </c>
      <c r="U20" s="72">
        <f>IF(RES_hh_emi!U20=0,0,1000000*RES_hh_emi!U20/RES_hh_num!U20)</f>
        <v>844.1027951187574</v>
      </c>
      <c r="V20" s="72">
        <f>IF(RES_hh_emi!V20=0,0,1000000*RES_hh_emi!V20/RES_hh_num!V20)</f>
        <v>845.01630612826375</v>
      </c>
      <c r="W20" s="72">
        <f>IF(RES_hh_emi!W20=0,0,1000000*RES_hh_emi!W20/RES_hh_num!W20)</f>
        <v>938.74837907819938</v>
      </c>
      <c r="DA20" s="89" t="s">
        <v>537</v>
      </c>
    </row>
    <row r="21" spans="1:105" ht="12" customHeight="1" x14ac:dyDescent="0.25">
      <c r="A21" s="28" t="s">
        <v>192</v>
      </c>
      <c r="B21" s="72">
        <f>IF(RES_hh_emi!B21=0,0,1000000*RES_hh_emi!B21/RES_hh_num!B21)</f>
        <v>636.53263729697721</v>
      </c>
      <c r="C21" s="72">
        <f>IF(RES_hh_emi!C21=0,0,1000000*RES_hh_emi!C21/RES_hh_num!C21)</f>
        <v>684.76077798200743</v>
      </c>
      <c r="D21" s="72">
        <f>IF(RES_hh_emi!D21=0,0,1000000*RES_hh_emi!D21/RES_hh_num!D21)</f>
        <v>686.70409593770205</v>
      </c>
      <c r="E21" s="72">
        <f>IF(RES_hh_emi!E21=0,0,1000000*RES_hh_emi!E21/RES_hh_num!E21)</f>
        <v>685.84034268653738</v>
      </c>
      <c r="F21" s="72">
        <f>IF(RES_hh_emi!F21=0,0,1000000*RES_hh_emi!F21/RES_hh_num!F21)</f>
        <v>642.54965931562697</v>
      </c>
      <c r="G21" s="72">
        <f>IF(RES_hh_emi!G21=0,0,1000000*RES_hh_emi!G21/RES_hh_num!G21)</f>
        <v>684.19969917998719</v>
      </c>
      <c r="H21" s="72">
        <f>IF(RES_hh_emi!H21=0,0,1000000*RES_hh_emi!H21/RES_hh_num!H21)</f>
        <v>679.72128847422107</v>
      </c>
      <c r="I21" s="72">
        <f>IF(RES_hh_emi!I21=0,0,1000000*RES_hh_emi!I21/RES_hh_num!I21)</f>
        <v>635.43391220684896</v>
      </c>
      <c r="J21" s="72">
        <f>IF(RES_hh_emi!J21=0,0,1000000*RES_hh_emi!J21/RES_hh_num!J21)</f>
        <v>644.03535576003549</v>
      </c>
      <c r="K21" s="72">
        <f>IF(RES_hh_emi!K21=0,0,1000000*RES_hh_emi!K21/RES_hh_num!K21)</f>
        <v>690.183317264381</v>
      </c>
      <c r="L21" s="72">
        <f>IF(RES_hh_emi!L21=0,0,1000000*RES_hh_emi!L21/RES_hh_num!L21)</f>
        <v>679.99543933761072</v>
      </c>
      <c r="M21" s="72">
        <f>IF(RES_hh_emi!M21=0,0,1000000*RES_hh_emi!M21/RES_hh_num!M21)</f>
        <v>700.52805721576544</v>
      </c>
      <c r="N21" s="72">
        <f>IF(RES_hh_emi!N21=0,0,1000000*RES_hh_emi!N21/RES_hh_num!N21)</f>
        <v>687.69947051191207</v>
      </c>
      <c r="O21" s="72">
        <f>IF(RES_hh_emi!O21=0,0,1000000*RES_hh_emi!O21/RES_hh_num!O21)</f>
        <v>656.26475400201684</v>
      </c>
      <c r="P21" s="72">
        <f>IF(RES_hh_emi!P21=0,0,1000000*RES_hh_emi!P21/RES_hh_num!P21)</f>
        <v>681.76426266176145</v>
      </c>
      <c r="Q21" s="72">
        <f>IF(RES_hh_emi!Q21=0,0,1000000*RES_hh_emi!Q21/RES_hh_num!Q21)</f>
        <v>637.10563615275248</v>
      </c>
      <c r="R21" s="72">
        <f>IF(RES_hh_emi!R21=0,0,1000000*RES_hh_emi!R21/RES_hh_num!R21)</f>
        <v>632.74490918438369</v>
      </c>
      <c r="S21" s="72">
        <f>IF(RES_hh_emi!S21=0,0,1000000*RES_hh_emi!S21/RES_hh_num!S21)</f>
        <v>615.16886102732417</v>
      </c>
      <c r="T21" s="72">
        <f>IF(RES_hh_emi!T21=0,0,1000000*RES_hh_emi!T21/RES_hh_num!T21)</f>
        <v>561.06601891562002</v>
      </c>
      <c r="U21" s="72">
        <f>IF(RES_hh_emi!U21=0,0,1000000*RES_hh_emi!U21/RES_hh_num!U21)</f>
        <v>545.87148907620201</v>
      </c>
      <c r="V21" s="72">
        <f>IF(RES_hh_emi!V21=0,0,1000000*RES_hh_emi!V21/RES_hh_num!V21)</f>
        <v>545.2788196829141</v>
      </c>
      <c r="W21" s="72">
        <f>IF(RES_hh_emi!W21=0,0,1000000*RES_hh_emi!W21/RES_hh_num!W21)</f>
        <v>624.67644430173391</v>
      </c>
      <c r="DA21" s="89" t="s">
        <v>538</v>
      </c>
    </row>
    <row r="22" spans="1:105" ht="12" customHeight="1" x14ac:dyDescent="0.25">
      <c r="A22" s="28" t="s">
        <v>207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DA22" s="89" t="s">
        <v>539</v>
      </c>
    </row>
    <row r="23" spans="1:105" ht="12" customHeight="1" x14ac:dyDescent="0.25">
      <c r="A23" s="28" t="s">
        <v>202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DA23" s="89" t="s">
        <v>540</v>
      </c>
    </row>
    <row r="24" spans="1:105" ht="12" customHeight="1" x14ac:dyDescent="0.25">
      <c r="A24" s="28" t="s">
        <v>203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DA24" s="89" t="s">
        <v>541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DA25" s="90" t="s">
        <v>542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DA26" s="92" t="s">
        <v>543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4.8085683362657576</v>
      </c>
      <c r="C27" s="69">
        <f>IF(RES_hh_emi!C27=0,0,1000000*RES_hh_emi!C27/RES_hh_num!C27)</f>
        <v>5.7414326695971214</v>
      </c>
      <c r="D27" s="69">
        <f>IF(RES_hh_emi!D27=0,0,1000000*RES_hh_emi!D27/RES_hh_num!D27)</f>
        <v>5.8624274122046076</v>
      </c>
      <c r="E27" s="69">
        <f>IF(RES_hh_emi!E27=0,0,1000000*RES_hh_emi!E27/RES_hh_num!E27)</f>
        <v>5.9465774753852179</v>
      </c>
      <c r="F27" s="69">
        <f>IF(RES_hh_emi!F27=0,0,1000000*RES_hh_emi!F27/RES_hh_num!F27)</f>
        <v>6.3691908618838955</v>
      </c>
      <c r="G27" s="69">
        <f>IF(RES_hh_emi!G27=0,0,1000000*RES_hh_emi!G27/RES_hh_num!G27)</f>
        <v>6.4070791584385276</v>
      </c>
      <c r="H27" s="69">
        <f>IF(RES_hh_emi!H27=0,0,1000000*RES_hh_emi!H27/RES_hh_num!H27)</f>
        <v>7.3113797165411292</v>
      </c>
      <c r="I27" s="69">
        <f>IF(RES_hh_emi!I27=0,0,1000000*RES_hh_emi!I27/RES_hh_num!I27)</f>
        <v>5.9451682828908883</v>
      </c>
      <c r="J27" s="69">
        <f>IF(RES_hh_emi!J27=0,0,1000000*RES_hh_emi!J27/RES_hh_num!J27)</f>
        <v>6.4159269630140505</v>
      </c>
      <c r="K27" s="69">
        <f>IF(RES_hh_emi!K27=0,0,1000000*RES_hh_emi!K27/RES_hh_num!K27)</f>
        <v>8.0417489206139621</v>
      </c>
      <c r="L27" s="69">
        <f>IF(RES_hh_emi!L27=0,0,1000000*RES_hh_emi!L27/RES_hh_num!L27)</f>
        <v>7.9280342907285615</v>
      </c>
      <c r="M27" s="69">
        <f>IF(RES_hh_emi!M27=0,0,1000000*RES_hh_emi!M27/RES_hh_num!M27)</f>
        <v>7.7687068627466997</v>
      </c>
      <c r="N27" s="69">
        <f>IF(RES_hh_emi!N27=0,0,1000000*RES_hh_emi!N27/RES_hh_num!N27)</f>
        <v>7.2176430997152039</v>
      </c>
      <c r="O27" s="69">
        <f>IF(RES_hh_emi!O27=0,0,1000000*RES_hh_emi!O27/RES_hh_num!O27)</f>
        <v>6.9056703804260344</v>
      </c>
      <c r="P27" s="69">
        <f>IF(RES_hh_emi!P27=0,0,1000000*RES_hh_emi!P27/RES_hh_num!P27)</f>
        <v>6.6729193577438553</v>
      </c>
      <c r="Q27" s="69">
        <f>IF(RES_hh_emi!Q27=0,0,1000000*RES_hh_emi!Q27/RES_hh_num!Q27)</f>
        <v>6.2280285583082842</v>
      </c>
      <c r="R27" s="69">
        <f>IF(RES_hh_emi!R27=0,0,1000000*RES_hh_emi!R27/RES_hh_num!R27)</f>
        <v>5.9397003569896887</v>
      </c>
      <c r="S27" s="69">
        <f>IF(RES_hh_emi!S27=0,0,1000000*RES_hh_emi!S27/RES_hh_num!S27)</f>
        <v>5.8862188908113637</v>
      </c>
      <c r="T27" s="69">
        <f>IF(RES_hh_emi!T27=0,0,1000000*RES_hh_emi!T27/RES_hh_num!T27)</f>
        <v>5.4909072627534146</v>
      </c>
      <c r="U27" s="69">
        <f>IF(RES_hh_emi!U27=0,0,1000000*RES_hh_emi!U27/RES_hh_num!U27)</f>
        <v>5.6997827697664469</v>
      </c>
      <c r="V27" s="69">
        <f>IF(RES_hh_emi!V27=0,0,1000000*RES_hh_emi!V27/RES_hh_num!V27)</f>
        <v>5.8061877757066007</v>
      </c>
      <c r="W27" s="69">
        <f>IF(RES_hh_emi!W27=0,0,1000000*RES_hh_emi!W27/RES_hh_num!W27)</f>
        <v>6.6582161287348764</v>
      </c>
      <c r="DA27" s="88" t="s">
        <v>287</v>
      </c>
    </row>
    <row r="28" spans="1:105" ht="12" customHeight="1" x14ac:dyDescent="0.25">
      <c r="A28" s="28" t="s">
        <v>51</v>
      </c>
      <c r="B28" s="72">
        <f>IF(RES_hh_emi!B28=0,0,1000000*RES_hh_emi!B28/RES_hh_num!B28)</f>
        <v>174.13522997598278</v>
      </c>
      <c r="C28" s="72">
        <f>IF(RES_hh_emi!C28=0,0,1000000*RES_hh_emi!C28/RES_hh_num!C28)</f>
        <v>194.74934667531292</v>
      </c>
      <c r="D28" s="72">
        <f>IF(RES_hh_emi!D28=0,0,1000000*RES_hh_emi!D28/RES_hh_num!D28)</f>
        <v>200.78144867288646</v>
      </c>
      <c r="E28" s="72">
        <f>IF(RES_hh_emi!E28=0,0,1000000*RES_hh_emi!E28/RES_hh_num!E28)</f>
        <v>191.67951568402609</v>
      </c>
      <c r="F28" s="72">
        <f>IF(RES_hh_emi!F28=0,0,1000000*RES_hh_emi!F28/RES_hh_num!F28)</f>
        <v>228.76751201289542</v>
      </c>
      <c r="G28" s="72">
        <f>IF(RES_hh_emi!G28=0,0,1000000*RES_hh_emi!G28/RES_hh_num!G28)</f>
        <v>157.00162004391598</v>
      </c>
      <c r="H28" s="72">
        <f>IF(RES_hh_emi!H28=0,0,1000000*RES_hh_emi!H28/RES_hh_num!H28)</f>
        <v>199.02921811720623</v>
      </c>
      <c r="I28" s="72">
        <f>IF(RES_hh_emi!I28=0,0,1000000*RES_hh_emi!I28/RES_hh_num!I28)</f>
        <v>173.2849936783484</v>
      </c>
      <c r="J28" s="72">
        <f>IF(RES_hh_emi!J28=0,0,1000000*RES_hh_emi!J28/RES_hh_num!J28)</f>
        <v>205.42160415559707</v>
      </c>
      <c r="K28" s="72">
        <f>IF(RES_hh_emi!K28=0,0,1000000*RES_hh_emi!K28/RES_hh_num!K28)</f>
        <v>215.00299898383989</v>
      </c>
      <c r="L28" s="72">
        <f>IF(RES_hh_emi!L28=0,0,1000000*RES_hh_emi!L28/RES_hh_num!L28)</f>
        <v>236.67372954860585</v>
      </c>
      <c r="M28" s="72">
        <f>IF(RES_hh_emi!M28=0,0,1000000*RES_hh_emi!M28/RES_hh_num!M28)</f>
        <v>256.04362438029784</v>
      </c>
      <c r="N28" s="72">
        <f>IF(RES_hh_emi!N28=0,0,1000000*RES_hh_emi!N28/RES_hh_num!N28)</f>
        <v>271.28347586048005</v>
      </c>
      <c r="O28" s="72">
        <f>IF(RES_hh_emi!O28=0,0,1000000*RES_hh_emi!O28/RES_hh_num!O28)</f>
        <v>239.53865793015652</v>
      </c>
      <c r="P28" s="72">
        <f>IF(RES_hh_emi!P28=0,0,1000000*RES_hh_emi!P28/RES_hh_num!P28)</f>
        <v>171.45001316485084</v>
      </c>
      <c r="Q28" s="72">
        <f>IF(RES_hh_emi!Q28=0,0,1000000*RES_hh_emi!Q28/RES_hh_num!Q28)</f>
        <v>242.84395871961266</v>
      </c>
      <c r="R28" s="72">
        <f>IF(RES_hh_emi!R28=0,0,1000000*RES_hh_emi!R28/RES_hh_num!R28)</f>
        <v>252.08835594685206</v>
      </c>
      <c r="S28" s="72">
        <f>IF(RES_hh_emi!S28=0,0,1000000*RES_hh_emi!S28/RES_hh_num!S28)</f>
        <v>264.91870848929256</v>
      </c>
      <c r="T28" s="72">
        <f>IF(RES_hh_emi!T28=0,0,1000000*RES_hh_emi!T28/RES_hh_num!T28)</f>
        <v>247.48838290088381</v>
      </c>
      <c r="U28" s="72">
        <f>IF(RES_hh_emi!U28=0,0,1000000*RES_hh_emi!U28/RES_hh_num!U28)</f>
        <v>244.8010514415964</v>
      </c>
      <c r="V28" s="72">
        <f>IF(RES_hh_emi!V28=0,0,1000000*RES_hh_emi!V28/RES_hh_num!V28)</f>
        <v>266.57714783271996</v>
      </c>
      <c r="W28" s="72">
        <f>IF(RES_hh_emi!W28=0,0,1000000*RES_hh_emi!W28/RES_hh_num!W28)</f>
        <v>253.1938104322048</v>
      </c>
      <c r="DA28" s="89" t="s">
        <v>544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103.5327430153849</v>
      </c>
      <c r="C29" s="72">
        <f>IF(RES_hh_emi!C29=0,0,1000000*RES_hh_emi!C29/RES_hh_num!C29)</f>
        <v>119.37370632055348</v>
      </c>
      <c r="D29" s="72">
        <f>IF(RES_hh_emi!D29=0,0,1000000*RES_hh_emi!D29/RES_hh_num!D29)</f>
        <v>125.84519206472966</v>
      </c>
      <c r="E29" s="72">
        <f>IF(RES_hh_emi!E29=0,0,1000000*RES_hh_emi!E29/RES_hh_num!E29)</f>
        <v>120.44795521318559</v>
      </c>
      <c r="F29" s="72">
        <f>IF(RES_hh_emi!F29=0,0,1000000*RES_hh_emi!F29/RES_hh_num!F29)</f>
        <v>130.80040073169988</v>
      </c>
      <c r="G29" s="72">
        <f>IF(RES_hh_emi!G29=0,0,1000000*RES_hh_emi!G29/RES_hh_num!G29)</f>
        <v>109.25268667616929</v>
      </c>
      <c r="H29" s="72">
        <f>IF(RES_hh_emi!H29=0,0,1000000*RES_hh_emi!H29/RES_hh_num!H29)</f>
        <v>124.81472227414015</v>
      </c>
      <c r="I29" s="72">
        <f>IF(RES_hh_emi!I29=0,0,1000000*RES_hh_emi!I29/RES_hh_num!I29)</f>
        <v>108.83270620182358</v>
      </c>
      <c r="J29" s="72">
        <f>IF(RES_hh_emi!J29=0,0,1000000*RES_hh_emi!J29/RES_hh_num!J29)</f>
        <v>116.34952056846575</v>
      </c>
      <c r="K29" s="72">
        <f>IF(RES_hh_emi!K29=0,0,1000000*RES_hh_emi!K29/RES_hh_num!K29)</f>
        <v>150.99896700279569</v>
      </c>
      <c r="L29" s="72">
        <f>IF(RES_hh_emi!L29=0,0,1000000*RES_hh_emi!L29/RES_hh_num!L29)</f>
        <v>162.35090214391855</v>
      </c>
      <c r="M29" s="72">
        <f>IF(RES_hh_emi!M29=0,0,1000000*RES_hh_emi!M29/RES_hh_num!M29)</f>
        <v>150.17371309119426</v>
      </c>
      <c r="N29" s="72">
        <f>IF(RES_hh_emi!N29=0,0,1000000*RES_hh_emi!N29/RES_hh_num!N29)</f>
        <v>127.7374876863795</v>
      </c>
      <c r="O29" s="72">
        <f>IF(RES_hh_emi!O29=0,0,1000000*RES_hh_emi!O29/RES_hh_num!O29)</f>
        <v>127.85327510916994</v>
      </c>
      <c r="P29" s="72">
        <f>IF(RES_hh_emi!P29=0,0,1000000*RES_hh_emi!P29/RES_hh_num!P29)</f>
        <v>142.95215632843249</v>
      </c>
      <c r="Q29" s="72">
        <f>IF(RES_hh_emi!Q29=0,0,1000000*RES_hh_emi!Q29/RES_hh_num!Q29)</f>
        <v>158.03050897376841</v>
      </c>
      <c r="R29" s="72">
        <f>IF(RES_hh_emi!R29=0,0,1000000*RES_hh_emi!R29/RES_hh_num!R29)</f>
        <v>166.73492754832367</v>
      </c>
      <c r="S29" s="72">
        <f>IF(RES_hh_emi!S29=0,0,1000000*RES_hh_emi!S29/RES_hh_num!S29)</f>
        <v>160.3246737015202</v>
      </c>
      <c r="T29" s="72">
        <f>IF(RES_hh_emi!T29=0,0,1000000*RES_hh_emi!T29/RES_hh_num!T29)</f>
        <v>149.03733922967106</v>
      </c>
      <c r="U29" s="72">
        <f>IF(RES_hh_emi!U29=0,0,1000000*RES_hh_emi!U29/RES_hh_num!U29)</f>
        <v>152.58853914306437</v>
      </c>
      <c r="V29" s="72">
        <f>IF(RES_hh_emi!V29=0,0,1000000*RES_hh_emi!V29/RES_hh_num!V29)</f>
        <v>147.68162969406967</v>
      </c>
      <c r="W29" s="72">
        <f>IF(RES_hh_emi!W29=0,0,1000000*RES_hh_emi!W29/RES_hh_num!W29)</f>
        <v>185.8392542189824</v>
      </c>
      <c r="DA29" s="89" t="s">
        <v>545</v>
      </c>
    </row>
    <row r="30" spans="1:105" ht="12" customHeight="1" x14ac:dyDescent="0.25">
      <c r="A30" s="28" t="s">
        <v>192</v>
      </c>
      <c r="B30" s="72">
        <f>IF(RES_hh_emi!B30=0,0,1000000*RES_hh_emi!B30/RES_hh_num!B30)</f>
        <v>90.030366050147805</v>
      </c>
      <c r="C30" s="72">
        <f>IF(RES_hh_emi!C30=0,0,1000000*RES_hh_emi!C30/RES_hh_num!C30)</f>
        <v>108.07804221110936</v>
      </c>
      <c r="D30" s="72">
        <f>IF(RES_hh_emi!D30=0,0,1000000*RES_hh_emi!D30/RES_hh_num!D30)</f>
        <v>109.98185084527547</v>
      </c>
      <c r="E30" s="72">
        <f>IF(RES_hh_emi!E30=0,0,1000000*RES_hh_emi!E30/RES_hh_num!E30)</f>
        <v>108.97324807940106</v>
      </c>
      <c r="F30" s="72">
        <f>IF(RES_hh_emi!F30=0,0,1000000*RES_hh_emi!F30/RES_hh_num!F30)</f>
        <v>109.07838493958991</v>
      </c>
      <c r="G30" s="72">
        <f>IF(RES_hh_emi!G30=0,0,1000000*RES_hh_emi!G30/RES_hh_num!G30)</f>
        <v>103.95159656944304</v>
      </c>
      <c r="H30" s="72">
        <f>IF(RES_hh_emi!H30=0,0,1000000*RES_hh_emi!H30/RES_hh_num!H30)</f>
        <v>115.86549526388725</v>
      </c>
      <c r="I30" s="72">
        <f>IF(RES_hh_emi!I30=0,0,1000000*RES_hh_emi!I30/RES_hh_num!I30)</f>
        <v>94.764357346767625</v>
      </c>
      <c r="J30" s="72">
        <f>IF(RES_hh_emi!J30=0,0,1000000*RES_hh_emi!J30/RES_hh_num!J30)</f>
        <v>104.56061403389445</v>
      </c>
      <c r="K30" s="72">
        <f>IF(RES_hh_emi!K30=0,0,1000000*RES_hh_emi!K30/RES_hh_num!K30)</f>
        <v>133.66117222074749</v>
      </c>
      <c r="L30" s="72">
        <f>IF(RES_hh_emi!L30=0,0,1000000*RES_hh_emi!L30/RES_hh_num!L30)</f>
        <v>134.33260544954609</v>
      </c>
      <c r="M30" s="72">
        <f>IF(RES_hh_emi!M30=0,0,1000000*RES_hh_emi!M30/RES_hh_num!M30)</f>
        <v>136.04428738491623</v>
      </c>
      <c r="N30" s="72">
        <f>IF(RES_hh_emi!N30=0,0,1000000*RES_hh_emi!N30/RES_hh_num!N30)</f>
        <v>133.86387814404398</v>
      </c>
      <c r="O30" s="72">
        <f>IF(RES_hh_emi!O30=0,0,1000000*RES_hh_emi!O30/RES_hh_num!O30)</f>
        <v>134.74323178930445</v>
      </c>
      <c r="P30" s="72">
        <f>IF(RES_hh_emi!P30=0,0,1000000*RES_hh_emi!P30/RES_hh_num!P30)</f>
        <v>138.52596401037471</v>
      </c>
      <c r="Q30" s="72">
        <f>IF(RES_hh_emi!Q30=0,0,1000000*RES_hh_emi!Q30/RES_hh_num!Q30)</f>
        <v>134.08403709255055</v>
      </c>
      <c r="R30" s="72">
        <f>IF(RES_hh_emi!R30=0,0,1000000*RES_hh_emi!R30/RES_hh_num!R30)</f>
        <v>134.02716005213594</v>
      </c>
      <c r="S30" s="72">
        <f>IF(RES_hh_emi!S30=0,0,1000000*RES_hh_emi!S30/RES_hh_num!S30)</f>
        <v>137.25390498813402</v>
      </c>
      <c r="T30" s="72">
        <f>IF(RES_hh_emi!T30=0,0,1000000*RES_hh_emi!T30/RES_hh_num!T30)</f>
        <v>131.87245524347364</v>
      </c>
      <c r="U30" s="72">
        <f>IF(RES_hh_emi!U30=0,0,1000000*RES_hh_emi!U30/RES_hh_num!U30)</f>
        <v>136.79588392699432</v>
      </c>
      <c r="V30" s="72">
        <f>IF(RES_hh_emi!V30=0,0,1000000*RES_hh_emi!V30/RES_hh_num!V30)</f>
        <v>137.77162447188073</v>
      </c>
      <c r="W30" s="72">
        <f>IF(RES_hh_emi!W30=0,0,1000000*RES_hh_emi!W30/RES_hh_num!W30)</f>
        <v>155.33278887018875</v>
      </c>
      <c r="DA30" s="89" t="s">
        <v>546</v>
      </c>
    </row>
    <row r="31" spans="1:105" ht="12" customHeight="1" x14ac:dyDescent="0.25">
      <c r="A31" s="28" t="s">
        <v>207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DA31" s="89" t="s">
        <v>547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DA32" s="92" t="s">
        <v>548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549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217.95719976061432</v>
      </c>
      <c r="C3" s="65">
        <f>IF(RES_hh_fech!C3=0,0,RES_hh_fech!C3/RES_summary!C$19)</f>
        <v>224.7571702552994</v>
      </c>
      <c r="D3" s="65">
        <f>IF(RES_hh_fech!D3=0,0,RES_hh_fech!D3/RES_summary!D$19)</f>
        <v>209.53772474696481</v>
      </c>
      <c r="E3" s="65">
        <f>IF(RES_hh_fech!E3=0,0,RES_hh_fech!E3/RES_summary!E$19)</f>
        <v>207.26051342300664</v>
      </c>
      <c r="F3" s="65">
        <f>IF(RES_hh_fech!F3=0,0,RES_hh_fech!F3/RES_summary!F$19)</f>
        <v>199.97489504472614</v>
      </c>
      <c r="G3" s="65">
        <f>IF(RES_hh_fech!G3=0,0,RES_hh_fech!G3/RES_summary!G$19)</f>
        <v>199.83040871997181</v>
      </c>
      <c r="H3" s="65">
        <f>IF(RES_hh_fech!H3=0,0,RES_hh_fech!H3/RES_summary!H$19)</f>
        <v>194.22106106181232</v>
      </c>
      <c r="I3" s="65">
        <f>IF(RES_hh_fech!I3=0,0,RES_hh_fech!I3/RES_summary!I$19)</f>
        <v>183.40997563019752</v>
      </c>
      <c r="J3" s="65">
        <f>IF(RES_hh_fech!J3=0,0,RES_hh_fech!J3/RES_summary!J$19)</f>
        <v>185.2952471928545</v>
      </c>
      <c r="K3" s="65">
        <f>IF(RES_hh_fech!K3=0,0,RES_hh_fech!K3/RES_summary!K$19)</f>
        <v>185.65546318526265</v>
      </c>
      <c r="L3" s="65">
        <f>IF(RES_hh_fech!L3=0,0,RES_hh_fech!L3/RES_summary!L$19)</f>
        <v>201.25446252427318</v>
      </c>
      <c r="M3" s="65">
        <f>IF(RES_hh_fech!M3=0,0,RES_hh_fech!M3/RES_summary!M$19)</f>
        <v>184.04340067229501</v>
      </c>
      <c r="N3" s="65">
        <f>IF(RES_hh_fech!N3=0,0,RES_hh_fech!N3/RES_summary!N$19)</f>
        <v>186.07787153097158</v>
      </c>
      <c r="O3" s="65">
        <f>IF(RES_hh_fech!O3=0,0,RES_hh_fech!O3/RES_summary!O$19)</f>
        <v>189.72961872263028</v>
      </c>
      <c r="P3" s="65">
        <f>IF(RES_hh_fech!P3=0,0,RES_hh_fech!P3/RES_summary!P$19)</f>
        <v>166.20929642364814</v>
      </c>
      <c r="Q3" s="65">
        <f>IF(RES_hh_fech!Q3=0,0,RES_hh_fech!Q3/RES_summary!Q$19)</f>
        <v>175.88156378794193</v>
      </c>
      <c r="R3" s="65">
        <f>IF(RES_hh_fech!R3=0,0,RES_hh_fech!R3/RES_summary!R$19)</f>
        <v>181.54794294630995</v>
      </c>
      <c r="S3" s="65">
        <f>IF(RES_hh_fech!S3=0,0,RES_hh_fech!S3/RES_summary!S$19)</f>
        <v>180.4418191067146</v>
      </c>
      <c r="T3" s="65">
        <f>IF(RES_hh_fech!T3=0,0,RES_hh_fech!T3/RES_summary!T$19)</f>
        <v>164.9653050451526</v>
      </c>
      <c r="U3" s="65">
        <f>IF(RES_hh_fech!U3=0,0,RES_hh_fech!U3/RES_summary!U$19)</f>
        <v>168.20705668810285</v>
      </c>
      <c r="V3" s="65">
        <f>IF(RES_hh_fech!V3=0,0,RES_hh_fech!V3/RES_summary!V$19)</f>
        <v>172.33599510925268</v>
      </c>
      <c r="W3" s="65">
        <f>IF(RES_hh_fech!W3=0,0,RES_hh_fech!W3/RES_summary!W$19)</f>
        <v>188.9530444315339</v>
      </c>
      <c r="DA3" s="87" t="s">
        <v>295</v>
      </c>
    </row>
    <row r="4" spans="1:105" ht="12.95" customHeight="1" x14ac:dyDescent="0.25">
      <c r="A4" s="68" t="s">
        <v>57</v>
      </c>
      <c r="B4" s="69">
        <f>IF(RES_hh_fech!B4=0,0,RES_hh_fech!B4/RES_summary!B$19)</f>
        <v>183.19325126674616</v>
      </c>
      <c r="C4" s="69">
        <f>IF(RES_hh_fech!C4=0,0,RES_hh_fech!C4/RES_summary!C$19)</f>
        <v>188.63645123711021</v>
      </c>
      <c r="D4" s="69">
        <f>IF(RES_hh_fech!D4=0,0,RES_hh_fech!D4/RES_summary!D$19)</f>
        <v>172.38248548689725</v>
      </c>
      <c r="E4" s="69">
        <f>IF(RES_hh_fech!E4=0,0,RES_hh_fech!E4/RES_summary!E$19)</f>
        <v>170.32551167524574</v>
      </c>
      <c r="F4" s="69">
        <f>IF(RES_hh_fech!F4=0,0,RES_hh_fech!F4/RES_summary!F$19)</f>
        <v>163.14560916393222</v>
      </c>
      <c r="G4" s="69">
        <f>IF(RES_hh_fech!G4=0,0,RES_hh_fech!G4/RES_summary!G$19)</f>
        <v>166.42182901748663</v>
      </c>
      <c r="H4" s="69">
        <f>IF(RES_hh_fech!H4=0,0,RES_hh_fech!H4/RES_summary!H$19)</f>
        <v>159.47659452918802</v>
      </c>
      <c r="I4" s="69">
        <f>IF(RES_hh_fech!I4=0,0,RES_hh_fech!I4/RES_summary!I$19)</f>
        <v>149.7322620988005</v>
      </c>
      <c r="J4" s="69">
        <f>IF(RES_hh_fech!J4=0,0,RES_hh_fech!J4/RES_summary!J$19)</f>
        <v>151.47785508855358</v>
      </c>
      <c r="K4" s="69">
        <f>IF(RES_hh_fech!K4=0,0,RES_hh_fech!K4/RES_summary!K$19)</f>
        <v>149.0771778206028</v>
      </c>
      <c r="L4" s="69">
        <f>IF(RES_hh_fech!L4=0,0,RES_hh_fech!L4/RES_summary!L$19)</f>
        <v>164.59748507797539</v>
      </c>
      <c r="M4" s="69">
        <f>IF(RES_hh_fech!M4=0,0,RES_hh_fech!M4/RES_summary!M$19)</f>
        <v>147.54013419842113</v>
      </c>
      <c r="N4" s="69">
        <f>IF(RES_hh_fech!N4=0,0,RES_hh_fech!N4/RES_summary!N$19)</f>
        <v>149.69689789406107</v>
      </c>
      <c r="O4" s="69">
        <f>IF(RES_hh_fech!O4=0,0,RES_hh_fech!O4/RES_summary!O$19)</f>
        <v>154.25350666937985</v>
      </c>
      <c r="P4" s="69">
        <f>IF(RES_hh_fech!P4=0,0,RES_hh_fech!P4/RES_summary!P$19)</f>
        <v>130.03057458848582</v>
      </c>
      <c r="Q4" s="69">
        <f>IF(RES_hh_fech!Q4=0,0,RES_hh_fech!Q4/RES_summary!Q$19)</f>
        <v>140.78402203041975</v>
      </c>
      <c r="R4" s="69">
        <f>IF(RES_hh_fech!R4=0,0,RES_hh_fech!R4/RES_summary!R$19)</f>
        <v>147.07706361493018</v>
      </c>
      <c r="S4" s="69">
        <f>IF(RES_hh_fech!S4=0,0,RES_hh_fech!S4/RES_summary!S$19)</f>
        <v>146.79106295966122</v>
      </c>
      <c r="T4" s="69">
        <f>IF(RES_hh_fech!T4=0,0,RES_hh_fech!T4/RES_summary!T$19)</f>
        <v>133.17559018519611</v>
      </c>
      <c r="U4" s="69">
        <f>IF(RES_hh_fech!U4=0,0,RES_hh_fech!U4/RES_summary!U$19)</f>
        <v>136.23687920057216</v>
      </c>
      <c r="V4" s="69">
        <f>IF(RES_hh_fech!V4=0,0,RES_hh_fech!V4/RES_summary!V$19)</f>
        <v>140.78602936605594</v>
      </c>
      <c r="W4" s="69">
        <f>IF(RES_hh_fech!W4=0,0,RES_hh_fech!W4/RES_summary!W$19)</f>
        <v>153.65572277432085</v>
      </c>
      <c r="DA4" s="88" t="s">
        <v>296</v>
      </c>
    </row>
    <row r="5" spans="1:105" ht="12" customHeight="1" x14ac:dyDescent="0.25">
      <c r="A5" s="28" t="s">
        <v>51</v>
      </c>
      <c r="B5" s="72">
        <f>IF(RES_hh_fech!B5=0,0,RES_hh_fech!B5/RES_summary!B$19)</f>
        <v>160.40811586216344</v>
      </c>
      <c r="C5" s="72">
        <f>IF(RES_hh_fech!C5=0,0,RES_hh_fech!C5/RES_summary!C$19)</f>
        <v>163.2815801176456</v>
      </c>
      <c r="D5" s="72">
        <f>IF(RES_hh_fech!D5=0,0,RES_hh_fech!D5/RES_summary!D$19)</f>
        <v>149.37936727013314</v>
      </c>
      <c r="E5" s="72">
        <f>IF(RES_hh_fech!E5=0,0,RES_hh_fech!E5/RES_summary!E$19)</f>
        <v>144.61132972721549</v>
      </c>
      <c r="F5" s="72">
        <f>IF(RES_hh_fech!F5=0,0,RES_hh_fech!F5/RES_summary!F$19)</f>
        <v>158.83435728931013</v>
      </c>
      <c r="G5" s="72">
        <f>IF(RES_hh_fech!G5=0,0,RES_hh_fech!G5/RES_summary!G$19)</f>
        <v>138.44285688952215</v>
      </c>
      <c r="H5" s="72">
        <f>IF(RES_hh_fech!H5=0,0,RES_hh_fech!H5/RES_summary!H$19)</f>
        <v>146.43860601726303</v>
      </c>
      <c r="I5" s="72">
        <f>IF(RES_hh_fech!I5=0,0,RES_hh_fech!I5/RES_summary!I$19)</f>
        <v>142.99281924819235</v>
      </c>
      <c r="J5" s="72">
        <f>IF(RES_hh_fech!J5=0,0,RES_hh_fech!J5/RES_summary!J$19)</f>
        <v>160.06342690489353</v>
      </c>
      <c r="K5" s="72">
        <f>IF(RES_hh_fech!K5=0,0,RES_hh_fech!K5/RES_summary!K$19)</f>
        <v>137.04073044746599</v>
      </c>
      <c r="L5" s="72">
        <f>IF(RES_hh_fech!L5=0,0,RES_hh_fech!L5/RES_summary!L$19)</f>
        <v>172.32072500252349</v>
      </c>
      <c r="M5" s="72">
        <f>IF(RES_hh_fech!M5=0,0,RES_hh_fech!M5/RES_summary!M$19)</f>
        <v>133.95617878929352</v>
      </c>
      <c r="N5" s="72">
        <f>IF(RES_hh_fech!N5=0,0,RES_hh_fech!N5/RES_summary!N$19)</f>
        <v>159.88846797559941</v>
      </c>
      <c r="O5" s="72">
        <f>IF(RES_hh_fech!O5=0,0,RES_hh_fech!O5/RES_summary!O$19)</f>
        <v>140.50228439422602</v>
      </c>
      <c r="P5" s="72">
        <f>IF(RES_hh_fech!P5=0,0,RES_hh_fech!P5/RES_summary!P$19)</f>
        <v>130.29730232859063</v>
      </c>
      <c r="Q5" s="72">
        <f>IF(RES_hh_fech!Q5=0,0,RES_hh_fech!Q5/RES_summary!Q$19)</f>
        <v>127.41916062994811</v>
      </c>
      <c r="R5" s="72">
        <f>IF(RES_hh_fech!R5=0,0,RES_hh_fech!R5/RES_summary!R$19)</f>
        <v>137.26018138637943</v>
      </c>
      <c r="S5" s="72">
        <f>IF(RES_hh_fech!S5=0,0,RES_hh_fech!S5/RES_summary!S$19)</f>
        <v>155.74068481427909</v>
      </c>
      <c r="T5" s="72">
        <f>IF(RES_hh_fech!T5=0,0,RES_hh_fech!T5/RES_summary!T$19)</f>
        <v>142.6485346532269</v>
      </c>
      <c r="U5" s="72">
        <f>IF(RES_hh_fech!U5=0,0,RES_hh_fech!U5/RES_summary!U$19)</f>
        <v>162.80097572791234</v>
      </c>
      <c r="V5" s="72">
        <f>IF(RES_hh_fech!V5=0,0,RES_hh_fech!V5/RES_summary!V$19)</f>
        <v>142.16745856030562</v>
      </c>
      <c r="W5" s="72">
        <f>IF(RES_hh_fech!W5=0,0,RES_hh_fech!W5/RES_summary!W$19)</f>
        <v>153.77970802044516</v>
      </c>
      <c r="DA5" s="89" t="s">
        <v>550</v>
      </c>
    </row>
    <row r="6" spans="1:105" ht="12" customHeight="1" x14ac:dyDescent="0.25">
      <c r="A6" s="28" t="s">
        <v>74</v>
      </c>
      <c r="B6" s="72">
        <f>IF(RES_hh_fech!B6=0,0,RES_hh_fech!B6/RES_summary!B$19)</f>
        <v>208.13384229066523</v>
      </c>
      <c r="C6" s="72">
        <f>IF(RES_hh_fech!C6=0,0,RES_hh_fech!C6/RES_summary!C$19)</f>
        <v>194.16275379630898</v>
      </c>
      <c r="D6" s="72">
        <f>IF(RES_hh_fech!D6=0,0,RES_hh_fech!D6/RES_summary!D$19)</f>
        <v>190.58252151244713</v>
      </c>
      <c r="E6" s="72">
        <f>IF(RES_hh_fech!E6=0,0,RES_hh_fech!E6/RES_summary!E$19)</f>
        <v>175.72330001758812</v>
      </c>
      <c r="F6" s="72">
        <f>IF(RES_hh_fech!F6=0,0,RES_hh_fech!F6/RES_summary!F$19)</f>
        <v>168.95173632355673</v>
      </c>
      <c r="G6" s="72">
        <f>IF(RES_hh_fech!G6=0,0,RES_hh_fech!G6/RES_summary!G$19)</f>
        <v>194.41593767814814</v>
      </c>
      <c r="H6" s="72">
        <f>IF(RES_hh_fech!H6=0,0,RES_hh_fech!H6/RES_summary!H$19)</f>
        <v>174.71015406319367</v>
      </c>
      <c r="I6" s="72">
        <f>IF(RES_hh_fech!I6=0,0,RES_hh_fech!I6/RES_summary!I$19)</f>
        <v>175.97677291745981</v>
      </c>
      <c r="J6" s="72">
        <f>IF(RES_hh_fech!J6=0,0,RES_hh_fech!J6/RES_summary!J$19)</f>
        <v>190.23494658966999</v>
      </c>
      <c r="K6" s="72">
        <f>IF(RES_hh_fech!K6=0,0,RES_hh_fech!K6/RES_summary!K$19)</f>
        <v>154.3199817276481</v>
      </c>
      <c r="L6" s="72">
        <f>IF(RES_hh_fech!L6=0,0,RES_hh_fech!L6/RES_summary!L$19)</f>
        <v>191.34739066085811</v>
      </c>
      <c r="M6" s="72">
        <f>IF(RES_hh_fech!M6=0,0,RES_hh_fech!M6/RES_summary!M$19)</f>
        <v>152.01354344931514</v>
      </c>
      <c r="N6" s="72">
        <f>IF(RES_hh_fech!N6=0,0,RES_hh_fech!N6/RES_summary!N$19)</f>
        <v>165.22042611563899</v>
      </c>
      <c r="O6" s="72">
        <f>IF(RES_hh_fech!O6=0,0,RES_hh_fech!O6/RES_summary!O$19)</f>
        <v>188.59252139769268</v>
      </c>
      <c r="P6" s="72">
        <f>IF(RES_hh_fech!P6=0,0,RES_hh_fech!P6/RES_summary!P$19)</f>
        <v>155.91636014177035</v>
      </c>
      <c r="Q6" s="72">
        <f>IF(RES_hh_fech!Q6=0,0,RES_hh_fech!Q6/RES_summary!Q$19)</f>
        <v>158.75474899532179</v>
      </c>
      <c r="R6" s="72">
        <f>IF(RES_hh_fech!R6=0,0,RES_hh_fech!R6/RES_summary!R$19)</f>
        <v>158.8414935231535</v>
      </c>
      <c r="S6" s="72">
        <f>IF(RES_hh_fech!S6=0,0,RES_hh_fech!S6/RES_summary!S$19)</f>
        <v>180.35644165002907</v>
      </c>
      <c r="T6" s="72">
        <f>IF(RES_hh_fech!T6=0,0,RES_hh_fech!T6/RES_summary!T$19)</f>
        <v>157.73635363123228</v>
      </c>
      <c r="U6" s="72">
        <f>IF(RES_hh_fech!U6=0,0,RES_hh_fech!U6/RES_summary!U$19)</f>
        <v>158.08671210219023</v>
      </c>
      <c r="V6" s="72">
        <f>IF(RES_hh_fech!V6=0,0,RES_hh_fech!V6/RES_summary!V$19)</f>
        <v>163.94881236518131</v>
      </c>
      <c r="W6" s="72">
        <f>IF(RES_hh_fech!W6=0,0,RES_hh_fech!W6/RES_summary!W$19)</f>
        <v>170.11381921188766</v>
      </c>
      <c r="DA6" s="89" t="s">
        <v>551</v>
      </c>
    </row>
    <row r="7" spans="1:105" ht="12" customHeight="1" x14ac:dyDescent="0.25">
      <c r="A7" s="28" t="s">
        <v>205</v>
      </c>
      <c r="B7" s="72">
        <f>IF(RES_hh_fech!B7=0,0,RES_hh_fech!B7/RES_summary!B$19)</f>
        <v>212.29076690081271</v>
      </c>
      <c r="C7" s="72">
        <f>IF(RES_hh_fech!C7=0,0,RES_hh_fech!C7/RES_summary!C$19)</f>
        <v>208.43024685679686</v>
      </c>
      <c r="D7" s="72">
        <f>IF(RES_hh_fech!D7=0,0,RES_hh_fech!D7/RES_summary!D$19)</f>
        <v>196.31651850161197</v>
      </c>
      <c r="E7" s="72">
        <f>IF(RES_hh_fech!E7=0,0,RES_hh_fech!E7/RES_summary!E$19)</f>
        <v>195.20623615958331</v>
      </c>
      <c r="F7" s="72">
        <f>IF(RES_hh_fech!F7=0,0,RES_hh_fech!F7/RES_summary!F$19)</f>
        <v>192.81416223117034</v>
      </c>
      <c r="G7" s="72">
        <f>IF(RES_hh_fech!G7=0,0,RES_hh_fech!G7/RES_summary!G$19)</f>
        <v>192.08926536474721</v>
      </c>
      <c r="H7" s="72">
        <f>IF(RES_hh_fech!H7=0,0,RES_hh_fech!H7/RES_summary!H$19)</f>
        <v>190.23910113817249</v>
      </c>
      <c r="I7" s="72">
        <f>IF(RES_hh_fech!I7=0,0,RES_hh_fech!I7/RES_summary!I$19)</f>
        <v>173.49459317439386</v>
      </c>
      <c r="J7" s="72">
        <f>IF(RES_hh_fech!J7=0,0,RES_hh_fech!J7/RES_summary!J$19)</f>
        <v>182.4126698968158</v>
      </c>
      <c r="K7" s="72">
        <f>IF(RES_hh_fech!K7=0,0,RES_hh_fech!K7/RES_summary!K$19)</f>
        <v>177.68345720290208</v>
      </c>
      <c r="L7" s="72">
        <f>IF(RES_hh_fech!L7=0,0,RES_hh_fech!L7/RES_summary!L$19)</f>
        <v>203.36053085602668</v>
      </c>
      <c r="M7" s="72">
        <f>IF(RES_hh_fech!M7=0,0,RES_hh_fech!M7/RES_summary!M$19)</f>
        <v>180.41750805263217</v>
      </c>
      <c r="N7" s="72">
        <f>IF(RES_hh_fech!N7=0,0,RES_hh_fech!N7/RES_summary!N$19)</f>
        <v>172.23110616251569</v>
      </c>
      <c r="O7" s="72">
        <f>IF(RES_hh_fech!O7=0,0,RES_hh_fech!O7/RES_summary!O$19)</f>
        <v>185.11863381696816</v>
      </c>
      <c r="P7" s="72">
        <f>IF(RES_hh_fech!P7=0,0,RES_hh_fech!P7/RES_summary!P$19)</f>
        <v>159.62159712134485</v>
      </c>
      <c r="Q7" s="72">
        <f>IF(RES_hh_fech!Q7=0,0,RES_hh_fech!Q7/RES_summary!Q$19)</f>
        <v>171.21233134194631</v>
      </c>
      <c r="R7" s="72">
        <f>IF(RES_hh_fech!R7=0,0,RES_hh_fech!R7/RES_summary!R$19)</f>
        <v>174.27854893664156</v>
      </c>
      <c r="S7" s="72">
        <f>IF(RES_hh_fech!S7=0,0,RES_hh_fech!S7/RES_summary!S$19)</f>
        <v>177.3906954200549</v>
      </c>
      <c r="T7" s="72">
        <f>IF(RES_hh_fech!T7=0,0,RES_hh_fech!T7/RES_summary!T$19)</f>
        <v>159.82943741961788</v>
      </c>
      <c r="U7" s="72">
        <f>IF(RES_hh_fech!U7=0,0,RES_hh_fech!U7/RES_summary!U$19)</f>
        <v>164.05439652982628</v>
      </c>
      <c r="V7" s="72">
        <f>IF(RES_hh_fech!V7=0,0,RES_hh_fech!V7/RES_summary!V$19)</f>
        <v>173.11063800730926</v>
      </c>
      <c r="W7" s="72">
        <f>IF(RES_hh_fech!W7=0,0,RES_hh_fech!W7/RES_summary!W$19)</f>
        <v>184.03714306526663</v>
      </c>
      <c r="DA7" s="89" t="s">
        <v>552</v>
      </c>
    </row>
    <row r="8" spans="1:105" ht="12" customHeight="1" x14ac:dyDescent="0.25">
      <c r="A8" s="28" t="s">
        <v>192</v>
      </c>
      <c r="B8" s="72">
        <f>IF(RES_hh_fech!B8=0,0,RES_hh_fech!B8/RES_summary!B$19)</f>
        <v>177.95381204338156</v>
      </c>
      <c r="C8" s="72">
        <f>IF(RES_hh_fech!C8=0,0,RES_hh_fech!C8/RES_summary!C$19)</f>
        <v>191.31093547687647</v>
      </c>
      <c r="D8" s="72">
        <f>IF(RES_hh_fech!D8=0,0,RES_hh_fech!D8/RES_summary!D$19)</f>
        <v>170.35772595252482</v>
      </c>
      <c r="E8" s="72">
        <f>IF(RES_hh_fech!E8=0,0,RES_hh_fech!E8/RES_summary!E$19)</f>
        <v>167.34386580197398</v>
      </c>
      <c r="F8" s="72">
        <f>IF(RES_hh_fech!F8=0,0,RES_hh_fech!F8/RES_summary!F$19)</f>
        <v>150.91151985460738</v>
      </c>
      <c r="G8" s="72">
        <f>IF(RES_hh_fech!G8=0,0,RES_hh_fech!G8/RES_summary!G$19)</f>
        <v>176.25380241231906</v>
      </c>
      <c r="H8" s="72">
        <f>IF(RES_hh_fech!H8=0,0,RES_hh_fech!H8/RES_summary!H$19)</f>
        <v>161.5297436489881</v>
      </c>
      <c r="I8" s="72">
        <f>IF(RES_hh_fech!I8=0,0,RES_hh_fech!I8/RES_summary!I$19)</f>
        <v>145.88279350181861</v>
      </c>
      <c r="J8" s="72">
        <f>IF(RES_hh_fech!J8=0,0,RES_hh_fech!J8/RES_summary!J$19)</f>
        <v>150.45405868690514</v>
      </c>
      <c r="K8" s="72">
        <f>IF(RES_hh_fech!K8=0,0,RES_hh_fech!K8/RES_summary!K$19)</f>
        <v>152.86582860202495</v>
      </c>
      <c r="L8" s="72">
        <f>IF(RES_hh_fech!L8=0,0,RES_hh_fech!L8/RES_summary!L$19)</f>
        <v>168.67121062471074</v>
      </c>
      <c r="M8" s="72">
        <f>IF(RES_hh_fech!M8=0,0,RES_hh_fech!M8/RES_summary!M$19)</f>
        <v>149.28193064568617</v>
      </c>
      <c r="N8" s="72">
        <f>IF(RES_hh_fech!N8=0,0,RES_hh_fech!N8/RES_summary!N$19)</f>
        <v>154.7886267675039</v>
      </c>
      <c r="O8" s="72">
        <f>IF(RES_hh_fech!O8=0,0,RES_hh_fech!O8/RES_summary!O$19)</f>
        <v>158.20524326550165</v>
      </c>
      <c r="P8" s="72">
        <f>IF(RES_hh_fech!P8=0,0,RES_hh_fech!P8/RES_summary!P$19)</f>
        <v>133.15368492376084</v>
      </c>
      <c r="Q8" s="72">
        <f>IF(RES_hh_fech!Q8=0,0,RES_hh_fech!Q8/RES_summary!Q$19)</f>
        <v>145.36837097948415</v>
      </c>
      <c r="R8" s="72">
        <f>IF(RES_hh_fech!R8=0,0,RES_hh_fech!R8/RES_summary!R$19)</f>
        <v>157.63610395207786</v>
      </c>
      <c r="S8" s="72">
        <f>IF(RES_hh_fech!S8=0,0,RES_hh_fech!S8/RES_summary!S$19)</f>
        <v>151.72146689990933</v>
      </c>
      <c r="T8" s="72">
        <f>IF(RES_hh_fech!T8=0,0,RES_hh_fech!T8/RES_summary!T$19)</f>
        <v>137.15139251276034</v>
      </c>
      <c r="U8" s="72">
        <f>IF(RES_hh_fech!U8=0,0,RES_hh_fech!U8/RES_summary!U$19)</f>
        <v>145.33866342446191</v>
      </c>
      <c r="V8" s="72">
        <f>IF(RES_hh_fech!V8=0,0,RES_hh_fech!V8/RES_summary!V$19)</f>
        <v>146.10213599634389</v>
      </c>
      <c r="W8" s="72">
        <f>IF(RES_hh_fech!W8=0,0,RES_hh_fech!W8/RES_summary!W$19)</f>
        <v>156.32901087296443</v>
      </c>
      <c r="DA8" s="89" t="s">
        <v>553</v>
      </c>
    </row>
    <row r="9" spans="1:105" ht="12" customHeight="1" x14ac:dyDescent="0.25">
      <c r="A9" s="28" t="s">
        <v>207</v>
      </c>
      <c r="B9" s="72">
        <f>IF(RES_hh_fech!B9=0,0,RES_hh_fech!B9/RES_summary!B$19)</f>
        <v>206.15088128795136</v>
      </c>
      <c r="C9" s="72">
        <f>IF(RES_hh_fech!C9=0,0,RES_hh_fech!C9/RES_summary!C$19)</f>
        <v>214.63163853457394</v>
      </c>
      <c r="D9" s="72">
        <f>IF(RES_hh_fech!D9=0,0,RES_hh_fech!D9/RES_summary!D$19)</f>
        <v>196.78179714661357</v>
      </c>
      <c r="E9" s="72">
        <f>IF(RES_hh_fech!E9=0,0,RES_hh_fech!E9/RES_summary!E$19)</f>
        <v>191.75687667123924</v>
      </c>
      <c r="F9" s="72">
        <f>IF(RES_hh_fech!F9=0,0,RES_hh_fech!F9/RES_summary!F$19)</f>
        <v>179.65783583163676</v>
      </c>
      <c r="G9" s="72">
        <f>IF(RES_hh_fech!G9=0,0,RES_hh_fech!G9/RES_summary!G$19)</f>
        <v>178.92079247859485</v>
      </c>
      <c r="H9" s="72">
        <f>IF(RES_hh_fech!H9=0,0,RES_hh_fech!H9/RES_summary!H$19)</f>
        <v>173.50492472689149</v>
      </c>
      <c r="I9" s="72">
        <f>IF(RES_hh_fech!I9=0,0,RES_hh_fech!I9/RES_summary!I$19)</f>
        <v>164.99889514176434</v>
      </c>
      <c r="J9" s="72">
        <f>IF(RES_hh_fech!J9=0,0,RES_hh_fech!J9/RES_summary!J$19)</f>
        <v>161.00566110496135</v>
      </c>
      <c r="K9" s="72">
        <f>IF(RES_hh_fech!K9=0,0,RES_hh_fech!K9/RES_summary!K$19)</f>
        <v>158.09356399308643</v>
      </c>
      <c r="L9" s="72">
        <f>IF(RES_hh_fech!L9=0,0,RES_hh_fech!L9/RES_summary!L$19)</f>
        <v>171.75117132129395</v>
      </c>
      <c r="M9" s="72">
        <f>IF(RES_hh_fech!M9=0,0,RES_hh_fech!M9/RES_summary!M$19)</f>
        <v>156.11431722741671</v>
      </c>
      <c r="N9" s="72">
        <f>IF(RES_hh_fech!N9=0,0,RES_hh_fech!N9/RES_summary!N$19)</f>
        <v>161.23464395442466</v>
      </c>
      <c r="O9" s="72">
        <f>IF(RES_hh_fech!O9=0,0,RES_hh_fech!O9/RES_summary!O$19)</f>
        <v>163.07519151775094</v>
      </c>
      <c r="P9" s="72">
        <f>IF(RES_hh_fech!P9=0,0,RES_hh_fech!P9/RES_summary!P$19)</f>
        <v>137.22427916957366</v>
      </c>
      <c r="Q9" s="72">
        <f>IF(RES_hh_fech!Q9=0,0,RES_hh_fech!Q9/RES_summary!Q$19)</f>
        <v>149.56353640312778</v>
      </c>
      <c r="R9" s="72">
        <f>IF(RES_hh_fech!R9=0,0,RES_hh_fech!R9/RES_summary!R$19)</f>
        <v>155.37136030357215</v>
      </c>
      <c r="S9" s="72">
        <f>IF(RES_hh_fech!S9=0,0,RES_hh_fech!S9/RES_summary!S$19)</f>
        <v>157.32852850686808</v>
      </c>
      <c r="T9" s="72">
        <f>IF(RES_hh_fech!T9=0,0,RES_hh_fech!T9/RES_summary!T$19)</f>
        <v>143.95215678058128</v>
      </c>
      <c r="U9" s="72">
        <f>IF(RES_hh_fech!U9=0,0,RES_hh_fech!U9/RES_summary!U$19)</f>
        <v>147.97102233300629</v>
      </c>
      <c r="V9" s="72">
        <f>IF(RES_hh_fech!V9=0,0,RES_hh_fech!V9/RES_summary!V$19)</f>
        <v>148.03079489325214</v>
      </c>
      <c r="W9" s="72">
        <f>IF(RES_hh_fech!W9=0,0,RES_hh_fech!W9/RES_summary!W$19)</f>
        <v>177.73168212046662</v>
      </c>
      <c r="DA9" s="89" t="s">
        <v>554</v>
      </c>
    </row>
    <row r="10" spans="1:105" ht="12" customHeight="1" x14ac:dyDescent="0.25">
      <c r="A10" s="28" t="s">
        <v>202</v>
      </c>
      <c r="B10" s="72">
        <f>IF(RES_hh_fech!B10=0,0,RES_hh_fech!B10/RES_summary!B$19)</f>
        <v>0</v>
      </c>
      <c r="C10" s="72">
        <f>IF(RES_hh_fech!C10=0,0,RES_hh_fech!C10/RES_summary!C$19)</f>
        <v>0</v>
      </c>
      <c r="D10" s="72">
        <f>IF(RES_hh_fech!D10=0,0,RES_hh_fech!D10/RES_summary!D$19)</f>
        <v>0</v>
      </c>
      <c r="E10" s="72">
        <f>IF(RES_hh_fech!E10=0,0,RES_hh_fech!E10/RES_summary!E$19)</f>
        <v>0</v>
      </c>
      <c r="F10" s="72">
        <f>IF(RES_hh_fech!F10=0,0,RES_hh_fech!F10/RES_summary!F$19)</f>
        <v>0</v>
      </c>
      <c r="G10" s="72">
        <f>IF(RES_hh_fech!G10=0,0,RES_hh_fech!G10/RES_summary!G$19)</f>
        <v>0</v>
      </c>
      <c r="H10" s="72">
        <f>IF(RES_hh_fech!H10=0,0,RES_hh_fech!H10/RES_summary!H$19)</f>
        <v>0</v>
      </c>
      <c r="I10" s="72">
        <f>IF(RES_hh_fech!I10=0,0,RES_hh_fech!I10/RES_summary!I$19)</f>
        <v>0</v>
      </c>
      <c r="J10" s="72">
        <f>IF(RES_hh_fech!J10=0,0,RES_hh_fech!J10/RES_summary!J$19)</f>
        <v>0</v>
      </c>
      <c r="K10" s="72">
        <f>IF(RES_hh_fech!K10=0,0,RES_hh_fech!K10/RES_summary!K$19)</f>
        <v>0</v>
      </c>
      <c r="L10" s="72">
        <f>IF(RES_hh_fech!L10=0,0,RES_hh_fech!L10/RES_summary!L$19)</f>
        <v>0</v>
      </c>
      <c r="M10" s="72">
        <f>IF(RES_hh_fech!M10=0,0,RES_hh_fech!M10/RES_summary!M$19)</f>
        <v>0</v>
      </c>
      <c r="N10" s="72">
        <f>IF(RES_hh_fech!N10=0,0,RES_hh_fech!N10/RES_summary!N$19)</f>
        <v>0</v>
      </c>
      <c r="O10" s="72">
        <f>IF(RES_hh_fech!O10=0,0,RES_hh_fech!O10/RES_summary!O$19)</f>
        <v>0</v>
      </c>
      <c r="P10" s="72">
        <f>IF(RES_hh_fech!P10=0,0,RES_hh_fech!P10/RES_summary!P$19)</f>
        <v>0</v>
      </c>
      <c r="Q10" s="72">
        <f>IF(RES_hh_fech!Q10=0,0,RES_hh_fech!Q10/RES_summary!Q$19)</f>
        <v>0</v>
      </c>
      <c r="R10" s="72">
        <f>IF(RES_hh_fech!R10=0,0,RES_hh_fech!R10/RES_summary!R$19)</f>
        <v>0</v>
      </c>
      <c r="S10" s="72">
        <f>IF(RES_hh_fech!S10=0,0,RES_hh_fech!S10/RES_summary!S$19)</f>
        <v>0</v>
      </c>
      <c r="T10" s="72">
        <f>IF(RES_hh_fech!T10=0,0,RES_hh_fech!T10/RES_summary!T$19)</f>
        <v>0</v>
      </c>
      <c r="U10" s="72">
        <f>IF(RES_hh_fech!U10=0,0,RES_hh_fech!U10/RES_summary!U$19)</f>
        <v>0</v>
      </c>
      <c r="V10" s="72">
        <f>IF(RES_hh_fech!V10=0,0,RES_hh_fech!V10/RES_summary!V$19)</f>
        <v>0</v>
      </c>
      <c r="W10" s="72">
        <f>IF(RES_hh_fech!W10=0,0,RES_hh_fech!W10/RES_summary!W$19)</f>
        <v>0</v>
      </c>
      <c r="DA10" s="89" t="s">
        <v>555</v>
      </c>
    </row>
    <row r="11" spans="1:105" ht="12" customHeight="1" x14ac:dyDescent="0.25">
      <c r="A11" s="28" t="s">
        <v>203</v>
      </c>
      <c r="B11" s="72">
        <f>IF(RES_hh_fech!B11=0,0,RES_hh_fech!B11/RES_summary!B$19)</f>
        <v>121.82672369284198</v>
      </c>
      <c r="C11" s="72">
        <f>IF(RES_hh_fech!C11=0,0,RES_hh_fech!C11/RES_summary!C$19)</f>
        <v>129.71470264178549</v>
      </c>
      <c r="D11" s="72">
        <f>IF(RES_hh_fech!D11=0,0,RES_hh_fech!D11/RES_summary!D$19)</f>
        <v>116.6377753535982</v>
      </c>
      <c r="E11" s="72">
        <f>IF(RES_hh_fech!E11=0,0,RES_hh_fech!E11/RES_summary!E$19)</f>
        <v>121.87137790309697</v>
      </c>
      <c r="F11" s="72">
        <f>IF(RES_hh_fech!F11=0,0,RES_hh_fech!F11/RES_summary!F$19)</f>
        <v>130.78339662209837</v>
      </c>
      <c r="G11" s="72">
        <f>IF(RES_hh_fech!G11=0,0,RES_hh_fech!G11/RES_summary!G$19)</f>
        <v>112.86064826708328</v>
      </c>
      <c r="H11" s="72">
        <f>IF(RES_hh_fech!H11=0,0,RES_hh_fech!H11/RES_summary!H$19)</f>
        <v>106.34848367756302</v>
      </c>
      <c r="I11" s="72">
        <f>IF(RES_hh_fech!I11=0,0,RES_hh_fech!I11/RES_summary!I$19)</f>
        <v>115.26495119893042</v>
      </c>
      <c r="J11" s="72">
        <f>IF(RES_hh_fech!J11=0,0,RES_hh_fech!J11/RES_summary!J$19)</f>
        <v>116.50504733939206</v>
      </c>
      <c r="K11" s="72">
        <f>IF(RES_hh_fech!K11=0,0,RES_hh_fech!K11/RES_summary!K$19)</f>
        <v>115.86049982449032</v>
      </c>
      <c r="L11" s="72">
        <f>IF(RES_hh_fech!L11=0,0,RES_hh_fech!L11/RES_summary!L$19)</f>
        <v>126.91372888711589</v>
      </c>
      <c r="M11" s="72">
        <f>IF(RES_hh_fech!M11=0,0,RES_hh_fech!M11/RES_summary!M$19)</f>
        <v>117.81068636462074</v>
      </c>
      <c r="N11" s="72">
        <f>IF(RES_hh_fech!N11=0,0,RES_hh_fech!N11/RES_summary!N$19)</f>
        <v>123.83471370675343</v>
      </c>
      <c r="O11" s="72">
        <f>IF(RES_hh_fech!O11=0,0,RES_hh_fech!O11/RES_summary!O$19)</f>
        <v>131.65142217914345</v>
      </c>
      <c r="P11" s="72">
        <f>IF(RES_hh_fech!P11=0,0,RES_hh_fech!P11/RES_summary!P$19)</f>
        <v>112.86064143383271</v>
      </c>
      <c r="Q11" s="72">
        <f>IF(RES_hh_fech!Q11=0,0,RES_hh_fech!Q11/RES_summary!Q$19)</f>
        <v>122.77221241886056</v>
      </c>
      <c r="R11" s="72">
        <f>IF(RES_hh_fech!R11=0,0,RES_hh_fech!R11/RES_summary!R$19)</f>
        <v>126.80410579628882</v>
      </c>
      <c r="S11" s="72">
        <f>IF(RES_hh_fech!S11=0,0,RES_hh_fech!S11/RES_summary!S$19)</f>
        <v>131.92697427507321</v>
      </c>
      <c r="T11" s="72">
        <f>IF(RES_hh_fech!T11=0,0,RES_hh_fech!T11/RES_summary!T$19)</f>
        <v>122.53365107553221</v>
      </c>
      <c r="U11" s="72">
        <f>IF(RES_hh_fech!U11=0,0,RES_hh_fech!U11/RES_summary!U$19)</f>
        <v>122.45998823067747</v>
      </c>
      <c r="V11" s="72">
        <f>IF(RES_hh_fech!V11=0,0,RES_hh_fech!V11/RES_summary!V$19)</f>
        <v>135.86246595522596</v>
      </c>
      <c r="W11" s="72">
        <f>IF(RES_hh_fech!W11=0,0,RES_hh_fech!W11/RES_summary!W$19)</f>
        <v>143.21878955537738</v>
      </c>
      <c r="DA11" s="89" t="s">
        <v>556</v>
      </c>
    </row>
    <row r="12" spans="1:105" ht="12" customHeight="1" x14ac:dyDescent="0.25">
      <c r="A12" s="28" t="s">
        <v>95</v>
      </c>
      <c r="B12" s="72">
        <f>IF(RES_hh_fech!B12=0,0,RES_hh_fech!B12/RES_summary!B$19)</f>
        <v>58.715613842098904</v>
      </c>
      <c r="C12" s="72">
        <f>IF(RES_hh_fech!C12=0,0,RES_hh_fech!C12/RES_summary!C$19)</f>
        <v>70.634661408963808</v>
      </c>
      <c r="D12" s="72">
        <f>IF(RES_hh_fech!D12=0,0,RES_hh_fech!D12/RES_summary!D$19)</f>
        <v>64.373352151644795</v>
      </c>
      <c r="E12" s="72">
        <f>IF(RES_hh_fech!E12=0,0,RES_hh_fech!E12/RES_summary!E$19)</f>
        <v>65.305070187340377</v>
      </c>
      <c r="F12" s="72">
        <f>IF(RES_hh_fech!F12=0,0,RES_hh_fech!F12/RES_summary!F$19)</f>
        <v>60.841635838764191</v>
      </c>
      <c r="G12" s="72">
        <f>IF(RES_hh_fech!G12=0,0,RES_hh_fech!G12/RES_summary!G$19)</f>
        <v>61.731610564768559</v>
      </c>
      <c r="H12" s="72">
        <f>IF(RES_hh_fech!H12=0,0,RES_hh_fech!H12/RES_summary!H$19)</f>
        <v>53.376247207584207</v>
      </c>
      <c r="I12" s="72">
        <f>IF(RES_hh_fech!I12=0,0,RES_hh_fech!I12/RES_summary!I$19)</f>
        <v>54.972036574408783</v>
      </c>
      <c r="J12" s="72">
        <f>IF(RES_hh_fech!J12=0,0,RES_hh_fech!J12/RES_summary!J$19)</f>
        <v>48.877704346393543</v>
      </c>
      <c r="K12" s="72">
        <f>IF(RES_hh_fech!K12=0,0,RES_hh_fech!K12/RES_summary!K$19)</f>
        <v>55.426206680570701</v>
      </c>
      <c r="L12" s="72">
        <f>IF(RES_hh_fech!L12=0,0,RES_hh_fech!L12/RES_summary!L$19)</f>
        <v>55.545755031173243</v>
      </c>
      <c r="M12" s="72">
        <f>IF(RES_hh_fech!M12=0,0,RES_hh_fech!M12/RES_summary!M$19)</f>
        <v>51.428227141128453</v>
      </c>
      <c r="N12" s="72">
        <f>IF(RES_hh_fech!N12=0,0,RES_hh_fech!N12/RES_summary!N$19)</f>
        <v>51.089655136972866</v>
      </c>
      <c r="O12" s="72">
        <f>IF(RES_hh_fech!O12=0,0,RES_hh_fech!O12/RES_summary!O$19)</f>
        <v>47.751980869686982</v>
      </c>
      <c r="P12" s="72">
        <f>IF(RES_hh_fech!P12=0,0,RES_hh_fech!P12/RES_summary!P$19)</f>
        <v>42.163374707083882</v>
      </c>
      <c r="Q12" s="72">
        <f>IF(RES_hh_fech!Q12=0,0,RES_hh_fech!Q12/RES_summary!Q$19)</f>
        <v>47.091293553967432</v>
      </c>
      <c r="R12" s="72">
        <f>IF(RES_hh_fech!R12=0,0,RES_hh_fech!R12/RES_summary!R$19)</f>
        <v>43.954372412490798</v>
      </c>
      <c r="S12" s="72">
        <f>IF(RES_hh_fech!S12=0,0,RES_hh_fech!S12/RES_summary!S$19)</f>
        <v>39.88047446267079</v>
      </c>
      <c r="T12" s="72">
        <f>IF(RES_hh_fech!T12=0,0,RES_hh_fech!T12/RES_summary!T$19)</f>
        <v>37.736898173534037</v>
      </c>
      <c r="U12" s="72">
        <f>IF(RES_hh_fech!U12=0,0,RES_hh_fech!U12/RES_summary!U$19)</f>
        <v>32.836703022571498</v>
      </c>
      <c r="V12" s="72">
        <f>IF(RES_hh_fech!V12=0,0,RES_hh_fech!V12/RES_summary!V$19)</f>
        <v>39.695523528517278</v>
      </c>
      <c r="W12" s="72">
        <f>IF(RES_hh_fech!W12=0,0,RES_hh_fech!W12/RES_summary!W$19)</f>
        <v>39.446012167027199</v>
      </c>
      <c r="DA12" s="89" t="s">
        <v>557</v>
      </c>
    </row>
    <row r="13" spans="1:105" ht="12" customHeight="1" x14ac:dyDescent="0.25">
      <c r="A13" s="73" t="s">
        <v>94</v>
      </c>
      <c r="B13" s="74">
        <f>IF(RES_hh_fech!B13=0,0,RES_hh_fech!B13/RES_summary!B$19)</f>
        <v>132.8416323785803</v>
      </c>
      <c r="C13" s="74">
        <f>IF(RES_hh_fech!C13=0,0,RES_hh_fech!C13/RES_summary!C$19)</f>
        <v>145.69788701539795</v>
      </c>
      <c r="D13" s="74">
        <f>IF(RES_hh_fech!D13=0,0,RES_hh_fech!D13/RES_summary!D$19)</f>
        <v>136.77411768970828</v>
      </c>
      <c r="E13" s="74">
        <f>IF(RES_hh_fech!E13=0,0,RES_hh_fech!E13/RES_summary!E$19)</f>
        <v>140.60154463824358</v>
      </c>
      <c r="F13" s="74">
        <f>IF(RES_hh_fech!F13=0,0,RES_hh_fech!F13/RES_summary!F$19)</f>
        <v>132.86577412669189</v>
      </c>
      <c r="G13" s="74">
        <f>IF(RES_hh_fech!G13=0,0,RES_hh_fech!G13/RES_summary!G$19)</f>
        <v>127.87850875742501</v>
      </c>
      <c r="H13" s="74">
        <f>IF(RES_hh_fech!H13=0,0,RES_hh_fech!H13/RES_summary!H$19)</f>
        <v>124.37474707135556</v>
      </c>
      <c r="I13" s="74">
        <f>IF(RES_hh_fech!I13=0,0,RES_hh_fech!I13/RES_summary!I$19)</f>
        <v>127.48908724043568</v>
      </c>
      <c r="J13" s="74">
        <f>IF(RES_hh_fech!J13=0,0,RES_hh_fech!J13/RES_summary!J$19)</f>
        <v>126.98365152429692</v>
      </c>
      <c r="K13" s="74">
        <f>IF(RES_hh_fech!K13=0,0,RES_hh_fech!K13/RES_summary!K$19)</f>
        <v>125.34564944996163</v>
      </c>
      <c r="L13" s="74">
        <f>IF(RES_hh_fech!L13=0,0,RES_hh_fech!L13/RES_summary!L$19)</f>
        <v>139.67443081262712</v>
      </c>
      <c r="M13" s="74">
        <f>IF(RES_hh_fech!M13=0,0,RES_hh_fech!M13/RES_summary!M$19)</f>
        <v>134.81110346523877</v>
      </c>
      <c r="N13" s="74">
        <f>IF(RES_hh_fech!N13=0,0,RES_hh_fech!N13/RES_summary!N$19)</f>
        <v>133.81738984728503</v>
      </c>
      <c r="O13" s="74">
        <f>IF(RES_hh_fech!O13=0,0,RES_hh_fech!O13/RES_summary!O$19)</f>
        <v>142.20347173596076</v>
      </c>
      <c r="P13" s="74">
        <f>IF(RES_hh_fech!P13=0,0,RES_hh_fech!P13/RES_summary!P$19)</f>
        <v>112.49227012856717</v>
      </c>
      <c r="Q13" s="74">
        <f>IF(RES_hh_fech!Q13=0,0,RES_hh_fech!Q13/RES_summary!Q$19)</f>
        <v>124.42620188573642</v>
      </c>
      <c r="R13" s="74">
        <f>IF(RES_hh_fech!R13=0,0,RES_hh_fech!R13/RES_summary!R$19)</f>
        <v>138.62982757544052</v>
      </c>
      <c r="S13" s="74">
        <f>IF(RES_hh_fech!S13=0,0,RES_hh_fech!S13/RES_summary!S$19)</f>
        <v>133.77727733718314</v>
      </c>
      <c r="T13" s="74">
        <f>IF(RES_hh_fech!T13=0,0,RES_hh_fech!T13/RES_summary!T$19)</f>
        <v>122.45698420099808</v>
      </c>
      <c r="U13" s="74">
        <f>IF(RES_hh_fech!U13=0,0,RES_hh_fech!U13/RES_summary!U$19)</f>
        <v>124.45293101617828</v>
      </c>
      <c r="V13" s="74">
        <f>IF(RES_hh_fech!V13=0,0,RES_hh_fech!V13/RES_summary!V$19)</f>
        <v>147.50862799001507</v>
      </c>
      <c r="W13" s="74">
        <f>IF(RES_hh_fech!W13=0,0,RES_hh_fech!W13/RES_summary!W$19)</f>
        <v>141.23773650942681</v>
      </c>
      <c r="DA13" s="90" t="s">
        <v>558</v>
      </c>
    </row>
    <row r="14" spans="1:105" ht="12" customHeight="1" x14ac:dyDescent="0.25">
      <c r="A14" s="75" t="s">
        <v>97</v>
      </c>
      <c r="B14" s="76">
        <f>IF(RES_hh_fech!B14=0,0,RES_hh_fech!B14/RES_summary!B$19)</f>
        <v>1.9376505559387747</v>
      </c>
      <c r="C14" s="76">
        <f>IF(RES_hh_fech!C14=0,0,RES_hh_fech!C14/RES_summary!C$19)</f>
        <v>1.9670963438549478</v>
      </c>
      <c r="D14" s="76">
        <f>IF(RES_hh_fech!D14=0,0,RES_hh_fech!D14/RES_summary!D$19)</f>
        <v>1.7794570782903485</v>
      </c>
      <c r="E14" s="76">
        <f>IF(RES_hh_fech!E14=0,0,RES_hh_fech!E14/RES_summary!E$19)</f>
        <v>1.7558515657527536</v>
      </c>
      <c r="F14" s="76">
        <f>IF(RES_hh_fech!F14=0,0,RES_hh_fech!F14/RES_summary!F$19)</f>
        <v>1.6493305113182408</v>
      </c>
      <c r="G14" s="76">
        <f>IF(RES_hh_fech!G14=0,0,RES_hh_fech!G14/RES_summary!G$19)</f>
        <v>1.5831884529599944</v>
      </c>
      <c r="H14" s="76">
        <f>IF(RES_hh_fech!H14=0,0,RES_hh_fech!H14/RES_summary!H$19)</f>
        <v>1.5403946342683714</v>
      </c>
      <c r="I14" s="76">
        <f>IF(RES_hh_fech!I14=0,0,RES_hh_fech!I14/RES_summary!I$19)</f>
        <v>1.3722714561547782</v>
      </c>
      <c r="J14" s="76">
        <f>IF(RES_hh_fech!J14=0,0,RES_hh_fech!J14/RES_summary!J$19)</f>
        <v>1.3997102883599113</v>
      </c>
      <c r="K14" s="76">
        <f>IF(RES_hh_fech!K14=0,0,RES_hh_fech!K14/RES_summary!K$19)</f>
        <v>1.3817154366982416</v>
      </c>
      <c r="L14" s="76">
        <f>IF(RES_hh_fech!L14=0,0,RES_hh_fech!L14/RES_summary!L$19)</f>
        <v>1.538567861545336</v>
      </c>
      <c r="M14" s="76">
        <f>IF(RES_hh_fech!M14=0,0,RES_hh_fech!M14/RES_summary!M$19)</f>
        <v>1.3626199781031636</v>
      </c>
      <c r="N14" s="76">
        <f>IF(RES_hh_fech!N14=0,0,RES_hh_fech!N14/RES_summary!N$19)</f>
        <v>1.3807390606789001</v>
      </c>
      <c r="O14" s="76">
        <f>IF(RES_hh_fech!O14=0,0,RES_hh_fech!O14/RES_summary!O$19)</f>
        <v>1.4385190063662603</v>
      </c>
      <c r="P14" s="76">
        <f>IF(RES_hh_fech!P14=0,0,RES_hh_fech!P14/RES_summary!P$19)</f>
        <v>1.2126106142884301</v>
      </c>
      <c r="Q14" s="76">
        <f>IF(RES_hh_fech!Q14=0,0,RES_hh_fech!Q14/RES_summary!Q$19)</f>
        <v>1.3183499657169762</v>
      </c>
      <c r="R14" s="76">
        <f>IF(RES_hh_fech!R14=0,0,RES_hh_fech!R14/RES_summary!R$19)</f>
        <v>1.4006226889086297</v>
      </c>
      <c r="S14" s="76">
        <f>IF(RES_hh_fech!S14=0,0,RES_hh_fech!S14/RES_summary!S$19)</f>
        <v>1.4112204299570903</v>
      </c>
      <c r="T14" s="76">
        <f>IF(RES_hh_fech!T14=0,0,RES_hh_fech!T14/RES_summary!T$19)</f>
        <v>1.296073968632578</v>
      </c>
      <c r="U14" s="76">
        <f>IF(RES_hh_fech!U14=0,0,RES_hh_fech!U14/RES_summary!U$19)</f>
        <v>1.3690309107842384</v>
      </c>
      <c r="V14" s="76">
        <f>IF(RES_hh_fech!V14=0,0,RES_hh_fech!V14/RES_summary!V$19)</f>
        <v>1.4162743739962362</v>
      </c>
      <c r="W14" s="76">
        <f>IF(RES_hh_fech!W14=0,0,RES_hh_fech!W14/RES_summary!W$19)</f>
        <v>1.5711223740636637</v>
      </c>
      <c r="DA14" s="91" t="s">
        <v>559</v>
      </c>
    </row>
    <row r="15" spans="1:105" ht="12.95" customHeight="1" x14ac:dyDescent="0.25">
      <c r="A15" s="68" t="s">
        <v>92</v>
      </c>
      <c r="B15" s="69">
        <f>IF(RES_hh_fech!B15=0,0,RES_hh_fech!B15/RES_summary!B$19)</f>
        <v>6.2852316353413365E-3</v>
      </c>
      <c r="C15" s="69">
        <f>IF(RES_hh_fech!C15=0,0,RES_hh_fech!C15/RES_summary!C$19)</f>
        <v>7.7959331578611353E-3</v>
      </c>
      <c r="D15" s="69">
        <f>IF(RES_hh_fech!D15=0,0,RES_hh_fech!D15/RES_summary!D$19)</f>
        <v>8.7811968875651462E-3</v>
      </c>
      <c r="E15" s="69">
        <f>IF(RES_hh_fech!E15=0,0,RES_hh_fech!E15/RES_summary!E$19)</f>
        <v>1.6190240599701328E-2</v>
      </c>
      <c r="F15" s="69">
        <f>IF(RES_hh_fech!F15=0,0,RES_hh_fech!F15/RES_summary!F$19)</f>
        <v>1.0628365962050842E-2</v>
      </c>
      <c r="G15" s="69">
        <f>IF(RES_hh_fech!G15=0,0,RES_hh_fech!G15/RES_summary!G$19)</f>
        <v>1.1962128426758088E-2</v>
      </c>
      <c r="H15" s="69">
        <f>IF(RES_hh_fech!H15=0,0,RES_hh_fech!H15/RES_summary!H$19)</f>
        <v>1.5377269952192602E-2</v>
      </c>
      <c r="I15" s="69">
        <f>IF(RES_hh_fech!I15=0,0,RES_hh_fech!I15/RES_summary!I$19)</f>
        <v>1.6064715715097412E-2</v>
      </c>
      <c r="J15" s="69">
        <f>IF(RES_hh_fech!J15=0,0,RES_hh_fech!J15/RES_summary!J$19)</f>
        <v>1.481699308589106E-2</v>
      </c>
      <c r="K15" s="69">
        <f>IF(RES_hh_fech!K15=0,0,RES_hh_fech!K15/RES_summary!K$19)</f>
        <v>1.5671527704088854E-2</v>
      </c>
      <c r="L15" s="69">
        <f>IF(RES_hh_fech!L15=0,0,RES_hh_fech!L15/RES_summary!L$19)</f>
        <v>1.8008577553940273E-2</v>
      </c>
      <c r="M15" s="69">
        <f>IF(RES_hh_fech!M15=0,0,RES_hh_fech!M15/RES_summary!M$19)</f>
        <v>1.6821195126104613E-2</v>
      </c>
      <c r="N15" s="69">
        <f>IF(RES_hh_fech!N15=0,0,RES_hh_fech!N15/RES_summary!N$19)</f>
        <v>1.9380045514510731E-2</v>
      </c>
      <c r="O15" s="69">
        <f>IF(RES_hh_fech!O15=0,0,RES_hh_fech!O15/RES_summary!O$19)</f>
        <v>2.4162967106433807E-2</v>
      </c>
      <c r="P15" s="69">
        <f>IF(RES_hh_fech!P15=0,0,RES_hh_fech!P15/RES_summary!P$19)</f>
        <v>1.5088634363893447E-2</v>
      </c>
      <c r="Q15" s="69">
        <f>IF(RES_hh_fech!Q15=0,0,RES_hh_fech!Q15/RES_summary!Q$19)</f>
        <v>2.5999253033932159E-2</v>
      </c>
      <c r="R15" s="69">
        <f>IF(RES_hh_fech!R15=0,0,RES_hh_fech!R15/RES_summary!R$19)</f>
        <v>1.56209305482844E-2</v>
      </c>
      <c r="S15" s="69">
        <f>IF(RES_hh_fech!S15=0,0,RES_hh_fech!S15/RES_summary!S$19)</f>
        <v>2.0069227530990025E-2</v>
      </c>
      <c r="T15" s="69">
        <f>IF(RES_hh_fech!T15=0,0,RES_hh_fech!T15/RES_summary!T$19)</f>
        <v>1.8992870940823737E-2</v>
      </c>
      <c r="U15" s="69">
        <f>IF(RES_hh_fech!U15=0,0,RES_hh_fech!U15/RES_summary!U$19)</f>
        <v>2.077295999344907E-2</v>
      </c>
      <c r="V15" s="69">
        <f>IF(RES_hh_fech!V15=0,0,RES_hh_fech!V15/RES_summary!V$19)</f>
        <v>2.0190803356054179E-2</v>
      </c>
      <c r="W15" s="69">
        <f>IF(RES_hh_fech!W15=0,0,RES_hh_fech!W15/RES_summary!W$19)</f>
        <v>1.6718467526773573E-2</v>
      </c>
      <c r="DA15" s="88" t="s">
        <v>297</v>
      </c>
    </row>
    <row r="16" spans="1:105" ht="12" customHeight="1" x14ac:dyDescent="0.25">
      <c r="A16" s="28" t="s">
        <v>91</v>
      </c>
      <c r="B16" s="72">
        <f>IF(RES_hh_fech!B16=0,0,RES_hh_fech!B16/RES_summary!B$19)</f>
        <v>6.2852316353413365E-3</v>
      </c>
      <c r="C16" s="72">
        <f>IF(RES_hh_fech!C16=0,0,RES_hh_fech!C16/RES_summary!C$19)</f>
        <v>7.7959331578611353E-3</v>
      </c>
      <c r="D16" s="72">
        <f>IF(RES_hh_fech!D16=0,0,RES_hh_fech!D16/RES_summary!D$19)</f>
        <v>8.7811968875651462E-3</v>
      </c>
      <c r="E16" s="72">
        <f>IF(RES_hh_fech!E16=0,0,RES_hh_fech!E16/RES_summary!E$19)</f>
        <v>1.6190240599701328E-2</v>
      </c>
      <c r="F16" s="72">
        <f>IF(RES_hh_fech!F16=0,0,RES_hh_fech!F16/RES_summary!F$19)</f>
        <v>1.0628365962050842E-2</v>
      </c>
      <c r="G16" s="72">
        <f>IF(RES_hh_fech!G16=0,0,RES_hh_fech!G16/RES_summary!G$19)</f>
        <v>1.1962128426758088E-2</v>
      </c>
      <c r="H16" s="72">
        <f>IF(RES_hh_fech!H16=0,0,RES_hh_fech!H16/RES_summary!H$19)</f>
        <v>1.5377269952192602E-2</v>
      </c>
      <c r="I16" s="72">
        <f>IF(RES_hh_fech!I16=0,0,RES_hh_fech!I16/RES_summary!I$19)</f>
        <v>1.6064715715097412E-2</v>
      </c>
      <c r="J16" s="72">
        <f>IF(RES_hh_fech!J16=0,0,RES_hh_fech!J16/RES_summary!J$19)</f>
        <v>1.481699308589106E-2</v>
      </c>
      <c r="K16" s="72">
        <f>IF(RES_hh_fech!K16=0,0,RES_hh_fech!K16/RES_summary!K$19)</f>
        <v>1.5671527704088854E-2</v>
      </c>
      <c r="L16" s="72">
        <f>IF(RES_hh_fech!L16=0,0,RES_hh_fech!L16/RES_summary!L$19)</f>
        <v>1.8008577553940273E-2</v>
      </c>
      <c r="M16" s="72">
        <f>IF(RES_hh_fech!M16=0,0,RES_hh_fech!M16/RES_summary!M$19)</f>
        <v>1.6821195126104613E-2</v>
      </c>
      <c r="N16" s="72">
        <f>IF(RES_hh_fech!N16=0,0,RES_hh_fech!N16/RES_summary!N$19)</f>
        <v>1.9380045514510731E-2</v>
      </c>
      <c r="O16" s="72">
        <f>IF(RES_hh_fech!O16=0,0,RES_hh_fech!O16/RES_summary!O$19)</f>
        <v>2.4162967106433807E-2</v>
      </c>
      <c r="P16" s="72">
        <f>IF(RES_hh_fech!P16=0,0,RES_hh_fech!P16/RES_summary!P$19)</f>
        <v>1.5088634363893447E-2</v>
      </c>
      <c r="Q16" s="72">
        <f>IF(RES_hh_fech!Q16=0,0,RES_hh_fech!Q16/RES_summary!Q$19)</f>
        <v>2.5999253033932159E-2</v>
      </c>
      <c r="R16" s="72">
        <f>IF(RES_hh_fech!R16=0,0,RES_hh_fech!R16/RES_summary!R$19)</f>
        <v>1.56209305482844E-2</v>
      </c>
      <c r="S16" s="72">
        <f>IF(RES_hh_fech!S16=0,0,RES_hh_fech!S16/RES_summary!S$19)</f>
        <v>2.0069227530990025E-2</v>
      </c>
      <c r="T16" s="72">
        <f>IF(RES_hh_fech!T16=0,0,RES_hh_fech!T16/RES_summary!T$19)</f>
        <v>1.8992870940823737E-2</v>
      </c>
      <c r="U16" s="72">
        <f>IF(RES_hh_fech!U16=0,0,RES_hh_fech!U16/RES_summary!U$19)</f>
        <v>2.077295999344907E-2</v>
      </c>
      <c r="V16" s="72">
        <f>IF(RES_hh_fech!V16=0,0,RES_hh_fech!V16/RES_summary!V$19)</f>
        <v>2.0190803356054179E-2</v>
      </c>
      <c r="W16" s="72">
        <f>IF(RES_hh_fech!W16=0,0,RES_hh_fech!W16/RES_summary!W$19)</f>
        <v>1.6718467526773573E-2</v>
      </c>
      <c r="DA16" s="89" t="s">
        <v>560</v>
      </c>
    </row>
    <row r="17" spans="1:105" ht="12.95" customHeight="1" x14ac:dyDescent="0.25">
      <c r="A17" s="68" t="s">
        <v>55</v>
      </c>
      <c r="B17" s="69">
        <f>IF(RES_hh_fech!B17=0,0,RES_hh_fech!B17/RES_summary!B$19)</f>
        <v>30.762986736772845</v>
      </c>
      <c r="C17" s="69">
        <f>IF(RES_hh_fech!C17=0,0,RES_hh_fech!C17/RES_summary!C$19)</f>
        <v>31.546498387342858</v>
      </c>
      <c r="D17" s="69">
        <f>IF(RES_hh_fech!D17=0,0,RES_hh_fech!D17/RES_summary!D$19)</f>
        <v>32.402294774483394</v>
      </c>
      <c r="E17" s="69">
        <f>IF(RES_hh_fech!E17=0,0,RES_hh_fech!E17/RES_summary!E$19)</f>
        <v>32.253089051600554</v>
      </c>
      <c r="F17" s="69">
        <f>IF(RES_hh_fech!F17=0,0,RES_hh_fech!F17/RES_summary!F$19)</f>
        <v>31.908559922804873</v>
      </c>
      <c r="G17" s="69">
        <f>IF(RES_hh_fech!G17=0,0,RES_hh_fech!G17/RES_summary!G$19)</f>
        <v>29.396425358982285</v>
      </c>
      <c r="H17" s="69">
        <f>IF(RES_hh_fech!H17=0,0,RES_hh_fech!H17/RES_summary!H$19)</f>
        <v>30.114433993114563</v>
      </c>
      <c r="I17" s="69">
        <f>IF(RES_hh_fech!I17=0,0,RES_hh_fech!I17/RES_summary!I$19)</f>
        <v>29.668396792680667</v>
      </c>
      <c r="J17" s="69">
        <f>IF(RES_hh_fech!J17=0,0,RES_hh_fech!J17/RES_summary!J$19)</f>
        <v>29.491989375611166</v>
      </c>
      <c r="K17" s="69">
        <f>IF(RES_hh_fech!K17=0,0,RES_hh_fech!K17/RES_summary!K$19)</f>
        <v>31.130747862894044</v>
      </c>
      <c r="L17" s="69">
        <f>IF(RES_hh_fech!L17=0,0,RES_hh_fech!L17/RES_summary!L$19)</f>
        <v>31.188870463241855</v>
      </c>
      <c r="M17" s="69">
        <f>IF(RES_hh_fech!M17=0,0,RES_hh_fech!M17/RES_summary!M$19)</f>
        <v>31.10679834056214</v>
      </c>
      <c r="N17" s="69">
        <f>IF(RES_hh_fech!N17=0,0,RES_hh_fech!N17/RES_summary!N$19)</f>
        <v>30.854526573793404</v>
      </c>
      <c r="O17" s="69">
        <f>IF(RES_hh_fech!O17=0,0,RES_hh_fech!O17/RES_summary!O$19)</f>
        <v>30.118171332440749</v>
      </c>
      <c r="P17" s="69">
        <f>IF(RES_hh_fech!P17=0,0,RES_hh_fech!P17/RES_summary!P$19)</f>
        <v>30.630040396740302</v>
      </c>
      <c r="Q17" s="69">
        <f>IF(RES_hh_fech!Q17=0,0,RES_hh_fech!Q17/RES_summary!Q$19)</f>
        <v>29.749560128104733</v>
      </c>
      <c r="R17" s="69">
        <f>IF(RES_hh_fech!R17=0,0,RES_hh_fech!R17/RES_summary!R$19)</f>
        <v>29.084513616490565</v>
      </c>
      <c r="S17" s="69">
        <f>IF(RES_hh_fech!S17=0,0,RES_hh_fech!S17/RES_summary!S$19)</f>
        <v>28.286843170877169</v>
      </c>
      <c r="T17" s="69">
        <f>IF(RES_hh_fech!T17=0,0,RES_hh_fech!T17/RES_summary!T$19)</f>
        <v>26.570409472040083</v>
      </c>
      <c r="U17" s="69">
        <f>IF(RES_hh_fech!U17=0,0,RES_hh_fech!U17/RES_summary!U$19)</f>
        <v>26.673192388319304</v>
      </c>
      <c r="V17" s="69">
        <f>IF(RES_hh_fech!V17=0,0,RES_hh_fech!V17/RES_summary!V$19)</f>
        <v>26.388991633699977</v>
      </c>
      <c r="W17" s="69">
        <f>IF(RES_hh_fech!W17=0,0,RES_hh_fech!W17/RES_summary!W$19)</f>
        <v>29.588545858767191</v>
      </c>
      <c r="DA17" s="88" t="s">
        <v>298</v>
      </c>
    </row>
    <row r="18" spans="1:105" ht="12" customHeight="1" x14ac:dyDescent="0.25">
      <c r="A18" s="28" t="s">
        <v>51</v>
      </c>
      <c r="B18" s="72">
        <f>IF(RES_hh_fech!B18=0,0,RES_hh_fech!B18/RES_summary!B$19)</f>
        <v>28.891447476504194</v>
      </c>
      <c r="C18" s="72">
        <f>IF(RES_hh_fech!C18=0,0,RES_hh_fech!C18/RES_summary!C$19)</f>
        <v>29.994861712459226</v>
      </c>
      <c r="D18" s="72">
        <f>IF(RES_hh_fech!D18=0,0,RES_hh_fech!D18/RES_summary!D$19)</f>
        <v>30.718533574800102</v>
      </c>
      <c r="E18" s="72">
        <f>IF(RES_hh_fech!E18=0,0,RES_hh_fech!E18/RES_summary!E$19)</f>
        <v>29.62668134634707</v>
      </c>
      <c r="F18" s="72">
        <f>IF(RES_hh_fech!F18=0,0,RES_hh_fech!F18/RES_summary!F$19)</f>
        <v>33.222042019638266</v>
      </c>
      <c r="G18" s="72">
        <f>IF(RES_hh_fech!G18=0,0,RES_hh_fech!G18/RES_summary!G$19)</f>
        <v>25.95485315489092</v>
      </c>
      <c r="H18" s="72">
        <f>IF(RES_hh_fech!H18=0,0,RES_hh_fech!H18/RES_summary!H$19)</f>
        <v>29.009825840201739</v>
      </c>
      <c r="I18" s="72">
        <f>IF(RES_hh_fech!I18=0,0,RES_hh_fech!I18/RES_summary!I$19)</f>
        <v>28.98491539146438</v>
      </c>
      <c r="J18" s="72">
        <f>IF(RES_hh_fech!J18=0,0,RES_hh_fech!J18/RES_summary!J$19)</f>
        <v>31.518169989608051</v>
      </c>
      <c r="K18" s="72">
        <f>IF(RES_hh_fech!K18=0,0,RES_hh_fech!K18/RES_summary!K$19)</f>
        <v>28.717616311339231</v>
      </c>
      <c r="L18" s="72">
        <f>IF(RES_hh_fech!L18=0,0,RES_hh_fech!L18/RES_summary!L$19)</f>
        <v>34.501402624488662</v>
      </c>
      <c r="M18" s="72">
        <f>IF(RES_hh_fech!M18=0,0,RES_hh_fech!M18/RES_summary!M$19)</f>
        <v>30.669308662017325</v>
      </c>
      <c r="N18" s="72">
        <f>IF(RES_hh_fech!N18=0,0,RES_hh_fech!N18/RES_summary!N$19)</f>
        <v>23.531658633970441</v>
      </c>
      <c r="O18" s="72">
        <f>IF(RES_hh_fech!O18=0,0,RES_hh_fech!O18/RES_summary!O$19)</f>
        <v>29.04548471447265</v>
      </c>
      <c r="P18" s="72">
        <f>IF(RES_hh_fech!P18=0,0,RES_hh_fech!P18/RES_summary!P$19)</f>
        <v>33.988844126198032</v>
      </c>
      <c r="Q18" s="72">
        <f>IF(RES_hh_fech!Q18=0,0,RES_hh_fech!Q18/RES_summary!Q$19)</f>
        <v>30.424806801076709</v>
      </c>
      <c r="R18" s="72">
        <f>IF(RES_hh_fech!R18=0,0,RES_hh_fech!R18/RES_summary!R$19)</f>
        <v>23.416211676010203</v>
      </c>
      <c r="S18" s="72">
        <f>IF(RES_hh_fech!S18=0,0,RES_hh_fech!S18/RES_summary!S$19)</f>
        <v>27.896796534401254</v>
      </c>
      <c r="T18" s="72">
        <f>IF(RES_hh_fech!T18=0,0,RES_hh_fech!T18/RES_summary!T$19)</f>
        <v>23.499731586938395</v>
      </c>
      <c r="U18" s="72">
        <f>IF(RES_hh_fech!U18=0,0,RES_hh_fech!U18/RES_summary!U$19)</f>
        <v>27.471593847429002</v>
      </c>
      <c r="V18" s="72">
        <f>IF(RES_hh_fech!V18=0,0,RES_hh_fech!V18/RES_summary!V$19)</f>
        <v>29.300118626018428</v>
      </c>
      <c r="W18" s="72">
        <f>IF(RES_hh_fech!W18=0,0,RES_hh_fech!W18/RES_summary!W$19)</f>
        <v>23.760461154936735</v>
      </c>
      <c r="DA18" s="89" t="s">
        <v>561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35.251783550623529</v>
      </c>
      <c r="C19" s="72">
        <f>IF(RES_hh_fech!C19=0,0,RES_hh_fech!C19/RES_summary!C$19)</f>
        <v>31.205083560364258</v>
      </c>
      <c r="D19" s="72">
        <f>IF(RES_hh_fech!D19=0,0,RES_hh_fech!D19/RES_summary!D$19)</f>
        <v>33.714003606302931</v>
      </c>
      <c r="E19" s="72">
        <f>IF(RES_hh_fech!E19=0,0,RES_hh_fech!E19/RES_summary!E$19)</f>
        <v>30.725630147458361</v>
      </c>
      <c r="F19" s="72">
        <f>IF(RES_hh_fech!F19=0,0,RES_hh_fech!F19/RES_summary!F$19)</f>
        <v>30.365127580914489</v>
      </c>
      <c r="G19" s="72">
        <f>IF(RES_hh_fech!G19=0,0,RES_hh_fech!G19/RES_summary!G$19)</f>
        <v>34.464588232084985</v>
      </c>
      <c r="H19" s="72">
        <f>IF(RES_hh_fech!H19=0,0,RES_hh_fech!H19/RES_summary!H$19)</f>
        <v>31.893805044547285</v>
      </c>
      <c r="I19" s="72">
        <f>IF(RES_hh_fech!I19=0,0,RES_hh_fech!I19/RES_summary!I$19)</f>
        <v>33.874928193356013</v>
      </c>
      <c r="J19" s="72">
        <f>IF(RES_hh_fech!J19=0,0,RES_hh_fech!J19/RES_summary!J$19)</f>
        <v>37.073306653576196</v>
      </c>
      <c r="K19" s="72">
        <f>IF(RES_hh_fech!K19=0,0,RES_hh_fech!K19/RES_summary!K$19)</f>
        <v>29.724855044590754</v>
      </c>
      <c r="L19" s="72">
        <f>IF(RES_hh_fech!L19=0,0,RES_hh_fech!L19/RES_summary!L$19)</f>
        <v>32.543256628920318</v>
      </c>
      <c r="M19" s="72">
        <f>IF(RES_hh_fech!M19=0,0,RES_hh_fech!M19/RES_summary!M$19)</f>
        <v>35.191479956278606</v>
      </c>
      <c r="N19" s="72">
        <f>IF(RES_hh_fech!N19=0,0,RES_hh_fech!N19/RES_summary!N$19)</f>
        <v>35.403259849303865</v>
      </c>
      <c r="O19" s="72">
        <f>IF(RES_hh_fech!O19=0,0,RES_hh_fech!O19/RES_summary!O$19)</f>
        <v>32.992428667499425</v>
      </c>
      <c r="P19" s="72">
        <f>IF(RES_hh_fech!P19=0,0,RES_hh_fech!P19/RES_summary!P$19)</f>
        <v>34.691765970912556</v>
      </c>
      <c r="Q19" s="72">
        <f>IF(RES_hh_fech!Q19=0,0,RES_hh_fech!Q19/RES_summary!Q$19)</f>
        <v>35.242071788114323</v>
      </c>
      <c r="R19" s="72">
        <f>IF(RES_hh_fech!R19=0,0,RES_hh_fech!R19/RES_summary!R$19)</f>
        <v>30.140511750877309</v>
      </c>
      <c r="S19" s="72">
        <f>IF(RES_hh_fech!S19=0,0,RES_hh_fech!S19/RES_summary!S$19)</f>
        <v>30.670290788190087</v>
      </c>
      <c r="T19" s="72">
        <f>IF(RES_hh_fech!T19=0,0,RES_hh_fech!T19/RES_summary!T$19)</f>
        <v>28.22786764536848</v>
      </c>
      <c r="U19" s="72">
        <f>IF(RES_hh_fech!U19=0,0,RES_hh_fech!U19/RES_summary!U$19)</f>
        <v>27.941040485197203</v>
      </c>
      <c r="V19" s="72">
        <f>IF(RES_hh_fech!V19=0,0,RES_hh_fech!V19/RES_summary!V$19)</f>
        <v>26.19779335734081</v>
      </c>
      <c r="W19" s="72">
        <f>IF(RES_hh_fech!W19=0,0,RES_hh_fech!W19/RES_summary!W$19)</f>
        <v>32.110352118883874</v>
      </c>
      <c r="DA19" s="89" t="s">
        <v>562</v>
      </c>
    </row>
    <row r="20" spans="1:105" ht="12" customHeight="1" x14ac:dyDescent="0.25">
      <c r="A20" s="28" t="s">
        <v>205</v>
      </c>
      <c r="B20" s="72">
        <f>IF(RES_hh_fech!B20=0,0,RES_hh_fech!B20/RES_summary!B$19)</f>
        <v>36.363852481054302</v>
      </c>
      <c r="C20" s="72">
        <f>IF(RES_hh_fech!C20=0,0,RES_hh_fech!C20/RES_summary!C$19)</f>
        <v>36.036676341497021</v>
      </c>
      <c r="D20" s="72">
        <f>IF(RES_hh_fech!D20=0,0,RES_hh_fech!D20/RES_summary!D$19)</f>
        <v>38.40959899717955</v>
      </c>
      <c r="E20" s="72">
        <f>IF(RES_hh_fech!E20=0,0,RES_hh_fech!E20/RES_summary!E$19)</f>
        <v>38.919691534806432</v>
      </c>
      <c r="F20" s="72">
        <f>IF(RES_hh_fech!F20=0,0,RES_hh_fech!F20/RES_summary!F$19)</f>
        <v>38.682063453575175</v>
      </c>
      <c r="G20" s="72">
        <f>IF(RES_hh_fech!G20=0,0,RES_hh_fech!G20/RES_summary!G$19)</f>
        <v>34.970034289475549</v>
      </c>
      <c r="H20" s="72">
        <f>IF(RES_hh_fech!H20=0,0,RES_hh_fech!H20/RES_summary!H$19)</f>
        <v>37.29568052052413</v>
      </c>
      <c r="I20" s="72">
        <f>IF(RES_hh_fech!I20=0,0,RES_hh_fech!I20/RES_summary!I$19)</f>
        <v>35.377204953562227</v>
      </c>
      <c r="J20" s="72">
        <f>IF(RES_hh_fech!J20=0,0,RES_hh_fech!J20/RES_summary!J$19)</f>
        <v>36.642988800768265</v>
      </c>
      <c r="K20" s="72">
        <f>IF(RES_hh_fech!K20=0,0,RES_hh_fech!K20/RES_summary!K$19)</f>
        <v>38.067271247788561</v>
      </c>
      <c r="L20" s="72">
        <f>IF(RES_hh_fech!L20=0,0,RES_hh_fech!L20/RES_summary!L$19)</f>
        <v>39.747073842860217</v>
      </c>
      <c r="M20" s="72">
        <f>IF(RES_hh_fech!M20=0,0,RES_hh_fech!M20/RES_summary!M$19)</f>
        <v>40.374628394974181</v>
      </c>
      <c r="N20" s="72">
        <f>IF(RES_hh_fech!N20=0,0,RES_hh_fech!N20/RES_summary!N$19)</f>
        <v>35.634062260758306</v>
      </c>
      <c r="O20" s="72">
        <f>IF(RES_hh_fech!O20=0,0,RES_hh_fech!O20/RES_summary!O$19)</f>
        <v>38.716349828736853</v>
      </c>
      <c r="P20" s="72">
        <f>IF(RES_hh_fech!P20=0,0,RES_hh_fech!P20/RES_summary!P$19)</f>
        <v>38.606189931062332</v>
      </c>
      <c r="Q20" s="72">
        <f>IF(RES_hh_fech!Q20=0,0,RES_hh_fech!Q20/RES_summary!Q$19)</f>
        <v>36.756649464826332</v>
      </c>
      <c r="R20" s="72">
        <f>IF(RES_hh_fech!R20=0,0,RES_hh_fech!R20/RES_summary!R$19)</f>
        <v>35.731088008975625</v>
      </c>
      <c r="S20" s="72">
        <f>IF(RES_hh_fech!S20=0,0,RES_hh_fech!S20/RES_summary!S$19)</f>
        <v>35.411615034168143</v>
      </c>
      <c r="T20" s="72">
        <f>IF(RES_hh_fech!T20=0,0,RES_hh_fech!T20/RES_summary!T$19)</f>
        <v>31.625038923098447</v>
      </c>
      <c r="U20" s="72">
        <f>IF(RES_hh_fech!U20=0,0,RES_hh_fech!U20/RES_summary!U$19)</f>
        <v>31.646465348466378</v>
      </c>
      <c r="V20" s="72">
        <f>IF(RES_hh_fech!V20=0,0,RES_hh_fech!V20/RES_summary!V$19)</f>
        <v>31.696813671000704</v>
      </c>
      <c r="W20" s="72">
        <f>IF(RES_hh_fech!W20=0,0,RES_hh_fech!W20/RES_summary!W$19)</f>
        <v>34.663673692165055</v>
      </c>
      <c r="DA20" s="89" t="s">
        <v>563</v>
      </c>
    </row>
    <row r="21" spans="1:105" ht="12" customHeight="1" x14ac:dyDescent="0.25">
      <c r="A21" s="28" t="s">
        <v>192</v>
      </c>
      <c r="B21" s="72">
        <f>IF(RES_hh_fech!B21=0,0,RES_hh_fech!B21/RES_summary!B$19)</f>
        <v>33.689761763723595</v>
      </c>
      <c r="C21" s="72">
        <f>IF(RES_hh_fech!C21=0,0,RES_hh_fech!C21/RES_summary!C$19)</f>
        <v>35.94224577576464</v>
      </c>
      <c r="D21" s="72">
        <f>IF(RES_hh_fech!D21=0,0,RES_hh_fech!D21/RES_summary!D$19)</f>
        <v>35.878415476330929</v>
      </c>
      <c r="E21" s="72">
        <f>IF(RES_hh_fech!E21=0,0,RES_hh_fech!E21/RES_summary!E$19)</f>
        <v>35.428064805536408</v>
      </c>
      <c r="F21" s="72">
        <f>IF(RES_hh_fech!F21=0,0,RES_hh_fech!F21/RES_summary!F$19)</f>
        <v>33.003543628119864</v>
      </c>
      <c r="G21" s="72">
        <f>IF(RES_hh_fech!G21=0,0,RES_hh_fech!G21/RES_summary!G$19)</f>
        <v>34.976924849655617</v>
      </c>
      <c r="H21" s="72">
        <f>IF(RES_hh_fech!H21=0,0,RES_hh_fech!H21/RES_summary!H$19)</f>
        <v>34.547508687142063</v>
      </c>
      <c r="I21" s="72">
        <f>IF(RES_hh_fech!I21=0,0,RES_hh_fech!I21/RES_summary!I$19)</f>
        <v>32.175664648413409</v>
      </c>
      <c r="J21" s="72">
        <f>IF(RES_hh_fech!J21=0,0,RES_hh_fech!J21/RES_summary!J$19)</f>
        <v>32.542469289679538</v>
      </c>
      <c r="K21" s="72">
        <f>IF(RES_hh_fech!K21=0,0,RES_hh_fech!K21/RES_summary!K$19)</f>
        <v>34.808378761219501</v>
      </c>
      <c r="L21" s="72">
        <f>IF(RES_hh_fech!L21=0,0,RES_hh_fech!L21/RES_summary!L$19)</f>
        <v>34.095198878910885</v>
      </c>
      <c r="M21" s="72">
        <f>IF(RES_hh_fech!M21=0,0,RES_hh_fech!M21/RES_summary!M$19)</f>
        <v>35.049976058707152</v>
      </c>
      <c r="N21" s="72">
        <f>IF(RES_hh_fech!N21=0,0,RES_hh_fech!N21/RES_summary!N$19)</f>
        <v>34.383593785842784</v>
      </c>
      <c r="O21" s="72">
        <f>IF(RES_hh_fech!O21=0,0,RES_hh_fech!O21/RES_summary!O$19)</f>
        <v>32.63523478296365</v>
      </c>
      <c r="P21" s="72">
        <f>IF(RES_hh_fech!P21=0,0,RES_hh_fech!P21/RES_summary!P$19)</f>
        <v>33.891169902952761</v>
      </c>
      <c r="Q21" s="72">
        <f>IF(RES_hh_fech!Q21=0,0,RES_hh_fech!Q21/RES_summary!Q$19)</f>
        <v>31.857601664288737</v>
      </c>
      <c r="R21" s="72">
        <f>IF(RES_hh_fech!R21=0,0,RES_hh_fech!R21/RES_summary!R$19)</f>
        <v>31.619133279457248</v>
      </c>
      <c r="S21" s="72">
        <f>IF(RES_hh_fech!S21=0,0,RES_hh_fech!S21/RES_summary!S$19)</f>
        <v>30.693770829845903</v>
      </c>
      <c r="T21" s="72">
        <f>IF(RES_hh_fech!T21=0,0,RES_hh_fech!T21/RES_summary!T$19)</f>
        <v>27.894700181772016</v>
      </c>
      <c r="U21" s="72">
        <f>IF(RES_hh_fech!U21=0,0,RES_hh_fech!U21/RES_summary!U$19)</f>
        <v>27.031841351466099</v>
      </c>
      <c r="V21" s="72">
        <f>IF(RES_hh_fech!V21=0,0,RES_hh_fech!V21/RES_summary!V$19)</f>
        <v>27.016645244593391</v>
      </c>
      <c r="W21" s="72">
        <f>IF(RES_hh_fech!W21=0,0,RES_hh_fech!W21/RES_summary!W$19)</f>
        <v>30.467432946502505</v>
      </c>
      <c r="DA21" s="89" t="s">
        <v>564</v>
      </c>
    </row>
    <row r="22" spans="1:105" ht="12" customHeight="1" x14ac:dyDescent="0.25">
      <c r="A22" s="28" t="s">
        <v>207</v>
      </c>
      <c r="B22" s="72">
        <f>IF(RES_hh_fech!B22=0,0,RES_hh_fech!B22/RES_summary!B$19)</f>
        <v>38.02790670539202</v>
      </c>
      <c r="C22" s="72">
        <f>IF(RES_hh_fech!C22=0,0,RES_hh_fech!C22/RES_summary!C$19)</f>
        <v>39.043704578334847</v>
      </c>
      <c r="D22" s="72">
        <f>IF(RES_hh_fech!D22=0,0,RES_hh_fech!D22/RES_summary!D$19)</f>
        <v>39.87587509298141</v>
      </c>
      <c r="E22" s="72">
        <f>IF(RES_hh_fech!E22=0,0,RES_hh_fech!E22/RES_summary!E$19)</f>
        <v>38.759309711722729</v>
      </c>
      <c r="F22" s="72">
        <f>IF(RES_hh_fech!F22=0,0,RES_hh_fech!F22/RES_summary!F$19)</f>
        <v>37.226442158588775</v>
      </c>
      <c r="G22" s="72">
        <f>IF(RES_hh_fech!G22=0,0,RES_hh_fech!G22/RES_summary!G$19)</f>
        <v>33.283813822719864</v>
      </c>
      <c r="H22" s="72">
        <f>IF(RES_hh_fech!H22=0,0,RES_hh_fech!H22/RES_summary!H$19)</f>
        <v>34.503843417970373</v>
      </c>
      <c r="I22" s="72">
        <f>IF(RES_hh_fech!I22=0,0,RES_hh_fech!I22/RES_summary!I$19)</f>
        <v>33.817363965401363</v>
      </c>
      <c r="J22" s="72">
        <f>IF(RES_hh_fech!J22=0,0,RES_hh_fech!J22/RES_summary!J$19)</f>
        <v>31.940088176308745</v>
      </c>
      <c r="K22" s="72">
        <f>IF(RES_hh_fech!K22=0,0,RES_hh_fech!K22/RES_summary!K$19)</f>
        <v>33.078644812731412</v>
      </c>
      <c r="L22" s="72">
        <f>IF(RES_hh_fech!L22=0,0,RES_hh_fech!L22/RES_summary!L$19)</f>
        <v>32.358145281804831</v>
      </c>
      <c r="M22" s="72">
        <f>IF(RES_hh_fech!M22=0,0,RES_hh_fech!M22/RES_summary!M$19)</f>
        <v>31.856409346703064</v>
      </c>
      <c r="N22" s="72">
        <f>IF(RES_hh_fech!N22=0,0,RES_hh_fech!N22/RES_summary!N$19)</f>
        <v>31.75894911409998</v>
      </c>
      <c r="O22" s="72">
        <f>IF(RES_hh_fech!O22=0,0,RES_hh_fech!O22/RES_summary!O$19)</f>
        <v>29.300362002553442</v>
      </c>
      <c r="P22" s="72">
        <f>IF(RES_hh_fech!P22=0,0,RES_hh_fech!P22/RES_summary!P$19)</f>
        <v>31.123351311642327</v>
      </c>
      <c r="Q22" s="72">
        <f>IF(RES_hh_fech!Q22=0,0,RES_hh_fech!Q22/RES_summary!Q$19)</f>
        <v>30.290084721736651</v>
      </c>
      <c r="R22" s="72">
        <f>IF(RES_hh_fech!R22=0,0,RES_hh_fech!R22/RES_summary!R$19)</f>
        <v>28.381315749815933</v>
      </c>
      <c r="S22" s="72">
        <f>IF(RES_hh_fech!S22=0,0,RES_hh_fech!S22/RES_summary!S$19)</f>
        <v>27.88602698328404</v>
      </c>
      <c r="T22" s="72">
        <f>IF(RES_hh_fech!T22=0,0,RES_hh_fech!T22/RES_summary!T$19)</f>
        <v>26.675207776203806</v>
      </c>
      <c r="U22" s="72">
        <f>IF(RES_hh_fech!U22=0,0,RES_hh_fech!U22/RES_summary!U$19)</f>
        <v>26.785339027106222</v>
      </c>
      <c r="V22" s="72">
        <f>IF(RES_hh_fech!V22=0,0,RES_hh_fech!V22/RES_summary!V$19)</f>
        <v>26.500313683496135</v>
      </c>
      <c r="W22" s="72">
        <f>IF(RES_hh_fech!W22=0,0,RES_hh_fech!W22/RES_summary!W$19)</f>
        <v>28.87823379866823</v>
      </c>
      <c r="DA22" s="89" t="s">
        <v>565</v>
      </c>
    </row>
    <row r="23" spans="1:105" ht="12" customHeight="1" x14ac:dyDescent="0.25">
      <c r="A23" s="28" t="s">
        <v>202</v>
      </c>
      <c r="B23" s="72">
        <f>IF(RES_hh_fech!B23=0,0,RES_hh_fech!B23/RES_summary!B$19)</f>
        <v>0</v>
      </c>
      <c r="C23" s="72">
        <f>IF(RES_hh_fech!C23=0,0,RES_hh_fech!C23/RES_summary!C$19)</f>
        <v>0</v>
      </c>
      <c r="D23" s="72">
        <f>IF(RES_hh_fech!D23=0,0,RES_hh_fech!D23/RES_summary!D$19)</f>
        <v>0</v>
      </c>
      <c r="E23" s="72">
        <f>IF(RES_hh_fech!E23=0,0,RES_hh_fech!E23/RES_summary!E$19)</f>
        <v>0</v>
      </c>
      <c r="F23" s="72">
        <f>IF(RES_hh_fech!F23=0,0,RES_hh_fech!F23/RES_summary!F$19)</f>
        <v>0</v>
      </c>
      <c r="G23" s="72">
        <f>IF(RES_hh_fech!G23=0,0,RES_hh_fech!G23/RES_summary!G$19)</f>
        <v>0</v>
      </c>
      <c r="H23" s="72">
        <f>IF(RES_hh_fech!H23=0,0,RES_hh_fech!H23/RES_summary!H$19)</f>
        <v>0</v>
      </c>
      <c r="I23" s="72">
        <f>IF(RES_hh_fech!I23=0,0,RES_hh_fech!I23/RES_summary!I$19)</f>
        <v>0</v>
      </c>
      <c r="J23" s="72">
        <f>IF(RES_hh_fech!J23=0,0,RES_hh_fech!J23/RES_summary!J$19)</f>
        <v>0</v>
      </c>
      <c r="K23" s="72">
        <f>IF(RES_hh_fech!K23=0,0,RES_hh_fech!K23/RES_summary!K$19)</f>
        <v>0</v>
      </c>
      <c r="L23" s="72">
        <f>IF(RES_hh_fech!L23=0,0,RES_hh_fech!L23/RES_summary!L$19)</f>
        <v>0</v>
      </c>
      <c r="M23" s="72">
        <f>IF(RES_hh_fech!M23=0,0,RES_hh_fech!M23/RES_summary!M$19)</f>
        <v>0</v>
      </c>
      <c r="N23" s="72">
        <f>IF(RES_hh_fech!N23=0,0,RES_hh_fech!N23/RES_summary!N$19)</f>
        <v>0</v>
      </c>
      <c r="O23" s="72">
        <f>IF(RES_hh_fech!O23=0,0,RES_hh_fech!O23/RES_summary!O$19)</f>
        <v>0</v>
      </c>
      <c r="P23" s="72">
        <f>IF(RES_hh_fech!P23=0,0,RES_hh_fech!P23/RES_summary!P$19)</f>
        <v>0</v>
      </c>
      <c r="Q23" s="72">
        <f>IF(RES_hh_fech!Q23=0,0,RES_hh_fech!Q23/RES_summary!Q$19)</f>
        <v>0</v>
      </c>
      <c r="R23" s="72">
        <f>IF(RES_hh_fech!R23=0,0,RES_hh_fech!R23/RES_summary!R$19)</f>
        <v>0</v>
      </c>
      <c r="S23" s="72">
        <f>IF(RES_hh_fech!S23=0,0,RES_hh_fech!S23/RES_summary!S$19)</f>
        <v>0</v>
      </c>
      <c r="T23" s="72">
        <f>IF(RES_hh_fech!T23=0,0,RES_hh_fech!T23/RES_summary!T$19)</f>
        <v>0</v>
      </c>
      <c r="U23" s="72">
        <f>IF(RES_hh_fech!U23=0,0,RES_hh_fech!U23/RES_summary!U$19)</f>
        <v>0</v>
      </c>
      <c r="V23" s="72">
        <f>IF(RES_hh_fech!V23=0,0,RES_hh_fech!V23/RES_summary!V$19)</f>
        <v>0</v>
      </c>
      <c r="W23" s="72">
        <f>IF(RES_hh_fech!W23=0,0,RES_hh_fech!W23/RES_summary!W$19)</f>
        <v>0</v>
      </c>
      <c r="DA23" s="89" t="s">
        <v>566</v>
      </c>
    </row>
    <row r="24" spans="1:105" ht="12" customHeight="1" x14ac:dyDescent="0.25">
      <c r="A24" s="28" t="s">
        <v>203</v>
      </c>
      <c r="B24" s="72">
        <f>IF(RES_hh_fech!B24=0,0,RES_hh_fech!B24/RES_summary!B$19)</f>
        <v>23.443873011517372</v>
      </c>
      <c r="C24" s="72">
        <f>IF(RES_hh_fech!C24=0,0,RES_hh_fech!C24/RES_summary!C$19)</f>
        <v>24.594639955450077</v>
      </c>
      <c r="D24" s="72">
        <f>IF(RES_hh_fech!D24=0,0,RES_hh_fech!D24/RES_summary!D$19)</f>
        <v>24.632579674634204</v>
      </c>
      <c r="E24" s="72">
        <f>IF(RES_hh_fech!E24=0,0,RES_hh_fech!E24/RES_summary!E$19)</f>
        <v>25.655697067845349</v>
      </c>
      <c r="F24" s="72">
        <f>IF(RES_hh_fech!F24=0,0,RES_hh_fech!F24/RES_summary!F$19)</f>
        <v>28.227648917708454</v>
      </c>
      <c r="G24" s="72">
        <f>IF(RES_hh_fech!G24=0,0,RES_hh_fech!G24/RES_summary!G$19)</f>
        <v>21.885736961337063</v>
      </c>
      <c r="H24" s="72">
        <f>IF(RES_hh_fech!H24=0,0,RES_hh_fech!H24/RES_summary!H$19)</f>
        <v>22.068100421119336</v>
      </c>
      <c r="I24" s="72">
        <f>IF(RES_hh_fech!I24=0,0,RES_hh_fech!I24/RES_summary!I$19)</f>
        <v>24.719705240564021</v>
      </c>
      <c r="J24" s="72">
        <f>IF(RES_hh_fech!J24=0,0,RES_hh_fech!J24/RES_summary!J$19)</f>
        <v>24.41615383829285</v>
      </c>
      <c r="K24" s="72">
        <f>IF(RES_hh_fech!K24=0,0,RES_hh_fech!K24/RES_summary!K$19)</f>
        <v>25.777309980427223</v>
      </c>
      <c r="L24" s="72">
        <f>IF(RES_hh_fech!L24=0,0,RES_hh_fech!L24/RES_summary!L$19)</f>
        <v>25.599561804817789</v>
      </c>
      <c r="M24" s="72">
        <f>IF(RES_hh_fech!M24=0,0,RES_hh_fech!M24/RES_summary!M$19)</f>
        <v>26.350936188399224</v>
      </c>
      <c r="N24" s="72">
        <f>IF(RES_hh_fech!N24=0,0,RES_hh_fech!N24/RES_summary!N$19)</f>
        <v>26.75290298512569</v>
      </c>
      <c r="O24" s="72">
        <f>IF(RES_hh_fech!O24=0,0,RES_hh_fech!O24/RES_summary!O$19)</f>
        <v>25.037264537131843</v>
      </c>
      <c r="P24" s="72">
        <f>IF(RES_hh_fech!P24=0,0,RES_hh_fech!P24/RES_summary!P$19)</f>
        <v>27.007116330015627</v>
      </c>
      <c r="Q24" s="72">
        <f>IF(RES_hh_fech!Q24=0,0,RES_hh_fech!Q24/RES_summary!Q$19)</f>
        <v>26.377686363924013</v>
      </c>
      <c r="R24" s="72">
        <f>IF(RES_hh_fech!R24=0,0,RES_hh_fech!R24/RES_summary!R$19)</f>
        <v>26.20547289670721</v>
      </c>
      <c r="S24" s="72">
        <f>IF(RES_hh_fech!S24=0,0,RES_hh_fech!S24/RES_summary!S$19)</f>
        <v>24.921564880594804</v>
      </c>
      <c r="T24" s="72">
        <f>IF(RES_hh_fech!T24=0,0,RES_hh_fech!T24/RES_summary!T$19)</f>
        <v>23.761061451129589</v>
      </c>
      <c r="U24" s="72">
        <f>IF(RES_hh_fech!U24=0,0,RES_hh_fech!U24/RES_summary!U$19)</f>
        <v>23.358649298567155</v>
      </c>
      <c r="V24" s="72">
        <f>IF(RES_hh_fech!V24=0,0,RES_hh_fech!V24/RES_summary!V$19)</f>
        <v>23.415075383135939</v>
      </c>
      <c r="W24" s="72">
        <f>IF(RES_hh_fech!W24=0,0,RES_hh_fech!W24/RES_summary!W$19)</f>
        <v>28.111313581375644</v>
      </c>
      <c r="DA24" s="89" t="s">
        <v>567</v>
      </c>
    </row>
    <row r="25" spans="1:105" ht="12" customHeight="1" x14ac:dyDescent="0.25">
      <c r="A25" s="73" t="s">
        <v>53</v>
      </c>
      <c r="B25" s="74">
        <f>IF(RES_hh_fech!B25=0,0,RES_hh_fech!B25/RES_summary!B$19)</f>
        <v>24.424260299348997</v>
      </c>
      <c r="C25" s="74">
        <f>IF(RES_hh_fech!C25=0,0,RES_hh_fech!C25/RES_summary!C$19)</f>
        <v>24.998043252344747</v>
      </c>
      <c r="D25" s="74">
        <f>IF(RES_hh_fech!D25=0,0,RES_hh_fech!D25/RES_summary!D$19)</f>
        <v>25.796367432472731</v>
      </c>
      <c r="E25" s="74">
        <f>IF(RES_hh_fech!E25=0,0,RES_hh_fech!E25/RES_summary!E$19)</f>
        <v>25.370538761291652</v>
      </c>
      <c r="F25" s="74">
        <f>IF(RES_hh_fech!F25=0,0,RES_hh_fech!F25/RES_summary!F$19)</f>
        <v>24.7738747858204</v>
      </c>
      <c r="G25" s="74">
        <f>IF(RES_hh_fech!G25=0,0,RES_hh_fech!G25/RES_summary!G$19)</f>
        <v>21.918904656293343</v>
      </c>
      <c r="H25" s="74">
        <f>IF(RES_hh_fech!H25=0,0,RES_hh_fech!H25/RES_summary!H$19)</f>
        <v>21.249227663064779</v>
      </c>
      <c r="I25" s="74">
        <f>IF(RES_hh_fech!I25=0,0,RES_hh_fech!I25/RES_summary!I$19)</f>
        <v>21.329471771863563</v>
      </c>
      <c r="J25" s="74">
        <f>IF(RES_hh_fech!J25=0,0,RES_hh_fech!J25/RES_summary!J$19)</f>
        <v>21.239123898738782</v>
      </c>
      <c r="K25" s="74">
        <f>IF(RES_hh_fech!K25=0,0,RES_hh_fech!K25/RES_summary!K$19)</f>
        <v>21.370982664158291</v>
      </c>
      <c r="L25" s="74">
        <f>IF(RES_hh_fech!L25=0,0,RES_hh_fech!L25/RES_summary!L$19)</f>
        <v>20.858089159460519</v>
      </c>
      <c r="M25" s="74">
        <f>IF(RES_hh_fech!M25=0,0,RES_hh_fech!M25/RES_summary!M$19)</f>
        <v>20.656372165685244</v>
      </c>
      <c r="N25" s="74">
        <f>IF(RES_hh_fech!N25=0,0,RES_hh_fech!N25/RES_summary!N$19)</f>
        <v>21.167264273723291</v>
      </c>
      <c r="O25" s="74">
        <f>IF(RES_hh_fech!O25=0,0,RES_hh_fech!O25/RES_summary!O$19)</f>
        <v>20.417067773920945</v>
      </c>
      <c r="P25" s="74">
        <f>IF(RES_hh_fech!P25=0,0,RES_hh_fech!P25/RES_summary!P$19)</f>
        <v>20.252556293671667</v>
      </c>
      <c r="Q25" s="74">
        <f>IF(RES_hh_fech!Q25=0,0,RES_hh_fech!Q25/RES_summary!Q$19)</f>
        <v>19.423260888027713</v>
      </c>
      <c r="R25" s="74">
        <f>IF(RES_hh_fech!R25=0,0,RES_hh_fech!R25/RES_summary!R$19)</f>
        <v>19.120527991614306</v>
      </c>
      <c r="S25" s="74">
        <f>IF(RES_hh_fech!S25=0,0,RES_hh_fech!S25/RES_summary!S$19)</f>
        <v>19.019468243485406</v>
      </c>
      <c r="T25" s="74">
        <f>IF(RES_hh_fech!T25=0,0,RES_hh_fech!T25/RES_summary!T$19)</f>
        <v>18.59675990830964</v>
      </c>
      <c r="U25" s="74">
        <f>IF(RES_hh_fech!U25=0,0,RES_hh_fech!U25/RES_summary!U$19)</f>
        <v>19.054058414323581</v>
      </c>
      <c r="V25" s="74">
        <f>IF(RES_hh_fech!V25=0,0,RES_hh_fech!V25/RES_summary!V$19)</f>
        <v>18.715814099446515</v>
      </c>
      <c r="W25" s="74">
        <f>IF(RES_hh_fech!W25=0,0,RES_hh_fech!W25/RES_summary!W$19)</f>
        <v>21.089221110221732</v>
      </c>
      <c r="DA25" s="90" t="s">
        <v>568</v>
      </c>
    </row>
    <row r="26" spans="1:105" ht="12" customHeight="1" x14ac:dyDescent="0.25">
      <c r="A26" s="32" t="s">
        <v>52</v>
      </c>
      <c r="B26" s="77">
        <f>IF(RES_hh_fech!B26=0,0,RES_hh_fech!B26/RES_summary!B$19)</f>
        <v>12.208839869824264</v>
      </c>
      <c r="C26" s="77">
        <f>IF(RES_hh_fech!C26=0,0,RES_hh_fech!C26/RES_summary!C$19)</f>
        <v>12.638059238541754</v>
      </c>
      <c r="D26" s="77">
        <f>IF(RES_hh_fech!D26=0,0,RES_hh_fech!D26/RES_summary!D$19)</f>
        <v>13.080072424442539</v>
      </c>
      <c r="E26" s="77">
        <f>IF(RES_hh_fech!E26=0,0,RES_hh_fech!E26/RES_summary!E$19)</f>
        <v>13.16913518065957</v>
      </c>
      <c r="F26" s="77">
        <f>IF(RES_hh_fech!F26=0,0,RES_hh_fech!F26/RES_summary!F$19)</f>
        <v>13.208040575834763</v>
      </c>
      <c r="G26" s="77">
        <f>IF(RES_hh_fech!G26=0,0,RES_hh_fech!G26/RES_summary!G$19)</f>
        <v>12.235505165572075</v>
      </c>
      <c r="H26" s="77">
        <f>IF(RES_hh_fech!H26=0,0,RES_hh_fech!H26/RES_summary!H$19)</f>
        <v>13.992205445089116</v>
      </c>
      <c r="I26" s="77">
        <f>IF(RES_hh_fech!I26=0,0,RES_hh_fech!I26/RES_summary!I$19)</f>
        <v>13.719189042975255</v>
      </c>
      <c r="J26" s="77">
        <f>IF(RES_hh_fech!J26=0,0,RES_hh_fech!J26/RES_summary!J$19)</f>
        <v>13.110388084503192</v>
      </c>
      <c r="K26" s="77">
        <f>IF(RES_hh_fech!K26=0,0,RES_hh_fech!K26/RES_summary!K$19)</f>
        <v>14.146014312880016</v>
      </c>
      <c r="L26" s="77">
        <f>IF(RES_hh_fech!L26=0,0,RES_hh_fech!L26/RES_summary!L$19)</f>
        <v>15.413774193903128</v>
      </c>
      <c r="M26" s="77">
        <f>IF(RES_hh_fech!M26=0,0,RES_hh_fech!M26/RES_summary!M$19)</f>
        <v>14.437074137601552</v>
      </c>
      <c r="N26" s="77">
        <f>IF(RES_hh_fech!N26=0,0,RES_hh_fech!N26/RES_summary!N$19)</f>
        <v>15.051330761577905</v>
      </c>
      <c r="O26" s="77">
        <f>IF(RES_hh_fech!O26=0,0,RES_hh_fech!O26/RES_summary!O$19)</f>
        <v>16.288957132962587</v>
      </c>
      <c r="P26" s="77">
        <f>IF(RES_hh_fech!P26=0,0,RES_hh_fech!P26/RES_summary!P$19)</f>
        <v>15.980865876055768</v>
      </c>
      <c r="Q26" s="77">
        <f>IF(RES_hh_fech!Q26=0,0,RES_hh_fech!Q26/RES_summary!Q$19)</f>
        <v>17.477441339178547</v>
      </c>
      <c r="R26" s="77">
        <f>IF(RES_hh_fech!R26=0,0,RES_hh_fech!R26/RES_summary!R$19)</f>
        <v>17.949536706031065</v>
      </c>
      <c r="S26" s="77">
        <f>IF(RES_hh_fech!S26=0,0,RES_hh_fech!S26/RES_summary!S$19)</f>
        <v>16.580366432662114</v>
      </c>
      <c r="T26" s="77">
        <f>IF(RES_hh_fech!T26=0,0,RES_hh_fech!T26/RES_summary!T$19)</f>
        <v>15.052690539653053</v>
      </c>
      <c r="U26" s="77">
        <f>IF(RES_hh_fech!U26=0,0,RES_hh_fech!U26/RES_summary!U$19)</f>
        <v>15.307239667198445</v>
      </c>
      <c r="V26" s="77">
        <f>IF(RES_hh_fech!V26=0,0,RES_hh_fech!V26/RES_summary!V$19)</f>
        <v>14.906914541904955</v>
      </c>
      <c r="W26" s="77">
        <f>IF(RES_hh_fech!W26=0,0,RES_hh_fech!W26/RES_summary!W$19)</f>
        <v>16.385450599908392</v>
      </c>
      <c r="DA26" s="92" t="s">
        <v>569</v>
      </c>
    </row>
    <row r="27" spans="1:105" ht="12.95" customHeight="1" x14ac:dyDescent="0.25">
      <c r="A27" s="68" t="s">
        <v>54</v>
      </c>
      <c r="B27" s="69">
        <f>IF(RES_hh_fech!B27=0,0,RES_hh_fech!B27/RES_summary!B$19)</f>
        <v>3.9946765254599121</v>
      </c>
      <c r="C27" s="69">
        <f>IF(RES_hh_fech!C27=0,0,RES_hh_fech!C27/RES_summary!C$19)</f>
        <v>4.5664246976884861</v>
      </c>
      <c r="D27" s="69">
        <f>IF(RES_hh_fech!D27=0,0,RES_hh_fech!D27/RES_summary!D$19)</f>
        <v>4.7441632886965959</v>
      </c>
      <c r="E27" s="69">
        <f>IF(RES_hh_fech!E27=0,0,RES_hh_fech!E27/RES_summary!E$19)</f>
        <v>4.6657224555606645</v>
      </c>
      <c r="F27" s="69">
        <f>IF(RES_hh_fech!F27=0,0,RES_hh_fech!F27/RES_summary!F$19)</f>
        <v>4.9100975920269789</v>
      </c>
      <c r="G27" s="69">
        <f>IF(RES_hh_fech!G27=0,0,RES_hh_fech!G27/RES_summary!G$19)</f>
        <v>4.0001922150761411</v>
      </c>
      <c r="H27" s="69">
        <f>IF(RES_hh_fech!H27=0,0,RES_hh_fech!H27/RES_summary!H$19)</f>
        <v>4.6146552695575656</v>
      </c>
      <c r="I27" s="69">
        <f>IF(RES_hh_fech!I27=0,0,RES_hh_fech!I27/RES_summary!I$19)</f>
        <v>3.9932520230012489</v>
      </c>
      <c r="J27" s="69">
        <f>IF(RES_hh_fech!J27=0,0,RES_hh_fech!J27/RES_summary!J$19)</f>
        <v>4.3105857356038602</v>
      </c>
      <c r="K27" s="69">
        <f>IF(RES_hh_fech!K27=0,0,RES_hh_fech!K27/RES_summary!K$19)</f>
        <v>5.4318659740616937</v>
      </c>
      <c r="L27" s="69">
        <f>IF(RES_hh_fech!L27=0,0,RES_hh_fech!L27/RES_summary!L$19)</f>
        <v>5.4500984055019712</v>
      </c>
      <c r="M27" s="69">
        <f>IF(RES_hh_fech!M27=0,0,RES_hh_fech!M27/RES_summary!M$19)</f>
        <v>5.3796469381856529</v>
      </c>
      <c r="N27" s="69">
        <f>IF(RES_hh_fech!N27=0,0,RES_hh_fech!N27/RES_summary!N$19)</f>
        <v>5.5070670176025809</v>
      </c>
      <c r="O27" s="69">
        <f>IF(RES_hh_fech!O27=0,0,RES_hh_fech!O27/RES_summary!O$19)</f>
        <v>5.3337777537032638</v>
      </c>
      <c r="P27" s="69">
        <f>IF(RES_hh_fech!P27=0,0,RES_hh_fech!P27/RES_summary!P$19)</f>
        <v>5.5335928040580775</v>
      </c>
      <c r="Q27" s="69">
        <f>IF(RES_hh_fech!Q27=0,0,RES_hh_fech!Q27/RES_summary!Q$19)</f>
        <v>5.3219823763835281</v>
      </c>
      <c r="R27" s="69">
        <f>IF(RES_hh_fech!R27=0,0,RES_hh_fech!R27/RES_summary!R$19)</f>
        <v>5.3707447843409248</v>
      </c>
      <c r="S27" s="69">
        <f>IF(RES_hh_fech!S27=0,0,RES_hh_fech!S27/RES_summary!S$19)</f>
        <v>5.3438437486452699</v>
      </c>
      <c r="T27" s="69">
        <f>IF(RES_hh_fech!T27=0,0,RES_hh_fech!T27/RES_summary!T$19)</f>
        <v>5.2003125169756172</v>
      </c>
      <c r="U27" s="69">
        <f>IF(RES_hh_fech!U27=0,0,RES_hh_fech!U27/RES_summary!U$19)</f>
        <v>5.2762121392179715</v>
      </c>
      <c r="V27" s="69">
        <f>IF(RES_hh_fech!V27=0,0,RES_hh_fech!V27/RES_summary!V$19)</f>
        <v>5.1407833061407109</v>
      </c>
      <c r="W27" s="69">
        <f>IF(RES_hh_fech!W27=0,0,RES_hh_fech!W27/RES_summary!W$19)</f>
        <v>5.6920573309190869</v>
      </c>
      <c r="DA27" s="88" t="s">
        <v>299</v>
      </c>
    </row>
    <row r="28" spans="1:105" ht="12" customHeight="1" x14ac:dyDescent="0.25">
      <c r="A28" s="28" t="s">
        <v>51</v>
      </c>
      <c r="B28" s="72">
        <f>IF(RES_hh_fech!B28=0,0,RES_hh_fech!B28/RES_summary!B$19)</f>
        <v>5.1501387974746455</v>
      </c>
      <c r="C28" s="72">
        <f>IF(RES_hh_fech!C28=0,0,RES_hh_fech!C28/RES_summary!C$19)</f>
        <v>5.7113534833505515</v>
      </c>
      <c r="D28" s="72">
        <f>IF(RES_hh_fech!D28=0,0,RES_hh_fech!D28/RES_summary!D$19)</f>
        <v>5.8564905074876616</v>
      </c>
      <c r="E28" s="72">
        <f>IF(RES_hh_fech!E28=0,0,RES_hh_fech!E28/RES_summary!E$19)</f>
        <v>5.5412240665448955</v>
      </c>
      <c r="F28" s="72">
        <f>IF(RES_hh_fech!F28=0,0,RES_hh_fech!F28/RES_summary!F$19)</f>
        <v>6.5749464565162876</v>
      </c>
      <c r="G28" s="72">
        <f>IF(RES_hh_fech!G28=0,0,RES_hh_fech!G28/RES_summary!G$19)</f>
        <v>4.5297494497761113</v>
      </c>
      <c r="H28" s="72">
        <f>IF(RES_hh_fech!H28=0,0,RES_hh_fech!H28/RES_summary!H$19)</f>
        <v>5.670861731651927</v>
      </c>
      <c r="I28" s="72">
        <f>IF(RES_hh_fech!I28=0,0,RES_hh_fech!I28/RES_summary!I$19)</f>
        <v>4.951694593248134</v>
      </c>
      <c r="J28" s="72">
        <f>IF(RES_hh_fech!J28=0,0,RES_hh_fech!J28/RES_summary!J$19)</f>
        <v>5.8256089194880314</v>
      </c>
      <c r="K28" s="72">
        <f>IF(RES_hh_fech!K28=0,0,RES_hh_fech!K28/RES_summary!K$19)</f>
        <v>6.0576228227785469</v>
      </c>
      <c r="L28" s="72">
        <f>IF(RES_hh_fech!L28=0,0,RES_hh_fech!L28/RES_summary!L$19)</f>
        <v>6.6182038744680005</v>
      </c>
      <c r="M28" s="72">
        <f>IF(RES_hh_fech!M28=0,0,RES_hh_fech!M28/RES_summary!M$19)</f>
        <v>7.133241648742545</v>
      </c>
      <c r="N28" s="72">
        <f>IF(RES_hh_fech!N28=0,0,RES_hh_fech!N28/RES_summary!N$19)</f>
        <v>7.5808256040796227</v>
      </c>
      <c r="O28" s="72">
        <f>IF(RES_hh_fech!O28=0,0,RES_hh_fech!O28/RES_summary!O$19)</f>
        <v>6.7366175370881276</v>
      </c>
      <c r="P28" s="72">
        <f>IF(RES_hh_fech!P28=0,0,RES_hh_fech!P28/RES_summary!P$19)</f>
        <v>4.771096273894921</v>
      </c>
      <c r="Q28" s="72">
        <f>IF(RES_hh_fech!Q28=0,0,RES_hh_fech!Q28/RES_summary!Q$19)</f>
        <v>6.7854819392695314</v>
      </c>
      <c r="R28" s="72">
        <f>IF(RES_hh_fech!R28=0,0,RES_hh_fech!R28/RES_summary!R$19)</f>
        <v>7.0094132059682073</v>
      </c>
      <c r="S28" s="72">
        <f>IF(RES_hh_fech!S28=0,0,RES_hh_fech!S28/RES_summary!S$19)</f>
        <v>7.5253944219369906</v>
      </c>
      <c r="T28" s="72">
        <f>IF(RES_hh_fech!T28=0,0,RES_hh_fech!T28/RES_summary!T$19)</f>
        <v>7.0716984792857511</v>
      </c>
      <c r="U28" s="72">
        <f>IF(RES_hh_fech!U28=0,0,RES_hh_fech!U28/RES_summary!U$19)</f>
        <v>6.8903566664812219</v>
      </c>
      <c r="V28" s="72">
        <f>IF(RES_hh_fech!V28=0,0,RES_hh_fech!V28/RES_summary!V$19)</f>
        <v>7.4084157769885444</v>
      </c>
      <c r="W28" s="72">
        <f>IF(RES_hh_fech!W28=0,0,RES_hh_fech!W28/RES_summary!W$19)</f>
        <v>7.0701119490094317</v>
      </c>
      <c r="DA28" s="89" t="s">
        <v>570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4.8717891735297556</v>
      </c>
      <c r="C29" s="72">
        <f>IF(RES_hh_fech!C29=0,0,RES_hh_fech!C29/RES_summary!C$19)</f>
        <v>5.5706838644332564</v>
      </c>
      <c r="D29" s="72">
        <f>IF(RES_hh_fech!D29=0,0,RES_hh_fech!D29/RES_summary!D$19)</f>
        <v>5.8456626232384297</v>
      </c>
      <c r="E29" s="72">
        <f>IF(RES_hh_fech!E29=0,0,RES_hh_fech!E29/RES_summary!E$19)</f>
        <v>5.531683661626186</v>
      </c>
      <c r="F29" s="72">
        <f>IF(RES_hh_fech!F29=0,0,RES_hh_fech!F29/RES_summary!F$19)</f>
        <v>5.9730541501086902</v>
      </c>
      <c r="G29" s="72">
        <f>IF(RES_hh_fech!G29=0,0,RES_hh_fech!G29/RES_summary!G$19)</f>
        <v>4.9655158522390552</v>
      </c>
      <c r="H29" s="72">
        <f>IF(RES_hh_fech!H29=0,0,RES_hh_fech!H29/RES_summary!H$19)</f>
        <v>5.6400789000928997</v>
      </c>
      <c r="I29" s="72">
        <f>IF(RES_hh_fech!I29=0,0,RES_hh_fech!I29/RES_summary!I$19)</f>
        <v>4.8994808936000194</v>
      </c>
      <c r="J29" s="72">
        <f>IF(RES_hh_fech!J29=0,0,RES_hh_fech!J29/RES_summary!J$19)</f>
        <v>5.2265096138230929</v>
      </c>
      <c r="K29" s="72">
        <f>IF(RES_hh_fech!K29=0,0,RES_hh_fech!K29/RES_summary!K$19)</f>
        <v>6.769795574352008</v>
      </c>
      <c r="L29" s="72">
        <f>IF(RES_hh_fech!L29=0,0,RES_hh_fech!L29/RES_summary!L$19)</f>
        <v>7.2365377012968919</v>
      </c>
      <c r="M29" s="72">
        <f>IF(RES_hh_fech!M29=0,0,RES_hh_fech!M29/RES_summary!M$19)</f>
        <v>6.6776883079920442</v>
      </c>
      <c r="N29" s="72">
        <f>IF(RES_hh_fech!N29=0,0,RES_hh_fech!N29/RES_summary!N$19)</f>
        <v>5.6755698207898577</v>
      </c>
      <c r="O29" s="72">
        <f>IF(RES_hh_fech!O29=0,0,RES_hh_fech!O29/RES_summary!O$19)</f>
        <v>5.6485071564340537</v>
      </c>
      <c r="P29" s="72">
        <f>IF(RES_hh_fech!P29=0,0,RES_hh_fech!P29/RES_summary!P$19)</f>
        <v>6.3099542620056415</v>
      </c>
      <c r="Q29" s="72">
        <f>IF(RES_hh_fech!Q29=0,0,RES_hh_fech!Q29/RES_summary!Q$19)</f>
        <v>7.013210279293193</v>
      </c>
      <c r="R29" s="72">
        <f>IF(RES_hh_fech!R29=0,0,RES_hh_fech!R29/RES_summary!R$19)</f>
        <v>7.3898081671437454</v>
      </c>
      <c r="S29" s="72">
        <f>IF(RES_hh_fech!S29=0,0,RES_hh_fech!S29/RES_summary!S$19)</f>
        <v>7.0833981186464179</v>
      </c>
      <c r="T29" s="72">
        <f>IF(RES_hh_fech!T29=0,0,RES_hh_fech!T29/RES_summary!T$19)</f>
        <v>6.5568568615200542</v>
      </c>
      <c r="U29" s="72">
        <f>IF(RES_hh_fech!U29=0,0,RES_hh_fech!U29/RES_summary!U$19)</f>
        <v>6.7180098374380925</v>
      </c>
      <c r="V29" s="72">
        <f>IF(RES_hh_fech!V29=0,0,RES_hh_fech!V29/RES_summary!V$19)</f>
        <v>6.5052777248514104</v>
      </c>
      <c r="W29" s="72">
        <f>IF(RES_hh_fech!W29=0,0,RES_hh_fech!W29/RES_summary!W$19)</f>
        <v>8.0584532426899198</v>
      </c>
      <c r="DA29" s="89" t="s">
        <v>571</v>
      </c>
    </row>
    <row r="30" spans="1:105" ht="12" customHeight="1" x14ac:dyDescent="0.25">
      <c r="A30" s="28" t="s">
        <v>192</v>
      </c>
      <c r="B30" s="72">
        <f>IF(RES_hh_fech!B30=0,0,RES_hh_fech!B30/RES_summary!B$19)</f>
        <v>4.7650370240406072</v>
      </c>
      <c r="C30" s="72">
        <f>IF(RES_hh_fech!C30=0,0,RES_hh_fech!C30/RES_summary!C$19)</f>
        <v>5.6728826781857924</v>
      </c>
      <c r="D30" s="72">
        <f>IF(RES_hh_fech!D30=0,0,RES_hh_fech!D30/RES_summary!D$19)</f>
        <v>5.7462516429210746</v>
      </c>
      <c r="E30" s="72">
        <f>IF(RES_hh_fech!E30=0,0,RES_hh_fech!E30/RES_summary!E$19)</f>
        <v>5.6291691443869327</v>
      </c>
      <c r="F30" s="72">
        <f>IF(RES_hh_fech!F30=0,0,RES_hh_fech!F30/RES_summary!F$19)</f>
        <v>5.6026381526260618</v>
      </c>
      <c r="G30" s="72">
        <f>IF(RES_hh_fech!G30=0,0,RES_hh_fech!G30/RES_summary!G$19)</f>
        <v>5.3141022797419497</v>
      </c>
      <c r="H30" s="72">
        <f>IF(RES_hh_fech!H30=0,0,RES_hh_fech!H30/RES_summary!H$19)</f>
        <v>5.8889787211968008</v>
      </c>
      <c r="I30" s="72">
        <f>IF(RES_hh_fech!I30=0,0,RES_hh_fech!I30/RES_summary!I$19)</f>
        <v>4.7984631037750658</v>
      </c>
      <c r="J30" s="72">
        <f>IF(RES_hh_fech!J30=0,0,RES_hh_fech!J30/RES_summary!J$19)</f>
        <v>5.2833443702675638</v>
      </c>
      <c r="K30" s="72">
        <f>IF(RES_hh_fech!K30=0,0,RES_hh_fech!K30/RES_summary!K$19)</f>
        <v>6.7410042983495968</v>
      </c>
      <c r="L30" s="72">
        <f>IF(RES_hh_fech!L30=0,0,RES_hh_fech!L30/RES_summary!L$19)</f>
        <v>6.7354817896808985</v>
      </c>
      <c r="M30" s="72">
        <f>IF(RES_hh_fech!M30=0,0,RES_hh_fech!M30/RES_summary!M$19)</f>
        <v>6.8067923427890928</v>
      </c>
      <c r="N30" s="72">
        <f>IF(RES_hh_fech!N30=0,0,RES_hh_fech!N30/RES_summary!N$19)</f>
        <v>6.6929253344868656</v>
      </c>
      <c r="O30" s="72">
        <f>IF(RES_hh_fech!O30=0,0,RES_hh_fech!O30/RES_summary!O$19)</f>
        <v>6.7006143146394415</v>
      </c>
      <c r="P30" s="72">
        <f>IF(RES_hh_fech!P30=0,0,RES_hh_fech!P30/RES_summary!P$19)</f>
        <v>6.8862614826954101</v>
      </c>
      <c r="Q30" s="72">
        <f>IF(RES_hh_fech!Q30=0,0,RES_hh_fech!Q30/RES_summary!Q$19)</f>
        <v>6.7046900872339057</v>
      </c>
      <c r="R30" s="72">
        <f>IF(RES_hh_fech!R30=0,0,RES_hh_fech!R30/RES_summary!R$19)</f>
        <v>6.6975215054961614</v>
      </c>
      <c r="S30" s="72">
        <f>IF(RES_hh_fech!S30=0,0,RES_hh_fech!S30/RES_summary!S$19)</f>
        <v>6.848265853658166</v>
      </c>
      <c r="T30" s="72">
        <f>IF(RES_hh_fech!T30=0,0,RES_hh_fech!T30/RES_summary!T$19)</f>
        <v>6.5563453804605922</v>
      </c>
      <c r="U30" s="72">
        <f>IF(RES_hh_fech!U30=0,0,RES_hh_fech!U30/RES_summary!U$19)</f>
        <v>6.7742036465507152</v>
      </c>
      <c r="V30" s="72">
        <f>IF(RES_hh_fech!V30=0,0,RES_hh_fech!V30/RES_summary!V$19)</f>
        <v>6.8260988117833064</v>
      </c>
      <c r="W30" s="72">
        <f>IF(RES_hh_fech!W30=0,0,RES_hh_fech!W30/RES_summary!W$19)</f>
        <v>7.5760681749186212</v>
      </c>
      <c r="DA30" s="89" t="s">
        <v>572</v>
      </c>
    </row>
    <row r="31" spans="1:105" ht="12" customHeight="1" x14ac:dyDescent="0.25">
      <c r="A31" s="28" t="s">
        <v>207</v>
      </c>
      <c r="B31" s="72">
        <f>IF(RES_hh_fech!B31=0,0,RES_hh_fech!B31/RES_summary!B$19)</f>
        <v>5.0058719167539687</v>
      </c>
      <c r="C31" s="72">
        <f>IF(RES_hh_fech!C31=0,0,RES_hh_fech!C31/RES_summary!C$19)</f>
        <v>5.7871863880712668</v>
      </c>
      <c r="D31" s="72">
        <f>IF(RES_hh_fech!D31=0,0,RES_hh_fech!D31/RES_summary!D$19)</f>
        <v>6.0504772499039134</v>
      </c>
      <c r="E31" s="72">
        <f>IF(RES_hh_fech!E31=0,0,RES_hh_fech!E31/RES_summary!E$19)</f>
        <v>5.8787997808869381</v>
      </c>
      <c r="F31" s="72">
        <f>IF(RES_hh_fech!F31=0,0,RES_hh_fech!F31/RES_summary!F$19)</f>
        <v>6.0972463086592832</v>
      </c>
      <c r="G31" s="72">
        <f>IF(RES_hh_fech!G31=0,0,RES_hh_fech!G31/RES_summary!G$19)</f>
        <v>4.9513279485225867</v>
      </c>
      <c r="H31" s="72">
        <f>IF(RES_hh_fech!H31=0,0,RES_hh_fech!H31/RES_summary!H$19)</f>
        <v>5.8985029968584488</v>
      </c>
      <c r="I31" s="72">
        <f>IF(RES_hh_fech!I31=0,0,RES_hh_fech!I31/RES_summary!I$19)</f>
        <v>5.1925850992359974</v>
      </c>
      <c r="J31" s="72">
        <f>IF(RES_hh_fech!J31=0,0,RES_hh_fech!J31/RES_summary!J$19)</f>
        <v>5.4897071840808049</v>
      </c>
      <c r="K31" s="72">
        <f>IF(RES_hh_fech!K31=0,0,RES_hh_fech!K31/RES_summary!K$19)</f>
        <v>6.8803859571060464</v>
      </c>
      <c r="L31" s="72">
        <f>IF(RES_hh_fech!L31=0,0,RES_hh_fech!L31/RES_summary!L$19)</f>
        <v>6.8453557426062286</v>
      </c>
      <c r="M31" s="72">
        <f>IF(RES_hh_fech!M31=0,0,RES_hh_fech!M31/RES_summary!M$19)</f>
        <v>7.0310470748597824</v>
      </c>
      <c r="N31" s="72">
        <f>IF(RES_hh_fech!N31=0,0,RES_hh_fech!N31/RES_summary!N$19)</f>
        <v>7.3398817965725192</v>
      </c>
      <c r="O31" s="72">
        <f>IF(RES_hh_fech!O31=0,0,RES_hh_fech!O31/RES_summary!O$19)</f>
        <v>6.9595190099909354</v>
      </c>
      <c r="P31" s="72">
        <f>IF(RES_hh_fech!P31=0,0,RES_hh_fech!P31/RES_summary!P$19)</f>
        <v>7.4014370728896877</v>
      </c>
      <c r="Q31" s="72">
        <f>IF(RES_hh_fech!Q31=0,0,RES_hh_fech!Q31/RES_summary!Q$19)</f>
        <v>7.0635471829655234</v>
      </c>
      <c r="R31" s="72">
        <f>IF(RES_hh_fech!R31=0,0,RES_hh_fech!R31/RES_summary!R$19)</f>
        <v>6.6690066991943571</v>
      </c>
      <c r="S31" s="72">
        <f>IF(RES_hh_fech!S31=0,0,RES_hh_fech!S31/RES_summary!S$19)</f>
        <v>7.1139917614242627</v>
      </c>
      <c r="T31" s="72">
        <f>IF(RES_hh_fech!T31=0,0,RES_hh_fech!T31/RES_summary!T$19)</f>
        <v>6.821535984679918</v>
      </c>
      <c r="U31" s="72">
        <f>IF(RES_hh_fech!U31=0,0,RES_hh_fech!U31/RES_summary!U$19)</f>
        <v>7.0692875266610606</v>
      </c>
      <c r="V31" s="72">
        <f>IF(RES_hh_fech!V31=0,0,RES_hh_fech!V31/RES_summary!V$19)</f>
        <v>7.0819267012689773</v>
      </c>
      <c r="W31" s="72">
        <f>IF(RES_hh_fech!W31=0,0,RES_hh_fech!W31/RES_summary!W$19)</f>
        <v>7.9669428181150366</v>
      </c>
      <c r="DA31" s="89" t="s">
        <v>573</v>
      </c>
    </row>
    <row r="32" spans="1:105" ht="12" customHeight="1" x14ac:dyDescent="0.25">
      <c r="A32" s="32" t="s">
        <v>53</v>
      </c>
      <c r="B32" s="77">
        <f>IF(RES_hh_fech!B32=0,0,RES_hh_fech!B32/RES_summary!B$19)</f>
        <v>3.9144440544050672</v>
      </c>
      <c r="C32" s="77">
        <f>IF(RES_hh_fech!C32=0,0,RES_hh_fech!C32/RES_summary!C$19)</f>
        <v>4.4615852379888885</v>
      </c>
      <c r="D32" s="77">
        <f>IF(RES_hh_fech!D32=0,0,RES_hh_fech!D32/RES_summary!D$19)</f>
        <v>4.6411382618353478</v>
      </c>
      <c r="E32" s="77">
        <f>IF(RES_hh_fech!E32=0,0,RES_hh_fech!E32/RES_summary!E$19)</f>
        <v>4.5676970633174836</v>
      </c>
      <c r="F32" s="77">
        <f>IF(RES_hh_fech!F32=0,0,RES_hh_fech!F32/RES_summary!F$19)</f>
        <v>4.8216311632293136</v>
      </c>
      <c r="G32" s="77">
        <f>IF(RES_hh_fech!G32=0,0,RES_hh_fech!G32/RES_summary!G$19)</f>
        <v>3.878159375366661</v>
      </c>
      <c r="H32" s="77">
        <f>IF(RES_hh_fech!H32=0,0,RES_hh_fech!H32/RES_summary!H$19)</f>
        <v>4.4763623403603994</v>
      </c>
      <c r="I32" s="77">
        <f>IF(RES_hh_fech!I32=0,0,RES_hh_fech!I32/RES_summary!I$19)</f>
        <v>3.8865218341530938</v>
      </c>
      <c r="J32" s="77">
        <f>IF(RES_hh_fech!J32=0,0,RES_hh_fech!J32/RES_summary!J$19)</f>
        <v>4.1930117957673083</v>
      </c>
      <c r="K32" s="77">
        <f>IF(RES_hh_fech!K32=0,0,RES_hh_fech!K32/RES_summary!K$19)</f>
        <v>5.2791581071872971</v>
      </c>
      <c r="L32" s="77">
        <f>IF(RES_hh_fech!L32=0,0,RES_hh_fech!L32/RES_summary!L$19)</f>
        <v>5.2989077669103404</v>
      </c>
      <c r="M32" s="77">
        <f>IF(RES_hh_fech!M32=0,0,RES_hh_fech!M32/RES_summary!M$19)</f>
        <v>5.2071646775207956</v>
      </c>
      <c r="N32" s="77">
        <f>IF(RES_hh_fech!N32=0,0,RES_hh_fech!N32/RES_summary!N$19)</f>
        <v>5.344125981073037</v>
      </c>
      <c r="O32" s="77">
        <f>IF(RES_hh_fech!O32=0,0,RES_hh_fech!O32/RES_summary!O$19)</f>
        <v>5.1774519264703613</v>
      </c>
      <c r="P32" s="77">
        <f>IF(RES_hh_fech!P32=0,0,RES_hh_fech!P32/RES_summary!P$19)</f>
        <v>5.3775324321963769</v>
      </c>
      <c r="Q32" s="77">
        <f>IF(RES_hh_fech!Q32=0,0,RES_hh_fech!Q32/RES_summary!Q$19)</f>
        <v>5.1797487611151505</v>
      </c>
      <c r="R32" s="77">
        <f>IF(RES_hh_fech!R32=0,0,RES_hh_fech!R32/RES_summary!R$19)</f>
        <v>5.2590708402380244</v>
      </c>
      <c r="S32" s="77">
        <f>IF(RES_hh_fech!S32=0,0,RES_hh_fech!S32/RES_summary!S$19)</f>
        <v>5.2149021036127232</v>
      </c>
      <c r="T32" s="77">
        <f>IF(RES_hh_fech!T32=0,0,RES_hh_fech!T32/RES_summary!T$19)</f>
        <v>5.0891645371127137</v>
      </c>
      <c r="U32" s="77">
        <f>IF(RES_hh_fech!U32=0,0,RES_hh_fech!U32/RES_summary!U$19)</f>
        <v>5.1546810294786942</v>
      </c>
      <c r="V32" s="77">
        <f>IF(RES_hh_fech!V32=0,0,RES_hh_fech!V32/RES_summary!V$19)</f>
        <v>5.0064712065246404</v>
      </c>
      <c r="W32" s="77">
        <f>IF(RES_hh_fech!W32=0,0,RES_hh_fech!W32/RES_summary!W$19)</f>
        <v>5.5357775044816524</v>
      </c>
      <c r="DA32" s="92" t="s">
        <v>574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121.46908481727462</v>
      </c>
      <c r="C3" s="65">
        <f>IF(RES_hh_tesh!C3=0,0,RES_hh_tesh!C3/RES_summary!C$19)</f>
        <v>127.58298441035511</v>
      </c>
      <c r="D3" s="65">
        <f>IF(RES_hh_tesh!D3=0,0,RES_hh_tesh!D3/RES_summary!D$19)</f>
        <v>121.0199951901666</v>
      </c>
      <c r="E3" s="65">
        <f>IF(RES_hh_tesh!E3=0,0,RES_hh_tesh!E3/RES_summary!E$19)</f>
        <v>122.12369844526927</v>
      </c>
      <c r="F3" s="65">
        <f>IF(RES_hh_tesh!F3=0,0,RES_hh_tesh!F3/RES_summary!F$19)</f>
        <v>120.2085491079893</v>
      </c>
      <c r="G3" s="65">
        <f>IF(RES_hh_tesh!G3=0,0,RES_hh_tesh!G3/RES_summary!G$19)</f>
        <v>120.84147602138007</v>
      </c>
      <c r="H3" s="65">
        <f>IF(RES_hh_tesh!H3=0,0,RES_hh_tesh!H3/RES_summary!H$19)</f>
        <v>119.22483493042616</v>
      </c>
      <c r="I3" s="65">
        <f>IF(RES_hh_tesh!I3=0,0,RES_hh_tesh!I3/RES_summary!I$19)</f>
        <v>115.64431282306649</v>
      </c>
      <c r="J3" s="65">
        <f>IF(RES_hh_tesh!J3=0,0,RES_hh_tesh!J3/RES_summary!J$19)</f>
        <v>118.60177089260817</v>
      </c>
      <c r="K3" s="65">
        <f>IF(RES_hh_tesh!K3=0,0,RES_hh_tesh!K3/RES_summary!K$19)</f>
        <v>122.40838437820673</v>
      </c>
      <c r="L3" s="65">
        <f>IF(RES_hh_tesh!L3=0,0,RES_hh_tesh!L3/RES_summary!L$19)</f>
        <v>134.85664870857428</v>
      </c>
      <c r="M3" s="65">
        <f>IF(RES_hh_tesh!M3=0,0,RES_hh_tesh!M3/RES_summary!M$19)</f>
        <v>126.62195732407714</v>
      </c>
      <c r="N3" s="65">
        <f>IF(RES_hh_tesh!N3=0,0,RES_hh_tesh!N3/RES_summary!N$19)</f>
        <v>131.48106953558332</v>
      </c>
      <c r="O3" s="65">
        <f>IF(RES_hh_tesh!O3=0,0,RES_hh_tesh!O3/RES_summary!O$19)</f>
        <v>136.87747231713047</v>
      </c>
      <c r="P3" s="65">
        <f>IF(RES_hh_tesh!P3=0,0,RES_hh_tesh!P3/RES_summary!P$19)</f>
        <v>121.60336024690426</v>
      </c>
      <c r="Q3" s="65">
        <f>IF(RES_hh_tesh!Q3=0,0,RES_hh_tesh!Q3/RES_summary!Q$19)</f>
        <v>130.68536975082594</v>
      </c>
      <c r="R3" s="65">
        <f>IF(RES_hh_tesh!R3=0,0,RES_hh_tesh!R3/RES_summary!R$19)</f>
        <v>136.46967200731956</v>
      </c>
      <c r="S3" s="65">
        <f>IF(RES_hh_tesh!S3=0,0,RES_hh_tesh!S3/RES_summary!S$19)</f>
        <v>137.56202378918482</v>
      </c>
      <c r="T3" s="65">
        <f>IF(RES_hh_tesh!T3=0,0,RES_hh_tesh!T3/RES_summary!T$19)</f>
        <v>128.75293757832449</v>
      </c>
      <c r="U3" s="65">
        <f>IF(RES_hh_tesh!U3=0,0,RES_hh_tesh!U3/RES_summary!U$19)</f>
        <v>132.8833132779088</v>
      </c>
      <c r="V3" s="65">
        <f>IF(RES_hh_tesh!V3=0,0,RES_hh_tesh!V3/RES_summary!V$19)</f>
        <v>140.56252739790682</v>
      </c>
      <c r="W3" s="65">
        <f>IF(RES_hh_tesh!W3=0,0,RES_hh_tesh!W3/RES_summary!W$19)</f>
        <v>155.86219309318986</v>
      </c>
      <c r="DA3" s="87" t="s">
        <v>301</v>
      </c>
    </row>
    <row r="4" spans="1:105" ht="12.95" customHeight="1" x14ac:dyDescent="0.25">
      <c r="A4" s="68" t="s">
        <v>57</v>
      </c>
      <c r="B4" s="69">
        <f>IF(RES_hh_tesh!B4=0,0,RES_hh_tesh!B4/RES_summary!B$19)</f>
        <v>99.081756326643855</v>
      </c>
      <c r="C4" s="69">
        <f>IF(RES_hh_tesh!C4=0,0,RES_hh_tesh!C4/RES_summary!C$19)</f>
        <v>104.07864930935018</v>
      </c>
      <c r="D4" s="69">
        <f>IF(RES_hh_tesh!D4=0,0,RES_hh_tesh!D4/RES_summary!D$19)</f>
        <v>96.665702563269051</v>
      </c>
      <c r="E4" s="69">
        <f>IF(RES_hh_tesh!E4=0,0,RES_hh_tesh!E4/RES_summary!E$19)</f>
        <v>97.655591161527028</v>
      </c>
      <c r="F4" s="69">
        <f>IF(RES_hh_tesh!F4=0,0,RES_hh_tesh!F4/RES_summary!F$19)</f>
        <v>95.495304977567216</v>
      </c>
      <c r="G4" s="69">
        <f>IF(RES_hh_tesh!G4=0,0,RES_hh_tesh!G4/RES_summary!G$19)</f>
        <v>98.348331194191076</v>
      </c>
      <c r="H4" s="69">
        <f>IF(RES_hh_tesh!H4=0,0,RES_hh_tesh!H4/RES_summary!H$19)</f>
        <v>95.479144708668272</v>
      </c>
      <c r="I4" s="69">
        <f>IF(RES_hh_tesh!I4=0,0,RES_hh_tesh!I4/RES_summary!I$19)</f>
        <v>92.339791788154855</v>
      </c>
      <c r="J4" s="69">
        <f>IF(RES_hh_tesh!J4=0,0,RES_hh_tesh!J4/RES_summary!J$19)</f>
        <v>94.941479027549136</v>
      </c>
      <c r="K4" s="69">
        <f>IF(RES_hh_tesh!K4=0,0,RES_hh_tesh!K4/RES_summary!K$19)</f>
        <v>96.28458219874689</v>
      </c>
      <c r="L4" s="69">
        <f>IF(RES_hh_tesh!L4=0,0,RES_hh_tesh!L4/RES_summary!L$19)</f>
        <v>108.30068147694384</v>
      </c>
      <c r="M4" s="69">
        <f>IF(RES_hh_tesh!M4=0,0,RES_hh_tesh!M4/RES_summary!M$19)</f>
        <v>99.935895010649645</v>
      </c>
      <c r="N4" s="69">
        <f>IF(RES_hh_tesh!N4=0,0,RES_hh_tesh!N4/RES_summary!N$19)</f>
        <v>104.38290305515297</v>
      </c>
      <c r="O4" s="69">
        <f>IF(RES_hh_tesh!O4=0,0,RES_hh_tesh!O4/RES_summary!O$19)</f>
        <v>110.07942807993278</v>
      </c>
      <c r="P4" s="69">
        <f>IF(RES_hh_tesh!P4=0,0,RES_hh_tesh!P4/RES_summary!P$19)</f>
        <v>94.112988899453754</v>
      </c>
      <c r="Q4" s="69">
        <f>IF(RES_hh_tesh!Q4=0,0,RES_hh_tesh!Q4/RES_summary!Q$19)</f>
        <v>103.64731197585435</v>
      </c>
      <c r="R4" s="69">
        <f>IF(RES_hh_tesh!R4=0,0,RES_hh_tesh!R4/RES_summary!R$19)</f>
        <v>109.63516375321755</v>
      </c>
      <c r="S4" s="69">
        <f>IF(RES_hh_tesh!S4=0,0,RES_hh_tesh!S4/RES_summary!S$19)</f>
        <v>111.11763629433872</v>
      </c>
      <c r="T4" s="69">
        <f>IF(RES_hh_tesh!T4=0,0,RES_hh_tesh!T4/RES_summary!T$19)</f>
        <v>103.44454820666748</v>
      </c>
      <c r="U4" s="69">
        <f>IF(RES_hh_tesh!U4=0,0,RES_hh_tesh!U4/RES_summary!U$19)</f>
        <v>107.08317266884373</v>
      </c>
      <c r="V4" s="69">
        <f>IF(RES_hh_tesh!V4=0,0,RES_hh_tesh!V4/RES_summary!V$19)</f>
        <v>114.77337617452628</v>
      </c>
      <c r="W4" s="69">
        <f>IF(RES_hh_tesh!W4=0,0,RES_hh_tesh!W4/RES_summary!W$19)</f>
        <v>126.64737407837295</v>
      </c>
      <c r="DA4" s="88" t="s">
        <v>302</v>
      </c>
    </row>
    <row r="5" spans="1:105" ht="12" customHeight="1" x14ac:dyDescent="0.25">
      <c r="A5" s="28" t="s">
        <v>51</v>
      </c>
      <c r="B5" s="72">
        <f>IF(RES_hh_tesh!B5=0,0,RES_hh_tesh!B5/RES_summary!B$19)</f>
        <v>101.73114114726046</v>
      </c>
      <c r="C5" s="72">
        <f>IF(RES_hh_tesh!C5=0,0,RES_hh_tesh!C5/RES_summary!C$19)</f>
        <v>103.5534978041222</v>
      </c>
      <c r="D5" s="72">
        <f>IF(RES_hh_tesh!D5=0,0,RES_hh_tesh!D5/RES_summary!D$19)</f>
        <v>94.736687196703656</v>
      </c>
      <c r="E5" s="72">
        <f>IF(RES_hh_tesh!E5=0,0,RES_hh_tesh!E5/RES_summary!E$19)</f>
        <v>91.712788451513006</v>
      </c>
      <c r="F5" s="72">
        <f>IF(RES_hh_tesh!F5=0,0,RES_hh_tesh!F5/RES_summary!F$19)</f>
        <v>100.73306037905155</v>
      </c>
      <c r="G5" s="72">
        <f>IF(RES_hh_tesh!G5=0,0,RES_hh_tesh!G5/RES_summary!G$19)</f>
        <v>87.800730900424696</v>
      </c>
      <c r="H5" s="72">
        <f>IF(RES_hh_tesh!H5=0,0,RES_hh_tesh!H5/RES_summary!H$19)</f>
        <v>92.871650652335802</v>
      </c>
      <c r="I5" s="72">
        <f>IF(RES_hh_tesh!I5=0,0,RES_hh_tesh!I5/RES_summary!I$19)</f>
        <v>90.686325936790197</v>
      </c>
      <c r="J5" s="72">
        <f>IF(RES_hh_tesh!J5=0,0,RES_hh_tesh!J5/RES_summary!J$19)</f>
        <v>101.51253873568388</v>
      </c>
      <c r="K5" s="72">
        <f>IF(RES_hh_tesh!K5=0,0,RES_hh_tesh!K5/RES_summary!K$19)</f>
        <v>86.91149956561064</v>
      </c>
      <c r="L5" s="72">
        <f>IF(RES_hh_tesh!L5=0,0,RES_hh_tesh!L5/RES_summary!L$19)</f>
        <v>110.77352866718611</v>
      </c>
      <c r="M5" s="72">
        <f>IF(RES_hh_tesh!M5=0,0,RES_hh_tesh!M5/RES_summary!M$19)</f>
        <v>88.473350533279117</v>
      </c>
      <c r="N5" s="72">
        <f>IF(RES_hh_tesh!N5=0,0,RES_hh_tesh!N5/RES_summary!N$19)</f>
        <v>111.34742121488671</v>
      </c>
      <c r="O5" s="72">
        <f>IF(RES_hh_tesh!O5=0,0,RES_hh_tesh!O5/RES_summary!O$19)</f>
        <v>103.5386990953248</v>
      </c>
      <c r="P5" s="72">
        <f>IF(RES_hh_tesh!P5=0,0,RES_hh_tesh!P5/RES_summary!P$19)</f>
        <v>96.021254187656794</v>
      </c>
      <c r="Q5" s="72">
        <f>IF(RES_hh_tesh!Q5=0,0,RES_hh_tesh!Q5/RES_summary!Q$19)</f>
        <v>93.900317715146741</v>
      </c>
      <c r="R5" s="72">
        <f>IF(RES_hh_tesh!R5=0,0,RES_hh_tesh!R5/RES_summary!R$19)</f>
        <v>101.15265527157507</v>
      </c>
      <c r="S5" s="72">
        <f>IF(RES_hh_tesh!S5=0,0,RES_hh_tesh!S5/RES_summary!S$19)</f>
        <v>114.77168114628388</v>
      </c>
      <c r="T5" s="72">
        <f>IF(RES_hh_tesh!T5=0,0,RES_hh_tesh!T5/RES_summary!T$19)</f>
        <v>105.12347801230783</v>
      </c>
      <c r="U5" s="72">
        <f>IF(RES_hh_tesh!U5=0,0,RES_hh_tesh!U5/RES_summary!U$19)</f>
        <v>119.97469403744704</v>
      </c>
      <c r="V5" s="72">
        <f>IF(RES_hh_tesh!V5=0,0,RES_hh_tesh!V5/RES_summary!V$19)</f>
        <v>104.77190786471857</v>
      </c>
      <c r="W5" s="72">
        <f>IF(RES_hh_tesh!W5=0,0,RES_hh_tesh!W5/RES_summary!W$19)</f>
        <v>113.33089418166175</v>
      </c>
      <c r="DA5" s="89" t="s">
        <v>576</v>
      </c>
    </row>
    <row r="6" spans="1:105" ht="12" customHeight="1" x14ac:dyDescent="0.25">
      <c r="A6" s="28" t="s">
        <v>74</v>
      </c>
      <c r="B6" s="72">
        <f>IF(RES_hh_tesh!B6=0,0,RES_hh_tesh!B6/RES_summary!B$19)</f>
        <v>103.13440725709278</v>
      </c>
      <c r="C6" s="72">
        <f>IF(RES_hh_tesh!C6=0,0,RES_hh_tesh!C6/RES_summary!C$19)</f>
        <v>96.211458472101057</v>
      </c>
      <c r="D6" s="72">
        <f>IF(RES_hh_tesh!D6=0,0,RES_hh_tesh!D6/RES_summary!D$19)</f>
        <v>94.437383048445838</v>
      </c>
      <c r="E6" s="72">
        <f>IF(RES_hh_tesh!E6=0,0,RES_hh_tesh!E6/RES_summary!E$19)</f>
        <v>87.194329476684118</v>
      </c>
      <c r="F6" s="72">
        <f>IF(RES_hh_tesh!F6=0,0,RES_hh_tesh!F6/RES_summary!F$19)</f>
        <v>85.499543173762277</v>
      </c>
      <c r="G6" s="72">
        <f>IF(RES_hh_tesh!G6=0,0,RES_hh_tesh!G6/RES_summary!G$19)</f>
        <v>101.19389774880911</v>
      </c>
      <c r="H6" s="72">
        <f>IF(RES_hh_tesh!H6=0,0,RES_hh_tesh!H6/RES_summary!H$19)</f>
        <v>93.1344361149485</v>
      </c>
      <c r="I6" s="72">
        <f>IF(RES_hh_tesh!I6=0,0,RES_hh_tesh!I6/RES_summary!I$19)</f>
        <v>95.550151013485589</v>
      </c>
      <c r="J6" s="72">
        <f>IF(RES_hh_tesh!J6=0,0,RES_hh_tesh!J6/RES_summary!J$19)</f>
        <v>104.53277111725725</v>
      </c>
      <c r="K6" s="72">
        <f>IF(RES_hh_tesh!K6=0,0,RES_hh_tesh!K6/RES_summary!K$19)</f>
        <v>85.620233277659395</v>
      </c>
      <c r="L6" s="72">
        <f>IF(RES_hh_tesh!L6=0,0,RES_hh_tesh!L6/RES_summary!L$19)</f>
        <v>107.14381418058848</v>
      </c>
      <c r="M6" s="72">
        <f>IF(RES_hh_tesh!M6=0,0,RES_hh_tesh!M6/RES_summary!M$19)</f>
        <v>86.241995682053741</v>
      </c>
      <c r="N6" s="72">
        <f>IF(RES_hh_tesh!N6=0,0,RES_hh_tesh!N6/RES_summary!N$19)</f>
        <v>96.670719687096209</v>
      </c>
      <c r="O6" s="72">
        <f>IF(RES_hh_tesh!O6=0,0,RES_hh_tesh!O6/RES_summary!O$19)</f>
        <v>114.47266248410186</v>
      </c>
      <c r="P6" s="72">
        <f>IF(RES_hh_tesh!P6=0,0,RES_hh_tesh!P6/RES_summary!P$19)</f>
        <v>94.783576416736196</v>
      </c>
      <c r="Q6" s="72">
        <f>IF(RES_hh_tesh!Q6=0,0,RES_hh_tesh!Q6/RES_summary!Q$19)</f>
        <v>96.999441138402432</v>
      </c>
      <c r="R6" s="72">
        <f>IF(RES_hh_tesh!R6=0,0,RES_hh_tesh!R6/RES_summary!R$19)</f>
        <v>98.521117376108478</v>
      </c>
      <c r="S6" s="72">
        <f>IF(RES_hh_tesh!S6=0,0,RES_hh_tesh!S6/RES_summary!S$19)</f>
        <v>115.22315997690617</v>
      </c>
      <c r="T6" s="72">
        <f>IF(RES_hh_tesh!T6=0,0,RES_hh_tesh!T6/RES_summary!T$19)</f>
        <v>103.54902097254238</v>
      </c>
      <c r="U6" s="72">
        <f>IF(RES_hh_tesh!U6=0,0,RES_hh_tesh!U6/RES_summary!U$19)</f>
        <v>106.66659494653426</v>
      </c>
      <c r="V6" s="72">
        <f>IF(RES_hh_tesh!V6=0,0,RES_hh_tesh!V6/RES_summary!V$19)</f>
        <v>113.92827153039701</v>
      </c>
      <c r="W6" s="72">
        <f>IF(RES_hh_tesh!W6=0,0,RES_hh_tesh!W6/RES_summary!W$19)</f>
        <v>121.50520179536844</v>
      </c>
      <c r="DA6" s="89" t="s">
        <v>577</v>
      </c>
    </row>
    <row r="7" spans="1:105" ht="12" customHeight="1" x14ac:dyDescent="0.25">
      <c r="A7" s="28" t="s">
        <v>205</v>
      </c>
      <c r="B7" s="72">
        <f>IF(RES_hh_tesh!B7=0,0,RES_hh_tesh!B7/RES_summary!B$19)</f>
        <v>99.988235202124457</v>
      </c>
      <c r="C7" s="72">
        <f>IF(RES_hh_tesh!C7=0,0,RES_hh_tesh!C7/RES_summary!C$19)</f>
        <v>99.221624752701814</v>
      </c>
      <c r="D7" s="72">
        <f>IF(RES_hh_tesh!D7=0,0,RES_hh_tesh!D7/RES_summary!D$19)</f>
        <v>94.604133975323251</v>
      </c>
      <c r="E7" s="72">
        <f>IF(RES_hh_tesh!E7=0,0,RES_hh_tesh!E7/RES_summary!E$19)</f>
        <v>95.226699079393455</v>
      </c>
      <c r="F7" s="72">
        <f>IF(RES_hh_tesh!F7=0,0,RES_hh_tesh!F7/RES_summary!F$19)</f>
        <v>94.733254024042779</v>
      </c>
      <c r="G7" s="72">
        <f>IF(RES_hh_tesh!G7=0,0,RES_hh_tesh!G7/RES_summary!G$19)</f>
        <v>95.209530283128942</v>
      </c>
      <c r="H7" s="72">
        <f>IF(RES_hh_tesh!H7=0,0,RES_hh_tesh!H7/RES_summary!H$19)</f>
        <v>95.251310774716714</v>
      </c>
      <c r="I7" s="72">
        <f>IF(RES_hh_tesh!I7=0,0,RES_hh_tesh!I7/RES_summary!I$19)</f>
        <v>87.73164690773342</v>
      </c>
      <c r="J7" s="72">
        <f>IF(RES_hh_tesh!J7=0,0,RES_hh_tesh!J7/RES_summary!J$19)</f>
        <v>93.624762072291148</v>
      </c>
      <c r="K7" s="72">
        <f>IF(RES_hh_tesh!K7=0,0,RES_hh_tesh!K7/RES_summary!K$19)</f>
        <v>92.731778059007397</v>
      </c>
      <c r="L7" s="72">
        <f>IF(RES_hh_tesh!L7=0,0,RES_hh_tesh!L7/RES_summary!L$19)</f>
        <v>108.41513583841689</v>
      </c>
      <c r="M7" s="72">
        <f>IF(RES_hh_tesh!M7=0,0,RES_hh_tesh!M7/RES_summary!M$19)</f>
        <v>98.52096928393243</v>
      </c>
      <c r="N7" s="72">
        <f>IF(RES_hh_tesh!N7=0,0,RES_hh_tesh!N7/RES_summary!N$19)</f>
        <v>96.990602699145853</v>
      </c>
      <c r="O7" s="72">
        <f>IF(RES_hh_tesh!O7=0,0,RES_hh_tesh!O7/RES_summary!O$19)</f>
        <v>108.06405794808143</v>
      </c>
      <c r="P7" s="72">
        <f>IF(RES_hh_tesh!P7=0,0,RES_hh_tesh!P7/RES_summary!P$19)</f>
        <v>94.057415720337715</v>
      </c>
      <c r="Q7" s="72">
        <f>IF(RES_hh_tesh!Q7=0,0,RES_hh_tesh!Q7/RES_summary!Q$19)</f>
        <v>102.14854473024576</v>
      </c>
      <c r="R7" s="72">
        <f>IF(RES_hh_tesh!R7=0,0,RES_hh_tesh!R7/RES_summary!R$19)</f>
        <v>105.64146474056797</v>
      </c>
      <c r="S7" s="72">
        <f>IF(RES_hh_tesh!S7=0,0,RES_hh_tesh!S7/RES_summary!S$19)</f>
        <v>110.05738163285905</v>
      </c>
      <c r="T7" s="72">
        <f>IF(RES_hh_tesh!T7=0,0,RES_hh_tesh!T7/RES_summary!T$19)</f>
        <v>101.24830516592282</v>
      </c>
      <c r="U7" s="72">
        <f>IF(RES_hh_tesh!U7=0,0,RES_hh_tesh!U7/RES_summary!U$19)</f>
        <v>105.7692380132014</v>
      </c>
      <c r="V7" s="72">
        <f>IF(RES_hh_tesh!V7=0,0,RES_hh_tesh!V7/RES_summary!V$19)</f>
        <v>113.11593137835914</v>
      </c>
      <c r="W7" s="72">
        <f>IF(RES_hh_tesh!W7=0,0,RES_hh_tesh!W7/RES_summary!W$19)</f>
        <v>122.00114661830601</v>
      </c>
      <c r="DA7" s="89" t="s">
        <v>578</v>
      </c>
    </row>
    <row r="8" spans="1:105" ht="12" customHeight="1" x14ac:dyDescent="0.25">
      <c r="A8" s="28" t="s">
        <v>192</v>
      </c>
      <c r="B8" s="72">
        <f>IF(RES_hh_tesh!B8=0,0,RES_hh_tesh!B8/RES_summary!B$19)</f>
        <v>93.999623855165581</v>
      </c>
      <c r="C8" s="72">
        <f>IF(RES_hh_tesh!C8=0,0,RES_hh_tesh!C8/RES_summary!C$19)</f>
        <v>102.88392459902377</v>
      </c>
      <c r="D8" s="72">
        <f>IF(RES_hh_tesh!D8=0,0,RES_hh_tesh!D8/RES_summary!D$19)</f>
        <v>93.255753932896724</v>
      </c>
      <c r="E8" s="72">
        <f>IF(RES_hh_tesh!E8=0,0,RES_hh_tesh!E8/RES_summary!E$19)</f>
        <v>93.737484616849997</v>
      </c>
      <c r="F8" s="72">
        <f>IF(RES_hh_tesh!F8=0,0,RES_hh_tesh!F8/RES_summary!F$19)</f>
        <v>86.480484542119981</v>
      </c>
      <c r="G8" s="72">
        <f>IF(RES_hh_tesh!G8=0,0,RES_hh_tesh!G8/RES_summary!G$19)</f>
        <v>103.6121359904496</v>
      </c>
      <c r="H8" s="72">
        <f>IF(RES_hh_tesh!H8=0,0,RES_hh_tesh!H8/RES_summary!H$19)</f>
        <v>96.644653818416572</v>
      </c>
      <c r="I8" s="72">
        <f>IF(RES_hh_tesh!I8=0,0,RES_hh_tesh!I8/RES_summary!I$19)</f>
        <v>88.4781549340222</v>
      </c>
      <c r="J8" s="72">
        <f>IF(RES_hh_tesh!J8=0,0,RES_hh_tesh!J8/RES_summary!J$19)</f>
        <v>92.57584218016531</v>
      </c>
      <c r="K8" s="72">
        <f>IF(RES_hh_tesh!K8=0,0,RES_hh_tesh!K8/RES_summary!K$19)</f>
        <v>95.523758678864269</v>
      </c>
      <c r="L8" s="72">
        <f>IF(RES_hh_tesh!L8=0,0,RES_hh_tesh!L8/RES_summary!L$19)</f>
        <v>107.17576916392035</v>
      </c>
      <c r="M8" s="72">
        <f>IF(RES_hh_tesh!M8=0,0,RES_hh_tesh!M8/RES_summary!M$19)</f>
        <v>96.553811282469653</v>
      </c>
      <c r="N8" s="72">
        <f>IF(RES_hh_tesh!N8=0,0,RES_hh_tesh!N8/RES_summary!N$19)</f>
        <v>102.29027826388263</v>
      </c>
      <c r="O8" s="72">
        <f>IF(RES_hh_tesh!O8=0,0,RES_hh_tesh!O8/RES_summary!O$19)</f>
        <v>106.86251784646868</v>
      </c>
      <c r="P8" s="72">
        <f>IF(RES_hh_tesh!P8=0,0,RES_hh_tesh!P8/RES_summary!P$19)</f>
        <v>90.743242389947767</v>
      </c>
      <c r="Q8" s="72">
        <f>IF(RES_hh_tesh!Q8=0,0,RES_hh_tesh!Q8/RES_summary!Q$19)</f>
        <v>100.33711029816486</v>
      </c>
      <c r="R8" s="72">
        <f>IF(RES_hh_tesh!R8=0,0,RES_hh_tesh!R8/RES_summary!R$19)</f>
        <v>110.7192670406212</v>
      </c>
      <c r="S8" s="72">
        <f>IF(RES_hh_tesh!S8=0,0,RES_hh_tesh!S8/RES_summary!S$19)</f>
        <v>108.66283186518052</v>
      </c>
      <c r="T8" s="72">
        <f>IF(RES_hh_tesh!T8=0,0,RES_hh_tesh!T8/RES_summary!T$19)</f>
        <v>100.08644978574586</v>
      </c>
      <c r="U8" s="72">
        <f>IF(RES_hh_tesh!U8=0,0,RES_hh_tesh!U8/RES_summary!U$19)</f>
        <v>108.05593452619911</v>
      </c>
      <c r="V8" s="72">
        <f>IF(RES_hh_tesh!V8=0,0,RES_hh_tesh!V8/RES_summary!V$19)</f>
        <v>110.47207674578293</v>
      </c>
      <c r="W8" s="72">
        <f>IF(RES_hh_tesh!W8=0,0,RES_hh_tesh!W8/RES_summary!W$19)</f>
        <v>120.02020742942604</v>
      </c>
      <c r="DA8" s="89" t="s">
        <v>579</v>
      </c>
    </row>
    <row r="9" spans="1:105" ht="12" customHeight="1" x14ac:dyDescent="0.25">
      <c r="A9" s="28" t="s">
        <v>207</v>
      </c>
      <c r="B9" s="72">
        <f>IF(RES_hh_tesh!B9=0,0,RES_hh_tesh!B9/RES_summary!B$19)</f>
        <v>97.195017440083475</v>
      </c>
      <c r="C9" s="72">
        <f>IF(RES_hh_tesh!C9=0,0,RES_hh_tesh!C9/RES_summary!C$19)</f>
        <v>103.24326247630761</v>
      </c>
      <c r="D9" s="72">
        <f>IF(RES_hh_tesh!D9=0,0,RES_hh_tesh!D9/RES_summary!D$19)</f>
        <v>96.48880337819142</v>
      </c>
      <c r="E9" s="72">
        <f>IF(RES_hh_tesh!E9=0,0,RES_hh_tesh!E9/RES_summary!E$19)</f>
        <v>96.042520194769253</v>
      </c>
      <c r="F9" s="72">
        <f>IF(RES_hh_tesh!F9=0,0,RES_hh_tesh!F9/RES_summary!F$19)</f>
        <v>92.225633963390919</v>
      </c>
      <c r="G9" s="72">
        <f>IF(RES_hh_tesh!G9=0,0,RES_hh_tesh!G9/RES_summary!G$19)</f>
        <v>94.682410381306696</v>
      </c>
      <c r="H9" s="72">
        <f>IF(RES_hh_tesh!H9=0,0,RES_hh_tesh!H9/RES_summary!H$19)</f>
        <v>95.057848269128627</v>
      </c>
      <c r="I9" s="72">
        <f>IF(RES_hh_tesh!I9=0,0,RES_hh_tesh!I9/RES_summary!I$19)</f>
        <v>93.445857837348754</v>
      </c>
      <c r="J9" s="72">
        <f>IF(RES_hh_tesh!J9=0,0,RES_hh_tesh!J9/RES_summary!J$19)</f>
        <v>93.971774139094308</v>
      </c>
      <c r="K9" s="72">
        <f>IF(RES_hh_tesh!K9=0,0,RES_hh_tesh!K9/RES_summary!K$19)</f>
        <v>95.06300793546356</v>
      </c>
      <c r="L9" s="72">
        <f>IF(RES_hh_tesh!L9=0,0,RES_hh_tesh!L9/RES_summary!L$19)</f>
        <v>106.52575138395451</v>
      </c>
      <c r="M9" s="72">
        <f>IF(RES_hh_tesh!M9=0,0,RES_hh_tesh!M9/RES_summary!M$19)</f>
        <v>99.81054811359968</v>
      </c>
      <c r="N9" s="72">
        <f>IF(RES_hh_tesh!N9=0,0,RES_hh_tesh!N9/RES_summary!N$19)</f>
        <v>106.2850277470191</v>
      </c>
      <c r="O9" s="72">
        <f>IF(RES_hh_tesh!O9=0,0,RES_hh_tesh!O9/RES_summary!O$19)</f>
        <v>110.39657788526551</v>
      </c>
      <c r="P9" s="72">
        <f>IF(RES_hh_tesh!P9=0,0,RES_hh_tesh!P9/RES_summary!P$19)</f>
        <v>93.529647329475111</v>
      </c>
      <c r="Q9" s="72">
        <f>IF(RES_hh_tesh!Q9=0,0,RES_hh_tesh!Q9/RES_summary!Q$19)</f>
        <v>102.63807072853272</v>
      </c>
      <c r="R9" s="72">
        <f>IF(RES_hh_tesh!R9=0,0,RES_hh_tesh!R9/RES_summary!R$19)</f>
        <v>107.69603960417192</v>
      </c>
      <c r="S9" s="72">
        <f>IF(RES_hh_tesh!S9=0,0,RES_hh_tesh!S9/RES_summary!S$19)</f>
        <v>110.43772797491927</v>
      </c>
      <c r="T9" s="72">
        <f>IF(RES_hh_tesh!T9=0,0,RES_hh_tesh!T9/RES_summary!T$19)</f>
        <v>102.45206974699757</v>
      </c>
      <c r="U9" s="72">
        <f>IF(RES_hh_tesh!U9=0,0,RES_hh_tesh!U9/RES_summary!U$19)</f>
        <v>106.86550998067374</v>
      </c>
      <c r="V9" s="72">
        <f>IF(RES_hh_tesh!V9=0,0,RES_hh_tesh!V9/RES_summary!V$19)</f>
        <v>108.68823411509418</v>
      </c>
      <c r="W9" s="72">
        <f>IF(RES_hh_tesh!W9=0,0,RES_hh_tesh!W9/RES_summary!W$19)</f>
        <v>132.87391046200801</v>
      </c>
      <c r="DA9" s="89" t="s">
        <v>580</v>
      </c>
    </row>
    <row r="10" spans="1:105" ht="12" customHeight="1" x14ac:dyDescent="0.25">
      <c r="A10" s="28" t="s">
        <v>202</v>
      </c>
      <c r="B10" s="72">
        <f>IF(RES_hh_tesh!B10=0,0,RES_hh_tesh!B10/RES_summary!B$19)</f>
        <v>0</v>
      </c>
      <c r="C10" s="72">
        <f>IF(RES_hh_tesh!C10=0,0,RES_hh_tesh!C10/RES_summary!C$19)</f>
        <v>0</v>
      </c>
      <c r="D10" s="72">
        <f>IF(RES_hh_tesh!D10=0,0,RES_hh_tesh!D10/RES_summary!D$19)</f>
        <v>0</v>
      </c>
      <c r="E10" s="72">
        <f>IF(RES_hh_tesh!E10=0,0,RES_hh_tesh!E10/RES_summary!E$19)</f>
        <v>0</v>
      </c>
      <c r="F10" s="72">
        <f>IF(RES_hh_tesh!F10=0,0,RES_hh_tesh!F10/RES_summary!F$19)</f>
        <v>0</v>
      </c>
      <c r="G10" s="72">
        <f>IF(RES_hh_tesh!G10=0,0,RES_hh_tesh!G10/RES_summary!G$19)</f>
        <v>0</v>
      </c>
      <c r="H10" s="72">
        <f>IF(RES_hh_tesh!H10=0,0,RES_hh_tesh!H10/RES_summary!H$19)</f>
        <v>0</v>
      </c>
      <c r="I10" s="72">
        <f>IF(RES_hh_tesh!I10=0,0,RES_hh_tesh!I10/RES_summary!I$19)</f>
        <v>0</v>
      </c>
      <c r="J10" s="72">
        <f>IF(RES_hh_tesh!J10=0,0,RES_hh_tesh!J10/RES_summary!J$19)</f>
        <v>0</v>
      </c>
      <c r="K10" s="72">
        <f>IF(RES_hh_tesh!K10=0,0,RES_hh_tesh!K10/RES_summary!K$19)</f>
        <v>0</v>
      </c>
      <c r="L10" s="72">
        <f>IF(RES_hh_tesh!L10=0,0,RES_hh_tesh!L10/RES_summary!L$19)</f>
        <v>0</v>
      </c>
      <c r="M10" s="72">
        <f>IF(RES_hh_tesh!M10=0,0,RES_hh_tesh!M10/RES_summary!M$19)</f>
        <v>0</v>
      </c>
      <c r="N10" s="72">
        <f>IF(RES_hh_tesh!N10=0,0,RES_hh_tesh!N10/RES_summary!N$19)</f>
        <v>0</v>
      </c>
      <c r="O10" s="72">
        <f>IF(RES_hh_tesh!O10=0,0,RES_hh_tesh!O10/RES_summary!O$19)</f>
        <v>0</v>
      </c>
      <c r="P10" s="72">
        <f>IF(RES_hh_tesh!P10=0,0,RES_hh_tesh!P10/RES_summary!P$19)</f>
        <v>0</v>
      </c>
      <c r="Q10" s="72">
        <f>IF(RES_hh_tesh!Q10=0,0,RES_hh_tesh!Q10/RES_summary!Q$19)</f>
        <v>0</v>
      </c>
      <c r="R10" s="72">
        <f>IF(RES_hh_tesh!R10=0,0,RES_hh_tesh!R10/RES_summary!R$19)</f>
        <v>0</v>
      </c>
      <c r="S10" s="72">
        <f>IF(RES_hh_tesh!S10=0,0,RES_hh_tesh!S10/RES_summary!S$19)</f>
        <v>0</v>
      </c>
      <c r="T10" s="72">
        <f>IF(RES_hh_tesh!T10=0,0,RES_hh_tesh!T10/RES_summary!T$19)</f>
        <v>0</v>
      </c>
      <c r="U10" s="72">
        <f>IF(RES_hh_tesh!U10=0,0,RES_hh_tesh!U10/RES_summary!U$19)</f>
        <v>0</v>
      </c>
      <c r="V10" s="72">
        <f>IF(RES_hh_tesh!V10=0,0,RES_hh_tesh!V10/RES_summary!V$19)</f>
        <v>0</v>
      </c>
      <c r="W10" s="72">
        <f>IF(RES_hh_tesh!W10=0,0,RES_hh_tesh!W10/RES_summary!W$19)</f>
        <v>0</v>
      </c>
      <c r="DA10" s="89" t="s">
        <v>581</v>
      </c>
    </row>
    <row r="11" spans="1:105" ht="12" customHeight="1" x14ac:dyDescent="0.25">
      <c r="A11" s="28" t="s">
        <v>203</v>
      </c>
      <c r="B11" s="72">
        <f>IF(RES_hh_tesh!B11=0,0,RES_hh_tesh!B11/RES_summary!B$19)</f>
        <v>97.527529297500948</v>
      </c>
      <c r="C11" s="72">
        <f>IF(RES_hh_tesh!C11=0,0,RES_hh_tesh!C11/RES_summary!C$19)</f>
        <v>104.16067718387295</v>
      </c>
      <c r="D11" s="72">
        <f>IF(RES_hh_tesh!D11=0,0,RES_hh_tesh!D11/RES_summary!D$19)</f>
        <v>93.998938539648918</v>
      </c>
      <c r="E11" s="72">
        <f>IF(RES_hh_tesh!E11=0,0,RES_hh_tesh!E11/RES_summary!E$19)</f>
        <v>98.55010361425866</v>
      </c>
      <c r="F11" s="72">
        <f>IF(RES_hh_tesh!F11=0,0,RES_hh_tesh!F11/RES_summary!F$19)</f>
        <v>106.03573325409002</v>
      </c>
      <c r="G11" s="72">
        <f>IF(RES_hh_tesh!G11=0,0,RES_hh_tesh!G11/RES_summary!G$19)</f>
        <v>91.592676610055193</v>
      </c>
      <c r="H11" s="72">
        <f>IF(RES_hh_tesh!H11=0,0,RES_hh_tesh!H11/RES_summary!H$19)</f>
        <v>86.488263657821719</v>
      </c>
      <c r="I11" s="72">
        <f>IF(RES_hh_tesh!I11=0,0,RES_hh_tesh!I11/RES_summary!I$19)</f>
        <v>94.125193564243617</v>
      </c>
      <c r="J11" s="72">
        <f>IF(RES_hh_tesh!J11=0,0,RES_hh_tesh!J11/RES_summary!J$19)</f>
        <v>95.575921696025702</v>
      </c>
      <c r="K11" s="72">
        <f>IF(RES_hh_tesh!K11=0,0,RES_hh_tesh!K11/RES_summary!K$19)</f>
        <v>95.498998054740994</v>
      </c>
      <c r="L11" s="72">
        <f>IF(RES_hh_tesh!L11=0,0,RES_hh_tesh!L11/RES_summary!L$19)</f>
        <v>105.12957935867161</v>
      </c>
      <c r="M11" s="72">
        <f>IF(RES_hh_tesh!M11=0,0,RES_hh_tesh!M11/RES_summary!M$19)</f>
        <v>98.133835960413265</v>
      </c>
      <c r="N11" s="72">
        <f>IF(RES_hh_tesh!N11=0,0,RES_hh_tesh!N11/RES_summary!N$19)</f>
        <v>103.7760831224723</v>
      </c>
      <c r="O11" s="72">
        <f>IF(RES_hh_tesh!O11=0,0,RES_hh_tesh!O11/RES_summary!O$19)</f>
        <v>110.95527132423403</v>
      </c>
      <c r="P11" s="72">
        <f>IF(RES_hh_tesh!P11=0,0,RES_hh_tesh!P11/RES_summary!P$19)</f>
        <v>95.332101844165294</v>
      </c>
      <c r="Q11" s="72">
        <f>IF(RES_hh_tesh!Q11=0,0,RES_hh_tesh!Q11/RES_summary!Q$19)</f>
        <v>103.95804193546591</v>
      </c>
      <c r="R11" s="72">
        <f>IF(RES_hh_tesh!R11=0,0,RES_hh_tesh!R11/RES_summary!R$19)</f>
        <v>107.68893687184712</v>
      </c>
      <c r="S11" s="72">
        <f>IF(RES_hh_tesh!S11=0,0,RES_hh_tesh!S11/RES_summary!S$19)</f>
        <v>112.46698457161351</v>
      </c>
      <c r="T11" s="72">
        <f>IF(RES_hh_tesh!T11=0,0,RES_hh_tesh!T11/RES_summary!T$19)</f>
        <v>104.82637113442746</v>
      </c>
      <c r="U11" s="72">
        <f>IF(RES_hh_tesh!U11=0,0,RES_hh_tesh!U11/RES_summary!U$19)</f>
        <v>105.05718180567213</v>
      </c>
      <c r="V11" s="72">
        <f>IF(RES_hh_tesh!V11=0,0,RES_hh_tesh!V11/RES_summary!V$19)</f>
        <v>116.88135106744434</v>
      </c>
      <c r="W11" s="72">
        <f>IF(RES_hh_tesh!W11=0,0,RES_hh_tesh!W11/RES_summary!W$19)</f>
        <v>123.54794475146423</v>
      </c>
      <c r="DA11" s="89" t="s">
        <v>582</v>
      </c>
    </row>
    <row r="12" spans="1:105" ht="12" customHeight="1" x14ac:dyDescent="0.25">
      <c r="A12" s="28" t="s">
        <v>95</v>
      </c>
      <c r="B12" s="72">
        <f>IF(RES_hh_tesh!B12=0,0,RES_hh_tesh!B12/RES_summary!B$19)</f>
        <v>81.284885017570119</v>
      </c>
      <c r="C12" s="72">
        <f>IF(RES_hh_tesh!C12=0,0,RES_hh_tesh!C12/RES_summary!C$19)</f>
        <v>100.57248614945355</v>
      </c>
      <c r="D12" s="72">
        <f>IF(RES_hh_tesh!D12=0,0,RES_hh_tesh!D12/RES_summary!D$19)</f>
        <v>95.787228443945097</v>
      </c>
      <c r="E12" s="72">
        <f>IF(RES_hh_tesh!E12=0,0,RES_hh_tesh!E12/RES_summary!E$19)</f>
        <v>101.17575022430167</v>
      </c>
      <c r="F12" s="72">
        <f>IF(RES_hh_tesh!F12=0,0,RES_hh_tesh!F12/RES_summary!F$19)</f>
        <v>97.325129849953512</v>
      </c>
      <c r="G12" s="72">
        <f>IF(RES_hh_tesh!G12=0,0,RES_hh_tesh!G12/RES_summary!G$19)</f>
        <v>101.79117550406711</v>
      </c>
      <c r="H12" s="72">
        <f>IF(RES_hh_tesh!H12=0,0,RES_hh_tesh!H12/RES_summary!H$19)</f>
        <v>90.181388112776986</v>
      </c>
      <c r="I12" s="72">
        <f>IF(RES_hh_tesh!I12=0,0,RES_hh_tesh!I12/RES_summary!I$19)</f>
        <v>96.237040820699619</v>
      </c>
      <c r="J12" s="72">
        <f>IF(RES_hh_tesh!J12=0,0,RES_hh_tesh!J12/RES_summary!J$19)</f>
        <v>88.045705537655579</v>
      </c>
      <c r="K12" s="72">
        <f>IF(RES_hh_tesh!K12=0,0,RES_hh_tesh!K12/RES_summary!K$19)</f>
        <v>103.98310917285492</v>
      </c>
      <c r="L12" s="72">
        <f>IF(RES_hh_tesh!L12=0,0,RES_hh_tesh!L12/RES_summary!L$19)</f>
        <v>107.0430765957763</v>
      </c>
      <c r="M12" s="72">
        <f>IF(RES_hh_tesh!M12=0,0,RES_hh_tesh!M12/RES_summary!M$19)</f>
        <v>102.11673323391061</v>
      </c>
      <c r="N12" s="72">
        <f>IF(RES_hh_tesh!N12=0,0,RES_hh_tesh!N12/RES_summary!N$19)</f>
        <v>104.43971083040103</v>
      </c>
      <c r="O12" s="72">
        <f>IF(RES_hh_tesh!O12=0,0,RES_hh_tesh!O12/RES_summary!O$19)</f>
        <v>101.69106618846337</v>
      </c>
      <c r="P12" s="72">
        <f>IF(RES_hh_tesh!P12=0,0,RES_hh_tesh!P12/RES_summary!P$19)</f>
        <v>94.31655458181595</v>
      </c>
      <c r="Q12" s="72">
        <f>IF(RES_hh_tesh!Q12=0,0,RES_hh_tesh!Q12/RES_summary!Q$19)</f>
        <v>110.88106397046066</v>
      </c>
      <c r="R12" s="72">
        <f>IF(RES_hh_tesh!R12=0,0,RES_hh_tesh!R12/RES_summary!R$19)</f>
        <v>108.93155090638798</v>
      </c>
      <c r="S12" s="72">
        <f>IF(RES_hh_tesh!S12=0,0,RES_hh_tesh!S12/RES_summary!S$19)</f>
        <v>104.69450145187626</v>
      </c>
      <c r="T12" s="72">
        <f>IF(RES_hh_tesh!T12=0,0,RES_hh_tesh!T12/RES_summary!T$19)</f>
        <v>105.90540411856051</v>
      </c>
      <c r="U12" s="72">
        <f>IF(RES_hh_tesh!U12=0,0,RES_hh_tesh!U12/RES_summary!U$19)</f>
        <v>97.124136919756722</v>
      </c>
      <c r="V12" s="72">
        <f>IF(RES_hh_tesh!V12=0,0,RES_hh_tesh!V12/RES_summary!V$19)</f>
        <v>123.11435063968183</v>
      </c>
      <c r="W12" s="72">
        <f>IF(RES_hh_tesh!W12=0,0,RES_hh_tesh!W12/RES_summary!W$19)</f>
        <v>126.19954039376451</v>
      </c>
      <c r="DA12" s="89" t="s">
        <v>583</v>
      </c>
    </row>
    <row r="13" spans="1:105" ht="12" customHeight="1" x14ac:dyDescent="0.25">
      <c r="A13" s="73" t="s">
        <v>94</v>
      </c>
      <c r="B13" s="74">
        <f>IF(RES_hh_tesh!B13=0,0,RES_hh_tesh!B13/RES_summary!B$19)</f>
        <v>95.334223191442717</v>
      </c>
      <c r="C13" s="74">
        <f>IF(RES_hh_tesh!C13=0,0,RES_hh_tesh!C13/RES_summary!C$19)</f>
        <v>105.32324993002256</v>
      </c>
      <c r="D13" s="74">
        <f>IF(RES_hh_tesh!D13=0,0,RES_hh_tesh!D13/RES_summary!D$19)</f>
        <v>99.475935406549354</v>
      </c>
      <c r="E13" s="74">
        <f>IF(RES_hh_tesh!E13=0,0,RES_hh_tesh!E13/RES_summary!E$19)</f>
        <v>102.73821416261789</v>
      </c>
      <c r="F13" s="74">
        <f>IF(RES_hh_tesh!F13=0,0,RES_hh_tesh!F13/RES_summary!F$19)</f>
        <v>97.30101036460367</v>
      </c>
      <c r="G13" s="74">
        <f>IF(RES_hh_tesh!G13=0,0,RES_hh_tesh!G13/RES_summary!G$19)</f>
        <v>93.80748690525057</v>
      </c>
      <c r="H13" s="74">
        <f>IF(RES_hh_tesh!H13=0,0,RES_hh_tesh!H13/RES_summary!H$19)</f>
        <v>91.582844290128961</v>
      </c>
      <c r="I13" s="74">
        <f>IF(RES_hh_tesh!I13=0,0,RES_hh_tesh!I13/RES_summary!I$19)</f>
        <v>94.500051055795907</v>
      </c>
      <c r="J13" s="74">
        <f>IF(RES_hh_tesh!J13=0,0,RES_hh_tesh!J13/RES_summary!J$19)</f>
        <v>94.822817795028101</v>
      </c>
      <c r="K13" s="74">
        <f>IF(RES_hh_tesh!K13=0,0,RES_hh_tesh!K13/RES_summary!K$19)</f>
        <v>94.4286827236525</v>
      </c>
      <c r="L13" s="74">
        <f>IF(RES_hh_tesh!L13=0,0,RES_hh_tesh!L13/RES_summary!L$19)</f>
        <v>106.29628541647774</v>
      </c>
      <c r="M13" s="74">
        <f>IF(RES_hh_tesh!M13=0,0,RES_hh_tesh!M13/RES_summary!M$19)</f>
        <v>103.81281343496832</v>
      </c>
      <c r="N13" s="74">
        <f>IF(RES_hh_tesh!N13=0,0,RES_hh_tesh!N13/RES_summary!N$19)</f>
        <v>104.27555455924671</v>
      </c>
      <c r="O13" s="74">
        <f>IF(RES_hh_tesh!O13=0,0,RES_hh_tesh!O13/RES_summary!O$19)</f>
        <v>112.14175365283472</v>
      </c>
      <c r="P13" s="74">
        <f>IF(RES_hh_tesh!P13=0,0,RES_hh_tesh!P13/RES_summary!P$19)</f>
        <v>89.011384678905458</v>
      </c>
      <c r="Q13" s="74">
        <f>IF(RES_hh_tesh!Q13=0,0,RES_hh_tesh!Q13/RES_summary!Q$19)</f>
        <v>99.239502267858455</v>
      </c>
      <c r="R13" s="74">
        <f>IF(RES_hh_tesh!R13=0,0,RES_hh_tesh!R13/RES_summary!R$19)</f>
        <v>112.09913699423619</v>
      </c>
      <c r="S13" s="74">
        <f>IF(RES_hh_tesh!S13=0,0,RES_hh_tesh!S13/RES_summary!S$19)</f>
        <v>110.05076745079911</v>
      </c>
      <c r="T13" s="74">
        <f>IF(RES_hh_tesh!T13=0,0,RES_hh_tesh!T13/RES_summary!T$19)</f>
        <v>102.43903578068354</v>
      </c>
      <c r="U13" s="74">
        <f>IF(RES_hh_tesh!U13=0,0,RES_hh_tesh!U13/RES_summary!U$19)</f>
        <v>105.51827152342084</v>
      </c>
      <c r="V13" s="74">
        <f>IF(RES_hh_tesh!V13=0,0,RES_hh_tesh!V13/RES_summary!V$19)</f>
        <v>126.432900949603</v>
      </c>
      <c r="W13" s="74">
        <f>IF(RES_hh_tesh!W13=0,0,RES_hh_tesh!W13/RES_summary!W$19)</f>
        <v>122.28595346620729</v>
      </c>
      <c r="DA13" s="90" t="s">
        <v>584</v>
      </c>
    </row>
    <row r="14" spans="1:105" ht="12" customHeight="1" x14ac:dyDescent="0.25">
      <c r="A14" s="75" t="s">
        <v>97</v>
      </c>
      <c r="B14" s="76">
        <f>IF(RES_hh_tesh!B14=0,0,RES_hh_tesh!B14/RES_summary!B$19)</f>
        <v>1.9376505559387747</v>
      </c>
      <c r="C14" s="76">
        <f>IF(RES_hh_tesh!C14=0,0,RES_hh_tesh!C14/RES_summary!C$19)</f>
        <v>1.9670963438549478</v>
      </c>
      <c r="D14" s="76">
        <f>IF(RES_hh_tesh!D14=0,0,RES_hh_tesh!D14/RES_summary!D$19)</f>
        <v>1.7794570782903485</v>
      </c>
      <c r="E14" s="76">
        <f>IF(RES_hh_tesh!E14=0,0,RES_hh_tesh!E14/RES_summary!E$19)</f>
        <v>1.7558515657527536</v>
      </c>
      <c r="F14" s="76">
        <f>IF(RES_hh_tesh!F14=0,0,RES_hh_tesh!F14/RES_summary!F$19)</f>
        <v>1.6493305113182408</v>
      </c>
      <c r="G14" s="76">
        <f>IF(RES_hh_tesh!G14=0,0,RES_hh_tesh!G14/RES_summary!G$19)</f>
        <v>1.5831884529599944</v>
      </c>
      <c r="H14" s="76">
        <f>IF(RES_hh_tesh!H14=0,0,RES_hh_tesh!H14/RES_summary!H$19)</f>
        <v>1.5403946342683714</v>
      </c>
      <c r="I14" s="76">
        <f>IF(RES_hh_tesh!I14=0,0,RES_hh_tesh!I14/RES_summary!I$19)</f>
        <v>1.3722714561547782</v>
      </c>
      <c r="J14" s="76">
        <f>IF(RES_hh_tesh!J14=0,0,RES_hh_tesh!J14/RES_summary!J$19)</f>
        <v>1.3997102883599113</v>
      </c>
      <c r="K14" s="76">
        <f>IF(RES_hh_tesh!K14=0,0,RES_hh_tesh!K14/RES_summary!K$19)</f>
        <v>1.3817154366982416</v>
      </c>
      <c r="L14" s="76">
        <f>IF(RES_hh_tesh!L14=0,0,RES_hh_tesh!L14/RES_summary!L$19)</f>
        <v>1.538567861545336</v>
      </c>
      <c r="M14" s="76">
        <f>IF(RES_hh_tesh!M14=0,0,RES_hh_tesh!M14/RES_summary!M$19)</f>
        <v>1.3626199781031636</v>
      </c>
      <c r="N14" s="76">
        <f>IF(RES_hh_tesh!N14=0,0,RES_hh_tesh!N14/RES_summary!N$19)</f>
        <v>1.3807390606789001</v>
      </c>
      <c r="O14" s="76">
        <f>IF(RES_hh_tesh!O14=0,0,RES_hh_tesh!O14/RES_summary!O$19)</f>
        <v>1.4385190063662603</v>
      </c>
      <c r="P14" s="76">
        <f>IF(RES_hh_tesh!P14=0,0,RES_hh_tesh!P14/RES_summary!P$19)</f>
        <v>1.2126106142884301</v>
      </c>
      <c r="Q14" s="76">
        <f>IF(RES_hh_tesh!Q14=0,0,RES_hh_tesh!Q14/RES_summary!Q$19)</f>
        <v>1.3183499657169762</v>
      </c>
      <c r="R14" s="76">
        <f>IF(RES_hh_tesh!R14=0,0,RES_hh_tesh!R14/RES_summary!R$19)</f>
        <v>1.4006226889086297</v>
      </c>
      <c r="S14" s="76">
        <f>IF(RES_hh_tesh!S14=0,0,RES_hh_tesh!S14/RES_summary!S$19)</f>
        <v>1.4112204299570903</v>
      </c>
      <c r="T14" s="76">
        <f>IF(RES_hh_tesh!T14=0,0,RES_hh_tesh!T14/RES_summary!T$19)</f>
        <v>1.296073968632578</v>
      </c>
      <c r="U14" s="76">
        <f>IF(RES_hh_tesh!U14=0,0,RES_hh_tesh!U14/RES_summary!U$19)</f>
        <v>1.3690309107842384</v>
      </c>
      <c r="V14" s="76">
        <f>IF(RES_hh_tesh!V14=0,0,RES_hh_tesh!V14/RES_summary!V$19)</f>
        <v>1.4162743739962362</v>
      </c>
      <c r="W14" s="76">
        <f>IF(RES_hh_tesh!W14=0,0,RES_hh_tesh!W14/RES_summary!W$19)</f>
        <v>1.5711223740636637</v>
      </c>
      <c r="DA14" s="91" t="s">
        <v>585</v>
      </c>
    </row>
    <row r="15" spans="1:105" ht="12.95" customHeight="1" x14ac:dyDescent="0.25">
      <c r="A15" s="68" t="s">
        <v>92</v>
      </c>
      <c r="B15" s="69">
        <f>IF(RES_hh_tesh!B15=0,0,RES_hh_tesh!B15/RES_summary!B$19)</f>
        <v>1.1446952821340133E-2</v>
      </c>
      <c r="C15" s="69">
        <f>IF(RES_hh_tesh!C15=0,0,RES_hh_tesh!C15/RES_summary!C$19)</f>
        <v>1.5459616320599027E-2</v>
      </c>
      <c r="D15" s="69">
        <f>IF(RES_hh_tesh!D15=0,0,RES_hh_tesh!D15/RES_summary!D$19)</f>
        <v>1.8441472943981341E-2</v>
      </c>
      <c r="E15" s="69">
        <f>IF(RES_hh_tesh!E15=0,0,RES_hh_tesh!E15/RES_summary!E$19)</f>
        <v>3.6112555813487851E-2</v>
      </c>
      <c r="F15" s="69">
        <f>IF(RES_hh_tesh!F15=0,0,RES_hh_tesh!F15/RES_summary!F$19)</f>
        <v>2.4855868586941856E-2</v>
      </c>
      <c r="G15" s="69">
        <f>IF(RES_hh_tesh!G15=0,0,RES_hh_tesh!G15/RES_summary!G$19)</f>
        <v>2.9247885163523397E-2</v>
      </c>
      <c r="H15" s="69">
        <f>IF(RES_hh_tesh!H15=0,0,RES_hh_tesh!H15/RES_summary!H$19)</f>
        <v>3.9243308744533439E-2</v>
      </c>
      <c r="I15" s="69">
        <f>IF(RES_hh_tesh!I15=0,0,RES_hh_tesh!I15/RES_summary!I$19)</f>
        <v>4.228607911006195E-2</v>
      </c>
      <c r="J15" s="69">
        <f>IF(RES_hh_tesh!J15=0,0,RES_hh_tesh!J15/RES_summary!J$19)</f>
        <v>3.9937969935563145E-2</v>
      </c>
      <c r="K15" s="69">
        <f>IF(RES_hh_tesh!K15=0,0,RES_hh_tesh!K15/RES_summary!K$19)</f>
        <v>4.3537687555106917E-2</v>
      </c>
      <c r="L15" s="69">
        <f>IF(RES_hh_tesh!L15=0,0,RES_hh_tesh!L15/RES_summary!L$19)</f>
        <v>5.1505798141885835E-2</v>
      </c>
      <c r="M15" s="69">
        <f>IF(RES_hh_tesh!M15=0,0,RES_hh_tesh!M15/RES_summary!M$19)</f>
        <v>4.9605542776888785E-2</v>
      </c>
      <c r="N15" s="69">
        <f>IF(RES_hh_tesh!N15=0,0,RES_hh_tesh!N15/RES_summary!N$19)</f>
        <v>5.8822184631907831E-2</v>
      </c>
      <c r="O15" s="69">
        <f>IF(RES_hh_tesh!O15=0,0,RES_hh_tesh!O15/RES_summary!O$19)</f>
        <v>7.6205132192844194E-2</v>
      </c>
      <c r="P15" s="69">
        <f>IF(RES_hh_tesh!P15=0,0,RES_hh_tesh!P15/RES_summary!P$19)</f>
        <v>4.9235772593585886E-2</v>
      </c>
      <c r="Q15" s="69">
        <f>IF(RES_hh_tesh!Q15=0,0,RES_hh_tesh!Q15/RES_summary!Q$19)</f>
        <v>8.7898969502156685E-2</v>
      </c>
      <c r="R15" s="69">
        <f>IF(RES_hh_tesh!R15=0,0,RES_hh_tesh!R15/RES_summary!R$19)</f>
        <v>5.4763090991743854E-2</v>
      </c>
      <c r="S15" s="69">
        <f>IF(RES_hh_tesh!S15=0,0,RES_hh_tesh!S15/RES_summary!S$19)</f>
        <v>7.3074671579095113E-2</v>
      </c>
      <c r="T15" s="69">
        <f>IF(RES_hh_tesh!T15=0,0,RES_hh_tesh!T15/RES_summary!T$19)</f>
        <v>7.1462463175420418E-2</v>
      </c>
      <c r="U15" s="69">
        <f>IF(RES_hh_tesh!U15=0,0,RES_hh_tesh!U15/RES_summary!U$19)</f>
        <v>8.047239216566783E-2</v>
      </c>
      <c r="V15" s="69">
        <f>IF(RES_hh_tesh!V15=0,0,RES_hh_tesh!V15/RES_summary!V$19)</f>
        <v>8.0321406737229997E-2</v>
      </c>
      <c r="W15" s="69">
        <f>IF(RES_hh_tesh!W15=0,0,RES_hh_tesh!W15/RES_summary!W$19)</f>
        <v>6.7808976042847788E-2</v>
      </c>
      <c r="DA15" s="88" t="s">
        <v>303</v>
      </c>
    </row>
    <row r="16" spans="1:105" ht="12" customHeight="1" x14ac:dyDescent="0.25">
      <c r="A16" s="28" t="s">
        <v>91</v>
      </c>
      <c r="B16" s="72">
        <f>IF(RES_hh_tesh!B16=0,0,RES_hh_tesh!B16/RES_summary!B$19)</f>
        <v>1.1446952821340133E-2</v>
      </c>
      <c r="C16" s="72">
        <f>IF(RES_hh_tesh!C16=0,0,RES_hh_tesh!C16/RES_summary!C$19)</f>
        <v>1.5459616320599027E-2</v>
      </c>
      <c r="D16" s="72">
        <f>IF(RES_hh_tesh!D16=0,0,RES_hh_tesh!D16/RES_summary!D$19)</f>
        <v>1.8441472943981341E-2</v>
      </c>
      <c r="E16" s="72">
        <f>IF(RES_hh_tesh!E16=0,0,RES_hh_tesh!E16/RES_summary!E$19)</f>
        <v>3.6112555813487851E-2</v>
      </c>
      <c r="F16" s="72">
        <f>IF(RES_hh_tesh!F16=0,0,RES_hh_tesh!F16/RES_summary!F$19)</f>
        <v>2.4855868586941856E-2</v>
      </c>
      <c r="G16" s="72">
        <f>IF(RES_hh_tesh!G16=0,0,RES_hh_tesh!G16/RES_summary!G$19)</f>
        <v>2.9247885163523397E-2</v>
      </c>
      <c r="H16" s="72">
        <f>IF(RES_hh_tesh!H16=0,0,RES_hh_tesh!H16/RES_summary!H$19)</f>
        <v>3.9243308744533439E-2</v>
      </c>
      <c r="I16" s="72">
        <f>IF(RES_hh_tesh!I16=0,0,RES_hh_tesh!I16/RES_summary!I$19)</f>
        <v>4.228607911006195E-2</v>
      </c>
      <c r="J16" s="72">
        <f>IF(RES_hh_tesh!J16=0,0,RES_hh_tesh!J16/RES_summary!J$19)</f>
        <v>3.9937969935563145E-2</v>
      </c>
      <c r="K16" s="72">
        <f>IF(RES_hh_tesh!K16=0,0,RES_hh_tesh!K16/RES_summary!K$19)</f>
        <v>4.3537687555106917E-2</v>
      </c>
      <c r="L16" s="72">
        <f>IF(RES_hh_tesh!L16=0,0,RES_hh_tesh!L16/RES_summary!L$19)</f>
        <v>5.1505798141885835E-2</v>
      </c>
      <c r="M16" s="72">
        <f>IF(RES_hh_tesh!M16=0,0,RES_hh_tesh!M16/RES_summary!M$19)</f>
        <v>4.9605542776888785E-2</v>
      </c>
      <c r="N16" s="72">
        <f>IF(RES_hh_tesh!N16=0,0,RES_hh_tesh!N16/RES_summary!N$19)</f>
        <v>5.8822184631907831E-2</v>
      </c>
      <c r="O16" s="72">
        <f>IF(RES_hh_tesh!O16=0,0,RES_hh_tesh!O16/RES_summary!O$19)</f>
        <v>7.6205132192844194E-2</v>
      </c>
      <c r="P16" s="72">
        <f>IF(RES_hh_tesh!P16=0,0,RES_hh_tesh!P16/RES_summary!P$19)</f>
        <v>4.9235772593585886E-2</v>
      </c>
      <c r="Q16" s="72">
        <f>IF(RES_hh_tesh!Q16=0,0,RES_hh_tesh!Q16/RES_summary!Q$19)</f>
        <v>8.7898969502156685E-2</v>
      </c>
      <c r="R16" s="72">
        <f>IF(RES_hh_tesh!R16=0,0,RES_hh_tesh!R16/RES_summary!R$19)</f>
        <v>5.4763090991743854E-2</v>
      </c>
      <c r="S16" s="72">
        <f>IF(RES_hh_tesh!S16=0,0,RES_hh_tesh!S16/RES_summary!S$19)</f>
        <v>7.3074671579095113E-2</v>
      </c>
      <c r="T16" s="72">
        <f>IF(RES_hh_tesh!T16=0,0,RES_hh_tesh!T16/RES_summary!T$19)</f>
        <v>7.1462463175420418E-2</v>
      </c>
      <c r="U16" s="72">
        <f>IF(RES_hh_tesh!U16=0,0,RES_hh_tesh!U16/RES_summary!U$19)</f>
        <v>8.047239216566783E-2</v>
      </c>
      <c r="V16" s="72">
        <f>IF(RES_hh_tesh!V16=0,0,RES_hh_tesh!V16/RES_summary!V$19)</f>
        <v>8.0321406737229997E-2</v>
      </c>
      <c r="W16" s="72">
        <f>IF(RES_hh_tesh!W16=0,0,RES_hh_tesh!W16/RES_summary!W$19)</f>
        <v>6.7808976042847788E-2</v>
      </c>
      <c r="DA16" s="89" t="s">
        <v>586</v>
      </c>
    </row>
    <row r="17" spans="1:105" ht="12.95" customHeight="1" x14ac:dyDescent="0.25">
      <c r="A17" s="68" t="s">
        <v>55</v>
      </c>
      <c r="B17" s="69">
        <f>IF(RES_hh_tesh!B17=0,0,RES_hh_tesh!B17/RES_summary!B$19)</f>
        <v>19.436062590929328</v>
      </c>
      <c r="C17" s="69">
        <f>IF(RES_hh_tesh!C17=0,0,RES_hh_tesh!C17/RES_summary!C$19)</f>
        <v>20.119953482199637</v>
      </c>
      <c r="D17" s="69">
        <f>IF(RES_hh_tesh!D17=0,0,RES_hh_tesh!D17/RES_summary!D$19)</f>
        <v>20.823203056145896</v>
      </c>
      <c r="E17" s="69">
        <f>IF(RES_hh_tesh!E17=0,0,RES_hh_tesh!E17/RES_summary!E$19)</f>
        <v>20.965764003390262</v>
      </c>
      <c r="F17" s="69">
        <f>IF(RES_hh_tesh!F17=0,0,RES_hh_tesh!F17/RES_summary!F$19)</f>
        <v>21.028296185687751</v>
      </c>
      <c r="G17" s="69">
        <f>IF(RES_hh_tesh!G17=0,0,RES_hh_tesh!G17/RES_summary!G$19)</f>
        <v>19.481040778602036</v>
      </c>
      <c r="H17" s="69">
        <f>IF(RES_hh_tesh!H17=0,0,RES_hh_tesh!H17/RES_summary!H$19)</f>
        <v>20.252754161062249</v>
      </c>
      <c r="I17" s="69">
        <f>IF(RES_hh_tesh!I17=0,0,RES_hh_tesh!I17/RES_summary!I$19)</f>
        <v>20.265882329289752</v>
      </c>
      <c r="J17" s="69">
        <f>IF(RES_hh_tesh!J17=0,0,RES_hh_tesh!J17/RES_summary!J$19)</f>
        <v>20.381970108628281</v>
      </c>
      <c r="K17" s="69">
        <f>IF(RES_hh_tesh!K17=0,0,RES_hh_tesh!K17/RES_summary!K$19)</f>
        <v>21.992477856513585</v>
      </c>
      <c r="L17" s="69">
        <f>IF(RES_hh_tesh!L17=0,0,RES_hh_tesh!L17/RES_summary!L$19)</f>
        <v>22.394282741865435</v>
      </c>
      <c r="M17" s="69">
        <f>IF(RES_hh_tesh!M17=0,0,RES_hh_tesh!M17/RES_summary!M$19)</f>
        <v>22.574184574644399</v>
      </c>
      <c r="N17" s="69">
        <f>IF(RES_hh_tesh!N17=0,0,RES_hh_tesh!N17/RES_summary!N$19)</f>
        <v>22.865565711575215</v>
      </c>
      <c r="O17" s="69">
        <f>IF(RES_hh_tesh!O17=0,0,RES_hh_tesh!O17/RES_summary!O$19)</f>
        <v>22.661345353520748</v>
      </c>
      <c r="P17" s="69">
        <f>IF(RES_hh_tesh!P17=0,0,RES_hh_tesh!P17/RES_summary!P$19)</f>
        <v>23.207336323505992</v>
      </c>
      <c r="Q17" s="69">
        <f>IF(RES_hh_tesh!Q17=0,0,RES_hh_tesh!Q17/RES_summary!Q$19)</f>
        <v>22.851451960390648</v>
      </c>
      <c r="R17" s="69">
        <f>IF(RES_hh_tesh!R17=0,0,RES_hh_tesh!R17/RES_summary!R$19)</f>
        <v>22.602479439090597</v>
      </c>
      <c r="S17" s="69">
        <f>IF(RES_hh_tesh!S17=0,0,RES_hh_tesh!S17/RES_summary!S$19)</f>
        <v>22.17608833929182</v>
      </c>
      <c r="T17" s="69">
        <f>IF(RES_hh_tesh!T17=0,0,RES_hh_tesh!T17/RES_summary!T$19)</f>
        <v>21.102182370419655</v>
      </c>
      <c r="U17" s="69">
        <f>IF(RES_hh_tesh!U17=0,0,RES_hh_tesh!U17/RES_summary!U$19)</f>
        <v>21.473090830518249</v>
      </c>
      <c r="V17" s="69">
        <f>IF(RES_hh_tesh!V17=0,0,RES_hh_tesh!V17/RES_summary!V$19)</f>
        <v>21.518615611350928</v>
      </c>
      <c r="W17" s="69">
        <f>IF(RES_hh_tesh!W17=0,0,RES_hh_tesh!W17/RES_summary!W$19)</f>
        <v>24.449717604627921</v>
      </c>
      <c r="DA17" s="88" t="s">
        <v>304</v>
      </c>
    </row>
    <row r="18" spans="1:105" ht="12" customHeight="1" x14ac:dyDescent="0.25">
      <c r="A18" s="28" t="s">
        <v>51</v>
      </c>
      <c r="B18" s="72">
        <f>IF(RES_hh_tesh!B18=0,0,RES_hh_tesh!B18/RES_summary!B$19)</f>
        <v>19.51682539935878</v>
      </c>
      <c r="C18" s="72">
        <f>IF(RES_hh_tesh!C18=0,0,RES_hh_tesh!C18/RES_summary!C$19)</f>
        <v>20.330843185526561</v>
      </c>
      <c r="D18" s="72">
        <f>IF(RES_hh_tesh!D18=0,0,RES_hh_tesh!D18/RES_summary!D$19)</f>
        <v>20.870113384681922</v>
      </c>
      <c r="E18" s="72">
        <f>IF(RES_hh_tesh!E18=0,0,RES_hh_tesh!E18/RES_summary!E$19)</f>
        <v>20.174398066547269</v>
      </c>
      <c r="F18" s="72">
        <f>IF(RES_hh_tesh!F18=0,0,RES_hh_tesh!F18/RES_summary!F$19)</f>
        <v>22.727696100161314</v>
      </c>
      <c r="G18" s="72">
        <f>IF(RES_hh_tesh!G18=0,0,RES_hh_tesh!G18/RES_summary!G$19)</f>
        <v>17.796602776665747</v>
      </c>
      <c r="H18" s="72">
        <f>IF(RES_hh_tesh!H18=0,0,RES_hh_tesh!H18/RES_summary!H$19)</f>
        <v>20.059363156159691</v>
      </c>
      <c r="I18" s="72">
        <f>IF(RES_hh_tesh!I18=0,0,RES_hh_tesh!I18/RES_summary!I$19)</f>
        <v>20.211049136497472</v>
      </c>
      <c r="J18" s="72">
        <f>IF(RES_hh_tesh!J18=0,0,RES_hh_tesh!J18/RES_summary!J$19)</f>
        <v>22.229857669166353</v>
      </c>
      <c r="K18" s="72">
        <f>IF(RES_hh_tesh!K18=0,0,RES_hh_tesh!K18/RES_summary!K$19)</f>
        <v>20.448489989023738</v>
      </c>
      <c r="L18" s="72">
        <f>IF(RES_hh_tesh!L18=0,0,RES_hh_tesh!L18/RES_summary!L$19)</f>
        <v>24.939858824528724</v>
      </c>
      <c r="M18" s="72">
        <f>IF(RES_hh_tesh!M18=0,0,RES_hh_tesh!M18/RES_summary!M$19)</f>
        <v>22.711586913267055</v>
      </c>
      <c r="N18" s="72">
        <f>IF(RES_hh_tesh!N18=0,0,RES_hh_tesh!N18/RES_summary!N$19)</f>
        <v>17.900265741813268</v>
      </c>
      <c r="O18" s="72">
        <f>IF(RES_hh_tesh!O18=0,0,RES_hh_tesh!O18/RES_summary!O$19)</f>
        <v>22.624312619988583</v>
      </c>
      <c r="P18" s="72">
        <f>IF(RES_hh_tesh!P18=0,0,RES_hh_tesh!P18/RES_summary!P$19)</f>
        <v>26.535026185321996</v>
      </c>
      <c r="Q18" s="72">
        <f>IF(RES_hh_tesh!Q18=0,0,RES_hh_tesh!Q18/RES_summary!Q$19)</f>
        <v>23.873352807069022</v>
      </c>
      <c r="R18" s="72">
        <f>IF(RES_hh_tesh!R18=0,0,RES_hh_tesh!R18/RES_summary!R$19)</f>
        <v>18.547928931565146</v>
      </c>
      <c r="S18" s="72">
        <f>IF(RES_hh_tesh!S18=0,0,RES_hh_tesh!S18/RES_summary!S$19)</f>
        <v>22.290336455886223</v>
      </c>
      <c r="T18" s="72">
        <f>IF(RES_hh_tesh!T18=0,0,RES_hh_tesh!T18/RES_summary!T$19)</f>
        <v>18.929685627077561</v>
      </c>
      <c r="U18" s="72">
        <f>IF(RES_hh_tesh!U18=0,0,RES_hh_tesh!U18/RES_summary!U$19)</f>
        <v>22.237942534538941</v>
      </c>
      <c r="V18" s="72">
        <f>IF(RES_hh_tesh!V18=0,0,RES_hh_tesh!V18/RES_summary!V$19)</f>
        <v>24.133403605112395</v>
      </c>
      <c r="W18" s="72">
        <f>IF(RES_hh_tesh!W18=0,0,RES_hh_tesh!W18/RES_summary!W$19)</f>
        <v>20.02808566394781</v>
      </c>
      <c r="DA18" s="89" t="s">
        <v>587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21.241780355974541</v>
      </c>
      <c r="C19" s="72">
        <f>IF(RES_hh_tesh!C19=0,0,RES_hh_tesh!C19/RES_summary!C$19)</f>
        <v>18.818154506011787</v>
      </c>
      <c r="D19" s="72">
        <f>IF(RES_hh_tesh!D19=0,0,RES_hh_tesh!D19/RES_summary!D$19)</f>
        <v>20.380391313251696</v>
      </c>
      <c r="E19" s="72">
        <f>IF(RES_hh_tesh!E19=0,0,RES_hh_tesh!E19/RES_summary!E$19)</f>
        <v>18.678208042506419</v>
      </c>
      <c r="F19" s="72">
        <f>IF(RES_hh_tesh!F19=0,0,RES_hh_tesh!F19/RES_summary!F$19)</f>
        <v>18.648835149162505</v>
      </c>
      <c r="G19" s="72">
        <f>IF(RES_hh_tesh!G19=0,0,RES_hh_tesh!G19/RES_summary!G$19)</f>
        <v>21.418627159937429</v>
      </c>
      <c r="H19" s="72">
        <f>IF(RES_hh_tesh!H19=0,0,RES_hh_tesh!H19/RES_summary!H$19)</f>
        <v>20.025744101725092</v>
      </c>
      <c r="I19" s="72">
        <f>IF(RES_hh_tesh!I19=0,0,RES_hh_tesh!I19/RES_summary!I$19)</f>
        <v>21.364855253004333</v>
      </c>
      <c r="J19" s="72">
        <f>IF(RES_hh_tesh!J19=0,0,RES_hh_tesh!J19/RES_summary!J$19)</f>
        <v>23.396585020267278</v>
      </c>
      <c r="K19" s="72">
        <f>IF(RES_hh_tesh!K19=0,0,RES_hh_tesh!K19/RES_summary!K$19)</f>
        <v>18.811367149541081</v>
      </c>
      <c r="L19" s="72">
        <f>IF(RES_hh_tesh!L19=0,0,RES_hh_tesh!L19/RES_summary!L$19)</f>
        <v>20.660817951586353</v>
      </c>
      <c r="M19" s="72">
        <f>IF(RES_hh_tesh!M19=0,0,RES_hh_tesh!M19/RES_summary!M$19)</f>
        <v>22.404922634675636</v>
      </c>
      <c r="N19" s="72">
        <f>IF(RES_hh_tesh!N19=0,0,RES_hh_tesh!N19/RES_summary!N$19)</f>
        <v>22.814754941586834</v>
      </c>
      <c r="O19" s="72">
        <f>IF(RES_hh_tesh!O19=0,0,RES_hh_tesh!O19/RES_summary!O$19)</f>
        <v>21.771279289219279</v>
      </c>
      <c r="P19" s="72">
        <f>IF(RES_hh_tesh!P19=0,0,RES_hh_tesh!P19/RES_summary!P$19)</f>
        <v>23.392700913292536</v>
      </c>
      <c r="Q19" s="72">
        <f>IF(RES_hh_tesh!Q19=0,0,RES_hh_tesh!Q19/RES_summary!Q$19)</f>
        <v>24.222500657073919</v>
      </c>
      <c r="R19" s="72">
        <f>IF(RES_hh_tesh!R19=0,0,RES_hh_tesh!R19/RES_summary!R$19)</f>
        <v>20.99326154098009</v>
      </c>
      <c r="S19" s="72">
        <f>IF(RES_hh_tesh!S19=0,0,RES_hh_tesh!S19/RES_summary!S$19)</f>
        <v>21.960818328160094</v>
      </c>
      <c r="T19" s="72">
        <f>IF(RES_hh_tesh!T19=0,0,RES_hh_tesh!T19/RES_summary!T$19)</f>
        <v>20.75363467177305</v>
      </c>
      <c r="U19" s="72">
        <f>IF(RES_hh_tesh!U19=0,0,RES_hh_tesh!U19/RES_summary!U$19)</f>
        <v>21.13051280326345</v>
      </c>
      <c r="V19" s="72">
        <f>IF(RES_hh_tesh!V19=0,0,RES_hh_tesh!V19/RES_summary!V$19)</f>
        <v>20.48594904480845</v>
      </c>
      <c r="W19" s="72">
        <f>IF(RES_hh_tesh!W19=0,0,RES_hh_tesh!W19/RES_summary!W$19)</f>
        <v>25.780600954345253</v>
      </c>
      <c r="DA19" s="89" t="s">
        <v>588</v>
      </c>
    </row>
    <row r="20" spans="1:105" ht="12" customHeight="1" x14ac:dyDescent="0.25">
      <c r="A20" s="28" t="s">
        <v>205</v>
      </c>
      <c r="B20" s="72">
        <f>IF(RES_hh_tesh!B20=0,0,RES_hh_tesh!B20/RES_summary!B$19)</f>
        <v>19.746841213951939</v>
      </c>
      <c r="C20" s="72">
        <f>IF(RES_hh_tesh!C20=0,0,RES_hh_tesh!C20/RES_summary!C$19)</f>
        <v>19.612995371711211</v>
      </c>
      <c r="D20" s="72">
        <f>IF(RES_hh_tesh!D20=0,0,RES_hh_tesh!D20/RES_summary!D$19)</f>
        <v>20.970464120679079</v>
      </c>
      <c r="E20" s="72">
        <f>IF(RES_hh_tesh!E20=0,0,RES_hh_tesh!E20/RES_summary!E$19)</f>
        <v>21.311161099020349</v>
      </c>
      <c r="F20" s="72">
        <f>IF(RES_hh_tesh!F20=0,0,RES_hh_tesh!F20/RES_summary!F$19)</f>
        <v>21.241908965531543</v>
      </c>
      <c r="G20" s="72">
        <f>IF(RES_hh_tesh!G20=0,0,RES_hh_tesh!G20/RES_summary!G$19)</f>
        <v>19.25059267663697</v>
      </c>
      <c r="H20" s="72">
        <f>IF(RES_hh_tesh!H20=0,0,RES_hh_tesh!H20/RES_summary!H$19)</f>
        <v>20.593610535801879</v>
      </c>
      <c r="I20" s="72">
        <f>IF(RES_hh_tesh!I20=0,0,RES_hh_tesh!I20/RES_summary!I$19)</f>
        <v>19.601361181817484</v>
      </c>
      <c r="J20" s="72">
        <f>IF(RES_hh_tesh!J20=0,0,RES_hh_tesh!J20/RES_summary!J$19)</f>
        <v>20.458569149189469</v>
      </c>
      <c r="K20" s="72">
        <f>IF(RES_hh_tesh!K20=0,0,RES_hh_tesh!K20/RES_summary!K$19)</f>
        <v>21.432634588951124</v>
      </c>
      <c r="L20" s="72">
        <f>IF(RES_hh_tesh!L20=0,0,RES_hh_tesh!L20/RES_summary!L$19)</f>
        <v>22.605644664107146</v>
      </c>
      <c r="M20" s="72">
        <f>IF(RES_hh_tesh!M20=0,0,RES_hh_tesh!M20/RES_summary!M$19)</f>
        <v>23.264651820438857</v>
      </c>
      <c r="N20" s="72">
        <f>IF(RES_hh_tesh!N20=0,0,RES_hh_tesh!N20/RES_summary!N$19)</f>
        <v>20.896687441616098</v>
      </c>
      <c r="O20" s="72">
        <f>IF(RES_hh_tesh!O20=0,0,RES_hh_tesh!O20/RES_summary!O$19)</f>
        <v>23.247618356941569</v>
      </c>
      <c r="P20" s="72">
        <f>IF(RES_hh_tesh!P20=0,0,RES_hh_tesh!P20/RES_summary!P$19)</f>
        <v>23.327699223559378</v>
      </c>
      <c r="Q20" s="72">
        <f>IF(RES_hh_tesh!Q20=0,0,RES_hh_tesh!Q20/RES_summary!Q$19)</f>
        <v>22.426306388347811</v>
      </c>
      <c r="R20" s="72">
        <f>IF(RES_hh_tesh!R20=0,0,RES_hh_tesh!R20/RES_summary!R$19)</f>
        <v>22.139089030680719</v>
      </c>
      <c r="S20" s="72">
        <f>IF(RES_hh_tesh!S20=0,0,RES_hh_tesh!S20/RES_summary!S$19)</f>
        <v>22.488480004202113</v>
      </c>
      <c r="T20" s="72">
        <f>IF(RES_hh_tesh!T20=0,0,RES_hh_tesh!T20/RES_summary!T$19)</f>
        <v>20.607028776040494</v>
      </c>
      <c r="U20" s="72">
        <f>IF(RES_hh_tesh!U20=0,0,RES_hh_tesh!U20/RES_summary!U$19)</f>
        <v>21.152593097015586</v>
      </c>
      <c r="V20" s="72">
        <f>IF(RES_hh_tesh!V20=0,0,RES_hh_tesh!V20/RES_summary!V$19)</f>
        <v>21.669848998661319</v>
      </c>
      <c r="W20" s="72">
        <f>IF(RES_hh_tesh!W20=0,0,RES_hh_tesh!W20/RES_summary!W$19)</f>
        <v>24.221866000330621</v>
      </c>
      <c r="DA20" s="89" t="s">
        <v>589</v>
      </c>
    </row>
    <row r="21" spans="1:105" ht="12" customHeight="1" x14ac:dyDescent="0.25">
      <c r="A21" s="28" t="s">
        <v>192</v>
      </c>
      <c r="B21" s="72">
        <f>IF(RES_hh_tesh!B21=0,0,RES_hh_tesh!B21/RES_summary!B$19)</f>
        <v>18.929171803011648</v>
      </c>
      <c r="C21" s="72">
        <f>IF(RES_hh_tesh!C21=0,0,RES_hh_tesh!C21/RES_summary!C$19)</f>
        <v>20.402650990228519</v>
      </c>
      <c r="D21" s="72">
        <f>IF(RES_hh_tesh!D21=0,0,RES_hh_tesh!D21/RES_summary!D$19)</f>
        <v>20.587527467073922</v>
      </c>
      <c r="E21" s="72">
        <f>IF(RES_hh_tesh!E21=0,0,RES_hh_tesh!E21/RES_summary!E$19)</f>
        <v>20.610362091847581</v>
      </c>
      <c r="F21" s="72">
        <f>IF(RES_hh_tesh!F21=0,0,RES_hh_tesh!F21/RES_summary!F$19)</f>
        <v>19.479108997996043</v>
      </c>
      <c r="G21" s="72">
        <f>IF(RES_hh_tesh!G21=0,0,RES_hh_tesh!G21/RES_summary!G$19)</f>
        <v>20.988560080301237</v>
      </c>
      <c r="H21" s="72">
        <f>IF(RES_hh_tesh!H21=0,0,RES_hh_tesh!H21/RES_summary!H$19)</f>
        <v>20.97073086072859</v>
      </c>
      <c r="I21" s="72">
        <f>IF(RES_hh_tesh!I21=0,0,RES_hh_tesh!I21/RES_summary!I$19)</f>
        <v>19.730564333535703</v>
      </c>
      <c r="J21" s="72">
        <f>IF(RES_hh_tesh!J21=0,0,RES_hh_tesh!J21/RES_summary!J$19)</f>
        <v>20.230975939204118</v>
      </c>
      <c r="K21" s="72">
        <f>IF(RES_hh_tesh!K21=0,0,RES_hh_tesh!K21/RES_summary!K$19)</f>
        <v>21.957897060623061</v>
      </c>
      <c r="L21" s="72">
        <f>IF(RES_hh_tesh!L21=0,0,RES_hh_tesh!L21/RES_summary!L$19)</f>
        <v>21.851831723682047</v>
      </c>
      <c r="M21" s="72">
        <f>IF(RES_hh_tesh!M21=0,0,RES_hh_tesh!M21/RES_summary!M$19)</f>
        <v>22.881074307450884</v>
      </c>
      <c r="N21" s="72">
        <f>IF(RES_hh_tesh!N21=0,0,RES_hh_tesh!N21/RES_summary!N$19)</f>
        <v>22.916582711184219</v>
      </c>
      <c r="O21" s="72">
        <f>IF(RES_hh_tesh!O21=0,0,RES_hh_tesh!O21/RES_summary!O$19)</f>
        <v>22.18572932374768</v>
      </c>
      <c r="P21" s="72">
        <f>IF(RES_hh_tesh!P21=0,0,RES_hh_tesh!P21/RES_summary!P$19)</f>
        <v>23.278291380831906</v>
      </c>
      <c r="Q21" s="72">
        <f>IF(RES_hh_tesh!Q21=0,0,RES_hh_tesh!Q21/RES_summary!Q$19)</f>
        <v>22.209705675096508</v>
      </c>
      <c r="R21" s="72">
        <f>IF(RES_hh_tesh!R21=0,0,RES_hh_tesh!R21/RES_summary!R$19)</f>
        <v>22.525294072200431</v>
      </c>
      <c r="S21" s="72">
        <f>IF(RES_hh_tesh!S21=0,0,RES_hh_tesh!S21/RES_summary!S$19)</f>
        <v>22.453802158033422</v>
      </c>
      <c r="T21" s="72">
        <f>IF(RES_hh_tesh!T21=0,0,RES_hh_tesh!T21/RES_summary!T$19)</f>
        <v>20.959030960282277</v>
      </c>
      <c r="U21" s="72">
        <f>IF(RES_hh_tesh!U21=0,0,RES_hh_tesh!U21/RES_summary!U$19)</f>
        <v>20.876740288190312</v>
      </c>
      <c r="V21" s="72">
        <f>IF(RES_hh_tesh!V21=0,0,RES_hh_tesh!V21/RES_summary!V$19)</f>
        <v>21.422667903449653</v>
      </c>
      <c r="W21" s="72">
        <f>IF(RES_hh_tesh!W21=0,0,RES_hh_tesh!W21/RES_summary!W$19)</f>
        <v>24.710060958655159</v>
      </c>
      <c r="DA21" s="89" t="s">
        <v>590</v>
      </c>
    </row>
    <row r="22" spans="1:105" ht="12" customHeight="1" x14ac:dyDescent="0.25">
      <c r="A22" s="28" t="s">
        <v>207</v>
      </c>
      <c r="B22" s="72">
        <f>IF(RES_hh_tesh!B22=0,0,RES_hh_tesh!B22/RES_summary!B$19)</f>
        <v>19.250208068815617</v>
      </c>
      <c r="C22" s="72">
        <f>IF(RES_hh_tesh!C22=0,0,RES_hh_tesh!C22/RES_summary!C$19)</f>
        <v>20.142409491389714</v>
      </c>
      <c r="D22" s="72">
        <f>IF(RES_hh_tesh!D22=0,0,RES_hh_tesh!D22/RES_summary!D$19)</f>
        <v>20.966888884274301</v>
      </c>
      <c r="E22" s="72">
        <f>IF(RES_hh_tesh!E22=0,0,RES_hh_tesh!E22/RES_summary!E$19)</f>
        <v>20.80049533524755</v>
      </c>
      <c r="F22" s="72">
        <f>IF(RES_hh_tesh!F22=0,0,RES_hh_tesh!F22/RES_summary!F$19)</f>
        <v>20.477941480449907</v>
      </c>
      <c r="G22" s="72">
        <f>IF(RES_hh_tesh!G22=0,0,RES_hh_tesh!G22/RES_summary!G$19)</f>
        <v>18.887893402173322</v>
      </c>
      <c r="H22" s="72">
        <f>IF(RES_hh_tesh!H22=0,0,RES_hh_tesh!H22/RES_summary!H$19)</f>
        <v>20.287941759445388</v>
      </c>
      <c r="I22" s="72">
        <f>IF(RES_hh_tesh!I22=0,0,RES_hh_tesh!I22/RES_summary!I$19)</f>
        <v>20.617673539663951</v>
      </c>
      <c r="J22" s="72">
        <f>IF(RES_hh_tesh!J22=0,0,RES_hh_tesh!J22/RES_summary!J$19)</f>
        <v>20.291464810588526</v>
      </c>
      <c r="K22" s="72">
        <f>IF(RES_hh_tesh!K22=0,0,RES_hh_tesh!K22/RES_summary!K$19)</f>
        <v>21.822862115152155</v>
      </c>
      <c r="L22" s="72">
        <f>IF(RES_hh_tesh!L22=0,0,RES_hh_tesh!L22/RES_summary!L$19)</f>
        <v>22.149206248155277</v>
      </c>
      <c r="M22" s="72">
        <f>IF(RES_hh_tesh!M22=0,0,RES_hh_tesh!M22/RES_summary!M$19)</f>
        <v>22.610405100586483</v>
      </c>
      <c r="N22" s="72">
        <f>IF(RES_hh_tesh!N22=0,0,RES_hh_tesh!N22/RES_summary!N$19)</f>
        <v>23.347505479592837</v>
      </c>
      <c r="O22" s="72">
        <f>IF(RES_hh_tesh!O22=0,0,RES_hh_tesh!O22/RES_summary!O$19)</f>
        <v>22.067459132854612</v>
      </c>
      <c r="P22" s="72">
        <f>IF(RES_hh_tesh!P22=0,0,RES_hh_tesh!P22/RES_summary!P$19)</f>
        <v>23.569319967579421</v>
      </c>
      <c r="Q22" s="72">
        <f>IF(RES_hh_tesh!Q22=0,0,RES_hh_tesh!Q22/RES_summary!Q$19)</f>
        <v>23.07808558394731</v>
      </c>
      <c r="R22" s="72">
        <f>IF(RES_hh_tesh!R22=0,0,RES_hh_tesh!R22/RES_summary!R$19)</f>
        <v>21.806792662683833</v>
      </c>
      <c r="S22" s="72">
        <f>IF(RES_hh_tesh!S22=0,0,RES_hh_tesh!S22/RES_summary!S$19)</f>
        <v>21.719587545863355</v>
      </c>
      <c r="T22" s="72">
        <f>IF(RES_hh_tesh!T22=0,0,RES_hh_tesh!T22/RES_summary!T$19)</f>
        <v>21.111036002392908</v>
      </c>
      <c r="U22" s="72">
        <f>IF(RES_hh_tesh!U22=0,0,RES_hh_tesh!U22/RES_summary!U$19)</f>
        <v>21.560759020622431</v>
      </c>
      <c r="V22" s="72">
        <f>IF(RES_hh_tesh!V22=0,0,RES_hh_tesh!V22/RES_summary!V$19)</f>
        <v>21.708675581082286</v>
      </c>
      <c r="W22" s="72">
        <f>IF(RES_hh_tesh!W22=0,0,RES_hh_tesh!W22/RES_summary!W$19)</f>
        <v>24.039108601576618</v>
      </c>
      <c r="DA22" s="89" t="s">
        <v>591</v>
      </c>
    </row>
    <row r="23" spans="1:105" ht="12" customHeight="1" x14ac:dyDescent="0.25">
      <c r="A23" s="28" t="s">
        <v>202</v>
      </c>
      <c r="B23" s="72">
        <f>IF(RES_hh_tesh!B23=0,0,RES_hh_tesh!B23/RES_summary!B$19)</f>
        <v>0</v>
      </c>
      <c r="C23" s="72">
        <f>IF(RES_hh_tesh!C23=0,0,RES_hh_tesh!C23/RES_summary!C$19)</f>
        <v>0</v>
      </c>
      <c r="D23" s="72">
        <f>IF(RES_hh_tesh!D23=0,0,RES_hh_tesh!D23/RES_summary!D$19)</f>
        <v>0</v>
      </c>
      <c r="E23" s="72">
        <f>IF(RES_hh_tesh!E23=0,0,RES_hh_tesh!E23/RES_summary!E$19)</f>
        <v>0</v>
      </c>
      <c r="F23" s="72">
        <f>IF(RES_hh_tesh!F23=0,0,RES_hh_tesh!F23/RES_summary!F$19)</f>
        <v>0</v>
      </c>
      <c r="G23" s="72">
        <f>IF(RES_hh_tesh!G23=0,0,RES_hh_tesh!G23/RES_summary!G$19)</f>
        <v>0</v>
      </c>
      <c r="H23" s="72">
        <f>IF(RES_hh_tesh!H23=0,0,RES_hh_tesh!H23/RES_summary!H$19)</f>
        <v>0</v>
      </c>
      <c r="I23" s="72">
        <f>IF(RES_hh_tesh!I23=0,0,RES_hh_tesh!I23/RES_summary!I$19)</f>
        <v>0</v>
      </c>
      <c r="J23" s="72">
        <f>IF(RES_hh_tesh!J23=0,0,RES_hh_tesh!J23/RES_summary!J$19)</f>
        <v>0</v>
      </c>
      <c r="K23" s="72">
        <f>IF(RES_hh_tesh!K23=0,0,RES_hh_tesh!K23/RES_summary!K$19)</f>
        <v>0</v>
      </c>
      <c r="L23" s="72">
        <f>IF(RES_hh_tesh!L23=0,0,RES_hh_tesh!L23/RES_summary!L$19)</f>
        <v>0</v>
      </c>
      <c r="M23" s="72">
        <f>IF(RES_hh_tesh!M23=0,0,RES_hh_tesh!M23/RES_summary!M$19)</f>
        <v>0</v>
      </c>
      <c r="N23" s="72">
        <f>IF(RES_hh_tesh!N23=0,0,RES_hh_tesh!N23/RES_summary!N$19)</f>
        <v>0</v>
      </c>
      <c r="O23" s="72">
        <f>IF(RES_hh_tesh!O23=0,0,RES_hh_tesh!O23/RES_summary!O$19)</f>
        <v>0</v>
      </c>
      <c r="P23" s="72">
        <f>IF(RES_hh_tesh!P23=0,0,RES_hh_tesh!P23/RES_summary!P$19)</f>
        <v>0</v>
      </c>
      <c r="Q23" s="72">
        <f>IF(RES_hh_tesh!Q23=0,0,RES_hh_tesh!Q23/RES_summary!Q$19)</f>
        <v>0</v>
      </c>
      <c r="R23" s="72">
        <f>IF(RES_hh_tesh!R23=0,0,RES_hh_tesh!R23/RES_summary!R$19)</f>
        <v>0</v>
      </c>
      <c r="S23" s="72">
        <f>IF(RES_hh_tesh!S23=0,0,RES_hh_tesh!S23/RES_summary!S$19)</f>
        <v>0</v>
      </c>
      <c r="T23" s="72">
        <f>IF(RES_hh_tesh!T23=0,0,RES_hh_tesh!T23/RES_summary!T$19)</f>
        <v>0</v>
      </c>
      <c r="U23" s="72">
        <f>IF(RES_hh_tesh!U23=0,0,RES_hh_tesh!U23/RES_summary!U$19)</f>
        <v>0</v>
      </c>
      <c r="V23" s="72">
        <f>IF(RES_hh_tesh!V23=0,0,RES_hh_tesh!V23/RES_summary!V$19)</f>
        <v>0</v>
      </c>
      <c r="W23" s="72">
        <f>IF(RES_hh_tesh!W23=0,0,RES_hh_tesh!W23/RES_summary!W$19)</f>
        <v>0</v>
      </c>
      <c r="DA23" s="89" t="s">
        <v>592</v>
      </c>
    </row>
    <row r="24" spans="1:105" ht="12" customHeight="1" x14ac:dyDescent="0.25">
      <c r="A24" s="28" t="s">
        <v>203</v>
      </c>
      <c r="B24" s="72">
        <f>IF(RES_hh_tesh!B24=0,0,RES_hh_tesh!B24/RES_summary!B$19)</f>
        <v>19.206660717687541</v>
      </c>
      <c r="C24" s="72">
        <f>IF(RES_hh_tesh!C24=0,0,RES_hh_tesh!C24/RES_summary!C$19)</f>
        <v>20.208419669438701</v>
      </c>
      <c r="D24" s="72">
        <f>IF(RES_hh_tesh!D24=0,0,RES_hh_tesh!D24/RES_summary!D$19)</f>
        <v>20.313871684043878</v>
      </c>
      <c r="E24" s="72">
        <f>IF(RES_hh_tesh!E24=0,0,RES_hh_tesh!E24/RES_summary!E$19)</f>
        <v>21.228742308105065</v>
      </c>
      <c r="F24" s="72">
        <f>IF(RES_hh_tesh!F24=0,0,RES_hh_tesh!F24/RES_summary!F$19)</f>
        <v>23.420817561170676</v>
      </c>
      <c r="G24" s="72">
        <f>IF(RES_hh_tesh!G24=0,0,RES_hh_tesh!G24/RES_summary!G$19)</f>
        <v>18.178668129796183</v>
      </c>
      <c r="H24" s="72">
        <f>IF(RES_hh_tesh!H24=0,0,RES_hh_tesh!H24/RES_summary!H$19)</f>
        <v>18.368214843352614</v>
      </c>
      <c r="I24" s="72">
        <f>IF(RES_hh_tesh!I24=0,0,RES_hh_tesh!I24/RES_summary!I$19)</f>
        <v>20.669546522980244</v>
      </c>
      <c r="J24" s="72">
        <f>IF(RES_hh_tesh!J24=0,0,RES_hh_tesh!J24/RES_summary!J$19)</f>
        <v>20.531704860733889</v>
      </c>
      <c r="K24" s="72">
        <f>IF(RES_hh_tesh!K24=0,0,RES_hh_tesh!K24/RES_summary!K$19)</f>
        <v>21.802308026620548</v>
      </c>
      <c r="L24" s="72">
        <f>IF(RES_hh_tesh!L24=0,0,RES_hh_tesh!L24/RES_summary!L$19)</f>
        <v>21.779843388011685</v>
      </c>
      <c r="M24" s="72">
        <f>IF(RES_hh_tesh!M24=0,0,RES_hh_tesh!M24/RES_summary!M$19)</f>
        <v>22.563222148591073</v>
      </c>
      <c r="N24" s="72">
        <f>IF(RES_hh_tesh!N24=0,0,RES_hh_tesh!N24/RES_summary!N$19)</f>
        <v>23.065550408133603</v>
      </c>
      <c r="O24" s="72">
        <f>IF(RES_hh_tesh!O24=0,0,RES_hh_tesh!O24/RES_summary!O$19)</f>
        <v>21.714750471386761</v>
      </c>
      <c r="P24" s="72">
        <f>IF(RES_hh_tesh!P24=0,0,RES_hh_tesh!P24/RES_summary!P$19)</f>
        <v>23.501893899745106</v>
      </c>
      <c r="Q24" s="72">
        <f>IF(RES_hh_tesh!Q24=0,0,RES_hh_tesh!Q24/RES_summary!Q$19)</f>
        <v>23.03868919579071</v>
      </c>
      <c r="R24" s="72">
        <f>IF(RES_hh_tesh!R24=0,0,RES_hh_tesh!R24/RES_summary!R$19)</f>
        <v>22.982411407335121</v>
      </c>
      <c r="S24" s="72">
        <f>IF(RES_hh_tesh!S24=0,0,RES_hh_tesh!S24/RES_summary!S$19)</f>
        <v>21.946414741477835</v>
      </c>
      <c r="T24" s="72">
        <f>IF(RES_hh_tesh!T24=0,0,RES_hh_tesh!T24/RES_summary!T$19)</f>
        <v>21.01438092031098</v>
      </c>
      <c r="U24" s="72">
        <f>IF(RES_hh_tesh!U24=0,0,RES_hh_tesh!U24/RES_summary!U$19)</f>
        <v>20.752743285524073</v>
      </c>
      <c r="V24" s="72">
        <f>IF(RES_hh_tesh!V24=0,0,RES_hh_tesh!V24/RES_summary!V$19)</f>
        <v>20.911554132773425</v>
      </c>
      <c r="W24" s="72">
        <f>IF(RES_hh_tesh!W24=0,0,RES_hh_tesh!W24/RES_summary!W$19)</f>
        <v>25.272188473388542</v>
      </c>
      <c r="DA24" s="89" t="s">
        <v>593</v>
      </c>
    </row>
    <row r="25" spans="1:105" ht="12" customHeight="1" x14ac:dyDescent="0.25">
      <c r="A25" s="73" t="s">
        <v>53</v>
      </c>
      <c r="B25" s="74">
        <f>IF(RES_hh_tesh!B25=0,0,RES_hh_tesh!B25/RES_summary!B$19)</f>
        <v>16.488339869316043</v>
      </c>
      <c r="C25" s="74">
        <f>IF(RES_hh_tesh!C25=0,0,RES_hh_tesh!C25/RES_summary!C$19)</f>
        <v>16.978251457646387</v>
      </c>
      <c r="D25" s="74">
        <f>IF(RES_hh_tesh!D25=0,0,RES_hh_tesh!D25/RES_summary!D$19)</f>
        <v>17.627235888032114</v>
      </c>
      <c r="E25" s="74">
        <f>IF(RES_hh_tesh!E25=0,0,RES_hh_tesh!E25/RES_summary!E$19)</f>
        <v>17.437761142211091</v>
      </c>
      <c r="F25" s="74">
        <f>IF(RES_hh_tesh!F25=0,0,RES_hh_tesh!F25/RES_summary!F$19)</f>
        <v>17.121109862125071</v>
      </c>
      <c r="G25" s="74">
        <f>IF(RES_hh_tesh!G25=0,0,RES_hh_tesh!G25/RES_summary!G$19)</f>
        <v>15.241115546234219</v>
      </c>
      <c r="H25" s="74">
        <f>IF(RES_hh_tesh!H25=0,0,RES_hh_tesh!H25/RES_summary!H$19)</f>
        <v>14.878696155931983</v>
      </c>
      <c r="I25" s="74">
        <f>IF(RES_hh_tesh!I25=0,0,RES_hh_tesh!I25/RES_summary!I$19)</f>
        <v>14.989955178060244</v>
      </c>
      <c r="J25" s="74">
        <f>IF(RES_hh_tesh!J25=0,0,RES_hh_tesh!J25/RES_summary!J$19)</f>
        <v>14.945971064297169</v>
      </c>
      <c r="K25" s="74">
        <f>IF(RES_hh_tesh!K25=0,0,RES_hh_tesh!K25/RES_summary!K$19)</f>
        <v>15.065113619656644</v>
      </c>
      <c r="L25" s="74">
        <f>IF(RES_hh_tesh!L25=0,0,RES_hh_tesh!L25/RES_summary!L$19)</f>
        <v>14.740411083154218</v>
      </c>
      <c r="M25" s="74">
        <f>IF(RES_hh_tesh!M25=0,0,RES_hh_tesh!M25/RES_summary!M$19)</f>
        <v>14.640380060484198</v>
      </c>
      <c r="N25" s="74">
        <f>IF(RES_hh_tesh!N25=0,0,RES_hh_tesh!N25/RES_summary!N$19)</f>
        <v>15.06208401998002</v>
      </c>
      <c r="O25" s="74">
        <f>IF(RES_hh_tesh!O25=0,0,RES_hh_tesh!O25/RES_summary!O$19)</f>
        <v>14.616815114415553</v>
      </c>
      <c r="P25" s="74">
        <f>IF(RES_hh_tesh!P25=0,0,RES_hh_tesh!P25/RES_summary!P$19)</f>
        <v>14.614279122327433</v>
      </c>
      <c r="Q25" s="74">
        <f>IF(RES_hh_tesh!Q25=0,0,RES_hh_tesh!Q25/RES_summary!Q$19)</f>
        <v>14.149903000722182</v>
      </c>
      <c r="R25" s="74">
        <f>IF(RES_hh_tesh!R25=0,0,RES_hh_tesh!R25/RES_summary!R$19)</f>
        <v>14.068267012421797</v>
      </c>
      <c r="S25" s="74">
        <f>IF(RES_hh_tesh!S25=0,0,RES_hh_tesh!S25/RES_summary!S$19)</f>
        <v>14.13108031684928</v>
      </c>
      <c r="T25" s="74">
        <f>IF(RES_hh_tesh!T25=0,0,RES_hh_tesh!T25/RES_summary!T$19)</f>
        <v>13.986268381603713</v>
      </c>
      <c r="U25" s="74">
        <f>IF(RES_hh_tesh!U25=0,0,RES_hh_tesh!U25/RES_summary!U$19)</f>
        <v>14.487216940859868</v>
      </c>
      <c r="V25" s="74">
        <f>IF(RES_hh_tesh!V25=0,0,RES_hh_tesh!V25/RES_summary!V$19)</f>
        <v>14.38671337343462</v>
      </c>
      <c r="W25" s="74">
        <f>IF(RES_hh_tesh!W25=0,0,RES_hh_tesh!W25/RES_summary!W$19)</f>
        <v>16.383910992424241</v>
      </c>
      <c r="DA25" s="90" t="s">
        <v>594</v>
      </c>
    </row>
    <row r="26" spans="1:105" ht="12" customHeight="1" x14ac:dyDescent="0.25">
      <c r="A26" s="32" t="s">
        <v>52</v>
      </c>
      <c r="B26" s="77">
        <f>IF(RES_hh_tesh!B26=0,0,RES_hh_tesh!B26/RES_summary!B$19)</f>
        <v>12.208839869824267</v>
      </c>
      <c r="C26" s="77">
        <f>IF(RES_hh_tesh!C26=0,0,RES_hh_tesh!C26/RES_summary!C$19)</f>
        <v>12.638059238541754</v>
      </c>
      <c r="D26" s="77">
        <f>IF(RES_hh_tesh!D26=0,0,RES_hh_tesh!D26/RES_summary!D$19)</f>
        <v>13.080072424442539</v>
      </c>
      <c r="E26" s="77">
        <f>IF(RES_hh_tesh!E26=0,0,RES_hh_tesh!E26/RES_summary!E$19)</f>
        <v>13.169135180659566</v>
      </c>
      <c r="F26" s="77">
        <f>IF(RES_hh_tesh!F26=0,0,RES_hh_tesh!F26/RES_summary!F$19)</f>
        <v>13.208040575834765</v>
      </c>
      <c r="G26" s="77">
        <f>IF(RES_hh_tesh!G26=0,0,RES_hh_tesh!G26/RES_summary!G$19)</f>
        <v>12.235505165572071</v>
      </c>
      <c r="H26" s="77">
        <f>IF(RES_hh_tesh!H26=0,0,RES_hh_tesh!H26/RES_summary!H$19)</f>
        <v>13.992205445089116</v>
      </c>
      <c r="I26" s="77">
        <f>IF(RES_hh_tesh!I26=0,0,RES_hh_tesh!I26/RES_summary!I$19)</f>
        <v>13.71918904297525</v>
      </c>
      <c r="J26" s="77">
        <f>IF(RES_hh_tesh!J26=0,0,RES_hh_tesh!J26/RES_summary!J$19)</f>
        <v>13.110388084503183</v>
      </c>
      <c r="K26" s="77">
        <f>IF(RES_hh_tesh!K26=0,0,RES_hh_tesh!K26/RES_summary!K$19)</f>
        <v>14.146014312880004</v>
      </c>
      <c r="L26" s="77">
        <f>IF(RES_hh_tesh!L26=0,0,RES_hh_tesh!L26/RES_summary!L$19)</f>
        <v>15.413774193903059</v>
      </c>
      <c r="M26" s="77">
        <f>IF(RES_hh_tesh!M26=0,0,RES_hh_tesh!M26/RES_summary!M$19)</f>
        <v>14.43707413760149</v>
      </c>
      <c r="N26" s="77">
        <f>IF(RES_hh_tesh!N26=0,0,RES_hh_tesh!N26/RES_summary!N$19)</f>
        <v>15.051330761577891</v>
      </c>
      <c r="O26" s="77">
        <f>IF(RES_hh_tesh!O26=0,0,RES_hh_tesh!O26/RES_summary!O$19)</f>
        <v>16.288957132962619</v>
      </c>
      <c r="P26" s="77">
        <f>IF(RES_hh_tesh!P26=0,0,RES_hh_tesh!P26/RES_summary!P$19)</f>
        <v>15.980865876055814</v>
      </c>
      <c r="Q26" s="77">
        <f>IF(RES_hh_tesh!Q26=0,0,RES_hh_tesh!Q26/RES_summary!Q$19)</f>
        <v>17.477441339178583</v>
      </c>
      <c r="R26" s="77">
        <f>IF(RES_hh_tesh!R26=0,0,RES_hh_tesh!R26/RES_summary!R$19)</f>
        <v>17.949536706030933</v>
      </c>
      <c r="S26" s="77">
        <f>IF(RES_hh_tesh!S26=0,0,RES_hh_tesh!S26/RES_summary!S$19)</f>
        <v>16.580366432662132</v>
      </c>
      <c r="T26" s="77">
        <f>IF(RES_hh_tesh!T26=0,0,RES_hh_tesh!T26/RES_summary!T$19)</f>
        <v>15.052690539652888</v>
      </c>
      <c r="U26" s="77">
        <f>IF(RES_hh_tesh!U26=0,0,RES_hh_tesh!U26/RES_summary!U$19)</f>
        <v>15.307239667198518</v>
      </c>
      <c r="V26" s="77">
        <f>IF(RES_hh_tesh!V26=0,0,RES_hh_tesh!V26/RES_summary!V$19)</f>
        <v>14.906914541905067</v>
      </c>
      <c r="W26" s="77">
        <f>IF(RES_hh_tesh!W26=0,0,RES_hh_tesh!W26/RES_summary!W$19)</f>
        <v>16.385450599908658</v>
      </c>
      <c r="DA26" s="92" t="s">
        <v>595</v>
      </c>
    </row>
    <row r="27" spans="1:105" ht="12.95" customHeight="1" x14ac:dyDescent="0.25">
      <c r="A27" s="68" t="s">
        <v>54</v>
      </c>
      <c r="B27" s="69">
        <f>IF(RES_hh_tesh!B27=0,0,RES_hh_tesh!B27/RES_summary!B$19)</f>
        <v>2.939818946880099</v>
      </c>
      <c r="C27" s="69">
        <f>IF(RES_hh_tesh!C27=0,0,RES_hh_tesh!C27/RES_summary!C$19)</f>
        <v>3.3689220024846929</v>
      </c>
      <c r="D27" s="69">
        <f>IF(RES_hh_tesh!D27=0,0,RES_hh_tesh!D27/RES_summary!D$19)</f>
        <v>3.5126480978076597</v>
      </c>
      <c r="E27" s="69">
        <f>IF(RES_hh_tesh!E27=0,0,RES_hh_tesh!E27/RES_summary!E$19)</f>
        <v>3.4662307245384834</v>
      </c>
      <c r="F27" s="69">
        <f>IF(RES_hh_tesh!F27=0,0,RES_hh_tesh!F27/RES_summary!F$19)</f>
        <v>3.6600920761473894</v>
      </c>
      <c r="G27" s="69">
        <f>IF(RES_hh_tesh!G27=0,0,RES_hh_tesh!G27/RES_summary!G$19)</f>
        <v>2.9828561634234325</v>
      </c>
      <c r="H27" s="69">
        <f>IF(RES_hh_tesh!H27=0,0,RES_hh_tesh!H27/RES_summary!H$19)</f>
        <v>3.4536927519510998</v>
      </c>
      <c r="I27" s="69">
        <f>IF(RES_hh_tesh!I27=0,0,RES_hh_tesh!I27/RES_summary!I$19)</f>
        <v>2.9963526265118174</v>
      </c>
      <c r="J27" s="69">
        <f>IF(RES_hh_tesh!J27=0,0,RES_hh_tesh!J27/RES_summary!J$19)</f>
        <v>3.2383837864952003</v>
      </c>
      <c r="K27" s="69">
        <f>IF(RES_hh_tesh!K27=0,0,RES_hh_tesh!K27/RES_summary!K$19)</f>
        <v>4.0877866353911116</v>
      </c>
      <c r="L27" s="69">
        <f>IF(RES_hh_tesh!L27=0,0,RES_hh_tesh!L27/RES_summary!L$19)</f>
        <v>4.1101786916231342</v>
      </c>
      <c r="M27" s="69">
        <f>IF(RES_hh_tesh!M27=0,0,RES_hh_tesh!M27/RES_summary!M$19)</f>
        <v>4.0622721960061794</v>
      </c>
      <c r="N27" s="69">
        <f>IF(RES_hh_tesh!N27=0,0,RES_hh_tesh!N27/RES_summary!N$19)</f>
        <v>4.1737785842232604</v>
      </c>
      <c r="O27" s="69">
        <f>IF(RES_hh_tesh!O27=0,0,RES_hh_tesh!O27/RES_summary!O$19)</f>
        <v>4.0604937514841266</v>
      </c>
      <c r="P27" s="69">
        <f>IF(RES_hh_tesh!P27=0,0,RES_hh_tesh!P27/RES_summary!P$19)</f>
        <v>4.2337992513509173</v>
      </c>
      <c r="Q27" s="69">
        <f>IF(RES_hh_tesh!Q27=0,0,RES_hh_tesh!Q27/RES_summary!Q$19)</f>
        <v>4.0987068450787927</v>
      </c>
      <c r="R27" s="69">
        <f>IF(RES_hh_tesh!R27=0,0,RES_hh_tesh!R27/RES_summary!R$19)</f>
        <v>4.1772657240196764</v>
      </c>
      <c r="S27" s="69">
        <f>IF(RES_hh_tesh!S27=0,0,RES_hh_tesh!S27/RES_summary!S$19)</f>
        <v>4.1952244839751751</v>
      </c>
      <c r="T27" s="69">
        <f>IF(RES_hh_tesh!T27=0,0,RES_hh_tesh!T27/RES_summary!T$19)</f>
        <v>4.1347445380619527</v>
      </c>
      <c r="U27" s="69">
        <f>IF(RES_hh_tesh!U27=0,0,RES_hh_tesh!U27/RES_summary!U$19)</f>
        <v>4.2465773863811416</v>
      </c>
      <c r="V27" s="69">
        <f>IF(RES_hh_tesh!V27=0,0,RES_hh_tesh!V27/RES_summary!V$19)</f>
        <v>4.1902142052924036</v>
      </c>
      <c r="W27" s="69">
        <f>IF(RES_hh_tesh!W27=0,0,RES_hh_tesh!W27/RES_summary!W$19)</f>
        <v>4.6972924341461226</v>
      </c>
      <c r="DA27" s="88" t="s">
        <v>305</v>
      </c>
    </row>
    <row r="28" spans="1:105" ht="12" customHeight="1" x14ac:dyDescent="0.25">
      <c r="A28" s="28" t="s">
        <v>51</v>
      </c>
      <c r="B28" s="72">
        <f>IF(RES_hh_tesh!B28=0,0,RES_hh_tesh!B28/RES_summary!B$19)</f>
        <v>3.0521584007401334</v>
      </c>
      <c r="C28" s="72">
        <f>IF(RES_hh_tesh!C28=0,0,RES_hh_tesh!C28/RES_summary!C$19)</f>
        <v>3.3875923782913899</v>
      </c>
      <c r="D28" s="72">
        <f>IF(RES_hh_tesh!D28=0,0,RES_hh_tesh!D28/RES_summary!D$19)</f>
        <v>3.4757191881644336</v>
      </c>
      <c r="E28" s="72">
        <f>IF(RES_hh_tesh!E28=0,0,RES_hh_tesh!E28/RES_summary!E$19)</f>
        <v>3.2915292117529424</v>
      </c>
      <c r="F28" s="72">
        <f>IF(RES_hh_tesh!F28=0,0,RES_hh_tesh!F28/RES_summary!F$19)</f>
        <v>3.9120311894998143</v>
      </c>
      <c r="G28" s="72">
        <f>IF(RES_hh_tesh!G28=0,0,RES_hh_tesh!G28/RES_summary!G$19)</f>
        <v>2.7008267244431967</v>
      </c>
      <c r="H28" s="72">
        <f>IF(RES_hh_tesh!H28=0,0,RES_hh_tesh!H28/RES_summary!H$19)</f>
        <v>3.3928675170861706</v>
      </c>
      <c r="I28" s="72">
        <f>IF(RES_hh_tesh!I28=0,0,RES_hh_tesh!I28/RES_summary!I$19)</f>
        <v>2.9675585433017733</v>
      </c>
      <c r="J28" s="72">
        <f>IF(RES_hh_tesh!J28=0,0,RES_hh_tesh!J28/RES_summary!J$19)</f>
        <v>3.4915229341578344</v>
      </c>
      <c r="K28" s="72">
        <f>IF(RES_hh_tesh!K28=0,0,RES_hh_tesh!K28/RES_summary!K$19)</f>
        <v>3.6310657177205705</v>
      </c>
      <c r="L28" s="72">
        <f>IF(RES_hh_tesh!L28=0,0,RES_hh_tesh!L28/RES_summary!L$19)</f>
        <v>3.9681202203724788</v>
      </c>
      <c r="M28" s="72">
        <f>IF(RES_hh_tesh!M28=0,0,RES_hh_tesh!M28/RES_summary!M$19)</f>
        <v>4.2783238560944739</v>
      </c>
      <c r="N28" s="72">
        <f>IF(RES_hh_tesh!N28=0,0,RES_hh_tesh!N28/RES_summary!N$19)</f>
        <v>4.5483358171780379</v>
      </c>
      <c r="O28" s="72">
        <f>IF(RES_hh_tesh!O28=0,0,RES_hh_tesh!O28/RES_summary!O$19)</f>
        <v>4.0429964946381531</v>
      </c>
      <c r="P28" s="72">
        <f>IF(RES_hh_tesh!P28=0,0,RES_hh_tesh!P28/RES_summary!P$19)</f>
        <v>2.8633874821598577</v>
      </c>
      <c r="Q28" s="72">
        <f>IF(RES_hh_tesh!Q28=0,0,RES_hh_tesh!Q28/RES_summary!Q$19)</f>
        <v>4.0723427040515707</v>
      </c>
      <c r="R28" s="72">
        <f>IF(RES_hh_tesh!R28=0,0,RES_hh_tesh!R28/RES_summary!R$19)</f>
        <v>4.2070808504675652</v>
      </c>
      <c r="S28" s="72">
        <f>IF(RES_hh_tesh!S28=0,0,RES_hh_tesh!S28/RES_summary!S$19)</f>
        <v>4.5178793320513559</v>
      </c>
      <c r="T28" s="72">
        <f>IF(RES_hh_tesh!T28=0,0,RES_hh_tesh!T28/RES_summary!T$19)</f>
        <v>4.2479533397248073</v>
      </c>
      <c r="U28" s="72">
        <f>IF(RES_hh_tesh!U28=0,0,RES_hh_tesh!U28/RES_summary!U$19)</f>
        <v>4.1427118394616134</v>
      </c>
      <c r="V28" s="72">
        <f>IF(RES_hh_tesh!V28=0,0,RES_hh_tesh!V28/RES_summary!V$19)</f>
        <v>4.4608825981735203</v>
      </c>
      <c r="W28" s="72">
        <f>IF(RES_hh_tesh!W28=0,0,RES_hh_tesh!W28/RES_summary!W$19)</f>
        <v>4.2621484662433753</v>
      </c>
      <c r="DA28" s="89" t="s">
        <v>596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2.9568738319784007</v>
      </c>
      <c r="C29" s="72">
        <f>IF(RES_hh_tesh!C29=0,0,RES_hh_tesh!C29/RES_summary!C$19)</f>
        <v>3.3860854063746326</v>
      </c>
      <c r="D29" s="72">
        <f>IF(RES_hh_tesh!D29=0,0,RES_hh_tesh!D29/RES_summary!D$19)</f>
        <v>3.5581063925306382</v>
      </c>
      <c r="E29" s="72">
        <f>IF(RES_hh_tesh!E29=0,0,RES_hh_tesh!E29/RES_summary!E$19)</f>
        <v>3.3722840093692019</v>
      </c>
      <c r="F29" s="72">
        <f>IF(RES_hh_tesh!F29=0,0,RES_hh_tesh!F29/RES_summary!F$19)</f>
        <v>3.6482711501759435</v>
      </c>
      <c r="G29" s="72">
        <f>IF(RES_hh_tesh!G29=0,0,RES_hh_tesh!G29/RES_summary!G$19)</f>
        <v>3.0393735156996815</v>
      </c>
      <c r="H29" s="72">
        <f>IF(RES_hh_tesh!H29=0,0,RES_hh_tesh!H29/RES_summary!H$19)</f>
        <v>3.4604840772029886</v>
      </c>
      <c r="I29" s="72">
        <f>IF(RES_hh_tesh!I29=0,0,RES_hh_tesh!I29/RES_summary!I$19)</f>
        <v>3.0094535054704683</v>
      </c>
      <c r="J29" s="72">
        <f>IF(RES_hh_tesh!J29=0,0,RES_hh_tesh!J29/RES_summary!J$19)</f>
        <v>3.2110838784660301</v>
      </c>
      <c r="K29" s="72">
        <f>IF(RES_hh_tesh!K29=0,0,RES_hh_tesh!K29/RES_summary!K$19)</f>
        <v>4.160872016233446</v>
      </c>
      <c r="L29" s="72">
        <f>IF(RES_hh_tesh!L29=0,0,RES_hh_tesh!L29/RES_summary!L$19)</f>
        <v>4.449203469692776</v>
      </c>
      <c r="M29" s="72">
        <f>IF(RES_hh_tesh!M29=0,0,RES_hh_tesh!M29/RES_summary!M$19)</f>
        <v>4.1067753299038596</v>
      </c>
      <c r="N29" s="72">
        <f>IF(RES_hh_tesh!N29=0,0,RES_hh_tesh!N29/RES_summary!N$19)</f>
        <v>3.4917162767904526</v>
      </c>
      <c r="O29" s="72">
        <f>IF(RES_hh_tesh!O29=0,0,RES_hh_tesh!O29/RES_summary!O$19)</f>
        <v>3.4767251799471022</v>
      </c>
      <c r="P29" s="72">
        <f>IF(RES_hh_tesh!P29=0,0,RES_hh_tesh!P29/RES_summary!P$19)</f>
        <v>3.88493655105199</v>
      </c>
      <c r="Q29" s="72">
        <f>IF(RES_hh_tesh!Q29=0,0,RES_hh_tesh!Q29/RES_summary!Q$19)</f>
        <v>4.3186949475477832</v>
      </c>
      <c r="R29" s="72">
        <f>IF(RES_hh_tesh!R29=0,0,RES_hh_tesh!R29/RES_summary!R$19)</f>
        <v>4.5522553012604652</v>
      </c>
      <c r="S29" s="72">
        <f>IF(RES_hh_tesh!S29=0,0,RES_hh_tesh!S29/RES_summary!S$19)</f>
        <v>4.3657486299504935</v>
      </c>
      <c r="T29" s="72">
        <f>IF(RES_hh_tesh!T29=0,0,RES_hh_tesh!T29/RES_summary!T$19)</f>
        <v>4.0430447311407081</v>
      </c>
      <c r="U29" s="72">
        <f>IF(RES_hh_tesh!U29=0,0,RES_hh_tesh!U29/RES_summary!U$19)</f>
        <v>4.1457888176539468</v>
      </c>
      <c r="V29" s="72">
        <f>IF(RES_hh_tesh!V29=0,0,RES_hh_tesh!V29/RES_summary!V$19)</f>
        <v>4.0208802238970582</v>
      </c>
      <c r="W29" s="72">
        <f>IF(RES_hh_tesh!W29=0,0,RES_hh_tesh!W29/RES_summary!W$19)</f>
        <v>4.9949318439482937</v>
      </c>
      <c r="DA29" s="89" t="s">
        <v>597</v>
      </c>
    </row>
    <row r="30" spans="1:105" ht="12" customHeight="1" x14ac:dyDescent="0.25">
      <c r="A30" s="28" t="s">
        <v>192</v>
      </c>
      <c r="B30" s="72">
        <f>IF(RES_hh_tesh!B30=0,0,RES_hh_tesh!B30/RES_summary!B$19)</f>
        <v>2.8673495736959222</v>
      </c>
      <c r="C30" s="72">
        <f>IF(RES_hh_tesh!C30=0,0,RES_hh_tesh!C30/RES_summary!C$19)</f>
        <v>3.4204760893396911</v>
      </c>
      <c r="D30" s="72">
        <f>IF(RES_hh_tesh!D30=0,0,RES_hh_tesh!D30/RES_summary!D$19)</f>
        <v>3.4719105285013376</v>
      </c>
      <c r="E30" s="72">
        <f>IF(RES_hh_tesh!E30=0,0,RES_hh_tesh!E30/RES_summary!E$19)</f>
        <v>3.4090004207075597</v>
      </c>
      <c r="F30" s="72">
        <f>IF(RES_hh_tesh!F30=0,0,RES_hh_tesh!F30/RES_summary!F$19)</f>
        <v>3.400616497069004</v>
      </c>
      <c r="G30" s="72">
        <f>IF(RES_hh_tesh!G30=0,0,RES_hh_tesh!G30/RES_summary!G$19)</f>
        <v>3.2328280753125047</v>
      </c>
      <c r="H30" s="72">
        <f>IF(RES_hh_tesh!H30=0,0,RES_hh_tesh!H30/RES_summary!H$19)</f>
        <v>3.5895807005189635</v>
      </c>
      <c r="I30" s="72">
        <f>IF(RES_hh_tesh!I30=0,0,RES_hh_tesh!I30/RES_summary!I$19)</f>
        <v>2.9276987985268534</v>
      </c>
      <c r="J30" s="72">
        <f>IF(RES_hh_tesh!J30=0,0,RES_hh_tesh!J30/RES_summary!J$19)</f>
        <v>3.2253421658810071</v>
      </c>
      <c r="K30" s="72">
        <f>IF(RES_hh_tesh!K30=0,0,RES_hh_tesh!K30/RES_summary!K$19)</f>
        <v>4.1183952880037511</v>
      </c>
      <c r="L30" s="72">
        <f>IF(RES_hh_tesh!L30=0,0,RES_hh_tesh!L30/RES_summary!L$19)</f>
        <v>4.1184369994321566</v>
      </c>
      <c r="M30" s="72">
        <f>IF(RES_hh_tesh!M30=0,0,RES_hh_tesh!M30/RES_summary!M$19)</f>
        <v>4.1655677056912728</v>
      </c>
      <c r="N30" s="72">
        <f>IF(RES_hh_tesh!N30=0,0,RES_hh_tesh!N30/RES_summary!N$19)</f>
        <v>4.0989010792791118</v>
      </c>
      <c r="O30" s="72">
        <f>IF(RES_hh_tesh!O30=0,0,RES_hh_tesh!O30/RES_summary!O$19)</f>
        <v>4.1060921686626326</v>
      </c>
      <c r="P30" s="72">
        <f>IF(RES_hh_tesh!P30=0,0,RES_hh_tesh!P30/RES_summary!P$19)</f>
        <v>4.2208402688443405</v>
      </c>
      <c r="Q30" s="72">
        <f>IF(RES_hh_tesh!Q30=0,0,RES_hh_tesh!Q30/RES_summary!Q$19)</f>
        <v>4.1102712905086811</v>
      </c>
      <c r="R30" s="72">
        <f>IF(RES_hh_tesh!R30=0,0,RES_hh_tesh!R30/RES_summary!R$19)</f>
        <v>4.1078946089366397</v>
      </c>
      <c r="S30" s="72">
        <f>IF(RES_hh_tesh!S30=0,0,RES_hh_tesh!S30/RES_summary!S$19)</f>
        <v>4.2057292976858696</v>
      </c>
      <c r="T30" s="72">
        <f>IF(RES_hh_tesh!T30=0,0,RES_hh_tesh!T30/RES_summary!T$19)</f>
        <v>4.0352334006741479</v>
      </c>
      <c r="U30" s="72">
        <f>IF(RES_hh_tesh!U30=0,0,RES_hh_tesh!U30/RES_summary!U$19)</f>
        <v>4.1829414672495231</v>
      </c>
      <c r="V30" s="72">
        <f>IF(RES_hh_tesh!V30=0,0,RES_hh_tesh!V30/RES_summary!V$19)</f>
        <v>4.2309993853046528</v>
      </c>
      <c r="W30" s="72">
        <f>IF(RES_hh_tesh!W30=0,0,RES_hh_tesh!W30/RES_summary!W$19)</f>
        <v>4.7133889774641409</v>
      </c>
      <c r="DA30" s="89" t="s">
        <v>598</v>
      </c>
    </row>
    <row r="31" spans="1:105" ht="12" customHeight="1" x14ac:dyDescent="0.25">
      <c r="A31" s="28" t="s">
        <v>207</v>
      </c>
      <c r="B31" s="72">
        <f>IF(RES_hh_tesh!B31=0,0,RES_hh_tesh!B31/RES_summary!B$19)</f>
        <v>2.9158501955613465</v>
      </c>
      <c r="C31" s="72">
        <f>IF(RES_hh_tesh!C31=0,0,RES_hh_tesh!C31/RES_summary!C$19)</f>
        <v>3.3767687479761164</v>
      </c>
      <c r="D31" s="72">
        <f>IF(RES_hh_tesh!D31=0,0,RES_hh_tesh!D31/RES_summary!D$19)</f>
        <v>3.5363971310956295</v>
      </c>
      <c r="E31" s="72">
        <f>IF(RES_hh_tesh!E31=0,0,RES_hh_tesh!E31/RES_summary!E$19)</f>
        <v>3.4419474355793356</v>
      </c>
      <c r="F31" s="72">
        <f>IF(RES_hh_tesh!F31=0,0,RES_hh_tesh!F31/RES_summary!F$19)</f>
        <v>3.5762188129109114</v>
      </c>
      <c r="G31" s="72">
        <f>IF(RES_hh_tesh!G31=0,0,RES_hh_tesh!G31/RES_summary!G$19)</f>
        <v>2.9093987667477688</v>
      </c>
      <c r="H31" s="72">
        <f>IF(RES_hh_tesh!H31=0,0,RES_hh_tesh!H31/RES_summary!H$19)</f>
        <v>3.4720055995452421</v>
      </c>
      <c r="I31" s="72">
        <f>IF(RES_hh_tesh!I31=0,0,RES_hh_tesh!I31/RES_summary!I$19)</f>
        <v>3.0587341502186036</v>
      </c>
      <c r="J31" s="72">
        <f>IF(RES_hh_tesh!J31=0,0,RES_hh_tesh!J31/RES_summary!J$19)</f>
        <v>3.2343749758516069</v>
      </c>
      <c r="K31" s="72">
        <f>IF(RES_hh_tesh!K31=0,0,RES_hh_tesh!K31/RES_summary!K$19)</f>
        <v>4.0546651612726139</v>
      </c>
      <c r="L31" s="72">
        <f>IF(RES_hh_tesh!L31=0,0,RES_hh_tesh!L31/RES_summary!L$19)</f>
        <v>4.0349697084292364</v>
      </c>
      <c r="M31" s="72">
        <f>IF(RES_hh_tesh!M31=0,0,RES_hh_tesh!M31/RES_summary!M$19)</f>
        <v>4.1453531281536069</v>
      </c>
      <c r="N31" s="72">
        <f>IF(RES_hh_tesh!N31=0,0,RES_hh_tesh!N31/RES_summary!N$19)</f>
        <v>4.3282447653221521</v>
      </c>
      <c r="O31" s="72">
        <f>IF(RES_hh_tesh!O31=0,0,RES_hh_tesh!O31/RES_summary!O$19)</f>
        <v>4.1045489384822496</v>
      </c>
      <c r="P31" s="72">
        <f>IF(RES_hh_tesh!P31=0,0,RES_hh_tesh!P31/RES_summary!P$19)</f>
        <v>4.3654533774237816</v>
      </c>
      <c r="Q31" s="72">
        <f>IF(RES_hh_tesh!Q31=0,0,RES_hh_tesh!Q31/RES_summary!Q$19)</f>
        <v>4.166371326457754</v>
      </c>
      <c r="R31" s="72">
        <f>IF(RES_hh_tesh!R31=0,0,RES_hh_tesh!R31/RES_summary!R$19)</f>
        <v>3.9340917912882651</v>
      </c>
      <c r="S31" s="72">
        <f>IF(RES_hh_tesh!S31=0,0,RES_hh_tesh!S31/RES_summary!S$19)</f>
        <v>4.1980250429185926</v>
      </c>
      <c r="T31" s="72">
        <f>IF(RES_hh_tesh!T31=0,0,RES_hh_tesh!T31/RES_summary!T$19)</f>
        <v>4.0280155985324182</v>
      </c>
      <c r="U31" s="72">
        <f>IF(RES_hh_tesh!U31=0,0,RES_hh_tesh!U31/RES_summary!U$19)</f>
        <v>4.1785877769802182</v>
      </c>
      <c r="V31" s="72">
        <f>IF(RES_hh_tesh!V31=0,0,RES_hh_tesh!V31/RES_summary!V$19)</f>
        <v>4.1909602959286927</v>
      </c>
      <c r="W31" s="72">
        <f>IF(RES_hh_tesh!W31=0,0,RES_hh_tesh!W31/RES_summary!W$19)</f>
        <v>4.7199081115558092</v>
      </c>
      <c r="DA31" s="89" t="s">
        <v>599</v>
      </c>
    </row>
    <row r="32" spans="1:105" ht="12" customHeight="1" x14ac:dyDescent="0.25">
      <c r="A32" s="32" t="s">
        <v>53</v>
      </c>
      <c r="B32" s="77">
        <f>IF(RES_hh_tesh!B32=0,0,RES_hh_tesh!B32/RES_summary!B$19)</f>
        <v>2.9437848607315247</v>
      </c>
      <c r="C32" s="77">
        <f>IF(RES_hh_tesh!C32=0,0,RES_hh_tesh!C32/RES_summary!C$19)</f>
        <v>3.3660120137874117</v>
      </c>
      <c r="D32" s="77">
        <f>IF(RES_hh_tesh!D32=0,0,RES_hh_tesh!D32/RES_summary!D$19)</f>
        <v>3.5136665696282434</v>
      </c>
      <c r="E32" s="77">
        <f>IF(RES_hh_tesh!E32=0,0,RES_hh_tesh!E32/RES_summary!E$19)</f>
        <v>3.4707478991857577</v>
      </c>
      <c r="F32" s="77">
        <f>IF(RES_hh_tesh!F32=0,0,RES_hh_tesh!F32/RES_summary!F$19)</f>
        <v>3.6774051802686678</v>
      </c>
      <c r="G32" s="77">
        <f>IF(RES_hh_tesh!G32=0,0,RES_hh_tesh!G32/RES_summary!G$19)</f>
        <v>2.9701784582107296</v>
      </c>
      <c r="H32" s="77">
        <f>IF(RES_hh_tesh!H32=0,0,RES_hh_tesh!H32/RES_summary!H$19)</f>
        <v>3.4442851107442065</v>
      </c>
      <c r="I32" s="77">
        <f>IF(RES_hh_tesh!I32=0,0,RES_hh_tesh!I32/RES_summary!I$19)</f>
        <v>2.9980522198684025</v>
      </c>
      <c r="J32" s="77">
        <f>IF(RES_hh_tesh!J32=0,0,RES_hh_tesh!J32/RES_summary!J$19)</f>
        <v>3.2392897420253353</v>
      </c>
      <c r="K32" s="77">
        <f>IF(RES_hh_tesh!K32=0,0,RES_hh_tesh!K32/RES_summary!K$19)</f>
        <v>4.087448553719363</v>
      </c>
      <c r="L32" s="77">
        <f>IF(RES_hh_tesh!L32=0,0,RES_hh_tesh!L32/RES_summary!L$19)</f>
        <v>4.1123817281960902</v>
      </c>
      <c r="M32" s="77">
        <f>IF(RES_hh_tesh!M32=0,0,RES_hh_tesh!M32/RES_summary!M$19)</f>
        <v>4.051686643640652</v>
      </c>
      <c r="N32" s="77">
        <f>IF(RES_hh_tesh!N32=0,0,RES_hh_tesh!N32/RES_summary!N$19)</f>
        <v>4.171220824290014</v>
      </c>
      <c r="O32" s="77">
        <f>IF(RES_hh_tesh!O32=0,0,RES_hh_tesh!O32/RES_summary!O$19)</f>
        <v>4.0567266695752355</v>
      </c>
      <c r="P32" s="77">
        <f>IF(RES_hh_tesh!P32=0,0,RES_hh_tesh!P32/RES_summary!P$19)</f>
        <v>4.2292978648464059</v>
      </c>
      <c r="Q32" s="77">
        <f>IF(RES_hh_tesh!Q32=0,0,RES_hh_tesh!Q32/RES_summary!Q$19)</f>
        <v>4.0949456380938649</v>
      </c>
      <c r="R32" s="77">
        <f>IF(RES_hh_tesh!R32=0,0,RES_hh_tesh!R32/RES_summary!R$19)</f>
        <v>4.1885268445189254</v>
      </c>
      <c r="S32" s="77">
        <f>IF(RES_hh_tesh!S32=0,0,RES_hh_tesh!S32/RES_summary!S$19)</f>
        <v>4.1942537234045609</v>
      </c>
      <c r="T32" s="77">
        <f>IF(RES_hh_tesh!T32=0,0,RES_hh_tesh!T32/RES_summary!T$19)</f>
        <v>4.1424414006559909</v>
      </c>
      <c r="U32" s="77">
        <f>IF(RES_hh_tesh!U32=0,0,RES_hh_tesh!U32/RES_summary!U$19)</f>
        <v>4.2515694031247762</v>
      </c>
      <c r="V32" s="77">
        <f>IF(RES_hh_tesh!V32=0,0,RES_hh_tesh!V32/RES_summary!V$19)</f>
        <v>4.1886928382117903</v>
      </c>
      <c r="W32" s="77">
        <f>IF(RES_hh_tesh!W32=0,0,RES_hh_tesh!W32/RES_summary!W$19)</f>
        <v>4.695399592899185</v>
      </c>
      <c r="DA32" s="92" t="s">
        <v>600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29.155114689811107</v>
      </c>
      <c r="C3" s="65">
        <f>IF(RES_hh_emih!C3=0,0,RES_hh_emih!C3/RES_summary!C$19)</f>
        <v>29.100431385807216</v>
      </c>
      <c r="D3" s="65">
        <f>IF(RES_hh_emih!D3=0,0,RES_hh_emih!D3/RES_summary!D$19)</f>
        <v>26.746656009930497</v>
      </c>
      <c r="E3" s="65">
        <f>IF(RES_hh_emih!E3=0,0,RES_hh_emih!E3/RES_summary!E$19)</f>
        <v>26.200128532276903</v>
      </c>
      <c r="F3" s="65">
        <f>IF(RES_hh_emih!F3=0,0,RES_hh_emih!F3/RES_summary!F$19)</f>
        <v>24.931147045248007</v>
      </c>
      <c r="G3" s="65">
        <f>IF(RES_hh_emih!G3=0,0,RES_hh_emih!G3/RES_summary!G$19)</f>
        <v>25.805943381463191</v>
      </c>
      <c r="H3" s="65">
        <f>IF(RES_hh_emih!H3=0,0,RES_hh_emih!H3/RES_summary!H$19)</f>
        <v>24.472698361962969</v>
      </c>
      <c r="I3" s="65">
        <f>IF(RES_hh_emih!I3=0,0,RES_hh_emih!I3/RES_summary!I$19)</f>
        <v>21.429914647602494</v>
      </c>
      <c r="J3" s="65">
        <f>IF(RES_hh_emih!J3=0,0,RES_hh_emih!J3/RES_summary!J$19)</f>
        <v>21.631757591681765</v>
      </c>
      <c r="K3" s="65">
        <f>IF(RES_hh_emih!K3=0,0,RES_hh_emih!K3/RES_summary!K$19)</f>
        <v>20.603793225310131</v>
      </c>
      <c r="L3" s="65">
        <f>IF(RES_hh_emih!L3=0,0,RES_hh_emih!L3/RES_summary!L$19)</f>
        <v>22.237338294662667</v>
      </c>
      <c r="M3" s="65">
        <f>IF(RES_hh_emih!M3=0,0,RES_hh_emih!M3/RES_summary!M$19)</f>
        <v>19.126346160862042</v>
      </c>
      <c r="N3" s="65">
        <f>IF(RES_hh_emih!N3=0,0,RES_hh_emih!N3/RES_summary!N$19)</f>
        <v>18.301248054120677</v>
      </c>
      <c r="O3" s="65">
        <f>IF(RES_hh_emih!O3=0,0,RES_hh_emih!O3/RES_summary!O$19)</f>
        <v>18.588747789041928</v>
      </c>
      <c r="P3" s="65">
        <f>IF(RES_hh_emih!P3=0,0,RES_hh_emih!P3/RES_summary!P$19)</f>
        <v>15.924818218845935</v>
      </c>
      <c r="Q3" s="65">
        <f>IF(RES_hh_emih!Q3=0,0,RES_hh_emih!Q3/RES_summary!Q$19)</f>
        <v>16.727851197835012</v>
      </c>
      <c r="R3" s="65">
        <f>IF(RES_hh_emih!R3=0,0,RES_hh_emih!R3/RES_summary!R$19)</f>
        <v>17.279802786143957</v>
      </c>
      <c r="S3" s="65">
        <f>IF(RES_hh_emih!S3=0,0,RES_hh_emih!S3/RES_summary!S$19)</f>
        <v>17.017787986035483</v>
      </c>
      <c r="T3" s="65">
        <f>IF(RES_hh_emih!T3=0,0,RES_hh_emih!T3/RES_summary!T$19)</f>
        <v>15.131536809306846</v>
      </c>
      <c r="U3" s="65">
        <f>IF(RES_hh_emih!U3=0,0,RES_hh_emih!U3/RES_summary!U$19)</f>
        <v>15.589860955373389</v>
      </c>
      <c r="V3" s="65">
        <f>IF(RES_hh_emih!V3=0,0,RES_hh_emih!V3/RES_summary!V$19)</f>
        <v>15.619225331584303</v>
      </c>
      <c r="W3" s="65">
        <f>IF(RES_hh_emih!W3=0,0,RES_hh_emih!W3/RES_summary!W$19)</f>
        <v>16.489955696852181</v>
      </c>
      <c r="DA3" s="87" t="s">
        <v>307</v>
      </c>
    </row>
    <row r="4" spans="1:105" ht="12.95" customHeight="1" x14ac:dyDescent="0.25">
      <c r="A4" s="68" t="s">
        <v>57</v>
      </c>
      <c r="B4" s="69">
        <f>IF(RES_hh_emih!B4=0,0,RES_hh_emih!B4/RES_summary!B$19)</f>
        <v>26.555487095034199</v>
      </c>
      <c r="C4" s="69">
        <f>IF(RES_hh_emih!C4=0,0,RES_hh_emih!C4/RES_summary!C$19)</f>
        <v>26.489680487582707</v>
      </c>
      <c r="D4" s="69">
        <f>IF(RES_hh_emih!D4=0,0,RES_hh_emih!D4/RES_summary!D$19)</f>
        <v>24.05276112101933</v>
      </c>
      <c r="E4" s="69">
        <f>IF(RES_hh_emih!E4=0,0,RES_hh_emih!E4/RES_summary!E$19)</f>
        <v>23.511495187670675</v>
      </c>
      <c r="F4" s="69">
        <f>IF(RES_hh_emih!F4=0,0,RES_hh_emih!F4/RES_summary!F$19)</f>
        <v>22.288801051561638</v>
      </c>
      <c r="G4" s="69">
        <f>IF(RES_hh_emih!G4=0,0,RES_hh_emih!G4/RES_summary!G$19)</f>
        <v>23.233647008774504</v>
      </c>
      <c r="H4" s="69">
        <f>IF(RES_hh_emih!H4=0,0,RES_hh_emih!H4/RES_summary!H$19)</f>
        <v>21.856549841274155</v>
      </c>
      <c r="I4" s="69">
        <f>IF(RES_hh_emih!I4=0,0,RES_hh_emih!I4/RES_summary!I$19)</f>
        <v>19.057018184432096</v>
      </c>
      <c r="J4" s="69">
        <f>IF(RES_hh_emih!J4=0,0,RES_hh_emih!J4/RES_summary!J$19)</f>
        <v>19.266313164080959</v>
      </c>
      <c r="K4" s="69">
        <f>IF(RES_hh_emih!K4=0,0,RES_hh_emih!K4/RES_summary!K$19)</f>
        <v>18.186963405330456</v>
      </c>
      <c r="L4" s="69">
        <f>IF(RES_hh_emih!L4=0,0,RES_hh_emih!L4/RES_summary!L$19)</f>
        <v>19.83789336853069</v>
      </c>
      <c r="M4" s="69">
        <f>IF(RES_hh_emih!M4=0,0,RES_hh_emih!M4/RES_summary!M$19)</f>
        <v>16.721596520788413</v>
      </c>
      <c r="N4" s="69">
        <f>IF(RES_hh_emih!N4=0,0,RES_hh_emih!N4/RES_summary!N$19)</f>
        <v>16.122603490939067</v>
      </c>
      <c r="O4" s="69">
        <f>IF(RES_hh_emih!O4=0,0,RES_hh_emih!O4/RES_summary!O$19)</f>
        <v>16.426129175751342</v>
      </c>
      <c r="P4" s="69">
        <f>IF(RES_hh_emih!P4=0,0,RES_hh_emih!P4/RES_summary!P$19)</f>
        <v>13.773166134171554</v>
      </c>
      <c r="Q4" s="69">
        <f>IF(RES_hh_emih!Q4=0,0,RES_hh_emih!Q4/RES_summary!Q$19)</f>
        <v>14.724511419577727</v>
      </c>
      <c r="R4" s="69">
        <f>IF(RES_hh_emih!R4=0,0,RES_hh_emih!R4/RES_summary!R$19)</f>
        <v>15.33864307181797</v>
      </c>
      <c r="S4" s="69">
        <f>IF(RES_hh_emih!S4=0,0,RES_hh_emih!S4/RES_summary!S$19)</f>
        <v>15.11342254828971</v>
      </c>
      <c r="T4" s="69">
        <f>IF(RES_hh_emih!T4=0,0,RES_hh_emih!T4/RES_summary!T$19)</f>
        <v>13.425645733791352</v>
      </c>
      <c r="U4" s="69">
        <f>IF(RES_hh_emih!U4=0,0,RES_hh_emih!U4/RES_summary!U$19)</f>
        <v>13.897234518697635</v>
      </c>
      <c r="V4" s="69">
        <f>IF(RES_hh_emih!V4=0,0,RES_hh_emih!V4/RES_summary!V$19)</f>
        <v>13.908911231432741</v>
      </c>
      <c r="W4" s="69">
        <f>IF(RES_hh_emih!W4=0,0,RES_hh_emih!W4/RES_summary!W$19)</f>
        <v>14.559053950439523</v>
      </c>
      <c r="DA4" s="88" t="s">
        <v>308</v>
      </c>
    </row>
    <row r="5" spans="1:105" ht="12" customHeight="1" x14ac:dyDescent="0.25">
      <c r="A5" s="28" t="s">
        <v>51</v>
      </c>
      <c r="B5" s="72">
        <f>IF(RES_hh_emih!B5=0,0,RES_hh_emih!B5/RES_summary!B$19)</f>
        <v>57.97445484116141</v>
      </c>
      <c r="C5" s="72">
        <f>IF(RES_hh_emih!C5=0,0,RES_hh_emih!C5/RES_summary!C$19)</f>
        <v>59.020904227557281</v>
      </c>
      <c r="D5" s="72">
        <f>IF(RES_hh_emih!D5=0,0,RES_hh_emih!D5/RES_summary!D$19)</f>
        <v>54.038804708004484</v>
      </c>
      <c r="E5" s="72">
        <f>IF(RES_hh_emih!E5=0,0,RES_hh_emih!E5/RES_summary!E$19)</f>
        <v>52.186969236040113</v>
      </c>
      <c r="F5" s="72">
        <f>IF(RES_hh_emih!F5=0,0,RES_hh_emih!F5/RES_summary!F$19)</f>
        <v>57.327871318682298</v>
      </c>
      <c r="G5" s="72">
        <f>IF(RES_hh_emih!G5=0,0,RES_hh_emih!G5/RES_summary!G$19)</f>
        <v>49.540982197671937</v>
      </c>
      <c r="H5" s="72">
        <f>IF(RES_hh_emih!H5=0,0,RES_hh_emih!H5/RES_summary!H$19)</f>
        <v>52.756331602941117</v>
      </c>
      <c r="I5" s="72">
        <f>IF(RES_hh_emih!I5=0,0,RES_hh_emih!I5/RES_summary!I$19)</f>
        <v>51.173348172145872</v>
      </c>
      <c r="J5" s="72">
        <f>IF(RES_hh_emih!J5=0,0,RES_hh_emih!J5/RES_summary!J$19)</f>
        <v>57.593824158495856</v>
      </c>
      <c r="K5" s="72">
        <f>IF(RES_hh_emih!K5=0,0,RES_hh_emih!K5/RES_summary!K$19)</f>
        <v>49.536508454169322</v>
      </c>
      <c r="L5" s="72">
        <f>IF(RES_hh_emih!L5=0,0,RES_hh_emih!L5/RES_summary!L$19)</f>
        <v>62.395807422731309</v>
      </c>
      <c r="M5" s="72">
        <f>IF(RES_hh_emih!M5=0,0,RES_hh_emih!M5/RES_summary!M$19)</f>
        <v>48.568407622158013</v>
      </c>
      <c r="N5" s="72">
        <f>IF(RES_hh_emih!N5=0,0,RES_hh_emih!N5/RES_summary!N$19)</f>
        <v>57.749328282245962</v>
      </c>
      <c r="O5" s="72">
        <f>IF(RES_hh_emih!O5=0,0,RES_hh_emih!O5/RES_summary!O$19)</f>
        <v>50.13843705262483</v>
      </c>
      <c r="P5" s="72">
        <f>IF(RES_hh_emih!P5=0,0,RES_hh_emih!P5/RES_summary!P$19)</f>
        <v>46.948543916247985</v>
      </c>
      <c r="Q5" s="72">
        <f>IF(RES_hh_emih!Q5=0,0,RES_hh_emih!Q5/RES_summary!Q$19)</f>
        <v>45.971547864907201</v>
      </c>
      <c r="R5" s="72">
        <f>IF(RES_hh_emih!R5=0,0,RES_hh_emih!R5/RES_summary!R$19)</f>
        <v>49.699741678127431</v>
      </c>
      <c r="S5" s="72">
        <f>IF(RES_hh_emih!S5=0,0,RES_hh_emih!S5/RES_summary!S$19)</f>
        <v>55.024814748170598</v>
      </c>
      <c r="T5" s="72">
        <f>IF(RES_hh_emih!T5=0,0,RES_hh_emih!T5/RES_summary!T$19)</f>
        <v>49.891995228546499</v>
      </c>
      <c r="U5" s="72">
        <f>IF(RES_hh_emih!U5=0,0,RES_hh_emih!U5/RES_summary!U$19)</f>
        <v>57.846776051152048</v>
      </c>
      <c r="V5" s="72">
        <f>IF(RES_hh_emih!V5=0,0,RES_hh_emih!V5/RES_summary!V$19)</f>
        <v>51.188098272413697</v>
      </c>
      <c r="W5" s="72">
        <f>IF(RES_hh_emih!W5=0,0,RES_hh_emih!W5/RES_summary!W$19)</f>
        <v>54.246524979622762</v>
      </c>
      <c r="DA5" s="89" t="s">
        <v>602</v>
      </c>
    </row>
    <row r="6" spans="1:105" ht="12" customHeight="1" x14ac:dyDescent="0.25">
      <c r="A6" s="28" t="s">
        <v>74</v>
      </c>
      <c r="B6" s="72">
        <f>IF(RES_hh_emih!B6=0,0,RES_hh_emih!B6/RES_summary!B$19)</f>
        <v>47.279683614747512</v>
      </c>
      <c r="C6" s="72">
        <f>IF(RES_hh_emih!C6=0,0,RES_hh_emih!C6/RES_summary!C$19)</f>
        <v>44.106011152369554</v>
      </c>
      <c r="D6" s="72">
        <f>IF(RES_hh_emih!D6=0,0,RES_hh_emih!D6/RES_summary!D$19)</f>
        <v>43.292725586767496</v>
      </c>
      <c r="E6" s="72">
        <f>IF(RES_hh_emih!E6=0,0,RES_hh_emih!E6/RES_summary!E$19)</f>
        <v>39.917304831995324</v>
      </c>
      <c r="F6" s="72">
        <f>IF(RES_hh_emih!F6=0,0,RES_hh_emih!F6/RES_summary!F$19)</f>
        <v>38.379076423259157</v>
      </c>
      <c r="G6" s="72">
        <f>IF(RES_hh_emih!G6=0,0,RES_hh_emih!G6/RES_summary!G$19)</f>
        <v>44.163524402968136</v>
      </c>
      <c r="H6" s="72">
        <f>IF(RES_hh_emih!H6=0,0,RES_hh_emih!H6/RES_summary!H$19)</f>
        <v>39.687158596995076</v>
      </c>
      <c r="I6" s="72">
        <f>IF(RES_hh_emih!I6=0,0,RES_hh_emih!I6/RES_summary!I$19)</f>
        <v>39.974883735930177</v>
      </c>
      <c r="J6" s="72">
        <f>IF(RES_hh_emih!J6=0,0,RES_hh_emih!J6/RES_summary!J$19)</f>
        <v>43.213770467309431</v>
      </c>
      <c r="K6" s="72">
        <f>IF(RES_hh_emih!K6=0,0,RES_hh_emih!K6/RES_summary!K$19)</f>
        <v>35.055327049252547</v>
      </c>
      <c r="L6" s="72">
        <f>IF(RES_hh_emih!L6=0,0,RES_hh_emih!L6/RES_summary!L$19)</f>
        <v>43.46647326252053</v>
      </c>
      <c r="M6" s="72">
        <f>IF(RES_hh_emih!M6=0,0,RES_hh_emih!M6/RES_summary!M$19)</f>
        <v>34.531396529946434</v>
      </c>
      <c r="N6" s="72">
        <f>IF(RES_hh_emih!N6=0,0,RES_hh_emih!N6/RES_summary!N$19)</f>
        <v>37.531471996428557</v>
      </c>
      <c r="O6" s="72">
        <f>IF(RES_hh_emih!O6=0,0,RES_hh_emih!O6/RES_summary!O$19)</f>
        <v>42.840677160699869</v>
      </c>
      <c r="P6" s="72">
        <f>IF(RES_hh_emih!P6=0,0,RES_hh_emih!P6/RES_summary!P$19)</f>
        <v>35.417960369804561</v>
      </c>
      <c r="Q6" s="72">
        <f>IF(RES_hh_emih!Q6=0,0,RES_hh_emih!Q6/RES_summary!Q$19)</f>
        <v>36.062728781777302</v>
      </c>
      <c r="R6" s="72">
        <f>IF(RES_hh_emih!R6=0,0,RES_hh_emih!R6/RES_summary!R$19)</f>
        <v>36.082433668719545</v>
      </c>
      <c r="S6" s="72">
        <f>IF(RES_hh_emih!S6=0,0,RES_hh_emih!S6/RES_summary!S$19)</f>
        <v>40.969769285220607</v>
      </c>
      <c r="T6" s="72">
        <f>IF(RES_hh_emih!T6=0,0,RES_hh_emih!T6/RES_summary!T$19)</f>
        <v>35.831390090870734</v>
      </c>
      <c r="U6" s="72">
        <f>IF(RES_hh_emih!U6=0,0,RES_hh_emih!U6/RES_summary!U$19)</f>
        <v>35.910977521133539</v>
      </c>
      <c r="V6" s="72">
        <f>IF(RES_hh_emih!V6=0,0,RES_hh_emih!V6/RES_summary!V$19)</f>
        <v>37.242612216874605</v>
      </c>
      <c r="W6" s="72">
        <f>IF(RES_hh_emih!W6=0,0,RES_hh_emih!W6/RES_summary!W$19)</f>
        <v>38.643055172172396</v>
      </c>
      <c r="DA6" s="89" t="s">
        <v>603</v>
      </c>
    </row>
    <row r="7" spans="1:105" ht="12" customHeight="1" x14ac:dyDescent="0.25">
      <c r="A7" s="28" t="s">
        <v>205</v>
      </c>
      <c r="B7" s="72">
        <f>IF(RES_hh_emih!B7=0,0,RES_hh_emih!B7/RES_summary!B$19)</f>
        <v>56.976339170696313</v>
      </c>
      <c r="C7" s="72">
        <f>IF(RES_hh_emih!C7=0,0,RES_hh_emih!C7/RES_summary!C$19)</f>
        <v>55.940982122694159</v>
      </c>
      <c r="D7" s="72">
        <f>IF(RES_hh_emih!D7=0,0,RES_hh_emih!D7/RES_summary!D$19)</f>
        <v>52.645656090358386</v>
      </c>
      <c r="E7" s="72">
        <f>IF(RES_hh_emih!E7=0,0,RES_hh_emih!E7/RES_summary!E$19)</f>
        <v>52.383069640720102</v>
      </c>
      <c r="F7" s="72">
        <f>IF(RES_hh_emih!F7=0,0,RES_hh_emih!F7/RES_summary!F$19)</f>
        <v>51.739624642402696</v>
      </c>
      <c r="G7" s="72">
        <f>IF(RES_hh_emih!G7=0,0,RES_hh_emih!G7/RES_summary!G$19)</f>
        <v>51.410750664725072</v>
      </c>
      <c r="H7" s="72">
        <f>IF(RES_hh_emih!H7=0,0,RES_hh_emih!H7/RES_summary!H$19)</f>
        <v>50.905674863041817</v>
      </c>
      <c r="I7" s="72">
        <f>IF(RES_hh_emih!I7=0,0,RES_hh_emih!I7/RES_summary!I$19)</f>
        <v>46.397255904281074</v>
      </c>
      <c r="J7" s="72">
        <f>IF(RES_hh_emih!J7=0,0,RES_hh_emih!J7/RES_summary!J$19)</f>
        <v>48.782914427053321</v>
      </c>
      <c r="K7" s="72">
        <f>IF(RES_hh_emih!K7=0,0,RES_hh_emih!K7/RES_summary!K$19)</f>
        <v>47.469479077595359</v>
      </c>
      <c r="L7" s="72">
        <f>IF(RES_hh_emih!L7=0,0,RES_hh_emih!L7/RES_summary!L$19)</f>
        <v>54.303283179011785</v>
      </c>
      <c r="M7" s="72">
        <f>IF(RES_hh_emih!M7=0,0,RES_hh_emih!M7/RES_summary!M$19)</f>
        <v>48.151477043238032</v>
      </c>
      <c r="N7" s="72">
        <f>IF(RES_hh_emih!N7=0,0,RES_hh_emih!N7/RES_summary!N$19)</f>
        <v>45.957057068181513</v>
      </c>
      <c r="O7" s="72">
        <f>IF(RES_hh_emih!O7=0,0,RES_hh_emih!O7/RES_summary!O$19)</f>
        <v>49.390957764729897</v>
      </c>
      <c r="P7" s="72">
        <f>IF(RES_hh_emih!P7=0,0,RES_hh_emih!P7/RES_summary!P$19)</f>
        <v>42.580657248089956</v>
      </c>
      <c r="Q7" s="72">
        <f>IF(RES_hh_emih!Q7=0,0,RES_hh_emih!Q7/RES_summary!Q$19)</f>
        <v>45.672601508777603</v>
      </c>
      <c r="R7" s="72">
        <f>IF(RES_hh_emih!R7=0,0,RES_hh_emih!R7/RES_summary!R$19)</f>
        <v>46.490545714338495</v>
      </c>
      <c r="S7" s="72">
        <f>IF(RES_hh_emih!S7=0,0,RES_hh_emih!S7/RES_summary!S$19)</f>
        <v>47.320741910253858</v>
      </c>
      <c r="T7" s="72">
        <f>IF(RES_hh_emih!T7=0,0,RES_hh_emih!T7/RES_summary!T$19)</f>
        <v>42.636100726057279</v>
      </c>
      <c r="U7" s="72">
        <f>IF(RES_hh_emih!U7=0,0,RES_hh_emih!U7/RES_summary!U$19)</f>
        <v>43.763150818296452</v>
      </c>
      <c r="V7" s="72">
        <f>IF(RES_hh_emih!V7=0,0,RES_hh_emih!V7/RES_summary!V$19)</f>
        <v>46.178993794829829</v>
      </c>
      <c r="W7" s="72">
        <f>IF(RES_hh_emih!W7=0,0,RES_hh_emih!W7/RES_summary!W$19)</f>
        <v>49.093748284090523</v>
      </c>
      <c r="DA7" s="89" t="s">
        <v>604</v>
      </c>
    </row>
    <row r="8" spans="1:105" ht="12" customHeight="1" x14ac:dyDescent="0.25">
      <c r="A8" s="28" t="s">
        <v>192</v>
      </c>
      <c r="B8" s="72">
        <f>IF(RES_hh_emih!B8=0,0,RES_hh_emih!B8/RES_summary!B$19)</f>
        <v>35.939551880281357</v>
      </c>
      <c r="C8" s="72">
        <f>IF(RES_hh_emih!C8=0,0,RES_hh_emih!C8/RES_summary!C$19)</f>
        <v>38.637156528909969</v>
      </c>
      <c r="D8" s="72">
        <f>IF(RES_hh_emih!D8=0,0,RES_hh_emih!D8/RES_summary!D$19)</f>
        <v>34.40544633337192</v>
      </c>
      <c r="E8" s="72">
        <f>IF(RES_hh_emih!E8=0,0,RES_hh_emih!E8/RES_summary!E$19)</f>
        <v>33.796767137366679</v>
      </c>
      <c r="F8" s="72">
        <f>IF(RES_hh_emih!F8=0,0,RES_hh_emih!F8/RES_summary!F$19)</f>
        <v>30.478090549836509</v>
      </c>
      <c r="G8" s="72">
        <f>IF(RES_hh_emih!G8=0,0,RES_hh_emih!G8/RES_summary!G$19)</f>
        <v>35.596217935191966</v>
      </c>
      <c r="H8" s="72">
        <f>IF(RES_hh_emih!H8=0,0,RES_hh_emih!H8/RES_summary!H$19)</f>
        <v>32.62254702734964</v>
      </c>
      <c r="I8" s="72">
        <f>IF(RES_hh_emih!I8=0,0,RES_hh_emih!I8/RES_summary!I$19)</f>
        <v>29.462488975627288</v>
      </c>
      <c r="J8" s="72">
        <f>IF(RES_hh_emih!J8=0,0,RES_hh_emih!J8/RES_summary!J$19)</f>
        <v>30.383802842590466</v>
      </c>
      <c r="K8" s="72">
        <f>IF(RES_hh_emih!K8=0,0,RES_hh_emih!K8/RES_summary!K$19)</f>
        <v>30.869138878989574</v>
      </c>
      <c r="L8" s="72">
        <f>IF(RES_hh_emih!L8=0,0,RES_hh_emih!L8/RES_summary!L$19)</f>
        <v>34.061339007013409</v>
      </c>
      <c r="M8" s="72">
        <f>IF(RES_hh_emih!M8=0,0,RES_hh_emih!M8/RES_summary!M$19)</f>
        <v>30.137632754192971</v>
      </c>
      <c r="N8" s="72">
        <f>IF(RES_hh_emih!N8=0,0,RES_hh_emih!N8/RES_summary!N$19)</f>
        <v>31.247079359733565</v>
      </c>
      <c r="O8" s="72">
        <f>IF(RES_hh_emih!O8=0,0,RES_hh_emih!O8/RES_summary!O$19)</f>
        <v>31.927645854542561</v>
      </c>
      <c r="P8" s="72">
        <f>IF(RES_hh_emih!P8=0,0,RES_hh_emih!P8/RES_summary!P$19)</f>
        <v>26.857663099732605</v>
      </c>
      <c r="Q8" s="72">
        <f>IF(RES_hh_emih!Q8=0,0,RES_hh_emih!Q8/RES_summary!Q$19)</f>
        <v>29.30731788112594</v>
      </c>
      <c r="R8" s="72">
        <f>IF(RES_hh_emih!R8=0,0,RES_hh_emih!R8/RES_summary!R$19)</f>
        <v>31.759439592759382</v>
      </c>
      <c r="S8" s="72">
        <f>IF(RES_hh_emih!S8=0,0,RES_hh_emih!S8/RES_summary!S$19)</f>
        <v>30.518576865083418</v>
      </c>
      <c r="T8" s="72">
        <f>IF(RES_hh_emih!T8=0,0,RES_hh_emih!T8/RES_summary!T$19)</f>
        <v>27.569250810055699</v>
      </c>
      <c r="U8" s="72">
        <f>IF(RES_hh_emih!U8=0,0,RES_hh_emih!U8/RES_summary!U$19)</f>
        <v>29.352596465204332</v>
      </c>
      <c r="V8" s="72">
        <f>IF(RES_hh_emih!V8=0,0,RES_hh_emih!V8/RES_summary!V$19)</f>
        <v>29.506316730606748</v>
      </c>
      <c r="W8" s="72">
        <f>IF(RES_hh_emih!W8=0,0,RES_hh_emih!W8/RES_summary!W$19)</f>
        <v>31.572207035903897</v>
      </c>
      <c r="DA8" s="89" t="s">
        <v>605</v>
      </c>
    </row>
    <row r="9" spans="1:105" ht="12" customHeight="1" x14ac:dyDescent="0.25">
      <c r="A9" s="28" t="s">
        <v>207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DA9" s="89" t="s">
        <v>606</v>
      </c>
    </row>
    <row r="10" spans="1:105" ht="12" customHeight="1" x14ac:dyDescent="0.25">
      <c r="A10" s="28" t="s">
        <v>202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DA10" s="89" t="s">
        <v>607</v>
      </c>
    </row>
    <row r="11" spans="1:105" ht="12" customHeight="1" x14ac:dyDescent="0.25">
      <c r="A11" s="28" t="s">
        <v>203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DA11" s="89" t="s">
        <v>608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DA12" s="89" t="s">
        <v>609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DA13" s="90" t="s">
        <v>610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DA14" s="91" t="s">
        <v>611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DA15" s="88" t="s">
        <v>309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DA16" s="89" t="s">
        <v>612</v>
      </c>
    </row>
    <row r="17" spans="1:105" ht="12.95" customHeight="1" x14ac:dyDescent="0.25">
      <c r="A17" s="68" t="s">
        <v>55</v>
      </c>
      <c r="B17" s="69">
        <f>IF(RES_hh_emih!B17=0,0,RES_hh_emih!B17/RES_summary!B$19)</f>
        <v>2.548228151166152</v>
      </c>
      <c r="C17" s="69">
        <f>IF(RES_hh_emih!C17=0,0,RES_hh_emih!C17/RES_summary!C$19)</f>
        <v>2.549888092216817</v>
      </c>
      <c r="D17" s="69">
        <f>IF(RES_hh_emih!D17=0,0,RES_hh_emih!D17/RES_summary!D$19)</f>
        <v>2.6320353815064439</v>
      </c>
      <c r="E17" s="69">
        <f>IF(RES_hh_emih!E17=0,0,RES_hh_emih!E17/RES_summary!E$19)</f>
        <v>2.6265954792012853</v>
      </c>
      <c r="F17" s="69">
        <f>IF(RES_hh_emih!F17=0,0,RES_hh_emih!F17/RES_summary!F$19)</f>
        <v>2.5762761163096584</v>
      </c>
      <c r="G17" s="69">
        <f>IF(RES_hh_emih!G17=0,0,RES_hh_emih!G17/RES_summary!G$19)</f>
        <v>2.5061472335473556</v>
      </c>
      <c r="H17" s="69">
        <f>IF(RES_hh_emih!H17=0,0,RES_hh_emih!H17/RES_summary!H$19)</f>
        <v>2.5410985435440341</v>
      </c>
      <c r="I17" s="69">
        <f>IF(RES_hh_emih!I17=0,0,RES_hh_emih!I17/RES_summary!I$19)</f>
        <v>2.3120988328585041</v>
      </c>
      <c r="J17" s="69">
        <f>IF(RES_hh_emih!J17=0,0,RES_hh_emih!J17/RES_summary!J$19)</f>
        <v>2.2999750176288223</v>
      </c>
      <c r="K17" s="69">
        <f>IF(RES_hh_emih!K17=0,0,RES_hh_emih!K17/RES_summary!K$19)</f>
        <v>2.3349298112957606</v>
      </c>
      <c r="L17" s="69">
        <f>IF(RES_hh_emih!L17=0,0,RES_hh_emih!L17/RES_summary!L$19)</f>
        <v>2.3191711851580266</v>
      </c>
      <c r="M17" s="69">
        <f>IF(RES_hh_emih!M17=0,0,RES_hh_emih!M17/RES_summary!M$19)</f>
        <v>2.3262779837788421</v>
      </c>
      <c r="N17" s="69">
        <f>IF(RES_hh_emih!N17=0,0,RES_hh_emih!N17/RES_summary!N$19)</f>
        <v>2.1057964406306553</v>
      </c>
      <c r="O17" s="69">
        <f>IF(RES_hh_emih!O17=0,0,RES_hh_emih!O17/RES_summary!O$19)</f>
        <v>2.0933144171095357</v>
      </c>
      <c r="P17" s="69">
        <f>IF(RES_hh_emih!P17=0,0,RES_hh_emih!P17/RES_summary!P$19)</f>
        <v>2.0847432852906445</v>
      </c>
      <c r="Q17" s="69">
        <f>IF(RES_hh_emih!Q17=0,0,RES_hh_emih!Q17/RES_summary!Q$19)</f>
        <v>1.9405544199321088</v>
      </c>
      <c r="R17" s="69">
        <f>IF(RES_hh_emih!R17=0,0,RES_hh_emih!R17/RES_summary!R$19)</f>
        <v>1.8813594675790914</v>
      </c>
      <c r="S17" s="69">
        <f>IF(RES_hh_emih!S17=0,0,RES_hh_emih!S17/RES_summary!S$19)</f>
        <v>1.8452896453994978</v>
      </c>
      <c r="T17" s="69">
        <f>IF(RES_hh_emih!T17=0,0,RES_hh_emih!T17/RES_summary!T$19)</f>
        <v>1.6510158164732684</v>
      </c>
      <c r="U17" s="69">
        <f>IF(RES_hh_emih!U17=0,0,RES_hh_emih!U17/RES_summary!U$19)</f>
        <v>1.6356219703152062</v>
      </c>
      <c r="V17" s="69">
        <f>IF(RES_hh_emih!V17=0,0,RES_hh_emih!V17/RES_summary!V$19)</f>
        <v>1.6522159501999805</v>
      </c>
      <c r="W17" s="69">
        <f>IF(RES_hh_emih!W17=0,0,RES_hh_emih!W17/RES_summary!W$19)</f>
        <v>1.8653168276605825</v>
      </c>
      <c r="DA17" s="88" t="s">
        <v>310</v>
      </c>
    </row>
    <row r="18" spans="1:105" ht="12" customHeight="1" x14ac:dyDescent="0.25">
      <c r="A18" s="28" t="s">
        <v>51</v>
      </c>
      <c r="B18" s="72">
        <f>IF(RES_hh_emih!B18=0,0,RES_hh_emih!B18/RES_summary!B$19)</f>
        <v>10.44190256845642</v>
      </c>
      <c r="C18" s="72">
        <f>IF(RES_hh_emih!C18=0,0,RES_hh_emih!C18/RES_summary!C$19)</f>
        <v>10.842152918745327</v>
      </c>
      <c r="D18" s="72">
        <f>IF(RES_hh_emih!D18=0,0,RES_hh_emih!D18/RES_summary!D$19)</f>
        <v>11.112597858063092</v>
      </c>
      <c r="E18" s="72">
        <f>IF(RES_hh_emih!E18=0,0,RES_hh_emih!E18/RES_summary!E$19)</f>
        <v>10.691601487271303</v>
      </c>
      <c r="F18" s="72">
        <f>IF(RES_hh_emih!F18=0,0,RES_hh_emih!F18/RES_summary!F$19)</f>
        <v>11.990787020824611</v>
      </c>
      <c r="G18" s="72">
        <f>IF(RES_hh_emih!G18=0,0,RES_hh_emih!G18/RES_summary!G$19)</f>
        <v>9.28779531843767</v>
      </c>
      <c r="H18" s="72">
        <f>IF(RES_hh_emih!H18=0,0,RES_hh_emih!H18/RES_summary!H$19)</f>
        <v>10.451151054994574</v>
      </c>
      <c r="I18" s="72">
        <f>IF(RES_hh_emih!I18=0,0,RES_hh_emih!I18/RES_summary!I$19)</f>
        <v>10.372934633123874</v>
      </c>
      <c r="J18" s="72">
        <f>IF(RES_hh_emih!J18=0,0,RES_hh_emih!J18/RES_summary!J$19)</f>
        <v>11.340828915637633</v>
      </c>
      <c r="K18" s="72">
        <f>IF(RES_hh_emih!K18=0,0,RES_hh_emih!K18/RES_summary!K$19)</f>
        <v>10.380639672200106</v>
      </c>
      <c r="L18" s="72">
        <f>IF(RES_hh_emih!L18=0,0,RES_hh_emih!L18/RES_summary!L$19)</f>
        <v>12.492652140014995</v>
      </c>
      <c r="M18" s="72">
        <f>IF(RES_hh_emih!M18=0,0,RES_hh_emih!M18/RES_summary!M$19)</f>
        <v>11.119751981949586</v>
      </c>
      <c r="N18" s="72">
        <f>IF(RES_hh_emih!N18=0,0,RES_hh_emih!N18/RES_summary!N$19)</f>
        <v>8.4992838863544158</v>
      </c>
      <c r="O18" s="72">
        <f>IF(RES_hh_emih!O18=0,0,RES_hh_emih!O18/RES_summary!O$19)</f>
        <v>10.364921917806274</v>
      </c>
      <c r="P18" s="72">
        <f>IF(RES_hh_emih!P18=0,0,RES_hh_emih!P18/RES_summary!P$19)</f>
        <v>12.246813346120762</v>
      </c>
      <c r="Q18" s="72">
        <f>IF(RES_hh_emih!Q18=0,0,RES_hh_emih!Q18/RES_summary!Q$19)</f>
        <v>10.976963395625377</v>
      </c>
      <c r="R18" s="72">
        <f>IF(RES_hh_emih!R18=0,0,RES_hh_emih!R18/RES_summary!R$19)</f>
        <v>8.4786400514952494</v>
      </c>
      <c r="S18" s="72">
        <f>IF(RES_hh_emih!S18=0,0,RES_hh_emih!S18/RES_summary!S$19)</f>
        <v>9.856230330586671</v>
      </c>
      <c r="T18" s="72">
        <f>IF(RES_hh_emih!T18=0,0,RES_hh_emih!T18/RES_summary!T$19)</f>
        <v>8.2191415359283564</v>
      </c>
      <c r="U18" s="72">
        <f>IF(RES_hh_emih!U18=0,0,RES_hh_emih!U18/RES_summary!U$19)</f>
        <v>9.7612629774182125</v>
      </c>
      <c r="V18" s="72">
        <f>IF(RES_hh_emih!V18=0,0,RES_hh_emih!V18/RES_summary!V$19)</f>
        <v>10.549652971293762</v>
      </c>
      <c r="W18" s="72">
        <f>IF(RES_hh_emih!W18=0,0,RES_hh_emih!W18/RES_summary!W$19)</f>
        <v>8.3816159242366854</v>
      </c>
      <c r="DA18" s="89" t="s">
        <v>613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8.0077951513596446</v>
      </c>
      <c r="C19" s="72">
        <f>IF(RES_hh_emih!C19=0,0,RES_hh_emih!C19/RES_summary!C$19)</f>
        <v>7.0885467815723437</v>
      </c>
      <c r="D19" s="72">
        <f>IF(RES_hh_emih!D19=0,0,RES_hh_emih!D19/RES_summary!D$19)</f>
        <v>7.6584730592077728</v>
      </c>
      <c r="E19" s="72">
        <f>IF(RES_hh_emih!E19=0,0,RES_hh_emih!E19/RES_summary!E$19)</f>
        <v>6.979634144296643</v>
      </c>
      <c r="F19" s="72">
        <f>IF(RES_hh_emih!F19=0,0,RES_hh_emih!F19/RES_summary!F$19)</f>
        <v>6.8977423812805361</v>
      </c>
      <c r="G19" s="72">
        <f>IF(RES_hh_emih!G19=0,0,RES_hh_emih!G19/RES_summary!G$19)</f>
        <v>7.8289758628004211</v>
      </c>
      <c r="H19" s="72">
        <f>IF(RES_hh_emih!H19=0,0,RES_hh_emih!H19/RES_summary!H$19)</f>
        <v>7.2449967539193585</v>
      </c>
      <c r="I19" s="72">
        <f>IF(RES_hh_emih!I19=0,0,RES_hh_emih!I19/RES_summary!I$19)</f>
        <v>7.6950286884027506</v>
      </c>
      <c r="J19" s="72">
        <f>IF(RES_hh_emih!J19=0,0,RES_hh_emih!J19/RES_summary!J$19)</f>
        <v>8.4215723394263673</v>
      </c>
      <c r="K19" s="72">
        <f>IF(RES_hh_emih!K19=0,0,RES_hh_emih!K19/RES_summary!K$19)</f>
        <v>6.7522980719292311</v>
      </c>
      <c r="L19" s="72">
        <f>IF(RES_hh_emih!L19=0,0,RES_hh_emih!L19/RES_summary!L$19)</f>
        <v>7.3925261758255312</v>
      </c>
      <c r="M19" s="72">
        <f>IF(RES_hh_emih!M19=0,0,RES_hh_emih!M19/RES_summary!M$19)</f>
        <v>7.9940965868682454</v>
      </c>
      <c r="N19" s="72">
        <f>IF(RES_hh_emih!N19=0,0,RES_hh_emih!N19/RES_summary!N$19)</f>
        <v>8.0422045073678543</v>
      </c>
      <c r="O19" s="72">
        <f>IF(RES_hh_emih!O19=0,0,RES_hh_emih!O19/RES_summary!O$19)</f>
        <v>7.4945600961091632</v>
      </c>
      <c r="P19" s="72">
        <f>IF(RES_hh_emih!P19=0,0,RES_hh_emih!P19/RES_summary!P$19)</f>
        <v>7.880581557952488</v>
      </c>
      <c r="Q19" s="72">
        <f>IF(RES_hh_emih!Q19=0,0,RES_hh_emih!Q19/RES_summary!Q$19)</f>
        <v>8.0055890273880408</v>
      </c>
      <c r="R19" s="72">
        <f>IF(RES_hh_emih!R19=0,0,RES_hh_emih!R19/RES_summary!R$19)</f>
        <v>6.8467186493292891</v>
      </c>
      <c r="S19" s="72">
        <f>IF(RES_hh_emih!S19=0,0,RES_hh_emih!S19/RES_summary!S$19)</f>
        <v>6.9670632554452618</v>
      </c>
      <c r="T19" s="72">
        <f>IF(RES_hh_emih!T19=0,0,RES_hh_emih!T19/RES_summary!T$19)</f>
        <v>6.4122424143219128</v>
      </c>
      <c r="U19" s="72">
        <f>IF(RES_hh_emih!U19=0,0,RES_hh_emih!U19/RES_summary!U$19)</f>
        <v>6.3470867566174087</v>
      </c>
      <c r="V19" s="72">
        <f>IF(RES_hh_emih!V19=0,0,RES_hh_emih!V19/RES_summary!V$19)</f>
        <v>5.951090739053547</v>
      </c>
      <c r="W19" s="72">
        <f>IF(RES_hh_emih!W19=0,0,RES_hh_emih!W19/RES_summary!W$19)</f>
        <v>7.2941875873256663</v>
      </c>
      <c r="DA19" s="89" t="s">
        <v>614</v>
      </c>
    </row>
    <row r="20" spans="1:105" ht="12" customHeight="1" x14ac:dyDescent="0.25">
      <c r="A20" s="28" t="s">
        <v>205</v>
      </c>
      <c r="B20" s="72">
        <f>IF(RES_hh_emih!B20=0,0,RES_hh_emih!B20/RES_summary!B$19)</f>
        <v>9.7596293176600923</v>
      </c>
      <c r="C20" s="72">
        <f>IF(RES_hh_emih!C20=0,0,RES_hh_emih!C20/RES_summary!C$19)</f>
        <v>9.6719506759786835</v>
      </c>
      <c r="D20" s="72">
        <f>IF(RES_hh_emih!D20=0,0,RES_hh_emih!D20/RES_summary!D$19)</f>
        <v>10.30019559641633</v>
      </c>
      <c r="E20" s="72">
        <f>IF(RES_hh_emih!E20=0,0,RES_hh_emih!E20/RES_summary!E$19)</f>
        <v>10.443994783017192</v>
      </c>
      <c r="F20" s="72">
        <f>IF(RES_hh_emih!F20=0,0,RES_hh_emih!F20/RES_summary!F$19)</f>
        <v>10.379919298054741</v>
      </c>
      <c r="G20" s="72">
        <f>IF(RES_hh_emih!G20=0,0,RES_hh_emih!G20/RES_summary!G$19)</f>
        <v>9.3593762784156969</v>
      </c>
      <c r="H20" s="72">
        <f>IF(RES_hh_emih!H20=0,0,RES_hh_emih!H20/RES_summary!H$19)</f>
        <v>9.9798715143988179</v>
      </c>
      <c r="I20" s="72">
        <f>IF(RES_hh_emih!I20=0,0,RES_hh_emih!I20/RES_summary!I$19)</f>
        <v>9.4608437149318743</v>
      </c>
      <c r="J20" s="72">
        <f>IF(RES_hh_emih!J20=0,0,RES_hh_emih!J20/RES_summary!J$19)</f>
        <v>9.7994935770114289</v>
      </c>
      <c r="K20" s="72">
        <f>IF(RES_hh_emih!K20=0,0,RES_hh_emih!K20/RES_summary!K$19)</f>
        <v>10.169959345030872</v>
      </c>
      <c r="L20" s="72">
        <f>IF(RES_hh_emih!L20=0,0,RES_hh_emih!L20/RES_summary!L$19)</f>
        <v>10.613645614222019</v>
      </c>
      <c r="M20" s="72">
        <f>IF(RES_hh_emih!M20=0,0,RES_hh_emih!M20/RES_summary!M$19)</f>
        <v>10.775550628505099</v>
      </c>
      <c r="N20" s="72">
        <f>IF(RES_hh_emih!N20=0,0,RES_hh_emih!N20/RES_summary!N$19)</f>
        <v>9.508367387152159</v>
      </c>
      <c r="O20" s="72">
        <f>IF(RES_hh_emih!O20=0,0,RES_hh_emih!O20/RES_summary!O$19)</f>
        <v>10.329795330524821</v>
      </c>
      <c r="P20" s="72">
        <f>IF(RES_hh_emih!P20=0,0,RES_hh_emih!P20/RES_summary!P$19)</f>
        <v>10.298587226010202</v>
      </c>
      <c r="Q20" s="72">
        <f>IF(RES_hh_emih!Q20=0,0,RES_hh_emih!Q20/RES_summary!Q$19)</f>
        <v>9.8052038112370816</v>
      </c>
      <c r="R20" s="72">
        <f>IF(RES_hh_emih!R20=0,0,RES_hh_emih!R20/RES_summary!R$19)</f>
        <v>9.5316250372743525</v>
      </c>
      <c r="S20" s="72">
        <f>IF(RES_hh_emih!S20=0,0,RES_hh_emih!S20/RES_summary!S$19)</f>
        <v>9.4464024265146982</v>
      </c>
      <c r="T20" s="72">
        <f>IF(RES_hh_emih!T20=0,0,RES_hh_emih!T20/RES_summary!T$19)</f>
        <v>8.436295383125751</v>
      </c>
      <c r="U20" s="72">
        <f>IF(RES_hh_emih!U20=0,0,RES_hh_emih!U20/RES_summary!U$19)</f>
        <v>8.4420110963569002</v>
      </c>
      <c r="V20" s="72">
        <f>IF(RES_hh_emih!V20=0,0,RES_hh_emih!V20/RES_summary!V$19)</f>
        <v>8.4554420148761604</v>
      </c>
      <c r="W20" s="72">
        <f>IF(RES_hh_emih!W20=0,0,RES_hh_emih!W20/RES_summary!W$19)</f>
        <v>9.2468815941219642</v>
      </c>
      <c r="DA20" s="89" t="s">
        <v>615</v>
      </c>
    </row>
    <row r="21" spans="1:105" ht="12" customHeight="1" x14ac:dyDescent="0.25">
      <c r="A21" s="28" t="s">
        <v>192</v>
      </c>
      <c r="B21" s="72">
        <f>IF(RES_hh_emih!B21=0,0,RES_hh_emih!B21/RES_summary!B$19)</f>
        <v>6.803984285801616</v>
      </c>
      <c r="C21" s="72">
        <f>IF(RES_hh_emih!C21=0,0,RES_hh_emih!C21/RES_summary!C$19)</f>
        <v>7.2588959568734257</v>
      </c>
      <c r="D21" s="72">
        <f>IF(RES_hh_emih!D21=0,0,RES_hh_emih!D21/RES_summary!D$19)</f>
        <v>7.2460047895997954</v>
      </c>
      <c r="E21" s="72">
        <f>IF(RES_hh_emih!E21=0,0,RES_hh_emih!E21/RES_summary!E$19)</f>
        <v>7.1550519681261333</v>
      </c>
      <c r="F21" s="72">
        <f>IF(RES_hh_emih!F21=0,0,RES_hh_emih!F21/RES_summary!F$19)</f>
        <v>6.6653956711350908</v>
      </c>
      <c r="G21" s="72">
        <f>IF(RES_hh_emih!G21=0,0,RES_hh_emih!G21/RES_summary!G$19)</f>
        <v>7.0639397426364514</v>
      </c>
      <c r="H21" s="72">
        <f>IF(RES_hh_emih!H21=0,0,RES_hh_emih!H21/RES_summary!H$19)</f>
        <v>6.9772148544552142</v>
      </c>
      <c r="I21" s="72">
        <f>IF(RES_hh_emih!I21=0,0,RES_hh_emih!I21/RES_summary!I$19)</f>
        <v>6.4981972323935766</v>
      </c>
      <c r="J21" s="72">
        <f>IF(RES_hh_emih!J21=0,0,RES_hh_emih!J21/RES_summary!J$19)</f>
        <v>6.5718663859131654</v>
      </c>
      <c r="K21" s="72">
        <f>IF(RES_hh_emih!K21=0,0,RES_hh_emih!K21/RES_summary!K$19)</f>
        <v>7.0290704466722387</v>
      </c>
      <c r="L21" s="72">
        <f>IF(RES_hh_emih!L21=0,0,RES_hh_emih!L21/RES_summary!L$19)</f>
        <v>6.8851591402284571</v>
      </c>
      <c r="M21" s="72">
        <f>IF(RES_hh_emih!M21=0,0,RES_hh_emih!M21/RES_summary!M$19)</f>
        <v>7.0760292416615869</v>
      </c>
      <c r="N21" s="72">
        <f>IF(RES_hh_emih!N21=0,0,RES_hh_emih!N21/RES_summary!N$19)</f>
        <v>6.940993703063385</v>
      </c>
      <c r="O21" s="72">
        <f>IF(RES_hh_emih!O21=0,0,RES_hh_emih!O21/RES_summary!O$19)</f>
        <v>6.5861674178628444</v>
      </c>
      <c r="P21" s="72">
        <f>IF(RES_hh_emih!P21=0,0,RES_hh_emih!P21/RES_summary!P$19)</f>
        <v>6.8359927389953414</v>
      </c>
      <c r="Q21" s="72">
        <f>IF(RES_hh_emih!Q21=0,0,RES_hh_emih!Q21/RES_summary!Q$19)</f>
        <v>6.4227235444315873</v>
      </c>
      <c r="R21" s="72">
        <f>IF(RES_hh_emih!R21=0,0,RES_hh_emih!R21/RES_summary!R$19)</f>
        <v>6.3704058155967527</v>
      </c>
      <c r="S21" s="72">
        <f>IF(RES_hh_emih!S21=0,0,RES_hh_emih!S21/RES_summary!S$19)</f>
        <v>6.1740123101226541</v>
      </c>
      <c r="T21" s="72">
        <f>IF(RES_hh_emih!T21=0,0,RES_hh_emih!T21/RES_summary!T$19)</f>
        <v>5.6072050855118336</v>
      </c>
      <c r="U21" s="72">
        <f>IF(RES_hh_emih!U21=0,0,RES_hh_emih!U21/RES_summary!U$19)</f>
        <v>5.4593506793421103</v>
      </c>
      <c r="V21" s="72">
        <f>IF(RES_hh_emih!V21=0,0,RES_hh_emih!V21/RES_summary!V$19)</f>
        <v>5.4561946418453626</v>
      </c>
      <c r="W21" s="72">
        <f>IF(RES_hh_emih!W21=0,0,RES_hh_emih!W21/RES_summary!W$19)</f>
        <v>6.1532027578756345</v>
      </c>
      <c r="DA21" s="89" t="s">
        <v>616</v>
      </c>
    </row>
    <row r="22" spans="1:105" ht="12" customHeight="1" x14ac:dyDescent="0.25">
      <c r="A22" s="28" t="s">
        <v>207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DA22" s="89" t="s">
        <v>617</v>
      </c>
    </row>
    <row r="23" spans="1:105" ht="12" customHeight="1" x14ac:dyDescent="0.25">
      <c r="A23" s="28" t="s">
        <v>202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DA23" s="89" t="s">
        <v>618</v>
      </c>
    </row>
    <row r="24" spans="1:105" ht="12" customHeight="1" x14ac:dyDescent="0.25">
      <c r="A24" s="28" t="s">
        <v>203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DA24" s="89" t="s">
        <v>619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DA25" s="90" t="s">
        <v>620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DA26" s="92" t="s">
        <v>621</v>
      </c>
    </row>
    <row r="27" spans="1:105" ht="12.95" customHeight="1" x14ac:dyDescent="0.25">
      <c r="A27" s="68" t="s">
        <v>54</v>
      </c>
      <c r="B27" s="69">
        <f>IF(RES_hh_emih!B27=0,0,RES_hh_emih!B27/RES_summary!B$19)</f>
        <v>5.1399443610761743E-2</v>
      </c>
      <c r="C27" s="69">
        <f>IF(RES_hh_emih!C27=0,0,RES_hh_emih!C27/RES_summary!C$19)</f>
        <v>6.0862806007698382E-2</v>
      </c>
      <c r="D27" s="69">
        <f>IF(RES_hh_emih!D27=0,0,RES_hh_emih!D27/RES_summary!D$19)</f>
        <v>6.1859507404728571E-2</v>
      </c>
      <c r="E27" s="69">
        <f>IF(RES_hh_emih!E27=0,0,RES_hh_emih!E27/RES_summary!E$19)</f>
        <v>6.203786540494613E-2</v>
      </c>
      <c r="F27" s="69">
        <f>IF(RES_hh_emih!F27=0,0,RES_hh_emih!F27/RES_summary!F$19)</f>
        <v>6.6069877376715963E-2</v>
      </c>
      <c r="G27" s="69">
        <f>IF(RES_hh_emih!G27=0,0,RES_hh_emih!G27/RES_summary!G$19)</f>
        <v>6.6149139141327834E-2</v>
      </c>
      <c r="H27" s="69">
        <f>IF(RES_hh_emih!H27=0,0,RES_hh_emih!H27/RES_summary!H$19)</f>
        <v>7.5049977144783855E-2</v>
      </c>
      <c r="I27" s="69">
        <f>IF(RES_hh_emih!I27=0,0,RES_hh_emih!I27/RES_summary!I$19)</f>
        <v>6.0797630311898922E-2</v>
      </c>
      <c r="J27" s="69">
        <f>IF(RES_hh_emih!J27=0,0,RES_hh_emih!J27/RES_summary!J$19)</f>
        <v>6.5469409971983458E-2</v>
      </c>
      <c r="K27" s="69">
        <f>IF(RES_hh_emih!K27=0,0,RES_hh_emih!K27/RES_summary!K$19)</f>
        <v>8.1900008683914866E-2</v>
      </c>
      <c r="L27" s="69">
        <f>IF(RES_hh_emih!L27=0,0,RES_hh_emih!L27/RES_summary!L$19)</f>
        <v>8.0273740973949556E-2</v>
      </c>
      <c r="M27" s="69">
        <f>IF(RES_hh_emih!M27=0,0,RES_hh_emih!M27/RES_summary!M$19)</f>
        <v>7.8471656294790235E-2</v>
      </c>
      <c r="N27" s="69">
        <f>IF(RES_hh_emih!N27=0,0,RES_hh_emih!N27/RES_summary!N$19)</f>
        <v>7.284812255096007E-2</v>
      </c>
      <c r="O27" s="69">
        <f>IF(RES_hh_emih!O27=0,0,RES_hh_emih!O27/RES_summary!O$19)</f>
        <v>6.9304196181047217E-2</v>
      </c>
      <c r="P27" s="69">
        <f>IF(RES_hh_emih!P27=0,0,RES_hh_emih!P27/RES_summary!P$19)</f>
        <v>6.6908799383738879E-2</v>
      </c>
      <c r="Q27" s="69">
        <f>IF(RES_hh_emih!Q27=0,0,RES_hh_emih!Q27/RES_summary!Q$19)</f>
        <v>6.2785358325174678E-2</v>
      </c>
      <c r="R27" s="69">
        <f>IF(RES_hh_emih!R27=0,0,RES_hh_emih!R27/RES_summary!R$19)</f>
        <v>5.9800246746897226E-2</v>
      </c>
      <c r="S27" s="69">
        <f>IF(RES_hh_emih!S27=0,0,RES_hh_emih!S27/RES_summary!S$19)</f>
        <v>5.9075792346276898E-2</v>
      </c>
      <c r="T27" s="69">
        <f>IF(RES_hh_emih!T27=0,0,RES_hh_emih!T27/RES_summary!T$19)</f>
        <v>5.4875259042225441E-2</v>
      </c>
      <c r="U27" s="69">
        <f>IF(RES_hh_emih!U27=0,0,RES_hh_emih!U27/RES_summary!U$19)</f>
        <v>5.7004466360548553E-2</v>
      </c>
      <c r="V27" s="69">
        <f>IF(RES_hh_emih!V27=0,0,RES_hh_emih!V27/RES_summary!V$19)</f>
        <v>5.8098149951579824E-2</v>
      </c>
      <c r="W27" s="69">
        <f>IF(RES_hh_emih!W27=0,0,RES_hh_emih!W27/RES_summary!W$19)</f>
        <v>6.5584918752073645E-2</v>
      </c>
      <c r="DA27" s="88" t="s">
        <v>311</v>
      </c>
    </row>
    <row r="28" spans="1:105" ht="12" customHeight="1" x14ac:dyDescent="0.25">
      <c r="A28" s="28" t="s">
        <v>51</v>
      </c>
      <c r="B28" s="72">
        <f>IF(RES_hh_emih!B28=0,0,RES_hh_emih!B28/RES_summary!B$19)</f>
        <v>1.861355253349338</v>
      </c>
      <c r="C28" s="72">
        <f>IF(RES_hh_emih!C28=0,0,RES_hh_emih!C28/RES_summary!C$19)</f>
        <v>2.064465855289269</v>
      </c>
      <c r="D28" s="72">
        <f>IF(RES_hh_emih!D28=0,0,RES_hh_emih!D28/RES_summary!D$19)</f>
        <v>2.1186175346164036</v>
      </c>
      <c r="E28" s="72">
        <f>IF(RES_hh_emih!E28=0,0,RES_hh_emih!E28/RES_summary!E$19)</f>
        <v>1.9997028617071115</v>
      </c>
      <c r="F28" s="72">
        <f>IF(RES_hh_emih!F28=0,0,RES_hh_emih!F28/RES_summary!F$19)</f>
        <v>2.3730865967482959</v>
      </c>
      <c r="G28" s="72">
        <f>IF(RES_hh_emih!G28=0,0,RES_hh_emih!G28/RES_summary!G$19)</f>
        <v>1.6209448569119824</v>
      </c>
      <c r="H28" s="72">
        <f>IF(RES_hh_emih!H28=0,0,RES_hh_emih!H28/RES_summary!H$19)</f>
        <v>2.0429985652430314</v>
      </c>
      <c r="I28" s="72">
        <f>IF(RES_hh_emih!I28=0,0,RES_hh_emih!I28/RES_summary!I$19)</f>
        <v>1.7720805337966112</v>
      </c>
      <c r="J28" s="72">
        <f>IF(RES_hh_emih!J28=0,0,RES_hh_emih!J28/RES_summary!J$19)</f>
        <v>2.0961633910569555</v>
      </c>
      <c r="K28" s="72">
        <f>IF(RES_hh_emih!K28=0,0,RES_hh_emih!K28/RES_summary!K$19)</f>
        <v>2.1896664093436846</v>
      </c>
      <c r="L28" s="72">
        <f>IF(RES_hh_emih!L28=0,0,RES_hh_emih!L28/RES_summary!L$19)</f>
        <v>2.3963929726365318</v>
      </c>
      <c r="M28" s="72">
        <f>IF(RES_hh_emih!M28=0,0,RES_hh_emih!M28/RES_summary!M$19)</f>
        <v>2.5862949450688024</v>
      </c>
      <c r="N28" s="72">
        <f>IF(RES_hh_emih!N28=0,0,RES_hh_emih!N28/RES_summary!N$19)</f>
        <v>2.7380810636528237</v>
      </c>
      <c r="O28" s="72">
        <f>IF(RES_hh_emih!O28=0,0,RES_hh_emih!O28/RES_summary!O$19)</f>
        <v>2.4039714072063996</v>
      </c>
      <c r="P28" s="72">
        <f>IF(RES_hh_emih!P28=0,0,RES_hh_emih!P28/RES_summary!P$19)</f>
        <v>1.7191148161971743</v>
      </c>
      <c r="Q28" s="72">
        <f>IF(RES_hh_emih!Q28=0,0,RES_hh_emih!Q28/RES_summary!Q$19)</f>
        <v>2.4481334378235986</v>
      </c>
      <c r="R28" s="72">
        <f>IF(RES_hh_emih!R28=0,0,RES_hh_emih!R28/RES_summary!R$19)</f>
        <v>2.5379977072246742</v>
      </c>
      <c r="S28" s="72">
        <f>IF(RES_hh_emih!S28=0,0,RES_hh_emih!S28/RES_summary!S$19)</f>
        <v>2.6588006497325578</v>
      </c>
      <c r="T28" s="72">
        <f>IF(RES_hh_emih!T28=0,0,RES_hh_emih!T28/RES_summary!T$19)</f>
        <v>2.4733597694777476</v>
      </c>
      <c r="U28" s="72">
        <f>IF(RES_hh_emih!U28=0,0,RES_hh_emih!U28/RES_summary!U$19)</f>
        <v>2.4482956396075433</v>
      </c>
      <c r="V28" s="72">
        <f>IF(RES_hh_emih!V28=0,0,RES_hh_emih!V28/RES_summary!V$19)</f>
        <v>2.6674368289036283</v>
      </c>
      <c r="W28" s="72">
        <f>IF(RES_hh_emih!W28=0,0,RES_hh_emih!W28/RES_summary!W$19)</f>
        <v>2.4940156889859515</v>
      </c>
      <c r="DA28" s="89" t="s">
        <v>622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1.1066756286590194</v>
      </c>
      <c r="C29" s="72">
        <f>IF(RES_hh_emih!C29=0,0,RES_hh_emih!C29/RES_summary!C$19)</f>
        <v>1.2654365466446587</v>
      </c>
      <c r="D29" s="72">
        <f>IF(RES_hh_emih!D29=0,0,RES_hh_emih!D29/RES_summary!D$19)</f>
        <v>1.3279007214948413</v>
      </c>
      <c r="E29" s="72">
        <f>IF(RES_hh_emih!E29=0,0,RES_hh_emih!E29/RES_summary!E$19)</f>
        <v>1.2565772605750052</v>
      </c>
      <c r="F29" s="72">
        <f>IF(RES_hh_emih!F29=0,0,RES_hh_emih!F29/RES_summary!F$19)</f>
        <v>1.3568389807386896</v>
      </c>
      <c r="G29" s="72">
        <f>IF(RES_hh_emih!G29=0,0,RES_hh_emih!G29/RES_summary!G$19)</f>
        <v>1.1279665809946235</v>
      </c>
      <c r="H29" s="72">
        <f>IF(RES_hh_emih!H29=0,0,RES_hh_emih!H29/RES_summary!H$19)</f>
        <v>1.2812003229451019</v>
      </c>
      <c r="I29" s="72">
        <f>IF(RES_hh_emih!I29=0,0,RES_hh_emih!I29/RES_summary!I$19)</f>
        <v>1.1129660797901786</v>
      </c>
      <c r="J29" s="72">
        <f>IF(RES_hh_emih!J29=0,0,RES_hh_emih!J29/RES_summary!J$19)</f>
        <v>1.187253923876054</v>
      </c>
      <c r="K29" s="72">
        <f>IF(RES_hh_emih!K29=0,0,RES_hh_emih!K29/RES_summary!K$19)</f>
        <v>1.5378267626698017</v>
      </c>
      <c r="L29" s="72">
        <f>IF(RES_hh_emih!L29=0,0,RES_hh_emih!L29/RES_summary!L$19)</f>
        <v>1.6438519042266027</v>
      </c>
      <c r="M29" s="72">
        <f>IF(RES_hh_emih!M29=0,0,RES_hh_emih!M29/RES_summary!M$19)</f>
        <v>1.5169036760434744</v>
      </c>
      <c r="N29" s="72">
        <f>IF(RES_hh_emih!N29=0,0,RES_hh_emih!N29/RES_summary!N$19)</f>
        <v>1.2892624404906228</v>
      </c>
      <c r="O29" s="72">
        <f>IF(RES_hh_emih!O29=0,0,RES_hh_emih!O29/RES_summary!O$19)</f>
        <v>1.2831148856555565</v>
      </c>
      <c r="P29" s="72">
        <f>IF(RES_hh_emih!P29=0,0,RES_hh_emih!P29/RES_summary!P$19)</f>
        <v>1.4333692101571951</v>
      </c>
      <c r="Q29" s="72">
        <f>IF(RES_hh_emih!Q29=0,0,RES_hh_emih!Q29/RES_summary!Q$19)</f>
        <v>1.5931208470442355</v>
      </c>
      <c r="R29" s="72">
        <f>IF(RES_hh_emih!R29=0,0,RES_hh_emih!R29/RES_summary!R$19)</f>
        <v>1.6786688232483671</v>
      </c>
      <c r="S29" s="72">
        <f>IF(RES_hh_emih!S29=0,0,RES_hh_emih!S29/RES_summary!S$19)</f>
        <v>1.6090647166317105</v>
      </c>
      <c r="T29" s="72">
        <f>IF(RES_hh_emih!T29=0,0,RES_hh_emih!T29/RES_summary!T$19)</f>
        <v>1.4894556046628875</v>
      </c>
      <c r="U29" s="72">
        <f>IF(RES_hh_emih!U29=0,0,RES_hh_emih!U29/RES_summary!U$19)</f>
        <v>1.5260631146724344</v>
      </c>
      <c r="V29" s="72">
        <f>IF(RES_hh_emih!V29=0,0,RES_hh_emih!V29/RES_summary!V$19)</f>
        <v>1.4777388879772446</v>
      </c>
      <c r="W29" s="72">
        <f>IF(RES_hh_emih!W29=0,0,RES_hh_emih!W29/RES_summary!W$19)</f>
        <v>1.8305582386094459</v>
      </c>
      <c r="DA29" s="89" t="s">
        <v>623</v>
      </c>
    </row>
    <row r="30" spans="1:105" ht="12" customHeight="1" x14ac:dyDescent="0.25">
      <c r="A30" s="28" t="s">
        <v>192</v>
      </c>
      <c r="B30" s="72">
        <f>IF(RES_hh_emih!B30=0,0,RES_hh_emih!B30/RES_summary!B$19)</f>
        <v>0.96234687737524116</v>
      </c>
      <c r="C30" s="72">
        <f>IF(RES_hh_emih!C30=0,0,RES_hh_emih!C30/RES_summary!C$19)</f>
        <v>1.1456953856864027</v>
      </c>
      <c r="D30" s="72">
        <f>IF(RES_hh_emih!D30=0,0,RES_hh_emih!D30/RES_summary!D$19)</f>
        <v>1.1605129818043403</v>
      </c>
      <c r="E30" s="72">
        <f>IF(RES_hh_emih!E30=0,0,RES_hh_emih!E30/RES_summary!E$19)</f>
        <v>1.1368670004003851</v>
      </c>
      <c r="F30" s="72">
        <f>IF(RES_hh_emih!F30=0,0,RES_hh_emih!F30/RES_summary!F$19)</f>
        <v>1.1315088013043595</v>
      </c>
      <c r="G30" s="72">
        <f>IF(RES_hh_emih!G30=0,0,RES_hh_emih!G30/RES_summary!G$19)</f>
        <v>1.0732360964166852</v>
      </c>
      <c r="H30" s="72">
        <f>IF(RES_hh_emih!H30=0,0,RES_hh_emih!H30/RES_summary!H$19)</f>
        <v>1.189338142532907</v>
      </c>
      <c r="I30" s="72">
        <f>IF(RES_hh_emih!I30=0,0,RES_hh_emih!I30/RES_summary!I$19)</f>
        <v>0.96909760843841208</v>
      </c>
      <c r="J30" s="72">
        <f>IF(RES_hh_emih!J30=0,0,RES_hh_emih!J30/RES_summary!J$19)</f>
        <v>1.066957549013541</v>
      </c>
      <c r="K30" s="72">
        <f>IF(RES_hh_emih!K30=0,0,RES_hh_emih!K30/RES_summary!K$19)</f>
        <v>1.3612525426553235</v>
      </c>
      <c r="L30" s="72">
        <f>IF(RES_hh_emih!L30=0,0,RES_hh_emih!L30/RES_summary!L$19)</f>
        <v>1.3601581903881583</v>
      </c>
      <c r="M30" s="72">
        <f>IF(RES_hh_emih!M30=0,0,RES_hh_emih!M30/RES_summary!M$19)</f>
        <v>1.3741824410612846</v>
      </c>
      <c r="N30" s="72">
        <f>IF(RES_hh_emih!N30=0,0,RES_hh_emih!N30/RES_summary!N$19)</f>
        <v>1.3510964819760745</v>
      </c>
      <c r="O30" s="72">
        <f>IF(RES_hh_emih!O30=0,0,RES_hh_emih!O30/RES_summary!O$19)</f>
        <v>1.3522613816702562</v>
      </c>
      <c r="P30" s="72">
        <f>IF(RES_hh_emih!P30=0,0,RES_hh_emih!P30/RES_summary!P$19)</f>
        <v>1.3889881532365693</v>
      </c>
      <c r="Q30" s="72">
        <f>IF(RES_hh_emih!Q30=0,0,RES_hh_emih!Q30/RES_summary!Q$19)</f>
        <v>1.3517141476994954</v>
      </c>
      <c r="R30" s="72">
        <f>IF(RES_hh_emih!R30=0,0,RES_hh_emih!R30/RES_summary!R$19)</f>
        <v>1.3493706349129102</v>
      </c>
      <c r="S30" s="72">
        <f>IF(RES_hh_emih!S30=0,0,RES_hh_emih!S30/RES_summary!S$19)</f>
        <v>1.377519820483087</v>
      </c>
      <c r="T30" s="72">
        <f>IF(RES_hh_emih!T30=0,0,RES_hh_emih!T30/RES_summary!T$19)</f>
        <v>1.3179124679645631</v>
      </c>
      <c r="U30" s="72">
        <f>IF(RES_hh_emih!U30=0,0,RES_hh_emih!U30/RES_summary!U$19)</f>
        <v>1.3681181684573884</v>
      </c>
      <c r="V30" s="72">
        <f>IF(RES_hh_emih!V30=0,0,RES_hh_emih!V30/RES_summary!V$19)</f>
        <v>1.3785769263492289</v>
      </c>
      <c r="W30" s="72">
        <f>IF(RES_hh_emih!W30=0,0,RES_hh_emih!W30/RES_summary!W$19)</f>
        <v>1.5300627286065669</v>
      </c>
      <c r="DA30" s="89" t="s">
        <v>624</v>
      </c>
    </row>
    <row r="31" spans="1:105" ht="12" customHeight="1" x14ac:dyDescent="0.25">
      <c r="A31" s="28" t="s">
        <v>207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DA31" s="89" t="s">
        <v>625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DA32" s="92" t="s">
        <v>626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W3" si="0">C4</f>
        <v>122522</v>
      </c>
      <c r="D3" s="67">
        <f t="shared" si="0"/>
        <v>135192</v>
      </c>
      <c r="E3" s="67">
        <f t="shared" si="0"/>
        <v>135782</v>
      </c>
      <c r="F3" s="67">
        <f t="shared" si="0"/>
        <v>91690</v>
      </c>
      <c r="G3" s="67">
        <f t="shared" si="0"/>
        <v>115656</v>
      </c>
      <c r="H3" s="67">
        <f t="shared" si="0"/>
        <v>108286</v>
      </c>
      <c r="I3" s="67">
        <f t="shared" si="0"/>
        <v>100273</v>
      </c>
      <c r="J3" s="67">
        <f t="shared" si="0"/>
        <v>108763</v>
      </c>
      <c r="K3" s="67">
        <f t="shared" si="0"/>
        <v>105961</v>
      </c>
      <c r="L3" s="67">
        <f t="shared" si="0"/>
        <v>107141</v>
      </c>
      <c r="M3" s="67">
        <f t="shared" si="0"/>
        <v>96509</v>
      </c>
      <c r="N3" s="67">
        <f t="shared" si="0"/>
        <v>102785</v>
      </c>
      <c r="O3" s="67">
        <f t="shared" si="0"/>
        <v>126512</v>
      </c>
      <c r="P3" s="67">
        <f t="shared" si="0"/>
        <v>147434</v>
      </c>
      <c r="Q3" s="67">
        <f t="shared" si="0"/>
        <v>131829</v>
      </c>
      <c r="R3" s="67">
        <f t="shared" si="0"/>
        <v>136465</v>
      </c>
      <c r="S3" s="67">
        <f t="shared" si="0"/>
        <v>112783</v>
      </c>
      <c r="T3" s="67">
        <f t="shared" si="0"/>
        <v>124636</v>
      </c>
      <c r="U3" s="67">
        <f t="shared" si="0"/>
        <v>107159</v>
      </c>
      <c r="V3" s="67">
        <f t="shared" si="0"/>
        <v>128808</v>
      </c>
      <c r="W3" s="67">
        <f t="shared" si="0"/>
        <v>166552</v>
      </c>
      <c r="DA3" s="87" t="s">
        <v>628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122522</v>
      </c>
      <c r="D4" s="71">
        <f t="shared" si="1"/>
        <v>135192</v>
      </c>
      <c r="E4" s="71">
        <f t="shared" si="1"/>
        <v>135782</v>
      </c>
      <c r="F4" s="71">
        <f t="shared" si="1"/>
        <v>91690</v>
      </c>
      <c r="G4" s="71">
        <f t="shared" si="1"/>
        <v>115656</v>
      </c>
      <c r="H4" s="71">
        <f t="shared" si="1"/>
        <v>108286</v>
      </c>
      <c r="I4" s="71">
        <f t="shared" si="1"/>
        <v>100273</v>
      </c>
      <c r="J4" s="71">
        <f t="shared" si="1"/>
        <v>108763</v>
      </c>
      <c r="K4" s="71">
        <f t="shared" si="1"/>
        <v>105961</v>
      </c>
      <c r="L4" s="71">
        <f t="shared" si="1"/>
        <v>107141</v>
      </c>
      <c r="M4" s="71">
        <f t="shared" si="1"/>
        <v>96509</v>
      </c>
      <c r="N4" s="71">
        <f t="shared" si="1"/>
        <v>102785</v>
      </c>
      <c r="O4" s="71">
        <f t="shared" si="1"/>
        <v>126512</v>
      </c>
      <c r="P4" s="71">
        <f t="shared" si="1"/>
        <v>147434</v>
      </c>
      <c r="Q4" s="71">
        <f t="shared" si="1"/>
        <v>131829</v>
      </c>
      <c r="R4" s="71">
        <f t="shared" ref="R4:V4" si="2">SUM(R5:R13)</f>
        <v>136465</v>
      </c>
      <c r="S4" s="71">
        <f t="shared" si="2"/>
        <v>112783</v>
      </c>
      <c r="T4" s="71">
        <f t="shared" si="2"/>
        <v>124636</v>
      </c>
      <c r="U4" s="71">
        <f t="shared" si="2"/>
        <v>107159</v>
      </c>
      <c r="V4" s="71">
        <f t="shared" si="2"/>
        <v>128808</v>
      </c>
      <c r="W4" s="71">
        <f t="shared" ref="W4" si="3">SUM(W5:W13)</f>
        <v>166552</v>
      </c>
      <c r="DA4" s="88" t="s">
        <v>629</v>
      </c>
    </row>
    <row r="5" spans="1:105" ht="12" customHeight="1" x14ac:dyDescent="0.25">
      <c r="A5" s="28" t="s">
        <v>51</v>
      </c>
      <c r="B5" s="82"/>
      <c r="C5" s="82">
        <v>0</v>
      </c>
      <c r="D5" s="82">
        <v>0</v>
      </c>
      <c r="E5" s="82">
        <v>0</v>
      </c>
      <c r="F5" s="82">
        <v>0</v>
      </c>
      <c r="G5" s="82">
        <v>0</v>
      </c>
      <c r="H5" s="82">
        <v>0</v>
      </c>
      <c r="I5" s="82">
        <v>0</v>
      </c>
      <c r="J5" s="82">
        <v>0</v>
      </c>
      <c r="K5" s="82">
        <v>0</v>
      </c>
      <c r="L5" s="82">
        <v>1314</v>
      </c>
      <c r="M5" s="82">
        <v>1594</v>
      </c>
      <c r="N5" s="82">
        <v>2575</v>
      </c>
      <c r="O5" s="82">
        <v>1781</v>
      </c>
      <c r="P5" s="82">
        <v>0</v>
      </c>
      <c r="Q5" s="82">
        <v>0</v>
      </c>
      <c r="R5" s="82">
        <v>0</v>
      </c>
      <c r="S5" s="82">
        <v>0</v>
      </c>
      <c r="T5" s="82">
        <v>0</v>
      </c>
      <c r="U5" s="82">
        <v>0</v>
      </c>
      <c r="V5" s="82">
        <v>0</v>
      </c>
      <c r="W5" s="82">
        <v>0</v>
      </c>
      <c r="DA5" s="89" t="s">
        <v>630</v>
      </c>
    </row>
    <row r="6" spans="1:105" ht="12" customHeight="1" x14ac:dyDescent="0.25">
      <c r="A6" s="28" t="s">
        <v>74</v>
      </c>
      <c r="B6" s="82"/>
      <c r="C6" s="82">
        <v>0</v>
      </c>
      <c r="D6" s="82">
        <v>0</v>
      </c>
      <c r="E6" s="82">
        <v>83</v>
      </c>
      <c r="F6" s="82">
        <v>951</v>
      </c>
      <c r="G6" s="82">
        <v>1728</v>
      </c>
      <c r="H6" s="82">
        <v>1542</v>
      </c>
      <c r="I6" s="82">
        <v>1046</v>
      </c>
      <c r="J6" s="82">
        <v>372</v>
      </c>
      <c r="K6" s="82">
        <v>0</v>
      </c>
      <c r="L6" s="82">
        <v>0</v>
      </c>
      <c r="M6" s="82">
        <v>0</v>
      </c>
      <c r="N6" s="82">
        <v>446</v>
      </c>
      <c r="O6" s="82">
        <v>700</v>
      </c>
      <c r="P6" s="82">
        <v>100</v>
      </c>
      <c r="Q6" s="82">
        <v>235</v>
      </c>
      <c r="R6" s="82">
        <v>598</v>
      </c>
      <c r="S6" s="82">
        <v>952</v>
      </c>
      <c r="T6" s="82">
        <v>932</v>
      </c>
      <c r="U6" s="82">
        <v>792</v>
      </c>
      <c r="V6" s="82">
        <v>806</v>
      </c>
      <c r="W6" s="82">
        <v>825</v>
      </c>
      <c r="DA6" s="89" t="s">
        <v>631</v>
      </c>
    </row>
    <row r="7" spans="1:105" ht="12" customHeight="1" x14ac:dyDescent="0.25">
      <c r="A7" s="28" t="s">
        <v>205</v>
      </c>
      <c r="B7" s="82"/>
      <c r="C7" s="82">
        <v>28698</v>
      </c>
      <c r="D7" s="82">
        <v>33662</v>
      </c>
      <c r="E7" s="82">
        <v>30249</v>
      </c>
      <c r="F7" s="82">
        <v>10076</v>
      </c>
      <c r="G7" s="82">
        <v>13392</v>
      </c>
      <c r="H7" s="82">
        <v>13449</v>
      </c>
      <c r="I7" s="82">
        <v>9252</v>
      </c>
      <c r="J7" s="82">
        <v>17236</v>
      </c>
      <c r="K7" s="82">
        <v>15687</v>
      </c>
      <c r="L7" s="82">
        <v>18734</v>
      </c>
      <c r="M7" s="82">
        <v>15226</v>
      </c>
      <c r="N7" s="82">
        <v>17100</v>
      </c>
      <c r="O7" s="82">
        <v>25042</v>
      </c>
      <c r="P7" s="82">
        <v>17779</v>
      </c>
      <c r="Q7" s="82">
        <v>16642</v>
      </c>
      <c r="R7" s="82">
        <v>15127</v>
      </c>
      <c r="S7" s="82">
        <v>16259</v>
      </c>
      <c r="T7" s="82">
        <v>14702</v>
      </c>
      <c r="U7" s="82">
        <v>11278</v>
      </c>
      <c r="V7" s="82">
        <v>9388</v>
      </c>
      <c r="W7" s="82">
        <v>13713</v>
      </c>
      <c r="DA7" s="89" t="s">
        <v>632</v>
      </c>
    </row>
    <row r="8" spans="1:105" ht="12" customHeight="1" x14ac:dyDescent="0.25">
      <c r="A8" s="28" t="s">
        <v>192</v>
      </c>
      <c r="B8" s="82"/>
      <c r="C8" s="82">
        <v>30734</v>
      </c>
      <c r="D8" s="82">
        <v>32311</v>
      </c>
      <c r="E8" s="82">
        <v>42650</v>
      </c>
      <c r="F8" s="82">
        <v>37236</v>
      </c>
      <c r="G8" s="82">
        <v>55763</v>
      </c>
      <c r="H8" s="82">
        <v>34788</v>
      </c>
      <c r="I8" s="82">
        <v>19510</v>
      </c>
      <c r="J8" s="82">
        <v>20793</v>
      </c>
      <c r="K8" s="82">
        <v>19937</v>
      </c>
      <c r="L8" s="82">
        <v>19266</v>
      </c>
      <c r="M8" s="82">
        <v>15716</v>
      </c>
      <c r="N8" s="82">
        <v>19501</v>
      </c>
      <c r="O8" s="82">
        <v>24831</v>
      </c>
      <c r="P8" s="82">
        <v>36822</v>
      </c>
      <c r="Q8" s="82">
        <v>41228</v>
      </c>
      <c r="R8" s="82">
        <v>45315</v>
      </c>
      <c r="S8" s="82">
        <v>33868</v>
      </c>
      <c r="T8" s="82">
        <v>34489</v>
      </c>
      <c r="U8" s="82">
        <v>31823</v>
      </c>
      <c r="V8" s="82">
        <v>33187</v>
      </c>
      <c r="W8" s="82">
        <v>43058</v>
      </c>
      <c r="DA8" s="89" t="s">
        <v>633</v>
      </c>
    </row>
    <row r="9" spans="1:105" ht="12" customHeight="1" x14ac:dyDescent="0.25">
      <c r="A9" s="28" t="s">
        <v>207</v>
      </c>
      <c r="B9" s="82"/>
      <c r="C9" s="82">
        <v>27870</v>
      </c>
      <c r="D9" s="82">
        <v>26703</v>
      </c>
      <c r="E9" s="82">
        <v>26724</v>
      </c>
      <c r="F9" s="82">
        <v>24951</v>
      </c>
      <c r="G9" s="82">
        <v>37349</v>
      </c>
      <c r="H9" s="82">
        <v>45166</v>
      </c>
      <c r="I9" s="82">
        <v>42831</v>
      </c>
      <c r="J9" s="82">
        <v>40245</v>
      </c>
      <c r="K9" s="82">
        <v>37331</v>
      </c>
      <c r="L9" s="82">
        <v>38089</v>
      </c>
      <c r="M9" s="82">
        <v>32412</v>
      </c>
      <c r="N9" s="82">
        <v>31391</v>
      </c>
      <c r="O9" s="82">
        <v>34585</v>
      </c>
      <c r="P9" s="82">
        <v>40197</v>
      </c>
      <c r="Q9" s="82">
        <v>26136</v>
      </c>
      <c r="R9" s="82">
        <v>31279</v>
      </c>
      <c r="S9" s="82">
        <v>24822</v>
      </c>
      <c r="T9" s="82">
        <v>30629</v>
      </c>
      <c r="U9" s="82">
        <v>29538</v>
      </c>
      <c r="V9" s="82">
        <v>40461</v>
      </c>
      <c r="W9" s="82">
        <v>62068</v>
      </c>
      <c r="DA9" s="89" t="s">
        <v>634</v>
      </c>
    </row>
    <row r="10" spans="1:105" ht="12" customHeight="1" x14ac:dyDescent="0.25">
      <c r="A10" s="28" t="s">
        <v>202</v>
      </c>
      <c r="B10" s="82"/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635</v>
      </c>
    </row>
    <row r="11" spans="1:105" ht="12" customHeight="1" x14ac:dyDescent="0.25">
      <c r="A11" s="28" t="s">
        <v>203</v>
      </c>
      <c r="B11" s="82"/>
      <c r="C11" s="82">
        <v>16164</v>
      </c>
      <c r="D11" s="82">
        <v>20640</v>
      </c>
      <c r="E11" s="82">
        <v>18333</v>
      </c>
      <c r="F11" s="82">
        <v>10337</v>
      </c>
      <c r="G11" s="82">
        <v>0</v>
      </c>
      <c r="H11" s="82">
        <v>5387</v>
      </c>
      <c r="I11" s="82">
        <v>14519</v>
      </c>
      <c r="J11" s="82">
        <v>17903</v>
      </c>
      <c r="K11" s="82">
        <v>17587</v>
      </c>
      <c r="L11" s="82">
        <v>17786</v>
      </c>
      <c r="M11" s="82">
        <v>19642</v>
      </c>
      <c r="N11" s="82">
        <v>22297</v>
      </c>
      <c r="O11" s="82">
        <v>26637</v>
      </c>
      <c r="P11" s="82">
        <v>30133</v>
      </c>
      <c r="Q11" s="82">
        <v>22285</v>
      </c>
      <c r="R11" s="82">
        <v>19091</v>
      </c>
      <c r="S11" s="82">
        <v>16666</v>
      </c>
      <c r="T11" s="82">
        <v>15310</v>
      </c>
      <c r="U11" s="82">
        <v>9815</v>
      </c>
      <c r="V11" s="82">
        <v>11707</v>
      </c>
      <c r="W11" s="82">
        <v>14124</v>
      </c>
      <c r="DA11" s="89" t="s">
        <v>636</v>
      </c>
    </row>
    <row r="12" spans="1:105" ht="12" customHeight="1" x14ac:dyDescent="0.25">
      <c r="A12" s="28" t="s">
        <v>95</v>
      </c>
      <c r="B12" s="82"/>
      <c r="C12" s="82">
        <v>6152</v>
      </c>
      <c r="D12" s="82">
        <v>10303</v>
      </c>
      <c r="E12" s="82">
        <v>10152</v>
      </c>
      <c r="F12" s="82">
        <v>6713</v>
      </c>
      <c r="G12" s="82">
        <v>7185</v>
      </c>
      <c r="H12" s="82">
        <v>5128</v>
      </c>
      <c r="I12" s="82">
        <v>7402</v>
      </c>
      <c r="J12" s="82">
        <v>5964</v>
      </c>
      <c r="K12" s="82">
        <v>8523</v>
      </c>
      <c r="L12" s="82">
        <v>4601</v>
      </c>
      <c r="M12" s="82">
        <v>4297</v>
      </c>
      <c r="N12" s="82">
        <v>3527</v>
      </c>
      <c r="O12" s="82">
        <v>6403</v>
      </c>
      <c r="P12" s="82">
        <v>18239</v>
      </c>
      <c r="Q12" s="82">
        <v>15482</v>
      </c>
      <c r="R12" s="82">
        <v>11346</v>
      </c>
      <c r="S12" s="82">
        <v>8589</v>
      </c>
      <c r="T12" s="82">
        <v>15341</v>
      </c>
      <c r="U12" s="82">
        <v>13578</v>
      </c>
      <c r="V12" s="82">
        <v>23234</v>
      </c>
      <c r="W12" s="82">
        <v>20948</v>
      </c>
      <c r="DA12" s="89" t="s">
        <v>637</v>
      </c>
    </row>
    <row r="13" spans="1:105" ht="12" customHeight="1" x14ac:dyDescent="0.25">
      <c r="A13" s="73" t="s">
        <v>94</v>
      </c>
      <c r="B13" s="83"/>
      <c r="C13" s="83">
        <v>12904</v>
      </c>
      <c r="D13" s="83">
        <v>11573</v>
      </c>
      <c r="E13" s="83">
        <v>7591</v>
      </c>
      <c r="F13" s="83">
        <v>1426</v>
      </c>
      <c r="G13" s="83">
        <v>239</v>
      </c>
      <c r="H13" s="83">
        <v>2826</v>
      </c>
      <c r="I13" s="83">
        <v>5713</v>
      </c>
      <c r="J13" s="83">
        <v>6250</v>
      </c>
      <c r="K13" s="83">
        <v>6896</v>
      </c>
      <c r="L13" s="83">
        <v>7351</v>
      </c>
      <c r="M13" s="83">
        <v>7622</v>
      </c>
      <c r="N13" s="83">
        <v>5948</v>
      </c>
      <c r="O13" s="83">
        <v>6533</v>
      </c>
      <c r="P13" s="83">
        <v>4164</v>
      </c>
      <c r="Q13" s="83">
        <v>9821</v>
      </c>
      <c r="R13" s="83">
        <v>13709</v>
      </c>
      <c r="S13" s="83">
        <v>11627</v>
      </c>
      <c r="T13" s="83">
        <v>13233</v>
      </c>
      <c r="U13" s="83">
        <v>10335</v>
      </c>
      <c r="V13" s="83">
        <v>10025</v>
      </c>
      <c r="W13" s="83">
        <v>11816</v>
      </c>
      <c r="DA13" s="90" t="s">
        <v>638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103466</v>
      </c>
      <c r="D14" s="85">
        <f t="shared" si="4"/>
        <v>113316</v>
      </c>
      <c r="E14" s="85">
        <f t="shared" si="4"/>
        <v>118039</v>
      </c>
      <c r="F14" s="85">
        <f t="shared" si="4"/>
        <v>83551</v>
      </c>
      <c r="G14" s="85">
        <f t="shared" si="4"/>
        <v>108232</v>
      </c>
      <c r="H14" s="85">
        <f t="shared" si="4"/>
        <v>100332</v>
      </c>
      <c r="I14" s="85">
        <f t="shared" si="4"/>
        <v>87158</v>
      </c>
      <c r="J14" s="85">
        <f t="shared" si="4"/>
        <v>96549</v>
      </c>
      <c r="K14" s="85">
        <f t="shared" si="4"/>
        <v>90542</v>
      </c>
      <c r="L14" s="85">
        <f t="shared" si="4"/>
        <v>95189</v>
      </c>
      <c r="M14" s="85">
        <f t="shared" si="4"/>
        <v>84590</v>
      </c>
      <c r="N14" s="85">
        <f t="shared" si="4"/>
        <v>93310</v>
      </c>
      <c r="O14" s="85">
        <f t="shared" si="4"/>
        <v>113576</v>
      </c>
      <c r="P14" s="85">
        <f t="shared" si="4"/>
        <v>125031</v>
      </c>
      <c r="Q14" s="85">
        <f t="shared" si="4"/>
        <v>106526</v>
      </c>
      <c r="R14" s="85">
        <f t="shared" ref="R14:V14" si="5">SUM(R5:R11)</f>
        <v>111410</v>
      </c>
      <c r="S14" s="85">
        <f t="shared" si="5"/>
        <v>92567</v>
      </c>
      <c r="T14" s="85">
        <f t="shared" si="5"/>
        <v>96062</v>
      </c>
      <c r="U14" s="85">
        <f t="shared" si="5"/>
        <v>83246</v>
      </c>
      <c r="V14" s="85">
        <f t="shared" si="5"/>
        <v>95549</v>
      </c>
      <c r="W14" s="85">
        <f t="shared" ref="W14" si="6">SUM(W5:W11)</f>
        <v>133788</v>
      </c>
      <c r="DA14" s="93"/>
    </row>
    <row r="15" spans="1:105" ht="12.95" customHeight="1" x14ac:dyDescent="0.25">
      <c r="A15" s="68" t="s">
        <v>92</v>
      </c>
      <c r="B15" s="71"/>
      <c r="C15" s="71">
        <f t="shared" ref="C15:W15" si="7">C16</f>
        <v>4096</v>
      </c>
      <c r="D15" s="71">
        <f t="shared" si="7"/>
        <v>3557</v>
      </c>
      <c r="E15" s="71">
        <f t="shared" si="7"/>
        <v>4706</v>
      </c>
      <c r="F15" s="71">
        <f t="shared" si="7"/>
        <v>3818</v>
      </c>
      <c r="G15" s="71">
        <f t="shared" si="7"/>
        <v>4356</v>
      </c>
      <c r="H15" s="71">
        <f t="shared" si="7"/>
        <v>4448</v>
      </c>
      <c r="I15" s="71">
        <f t="shared" si="7"/>
        <v>5235</v>
      </c>
      <c r="J15" s="71">
        <f t="shared" si="7"/>
        <v>5003</v>
      </c>
      <c r="K15" s="71">
        <f t="shared" si="7"/>
        <v>4077</v>
      </c>
      <c r="L15" s="71">
        <f t="shared" si="7"/>
        <v>4743</v>
      </c>
      <c r="M15" s="71">
        <f t="shared" si="7"/>
        <v>4581</v>
      </c>
      <c r="N15" s="71">
        <f t="shared" si="7"/>
        <v>3022</v>
      </c>
      <c r="O15" s="71">
        <f t="shared" si="7"/>
        <v>5587</v>
      </c>
      <c r="P15" s="71">
        <f t="shared" si="7"/>
        <v>4778</v>
      </c>
      <c r="Q15" s="71">
        <f t="shared" si="7"/>
        <v>4866</v>
      </c>
      <c r="R15" s="71">
        <f t="shared" si="7"/>
        <v>7529</v>
      </c>
      <c r="S15" s="71">
        <f t="shared" si="7"/>
        <v>9684</v>
      </c>
      <c r="T15" s="71">
        <f t="shared" si="7"/>
        <v>9949</v>
      </c>
      <c r="U15" s="71">
        <f t="shared" si="7"/>
        <v>12556</v>
      </c>
      <c r="V15" s="71">
        <f t="shared" si="7"/>
        <v>22452</v>
      </c>
      <c r="W15" s="71">
        <f t="shared" si="7"/>
        <v>27344</v>
      </c>
      <c r="DA15" s="88" t="s">
        <v>639</v>
      </c>
    </row>
    <row r="16" spans="1:105" ht="12" customHeight="1" x14ac:dyDescent="0.25">
      <c r="A16" s="28" t="s">
        <v>91</v>
      </c>
      <c r="B16" s="82"/>
      <c r="C16" s="82">
        <v>4096</v>
      </c>
      <c r="D16" s="82">
        <v>3557</v>
      </c>
      <c r="E16" s="82">
        <v>4706</v>
      </c>
      <c r="F16" s="82">
        <v>3818</v>
      </c>
      <c r="G16" s="82">
        <v>4356</v>
      </c>
      <c r="H16" s="82">
        <v>4448</v>
      </c>
      <c r="I16" s="82">
        <v>5235</v>
      </c>
      <c r="J16" s="82">
        <v>5003</v>
      </c>
      <c r="K16" s="82">
        <v>4077</v>
      </c>
      <c r="L16" s="82">
        <v>4743</v>
      </c>
      <c r="M16" s="82">
        <v>4581</v>
      </c>
      <c r="N16" s="82">
        <v>3022</v>
      </c>
      <c r="O16" s="82">
        <v>5587</v>
      </c>
      <c r="P16" s="82">
        <v>4778</v>
      </c>
      <c r="Q16" s="82">
        <v>4866</v>
      </c>
      <c r="R16" s="82">
        <v>7529</v>
      </c>
      <c r="S16" s="82">
        <v>9684</v>
      </c>
      <c r="T16" s="82">
        <v>9949</v>
      </c>
      <c r="U16" s="82">
        <v>12556</v>
      </c>
      <c r="V16" s="82">
        <v>22452</v>
      </c>
      <c r="W16" s="82">
        <v>27344</v>
      </c>
      <c r="DA16" s="89" t="s">
        <v>640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122522</v>
      </c>
      <c r="D17" s="71">
        <f t="shared" si="8"/>
        <v>135192</v>
      </c>
      <c r="E17" s="71">
        <f t="shared" si="8"/>
        <v>135782</v>
      </c>
      <c r="F17" s="71">
        <f t="shared" si="8"/>
        <v>91690</v>
      </c>
      <c r="G17" s="71">
        <f t="shared" si="8"/>
        <v>115656</v>
      </c>
      <c r="H17" s="71">
        <f t="shared" si="8"/>
        <v>108286</v>
      </c>
      <c r="I17" s="71">
        <f t="shared" si="8"/>
        <v>100273</v>
      </c>
      <c r="J17" s="71">
        <f t="shared" si="8"/>
        <v>108763</v>
      </c>
      <c r="K17" s="71">
        <f t="shared" si="8"/>
        <v>105961</v>
      </c>
      <c r="L17" s="71">
        <f t="shared" si="8"/>
        <v>107141</v>
      </c>
      <c r="M17" s="71">
        <f t="shared" si="8"/>
        <v>96509</v>
      </c>
      <c r="N17" s="71">
        <f t="shared" si="8"/>
        <v>102785</v>
      </c>
      <c r="O17" s="71">
        <f t="shared" si="8"/>
        <v>126512</v>
      </c>
      <c r="P17" s="71">
        <f t="shared" si="8"/>
        <v>147434</v>
      </c>
      <c r="Q17" s="71">
        <f t="shared" si="8"/>
        <v>131829</v>
      </c>
      <c r="R17" s="71">
        <f t="shared" ref="R17:V17" si="9">SUM(R18:R25)</f>
        <v>136465</v>
      </c>
      <c r="S17" s="71">
        <f t="shared" si="9"/>
        <v>112783</v>
      </c>
      <c r="T17" s="71">
        <f t="shared" si="9"/>
        <v>124636</v>
      </c>
      <c r="U17" s="71">
        <f t="shared" si="9"/>
        <v>107159</v>
      </c>
      <c r="V17" s="71">
        <f t="shared" si="9"/>
        <v>128808</v>
      </c>
      <c r="W17" s="71">
        <f t="shared" ref="W17" si="10">SUM(W18:W25)</f>
        <v>166552</v>
      </c>
      <c r="DA17" s="88" t="s">
        <v>641</v>
      </c>
    </row>
    <row r="18" spans="1:105" ht="12" customHeight="1" x14ac:dyDescent="0.25">
      <c r="A18" s="28" t="s">
        <v>51</v>
      </c>
      <c r="B18" s="82"/>
      <c r="C18" s="82">
        <v>0</v>
      </c>
      <c r="D18" s="82">
        <v>0</v>
      </c>
      <c r="E18" s="82">
        <v>0</v>
      </c>
      <c r="F18" s="82">
        <v>0</v>
      </c>
      <c r="G18" s="82">
        <v>0</v>
      </c>
      <c r="H18" s="82">
        <v>0</v>
      </c>
      <c r="I18" s="82">
        <v>0</v>
      </c>
      <c r="J18" s="82">
        <v>0</v>
      </c>
      <c r="K18" s="82">
        <v>0</v>
      </c>
      <c r="L18" s="82">
        <v>533</v>
      </c>
      <c r="M18" s="82">
        <v>650</v>
      </c>
      <c r="N18" s="82">
        <v>501</v>
      </c>
      <c r="O18" s="82">
        <v>510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DA18" s="89" t="s">
        <v>642</v>
      </c>
    </row>
    <row r="19" spans="1:105" s="2" customFormat="1" ht="12" customHeight="1" x14ac:dyDescent="0.25">
      <c r="A19" s="28" t="s">
        <v>74</v>
      </c>
      <c r="B19" s="82"/>
      <c r="C19" s="82">
        <v>159</v>
      </c>
      <c r="D19" s="82">
        <v>414</v>
      </c>
      <c r="E19" s="82">
        <v>789</v>
      </c>
      <c r="F19" s="82">
        <v>1096</v>
      </c>
      <c r="G19" s="82">
        <v>1747</v>
      </c>
      <c r="H19" s="82">
        <v>1419</v>
      </c>
      <c r="I19" s="82">
        <v>699</v>
      </c>
      <c r="J19" s="82">
        <v>131</v>
      </c>
      <c r="K19" s="82">
        <v>490</v>
      </c>
      <c r="L19" s="82">
        <v>392</v>
      </c>
      <c r="M19" s="82">
        <v>133</v>
      </c>
      <c r="N19" s="82">
        <v>447</v>
      </c>
      <c r="O19" s="82">
        <v>679</v>
      </c>
      <c r="P19" s="82">
        <v>675</v>
      </c>
      <c r="Q19" s="82">
        <v>393</v>
      </c>
      <c r="R19" s="82">
        <v>191</v>
      </c>
      <c r="S19" s="82">
        <v>353</v>
      </c>
      <c r="T19" s="82">
        <v>397</v>
      </c>
      <c r="U19" s="82">
        <v>455</v>
      </c>
      <c r="V19" s="82">
        <v>675</v>
      </c>
      <c r="W19" s="82">
        <v>970</v>
      </c>
      <c r="DA19" s="89" t="s">
        <v>643</v>
      </c>
    </row>
    <row r="20" spans="1:105" ht="12" customHeight="1" x14ac:dyDescent="0.25">
      <c r="A20" s="28" t="s">
        <v>205</v>
      </c>
      <c r="B20" s="82"/>
      <c r="C20" s="82">
        <v>1827</v>
      </c>
      <c r="D20" s="82">
        <v>6003</v>
      </c>
      <c r="E20" s="82">
        <v>3251</v>
      </c>
      <c r="F20" s="82">
        <v>1555</v>
      </c>
      <c r="G20" s="82">
        <v>675</v>
      </c>
      <c r="H20" s="82">
        <v>666</v>
      </c>
      <c r="I20" s="82">
        <v>2695</v>
      </c>
      <c r="J20" s="82">
        <v>8640</v>
      </c>
      <c r="K20" s="82">
        <v>6082</v>
      </c>
      <c r="L20" s="82">
        <v>7961</v>
      </c>
      <c r="M20" s="82">
        <v>7967</v>
      </c>
      <c r="N20" s="82">
        <v>8655</v>
      </c>
      <c r="O20" s="82">
        <v>12843</v>
      </c>
      <c r="P20" s="82">
        <v>2304</v>
      </c>
      <c r="Q20" s="82">
        <v>3179</v>
      </c>
      <c r="R20" s="82">
        <v>3756</v>
      </c>
      <c r="S20" s="82">
        <v>5556</v>
      </c>
      <c r="T20" s="82">
        <v>5027</v>
      </c>
      <c r="U20" s="82">
        <v>4671</v>
      </c>
      <c r="V20" s="82">
        <v>4475</v>
      </c>
      <c r="W20" s="82">
        <v>6189</v>
      </c>
      <c r="DA20" s="89" t="s">
        <v>644</v>
      </c>
    </row>
    <row r="21" spans="1:105" ht="12" customHeight="1" x14ac:dyDescent="0.25">
      <c r="A21" s="28" t="s">
        <v>192</v>
      </c>
      <c r="B21" s="82"/>
      <c r="C21" s="82">
        <v>9815</v>
      </c>
      <c r="D21" s="82">
        <v>10476</v>
      </c>
      <c r="E21" s="82">
        <v>16418</v>
      </c>
      <c r="F21" s="82">
        <v>14499</v>
      </c>
      <c r="G21" s="82">
        <v>22792</v>
      </c>
      <c r="H21" s="82">
        <v>8643</v>
      </c>
      <c r="I21" s="82">
        <v>8256</v>
      </c>
      <c r="J21" s="82">
        <v>9545</v>
      </c>
      <c r="K21" s="82">
        <v>7756</v>
      </c>
      <c r="L21" s="82">
        <v>8187</v>
      </c>
      <c r="M21" s="82">
        <v>8223</v>
      </c>
      <c r="N21" s="82">
        <v>9095</v>
      </c>
      <c r="O21" s="82">
        <v>10738</v>
      </c>
      <c r="P21" s="82">
        <v>12049</v>
      </c>
      <c r="Q21" s="82">
        <v>16040</v>
      </c>
      <c r="R21" s="82">
        <v>21720</v>
      </c>
      <c r="S21" s="82">
        <v>19033</v>
      </c>
      <c r="T21" s="82">
        <v>19281</v>
      </c>
      <c r="U21" s="82">
        <v>18084</v>
      </c>
      <c r="V21" s="82">
        <v>20893</v>
      </c>
      <c r="W21" s="82">
        <v>27116</v>
      </c>
      <c r="DA21" s="89" t="s">
        <v>645</v>
      </c>
    </row>
    <row r="22" spans="1:105" ht="12" customHeight="1" x14ac:dyDescent="0.25">
      <c r="A22" s="28" t="s">
        <v>207</v>
      </c>
      <c r="B22" s="82"/>
      <c r="C22" s="82">
        <v>6560</v>
      </c>
      <c r="D22" s="82">
        <v>5482</v>
      </c>
      <c r="E22" s="82">
        <v>5155</v>
      </c>
      <c r="F22" s="82">
        <v>5711</v>
      </c>
      <c r="G22" s="82">
        <v>10416</v>
      </c>
      <c r="H22" s="82">
        <v>13040</v>
      </c>
      <c r="I22" s="82">
        <v>20314</v>
      </c>
      <c r="J22" s="82">
        <v>21655</v>
      </c>
      <c r="K22" s="82">
        <v>16312</v>
      </c>
      <c r="L22" s="82">
        <v>16761</v>
      </c>
      <c r="M22" s="82">
        <v>14808</v>
      </c>
      <c r="N22" s="82">
        <v>14239</v>
      </c>
      <c r="O22" s="82">
        <v>11614</v>
      </c>
      <c r="P22" s="82">
        <v>6897</v>
      </c>
      <c r="Q22" s="82">
        <v>4972</v>
      </c>
      <c r="R22" s="82">
        <v>6628</v>
      </c>
      <c r="S22" s="82">
        <v>9580</v>
      </c>
      <c r="T22" s="82">
        <v>13984</v>
      </c>
      <c r="U22" s="82">
        <v>14387</v>
      </c>
      <c r="V22" s="82">
        <v>18043</v>
      </c>
      <c r="W22" s="82">
        <v>21034</v>
      </c>
      <c r="DA22" s="89" t="s">
        <v>646</v>
      </c>
    </row>
    <row r="23" spans="1:105" ht="12" customHeight="1" x14ac:dyDescent="0.25">
      <c r="A23" s="28" t="s">
        <v>202</v>
      </c>
      <c r="B23" s="82"/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647</v>
      </c>
    </row>
    <row r="24" spans="1:105" ht="12" customHeight="1" x14ac:dyDescent="0.25">
      <c r="A24" s="28" t="s">
        <v>203</v>
      </c>
      <c r="B24" s="82"/>
      <c r="C24" s="82">
        <v>12290</v>
      </c>
      <c r="D24" s="82">
        <v>16175</v>
      </c>
      <c r="E24" s="82">
        <v>14116</v>
      </c>
      <c r="F24" s="82">
        <v>7405</v>
      </c>
      <c r="G24" s="82">
        <v>0</v>
      </c>
      <c r="H24" s="82">
        <v>2072</v>
      </c>
      <c r="I24" s="82">
        <v>11531</v>
      </c>
      <c r="J24" s="82">
        <v>14921</v>
      </c>
      <c r="K24" s="82">
        <v>13737</v>
      </c>
      <c r="L24" s="82">
        <v>13751</v>
      </c>
      <c r="M24" s="82">
        <v>14345</v>
      </c>
      <c r="N24" s="82">
        <v>15864</v>
      </c>
      <c r="O24" s="82">
        <v>17872</v>
      </c>
      <c r="P24" s="82">
        <v>23740</v>
      </c>
      <c r="Q24" s="82">
        <v>16297</v>
      </c>
      <c r="R24" s="82">
        <v>13131</v>
      </c>
      <c r="S24" s="82">
        <v>6687</v>
      </c>
      <c r="T24" s="82">
        <v>6821</v>
      </c>
      <c r="U24" s="82">
        <v>6763</v>
      </c>
      <c r="V24" s="82">
        <v>10880</v>
      </c>
      <c r="W24" s="82">
        <v>14124</v>
      </c>
      <c r="DA24" s="89" t="s">
        <v>648</v>
      </c>
    </row>
    <row r="25" spans="1:105" ht="12" customHeight="1" x14ac:dyDescent="0.25">
      <c r="A25" s="73" t="s">
        <v>53</v>
      </c>
      <c r="B25" s="83"/>
      <c r="C25" s="83">
        <v>91871</v>
      </c>
      <c r="D25" s="83">
        <v>96642</v>
      </c>
      <c r="E25" s="83">
        <v>96053</v>
      </c>
      <c r="F25" s="83">
        <v>61424</v>
      </c>
      <c r="G25" s="83">
        <v>80026</v>
      </c>
      <c r="H25" s="83">
        <v>82446</v>
      </c>
      <c r="I25" s="83">
        <v>56778</v>
      </c>
      <c r="J25" s="83">
        <v>53871</v>
      </c>
      <c r="K25" s="83">
        <v>61584</v>
      </c>
      <c r="L25" s="83">
        <v>59556</v>
      </c>
      <c r="M25" s="83">
        <v>50383</v>
      </c>
      <c r="N25" s="83">
        <v>53984</v>
      </c>
      <c r="O25" s="83">
        <v>72256</v>
      </c>
      <c r="P25" s="83">
        <v>101769</v>
      </c>
      <c r="Q25" s="83">
        <v>90948</v>
      </c>
      <c r="R25" s="83">
        <v>91039</v>
      </c>
      <c r="S25" s="83">
        <v>71574</v>
      </c>
      <c r="T25" s="83">
        <v>79126</v>
      </c>
      <c r="U25" s="83">
        <v>62799</v>
      </c>
      <c r="V25" s="83">
        <v>73842</v>
      </c>
      <c r="W25" s="83">
        <v>97119</v>
      </c>
      <c r="DA25" s="90" t="s">
        <v>649</v>
      </c>
    </row>
    <row r="26" spans="1:105" ht="12" customHeight="1" x14ac:dyDescent="0.25">
      <c r="A26" s="84" t="s">
        <v>52</v>
      </c>
      <c r="B26" s="85"/>
      <c r="C26" s="85">
        <v>24448</v>
      </c>
      <c r="D26" s="85">
        <v>23376</v>
      </c>
      <c r="E26" s="85">
        <v>32691</v>
      </c>
      <c r="F26" s="85">
        <v>26205</v>
      </c>
      <c r="G26" s="85">
        <v>43871</v>
      </c>
      <c r="H26" s="85">
        <v>38438</v>
      </c>
      <c r="I26" s="85">
        <v>19020</v>
      </c>
      <c r="J26" s="85">
        <v>24952</v>
      </c>
      <c r="K26" s="85">
        <v>55593</v>
      </c>
      <c r="L26" s="85">
        <v>25744</v>
      </c>
      <c r="M26" s="85">
        <v>23631</v>
      </c>
      <c r="N26" s="85">
        <v>26505</v>
      </c>
      <c r="O26" s="85">
        <v>36318</v>
      </c>
      <c r="P26" s="85">
        <v>43514</v>
      </c>
      <c r="Q26" s="85">
        <v>40429</v>
      </c>
      <c r="R26" s="85">
        <v>45118</v>
      </c>
      <c r="S26" s="85">
        <v>40497</v>
      </c>
      <c r="T26" s="85">
        <v>33772</v>
      </c>
      <c r="U26" s="85">
        <v>30919</v>
      </c>
      <c r="V26" s="85">
        <v>35173</v>
      </c>
      <c r="W26" s="85">
        <v>44238</v>
      </c>
      <c r="DA26" s="93" t="s">
        <v>650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122522</v>
      </c>
      <c r="D27" s="71">
        <f t="shared" si="11"/>
        <v>135192</v>
      </c>
      <c r="E27" s="71">
        <f t="shared" si="11"/>
        <v>135782</v>
      </c>
      <c r="F27" s="71">
        <f t="shared" si="11"/>
        <v>91690</v>
      </c>
      <c r="G27" s="71">
        <f t="shared" si="11"/>
        <v>115656</v>
      </c>
      <c r="H27" s="71">
        <f t="shared" si="11"/>
        <v>108286</v>
      </c>
      <c r="I27" s="71">
        <f t="shared" si="11"/>
        <v>100273</v>
      </c>
      <c r="J27" s="71">
        <f t="shared" si="11"/>
        <v>108763</v>
      </c>
      <c r="K27" s="71">
        <f t="shared" si="11"/>
        <v>105961</v>
      </c>
      <c r="L27" s="71">
        <f t="shared" si="11"/>
        <v>107141</v>
      </c>
      <c r="M27" s="71">
        <f t="shared" si="11"/>
        <v>96509</v>
      </c>
      <c r="N27" s="71">
        <f t="shared" si="11"/>
        <v>102785</v>
      </c>
      <c r="O27" s="71">
        <f t="shared" si="11"/>
        <v>126512</v>
      </c>
      <c r="P27" s="71">
        <f t="shared" si="11"/>
        <v>147434</v>
      </c>
      <c r="Q27" s="71">
        <f t="shared" si="11"/>
        <v>131829</v>
      </c>
      <c r="R27" s="71">
        <f t="shared" ref="R27:V27" si="12">SUM(R28:R32)</f>
        <v>136465</v>
      </c>
      <c r="S27" s="71">
        <f t="shared" si="12"/>
        <v>112783</v>
      </c>
      <c r="T27" s="71">
        <f t="shared" si="12"/>
        <v>124636</v>
      </c>
      <c r="U27" s="71">
        <f t="shared" si="12"/>
        <v>107159</v>
      </c>
      <c r="V27" s="71">
        <f t="shared" si="12"/>
        <v>128808</v>
      </c>
      <c r="W27" s="71">
        <f t="shared" ref="W27" si="13">SUM(W28:W32)</f>
        <v>166552</v>
      </c>
      <c r="DA27" s="88" t="s">
        <v>651</v>
      </c>
    </row>
    <row r="28" spans="1:105" ht="12" customHeight="1" x14ac:dyDescent="0.25">
      <c r="A28" s="28" t="s">
        <v>51</v>
      </c>
      <c r="B28" s="82"/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103</v>
      </c>
      <c r="M28" s="82">
        <v>102</v>
      </c>
      <c r="N28" s="82">
        <v>77</v>
      </c>
      <c r="O28" s="82">
        <v>36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652</v>
      </c>
    </row>
    <row r="29" spans="1:105" s="2" customFormat="1" ht="12" customHeight="1" x14ac:dyDescent="0.25">
      <c r="A29" s="28" t="s">
        <v>74</v>
      </c>
      <c r="B29" s="82"/>
      <c r="C29" s="82">
        <v>493</v>
      </c>
      <c r="D29" s="82">
        <v>429</v>
      </c>
      <c r="E29" s="82">
        <v>414</v>
      </c>
      <c r="F29" s="82">
        <v>313</v>
      </c>
      <c r="G29" s="82">
        <v>356</v>
      </c>
      <c r="H29" s="82">
        <v>363</v>
      </c>
      <c r="I29" s="82">
        <v>275</v>
      </c>
      <c r="J29" s="82">
        <v>215</v>
      </c>
      <c r="K29" s="82">
        <v>226</v>
      </c>
      <c r="L29" s="82">
        <v>145</v>
      </c>
      <c r="M29" s="82">
        <v>55</v>
      </c>
      <c r="N29" s="82">
        <v>75</v>
      </c>
      <c r="O29" s="82">
        <v>232</v>
      </c>
      <c r="P29" s="82">
        <v>380</v>
      </c>
      <c r="Q29" s="82">
        <v>405</v>
      </c>
      <c r="R29" s="82">
        <v>305</v>
      </c>
      <c r="S29" s="82">
        <v>168</v>
      </c>
      <c r="T29" s="82">
        <v>94</v>
      </c>
      <c r="U29" s="82">
        <v>108</v>
      </c>
      <c r="V29" s="82">
        <v>206</v>
      </c>
      <c r="W29" s="82">
        <v>477</v>
      </c>
      <c r="DA29" s="89" t="s">
        <v>653</v>
      </c>
    </row>
    <row r="30" spans="1:105" ht="12" customHeight="1" x14ac:dyDescent="0.25">
      <c r="A30" s="28" t="s">
        <v>192</v>
      </c>
      <c r="B30" s="82"/>
      <c r="C30" s="82">
        <v>1145</v>
      </c>
      <c r="D30" s="82">
        <v>1994</v>
      </c>
      <c r="E30" s="82">
        <v>3508</v>
      </c>
      <c r="F30" s="82">
        <v>3446</v>
      </c>
      <c r="G30" s="82">
        <v>5614</v>
      </c>
      <c r="H30" s="82">
        <v>3205</v>
      </c>
      <c r="I30" s="82">
        <v>1237</v>
      </c>
      <c r="J30" s="82">
        <v>2578</v>
      </c>
      <c r="K30" s="82">
        <v>2108</v>
      </c>
      <c r="L30" s="82">
        <v>2164</v>
      </c>
      <c r="M30" s="82">
        <v>1924</v>
      </c>
      <c r="N30" s="82">
        <v>2090</v>
      </c>
      <c r="O30" s="82">
        <v>2733</v>
      </c>
      <c r="P30" s="82">
        <v>2316</v>
      </c>
      <c r="Q30" s="82">
        <v>2787</v>
      </c>
      <c r="R30" s="82">
        <v>3172</v>
      </c>
      <c r="S30" s="82">
        <v>3043</v>
      </c>
      <c r="T30" s="82">
        <v>3172</v>
      </c>
      <c r="U30" s="82">
        <v>3249</v>
      </c>
      <c r="V30" s="82">
        <v>3472</v>
      </c>
      <c r="W30" s="82">
        <v>3968</v>
      </c>
      <c r="DA30" s="89" t="s">
        <v>654</v>
      </c>
    </row>
    <row r="31" spans="1:105" ht="12" customHeight="1" x14ac:dyDescent="0.25">
      <c r="A31" s="28" t="s">
        <v>207</v>
      </c>
      <c r="B31" s="82"/>
      <c r="C31" s="82">
        <v>647</v>
      </c>
      <c r="D31" s="82">
        <v>959</v>
      </c>
      <c r="E31" s="82">
        <v>1124</v>
      </c>
      <c r="F31" s="82">
        <v>1102</v>
      </c>
      <c r="G31" s="82">
        <v>1862</v>
      </c>
      <c r="H31" s="82">
        <v>2580</v>
      </c>
      <c r="I31" s="82">
        <v>2141</v>
      </c>
      <c r="J31" s="82">
        <v>3960</v>
      </c>
      <c r="K31" s="82">
        <v>3108</v>
      </c>
      <c r="L31" s="82">
        <v>3163</v>
      </c>
      <c r="M31" s="82">
        <v>2849</v>
      </c>
      <c r="N31" s="82">
        <v>2479</v>
      </c>
      <c r="O31" s="82">
        <v>1983</v>
      </c>
      <c r="P31" s="82">
        <v>971</v>
      </c>
      <c r="Q31" s="82">
        <v>570</v>
      </c>
      <c r="R31" s="82">
        <v>858</v>
      </c>
      <c r="S31" s="82">
        <v>1248</v>
      </c>
      <c r="T31" s="82">
        <v>1639</v>
      </c>
      <c r="U31" s="82">
        <v>1914</v>
      </c>
      <c r="V31" s="82">
        <v>2378</v>
      </c>
      <c r="W31" s="82">
        <v>3192</v>
      </c>
      <c r="DA31" s="89" t="s">
        <v>655</v>
      </c>
    </row>
    <row r="32" spans="1:105" ht="12" customHeight="1" x14ac:dyDescent="0.25">
      <c r="A32" s="32" t="s">
        <v>53</v>
      </c>
      <c r="B32" s="86"/>
      <c r="C32" s="86">
        <v>120237</v>
      </c>
      <c r="D32" s="86">
        <v>131810</v>
      </c>
      <c r="E32" s="86">
        <v>130736</v>
      </c>
      <c r="F32" s="86">
        <v>86829</v>
      </c>
      <c r="G32" s="86">
        <v>107824</v>
      </c>
      <c r="H32" s="86">
        <v>102138</v>
      </c>
      <c r="I32" s="86">
        <v>96620</v>
      </c>
      <c r="J32" s="86">
        <v>102010</v>
      </c>
      <c r="K32" s="86">
        <v>100519</v>
      </c>
      <c r="L32" s="86">
        <v>101566</v>
      </c>
      <c r="M32" s="86">
        <v>91579</v>
      </c>
      <c r="N32" s="86">
        <v>98064</v>
      </c>
      <c r="O32" s="86">
        <v>121528</v>
      </c>
      <c r="P32" s="86">
        <v>143767</v>
      </c>
      <c r="Q32" s="86">
        <v>128067</v>
      </c>
      <c r="R32" s="86">
        <v>132130</v>
      </c>
      <c r="S32" s="86">
        <v>108324</v>
      </c>
      <c r="T32" s="86">
        <v>119731</v>
      </c>
      <c r="U32" s="86">
        <v>101888</v>
      </c>
      <c r="V32" s="86">
        <v>122752</v>
      </c>
      <c r="W32" s="86">
        <v>158915</v>
      </c>
      <c r="DA32" s="92" t="s">
        <v>656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W14 C17:W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217.7802756476261</v>
      </c>
      <c r="D3" s="65">
        <f t="shared" si="0"/>
        <v>206.39259651163948</v>
      </c>
      <c r="E3" s="65">
        <f t="shared" si="0"/>
        <v>228.48094863269318</v>
      </c>
      <c r="F3" s="65">
        <f t="shared" si="0"/>
        <v>139.15024836409768</v>
      </c>
      <c r="G3" s="65">
        <f t="shared" si="0"/>
        <v>179.93459580288078</v>
      </c>
      <c r="H3" s="65">
        <f t="shared" si="0"/>
        <v>163.8158962828505</v>
      </c>
      <c r="I3" s="65">
        <f t="shared" si="0"/>
        <v>133.67564954825534</v>
      </c>
      <c r="J3" s="65">
        <f t="shared" si="0"/>
        <v>141.25049903492217</v>
      </c>
      <c r="K3" s="65">
        <f t="shared" si="0"/>
        <v>133.78042193718505</v>
      </c>
      <c r="L3" s="65">
        <f t="shared" si="0"/>
        <v>163.56509770220364</v>
      </c>
      <c r="M3" s="65">
        <f t="shared" si="0"/>
        <v>124.47679257949365</v>
      </c>
      <c r="N3" s="65">
        <f t="shared" si="0"/>
        <v>128.90183047982913</v>
      </c>
      <c r="O3" s="65">
        <f t="shared" si="0"/>
        <v>174.47084038106661</v>
      </c>
      <c r="P3" s="65">
        <f t="shared" si="0"/>
        <v>151.31796326244748</v>
      </c>
      <c r="Q3" s="65">
        <f t="shared" si="0"/>
        <v>122.25973087012258</v>
      </c>
      <c r="R3" s="65">
        <f t="shared" ref="R3:V3" si="1">SUM(R4,R15,R17,R27)</f>
        <v>149.06892896525309</v>
      </c>
      <c r="S3" s="65">
        <f t="shared" si="1"/>
        <v>124.38327794459209</v>
      </c>
      <c r="T3" s="65">
        <f t="shared" si="1"/>
        <v>122.21935961881529</v>
      </c>
      <c r="U3" s="65">
        <f t="shared" si="1"/>
        <v>93.769396272494035</v>
      </c>
      <c r="V3" s="65">
        <f t="shared" si="1"/>
        <v>109.22179218418299</v>
      </c>
      <c r="W3" s="65">
        <f t="shared" ref="W3" si="2">SUM(W4,W15,W17,W27)</f>
        <v>196.51861371661917</v>
      </c>
      <c r="DA3" s="87" t="s">
        <v>658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185.78447069440031</v>
      </c>
      <c r="D4" s="69">
        <f t="shared" si="3"/>
        <v>169.65668509381933</v>
      </c>
      <c r="E4" s="69">
        <f t="shared" si="3"/>
        <v>191.57760186010151</v>
      </c>
      <c r="F4" s="69">
        <f t="shared" si="3"/>
        <v>114.13894247912695</v>
      </c>
      <c r="G4" s="69">
        <f t="shared" si="3"/>
        <v>150.66232338600312</v>
      </c>
      <c r="H4" s="69">
        <f t="shared" si="3"/>
        <v>135.6696338331636</v>
      </c>
      <c r="I4" s="69">
        <f t="shared" si="3"/>
        <v>107.64266532505304</v>
      </c>
      <c r="J4" s="69">
        <f t="shared" si="3"/>
        <v>112.88140406204263</v>
      </c>
      <c r="K4" s="69">
        <f t="shared" si="3"/>
        <v>104.92498159141698</v>
      </c>
      <c r="L4" s="69">
        <f t="shared" si="3"/>
        <v>132.48911455885593</v>
      </c>
      <c r="M4" s="69">
        <f t="shared" si="3"/>
        <v>96.753130859553792</v>
      </c>
      <c r="N4" s="69">
        <f t="shared" si="3"/>
        <v>99.373411687158821</v>
      </c>
      <c r="O4" s="69">
        <f t="shared" si="3"/>
        <v>138.70444547036567</v>
      </c>
      <c r="P4" s="69">
        <f t="shared" si="3"/>
        <v>110.18968742806382</v>
      </c>
      <c r="Q4" s="69">
        <f t="shared" si="3"/>
        <v>86.716840216209633</v>
      </c>
      <c r="R4" s="69">
        <f t="shared" ref="R4:V4" si="4">SUM(R5:R14)</f>
        <v>112.92133954561471</v>
      </c>
      <c r="S4" s="69">
        <f t="shared" si="4"/>
        <v>95.420725165297355</v>
      </c>
      <c r="T4" s="69">
        <f t="shared" si="4"/>
        <v>91.479462829607186</v>
      </c>
      <c r="U4" s="69">
        <f t="shared" si="4"/>
        <v>67.338685418481703</v>
      </c>
      <c r="V4" s="69">
        <f t="shared" si="4"/>
        <v>78.038278769485515</v>
      </c>
      <c r="W4" s="69">
        <f t="shared" ref="W4" si="5">SUM(W5:W14)</f>
        <v>150.56590421431068</v>
      </c>
      <c r="DA4" s="88" t="s">
        <v>659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1.7121263587198849</v>
      </c>
      <c r="M5" s="72">
        <v>1.48034931877094</v>
      </c>
      <c r="N5" s="72">
        <v>2.7895386763364236</v>
      </c>
      <c r="O5" s="72">
        <v>1.9611546334880117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660</v>
      </c>
    </row>
    <row r="6" spans="1:105" ht="12" customHeight="1" x14ac:dyDescent="0.25">
      <c r="A6" s="28" t="s">
        <v>74</v>
      </c>
      <c r="B6" s="72"/>
      <c r="C6" s="72">
        <v>0</v>
      </c>
      <c r="D6" s="72">
        <v>0</v>
      </c>
      <c r="E6" s="72">
        <v>0.12468710695856551</v>
      </c>
      <c r="F6" s="72">
        <v>1.3016574783595558</v>
      </c>
      <c r="G6" s="72">
        <v>2.6059075125394853</v>
      </c>
      <c r="H6" s="72">
        <v>2.1596597624054654</v>
      </c>
      <c r="I6" s="72">
        <v>1.4054670962800788</v>
      </c>
      <c r="J6" s="72">
        <v>0.50766405796700909</v>
      </c>
      <c r="K6" s="72">
        <v>0</v>
      </c>
      <c r="L6" s="72">
        <v>0</v>
      </c>
      <c r="M6" s="72">
        <v>0</v>
      </c>
      <c r="N6" s="72">
        <v>0.46156149866560436</v>
      </c>
      <c r="O6" s="72">
        <v>0.90833019106541446</v>
      </c>
      <c r="P6" s="72">
        <v>8.949744743561136E-2</v>
      </c>
      <c r="Q6" s="72">
        <v>0.16881438134318175</v>
      </c>
      <c r="R6" s="72">
        <v>0.49776905111828884</v>
      </c>
      <c r="S6" s="72">
        <v>0.93476722087211805</v>
      </c>
      <c r="T6" s="72">
        <v>0.80635221730920836</v>
      </c>
      <c r="U6" s="72">
        <v>0.5835206600434748</v>
      </c>
      <c r="V6" s="72">
        <v>0.61362610097809245</v>
      </c>
      <c r="W6" s="72">
        <v>0.85525796288787093</v>
      </c>
      <c r="DA6" s="89" t="s">
        <v>661</v>
      </c>
    </row>
    <row r="7" spans="1:105" ht="12" customHeight="1" x14ac:dyDescent="0.25">
      <c r="A7" s="28" t="s">
        <v>205</v>
      </c>
      <c r="B7" s="72"/>
      <c r="C7" s="72">
        <v>50.247090477638615</v>
      </c>
      <c r="D7" s="72">
        <v>51.049864880343023</v>
      </c>
      <c r="E7" s="72">
        <v>51.373922135382863</v>
      </c>
      <c r="F7" s="72">
        <v>15.857664648900192</v>
      </c>
      <c r="G7" s="72">
        <v>19.746120173243405</v>
      </c>
      <c r="H7" s="72">
        <v>20.043283521832596</v>
      </c>
      <c r="I7" s="72">
        <v>11.857190632192509</v>
      </c>
      <c r="J7" s="72">
        <v>21.876049031252265</v>
      </c>
      <c r="K7" s="72">
        <v>19.018621090700432</v>
      </c>
      <c r="L7" s="72">
        <v>28.476677881432639</v>
      </c>
      <c r="M7" s="72">
        <v>18.52759825734508</v>
      </c>
      <c r="N7" s="72">
        <v>18.459911208995571</v>
      </c>
      <c r="O7" s="72">
        <v>31.843698996611359</v>
      </c>
      <c r="P7" s="72">
        <v>16.432310637046733</v>
      </c>
      <c r="Q7" s="72">
        <v>13.14614533895403</v>
      </c>
      <c r="R7" s="72">
        <v>14.080098678370206</v>
      </c>
      <c r="S7" s="72">
        <v>15.863646447311652</v>
      </c>
      <c r="T7" s="72">
        <v>12.888966618642725</v>
      </c>
      <c r="U7" s="72">
        <v>8.4819292933037644</v>
      </c>
      <c r="V7" s="72">
        <v>7.2124315362012732</v>
      </c>
      <c r="W7" s="72">
        <v>14.381065964062913</v>
      </c>
      <c r="DA7" s="89" t="s">
        <v>662</v>
      </c>
    </row>
    <row r="8" spans="1:105" ht="12" customHeight="1" x14ac:dyDescent="0.25">
      <c r="A8" s="28" t="s">
        <v>192</v>
      </c>
      <c r="B8" s="72"/>
      <c r="C8" s="72">
        <v>47.725863451874716</v>
      </c>
      <c r="D8" s="72">
        <v>41.208698491954166</v>
      </c>
      <c r="E8" s="72">
        <v>60.507677318490636</v>
      </c>
      <c r="F8" s="72">
        <v>45.225439423737512</v>
      </c>
      <c r="G8" s="72">
        <v>75.566357144059737</v>
      </c>
      <c r="H8" s="72">
        <v>44.388969332330483</v>
      </c>
      <c r="I8" s="72">
        <v>21.284439414273621</v>
      </c>
      <c r="J8" s="72">
        <v>22.035296190131611</v>
      </c>
      <c r="K8" s="72">
        <v>21.04883836426416</v>
      </c>
      <c r="L8" s="72">
        <v>24.516017419947143</v>
      </c>
      <c r="M8" s="72">
        <v>15.960666920291734</v>
      </c>
      <c r="N8" s="72">
        <v>19.106428814248829</v>
      </c>
      <c r="O8" s="72">
        <v>27.28255066156931</v>
      </c>
      <c r="P8" s="72">
        <v>29.259680647281961</v>
      </c>
      <c r="Q8" s="72">
        <v>29.029527516291939</v>
      </c>
      <c r="R8" s="72">
        <v>40.436782170637592</v>
      </c>
      <c r="S8" s="72">
        <v>29.92285387191292</v>
      </c>
      <c r="T8" s="72">
        <v>27.483022747254441</v>
      </c>
      <c r="U8" s="72">
        <v>22.577299588532238</v>
      </c>
      <c r="V8" s="72">
        <v>23.158236644415396</v>
      </c>
      <c r="W8" s="72">
        <v>41.49791486895095</v>
      </c>
      <c r="DA8" s="89" t="s">
        <v>663</v>
      </c>
    </row>
    <row r="9" spans="1:105" ht="12" customHeight="1" x14ac:dyDescent="0.25">
      <c r="A9" s="28" t="s">
        <v>207</v>
      </c>
      <c r="B9" s="72"/>
      <c r="C9" s="72">
        <v>45.74568753900472</v>
      </c>
      <c r="D9" s="72">
        <v>36.887817842646051</v>
      </c>
      <c r="E9" s="72">
        <v>40.534063393039496</v>
      </c>
      <c r="F9" s="72">
        <v>33.51368174241032</v>
      </c>
      <c r="G9" s="72">
        <v>47.614407491553791</v>
      </c>
      <c r="H9" s="72">
        <v>57.921848672466382</v>
      </c>
      <c r="I9" s="72">
        <v>50.141513394744251</v>
      </c>
      <c r="J9" s="72">
        <v>43.789185170667189</v>
      </c>
      <c r="K9" s="72">
        <v>39.511103236345448</v>
      </c>
      <c r="L9" s="72">
        <v>48.296763689330056</v>
      </c>
      <c r="M9" s="72">
        <v>34.156621732589869</v>
      </c>
      <c r="N9" s="72">
        <v>32.305334050323133</v>
      </c>
      <c r="O9" s="72">
        <v>40.196941140007915</v>
      </c>
      <c r="P9" s="72">
        <v>34.209105311710324</v>
      </c>
      <c r="Q9" s="72">
        <v>19.614691221013501</v>
      </c>
      <c r="R9" s="72">
        <v>28.027034269086954</v>
      </c>
      <c r="S9" s="72">
        <v>22.735365798929628</v>
      </c>
      <c r="T9" s="72">
        <v>25.144805928399432</v>
      </c>
      <c r="U9" s="72">
        <v>20.582166010544203</v>
      </c>
      <c r="V9" s="72">
        <v>27.359211891918079</v>
      </c>
      <c r="W9" s="72">
        <v>64.935877080658329</v>
      </c>
      <c r="DA9" s="89" t="s">
        <v>664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665</v>
      </c>
    </row>
    <row r="11" spans="1:105" ht="12" customHeight="1" x14ac:dyDescent="0.25">
      <c r="A11" s="28" t="s">
        <v>203</v>
      </c>
      <c r="B11" s="72"/>
      <c r="C11" s="72">
        <v>19.28527637086842</v>
      </c>
      <c r="D11" s="72">
        <v>20.356606756107663</v>
      </c>
      <c r="E11" s="72">
        <v>21.260534444799344</v>
      </c>
      <c r="F11" s="72">
        <v>12.110503460581681</v>
      </c>
      <c r="G11" s="72">
        <v>0</v>
      </c>
      <c r="H11" s="72">
        <v>4.9369450990902601</v>
      </c>
      <c r="I11" s="72">
        <v>13.657413813644233</v>
      </c>
      <c r="J11" s="72">
        <v>16.054483278594144</v>
      </c>
      <c r="K11" s="72">
        <v>15.390662331640996</v>
      </c>
      <c r="L11" s="72">
        <v>18.590948180222945</v>
      </c>
      <c r="M11" s="72">
        <v>17.230378664354856</v>
      </c>
      <c r="N11" s="72">
        <v>19.184061258942275</v>
      </c>
      <c r="O11" s="72">
        <v>26.800212331072391</v>
      </c>
      <c r="P11" s="72">
        <v>22.632041756212161</v>
      </c>
      <c r="Q11" s="72">
        <v>14.796062529278529</v>
      </c>
      <c r="R11" s="72">
        <v>15.11814088435275</v>
      </c>
      <c r="S11" s="72">
        <v>13.922703845594789</v>
      </c>
      <c r="T11" s="72">
        <v>11.657302470733121</v>
      </c>
      <c r="U11" s="72">
        <v>6.1433663223806718</v>
      </c>
      <c r="V11" s="72">
        <v>7.7921828887815217</v>
      </c>
      <c r="W11" s="72">
        <v>12.546258722025669</v>
      </c>
      <c r="DA11" s="89" t="s">
        <v>666</v>
      </c>
    </row>
    <row r="12" spans="1:105" ht="12" customHeight="1" x14ac:dyDescent="0.25">
      <c r="A12" s="28" t="s">
        <v>95</v>
      </c>
      <c r="B12" s="72"/>
      <c r="C12" s="72">
        <v>3.8398539792221338</v>
      </c>
      <c r="D12" s="72">
        <v>5.2475887083452637</v>
      </c>
      <c r="E12" s="72">
        <v>5.6995116334714808</v>
      </c>
      <c r="F12" s="72">
        <v>3.2090656225647791</v>
      </c>
      <c r="G12" s="72">
        <v>3.1982308389000615</v>
      </c>
      <c r="H12" s="72">
        <v>1.9529408368339773</v>
      </c>
      <c r="I12" s="72">
        <v>2.6977820300465098</v>
      </c>
      <c r="J12" s="72">
        <v>1.7745951375459539</v>
      </c>
      <c r="K12" s="72">
        <v>2.7883767528583494</v>
      </c>
      <c r="L12" s="72">
        <v>1.6015154084435539</v>
      </c>
      <c r="M12" s="72">
        <v>1.2179725780357229</v>
      </c>
      <c r="N12" s="72">
        <v>0.89712642339201176</v>
      </c>
      <c r="O12" s="72">
        <v>1.6460392200870058</v>
      </c>
      <c r="P12" s="72">
        <v>3.6213737691984136</v>
      </c>
      <c r="Q12" s="72">
        <v>2.8478268755130407</v>
      </c>
      <c r="R12" s="72">
        <v>2.33928948880604</v>
      </c>
      <c r="S12" s="72">
        <v>1.7121074955555078</v>
      </c>
      <c r="T12" s="72">
        <v>3.0323376437667924</v>
      </c>
      <c r="U12" s="72">
        <v>2.0311777843176695</v>
      </c>
      <c r="V12" s="72">
        <v>4.258487242574053</v>
      </c>
      <c r="W12" s="72">
        <v>4.9792340609748917</v>
      </c>
      <c r="DA12" s="89" t="s">
        <v>667</v>
      </c>
    </row>
    <row r="13" spans="1:105" ht="12" customHeight="1" x14ac:dyDescent="0.25">
      <c r="A13" s="73" t="s">
        <v>94</v>
      </c>
      <c r="B13" s="74"/>
      <c r="C13" s="74">
        <v>16.962728617574264</v>
      </c>
      <c r="D13" s="74">
        <v>13.119206894700538</v>
      </c>
      <c r="E13" s="74">
        <v>9.9502850914208825</v>
      </c>
      <c r="F13" s="74">
        <v>1.6585771732649037</v>
      </c>
      <c r="G13" s="74">
        <v>0.25124422020224974</v>
      </c>
      <c r="H13" s="74">
        <v>2.9467666515617066</v>
      </c>
      <c r="I13" s="74">
        <v>5.7752558852668123</v>
      </c>
      <c r="J13" s="74">
        <v>5.9235085993704342</v>
      </c>
      <c r="K13" s="74">
        <v>6.3277396925842782</v>
      </c>
      <c r="L13" s="74">
        <v>8.2050485371424244</v>
      </c>
      <c r="M13" s="74">
        <v>7.4284599210647837</v>
      </c>
      <c r="N13" s="74">
        <v>5.3535131636161717</v>
      </c>
      <c r="O13" s="74">
        <v>6.8563317479170154</v>
      </c>
      <c r="P13" s="74">
        <v>2.9715833789764616</v>
      </c>
      <c r="Q13" s="74">
        <v>6.2921545250070947</v>
      </c>
      <c r="R13" s="74">
        <v>11.341349170022921</v>
      </c>
      <c r="S13" s="74">
        <v>9.4144610576054202</v>
      </c>
      <c r="T13" s="74">
        <v>9.624490210760154</v>
      </c>
      <c r="U13" s="74">
        <v>6.2885599159604588</v>
      </c>
      <c r="V13" s="74">
        <v>6.9493752500070354</v>
      </c>
      <c r="W13" s="74">
        <v>10.002854895393682</v>
      </c>
      <c r="DA13" s="90" t="s">
        <v>668</v>
      </c>
    </row>
    <row r="14" spans="1:105" ht="12" customHeight="1" x14ac:dyDescent="0.25">
      <c r="A14" s="75" t="s">
        <v>97</v>
      </c>
      <c r="B14" s="76"/>
      <c r="C14" s="76">
        <v>1.9779702582174179</v>
      </c>
      <c r="D14" s="76">
        <v>1.7869015197226477</v>
      </c>
      <c r="E14" s="76">
        <v>2.126920736538279</v>
      </c>
      <c r="F14" s="76">
        <v>1.2623529293080142</v>
      </c>
      <c r="G14" s="76">
        <v>1.6800560055044007</v>
      </c>
      <c r="H14" s="76">
        <v>1.3192199566427083</v>
      </c>
      <c r="I14" s="76">
        <v>0.82360305860502014</v>
      </c>
      <c r="J14" s="76">
        <v>0.92062259651400247</v>
      </c>
      <c r="K14" s="76">
        <v>0.83964012302332136</v>
      </c>
      <c r="L14" s="76">
        <v>1.090017083617286</v>
      </c>
      <c r="M14" s="76">
        <v>0.75108346710079565</v>
      </c>
      <c r="N14" s="76">
        <v>0.81593659263879992</v>
      </c>
      <c r="O14" s="76">
        <v>1.2091865485472575</v>
      </c>
      <c r="P14" s="76">
        <v>0.97409448020215095</v>
      </c>
      <c r="Q14" s="76">
        <v>0.82161782880833234</v>
      </c>
      <c r="R14" s="76">
        <v>1.0808758332199522</v>
      </c>
      <c r="S14" s="76">
        <v>0.91481942751531742</v>
      </c>
      <c r="T14" s="76">
        <v>0.84218499274129655</v>
      </c>
      <c r="U14" s="76">
        <v>0.65066584339922384</v>
      </c>
      <c r="V14" s="76">
        <v>0.69472721461006826</v>
      </c>
      <c r="W14" s="76">
        <v>1.3674406593563639</v>
      </c>
      <c r="DA14" s="91" t="s">
        <v>669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2.1736284482243802E-2</v>
      </c>
      <c r="D15" s="69">
        <f t="shared" si="6"/>
        <v>1.7429205712982062E-2</v>
      </c>
      <c r="E15" s="69">
        <f t="shared" si="6"/>
        <v>4.0731304270644558E-2</v>
      </c>
      <c r="F15" s="69">
        <f t="shared" si="6"/>
        <v>1.8054471886956549E-2</v>
      </c>
      <c r="G15" s="69">
        <f t="shared" si="6"/>
        <v>1.9691910993205823E-2</v>
      </c>
      <c r="H15" s="69">
        <f t="shared" si="6"/>
        <v>2.433945712385481E-2</v>
      </c>
      <c r="I15" s="69">
        <f t="shared" si="6"/>
        <v>2.5415284572370741E-2</v>
      </c>
      <c r="J15" s="69">
        <f t="shared" si="6"/>
        <v>1.9510698727051391E-2</v>
      </c>
      <c r="K15" s="69">
        <f t="shared" si="6"/>
        <v>1.5879866590252843E-2</v>
      </c>
      <c r="L15" s="69">
        <f t="shared" si="6"/>
        <v>2.2251764843392148E-2</v>
      </c>
      <c r="M15" s="69">
        <f t="shared" si="6"/>
        <v>1.74312249390523E-2</v>
      </c>
      <c r="N15" s="69">
        <f t="shared" si="6"/>
        <v>1.2077997207503995E-2</v>
      </c>
      <c r="O15" s="69">
        <f t="shared" si="6"/>
        <v>2.9666574481449881E-2</v>
      </c>
      <c r="P15" s="69">
        <f t="shared" si="6"/>
        <v>1.3552022973611667E-2</v>
      </c>
      <c r="Q15" s="69">
        <f t="shared" si="6"/>
        <v>1.9178578571889409E-2</v>
      </c>
      <c r="R15" s="69">
        <f t="shared" si="6"/>
        <v>2.0490287582677152E-2</v>
      </c>
      <c r="S15" s="69">
        <f t="shared" si="6"/>
        <v>3.3257828804043814E-2</v>
      </c>
      <c r="T15" s="69">
        <f t="shared" si="6"/>
        <v>3.0897397320483369E-2</v>
      </c>
      <c r="U15" s="69">
        <f t="shared" si="6"/>
        <v>3.2798590661600312E-2</v>
      </c>
      <c r="V15" s="69">
        <f t="shared" si="6"/>
        <v>4.6429730835921945E-2</v>
      </c>
      <c r="W15" s="69">
        <f t="shared" si="6"/>
        <v>5.1908215769963316E-2</v>
      </c>
      <c r="DA15" s="88" t="s">
        <v>670</v>
      </c>
    </row>
    <row r="16" spans="1:105" ht="12" customHeight="1" x14ac:dyDescent="0.25">
      <c r="A16" s="28" t="s">
        <v>91</v>
      </c>
      <c r="B16" s="72"/>
      <c r="C16" s="72">
        <v>2.1736284482243802E-2</v>
      </c>
      <c r="D16" s="72">
        <v>1.7429205712982062E-2</v>
      </c>
      <c r="E16" s="72">
        <v>4.0731304270644558E-2</v>
      </c>
      <c r="F16" s="72">
        <v>1.8054471886956549E-2</v>
      </c>
      <c r="G16" s="72">
        <v>1.9691910993205823E-2</v>
      </c>
      <c r="H16" s="72">
        <v>2.433945712385481E-2</v>
      </c>
      <c r="I16" s="72">
        <v>2.5415284572370741E-2</v>
      </c>
      <c r="J16" s="72">
        <v>1.9510698727051391E-2</v>
      </c>
      <c r="K16" s="72">
        <v>1.5879866590252843E-2</v>
      </c>
      <c r="L16" s="72">
        <v>2.2251764843392148E-2</v>
      </c>
      <c r="M16" s="72">
        <v>1.74312249390523E-2</v>
      </c>
      <c r="N16" s="72">
        <v>1.2077997207503995E-2</v>
      </c>
      <c r="O16" s="72">
        <v>2.9666574481449881E-2</v>
      </c>
      <c r="P16" s="72">
        <v>1.3552022973611667E-2</v>
      </c>
      <c r="Q16" s="72">
        <v>1.9178578571889409E-2</v>
      </c>
      <c r="R16" s="72">
        <v>2.0490287582677152E-2</v>
      </c>
      <c r="S16" s="72">
        <v>3.3257828804043814E-2</v>
      </c>
      <c r="T16" s="72">
        <v>3.0897397320483369E-2</v>
      </c>
      <c r="U16" s="72">
        <v>3.2798590661600312E-2</v>
      </c>
      <c r="V16" s="72">
        <v>4.6429730835921945E-2</v>
      </c>
      <c r="W16" s="72">
        <v>5.1908215769963316E-2</v>
      </c>
      <c r="DA16" s="89" t="s">
        <v>671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27.586855704985862</v>
      </c>
      <c r="D17" s="69">
        <f t="shared" si="7"/>
        <v>31.644168510179497</v>
      </c>
      <c r="E17" s="69">
        <f t="shared" si="7"/>
        <v>31.767461827569615</v>
      </c>
      <c r="F17" s="69">
        <f t="shared" si="7"/>
        <v>21.329926742972695</v>
      </c>
      <c r="G17" s="69">
        <f t="shared" si="7"/>
        <v>25.460889346425589</v>
      </c>
      <c r="H17" s="69">
        <f t="shared" si="7"/>
        <v>24.012696045470676</v>
      </c>
      <c r="I17" s="69">
        <f t="shared" si="7"/>
        <v>22.713124969152286</v>
      </c>
      <c r="J17" s="69">
        <f t="shared" si="7"/>
        <v>24.460987096186024</v>
      </c>
      <c r="K17" s="69">
        <f t="shared" si="7"/>
        <v>24.075255603943642</v>
      </c>
      <c r="L17" s="69">
        <f t="shared" si="7"/>
        <v>26.192026932692013</v>
      </c>
      <c r="M17" s="69">
        <f t="shared" si="7"/>
        <v>23.386638384206559</v>
      </c>
      <c r="N17" s="69">
        <f t="shared" si="7"/>
        <v>24.809585476083797</v>
      </c>
      <c r="O17" s="69">
        <f t="shared" si="7"/>
        <v>30.118990455997427</v>
      </c>
      <c r="P17" s="69">
        <f t="shared" si="7"/>
        <v>34.369952502793325</v>
      </c>
      <c r="Q17" s="69">
        <f t="shared" si="7"/>
        <v>29.764866470157816</v>
      </c>
      <c r="R17" s="69">
        <f t="shared" ref="R17:V17" si="8">SUM(R18:R26)</f>
        <v>30.103456104888011</v>
      </c>
      <c r="S17" s="69">
        <f t="shared" si="8"/>
        <v>23.990235192732595</v>
      </c>
      <c r="T17" s="69">
        <f t="shared" si="8"/>
        <v>25.396010818672966</v>
      </c>
      <c r="U17" s="69">
        <f t="shared" si="8"/>
        <v>21.76814702708954</v>
      </c>
      <c r="V17" s="69">
        <f t="shared" si="8"/>
        <v>25.724976381911745</v>
      </c>
      <c r="W17" s="69">
        <f t="shared" ref="W17" si="9">SUM(W18:W26)</f>
        <v>38.010530904229036</v>
      </c>
      <c r="DA17" s="88" t="s">
        <v>672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0.14285037315879145</v>
      </c>
      <c r="M18" s="72">
        <v>0.15736169953127396</v>
      </c>
      <c r="N18" s="72">
        <v>9.4731948189652582E-2</v>
      </c>
      <c r="O18" s="72">
        <v>0.12147038767133035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673</v>
      </c>
    </row>
    <row r="19" spans="1:105" s="2" customFormat="1" ht="12" customHeight="1" x14ac:dyDescent="0.25">
      <c r="A19" s="28" t="s">
        <v>74</v>
      </c>
      <c r="B19" s="72"/>
      <c r="C19" s="72">
        <v>3.8952003267567425E-2</v>
      </c>
      <c r="D19" s="72">
        <v>0.10980546284286627</v>
      </c>
      <c r="E19" s="72">
        <v>0.19267944681450402</v>
      </c>
      <c r="F19" s="72">
        <v>0.26721107625679574</v>
      </c>
      <c r="G19" s="72">
        <v>0.48783210266459542</v>
      </c>
      <c r="H19" s="72">
        <v>0.37147236002802653</v>
      </c>
      <c r="I19" s="72">
        <v>0.19423469516827194</v>
      </c>
      <c r="J19" s="72">
        <v>3.9034741298427898E-2</v>
      </c>
      <c r="K19" s="72">
        <v>0.1189019968773817</v>
      </c>
      <c r="L19" s="72">
        <v>0.10382997565877718</v>
      </c>
      <c r="M19" s="72">
        <v>3.7100619328110679E-2</v>
      </c>
      <c r="N19" s="72">
        <v>0.12434942169590484</v>
      </c>
      <c r="O19" s="72">
        <v>0.17511424129776021</v>
      </c>
      <c r="P19" s="72">
        <v>0.17875666073868682</v>
      </c>
      <c r="Q19" s="72">
        <v>0.10287024069839368</v>
      </c>
      <c r="R19" s="72">
        <v>4.2691495901061222E-2</v>
      </c>
      <c r="S19" s="72">
        <v>8.0562690453147789E-2</v>
      </c>
      <c r="T19" s="72">
        <v>8.3434022254063739E-2</v>
      </c>
      <c r="U19" s="72">
        <v>9.4967280566892992E-2</v>
      </c>
      <c r="V19" s="72">
        <v>0.13446906122950777</v>
      </c>
      <c r="W19" s="72">
        <v>0.24459712541589648</v>
      </c>
      <c r="DA19" s="89" t="s">
        <v>674</v>
      </c>
    </row>
    <row r="20" spans="1:105" ht="12" customHeight="1" x14ac:dyDescent="0.25">
      <c r="A20" s="28" t="s">
        <v>205</v>
      </c>
      <c r="B20" s="72"/>
      <c r="C20" s="72">
        <v>0.51659063950731809</v>
      </c>
      <c r="D20" s="72">
        <v>1.8106474657670064</v>
      </c>
      <c r="E20" s="72">
        <v>0.9998125613715183</v>
      </c>
      <c r="F20" s="72">
        <v>0.4756421978641775</v>
      </c>
      <c r="G20" s="72">
        <v>0.18531253510901091</v>
      </c>
      <c r="H20" s="72">
        <v>0.19483720498784787</v>
      </c>
      <c r="I20" s="72">
        <v>0.75844556177158973</v>
      </c>
      <c r="J20" s="72">
        <v>2.5098698383410887</v>
      </c>
      <c r="K20" s="72">
        <v>1.8227222074458598</v>
      </c>
      <c r="L20" s="72">
        <v>2.5122858464212907</v>
      </c>
      <c r="M20" s="72">
        <v>2.5404702044766299</v>
      </c>
      <c r="N20" s="72">
        <v>2.4074923126497119</v>
      </c>
      <c r="O20" s="72">
        <v>3.7860057256200639</v>
      </c>
      <c r="P20" s="72">
        <v>0.64909915674759555</v>
      </c>
      <c r="Q20" s="72">
        <v>0.81436419586231656</v>
      </c>
      <c r="R20" s="72">
        <v>0.91795460445653565</v>
      </c>
      <c r="S20" s="72">
        <v>1.3343059187024393</v>
      </c>
      <c r="T20" s="72">
        <v>1.084124984443563</v>
      </c>
      <c r="U20" s="72">
        <v>1.0031773361750835</v>
      </c>
      <c r="V20" s="72">
        <v>0.96372617684200013</v>
      </c>
      <c r="W20" s="72">
        <v>1.4982049033124976</v>
      </c>
      <c r="DA20" s="89" t="s">
        <v>675</v>
      </c>
    </row>
    <row r="21" spans="1:105" ht="12" customHeight="1" x14ac:dyDescent="0.25">
      <c r="A21" s="28" t="s">
        <v>192</v>
      </c>
      <c r="B21" s="72"/>
      <c r="C21" s="72">
        <v>2.6073133553443015</v>
      </c>
      <c r="D21" s="72">
        <v>2.791771273995642</v>
      </c>
      <c r="E21" s="72">
        <v>4.3689677163262592</v>
      </c>
      <c r="F21" s="72">
        <v>3.62219412832428</v>
      </c>
      <c r="G21" s="72">
        <v>6.0607042809894365</v>
      </c>
      <c r="H21" s="72">
        <v>2.2808516569430735</v>
      </c>
      <c r="I21" s="72">
        <v>2.0434607588626892</v>
      </c>
      <c r="J21" s="72">
        <v>2.3814258892117195</v>
      </c>
      <c r="K21" s="72">
        <v>2.0546539362269738</v>
      </c>
      <c r="L21" s="72">
        <v>2.1556228295637614</v>
      </c>
      <c r="M21" s="72">
        <v>2.2179874519634835</v>
      </c>
      <c r="N21" s="72">
        <v>2.3915141413398584</v>
      </c>
      <c r="O21" s="72">
        <v>2.6391362283785278</v>
      </c>
      <c r="P21" s="72">
        <v>2.9655116839878226</v>
      </c>
      <c r="Q21" s="72">
        <v>3.6208693247589765</v>
      </c>
      <c r="R21" s="72">
        <v>4.8411060808762407</v>
      </c>
      <c r="S21" s="72">
        <v>4.1423392485893142</v>
      </c>
      <c r="T21" s="72">
        <v>3.8570789941421428</v>
      </c>
      <c r="U21" s="72">
        <v>3.5271637871177783</v>
      </c>
      <c r="V21" s="72">
        <v>4.1074804464640993</v>
      </c>
      <c r="W21" s="72">
        <v>6.1908619810842342</v>
      </c>
      <c r="DA21" s="89" t="s">
        <v>676</v>
      </c>
    </row>
    <row r="22" spans="1:105" ht="12" customHeight="1" x14ac:dyDescent="0.25">
      <c r="A22" s="28" t="s">
        <v>207</v>
      </c>
      <c r="B22" s="72"/>
      <c r="C22" s="72">
        <v>1.6687964332830911</v>
      </c>
      <c r="D22" s="72">
        <v>1.4255191460821426</v>
      </c>
      <c r="E22" s="72">
        <v>1.312052955169537</v>
      </c>
      <c r="F22" s="72">
        <v>1.4053611923135259</v>
      </c>
      <c r="G22" s="72">
        <v>2.3173457365401027</v>
      </c>
      <c r="H22" s="72">
        <v>3.0618478046269004</v>
      </c>
      <c r="I22" s="72">
        <v>4.7754467583678997</v>
      </c>
      <c r="J22" s="72">
        <v>4.9103157136574058</v>
      </c>
      <c r="K22" s="72">
        <v>3.8731340794492364</v>
      </c>
      <c r="L22" s="72">
        <v>3.9977855790594483</v>
      </c>
      <c r="M22" s="72">
        <v>3.5427242841104936</v>
      </c>
      <c r="N22" s="72">
        <v>3.4600291615889338</v>
      </c>
      <c r="O22" s="72">
        <v>2.6432842815293918</v>
      </c>
      <c r="P22" s="72">
        <v>1.6412847666538828</v>
      </c>
      <c r="Q22" s="72">
        <v>1.1388833037338608</v>
      </c>
      <c r="R22" s="72">
        <v>1.4107029919089158</v>
      </c>
      <c r="S22" s="72">
        <v>1.9779335930151143</v>
      </c>
      <c r="T22" s="72">
        <v>2.748428730235152</v>
      </c>
      <c r="U22" s="72">
        <v>2.8182753051138563</v>
      </c>
      <c r="V22" s="72">
        <v>3.4849027255693978</v>
      </c>
      <c r="W22" s="72">
        <v>4.5030239092819695</v>
      </c>
      <c r="DA22" s="89" t="s">
        <v>677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678</v>
      </c>
    </row>
    <row r="24" spans="1:105" ht="12" customHeight="1" x14ac:dyDescent="0.25">
      <c r="A24" s="28" t="s">
        <v>203</v>
      </c>
      <c r="B24" s="72"/>
      <c r="C24" s="72">
        <v>2.3734610533482599</v>
      </c>
      <c r="D24" s="72">
        <v>3.143876723730707</v>
      </c>
      <c r="E24" s="72">
        <v>2.8778242545611388</v>
      </c>
      <c r="F24" s="72">
        <v>1.6593082269862995</v>
      </c>
      <c r="G24" s="72">
        <v>0</v>
      </c>
      <c r="H24" s="72">
        <v>0.36185431918516542</v>
      </c>
      <c r="I24" s="72">
        <v>2.2822704929254538</v>
      </c>
      <c r="J24" s="72">
        <v>2.9319882994654294</v>
      </c>
      <c r="K24" s="72">
        <v>2.8359788622646036</v>
      </c>
      <c r="L24" s="72">
        <v>2.8535822359675942</v>
      </c>
      <c r="M24" s="72">
        <v>3.0654893451910268</v>
      </c>
      <c r="N24" s="72">
        <v>3.4408022949406454</v>
      </c>
      <c r="O24" s="72">
        <v>3.6294564484757612</v>
      </c>
      <c r="P24" s="72">
        <v>5.131340768708224</v>
      </c>
      <c r="Q24" s="72">
        <v>3.4032128382916738</v>
      </c>
      <c r="R24" s="72">
        <v>2.7103085590489351</v>
      </c>
      <c r="S24" s="72">
        <v>1.3105502591559877</v>
      </c>
      <c r="T24" s="72">
        <v>1.2668843757081338</v>
      </c>
      <c r="U24" s="72">
        <v>1.2226814571768487</v>
      </c>
      <c r="V24" s="72">
        <v>1.9519563603733854</v>
      </c>
      <c r="W24" s="72">
        <v>3.074772233785048</v>
      </c>
      <c r="DA24" s="89" t="s">
        <v>679</v>
      </c>
    </row>
    <row r="25" spans="1:105" ht="12" customHeight="1" x14ac:dyDescent="0.25">
      <c r="A25" s="73" t="s">
        <v>53</v>
      </c>
      <c r="B25" s="74"/>
      <c r="C25" s="74">
        <v>17.880066656565074</v>
      </c>
      <c r="D25" s="74">
        <v>19.880377536986817</v>
      </c>
      <c r="E25" s="74">
        <v>18.488356776380925</v>
      </c>
      <c r="F25" s="74">
        <v>11.053573120262641</v>
      </c>
      <c r="G25" s="74">
        <v>11.98227745422064</v>
      </c>
      <c r="H25" s="74">
        <v>13.292604122280819</v>
      </c>
      <c r="I25" s="74">
        <v>10.498065099792385</v>
      </c>
      <c r="J25" s="74">
        <v>8.9822376498994085</v>
      </c>
      <c r="K25" s="74">
        <v>6.8699548120794063</v>
      </c>
      <c r="L25" s="74">
        <v>11.138832259165845</v>
      </c>
      <c r="M25" s="74">
        <v>9.0040914295309609</v>
      </c>
      <c r="N25" s="74">
        <v>9.60077147482329</v>
      </c>
      <c r="O25" s="74">
        <v>12.235298588685259</v>
      </c>
      <c r="P25" s="74">
        <v>18.07452450475742</v>
      </c>
      <c r="Q25" s="74">
        <v>14.913523061960294</v>
      </c>
      <c r="R25" s="74">
        <v>13.579167568359086</v>
      </c>
      <c r="S25" s="74">
        <v>9.6779874369930763</v>
      </c>
      <c r="T25" s="74">
        <v>12.219931817972766</v>
      </c>
      <c r="U25" s="74">
        <v>9.27453462665747</v>
      </c>
      <c r="V25" s="74">
        <v>10.868886537495014</v>
      </c>
      <c r="W25" s="74">
        <v>16.610903209986876</v>
      </c>
      <c r="DA25" s="90" t="s">
        <v>680</v>
      </c>
    </row>
    <row r="26" spans="1:105" ht="12" customHeight="1" x14ac:dyDescent="0.25">
      <c r="A26" s="32" t="s">
        <v>52</v>
      </c>
      <c r="B26" s="77"/>
      <c r="C26" s="77">
        <v>2.5016755636702497</v>
      </c>
      <c r="D26" s="77">
        <v>2.4821709007743165</v>
      </c>
      <c r="E26" s="77">
        <v>3.5277681169457344</v>
      </c>
      <c r="F26" s="77">
        <v>2.8466368009649758</v>
      </c>
      <c r="G26" s="77">
        <v>4.4274172369018032</v>
      </c>
      <c r="H26" s="77">
        <v>4.4492285774188423</v>
      </c>
      <c r="I26" s="77">
        <v>2.1612016022639979</v>
      </c>
      <c r="J26" s="77">
        <v>2.7061149643125453</v>
      </c>
      <c r="K26" s="77">
        <v>6.4999097096001774</v>
      </c>
      <c r="L26" s="77">
        <v>3.2872378336965062</v>
      </c>
      <c r="M26" s="77">
        <v>2.8214133500745815</v>
      </c>
      <c r="N26" s="77">
        <v>3.2898947208557967</v>
      </c>
      <c r="O26" s="77">
        <v>4.8892245543393376</v>
      </c>
      <c r="P26" s="77">
        <v>5.7294349611996918</v>
      </c>
      <c r="Q26" s="77">
        <v>5.7711435048523017</v>
      </c>
      <c r="R26" s="77">
        <v>6.6015248043372381</v>
      </c>
      <c r="S26" s="77">
        <v>5.4665560458235136</v>
      </c>
      <c r="T26" s="77">
        <v>4.1361278939171457</v>
      </c>
      <c r="U26" s="77">
        <v>3.8273472342816119</v>
      </c>
      <c r="V26" s="77">
        <v>4.2135550739383429</v>
      </c>
      <c r="W26" s="77">
        <v>5.8881675413625114</v>
      </c>
      <c r="DA26" s="92" t="s">
        <v>681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4.3872129637576851</v>
      </c>
      <c r="D27" s="69">
        <f t="shared" si="10"/>
        <v>5.0743137019276805</v>
      </c>
      <c r="E27" s="69">
        <f t="shared" si="10"/>
        <v>5.0951536407514073</v>
      </c>
      <c r="F27" s="69">
        <f t="shared" si="10"/>
        <v>3.6633246701110851</v>
      </c>
      <c r="G27" s="69">
        <f t="shared" si="10"/>
        <v>3.7916911594588716</v>
      </c>
      <c r="H27" s="69">
        <f t="shared" si="10"/>
        <v>4.1092269470923686</v>
      </c>
      <c r="I27" s="69">
        <f t="shared" si="10"/>
        <v>3.2944439694776464</v>
      </c>
      <c r="J27" s="69">
        <f t="shared" si="10"/>
        <v>3.8885971779664708</v>
      </c>
      <c r="K27" s="69">
        <f t="shared" si="10"/>
        <v>4.7643048752341759</v>
      </c>
      <c r="L27" s="69">
        <f t="shared" si="10"/>
        <v>4.861704445812296</v>
      </c>
      <c r="M27" s="69">
        <f t="shared" si="10"/>
        <v>4.3195921107942405</v>
      </c>
      <c r="N27" s="69">
        <f t="shared" si="10"/>
        <v>4.7067553193790097</v>
      </c>
      <c r="O27" s="69">
        <f t="shared" si="10"/>
        <v>5.6177378802220925</v>
      </c>
      <c r="P27" s="69">
        <f t="shared" si="10"/>
        <v>6.7447713086167207</v>
      </c>
      <c r="Q27" s="69">
        <f t="shared" si="10"/>
        <v>5.7588456051832448</v>
      </c>
      <c r="R27" s="69">
        <f t="shared" ref="R27:V27" si="11">SUM(R28:R32)</f>
        <v>6.0236430271677142</v>
      </c>
      <c r="S27" s="69">
        <f t="shared" si="11"/>
        <v>4.9390597577581028</v>
      </c>
      <c r="T27" s="69">
        <f t="shared" si="11"/>
        <v>5.3129885732146507</v>
      </c>
      <c r="U27" s="69">
        <f t="shared" si="11"/>
        <v>4.629765236261191</v>
      </c>
      <c r="V27" s="69">
        <f t="shared" si="11"/>
        <v>5.4121073019498063</v>
      </c>
      <c r="W27" s="69">
        <f t="shared" ref="W27" si="12">SUM(W28:W32)</f>
        <v>7.8902703823095051</v>
      </c>
      <c r="DA27" s="88" t="s">
        <v>682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5.7837889535109644E-3</v>
      </c>
      <c r="M28" s="72">
        <v>6.1895187351611765E-3</v>
      </c>
      <c r="N28" s="72">
        <v>4.9712708543768911E-3</v>
      </c>
      <c r="O28" s="72">
        <v>2.0777788363254409E-3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683</v>
      </c>
    </row>
    <row r="29" spans="1:105" s="2" customFormat="1" ht="12" customHeight="1" x14ac:dyDescent="0.25">
      <c r="A29" s="28" t="s">
        <v>74</v>
      </c>
      <c r="B29" s="72"/>
      <c r="C29" s="72">
        <v>2.2076220503683772E-2</v>
      </c>
      <c r="D29" s="72">
        <v>2.0270261188828978E-2</v>
      </c>
      <c r="E29" s="72">
        <v>1.8743480332708385E-2</v>
      </c>
      <c r="F29" s="72">
        <v>1.5411028020644719E-2</v>
      </c>
      <c r="G29" s="72">
        <v>1.4665468050599617E-2</v>
      </c>
      <c r="H29" s="72">
        <v>1.7116981505032942E-2</v>
      </c>
      <c r="I29" s="72">
        <v>1.1314742191651227E-2</v>
      </c>
      <c r="J29" s="72">
        <v>9.4552929821108168E-3</v>
      </c>
      <c r="K29" s="72">
        <v>1.2898742131820325E-2</v>
      </c>
      <c r="L29" s="72">
        <v>8.8973757721175408E-3</v>
      </c>
      <c r="M29" s="72">
        <v>3.1219692758560251E-3</v>
      </c>
      <c r="N29" s="72">
        <v>3.6224827489600413E-3</v>
      </c>
      <c r="O29" s="72">
        <v>1.1221056201214476E-2</v>
      </c>
      <c r="P29" s="72">
        <v>2.0555556645504423E-2</v>
      </c>
      <c r="Q29" s="72">
        <v>2.4223051112436386E-2</v>
      </c>
      <c r="R29" s="72">
        <v>1.9228496316745738E-2</v>
      </c>
      <c r="S29" s="72">
        <v>1.0167608887047895E-2</v>
      </c>
      <c r="T29" s="72">
        <v>5.2776614320209974E-3</v>
      </c>
      <c r="U29" s="72">
        <v>6.1972018289665268E-3</v>
      </c>
      <c r="V29" s="72">
        <v>1.1431154905760058E-2</v>
      </c>
      <c r="W29" s="72">
        <v>3.3328207170220767E-2</v>
      </c>
      <c r="DA29" s="89" t="s">
        <v>684</v>
      </c>
    </row>
    <row r="30" spans="1:105" ht="12" customHeight="1" x14ac:dyDescent="0.25">
      <c r="A30" s="28" t="s">
        <v>192</v>
      </c>
      <c r="B30" s="72"/>
      <c r="C30" s="72">
        <v>5.2217385387602483E-2</v>
      </c>
      <c r="D30" s="72">
        <v>9.2647449996172443E-2</v>
      </c>
      <c r="E30" s="72">
        <v>0.16172807737258352</v>
      </c>
      <c r="F30" s="72">
        <v>0.15924400570620983</v>
      </c>
      <c r="G30" s="72">
        <v>0.24758623250900857</v>
      </c>
      <c r="H30" s="72">
        <v>0.15772011558758853</v>
      </c>
      <c r="I30" s="72">
        <v>4.9793993160808465E-2</v>
      </c>
      <c r="J30" s="72">
        <v>0.11448008979972073</v>
      </c>
      <c r="K30" s="72">
        <v>0.11966746630720851</v>
      </c>
      <c r="L30" s="72">
        <v>0.12347183224779559</v>
      </c>
      <c r="M30" s="72">
        <v>0.1112568444619511</v>
      </c>
      <c r="N30" s="72">
        <v>0.11901516978823032</v>
      </c>
      <c r="O30" s="72">
        <v>0.15679282928886737</v>
      </c>
      <c r="P30" s="72">
        <v>0.13670414067586401</v>
      </c>
      <c r="Q30" s="72">
        <v>0.1593350173180319</v>
      </c>
      <c r="R30" s="72">
        <v>0.18101889890626188</v>
      </c>
      <c r="S30" s="72">
        <v>0.17761699833342945</v>
      </c>
      <c r="T30" s="72">
        <v>0.17754088464787957</v>
      </c>
      <c r="U30" s="72">
        <v>0.1874392644373539</v>
      </c>
      <c r="V30" s="72">
        <v>0.20157631043671539</v>
      </c>
      <c r="W30" s="72">
        <v>0.25960371887189598</v>
      </c>
      <c r="DA30" s="89" t="s">
        <v>685</v>
      </c>
    </row>
    <row r="31" spans="1:105" ht="12" customHeight="1" x14ac:dyDescent="0.25">
      <c r="A31" s="28" t="s">
        <v>207</v>
      </c>
      <c r="B31" s="72"/>
      <c r="C31" s="72">
        <v>3.0111418555899428E-2</v>
      </c>
      <c r="D31" s="72">
        <v>4.694564412547584E-2</v>
      </c>
      <c r="E31" s="72">
        <v>5.4151984447214224E-2</v>
      </c>
      <c r="F31" s="72">
        <v>5.5463750491573899E-2</v>
      </c>
      <c r="G31" s="72">
        <v>7.6582986751497426E-2</v>
      </c>
      <c r="H31" s="72">
        <v>0.12733693780082855</v>
      </c>
      <c r="I31" s="72">
        <v>9.3418968786297824E-2</v>
      </c>
      <c r="J31" s="72">
        <v>0.18306371535071705</v>
      </c>
      <c r="K31" s="72">
        <v>0.18042587840506275</v>
      </c>
      <c r="L31" s="72">
        <v>0.18375218955058178</v>
      </c>
      <c r="M31" s="72">
        <v>0.17042750896826295</v>
      </c>
      <c r="N31" s="72">
        <v>0.15495841949039621</v>
      </c>
      <c r="O31" s="72">
        <v>0.11821817912871876</v>
      </c>
      <c r="P31" s="72">
        <v>6.1621323679292322E-2</v>
      </c>
      <c r="Q31" s="72">
        <v>3.4337988184766091E-2</v>
      </c>
      <c r="R31" s="72">
        <v>4.8833694833170349E-2</v>
      </c>
      <c r="S31" s="72">
        <v>7.5942370590210251E-2</v>
      </c>
      <c r="T31" s="72">
        <v>9.5966458135218591E-2</v>
      </c>
      <c r="U31" s="72">
        <v>0.11600208852972001</v>
      </c>
      <c r="V31" s="72">
        <v>0.14428026865697174</v>
      </c>
      <c r="W31" s="72">
        <v>0.22128681083661209</v>
      </c>
      <c r="DA31" s="89" t="s">
        <v>686</v>
      </c>
    </row>
    <row r="32" spans="1:105" ht="12" customHeight="1" x14ac:dyDescent="0.25">
      <c r="A32" s="32" t="s">
        <v>53</v>
      </c>
      <c r="B32" s="77"/>
      <c r="C32" s="77">
        <v>4.2828079393104996</v>
      </c>
      <c r="D32" s="77">
        <v>4.9144503466172029</v>
      </c>
      <c r="E32" s="77">
        <v>4.8605300985989013</v>
      </c>
      <c r="F32" s="77">
        <v>3.4332058858926566</v>
      </c>
      <c r="G32" s="77">
        <v>3.4528564721477659</v>
      </c>
      <c r="H32" s="77">
        <v>3.8070529121989183</v>
      </c>
      <c r="I32" s="77">
        <v>3.139916265338889</v>
      </c>
      <c r="J32" s="77">
        <v>3.5815980798339222</v>
      </c>
      <c r="K32" s="77">
        <v>4.4513127883900845</v>
      </c>
      <c r="L32" s="77">
        <v>4.5397992592882899</v>
      </c>
      <c r="M32" s="77">
        <v>4.0285962693530095</v>
      </c>
      <c r="N32" s="77">
        <v>4.4241879764970458</v>
      </c>
      <c r="O32" s="77">
        <v>5.3294280367669664</v>
      </c>
      <c r="P32" s="77">
        <v>6.5258902876160603</v>
      </c>
      <c r="Q32" s="77">
        <v>5.54094954856801</v>
      </c>
      <c r="R32" s="77">
        <v>5.7745619371115362</v>
      </c>
      <c r="S32" s="77">
        <v>4.6753327799474151</v>
      </c>
      <c r="T32" s="77">
        <v>5.0342035689995317</v>
      </c>
      <c r="U32" s="77">
        <v>4.3201266814651502</v>
      </c>
      <c r="V32" s="77">
        <v>5.0548195679503589</v>
      </c>
      <c r="W32" s="77">
        <v>7.3760516454307758</v>
      </c>
      <c r="DA32" s="92" t="s">
        <v>687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144.07988751712861</v>
      </c>
      <c r="D3" s="65">
        <f t="shared" si="0"/>
        <v>140.11691527647255</v>
      </c>
      <c r="E3" s="65">
        <f t="shared" si="0"/>
        <v>156.7435622253461</v>
      </c>
      <c r="F3" s="65">
        <f t="shared" si="0"/>
        <v>97.250263012439532</v>
      </c>
      <c r="G3" s="65">
        <f t="shared" si="0"/>
        <v>122.94110336114855</v>
      </c>
      <c r="H3" s="65">
        <f t="shared" si="0"/>
        <v>113.4136076175924</v>
      </c>
      <c r="I3" s="65">
        <f t="shared" si="0"/>
        <v>97.742958179791842</v>
      </c>
      <c r="J3" s="65">
        <f t="shared" si="0"/>
        <v>102.39234552868551</v>
      </c>
      <c r="K3" s="65">
        <f t="shared" si="0"/>
        <v>101.73989775645178</v>
      </c>
      <c r="L3" s="65">
        <f t="shared" si="0"/>
        <v>120.63707321209112</v>
      </c>
      <c r="M3" s="65">
        <f t="shared" si="0"/>
        <v>94.169718477554269</v>
      </c>
      <c r="N3" s="65">
        <f t="shared" si="0"/>
        <v>98.441088424707857</v>
      </c>
      <c r="O3" s="65">
        <f t="shared" si="0"/>
        <v>135.88853406486226</v>
      </c>
      <c r="P3" s="65">
        <f t="shared" si="0"/>
        <v>127.00671172783896</v>
      </c>
      <c r="Q3" s="65">
        <f t="shared" si="0"/>
        <v>104.69591421781396</v>
      </c>
      <c r="R3" s="65">
        <f t="shared" ref="R3:V3" si="1">SUM(R4,R15,R17,R27)</f>
        <v>126.23587375913739</v>
      </c>
      <c r="S3" s="65">
        <f t="shared" si="1"/>
        <v>105.75065270686672</v>
      </c>
      <c r="T3" s="65">
        <f t="shared" si="1"/>
        <v>108.41951218280502</v>
      </c>
      <c r="U3" s="65">
        <f t="shared" si="1"/>
        <v>83.231372297572861</v>
      </c>
      <c r="V3" s="65">
        <f t="shared" si="1"/>
        <v>103.13373382193353</v>
      </c>
      <c r="W3" s="65">
        <f t="shared" ref="W3" si="2">SUM(W4,W15,W17,W27)</f>
        <v>178.38073590106364</v>
      </c>
      <c r="DA3" s="87" t="s">
        <v>689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120.66943325376468</v>
      </c>
      <c r="D4" s="69">
        <f t="shared" si="3"/>
        <v>113.36043183885006</v>
      </c>
      <c r="E4" s="69">
        <f t="shared" si="3"/>
        <v>129.48367936861118</v>
      </c>
      <c r="F4" s="69">
        <f t="shared" si="3"/>
        <v>78.673346192139903</v>
      </c>
      <c r="G4" s="69">
        <f t="shared" si="3"/>
        <v>101.20722733288812</v>
      </c>
      <c r="H4" s="69">
        <f t="shared" si="3"/>
        <v>92.071217091248215</v>
      </c>
      <c r="I4" s="69">
        <f t="shared" si="3"/>
        <v>78.226367934277391</v>
      </c>
      <c r="J4" s="69">
        <f t="shared" si="3"/>
        <v>81.06458639950462</v>
      </c>
      <c r="K4" s="69">
        <f t="shared" si="3"/>
        <v>78.75023351413094</v>
      </c>
      <c r="L4" s="69">
        <f t="shared" si="3"/>
        <v>96.923454118671302</v>
      </c>
      <c r="M4" s="69">
        <f t="shared" si="3"/>
        <v>72.847862173347849</v>
      </c>
      <c r="N4" s="69">
        <f t="shared" si="3"/>
        <v>75.395931948928677</v>
      </c>
      <c r="O4" s="69">
        <f t="shared" si="3"/>
        <v>107.58946131437926</v>
      </c>
      <c r="P4" s="69">
        <f t="shared" si="3"/>
        <v>93.685548738984394</v>
      </c>
      <c r="Q4" s="69">
        <f t="shared" si="3"/>
        <v>75.448053545391957</v>
      </c>
      <c r="R4" s="69">
        <f t="shared" ref="R4:V4" si="4">SUM(R5:R14)</f>
        <v>96.024748866462403</v>
      </c>
      <c r="S4" s="69">
        <f t="shared" si="4"/>
        <v>81.239474513100603</v>
      </c>
      <c r="T4" s="69">
        <f t="shared" si="4"/>
        <v>82.491658431059307</v>
      </c>
      <c r="U4" s="69">
        <f t="shared" si="4"/>
        <v>60.555585165106748</v>
      </c>
      <c r="V4" s="69">
        <f t="shared" si="4"/>
        <v>76.103422618088445</v>
      </c>
      <c r="W4" s="69">
        <f t="shared" ref="W4" si="5">SUM(W5:W14)</f>
        <v>138.44709304298271</v>
      </c>
      <c r="DA4" s="88" t="s">
        <v>690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1.2427933412829983</v>
      </c>
      <c r="M5" s="72">
        <v>1.084750380793863</v>
      </c>
      <c r="N5" s="72">
        <v>2.0627902465920993</v>
      </c>
      <c r="O5" s="72">
        <v>1.4628098442832378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691</v>
      </c>
    </row>
    <row r="6" spans="1:105" ht="12" customHeight="1" x14ac:dyDescent="0.25">
      <c r="A6" s="28" t="s">
        <v>74</v>
      </c>
      <c r="B6" s="72"/>
      <c r="C6" s="72">
        <v>0</v>
      </c>
      <c r="D6" s="72">
        <v>0</v>
      </c>
      <c r="E6" s="72">
        <v>7.1874213703977979E-2</v>
      </c>
      <c r="F6" s="72">
        <v>0.7579166293443439</v>
      </c>
      <c r="G6" s="72">
        <v>1.5329804424861295</v>
      </c>
      <c r="H6" s="72">
        <v>1.2837217781109092</v>
      </c>
      <c r="I6" s="72">
        <v>0.84430203151073646</v>
      </c>
      <c r="J6" s="72">
        <v>0.3083612572234678</v>
      </c>
      <c r="K6" s="72">
        <v>0</v>
      </c>
      <c r="L6" s="72">
        <v>0</v>
      </c>
      <c r="M6" s="72">
        <v>0</v>
      </c>
      <c r="N6" s="72">
        <v>0.3013848545578473</v>
      </c>
      <c r="O6" s="72">
        <v>0.61555969430616675</v>
      </c>
      <c r="P6" s="72">
        <v>6.3185558798458177E-2</v>
      </c>
      <c r="Q6" s="72">
        <v>0.12313987131688543</v>
      </c>
      <c r="R6" s="72">
        <v>0.36878956593267592</v>
      </c>
      <c r="S6" s="72">
        <v>0.7001810854443582</v>
      </c>
      <c r="T6" s="72">
        <v>0.608799393487646</v>
      </c>
      <c r="U6" s="72">
        <v>0.4432756003639533</v>
      </c>
      <c r="V6" s="72">
        <v>0.46864786980099732</v>
      </c>
      <c r="W6" s="72">
        <v>0.65550169130306946</v>
      </c>
      <c r="DA6" s="89" t="s">
        <v>692</v>
      </c>
    </row>
    <row r="7" spans="1:105" ht="12" customHeight="1" x14ac:dyDescent="0.25">
      <c r="A7" s="28" t="s">
        <v>205</v>
      </c>
      <c r="B7" s="72"/>
      <c r="C7" s="72">
        <v>26.985218848037039</v>
      </c>
      <c r="D7" s="72">
        <v>27.714404379678705</v>
      </c>
      <c r="E7" s="72">
        <v>28.200926201030427</v>
      </c>
      <c r="F7" s="72">
        <v>8.8002364851948212</v>
      </c>
      <c r="G7" s="72">
        <v>11.08044108200526</v>
      </c>
      <c r="H7" s="72">
        <v>11.37424622420877</v>
      </c>
      <c r="I7" s="72">
        <v>6.8061796065233287</v>
      </c>
      <c r="J7" s="72">
        <v>12.708395057862111</v>
      </c>
      <c r="K7" s="72">
        <v>11.190304676463496</v>
      </c>
      <c r="L7" s="72">
        <v>16.984063538102468</v>
      </c>
      <c r="M7" s="72">
        <v>11.288822673376602</v>
      </c>
      <c r="N7" s="72">
        <v>11.597708075060522</v>
      </c>
      <c r="O7" s="72">
        <v>20.826588232635942</v>
      </c>
      <c r="P7" s="72">
        <v>11.232415559065373</v>
      </c>
      <c r="Q7" s="72">
        <v>9.3074295660565287</v>
      </c>
      <c r="R7" s="72">
        <v>10.136984656052149</v>
      </c>
      <c r="S7" s="72">
        <v>11.556737399458891</v>
      </c>
      <c r="T7" s="72">
        <v>9.4704321499126074</v>
      </c>
      <c r="U7" s="72">
        <v>6.2736710496674508</v>
      </c>
      <c r="V7" s="72">
        <v>5.3652278809818545</v>
      </c>
      <c r="W7" s="72">
        <v>10.737232961248885</v>
      </c>
      <c r="DA7" s="89" t="s">
        <v>693</v>
      </c>
    </row>
    <row r="8" spans="1:105" ht="12" customHeight="1" x14ac:dyDescent="0.25">
      <c r="A8" s="28" t="s">
        <v>192</v>
      </c>
      <c r="B8" s="72"/>
      <c r="C8" s="72">
        <v>29.914076427004836</v>
      </c>
      <c r="D8" s="72">
        <v>26.169671000532329</v>
      </c>
      <c r="E8" s="72">
        <v>38.925692157707751</v>
      </c>
      <c r="F8" s="72">
        <v>29.463584252908309</v>
      </c>
      <c r="G8" s="72">
        <v>49.846765648919053</v>
      </c>
      <c r="H8" s="72">
        <v>29.642359506827731</v>
      </c>
      <c r="I8" s="72">
        <v>14.387013975636979</v>
      </c>
      <c r="J8" s="72">
        <v>15.076635566174838</v>
      </c>
      <c r="K8" s="72">
        <v>14.579756356653691</v>
      </c>
      <c r="L8" s="72">
        <v>17.194156728144314</v>
      </c>
      <c r="M8" s="72">
        <v>11.371213158811063</v>
      </c>
      <c r="N8" s="72">
        <v>13.885008676510505</v>
      </c>
      <c r="O8" s="72">
        <v>20.31378547595348</v>
      </c>
      <c r="P8" s="72">
        <v>22.366483613389331</v>
      </c>
      <c r="Q8" s="72">
        <v>22.679848905104809</v>
      </c>
      <c r="R8" s="72">
        <v>31.981522793154788</v>
      </c>
      <c r="S8" s="72">
        <v>23.890016425947973</v>
      </c>
      <c r="T8" s="72">
        <v>22.107503909336572</v>
      </c>
      <c r="U8" s="72">
        <v>18.275701574790116</v>
      </c>
      <c r="V8" s="72">
        <v>18.849005962143845</v>
      </c>
      <c r="W8" s="72">
        <v>33.907891115137978</v>
      </c>
      <c r="DA8" s="89" t="s">
        <v>694</v>
      </c>
    </row>
    <row r="9" spans="1:105" ht="12" customHeight="1" x14ac:dyDescent="0.25">
      <c r="A9" s="28" t="s">
        <v>207</v>
      </c>
      <c r="B9" s="72"/>
      <c r="C9" s="72">
        <v>27.252894722087106</v>
      </c>
      <c r="D9" s="72">
        <v>22.414653131804879</v>
      </c>
      <c r="E9" s="72">
        <v>25.11704619475567</v>
      </c>
      <c r="F9" s="72">
        <v>21.172716793179607</v>
      </c>
      <c r="G9" s="72">
        <v>30.661965118055974</v>
      </c>
      <c r="H9" s="72">
        <v>38.010694911166723</v>
      </c>
      <c r="I9" s="72">
        <v>33.523437784192303</v>
      </c>
      <c r="J9" s="72">
        <v>29.817440458702215</v>
      </c>
      <c r="K9" s="72">
        <v>27.391273661349175</v>
      </c>
      <c r="L9" s="72">
        <v>34.073436506279094</v>
      </c>
      <c r="M9" s="72">
        <v>24.482778021443412</v>
      </c>
      <c r="N9" s="72">
        <v>23.47344633437633</v>
      </c>
      <c r="O9" s="72">
        <v>29.534279697651851</v>
      </c>
      <c r="P9" s="72">
        <v>25.378309755656332</v>
      </c>
      <c r="Q9" s="72">
        <v>14.717559453693076</v>
      </c>
      <c r="R9" s="72">
        <v>21.379857268978931</v>
      </c>
      <c r="S9" s="72">
        <v>17.661635704425063</v>
      </c>
      <c r="T9" s="72">
        <v>19.887248547736149</v>
      </c>
      <c r="U9" s="72">
        <v>16.545434474479606</v>
      </c>
      <c r="V9" s="72">
        <v>22.290610409790904</v>
      </c>
      <c r="W9" s="72">
        <v>53.473348818650351</v>
      </c>
      <c r="DA9" s="89" t="s">
        <v>695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696</v>
      </c>
    </row>
    <row r="11" spans="1:105" ht="12" customHeight="1" x14ac:dyDescent="0.25">
      <c r="A11" s="28" t="s">
        <v>203</v>
      </c>
      <c r="B11" s="72"/>
      <c r="C11" s="72">
        <v>15.945482406108706</v>
      </c>
      <c r="D11" s="72">
        <v>16.866585702091829</v>
      </c>
      <c r="E11" s="72">
        <v>17.653407626341778</v>
      </c>
      <c r="F11" s="72">
        <v>10.077446135695592</v>
      </c>
      <c r="G11" s="72">
        <v>0</v>
      </c>
      <c r="H11" s="72">
        <v>4.1264187340452638</v>
      </c>
      <c r="I11" s="72">
        <v>11.441378561277352</v>
      </c>
      <c r="J11" s="72">
        <v>13.481638230848114</v>
      </c>
      <c r="K11" s="72">
        <v>12.956796014342826</v>
      </c>
      <c r="L11" s="72">
        <v>15.692684782370778</v>
      </c>
      <c r="M11" s="72">
        <v>14.597728081826784</v>
      </c>
      <c r="N11" s="72">
        <v>16.333500127032064</v>
      </c>
      <c r="O11" s="72">
        <v>22.965409131253004</v>
      </c>
      <c r="P11" s="72">
        <v>19.538791536461012</v>
      </c>
      <c r="Q11" s="72">
        <v>12.863321822659914</v>
      </c>
      <c r="R11" s="72">
        <v>13.2134191700216</v>
      </c>
      <c r="S11" s="72">
        <v>12.231388945149352</v>
      </c>
      <c r="T11" s="72">
        <v>10.291943718002788</v>
      </c>
      <c r="U11" s="72">
        <v>5.4494311250078775</v>
      </c>
      <c r="V11" s="72">
        <v>6.9427939462098598</v>
      </c>
      <c r="W11" s="72">
        <v>11.224320845566805</v>
      </c>
      <c r="DA11" s="89" t="s">
        <v>697</v>
      </c>
    </row>
    <row r="12" spans="1:105" ht="12" customHeight="1" x14ac:dyDescent="0.25">
      <c r="A12" s="28" t="s">
        <v>95</v>
      </c>
      <c r="B12" s="72"/>
      <c r="C12" s="72">
        <v>5.7592955025787473</v>
      </c>
      <c r="D12" s="72">
        <v>8.4279809734130886</v>
      </c>
      <c r="E12" s="72">
        <v>9.7763869400797354</v>
      </c>
      <c r="F12" s="72">
        <v>5.8633643585730661</v>
      </c>
      <c r="G12" s="72">
        <v>6.2106835270552381</v>
      </c>
      <c r="H12" s="72">
        <v>4.022262720693826</v>
      </c>
      <c r="I12" s="72">
        <v>5.8817947816688951</v>
      </c>
      <c r="J12" s="72">
        <v>4.088962990953533</v>
      </c>
      <c r="K12" s="72">
        <v>6.7803228889392742</v>
      </c>
      <c r="L12" s="72">
        <v>4.1041185870008832</v>
      </c>
      <c r="M12" s="72">
        <v>3.2966883482823661</v>
      </c>
      <c r="N12" s="72">
        <v>2.5713593176768952</v>
      </c>
      <c r="O12" s="72">
        <v>5.0032716753141129</v>
      </c>
      <c r="P12" s="72">
        <v>11.637637218284725</v>
      </c>
      <c r="Q12" s="72">
        <v>9.5580019136314185</v>
      </c>
      <c r="R12" s="72">
        <v>7.9874040488119515</v>
      </c>
      <c r="S12" s="72">
        <v>5.90900345977514</v>
      </c>
      <c r="T12" s="72">
        <v>10.537179961332692</v>
      </c>
      <c r="U12" s="72">
        <v>7.0964157065424587</v>
      </c>
      <c r="V12" s="72">
        <v>14.974748484441108</v>
      </c>
      <c r="W12" s="72">
        <v>17.638452657590054</v>
      </c>
      <c r="DA12" s="89" t="s">
        <v>698</v>
      </c>
    </row>
    <row r="13" spans="1:105" ht="12" customHeight="1" x14ac:dyDescent="0.25">
      <c r="A13" s="73" t="s">
        <v>94</v>
      </c>
      <c r="B13" s="74"/>
      <c r="C13" s="74">
        <v>12.834495089730821</v>
      </c>
      <c r="D13" s="74">
        <v>9.9802351316065963</v>
      </c>
      <c r="E13" s="74">
        <v>7.6114252984535753</v>
      </c>
      <c r="F13" s="74">
        <v>1.2757286079361609</v>
      </c>
      <c r="G13" s="74">
        <v>0.1943355088620739</v>
      </c>
      <c r="H13" s="74">
        <v>2.2922932595522854</v>
      </c>
      <c r="I13" s="74">
        <v>4.5186581348627719</v>
      </c>
      <c r="J13" s="74">
        <v>4.6625302412263343</v>
      </c>
      <c r="K13" s="74">
        <v>5.01213979335916</v>
      </c>
      <c r="L13" s="74">
        <v>6.5421835518734834</v>
      </c>
      <c r="M13" s="74">
        <v>5.9747980417129378</v>
      </c>
      <c r="N13" s="74">
        <v>4.3547977244836007</v>
      </c>
      <c r="O13" s="74">
        <v>5.6585710144342274</v>
      </c>
      <c r="P13" s="74">
        <v>2.494631017127003</v>
      </c>
      <c r="Q13" s="74">
        <v>5.3771341841209876</v>
      </c>
      <c r="R13" s="74">
        <v>9.8758955302903573</v>
      </c>
      <c r="S13" s="74">
        <v>8.375692065384527</v>
      </c>
      <c r="T13" s="74">
        <v>8.7463657585095618</v>
      </c>
      <c r="U13" s="74">
        <v>5.8209897908560579</v>
      </c>
      <c r="V13" s="74">
        <v>6.5176608501098121</v>
      </c>
      <c r="W13" s="74">
        <v>9.4429042941292121</v>
      </c>
      <c r="DA13" s="90" t="s">
        <v>699</v>
      </c>
    </row>
    <row r="14" spans="1:105" ht="12" customHeight="1" x14ac:dyDescent="0.25">
      <c r="A14" s="75" t="s">
        <v>97</v>
      </c>
      <c r="B14" s="76"/>
      <c r="C14" s="76">
        <v>1.9779702582174179</v>
      </c>
      <c r="D14" s="76">
        <v>1.7869015197226477</v>
      </c>
      <c r="E14" s="76">
        <v>2.126920736538279</v>
      </c>
      <c r="F14" s="76">
        <v>1.2623529293080142</v>
      </c>
      <c r="G14" s="76">
        <v>1.6800560055044007</v>
      </c>
      <c r="H14" s="76">
        <v>1.3192199566427083</v>
      </c>
      <c r="I14" s="76">
        <v>0.82360305860502014</v>
      </c>
      <c r="J14" s="76">
        <v>0.92062259651400247</v>
      </c>
      <c r="K14" s="76">
        <v>0.83964012302332136</v>
      </c>
      <c r="L14" s="76">
        <v>1.090017083617286</v>
      </c>
      <c r="M14" s="76">
        <v>0.75108346710079565</v>
      </c>
      <c r="N14" s="76">
        <v>0.81593659263879992</v>
      </c>
      <c r="O14" s="76">
        <v>1.2091865485472575</v>
      </c>
      <c r="P14" s="76">
        <v>0.97409448020215095</v>
      </c>
      <c r="Q14" s="76">
        <v>0.82161782880833234</v>
      </c>
      <c r="R14" s="76">
        <v>1.0808758332199522</v>
      </c>
      <c r="S14" s="76">
        <v>0.91481942751531742</v>
      </c>
      <c r="T14" s="76">
        <v>0.84218499274129655</v>
      </c>
      <c r="U14" s="76">
        <v>0.65066584339922384</v>
      </c>
      <c r="V14" s="76">
        <v>0.69472721461006826</v>
      </c>
      <c r="W14" s="76">
        <v>1.3674406593563639</v>
      </c>
      <c r="DA14" s="91" t="s">
        <v>700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5.1259853712149375E-2</v>
      </c>
      <c r="D15" s="69">
        <f t="shared" si="6"/>
        <v>4.2490639259027047E-2</v>
      </c>
      <c r="E15" s="69">
        <f t="shared" si="6"/>
        <v>0.10257675562369331</v>
      </c>
      <c r="F15" s="69">
        <f t="shared" si="6"/>
        <v>4.6922497574200604E-2</v>
      </c>
      <c r="G15" s="69">
        <f t="shared" si="6"/>
        <v>5.2779639937741374E-2</v>
      </c>
      <c r="H15" s="69">
        <f t="shared" si="6"/>
        <v>6.7232340393016954E-2</v>
      </c>
      <c r="I15" s="69">
        <f t="shared" si="6"/>
        <v>7.2309690868430476E-2</v>
      </c>
      <c r="J15" s="69">
        <f t="shared" si="6"/>
        <v>5.7156442095435037E-2</v>
      </c>
      <c r="K15" s="69">
        <f t="shared" si="6"/>
        <v>4.7892811155310494E-2</v>
      </c>
      <c r="L15" s="69">
        <f t="shared" si="6"/>
        <v>6.9083412816745404E-2</v>
      </c>
      <c r="M15" s="69">
        <f t="shared" si="6"/>
        <v>5.5963768416509671E-2</v>
      </c>
      <c r="N15" s="69">
        <f t="shared" si="6"/>
        <v>4.0323854496771616E-2</v>
      </c>
      <c r="O15" s="69">
        <f t="shared" si="6"/>
        <v>0.10358274158220812</v>
      </c>
      <c r="P15" s="69">
        <f t="shared" si="6"/>
        <v>4.9565538977323666E-2</v>
      </c>
      <c r="Q15" s="69">
        <f t="shared" si="6"/>
        <v>7.2877976750095122E-2</v>
      </c>
      <c r="R15" s="69">
        <f t="shared" si="6"/>
        <v>7.9694747955183026E-2</v>
      </c>
      <c r="S15" s="69">
        <f t="shared" si="6"/>
        <v>0.13171990386495683</v>
      </c>
      <c r="T15" s="69">
        <f t="shared" si="6"/>
        <v>0.12420875457995736</v>
      </c>
      <c r="U15" s="69">
        <f t="shared" si="6"/>
        <v>0.13362736764054886</v>
      </c>
      <c r="V15" s="69">
        <f t="shared" si="6"/>
        <v>0.19172612289346336</v>
      </c>
      <c r="W15" s="69">
        <f t="shared" si="6"/>
        <v>0.21715420864436741</v>
      </c>
      <c r="DA15" s="88" t="s">
        <v>701</v>
      </c>
    </row>
    <row r="16" spans="1:105" ht="12" customHeight="1" x14ac:dyDescent="0.25">
      <c r="A16" s="28" t="s">
        <v>91</v>
      </c>
      <c r="B16" s="72"/>
      <c r="C16" s="72">
        <v>5.1259853712149375E-2</v>
      </c>
      <c r="D16" s="72">
        <v>4.2490639259027047E-2</v>
      </c>
      <c r="E16" s="72">
        <v>0.10257675562369331</v>
      </c>
      <c r="F16" s="72">
        <v>4.6922497574200604E-2</v>
      </c>
      <c r="G16" s="72">
        <v>5.2779639937741374E-2</v>
      </c>
      <c r="H16" s="72">
        <v>6.7232340393016954E-2</v>
      </c>
      <c r="I16" s="72">
        <v>7.2309690868430476E-2</v>
      </c>
      <c r="J16" s="72">
        <v>5.7156442095435037E-2</v>
      </c>
      <c r="K16" s="72">
        <v>4.7892811155310494E-2</v>
      </c>
      <c r="L16" s="72">
        <v>6.9083412816745404E-2</v>
      </c>
      <c r="M16" s="72">
        <v>5.5963768416509671E-2</v>
      </c>
      <c r="N16" s="72">
        <v>4.0323854496771616E-2</v>
      </c>
      <c r="O16" s="72">
        <v>0.10358274158220812</v>
      </c>
      <c r="P16" s="72">
        <v>4.9565538977323666E-2</v>
      </c>
      <c r="Q16" s="72">
        <v>7.2877976750095122E-2</v>
      </c>
      <c r="R16" s="72">
        <v>7.9694747955183026E-2</v>
      </c>
      <c r="S16" s="72">
        <v>0.13171990386495683</v>
      </c>
      <c r="T16" s="72">
        <v>0.12420875457995736</v>
      </c>
      <c r="U16" s="72">
        <v>0.13362736764054886</v>
      </c>
      <c r="V16" s="72">
        <v>0.19172612289346336</v>
      </c>
      <c r="W16" s="72">
        <v>0.21715420864436741</v>
      </c>
      <c r="DA16" s="89" t="s">
        <v>702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20.013380809524879</v>
      </c>
      <c r="D17" s="69">
        <f t="shared" si="7"/>
        <v>22.843519454024477</v>
      </c>
      <c r="E17" s="69">
        <f t="shared" si="7"/>
        <v>23.275545982454556</v>
      </c>
      <c r="F17" s="69">
        <f t="shared" si="7"/>
        <v>15.744011722830638</v>
      </c>
      <c r="G17" s="69">
        <f t="shared" si="7"/>
        <v>18.808625814450536</v>
      </c>
      <c r="H17" s="69">
        <f t="shared" si="7"/>
        <v>18.146397295104723</v>
      </c>
      <c r="I17" s="69">
        <f t="shared" si="7"/>
        <v>16.916219978500692</v>
      </c>
      <c r="J17" s="69">
        <f t="shared" si="7"/>
        <v>18.302380227532463</v>
      </c>
      <c r="K17" s="69">
        <f t="shared" si="7"/>
        <v>19.285275638998435</v>
      </c>
      <c r="L17" s="69">
        <f t="shared" si="7"/>
        <v>19.904580160573722</v>
      </c>
      <c r="M17" s="69">
        <f t="shared" si="7"/>
        <v>17.932946569247481</v>
      </c>
      <c r="N17" s="69">
        <f t="shared" si="7"/>
        <v>19.350490680829353</v>
      </c>
      <c r="O17" s="69">
        <f t="shared" si="7"/>
        <v>23.797500485970687</v>
      </c>
      <c r="P17" s="69">
        <f t="shared" si="7"/>
        <v>27.924647198578647</v>
      </c>
      <c r="Q17" s="69">
        <f t="shared" si="7"/>
        <v>24.569113530512016</v>
      </c>
      <c r="R17" s="69">
        <f t="shared" ref="R17:V17" si="8">SUM(R18:R26)</f>
        <v>25.252906318191485</v>
      </c>
      <c r="S17" s="69">
        <f t="shared" si="8"/>
        <v>20.326162410563445</v>
      </c>
      <c r="T17" s="69">
        <f t="shared" si="8"/>
        <v>21.366171378592348</v>
      </c>
      <c r="U17" s="69">
        <f t="shared" si="8"/>
        <v>18.628429514745477</v>
      </c>
      <c r="V17" s="69">
        <f t="shared" si="8"/>
        <v>22.201285533146148</v>
      </c>
      <c r="W17" s="69">
        <f t="shared" ref="W17" si="9">SUM(W18:W26)</f>
        <v>32.887458955768402</v>
      </c>
      <c r="DA17" s="88" t="s">
        <v>703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0.10965628500934463</v>
      </c>
      <c r="M18" s="72">
        <v>0.12184815044394165</v>
      </c>
      <c r="N18" s="72">
        <v>7.3969607461388878E-2</v>
      </c>
      <c r="O18" s="72">
        <v>9.5604740968782992E-2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704</v>
      </c>
    </row>
    <row r="19" spans="1:105" s="2" customFormat="1" ht="12" customHeight="1" x14ac:dyDescent="0.25">
      <c r="A19" s="28" t="s">
        <v>74</v>
      </c>
      <c r="B19" s="72"/>
      <c r="C19" s="72">
        <v>2.4269043073419289E-2</v>
      </c>
      <c r="D19" s="72">
        <v>6.8593542539728311E-2</v>
      </c>
      <c r="E19" s="72">
        <v>0.12073008190588502</v>
      </c>
      <c r="F19" s="72">
        <v>0.16794877447820616</v>
      </c>
      <c r="G19" s="72">
        <v>0.30768215647810476</v>
      </c>
      <c r="H19" s="72">
        <v>0.23518829881566206</v>
      </c>
      <c r="I19" s="72">
        <v>0.12349659619119356</v>
      </c>
      <c r="J19" s="72">
        <v>2.4942692053503079E-2</v>
      </c>
      <c r="K19" s="72">
        <v>7.6434242241453024E-2</v>
      </c>
      <c r="L19" s="72">
        <v>6.7219610114013936E-2</v>
      </c>
      <c r="M19" s="72">
        <v>2.4375327486407514E-2</v>
      </c>
      <c r="N19" s="72">
        <v>8.3689653404620076E-2</v>
      </c>
      <c r="O19" s="72">
        <v>0.12198235673618599</v>
      </c>
      <c r="P19" s="72">
        <v>0.12965273109493369</v>
      </c>
      <c r="Q19" s="72">
        <v>7.7294163663446186E-2</v>
      </c>
      <c r="R19" s="72">
        <v>3.2828524346164505E-2</v>
      </c>
      <c r="S19" s="72">
        <v>6.3316385350649082E-2</v>
      </c>
      <c r="T19" s="72">
        <v>6.6854275187231707E-2</v>
      </c>
      <c r="U19" s="72">
        <v>7.7310964298652987E-2</v>
      </c>
      <c r="V19" s="72">
        <v>0.11071614161341732</v>
      </c>
      <c r="W19" s="72">
        <v>0.20245838954967402</v>
      </c>
      <c r="DA19" s="89" t="s">
        <v>705</v>
      </c>
    </row>
    <row r="20" spans="1:105" ht="12" customHeight="1" x14ac:dyDescent="0.25">
      <c r="A20" s="28" t="s">
        <v>205</v>
      </c>
      <c r="B20" s="72"/>
      <c r="C20" s="72">
        <v>0.29030025951414207</v>
      </c>
      <c r="D20" s="72">
        <v>1.0210080236591357</v>
      </c>
      <c r="E20" s="72">
        <v>0.56604260794717243</v>
      </c>
      <c r="F20" s="72">
        <v>0.27037883564551002</v>
      </c>
      <c r="G20" s="72">
        <v>0.10582211050962752</v>
      </c>
      <c r="H20" s="72">
        <v>0.11181859941814241</v>
      </c>
      <c r="I20" s="72">
        <v>0.4376955095807048</v>
      </c>
      <c r="J20" s="72">
        <v>1.4578919668400765</v>
      </c>
      <c r="K20" s="72">
        <v>1.0670726671521653</v>
      </c>
      <c r="L20" s="72">
        <v>1.4843755791297715</v>
      </c>
      <c r="M20" s="72">
        <v>1.5299808092820344</v>
      </c>
      <c r="N20" s="72">
        <v>1.4956401118511686</v>
      </c>
      <c r="O20" s="72">
        <v>2.457900153811265</v>
      </c>
      <c r="P20" s="72">
        <v>0.44351512923139458</v>
      </c>
      <c r="Q20" s="72">
        <v>0.58162949878533587</v>
      </c>
      <c r="R20" s="72">
        <v>0.67477961156953481</v>
      </c>
      <c r="S20" s="72">
        <v>1.0076793120715137</v>
      </c>
      <c r="T20" s="72">
        <v>0.83849356454457047</v>
      </c>
      <c r="U20" s="72">
        <v>0.79111811549479105</v>
      </c>
      <c r="V20" s="72">
        <v>0.77061521396326194</v>
      </c>
      <c r="W20" s="72">
        <v>1.2057531728057398</v>
      </c>
      <c r="DA20" s="89" t="s">
        <v>706</v>
      </c>
    </row>
    <row r="21" spans="1:105" ht="12" customHeight="1" x14ac:dyDescent="0.25">
      <c r="A21" s="28" t="s">
        <v>192</v>
      </c>
      <c r="B21" s="72"/>
      <c r="C21" s="72">
        <v>1.6196302902710729</v>
      </c>
      <c r="D21" s="72">
        <v>1.7514506684995879</v>
      </c>
      <c r="E21" s="72">
        <v>2.7690654501831822</v>
      </c>
      <c r="F21" s="72">
        <v>2.319278352056934</v>
      </c>
      <c r="G21" s="72">
        <v>3.921479347023459</v>
      </c>
      <c r="H21" s="72">
        <v>1.4916505456812095</v>
      </c>
      <c r="I21" s="72">
        <v>1.3511477824138278</v>
      </c>
      <c r="J21" s="72">
        <v>1.5928742980091373</v>
      </c>
      <c r="K21" s="72">
        <v>1.3913120589810988</v>
      </c>
      <c r="L21" s="72">
        <v>1.4789176531428838</v>
      </c>
      <c r="M21" s="72">
        <v>1.55163323338806</v>
      </c>
      <c r="N21" s="72">
        <v>1.7191179475794265</v>
      </c>
      <c r="O21" s="72">
        <v>1.9655882853831921</v>
      </c>
      <c r="P21" s="72">
        <v>2.2981961338331658</v>
      </c>
      <c r="Q21" s="72">
        <v>2.9032204542995839</v>
      </c>
      <c r="R21" s="72">
        <v>3.9670046888371089</v>
      </c>
      <c r="S21" s="72">
        <v>3.4610774488836999</v>
      </c>
      <c r="T21" s="72">
        <v>3.2772428849192177</v>
      </c>
      <c r="U21" s="72">
        <v>3.0382084108814924</v>
      </c>
      <c r="V21" s="72">
        <v>3.5740840261853819</v>
      </c>
      <c r="W21" s="72">
        <v>5.414926876399945</v>
      </c>
      <c r="DA21" s="89" t="s">
        <v>707</v>
      </c>
    </row>
    <row r="22" spans="1:105" ht="12" customHeight="1" x14ac:dyDescent="0.25">
      <c r="A22" s="28" t="s">
        <v>207</v>
      </c>
      <c r="B22" s="72"/>
      <c r="C22" s="72">
        <v>1.0691012584939625</v>
      </c>
      <c r="D22" s="72">
        <v>0.93289493934903922</v>
      </c>
      <c r="E22" s="72">
        <v>0.87689526713127441</v>
      </c>
      <c r="F22" s="72">
        <v>0.95897573758869536</v>
      </c>
      <c r="G22" s="72">
        <v>1.614043377318785</v>
      </c>
      <c r="H22" s="72">
        <v>2.1761450789949968</v>
      </c>
      <c r="I22" s="72">
        <v>3.4622999474657958</v>
      </c>
      <c r="J22" s="72">
        <v>3.6303719402959351</v>
      </c>
      <c r="K22" s="72">
        <v>2.9188468918191011</v>
      </c>
      <c r="L22" s="72">
        <v>3.0695088685297858</v>
      </c>
      <c r="M22" s="72">
        <v>2.7664049725583859</v>
      </c>
      <c r="N22" s="72">
        <v>2.7412461838926756</v>
      </c>
      <c r="O22" s="72">
        <v>2.1190612030152849</v>
      </c>
      <c r="P22" s="72">
        <v>1.3293179753898687</v>
      </c>
      <c r="Q22" s="72">
        <v>0.93359335563688517</v>
      </c>
      <c r="R22" s="72">
        <v>1.1768405174716148</v>
      </c>
      <c r="S22" s="72">
        <v>1.682132648494532</v>
      </c>
      <c r="T22" s="72">
        <v>2.3822142910992792</v>
      </c>
      <c r="U22" s="72">
        <v>2.4850833379936286</v>
      </c>
      <c r="V22" s="72">
        <v>3.1167725385922331</v>
      </c>
      <c r="W22" s="72">
        <v>4.072944664602427</v>
      </c>
      <c r="DA22" s="89" t="s">
        <v>708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709</v>
      </c>
    </row>
    <row r="24" spans="1:105" ht="12" customHeight="1" x14ac:dyDescent="0.25">
      <c r="A24" s="28" t="s">
        <v>203</v>
      </c>
      <c r="B24" s="72"/>
      <c r="C24" s="72">
        <v>2.0093605230754914</v>
      </c>
      <c r="D24" s="72">
        <v>2.6685559236913163</v>
      </c>
      <c r="E24" s="72">
        <v>2.4492757167340429</v>
      </c>
      <c r="F24" s="72">
        <v>1.4160028566770493</v>
      </c>
      <c r="G24" s="72">
        <v>0</v>
      </c>
      <c r="H24" s="72">
        <v>0.31050568682645097</v>
      </c>
      <c r="I24" s="72">
        <v>1.963995640458877</v>
      </c>
      <c r="J24" s="72">
        <v>2.5306041192600768</v>
      </c>
      <c r="K24" s="72">
        <v>2.4554112931911285</v>
      </c>
      <c r="L24" s="72">
        <v>2.4788277826734944</v>
      </c>
      <c r="M24" s="72">
        <v>2.6750660289958299</v>
      </c>
      <c r="N24" s="72">
        <v>3.0210450147846419</v>
      </c>
      <c r="O24" s="72">
        <v>3.2121924839532254</v>
      </c>
      <c r="P24" s="72">
        <v>4.5834481973001067</v>
      </c>
      <c r="Q24" s="72">
        <v>3.0661429461334908</v>
      </c>
      <c r="R24" s="72">
        <v>2.4579191545177337</v>
      </c>
      <c r="S24" s="72">
        <v>1.1960601606332275</v>
      </c>
      <c r="T24" s="72">
        <v>1.1632557277331885</v>
      </c>
      <c r="U24" s="72">
        <v>1.1291785669138754</v>
      </c>
      <c r="V24" s="72">
        <v>1.8125366640334204</v>
      </c>
      <c r="W24" s="72">
        <v>2.8694529890439266</v>
      </c>
      <c r="DA24" s="89" t="s">
        <v>710</v>
      </c>
    </row>
    <row r="25" spans="1:105" ht="12" customHeight="1" x14ac:dyDescent="0.25">
      <c r="A25" s="73" t="s">
        <v>53</v>
      </c>
      <c r="B25" s="74"/>
      <c r="C25" s="74">
        <v>12.499043871426542</v>
      </c>
      <c r="D25" s="74">
        <v>13.918845455511352</v>
      </c>
      <c r="E25" s="74">
        <v>12.965768741607267</v>
      </c>
      <c r="F25" s="74">
        <v>7.7647903654192669</v>
      </c>
      <c r="G25" s="74">
        <v>8.432181586218757</v>
      </c>
      <c r="H25" s="74">
        <v>9.3718605079494193</v>
      </c>
      <c r="I25" s="74">
        <v>7.4163829001262975</v>
      </c>
      <c r="J25" s="74">
        <v>6.3595802467611886</v>
      </c>
      <c r="K25" s="74">
        <v>4.8762887760133102</v>
      </c>
      <c r="L25" s="74">
        <v>7.9288365482779239</v>
      </c>
      <c r="M25" s="74">
        <v>6.44222469701824</v>
      </c>
      <c r="N25" s="74">
        <v>6.9258874409996318</v>
      </c>
      <c r="O25" s="74">
        <v>8.9359467077634154</v>
      </c>
      <c r="P25" s="74">
        <v>13.411082070529483</v>
      </c>
      <c r="Q25" s="74">
        <v>11.236089607140975</v>
      </c>
      <c r="R25" s="74">
        <v>10.34200901711209</v>
      </c>
      <c r="S25" s="74">
        <v>7.44934040930631</v>
      </c>
      <c r="T25" s="74">
        <v>9.5019827411917159</v>
      </c>
      <c r="U25" s="74">
        <v>7.2801828848814267</v>
      </c>
      <c r="V25" s="74">
        <v>8.6030058748200915</v>
      </c>
      <c r="W25" s="74">
        <v>13.233755322004175</v>
      </c>
      <c r="DA25" s="90" t="s">
        <v>711</v>
      </c>
    </row>
    <row r="26" spans="1:105" ht="12" customHeight="1" x14ac:dyDescent="0.25">
      <c r="A26" s="32" t="s">
        <v>52</v>
      </c>
      <c r="B26" s="77"/>
      <c r="C26" s="77">
        <v>2.5016755636702497</v>
      </c>
      <c r="D26" s="77">
        <v>2.4821709007743165</v>
      </c>
      <c r="E26" s="77">
        <v>3.5277681169457344</v>
      </c>
      <c r="F26" s="77">
        <v>2.8466368009649758</v>
      </c>
      <c r="G26" s="77">
        <v>4.4274172369018032</v>
      </c>
      <c r="H26" s="77">
        <v>4.4492285774188423</v>
      </c>
      <c r="I26" s="77">
        <v>2.1612016022639979</v>
      </c>
      <c r="J26" s="77">
        <v>2.7061149643125453</v>
      </c>
      <c r="K26" s="77">
        <v>6.4999097096001774</v>
      </c>
      <c r="L26" s="77">
        <v>3.2872378336965062</v>
      </c>
      <c r="M26" s="77">
        <v>2.8214133500745815</v>
      </c>
      <c r="N26" s="77">
        <v>3.2898947208557967</v>
      </c>
      <c r="O26" s="77">
        <v>4.8892245543393376</v>
      </c>
      <c r="P26" s="77">
        <v>5.7294349611996918</v>
      </c>
      <c r="Q26" s="77">
        <v>5.7711435048523017</v>
      </c>
      <c r="R26" s="77">
        <v>6.6015248043372381</v>
      </c>
      <c r="S26" s="77">
        <v>5.4665560458235136</v>
      </c>
      <c r="T26" s="77">
        <v>4.1361278939171457</v>
      </c>
      <c r="U26" s="77">
        <v>3.8273472342816119</v>
      </c>
      <c r="V26" s="77">
        <v>4.2135550739383429</v>
      </c>
      <c r="W26" s="77">
        <v>5.8881675413625114</v>
      </c>
      <c r="DA26" s="92" t="s">
        <v>712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3.3458136001268786</v>
      </c>
      <c r="D27" s="69">
        <f t="shared" si="10"/>
        <v>3.8704733443389956</v>
      </c>
      <c r="E27" s="69">
        <f t="shared" si="10"/>
        <v>3.8817601186566755</v>
      </c>
      <c r="F27" s="69">
        <f t="shared" si="10"/>
        <v>2.7859825998947927</v>
      </c>
      <c r="G27" s="69">
        <f t="shared" si="10"/>
        <v>2.8724705738721568</v>
      </c>
      <c r="H27" s="69">
        <f t="shared" si="10"/>
        <v>3.1287608908464444</v>
      </c>
      <c r="I27" s="69">
        <f t="shared" si="10"/>
        <v>2.5280605761453194</v>
      </c>
      <c r="J27" s="69">
        <f t="shared" si="10"/>
        <v>2.9682224595529885</v>
      </c>
      <c r="K27" s="69">
        <f t="shared" si="10"/>
        <v>3.6564957921670924</v>
      </c>
      <c r="L27" s="69">
        <f t="shared" si="10"/>
        <v>3.7399555200293442</v>
      </c>
      <c r="M27" s="69">
        <f t="shared" si="10"/>
        <v>3.3329459665424421</v>
      </c>
      <c r="N27" s="69">
        <f t="shared" si="10"/>
        <v>3.6543419404530537</v>
      </c>
      <c r="O27" s="69">
        <f t="shared" si="10"/>
        <v>4.397989522930132</v>
      </c>
      <c r="P27" s="69">
        <f t="shared" si="10"/>
        <v>5.3469502512986091</v>
      </c>
      <c r="Q27" s="69">
        <f t="shared" si="10"/>
        <v>4.6058691651599046</v>
      </c>
      <c r="R27" s="69">
        <f t="shared" ref="R27:V27" si="11">SUM(R28:R32)</f>
        <v>4.8785238265283075</v>
      </c>
      <c r="S27" s="69">
        <f t="shared" si="11"/>
        <v>4.0532958793377061</v>
      </c>
      <c r="T27" s="69">
        <f t="shared" si="11"/>
        <v>4.4374736185734198</v>
      </c>
      <c r="U27" s="69">
        <f t="shared" si="11"/>
        <v>3.9137302500800888</v>
      </c>
      <c r="V27" s="69">
        <f t="shared" si="11"/>
        <v>4.6372995478054788</v>
      </c>
      <c r="W27" s="69">
        <f t="shared" ref="W27" si="12">SUM(W28:W32)</f>
        <v>6.8290296936681472</v>
      </c>
      <c r="DA27" s="88" t="s">
        <v>713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3.4708380385967204E-3</v>
      </c>
      <c r="M28" s="72">
        <v>3.7147537385243358E-3</v>
      </c>
      <c r="N28" s="72">
        <v>2.9835998211955876E-3</v>
      </c>
      <c r="O28" s="72">
        <v>1.2470172610061074E-3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714</v>
      </c>
    </row>
    <row r="29" spans="1:105" s="2" customFormat="1" ht="12" customHeight="1" x14ac:dyDescent="0.25">
      <c r="A29" s="28" t="s">
        <v>74</v>
      </c>
      <c r="B29" s="72"/>
      <c r="C29" s="72">
        <v>1.3540459970402962E-2</v>
      </c>
      <c r="D29" s="72">
        <v>1.2438486194465219E-2</v>
      </c>
      <c r="E29" s="72">
        <v>1.1506811663174108E-2</v>
      </c>
      <c r="F29" s="72">
        <v>9.465258828027576E-3</v>
      </c>
      <c r="G29" s="72">
        <v>9.0113581558079262E-3</v>
      </c>
      <c r="H29" s="72">
        <v>1.0522345090787609E-2</v>
      </c>
      <c r="I29" s="72">
        <v>6.9585398248576602E-3</v>
      </c>
      <c r="J29" s="72">
        <v>5.8174328612040239E-3</v>
      </c>
      <c r="K29" s="72">
        <v>7.9392530332742014E-3</v>
      </c>
      <c r="L29" s="72">
        <v>5.4785114279162807E-3</v>
      </c>
      <c r="M29" s="72">
        <v>1.9227367818241442E-3</v>
      </c>
      <c r="N29" s="72">
        <v>2.2309895477876304E-3</v>
      </c>
      <c r="O29" s="72">
        <v>6.9107462574484191E-3</v>
      </c>
      <c r="P29" s="72">
        <v>1.2659613641567351E-2</v>
      </c>
      <c r="Q29" s="72">
        <v>1.4918324693992138E-2</v>
      </c>
      <c r="R29" s="72">
        <v>1.1857913977135082E-2</v>
      </c>
      <c r="S29" s="72">
        <v>6.2836957139002191E-3</v>
      </c>
      <c r="T29" s="72">
        <v>3.2698227462960895E-3</v>
      </c>
      <c r="U29" s="72">
        <v>3.8494673130562256E-3</v>
      </c>
      <c r="V29" s="72">
        <v>7.1176629057738893E-3</v>
      </c>
      <c r="W29" s="72">
        <v>2.0798026849413988E-2</v>
      </c>
      <c r="DA29" s="89" t="s">
        <v>715</v>
      </c>
    </row>
    <row r="30" spans="1:105" ht="12" customHeight="1" x14ac:dyDescent="0.25">
      <c r="A30" s="28" t="s">
        <v>192</v>
      </c>
      <c r="B30" s="72"/>
      <c r="C30" s="72">
        <v>3.1767324246855397E-2</v>
      </c>
      <c r="D30" s="72">
        <v>5.6413752015231008E-2</v>
      </c>
      <c r="E30" s="72">
        <v>9.8563736738509086E-2</v>
      </c>
      <c r="F30" s="72">
        <v>9.7134604962752613E-2</v>
      </c>
      <c r="G30" s="72">
        <v>0.1511510594537562</v>
      </c>
      <c r="H30" s="72">
        <v>9.6369768543206474E-2</v>
      </c>
      <c r="I30" s="72">
        <v>3.0450461517301061E-2</v>
      </c>
      <c r="J30" s="72">
        <v>7.0064814581607238E-2</v>
      </c>
      <c r="K30" s="72">
        <v>7.3296878850520192E-2</v>
      </c>
      <c r="L30" s="72">
        <v>7.5683635554083126E-2</v>
      </c>
      <c r="M30" s="72">
        <v>6.8223730933793469E-2</v>
      </c>
      <c r="N30" s="72">
        <v>7.2981208121976046E-2</v>
      </c>
      <c r="O30" s="72">
        <v>9.6146819995512098E-2</v>
      </c>
      <c r="P30" s="72">
        <v>8.3828249453858722E-2</v>
      </c>
      <c r="Q30" s="72">
        <v>9.7705713319546167E-2</v>
      </c>
      <c r="R30" s="72">
        <v>0.1112844073615042</v>
      </c>
      <c r="S30" s="72">
        <v>0.10964539750428662</v>
      </c>
      <c r="T30" s="72">
        <v>0.11012594523762569</v>
      </c>
      <c r="U30" s="72">
        <v>0.11684259768039455</v>
      </c>
      <c r="V30" s="72">
        <v>0.12623266118597967</v>
      </c>
      <c r="W30" s="72">
        <v>0.16325975265404202</v>
      </c>
      <c r="DA30" s="89" t="s">
        <v>716</v>
      </c>
    </row>
    <row r="31" spans="1:105" ht="12" customHeight="1" x14ac:dyDescent="0.25">
      <c r="A31" s="28" t="s">
        <v>207</v>
      </c>
      <c r="B31" s="72"/>
      <c r="C31" s="72">
        <v>1.7721243405683415E-2</v>
      </c>
      <c r="D31" s="72">
        <v>2.7635730131596401E-2</v>
      </c>
      <c r="E31" s="72">
        <v>3.1886075155712949E-2</v>
      </c>
      <c r="F31" s="72">
        <v>3.2666809946106934E-2</v>
      </c>
      <c r="G31" s="72">
        <v>4.5116884816181473E-2</v>
      </c>
      <c r="H31" s="72">
        <v>7.5035915111780566E-2</v>
      </c>
      <c r="I31" s="72">
        <v>5.5062532796822862E-2</v>
      </c>
      <c r="J31" s="72">
        <v>0.10792618452890688</v>
      </c>
      <c r="K31" s="72">
        <v>0.106395400215371</v>
      </c>
      <c r="L31" s="72">
        <v>0.10838065542706324</v>
      </c>
      <c r="M31" s="72">
        <v>0.10053335641004577</v>
      </c>
      <c r="N31" s="72">
        <v>9.1408306732139205E-2</v>
      </c>
      <c r="O31" s="72">
        <v>6.9735633692253995E-2</v>
      </c>
      <c r="P31" s="72">
        <v>3.6349756758239787E-2</v>
      </c>
      <c r="Q31" s="72">
        <v>2.0255610291328514E-2</v>
      </c>
      <c r="R31" s="72">
        <v>2.8827940856648526E-2</v>
      </c>
      <c r="S31" s="72">
        <v>4.4885570401351632E-2</v>
      </c>
      <c r="T31" s="72">
        <v>5.680125194765448E-2</v>
      </c>
      <c r="U31" s="72">
        <v>6.8760839124785381E-2</v>
      </c>
      <c r="V31" s="72">
        <v>8.5639565645723795E-2</v>
      </c>
      <c r="W31" s="72">
        <v>0.13151358460259438</v>
      </c>
      <c r="DA31" s="89" t="s">
        <v>717</v>
      </c>
    </row>
    <row r="32" spans="1:105" ht="12" customHeight="1" x14ac:dyDescent="0.25">
      <c r="A32" s="32" t="s">
        <v>53</v>
      </c>
      <c r="B32" s="77"/>
      <c r="C32" s="77">
        <v>3.2827845725039366</v>
      </c>
      <c r="D32" s="77">
        <v>3.7739853759977029</v>
      </c>
      <c r="E32" s="77">
        <v>3.7398034950992791</v>
      </c>
      <c r="F32" s="77">
        <v>2.6467159261579054</v>
      </c>
      <c r="G32" s="77">
        <v>2.667191271446411</v>
      </c>
      <c r="H32" s="77">
        <v>2.9468328621006696</v>
      </c>
      <c r="I32" s="77">
        <v>2.4355890420063377</v>
      </c>
      <c r="J32" s="77">
        <v>2.7844140275812705</v>
      </c>
      <c r="K32" s="77">
        <v>3.4688642600679271</v>
      </c>
      <c r="L32" s="77">
        <v>3.5469418795816847</v>
      </c>
      <c r="M32" s="77">
        <v>3.1585513886782546</v>
      </c>
      <c r="N32" s="77">
        <v>3.484737836229955</v>
      </c>
      <c r="O32" s="77">
        <v>4.2239493057239113</v>
      </c>
      <c r="P32" s="77">
        <v>5.2141126314449435</v>
      </c>
      <c r="Q32" s="77">
        <v>4.472989516855038</v>
      </c>
      <c r="R32" s="77">
        <v>4.7265535643330194</v>
      </c>
      <c r="S32" s="77">
        <v>3.8924812157181674</v>
      </c>
      <c r="T32" s="77">
        <v>4.2672765986418435</v>
      </c>
      <c r="U32" s="77">
        <v>3.7242773459618528</v>
      </c>
      <c r="V32" s="77">
        <v>4.4183096580680017</v>
      </c>
      <c r="W32" s="77">
        <v>6.5134583295620967</v>
      </c>
      <c r="DA32" s="92" t="s">
        <v>718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0.66158373199165865</v>
      </c>
      <c r="D3" s="66">
        <f>IF(RES_hh_tes_in!D3=0,"",RES_hh_tes_in!D3/RES_hh_fec_in!D3)</f>
        <v>0.67888537498277313</v>
      </c>
      <c r="E3" s="66">
        <f>IF(RES_hh_tes_in!E3=0,"",RES_hh_tes_in!E3/RES_hh_fec_in!E3)</f>
        <v>0.68602464740868885</v>
      </c>
      <c r="F3" s="66">
        <f>IF(RES_hh_tes_in!F3=0,"",RES_hh_tes_in!F3/RES_hh_fec_in!F3)</f>
        <v>0.69888673685997671</v>
      </c>
      <c r="G3" s="66">
        <f>IF(RES_hh_tes_in!G3=0,"",RES_hh_tes_in!G3/RES_hh_fec_in!G3)</f>
        <v>0.68325439481260808</v>
      </c>
      <c r="H3" s="66">
        <f>IF(RES_hh_tes_in!H3=0,"",RES_hh_tes_in!H3/RES_hh_fec_in!H3)</f>
        <v>0.69232357903636121</v>
      </c>
      <c r="I3" s="66">
        <f>IF(RES_hh_tes_in!I3=0,"",RES_hh_tes_in!I3/RES_hh_fec_in!I3)</f>
        <v>0.73119493722383433</v>
      </c>
      <c r="J3" s="66">
        <f>IF(RES_hh_tes_in!J3=0,"",RES_hh_tes_in!J3/RES_hh_fec_in!J3)</f>
        <v>0.72489900020367692</v>
      </c>
      <c r="K3" s="66">
        <f>IF(RES_hh_tes_in!K3=0,"",RES_hh_tes_in!K3/RES_hh_fec_in!K3)</f>
        <v>0.76049915438465654</v>
      </c>
      <c r="L3" s="66">
        <f>IF(RES_hh_tes_in!L3=0,"",RES_hh_tes_in!L3/RES_hh_fec_in!L3)</f>
        <v>0.7375477709292857</v>
      </c>
      <c r="M3" s="66">
        <f>IF(RES_hh_tes_in!M3=0,"",RES_hh_tes_in!M3/RES_hh_fec_in!M3)</f>
        <v>0.75652430084439548</v>
      </c>
      <c r="N3" s="66">
        <f>IF(RES_hh_tes_in!N3=0,"",RES_hh_tes_in!N3/RES_hh_fec_in!N3)</f>
        <v>0.76369038405635481</v>
      </c>
      <c r="O3" s="66">
        <f>IF(RES_hh_tes_in!O3=0,"",RES_hh_tes_in!O3/RES_hh_fec_in!O3)</f>
        <v>0.77886100489952548</v>
      </c>
      <c r="P3" s="66">
        <f>IF(RES_hh_tes_in!P3=0,"",RES_hh_tes_in!P3/RES_hh_fec_in!P3)</f>
        <v>0.8393366457593483</v>
      </c>
      <c r="Q3" s="66">
        <f>IF(RES_hh_tes_in!Q3=0,"",RES_hh_tes_in!Q3/RES_hh_fec_in!Q3)</f>
        <v>0.8563401331958862</v>
      </c>
      <c r="R3" s="66">
        <f>IF(RES_hh_tes_in!R3=0,"",RES_hh_tes_in!R3/RES_hh_fec_in!R3)</f>
        <v>0.84682887732132339</v>
      </c>
      <c r="S3" s="66">
        <f>IF(RES_hh_tes_in!S3=0,"",RES_hh_tes_in!S3/RES_hh_fec_in!S3)</f>
        <v>0.85019991798233929</v>
      </c>
      <c r="T3" s="66">
        <f>IF(RES_hh_tes_in!T3=0,"",RES_hh_tes_in!T3/RES_hh_fec_in!T3)</f>
        <v>0.88708951283127302</v>
      </c>
      <c r="U3" s="66">
        <f>IF(RES_hh_tes_in!U3=0,"",RES_hh_tes_in!U3/RES_hh_fec_in!U3)</f>
        <v>0.88761766211763105</v>
      </c>
      <c r="V3" s="66">
        <f>IF(RES_hh_tes_in!V3=0,"",RES_hh_tes_in!V3/RES_hh_fec_in!V3)</f>
        <v>0.94425967345433193</v>
      </c>
      <c r="W3" s="66">
        <f>IF(RES_hh_tes_in!W3=0,"",RES_hh_tes_in!W3/RES_hh_fec_in!W3)</f>
        <v>0.90770402114829474</v>
      </c>
      <c r="DA3" s="87" t="s">
        <v>720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0.64951302335842509</v>
      </c>
      <c r="D4" s="70">
        <f>IF(RES_hh_tes_in!D4=0,"",RES_hh_tes_in!D4/RES_hh_fec_in!D4)</f>
        <v>0.66817544959199393</v>
      </c>
      <c r="E4" s="70">
        <f>IF(RES_hh_tes_in!E4=0,"",RES_hh_tes_in!E4/RES_hh_fec_in!E4)</f>
        <v>0.67588109523975526</v>
      </c>
      <c r="F4" s="70">
        <f>IF(RES_hh_tes_in!F4=0,"",RES_hh_tes_in!F4/RES_hh_fec_in!F4)</f>
        <v>0.68927698542964166</v>
      </c>
      <c r="G4" s="70">
        <f>IF(RES_hh_tes_in!G4=0,"",RES_hh_tes_in!G4/RES_hh_fec_in!G4)</f>
        <v>0.67174874951045993</v>
      </c>
      <c r="H4" s="70">
        <f>IF(RES_hh_tes_in!H4=0,"",RES_hh_tes_in!H4/RES_hh_fec_in!H4)</f>
        <v>0.67864277723687627</v>
      </c>
      <c r="I4" s="70">
        <f>IF(RES_hh_tes_in!I4=0,"",RES_hh_tes_in!I4/RES_hh_fec_in!I4)</f>
        <v>0.72672269585720461</v>
      </c>
      <c r="J4" s="70">
        <f>IF(RES_hh_tes_in!J4=0,"",RES_hh_tes_in!J4/RES_hh_fec_in!J4)</f>
        <v>0.7181394231679592</v>
      </c>
      <c r="K4" s="70">
        <f>IF(RES_hh_tes_in!K4=0,"",RES_hh_tes_in!K4/RES_hh_fec_in!K4)</f>
        <v>0.75053845442440204</v>
      </c>
      <c r="L4" s="70">
        <f>IF(RES_hh_tes_in!L4=0,"",RES_hh_tes_in!L4/RES_hh_fec_in!L4)</f>
        <v>0.73155786753797636</v>
      </c>
      <c r="M4" s="70">
        <f>IF(RES_hh_tes_in!M4=0,"",RES_hh_tes_in!M4/RES_hh_fec_in!M4)</f>
        <v>0.75292511494117254</v>
      </c>
      <c r="N4" s="70">
        <f>IF(RES_hh_tes_in!N4=0,"",RES_hh_tes_in!N4/RES_hh_fec_in!N4)</f>
        <v>0.75871332853384821</v>
      </c>
      <c r="O4" s="70">
        <f>IF(RES_hh_tes_in!O4=0,"",RES_hh_tes_in!O4/RES_hh_fec_in!O4)</f>
        <v>0.77567421108623258</v>
      </c>
      <c r="P4" s="70">
        <f>IF(RES_hh_tes_in!P4=0,"",RES_hh_tes_in!P4/RES_hh_fec_in!P4)</f>
        <v>0.85022065971596494</v>
      </c>
      <c r="Q4" s="70">
        <f>IF(RES_hh_tes_in!Q4=0,"",RES_hh_tes_in!Q4/RES_hh_fec_in!Q4)</f>
        <v>0.87005076934628378</v>
      </c>
      <c r="R4" s="70">
        <f>IF(RES_hh_tes_in!R4=0,"",RES_hh_tes_in!R4/RES_hh_fec_in!R4)</f>
        <v>0.85036848883353078</v>
      </c>
      <c r="S4" s="70">
        <f>IF(RES_hh_tes_in!S4=0,"",RES_hh_tes_in!S4/RES_hh_fec_in!S4)</f>
        <v>0.85138186041207964</v>
      </c>
      <c r="T4" s="70">
        <f>IF(RES_hh_tes_in!T4=0,"",RES_hh_tes_in!T4/RES_hh_fec_in!T4)</f>
        <v>0.90175057744612175</v>
      </c>
      <c r="U4" s="70">
        <f>IF(RES_hh_tes_in!U4=0,"",RES_hh_tes_in!U4/RES_hh_fec_in!U4)</f>
        <v>0.89926889408041111</v>
      </c>
      <c r="V4" s="70">
        <f>IF(RES_hh_tes_in!V4=0,"",RES_hh_tes_in!V4/RES_hh_fec_in!V4)</f>
        <v>0.97520631948953695</v>
      </c>
      <c r="W4" s="70">
        <f>IF(RES_hh_tes_in!W4=0,"",RES_hh_tes_in!W4/RES_hh_fec_in!W4)</f>
        <v>0.91951158375087072</v>
      </c>
      <c r="DA4" s="88" t="s">
        <v>721</v>
      </c>
    </row>
    <row r="5" spans="1:105" ht="12" customHeight="1" x14ac:dyDescent="0.25">
      <c r="A5" s="28" t="s">
        <v>51</v>
      </c>
      <c r="B5" s="78"/>
      <c r="C5" s="78" t="str">
        <f>IF(RES_hh_tes_in!C5=0,"",RES_hh_tes_in!C5/RES_hh_fec_in!C5)</f>
        <v/>
      </c>
      <c r="D5" s="78" t="str">
        <f>IF(RES_hh_tes_in!D5=0,"",RES_hh_tes_in!D5/RES_hh_fec_in!D5)</f>
        <v/>
      </c>
      <c r="E5" s="78" t="str">
        <f>IF(RES_hh_tes_in!E5=0,"",RES_hh_tes_in!E5/RES_hh_fec_in!E5)</f>
        <v/>
      </c>
      <c r="F5" s="78" t="str">
        <f>IF(RES_hh_tes_in!F5=0,"",RES_hh_tes_in!F5/RES_hh_fec_in!F5)</f>
        <v/>
      </c>
      <c r="G5" s="78" t="str">
        <f>IF(RES_hh_tes_in!G5=0,"",RES_hh_tes_in!G5/RES_hh_fec_in!G5)</f>
        <v/>
      </c>
      <c r="H5" s="78" t="str">
        <f>IF(RES_hh_tes_in!H5=0,"",RES_hh_tes_in!H5/RES_hh_fec_in!H5)</f>
        <v/>
      </c>
      <c r="I5" s="78" t="str">
        <f>IF(RES_hh_tes_in!I5=0,"",RES_hh_tes_in!I5/RES_hh_fec_in!I5)</f>
        <v/>
      </c>
      <c r="J5" s="78" t="str">
        <f>IF(RES_hh_tes_in!J5=0,"",RES_hh_tes_in!J5/RES_hh_fec_in!J5)</f>
        <v/>
      </c>
      <c r="K5" s="78" t="str">
        <f>IF(RES_hh_tes_in!K5=0,"",RES_hh_tes_in!K5/RES_hh_fec_in!K5)</f>
        <v/>
      </c>
      <c r="L5" s="78">
        <f>IF(RES_hh_tes_in!L5=0,"",RES_hh_tes_in!L5/RES_hh_fec_in!L5)</f>
        <v>0.72587711470793814</v>
      </c>
      <c r="M5" s="78">
        <f>IF(RES_hh_tes_in!M5=0,"",RES_hh_tes_in!M5/RES_hh_fec_in!M5)</f>
        <v>0.73276649439368602</v>
      </c>
      <c r="N5" s="78">
        <f>IF(RES_hh_tes_in!N5=0,"",RES_hh_tes_in!N5/RES_hh_fec_in!N5)</f>
        <v>0.73947361407486112</v>
      </c>
      <c r="O5" s="78">
        <f>IF(RES_hh_tes_in!O5=0,"",RES_hh_tes_in!O5/RES_hh_fec_in!O5)</f>
        <v>0.74589214909665602</v>
      </c>
      <c r="P5" s="78" t="str">
        <f>IF(RES_hh_tes_in!P5=0,"",RES_hh_tes_in!P5/RES_hh_fec_in!P5)</f>
        <v/>
      </c>
      <c r="Q5" s="78" t="str">
        <f>IF(RES_hh_tes_in!Q5=0,"",RES_hh_tes_in!Q5/RES_hh_fec_in!Q5)</f>
        <v/>
      </c>
      <c r="R5" s="78" t="str">
        <f>IF(RES_hh_tes_in!R5=0,"",RES_hh_tes_in!R5/RES_hh_fec_in!R5)</f>
        <v/>
      </c>
      <c r="S5" s="78" t="str">
        <f>IF(RES_hh_tes_in!S5=0,"",RES_hh_tes_in!S5/RES_hh_fec_in!S5)</f>
        <v/>
      </c>
      <c r="T5" s="78" t="str">
        <f>IF(RES_hh_tes_in!T5=0,"",RES_hh_tes_in!T5/RES_hh_fec_in!T5)</f>
        <v/>
      </c>
      <c r="U5" s="78" t="str">
        <f>IF(RES_hh_tes_in!U5=0,"",RES_hh_tes_in!U5/RES_hh_fec_in!U5)</f>
        <v/>
      </c>
      <c r="V5" s="78" t="str">
        <f>IF(RES_hh_tes_in!V5=0,"",RES_hh_tes_in!V5/RES_hh_fec_in!V5)</f>
        <v/>
      </c>
      <c r="W5" s="78" t="str">
        <f>IF(RES_hh_tes_in!W5=0,"",RES_hh_tes_in!W5/RES_hh_fec_in!W5)</f>
        <v/>
      </c>
      <c r="DA5" s="89" t="s">
        <v>722</v>
      </c>
    </row>
    <row r="6" spans="1:105" ht="12" customHeight="1" x14ac:dyDescent="0.25">
      <c r="A6" s="28" t="s">
        <v>74</v>
      </c>
      <c r="B6" s="78"/>
      <c r="C6" s="78" t="str">
        <f>IF(RES_hh_tes_in!C6=0,"",RES_hh_tes_in!C6/RES_hh_fec_in!C6)</f>
        <v/>
      </c>
      <c r="D6" s="78" t="str">
        <f>IF(RES_hh_tes_in!D6=0,"",RES_hh_tes_in!D6/RES_hh_fec_in!D6)</f>
        <v/>
      </c>
      <c r="E6" s="78">
        <f>IF(RES_hh_tes_in!E6=0,"",RES_hh_tes_in!E6/RES_hh_fec_in!E6)</f>
        <v>0.57643661367379662</v>
      </c>
      <c r="F6" s="78">
        <f>IF(RES_hh_tes_in!F6=0,"",RES_hh_tes_in!F6/RES_hh_fec_in!F6)</f>
        <v>0.58227040672752561</v>
      </c>
      <c r="G6" s="78">
        <f>IF(RES_hh_tes_in!G6=0,"",RES_hh_tes_in!G6/RES_hh_fec_in!G6)</f>
        <v>0.58827123952385529</v>
      </c>
      <c r="H6" s="78">
        <f>IF(RES_hh_tes_in!H6=0,"",RES_hh_tes_in!H6/RES_hh_fec_in!H6)</f>
        <v>0.59440926781961168</v>
      </c>
      <c r="I6" s="78">
        <f>IF(RES_hh_tes_in!I6=0,"",RES_hh_tes_in!I6/RES_hh_fec_in!I6)</f>
        <v>0.60072699940496188</v>
      </c>
      <c r="J6" s="78">
        <f>IF(RES_hh_tes_in!J6=0,"",RES_hh_tes_in!J6/RES_hh_fec_in!J6)</f>
        <v>0.60741203239467245</v>
      </c>
      <c r="K6" s="78" t="str">
        <f>IF(RES_hh_tes_in!K6=0,"",RES_hh_tes_in!K6/RES_hh_fec_in!K6)</f>
        <v/>
      </c>
      <c r="L6" s="78" t="str">
        <f>IF(RES_hh_tes_in!L6=0,"",RES_hh_tes_in!L6/RES_hh_fec_in!L6)</f>
        <v/>
      </c>
      <c r="M6" s="78" t="str">
        <f>IF(RES_hh_tes_in!M6=0,"",RES_hh_tes_in!M6/RES_hh_fec_in!M6)</f>
        <v/>
      </c>
      <c r="N6" s="78">
        <f>IF(RES_hh_tes_in!N6=0,"",RES_hh_tes_in!N6/RES_hh_fec_in!N6)</f>
        <v>0.65296792611421195</v>
      </c>
      <c r="O6" s="78">
        <f>IF(RES_hh_tes_in!O6=0,"",RES_hh_tes_in!O6/RES_hh_fec_in!O6)</f>
        <v>0.67768274176173071</v>
      </c>
      <c r="P6" s="78">
        <f>IF(RES_hh_tes_in!P6=0,"",RES_hh_tes_in!P6/RES_hh_fec_in!P6)</f>
        <v>0.70600403261687228</v>
      </c>
      <c r="Q6" s="78">
        <f>IF(RES_hh_tes_in!Q6=0,"",RES_hh_tes_in!Q6/RES_hh_fec_in!Q6)</f>
        <v>0.72943946088665945</v>
      </c>
      <c r="R6" s="78">
        <f>IF(RES_hh_tes_in!R6=0,"",RES_hh_tes_in!R6/RES_hh_fec_in!R6)</f>
        <v>0.74088488447434131</v>
      </c>
      <c r="S6" s="78">
        <f>IF(RES_hh_tes_in!S6=0,"",RES_hh_tes_in!S6/RES_hh_fec_in!S6)</f>
        <v>0.74904325891006751</v>
      </c>
      <c r="T6" s="78">
        <f>IF(RES_hh_tes_in!T6=0,"",RES_hh_tes_in!T6/RES_hh_fec_in!T6)</f>
        <v>0.75500430261009921</v>
      </c>
      <c r="U6" s="78">
        <f>IF(RES_hh_tes_in!U6=0,"",RES_hh_tes_in!U6/RES_hh_fec_in!U6)</f>
        <v>0.75965707937560834</v>
      </c>
      <c r="V6" s="78">
        <f>IF(RES_hh_tes_in!V6=0,"",RES_hh_tes_in!V6/RES_hh_fec_in!V6)</f>
        <v>0.76373522745201627</v>
      </c>
      <c r="W6" s="78">
        <f>IF(RES_hh_tes_in!W6=0,"",RES_hh_tes_in!W6/RES_hh_fec_in!W6)</f>
        <v>0.76643740221920553</v>
      </c>
      <c r="DA6" s="89" t="s">
        <v>723</v>
      </c>
    </row>
    <row r="7" spans="1:105" ht="12" customHeight="1" x14ac:dyDescent="0.25">
      <c r="A7" s="28" t="s">
        <v>205</v>
      </c>
      <c r="B7" s="78"/>
      <c r="C7" s="78">
        <f>IF(RES_hh_tes_in!C7=0,"",RES_hh_tes_in!C7/RES_hh_fec_in!C7)</f>
        <v>0.53705037628091579</v>
      </c>
      <c r="D7" s="78">
        <f>IF(RES_hh_tes_in!D7=0,"",RES_hh_tes_in!D7/RES_hh_fec_in!D7)</f>
        <v>0.5428888880438596</v>
      </c>
      <c r="E7" s="78">
        <f>IF(RES_hh_tes_in!E7=0,"",RES_hh_tes_in!E7/RES_hh_fec_in!E7)</f>
        <v>0.54893465456489932</v>
      </c>
      <c r="F7" s="78">
        <f>IF(RES_hh_tes_in!F7=0,"",RES_hh_tes_in!F7/RES_hh_fec_in!F7)</f>
        <v>0.55495160731660198</v>
      </c>
      <c r="G7" s="78">
        <f>IF(RES_hh_tes_in!G7=0,"",RES_hh_tes_in!G7/RES_hh_fec_in!G7)</f>
        <v>0.56114522674786493</v>
      </c>
      <c r="H7" s="78">
        <f>IF(RES_hh_tes_in!H7=0,"",RES_hh_tes_in!H7/RES_hh_fec_in!H7)</f>
        <v>0.56748417552538821</v>
      </c>
      <c r="I7" s="78">
        <f>IF(RES_hh_tes_in!I7=0,"",RES_hh_tes_in!I7/RES_hh_fec_in!I7)</f>
        <v>0.57401283471351261</v>
      </c>
      <c r="J7" s="78">
        <f>IF(RES_hh_tes_in!J7=0,"",RES_hh_tes_in!J7/RES_hh_fec_in!J7)</f>
        <v>0.58092734385934208</v>
      </c>
      <c r="K7" s="78">
        <f>IF(RES_hh_tes_in!K7=0,"",RES_hh_tes_in!K7/RES_hh_fec_in!K7)</f>
        <v>0.58838675123167783</v>
      </c>
      <c r="L7" s="78">
        <f>IF(RES_hh_tes_in!L7=0,"",RES_hh_tes_in!L7/RES_hh_fec_in!L7)</f>
        <v>0.59642011644821868</v>
      </c>
      <c r="M7" s="78">
        <f>IF(RES_hh_tes_in!M7=0,"",RES_hh_tes_in!M7/RES_hh_fec_in!M7)</f>
        <v>0.60929768211598945</v>
      </c>
      <c r="N7" s="78">
        <f>IF(RES_hh_tes_in!N7=0,"",RES_hh_tes_in!N7/RES_hh_fec_in!N7)</f>
        <v>0.62826456442590706</v>
      </c>
      <c r="O7" s="78">
        <f>IF(RES_hh_tes_in!O7=0,"",RES_hh_tes_in!O7/RES_hh_fec_in!O7)</f>
        <v>0.65402540813026144</v>
      </c>
      <c r="P7" s="78">
        <f>IF(RES_hh_tes_in!P7=0,"",RES_hh_tes_in!P7/RES_hh_fec_in!P7)</f>
        <v>0.68355667119277985</v>
      </c>
      <c r="Q7" s="78">
        <f>IF(RES_hh_tes_in!Q7=0,"",RES_hh_tes_in!Q7/RES_hh_fec_in!Q7)</f>
        <v>0.70799685581424376</v>
      </c>
      <c r="R7" s="78">
        <f>IF(RES_hh_tes_in!R7=0,"",RES_hh_tes_in!R7/RES_hh_fec_in!R7)</f>
        <v>0.71995125088324463</v>
      </c>
      <c r="S7" s="78">
        <f>IF(RES_hh_tes_in!S7=0,"",RES_hh_tes_in!S7/RES_hh_fec_in!S7)</f>
        <v>0.72850447328378054</v>
      </c>
      <c r="T7" s="78">
        <f>IF(RES_hh_tes_in!T7=0,"",RES_hh_tes_in!T7/RES_hh_fec_in!T7)</f>
        <v>0.7347704769608514</v>
      </c>
      <c r="U7" s="78">
        <f>IF(RES_hh_tes_in!U7=0,"",RES_hh_tes_in!U7/RES_hh_fec_in!U7)</f>
        <v>0.73965142041685383</v>
      </c>
      <c r="V7" s="78">
        <f>IF(RES_hh_tes_in!V7=0,"",RES_hh_tes_in!V7/RES_hh_fec_in!V7)</f>
        <v>0.74388614353595306</v>
      </c>
      <c r="W7" s="78">
        <f>IF(RES_hh_tes_in!W7=0,"",RES_hh_tes_in!W7/RES_hh_fec_in!W7)</f>
        <v>0.74662288512411645</v>
      </c>
      <c r="DA7" s="89" t="s">
        <v>724</v>
      </c>
    </row>
    <row r="8" spans="1:105" ht="12" customHeight="1" x14ac:dyDescent="0.25">
      <c r="A8" s="28" t="s">
        <v>192</v>
      </c>
      <c r="B8" s="78"/>
      <c r="C8" s="78">
        <f>IF(RES_hh_tes_in!C8=0,"",RES_hh_tes_in!C8/RES_hh_fec_in!C8)</f>
        <v>0.62678963277781796</v>
      </c>
      <c r="D8" s="78">
        <f>IF(RES_hh_tes_in!D8=0,"",RES_hh_tes_in!D8/RES_hh_fec_in!D8)</f>
        <v>0.63505211176814658</v>
      </c>
      <c r="E8" s="78">
        <f>IF(RES_hh_tes_in!E8=0,"",RES_hh_tes_in!E8/RES_hh_fec_in!E8)</f>
        <v>0.64331823468973892</v>
      </c>
      <c r="F8" s="78">
        <f>IF(RES_hh_tes_in!F8=0,"",RES_hh_tes_in!F8/RES_hh_fec_in!F8)</f>
        <v>0.65148254231099267</v>
      </c>
      <c r="G8" s="78">
        <f>IF(RES_hh_tes_in!G8=0,"",RES_hh_tes_in!G8/RES_hh_fec_in!G8)</f>
        <v>0.65964230026188975</v>
      </c>
      <c r="H8" s="78">
        <f>IF(RES_hh_tes_in!H8=0,"",RES_hh_tes_in!H8/RES_hh_fec_in!H8)</f>
        <v>0.66778661349178625</v>
      </c>
      <c r="I8" s="78">
        <f>IF(RES_hh_tes_in!I8=0,"",RES_hh_tes_in!I8/RES_hh_fec_in!I8)</f>
        <v>0.67594046973061739</v>
      </c>
      <c r="J8" s="78">
        <f>IF(RES_hh_tes_in!J8=0,"",RES_hh_tes_in!J8/RES_hh_fec_in!J8)</f>
        <v>0.68420389887596922</v>
      </c>
      <c r="K8" s="78">
        <f>IF(RES_hh_tes_in!K8=0,"",RES_hh_tes_in!K8/RES_hh_fec_in!K8)</f>
        <v>0.69266322940683478</v>
      </c>
      <c r="L8" s="78">
        <f>IF(RES_hh_tes_in!L8=0,"",RES_hh_tes_in!L8/RES_hh_fec_in!L8)</f>
        <v>0.70134379632780441</v>
      </c>
      <c r="M8" s="78">
        <f>IF(RES_hh_tes_in!M8=0,"",RES_hh_tes_in!M8/RES_hh_fec_in!M8)</f>
        <v>0.71245225626218478</v>
      </c>
      <c r="N8" s="78">
        <f>IF(RES_hh_tes_in!N8=0,"",RES_hh_tes_in!N8/RES_hh_fec_in!N8)</f>
        <v>0.72671920072031504</v>
      </c>
      <c r="O8" s="78">
        <f>IF(RES_hh_tes_in!O8=0,"",RES_hh_tes_in!O8/RES_hh_fec_in!O8)</f>
        <v>0.7445706132076515</v>
      </c>
      <c r="P8" s="78">
        <f>IF(RES_hh_tes_in!P8=0,"",RES_hh_tes_in!P8/RES_hh_fec_in!P8)</f>
        <v>0.76441311451794791</v>
      </c>
      <c r="Q8" s="78">
        <f>IF(RES_hh_tes_in!Q8=0,"",RES_hh_tes_in!Q8/RES_hh_fec_in!Q8)</f>
        <v>0.78126827563336787</v>
      </c>
      <c r="R8" s="78">
        <f>IF(RES_hh_tes_in!R8=0,"",RES_hh_tes_in!R8/RES_hh_fec_in!R8)</f>
        <v>0.79090177497796965</v>
      </c>
      <c r="S8" s="78">
        <f>IF(RES_hh_tes_in!S8=0,"",RES_hh_tes_in!S8/RES_hh_fec_in!S8)</f>
        <v>0.79838696296185607</v>
      </c>
      <c r="T8" s="78">
        <f>IF(RES_hh_tes_in!T8=0,"",RES_hh_tes_in!T8/RES_hh_fec_in!T8)</f>
        <v>0.80440583674680088</v>
      </c>
      <c r="U8" s="78">
        <f>IF(RES_hh_tes_in!U8=0,"",RES_hh_tes_in!U8/RES_hh_fec_in!U8)</f>
        <v>0.8094724306211073</v>
      </c>
      <c r="V8" s="78">
        <f>IF(RES_hh_tes_in!V8=0,"",RES_hh_tes_in!V8/RES_hh_fec_in!V8)</f>
        <v>0.81392233146081439</v>
      </c>
      <c r="W8" s="78">
        <f>IF(RES_hh_tes_in!W8=0,"",RES_hh_tes_in!W8/RES_hh_fec_in!W8)</f>
        <v>0.81709867163730954</v>
      </c>
      <c r="DA8" s="89" t="s">
        <v>725</v>
      </c>
    </row>
    <row r="9" spans="1:105" ht="12" customHeight="1" x14ac:dyDescent="0.25">
      <c r="A9" s="28" t="s">
        <v>207</v>
      </c>
      <c r="B9" s="78"/>
      <c r="C9" s="78">
        <f>IF(RES_hh_tes_in!C9=0,"",RES_hh_tes_in!C9/RES_hh_fec_in!C9)</f>
        <v>0.59574784396562253</v>
      </c>
      <c r="D9" s="78">
        <f>IF(RES_hh_tes_in!D9=0,"",RES_hh_tes_in!D9/RES_hh_fec_in!D9)</f>
        <v>0.60764378167936173</v>
      </c>
      <c r="E9" s="78">
        <f>IF(RES_hh_tes_in!E9=0,"",RES_hh_tes_in!E9/RES_hh_fec_in!E9)</f>
        <v>0.61965280784232368</v>
      </c>
      <c r="F9" s="78">
        <f>IF(RES_hh_tes_in!F9=0,"",RES_hh_tes_in!F9/RES_hh_fec_in!F9)</f>
        <v>0.63176337819029649</v>
      </c>
      <c r="G9" s="78">
        <f>IF(RES_hh_tes_in!G9=0,"",RES_hh_tes_in!G9/RES_hh_fec_in!G9)</f>
        <v>0.64396401705712769</v>
      </c>
      <c r="H9" s="78">
        <f>IF(RES_hh_tes_in!H9=0,"",RES_hh_tes_in!H9/RES_hh_fec_in!H9)</f>
        <v>0.65624105207877137</v>
      </c>
      <c r="I9" s="78">
        <f>IF(RES_hh_tes_in!I9=0,"",RES_hh_tes_in!I9/RES_hh_fec_in!I9)</f>
        <v>0.66857650506628252</v>
      </c>
      <c r="J9" s="78">
        <f>IF(RES_hh_tes_in!J9=0,"",RES_hh_tes_in!J9/RES_hh_fec_in!J9)</f>
        <v>0.68093161228028176</v>
      </c>
      <c r="K9" s="78">
        <f>IF(RES_hh_tes_in!K9=0,"",RES_hh_tes_in!K9/RES_hh_fec_in!K9)</f>
        <v>0.6932550958524617</v>
      </c>
      <c r="L9" s="78">
        <f>IF(RES_hh_tes_in!L9=0,"",RES_hh_tes_in!L9/RES_hh_fec_in!L9)</f>
        <v>0.70550144364655965</v>
      </c>
      <c r="M9" s="78">
        <f>IF(RES_hh_tes_in!M9=0,"",RES_hh_tes_in!M9/RES_hh_fec_in!M9)</f>
        <v>0.71677984471408218</v>
      </c>
      <c r="N9" s="78">
        <f>IF(RES_hh_tes_in!N9=0,"",RES_hh_tes_in!N9/RES_hh_fec_in!N9)</f>
        <v>0.72661209129770743</v>
      </c>
      <c r="O9" s="78">
        <f>IF(RES_hh_tes_in!O9=0,"",RES_hh_tes_in!O9/RES_hh_fec_in!O9)</f>
        <v>0.73473948166310732</v>
      </c>
      <c r="P9" s="78">
        <f>IF(RES_hh_tes_in!P9=0,"",RES_hh_tes_in!P9/RES_hh_fec_in!P9)</f>
        <v>0.74185833053543582</v>
      </c>
      <c r="Q9" s="78">
        <f>IF(RES_hh_tes_in!Q9=0,"",RES_hh_tes_in!Q9/RES_hh_fec_in!Q9)</f>
        <v>0.75033347646716675</v>
      </c>
      <c r="R9" s="78">
        <f>IF(RES_hh_tes_in!R9=0,"",RES_hh_tes_in!R9/RES_hh_fec_in!R9)</f>
        <v>0.76282981152095442</v>
      </c>
      <c r="S9" s="78">
        <f>IF(RES_hh_tes_in!S9=0,"",RES_hh_tes_in!S9/RES_hh_fec_in!S9)</f>
        <v>0.77683534369420904</v>
      </c>
      <c r="T9" s="78">
        <f>IF(RES_hh_tes_in!T9=0,"",RES_hh_tes_in!T9/RES_hh_fec_in!T9)</f>
        <v>0.79090881052594597</v>
      </c>
      <c r="U9" s="78">
        <f>IF(RES_hh_tes_in!U9=0,"",RES_hh_tes_in!U9/RES_hh_fec_in!U9)</f>
        <v>0.80387236532847961</v>
      </c>
      <c r="V9" s="78">
        <f>IF(RES_hh_tes_in!V9=0,"",RES_hh_tes_in!V9/RES_hh_fec_in!V9)</f>
        <v>0.81473876140326829</v>
      </c>
      <c r="W9" s="78">
        <f>IF(RES_hh_tes_in!W9=0,"",RES_hh_tes_in!W9/RES_hh_fec_in!W9)</f>
        <v>0.82347927251725406</v>
      </c>
      <c r="DA9" s="89" t="s">
        <v>726</v>
      </c>
    </row>
    <row r="10" spans="1:105" ht="12" customHeight="1" x14ac:dyDescent="0.25">
      <c r="A10" s="28" t="s">
        <v>202</v>
      </c>
      <c r="B10" s="78"/>
      <c r="C10" s="78" t="str">
        <f>IF(RES_hh_tes_in!C10=0,"",RES_hh_tes_in!C10/RES_hh_fec_in!C10)</f>
        <v/>
      </c>
      <c r="D10" s="78" t="str">
        <f>IF(RES_hh_tes_in!D10=0,"",RES_hh_tes_in!D10/RES_hh_fec_in!D10)</f>
        <v/>
      </c>
      <c r="E10" s="78" t="str">
        <f>IF(RES_hh_tes_in!E10=0,"",RES_hh_tes_in!E10/RES_hh_fec_in!E10)</f>
        <v/>
      </c>
      <c r="F10" s="78" t="str">
        <f>IF(RES_hh_tes_in!F10=0,"",RES_hh_tes_in!F10/RES_hh_fec_in!F10)</f>
        <v/>
      </c>
      <c r="G10" s="78" t="str">
        <f>IF(RES_hh_tes_in!G10=0,"",RES_hh_tes_in!G10/RES_hh_fec_in!G10)</f>
        <v/>
      </c>
      <c r="H10" s="78" t="str">
        <f>IF(RES_hh_tes_in!H10=0,"",RES_hh_tes_in!H10/RES_hh_fec_in!H10)</f>
        <v/>
      </c>
      <c r="I10" s="78" t="str">
        <f>IF(RES_hh_tes_in!I10=0,"",RES_hh_tes_in!I10/RES_hh_fec_in!I10)</f>
        <v/>
      </c>
      <c r="J10" s="78" t="str">
        <f>IF(RES_hh_tes_in!J10=0,"",RES_hh_tes_in!J10/RES_hh_fec_in!J10)</f>
        <v/>
      </c>
      <c r="K10" s="78" t="str">
        <f>IF(RES_hh_tes_in!K10=0,"",RES_hh_tes_in!K10/RES_hh_fec_in!K10)</f>
        <v/>
      </c>
      <c r="L10" s="78" t="str">
        <f>IF(RES_hh_tes_in!L10=0,"",RES_hh_tes_in!L10/RES_hh_fec_in!L10)</f>
        <v/>
      </c>
      <c r="M10" s="78" t="str">
        <f>IF(RES_hh_tes_in!M10=0,"",RES_hh_tes_in!M10/RES_hh_fec_in!M10)</f>
        <v/>
      </c>
      <c r="N10" s="78" t="str">
        <f>IF(RES_hh_tes_in!N10=0,"",RES_hh_tes_in!N10/RES_hh_fec_in!N10)</f>
        <v/>
      </c>
      <c r="O10" s="78" t="str">
        <f>IF(RES_hh_tes_in!O10=0,"",RES_hh_tes_in!O10/RES_hh_fec_in!O10)</f>
        <v/>
      </c>
      <c r="P10" s="78" t="str">
        <f>IF(RES_hh_tes_in!P10=0,"",RES_hh_tes_in!P10/RES_hh_fec_in!P10)</f>
        <v/>
      </c>
      <c r="Q10" s="78" t="str">
        <f>IF(RES_hh_tes_in!Q10=0,"",RES_hh_tes_in!Q10/RES_hh_fec_in!Q10)</f>
        <v/>
      </c>
      <c r="R10" s="78" t="str">
        <f>IF(RES_hh_tes_in!R10=0,"",RES_hh_tes_in!R10/RES_hh_fec_in!R10)</f>
        <v/>
      </c>
      <c r="S10" s="78" t="str">
        <f>IF(RES_hh_tes_in!S10=0,"",RES_hh_tes_in!S10/RES_hh_fec_in!S10)</f>
        <v/>
      </c>
      <c r="T10" s="78" t="str">
        <f>IF(RES_hh_tes_in!T10=0,"",RES_hh_tes_in!T10/RES_hh_fec_in!T10)</f>
        <v/>
      </c>
      <c r="U10" s="78" t="str">
        <f>IF(RES_hh_tes_in!U10=0,"",RES_hh_tes_in!U10/RES_hh_fec_in!U10)</f>
        <v/>
      </c>
      <c r="V10" s="78" t="str">
        <f>IF(RES_hh_tes_in!V10=0,"",RES_hh_tes_in!V10/RES_hh_fec_in!V10)</f>
        <v/>
      </c>
      <c r="W10" s="78" t="str">
        <f>IF(RES_hh_tes_in!W10=0,"",RES_hh_tes_in!W10/RES_hh_fec_in!W10)</f>
        <v/>
      </c>
      <c r="DA10" s="89" t="s">
        <v>727</v>
      </c>
    </row>
    <row r="11" spans="1:105" ht="12" customHeight="1" x14ac:dyDescent="0.25">
      <c r="A11" s="28" t="s">
        <v>203</v>
      </c>
      <c r="B11" s="78"/>
      <c r="C11" s="78">
        <f>IF(RES_hh_tes_in!C11=0,"",RES_hh_tes_in!C11/RES_hh_fec_in!C11)</f>
        <v>0.82682156581356148</v>
      </c>
      <c r="D11" s="78">
        <f>IF(RES_hh_tes_in!D11=0,"",RES_hh_tes_in!D11/RES_hh_fec_in!D11)</f>
        <v>0.82855585433123768</v>
      </c>
      <c r="E11" s="78">
        <f>IF(RES_hh_tes_in!E11=0,"",RES_hh_tes_in!E11/RES_hh_fec_in!E11)</f>
        <v>0.83033696411428048</v>
      </c>
      <c r="F11" s="78">
        <f>IF(RES_hh_tes_in!F11=0,"",RES_hh_tes_in!F11/RES_hh_fec_in!F11)</f>
        <v>0.83212445861532836</v>
      </c>
      <c r="G11" s="78" t="str">
        <f>IF(RES_hh_tes_in!G11=0,"",RES_hh_tes_in!G11/RES_hh_fec_in!G11)</f>
        <v/>
      </c>
      <c r="H11" s="78">
        <f>IF(RES_hh_tes_in!H11=0,"",RES_hh_tes_in!H11/RES_hh_fec_in!H11)</f>
        <v>0.83582431062594686</v>
      </c>
      <c r="I11" s="78">
        <f>IF(RES_hh_tes_in!I11=0,"",RES_hh_tes_in!I11/RES_hh_fec_in!I11)</f>
        <v>0.83774122373351645</v>
      </c>
      <c r="J11" s="78">
        <f>IF(RES_hh_tes_in!J11=0,"",RES_hh_tes_in!J11/RES_hh_fec_in!J11)</f>
        <v>0.83974289280449965</v>
      </c>
      <c r="K11" s="78">
        <f>IF(RES_hh_tes_in!K11=0,"",RES_hh_tes_in!K11/RES_hh_fec_in!K11)</f>
        <v>0.84186084621618329</v>
      </c>
      <c r="L11" s="78">
        <f>IF(RES_hh_tes_in!L11=0,"",RES_hh_tes_in!L11/RES_hh_fec_in!L11)</f>
        <v>0.84410351910208969</v>
      </c>
      <c r="M11" s="78">
        <f>IF(RES_hh_tes_in!M11=0,"",RES_hh_tes_in!M11/RES_hh_fec_in!M11)</f>
        <v>0.84720877969012154</v>
      </c>
      <c r="N11" s="78">
        <f>IF(RES_hh_tes_in!N11=0,"",RES_hh_tes_in!N11/RES_hh_fec_in!N11)</f>
        <v>0.85140992340287291</v>
      </c>
      <c r="O11" s="78">
        <f>IF(RES_hh_tes_in!O11=0,"",RES_hh_tes_in!O11/RES_hh_fec_in!O11)</f>
        <v>0.85691146202698987</v>
      </c>
      <c r="P11" s="78">
        <f>IF(RES_hh_tes_in!P11=0,"",RES_hh_tes_in!P11/RES_hh_fec_in!P11)</f>
        <v>0.86332429689415469</v>
      </c>
      <c r="Q11" s="78">
        <f>IF(RES_hh_tes_in!Q11=0,"",RES_hh_tes_in!Q11/RES_hh_fec_in!Q11)</f>
        <v>0.86937465945456116</v>
      </c>
      <c r="R11" s="78">
        <f>IF(RES_hh_tes_in!R11=0,"",RES_hh_tes_in!R11/RES_hh_fec_in!R11)</f>
        <v>0.87401085034850201</v>
      </c>
      <c r="S11" s="78">
        <f>IF(RES_hh_tes_in!S11=0,"",RES_hh_tes_in!S11/RES_hh_fec_in!S11)</f>
        <v>0.87852108906413473</v>
      </c>
      <c r="T11" s="78">
        <f>IF(RES_hh_tes_in!T11=0,"",RES_hh_tes_in!T11/RES_hh_fec_in!T11)</f>
        <v>0.88287524012024143</v>
      </c>
      <c r="U11" s="78">
        <f>IF(RES_hh_tes_in!U11=0,"",RES_hh_tes_in!U11/RES_hh_fec_in!U11)</f>
        <v>0.88704316803561845</v>
      </c>
      <c r="V11" s="78">
        <f>IF(RES_hh_tes_in!V11=0,"",RES_hh_tes_in!V11/RES_hh_fec_in!V11)</f>
        <v>0.89099473732905643</v>
      </c>
      <c r="W11" s="78">
        <f>IF(RES_hh_tes_in!W11=0,"",RES_hh_tes_in!W11/RES_hh_fec_in!W11)</f>
        <v>0.89463489429417486</v>
      </c>
      <c r="DA11" s="89" t="s">
        <v>728</v>
      </c>
    </row>
    <row r="12" spans="1:105" ht="12" customHeight="1" x14ac:dyDescent="0.25">
      <c r="A12" s="28" t="s">
        <v>95</v>
      </c>
      <c r="B12" s="78"/>
      <c r="C12" s="78">
        <f>IF(RES_hh_tes_in!C12=0,"",RES_hh_tes_in!C12/RES_hh_fec_in!C12)</f>
        <v>1.4998735716886422</v>
      </c>
      <c r="D12" s="78">
        <f>IF(RES_hh_tes_in!D12=0,"",RES_hh_tes_in!D12/RES_hh_fec_in!D12)</f>
        <v>1.6060673657617321</v>
      </c>
      <c r="E12" s="78">
        <f>IF(RES_hh_tes_in!E12=0,"",RES_hh_tes_in!E12/RES_hh_fec_in!E12)</f>
        <v>1.7153025677965141</v>
      </c>
      <c r="F12" s="78">
        <f>IF(RES_hh_tes_in!F12=0,"",RES_hh_tes_in!F12/RES_hh_fec_in!F12)</f>
        <v>1.8271251037511953</v>
      </c>
      <c r="G12" s="78">
        <f>IF(RES_hh_tes_in!G12=0,"",RES_hh_tes_in!G12/RES_hh_fec_in!G12)</f>
        <v>1.9419122133132898</v>
      </c>
      <c r="H12" s="78">
        <f>IF(RES_hh_tes_in!H12=0,"",RES_hh_tes_in!H12/RES_hh_fec_in!H12)</f>
        <v>2.0595927151661919</v>
      </c>
      <c r="I12" s="78">
        <f>IF(RES_hh_tes_in!I12=0,"",RES_hh_tes_in!I12/RES_hh_fec_in!I12)</f>
        <v>2.1802335089197302</v>
      </c>
      <c r="J12" s="78">
        <f>IF(RES_hh_tes_in!J12=0,"",RES_hh_tes_in!J12/RES_hh_fec_in!J12)</f>
        <v>2.3041666825527676</v>
      </c>
      <c r="K12" s="78">
        <f>IF(RES_hh_tes_in!K12=0,"",RES_hh_tes_in!K12/RES_hh_fec_in!K12)</f>
        <v>2.4316380065888885</v>
      </c>
      <c r="L12" s="78">
        <f>IF(RES_hh_tes_in!L12=0,"",RES_hh_tes_in!L12/RES_hh_fec_in!L12)</f>
        <v>2.5626469563533609</v>
      </c>
      <c r="M12" s="78">
        <f>IF(RES_hh_tes_in!M12=0,"",RES_hh_tes_in!M12/RES_hh_fec_in!M12)</f>
        <v>2.7067016185200803</v>
      </c>
      <c r="N12" s="78">
        <f>IF(RES_hh_tes_in!N12=0,"",RES_hh_tes_in!N12/RES_hh_fec_in!N12)</f>
        <v>2.8662173475558239</v>
      </c>
      <c r="O12" s="78">
        <f>IF(RES_hh_tes_in!O12=0,"",RES_hh_tes_in!O12/RES_hh_fec_in!O12)</f>
        <v>3.0395822980752865</v>
      </c>
      <c r="P12" s="78">
        <f>IF(RES_hh_tes_in!P12=0,"",RES_hh_tes_in!P12/RES_hh_fec_in!P12)</f>
        <v>3.2135973693929696</v>
      </c>
      <c r="Q12" s="78">
        <f>IF(RES_hh_tes_in!Q12=0,"",RES_hh_tes_in!Q12/RES_hh_fec_in!Q12)</f>
        <v>3.3562440174350585</v>
      </c>
      <c r="R12" s="78">
        <f>IF(RES_hh_tes_in!R12=0,"",RES_hh_tes_in!R12/RES_hh_fec_in!R12)</f>
        <v>3.4144572901444006</v>
      </c>
      <c r="S12" s="78">
        <f>IF(RES_hh_tes_in!S12=0,"",RES_hh_tes_in!S12/RES_hh_fec_in!S12)</f>
        <v>3.4513040069706102</v>
      </c>
      <c r="T12" s="78">
        <f>IF(RES_hh_tes_in!T12=0,"",RES_hh_tes_in!T12/RES_hh_fec_in!T12)</f>
        <v>3.4749362370620869</v>
      </c>
      <c r="U12" s="78">
        <f>IF(RES_hh_tes_in!U12=0,"",RES_hh_tes_in!U12/RES_hh_fec_in!U12)</f>
        <v>3.4937442509131946</v>
      </c>
      <c r="V12" s="78">
        <f>IF(RES_hh_tes_in!V12=0,"",RES_hh_tes_in!V12/RES_hh_fec_in!V12)</f>
        <v>3.5164478913384238</v>
      </c>
      <c r="W12" s="78">
        <f>IF(RES_hh_tes_in!W12=0,"",RES_hh_tes_in!W12/RES_hh_fec_in!W12)</f>
        <v>3.5424027956092097</v>
      </c>
      <c r="DA12" s="89" t="s">
        <v>729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0.7566291590866826</v>
      </c>
      <c r="D13" s="79">
        <f>IF(RES_hh_tes_in!D13=0,"",RES_hh_tes_in!D13/RES_hh_fec_in!D13)</f>
        <v>0.76073463980799638</v>
      </c>
      <c r="E13" s="79">
        <f>IF(RES_hh_tes_in!E13=0,"",RES_hh_tes_in!E13/RES_hh_fec_in!E13)</f>
        <v>0.76494544915262097</v>
      </c>
      <c r="F13" s="79">
        <f>IF(RES_hh_tes_in!F13=0,"",RES_hh_tes_in!F13/RES_hh_fec_in!F13)</f>
        <v>0.76917048449719905</v>
      </c>
      <c r="G13" s="79">
        <f>IF(RES_hh_tes_in!G13=0,"",RES_hh_tes_in!G13/RES_hh_fec_in!G13)</f>
        <v>0.77349245568966829</v>
      </c>
      <c r="H13" s="79">
        <f>IF(RES_hh_tes_in!H13=0,"",RES_hh_tes_in!H13/RES_hh_fec_in!H13)</f>
        <v>0.77790118139739095</v>
      </c>
      <c r="I13" s="79">
        <f>IF(RES_hh_tes_in!I13=0,"",RES_hh_tes_in!I13/RES_hh_fec_in!I13)</f>
        <v>0.78241695686424351</v>
      </c>
      <c r="J13" s="79">
        <f>IF(RES_hh_tes_in!J13=0,"",RES_hh_tes_in!J13/RES_hh_fec_in!J13)</f>
        <v>0.78712306448274261</v>
      </c>
      <c r="K13" s="79">
        <f>IF(RES_hh_tes_in!K13=0,"",RES_hh_tes_in!K13/RES_hh_fec_in!K13)</f>
        <v>0.79209007273688581</v>
      </c>
      <c r="L13" s="79">
        <f>IF(RES_hh_tes_in!L13=0,"",RES_hh_tes_in!L13/RES_hh_fec_in!L13)</f>
        <v>0.79733636215050741</v>
      </c>
      <c r="M13" s="79">
        <f>IF(RES_hh_tes_in!M13=0,"",RES_hh_tes_in!M13/RES_hh_fec_in!M13)</f>
        <v>0.80431180960811044</v>
      </c>
      <c r="N13" s="79">
        <f>IF(RES_hh_tes_in!N13=0,"",RES_hh_tes_in!N13/RES_hh_fec_in!N13)</f>
        <v>0.81344672019859898</v>
      </c>
      <c r="O13" s="79">
        <f>IF(RES_hh_tes_in!O13=0,"",RES_hh_tes_in!O13/RES_hh_fec_in!O13)</f>
        <v>0.82530589570047086</v>
      </c>
      <c r="P13" s="79">
        <f>IF(RES_hh_tes_in!P13=0,"",RES_hh_tes_in!P13/RES_hh_fec_in!P13)</f>
        <v>0.83949554798837878</v>
      </c>
      <c r="Q13" s="79">
        <f>IF(RES_hh_tes_in!Q13=0,"",RES_hh_tes_in!Q13/RES_hh_fec_in!Q13)</f>
        <v>0.85457757954775038</v>
      </c>
      <c r="R13" s="79">
        <f>IF(RES_hh_tes_in!R13=0,"",RES_hh_tes_in!R13/RES_hh_fec_in!R13)</f>
        <v>0.87078665705787439</v>
      </c>
      <c r="S13" s="79">
        <f>IF(RES_hh_tes_in!S13=0,"",RES_hh_tes_in!S13/RES_hh_fec_in!S13)</f>
        <v>0.88966240490402482</v>
      </c>
      <c r="T13" s="79">
        <f>IF(RES_hh_tes_in!T13=0,"",RES_hh_tes_in!T13/RES_hh_fec_in!T13)</f>
        <v>0.9087614582153295</v>
      </c>
      <c r="U13" s="79">
        <f>IF(RES_hh_tes_in!U13=0,"",RES_hh_tes_in!U13/RES_hh_fec_in!U13)</f>
        <v>0.92564750414197361</v>
      </c>
      <c r="V13" s="79">
        <f>IF(RES_hh_tes_in!V13=0,"",RES_hh_tes_in!V13/RES_hh_fec_in!V13)</f>
        <v>0.93787723581385452</v>
      </c>
      <c r="W13" s="79">
        <f>IF(RES_hh_tes_in!W13=0,"",RES_hh_tes_in!W13/RES_hh_fec_in!W13)</f>
        <v>0.94402092131494109</v>
      </c>
      <c r="DA13" s="90" t="s">
        <v>730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DA14" s="91" t="s">
        <v>731</v>
      </c>
    </row>
    <row r="15" spans="1:105" ht="12.95" customHeight="1" x14ac:dyDescent="0.25">
      <c r="A15" s="68" t="s">
        <v>92</v>
      </c>
      <c r="B15" s="70"/>
      <c r="C15" s="70">
        <f>IF(RES_hh_tes_in!C15=0,"",RES_hh_tes_in!C15/RES_hh_fec_in!C15)</f>
        <v>2.3582619998382492</v>
      </c>
      <c r="D15" s="70">
        <f>IF(RES_hh_tes_in!D15=0,"",RES_hh_tes_in!D15/RES_hh_fec_in!D15)</f>
        <v>2.4378987751219263</v>
      </c>
      <c r="E15" s="70">
        <f>IF(RES_hh_tes_in!E15=0,"",RES_hh_tes_in!E15/RES_hh_fec_in!E15)</f>
        <v>2.5183764050890303</v>
      </c>
      <c r="F15" s="70">
        <f>IF(RES_hh_tes_in!F15=0,"",RES_hh_tes_in!F15/RES_hh_fec_in!F15)</f>
        <v>2.598940465719175</v>
      </c>
      <c r="G15" s="70">
        <f>IF(RES_hh_tes_in!G15=0,"",RES_hh_tes_in!G15/RES_hh_fec_in!G15)</f>
        <v>2.6802700842976388</v>
      </c>
      <c r="H15" s="70">
        <f>IF(RES_hh_tes_in!H15=0,"",RES_hh_tes_in!H15/RES_hh_fec_in!H15)</f>
        <v>2.7622777308012898</v>
      </c>
      <c r="I15" s="70">
        <f>IF(RES_hh_tes_in!I15=0,"",RES_hh_tes_in!I15/RES_hh_fec_in!I15)</f>
        <v>2.8451261547958113</v>
      </c>
      <c r="J15" s="70">
        <f>IF(RES_hh_tes_in!J15=0,"",RES_hh_tes_in!J15/RES_hh_fec_in!J15)</f>
        <v>2.9294923208561565</v>
      </c>
      <c r="K15" s="70">
        <f>IF(RES_hh_tes_in!K15=0,"",RES_hh_tes_in!K15/RES_hh_fec_in!K15)</f>
        <v>3.015945435253681</v>
      </c>
      <c r="L15" s="70">
        <f>IF(RES_hh_tes_in!L15=0,"",RES_hh_tes_in!L15/RES_hh_fec_in!L15)</f>
        <v>3.1046262309059189</v>
      </c>
      <c r="M15" s="70">
        <f>IF(RES_hh_tes_in!M15=0,"",RES_hh_tes_in!M15/RES_hh_fec_in!M15)</f>
        <v>3.2105470850261604</v>
      </c>
      <c r="N15" s="70">
        <f>IF(RES_hh_tes_in!N15=0,"",RES_hh_tes_in!N15/RES_hh_fec_in!N15)</f>
        <v>3.3386209488207714</v>
      </c>
      <c r="O15" s="70">
        <f>IF(RES_hh_tes_in!O15=0,"",RES_hh_tes_in!O15/RES_hh_fec_in!O15)</f>
        <v>3.491563936610782</v>
      </c>
      <c r="P15" s="70">
        <f>IF(RES_hh_tes_in!P15=0,"",RES_hh_tes_in!P15/RES_hh_fec_in!P15)</f>
        <v>3.6574273135337116</v>
      </c>
      <c r="Q15" s="70">
        <f>IF(RES_hh_tes_in!Q15=0,"",RES_hh_tes_in!Q15/RES_hh_fec_in!Q15)</f>
        <v>3.7999675772069184</v>
      </c>
      <c r="R15" s="70">
        <f>IF(RES_hh_tes_in!R15=0,"",RES_hh_tes_in!R15/RES_hh_fec_in!R15)</f>
        <v>3.8893913828012039</v>
      </c>
      <c r="S15" s="70">
        <f>IF(RES_hh_tes_in!S15=0,"",RES_hh_tes_in!S15/RES_hh_fec_in!S15)</f>
        <v>3.9605683413987935</v>
      </c>
      <c r="T15" s="70">
        <f>IF(RES_hh_tes_in!T15=0,"",RES_hh_tes_in!T15/RES_hh_fec_in!T15)</f>
        <v>4.0200393998109805</v>
      </c>
      <c r="U15" s="70">
        <f>IF(RES_hh_tes_in!U15=0,"",RES_hh_tes_in!U15/RES_hh_fec_in!U15)</f>
        <v>4.0741801688752473</v>
      </c>
      <c r="V15" s="70">
        <f>IF(RES_hh_tes_in!V15=0,"",RES_hh_tes_in!V15/RES_hh_fec_in!V15)</f>
        <v>4.129382605533606</v>
      </c>
      <c r="W15" s="70">
        <f>IF(RES_hh_tes_in!W15=0,"",RES_hh_tes_in!W15/RES_hh_fec_in!W15)</f>
        <v>4.1834265621208981</v>
      </c>
      <c r="DA15" s="88" t="s">
        <v>732</v>
      </c>
    </row>
    <row r="16" spans="1:105" ht="12" customHeight="1" x14ac:dyDescent="0.25">
      <c r="A16" s="28" t="s">
        <v>91</v>
      </c>
      <c r="B16" s="78"/>
      <c r="C16" s="78">
        <f>IF(RES_hh_tes_in!C16=0,"",RES_hh_tes_in!C16/RES_hh_fec_in!C16)</f>
        <v>2.3582619998382492</v>
      </c>
      <c r="D16" s="78">
        <f>IF(RES_hh_tes_in!D16=0,"",RES_hh_tes_in!D16/RES_hh_fec_in!D16)</f>
        <v>2.4378987751219263</v>
      </c>
      <c r="E16" s="78">
        <f>IF(RES_hh_tes_in!E16=0,"",RES_hh_tes_in!E16/RES_hh_fec_in!E16)</f>
        <v>2.5183764050890303</v>
      </c>
      <c r="F16" s="78">
        <f>IF(RES_hh_tes_in!F16=0,"",RES_hh_tes_in!F16/RES_hh_fec_in!F16)</f>
        <v>2.598940465719175</v>
      </c>
      <c r="G16" s="78">
        <f>IF(RES_hh_tes_in!G16=0,"",RES_hh_tes_in!G16/RES_hh_fec_in!G16)</f>
        <v>2.6802700842976388</v>
      </c>
      <c r="H16" s="78">
        <f>IF(RES_hh_tes_in!H16=0,"",RES_hh_tes_in!H16/RES_hh_fec_in!H16)</f>
        <v>2.7622777308012898</v>
      </c>
      <c r="I16" s="78">
        <f>IF(RES_hh_tes_in!I16=0,"",RES_hh_tes_in!I16/RES_hh_fec_in!I16)</f>
        <v>2.8451261547958113</v>
      </c>
      <c r="J16" s="78">
        <f>IF(RES_hh_tes_in!J16=0,"",RES_hh_tes_in!J16/RES_hh_fec_in!J16)</f>
        <v>2.9294923208561565</v>
      </c>
      <c r="K16" s="78">
        <f>IF(RES_hh_tes_in!K16=0,"",RES_hh_tes_in!K16/RES_hh_fec_in!K16)</f>
        <v>3.015945435253681</v>
      </c>
      <c r="L16" s="78">
        <f>IF(RES_hh_tes_in!L16=0,"",RES_hh_tes_in!L16/RES_hh_fec_in!L16)</f>
        <v>3.1046262309059189</v>
      </c>
      <c r="M16" s="78">
        <f>IF(RES_hh_tes_in!M16=0,"",RES_hh_tes_in!M16/RES_hh_fec_in!M16)</f>
        <v>3.2105470850261604</v>
      </c>
      <c r="N16" s="78">
        <f>IF(RES_hh_tes_in!N16=0,"",RES_hh_tes_in!N16/RES_hh_fec_in!N16)</f>
        <v>3.3386209488207714</v>
      </c>
      <c r="O16" s="78">
        <f>IF(RES_hh_tes_in!O16=0,"",RES_hh_tes_in!O16/RES_hh_fec_in!O16)</f>
        <v>3.491563936610782</v>
      </c>
      <c r="P16" s="78">
        <f>IF(RES_hh_tes_in!P16=0,"",RES_hh_tes_in!P16/RES_hh_fec_in!P16)</f>
        <v>3.6574273135337116</v>
      </c>
      <c r="Q16" s="78">
        <f>IF(RES_hh_tes_in!Q16=0,"",RES_hh_tes_in!Q16/RES_hh_fec_in!Q16)</f>
        <v>3.7999675772069184</v>
      </c>
      <c r="R16" s="78">
        <f>IF(RES_hh_tes_in!R16=0,"",RES_hh_tes_in!R16/RES_hh_fec_in!R16)</f>
        <v>3.8893913828012039</v>
      </c>
      <c r="S16" s="78">
        <f>IF(RES_hh_tes_in!S16=0,"",RES_hh_tes_in!S16/RES_hh_fec_in!S16)</f>
        <v>3.9605683413987935</v>
      </c>
      <c r="T16" s="78">
        <f>IF(RES_hh_tes_in!T16=0,"",RES_hh_tes_in!T16/RES_hh_fec_in!T16)</f>
        <v>4.0200393998109805</v>
      </c>
      <c r="U16" s="78">
        <f>IF(RES_hh_tes_in!U16=0,"",RES_hh_tes_in!U16/RES_hh_fec_in!U16)</f>
        <v>4.0741801688752473</v>
      </c>
      <c r="V16" s="78">
        <f>IF(RES_hh_tes_in!V16=0,"",RES_hh_tes_in!V16/RES_hh_fec_in!V16)</f>
        <v>4.129382605533606</v>
      </c>
      <c r="W16" s="78">
        <f>IF(RES_hh_tes_in!W16=0,"",RES_hh_tes_in!W16/RES_hh_fec_in!W16)</f>
        <v>4.1834265621208981</v>
      </c>
      <c r="DA16" s="89" t="s">
        <v>733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0.72546799184177402</v>
      </c>
      <c r="D17" s="70">
        <f>IF(RES_hh_tes_in!D17=0,"",RES_hh_tes_in!D17/RES_hh_fec_in!D17)</f>
        <v>0.72188717635845068</v>
      </c>
      <c r="E17" s="70">
        <f>IF(RES_hh_tes_in!E17=0,"",RES_hh_tes_in!E17/RES_hh_fec_in!E17)</f>
        <v>0.73268510115135199</v>
      </c>
      <c r="F17" s="70">
        <f>IF(RES_hh_tes_in!F17=0,"",RES_hh_tes_in!F17/RES_hh_fec_in!F17)</f>
        <v>0.73811841515197052</v>
      </c>
      <c r="G17" s="70">
        <f>IF(RES_hh_tes_in!G17=0,"",RES_hh_tes_in!G17/RES_hh_fec_in!G17)</f>
        <v>0.73872619131786332</v>
      </c>
      <c r="H17" s="70">
        <f>IF(RES_hh_tes_in!H17=0,"",RES_hh_tes_in!H17/RES_hh_fec_in!H17)</f>
        <v>0.75570012050052726</v>
      </c>
      <c r="I17" s="70">
        <f>IF(RES_hh_tes_in!I17=0,"",RES_hh_tes_in!I17/RES_hh_fec_in!I17)</f>
        <v>0.74477730393661679</v>
      </c>
      <c r="J17" s="70">
        <f>IF(RES_hh_tes_in!J17=0,"",RES_hh_tes_in!J17/RES_hh_fec_in!J17)</f>
        <v>0.74822737756098912</v>
      </c>
      <c r="K17" s="70">
        <f>IF(RES_hh_tes_in!K17=0,"",RES_hh_tes_in!K17/RES_hh_fec_in!K17)</f>
        <v>0.80104136613359211</v>
      </c>
      <c r="L17" s="70">
        <f>IF(RES_hh_tes_in!L17=0,"",RES_hh_tes_in!L17/RES_hh_fec_in!L17)</f>
        <v>0.7599480640320162</v>
      </c>
      <c r="M17" s="70">
        <f>IF(RES_hh_tes_in!M17=0,"",RES_hh_tes_in!M17/RES_hh_fec_in!M17)</f>
        <v>0.76680308963762567</v>
      </c>
      <c r="N17" s="70">
        <f>IF(RES_hh_tes_in!N17=0,"",RES_hh_tes_in!N17/RES_hh_fec_in!N17)</f>
        <v>0.77996025767875243</v>
      </c>
      <c r="O17" s="70">
        <f>IF(RES_hh_tes_in!O17=0,"",RES_hh_tes_in!O17/RES_hh_fec_in!O17)</f>
        <v>0.79011614020522469</v>
      </c>
      <c r="P17" s="70">
        <f>IF(RES_hh_tes_in!P17=0,"",RES_hh_tes_in!P17/RES_hh_fec_in!P17)</f>
        <v>0.8124726735164719</v>
      </c>
      <c r="Q17" s="70">
        <f>IF(RES_hh_tes_in!Q17=0,"",RES_hh_tes_in!Q17/RES_hh_fec_in!Q17)</f>
        <v>0.82544007227934146</v>
      </c>
      <c r="R17" s="70">
        <f>IF(RES_hh_tes_in!R17=0,"",RES_hh_tes_in!R17/RES_hh_fec_in!R17)</f>
        <v>0.83887066754740747</v>
      </c>
      <c r="S17" s="70">
        <f>IF(RES_hh_tes_in!S17=0,"",RES_hh_tes_in!S17/RES_hh_fec_in!S17)</f>
        <v>0.84726815920174414</v>
      </c>
      <c r="T17" s="70">
        <f>IF(RES_hh_tes_in!T17=0,"",RES_hh_tes_in!T17/RES_hh_fec_in!T17)</f>
        <v>0.84131998254160489</v>
      </c>
      <c r="U17" s="70">
        <f>IF(RES_hh_tes_in!U17=0,"",RES_hh_tes_in!U17/RES_hh_fec_in!U17)</f>
        <v>0.85576551332381123</v>
      </c>
      <c r="V17" s="70">
        <f>IF(RES_hh_tes_in!V17=0,"",RES_hh_tes_in!V17/RES_hh_fec_in!V17)</f>
        <v>0.86302452540857355</v>
      </c>
      <c r="W17" s="70">
        <f>IF(RES_hh_tes_in!W17=0,"",RES_hh_tes_in!W17/RES_hh_fec_in!W17)</f>
        <v>0.86521966869211386</v>
      </c>
      <c r="DA17" s="88" t="s">
        <v>734</v>
      </c>
    </row>
    <row r="18" spans="1:105" ht="12" customHeight="1" x14ac:dyDescent="0.25">
      <c r="A18" s="28" t="s">
        <v>51</v>
      </c>
      <c r="B18" s="78"/>
      <c r="C18" s="78" t="str">
        <f>IF(RES_hh_tes_in!C18=0,"",RES_hh_tes_in!C18/RES_hh_fec_in!C18)</f>
        <v/>
      </c>
      <c r="D18" s="78" t="str">
        <f>IF(RES_hh_tes_in!D18=0,"",RES_hh_tes_in!D18/RES_hh_fec_in!D18)</f>
        <v/>
      </c>
      <c r="E18" s="78" t="str">
        <f>IF(RES_hh_tes_in!E18=0,"",RES_hh_tes_in!E18/RES_hh_fec_in!E18)</f>
        <v/>
      </c>
      <c r="F18" s="78" t="str">
        <f>IF(RES_hh_tes_in!F18=0,"",RES_hh_tes_in!F18/RES_hh_fec_in!F18)</f>
        <v/>
      </c>
      <c r="G18" s="78" t="str">
        <f>IF(RES_hh_tes_in!G18=0,"",RES_hh_tes_in!G18/RES_hh_fec_in!G18)</f>
        <v/>
      </c>
      <c r="H18" s="78" t="str">
        <f>IF(RES_hh_tes_in!H18=0,"",RES_hh_tes_in!H18/RES_hh_fec_in!H18)</f>
        <v/>
      </c>
      <c r="I18" s="78" t="str">
        <f>IF(RES_hh_tes_in!I18=0,"",RES_hh_tes_in!I18/RES_hh_fec_in!I18)</f>
        <v/>
      </c>
      <c r="J18" s="78" t="str">
        <f>IF(RES_hh_tes_in!J18=0,"",RES_hh_tes_in!J18/RES_hh_fec_in!J18)</f>
        <v/>
      </c>
      <c r="K18" s="78" t="str">
        <f>IF(RES_hh_tes_in!K18=0,"",RES_hh_tes_in!K18/RES_hh_fec_in!K18)</f>
        <v/>
      </c>
      <c r="L18" s="78">
        <f>IF(RES_hh_tes_in!L18=0,"",RES_hh_tes_in!L18/RES_hh_fec_in!L18)</f>
        <v>0.76763037144783297</v>
      </c>
      <c r="M18" s="78">
        <f>IF(RES_hh_tes_in!M18=0,"",RES_hh_tes_in!M18/RES_hh_fec_in!M18)</f>
        <v>0.77431897854995924</v>
      </c>
      <c r="N18" s="78">
        <f>IF(RES_hh_tes_in!N18=0,"",RES_hh_tes_in!N18/RES_hh_fec_in!N18)</f>
        <v>0.78083063712890532</v>
      </c>
      <c r="O18" s="78">
        <f>IF(RES_hh_tes_in!O18=0,"",RES_hh_tes_in!O18/RES_hh_fec_in!O18)</f>
        <v>0.78706212107815465</v>
      </c>
      <c r="P18" s="78" t="str">
        <f>IF(RES_hh_tes_in!P18=0,"",RES_hh_tes_in!P18/RES_hh_fec_in!P18)</f>
        <v/>
      </c>
      <c r="Q18" s="78" t="str">
        <f>IF(RES_hh_tes_in!Q18=0,"",RES_hh_tes_in!Q18/RES_hh_fec_in!Q18)</f>
        <v/>
      </c>
      <c r="R18" s="78" t="str">
        <f>IF(RES_hh_tes_in!R18=0,"",RES_hh_tes_in!R18/RES_hh_fec_in!R18)</f>
        <v/>
      </c>
      <c r="S18" s="78" t="str">
        <f>IF(RES_hh_tes_in!S18=0,"",RES_hh_tes_in!S18/RES_hh_fec_in!S18)</f>
        <v/>
      </c>
      <c r="T18" s="78" t="str">
        <f>IF(RES_hh_tes_in!T18=0,"",RES_hh_tes_in!T18/RES_hh_fec_in!T18)</f>
        <v/>
      </c>
      <c r="U18" s="78" t="str">
        <f>IF(RES_hh_tes_in!U18=0,"",RES_hh_tes_in!U18/RES_hh_fec_in!U18)</f>
        <v/>
      </c>
      <c r="V18" s="78" t="str">
        <f>IF(RES_hh_tes_in!V18=0,"",RES_hh_tes_in!V18/RES_hh_fec_in!V18)</f>
        <v/>
      </c>
      <c r="W18" s="78" t="str">
        <f>IF(RES_hh_tes_in!W18=0,"",RES_hh_tes_in!W18/RES_hh_fec_in!W18)</f>
        <v/>
      </c>
      <c r="DA18" s="89" t="s">
        <v>735</v>
      </c>
    </row>
    <row r="19" spans="1:105" s="2" customFormat="1" ht="12" customHeight="1" x14ac:dyDescent="0.25">
      <c r="A19" s="28" t="s">
        <v>74</v>
      </c>
      <c r="B19" s="78"/>
      <c r="C19" s="78">
        <f>IF(RES_hh_tes_in!C19=0,"",RES_hh_tes_in!C19/RES_hh_fec_in!C19)</f>
        <v>0.62304993421548627</v>
      </c>
      <c r="D19" s="78">
        <f>IF(RES_hh_tes_in!D19=0,"",RES_hh_tes_in!D19/RES_hh_fec_in!D19)</f>
        <v>0.62468242256659845</v>
      </c>
      <c r="E19" s="78">
        <f>IF(RES_hh_tes_in!E19=0,"",RES_hh_tes_in!E19/RES_hh_fec_in!E19)</f>
        <v>0.62658515945457349</v>
      </c>
      <c r="F19" s="78">
        <f>IF(RES_hh_tes_in!F19=0,"",RES_hh_tes_in!F19/RES_hh_fec_in!F19)</f>
        <v>0.6285247484157569</v>
      </c>
      <c r="G19" s="78">
        <f>IF(RES_hh_tes_in!G19=0,"",RES_hh_tes_in!G19/RES_hh_fec_in!G19)</f>
        <v>0.63071322038363031</v>
      </c>
      <c r="H19" s="78">
        <f>IF(RES_hh_tes_in!H19=0,"",RES_hh_tes_in!H19/RES_hh_fec_in!H19)</f>
        <v>0.63312462547124038</v>
      </c>
      <c r="I19" s="78">
        <f>IF(RES_hh_tes_in!I19=0,"",RES_hh_tes_in!I19/RES_hh_fec_in!I19)</f>
        <v>0.63581120810679259</v>
      </c>
      <c r="J19" s="78">
        <f>IF(RES_hh_tes_in!J19=0,"",RES_hh_tes_in!J19/RES_hh_fec_in!J19)</f>
        <v>0.63898699527202019</v>
      </c>
      <c r="K19" s="78">
        <f>IF(RES_hh_tes_in!K19=0,"",RES_hh_tes_in!K19/RES_hh_fec_in!K19)</f>
        <v>0.64283396619718869</v>
      </c>
      <c r="L19" s="78">
        <f>IF(RES_hh_tes_in!L19=0,"",RES_hh_tes_in!L19/RES_hh_fec_in!L19)</f>
        <v>0.64740080778716413</v>
      </c>
      <c r="M19" s="78">
        <f>IF(RES_hh_tes_in!M19=0,"",RES_hh_tes_in!M19/RES_hh_fec_in!M19)</f>
        <v>0.65700594566459514</v>
      </c>
      <c r="N19" s="78">
        <f>IF(RES_hh_tes_in!N19=0,"",RES_hh_tes_in!N19/RES_hh_fec_in!N19)</f>
        <v>0.67302004515374603</v>
      </c>
      <c r="O19" s="78">
        <f>IF(RES_hh_tes_in!O19=0,"",RES_hh_tes_in!O19/RES_hh_fec_in!O19)</f>
        <v>0.69658730113657641</v>
      </c>
      <c r="P19" s="78">
        <f>IF(RES_hh_tes_in!P19=0,"",RES_hh_tes_in!P19/RES_hh_fec_in!P19)</f>
        <v>0.72530293729566198</v>
      </c>
      <c r="Q19" s="78">
        <f>IF(RES_hh_tes_in!Q19=0,"",RES_hh_tes_in!Q19/RES_hh_fec_in!Q19)</f>
        <v>0.75137535538645961</v>
      </c>
      <c r="R19" s="78">
        <f>IF(RES_hh_tes_in!R19=0,"",RES_hh_tes_in!R19/RES_hh_fec_in!R19)</f>
        <v>0.76897104805710159</v>
      </c>
      <c r="S19" s="78">
        <f>IF(RES_hh_tes_in!S19=0,"",RES_hh_tes_in!S19/RES_hh_fec_in!S19)</f>
        <v>0.78592689735792143</v>
      </c>
      <c r="T19" s="78">
        <f>IF(RES_hh_tes_in!T19=0,"",RES_hh_tes_in!T19/RES_hh_fec_in!T19)</f>
        <v>0.80128313823412134</v>
      </c>
      <c r="U19" s="78">
        <f>IF(RES_hh_tes_in!U19=0,"",RES_hh_tes_in!U19/RES_hh_fec_in!U19)</f>
        <v>0.81408000563095773</v>
      </c>
      <c r="V19" s="78">
        <f>IF(RES_hh_tes_in!V19=0,"",RES_hh_tes_in!V19/RES_hh_fec_in!V19)</f>
        <v>0.82335773449366412</v>
      </c>
      <c r="W19" s="78">
        <f>IF(RES_hh_tes_in!W19=0,"",RES_hh_tes_in!W19/RES_hh_fec_in!W19)</f>
        <v>0.82772186797137293</v>
      </c>
      <c r="DA19" s="89" t="s">
        <v>736</v>
      </c>
    </row>
    <row r="20" spans="1:105" ht="12" customHeight="1" x14ac:dyDescent="0.25">
      <c r="A20" s="28" t="s">
        <v>205</v>
      </c>
      <c r="B20" s="78"/>
      <c r="C20" s="78">
        <f>IF(RES_hh_tes_in!C20=0,"",RES_hh_tes_in!C20/RES_hh_fec_in!C20)</f>
        <v>0.5619541612116834</v>
      </c>
      <c r="D20" s="78">
        <f>IF(RES_hh_tes_in!D20=0,"",RES_hh_tes_in!D20/RES_hh_fec_in!D20)</f>
        <v>0.56389111793588576</v>
      </c>
      <c r="E20" s="78">
        <f>IF(RES_hh_tes_in!E20=0,"",RES_hh_tes_in!E20/RES_hh_fec_in!E20)</f>
        <v>0.56614872608790701</v>
      </c>
      <c r="F20" s="78">
        <f>IF(RES_hh_tes_in!F20=0,"",RES_hh_tes_in!F20/RES_hh_fec_in!F20)</f>
        <v>0.56845005943463056</v>
      </c>
      <c r="G20" s="78">
        <f>IF(RES_hh_tes_in!G20=0,"",RES_hh_tes_in!G20/RES_hh_fec_in!G20)</f>
        <v>0.57104669388596507</v>
      </c>
      <c r="H20" s="78">
        <f>IF(RES_hh_tes_in!H20=0,"",RES_hh_tes_in!H20/RES_hh_fec_in!H20)</f>
        <v>0.57390783975327819</v>
      </c>
      <c r="I20" s="78">
        <f>IF(RES_hh_tes_in!I20=0,"",RES_hh_tes_in!I20/RES_hh_fec_in!I20)</f>
        <v>0.57709548534812227</v>
      </c>
      <c r="J20" s="78">
        <f>IF(RES_hh_tes_in!J20=0,"",RES_hh_tes_in!J20/RES_hh_fec_in!J20)</f>
        <v>0.58086357490302276</v>
      </c>
      <c r="K20" s="78">
        <f>IF(RES_hh_tes_in!K20=0,"",RES_hh_tes_in!K20/RES_hh_fec_in!K20)</f>
        <v>0.58542802781090297</v>
      </c>
      <c r="L20" s="78">
        <f>IF(RES_hh_tes_in!L20=0,"",RES_hh_tes_in!L20/RES_hh_fec_in!L20)</f>
        <v>0.59084661136161709</v>
      </c>
      <c r="M20" s="78">
        <f>IF(RES_hh_tes_in!M20=0,"",RES_hh_tes_in!M20/RES_hh_fec_in!M20)</f>
        <v>0.60224316214613127</v>
      </c>
      <c r="N20" s="78">
        <f>IF(RES_hh_tes_in!N20=0,"",RES_hh_tes_in!N20/RES_hh_fec_in!N20)</f>
        <v>0.62124398237643841</v>
      </c>
      <c r="O20" s="78">
        <f>IF(RES_hh_tes_in!O20=0,"",RES_hh_tes_in!O20/RES_hh_fec_in!O20)</f>
        <v>0.6492066657951806</v>
      </c>
      <c r="P20" s="78">
        <f>IF(RES_hh_tes_in!P20=0,"",RES_hh_tes_in!P20/RES_hh_fec_in!P20)</f>
        <v>0.68327793160861705</v>
      </c>
      <c r="Q20" s="78">
        <f>IF(RES_hh_tes_in!Q20=0,"",RES_hh_tes_in!Q20/RES_hh_fec_in!Q20)</f>
        <v>0.71421300413319155</v>
      </c>
      <c r="R20" s="78">
        <f>IF(RES_hh_tes_in!R20=0,"",RES_hh_tes_in!R20/RES_hh_fec_in!R20)</f>
        <v>0.73509039367914086</v>
      </c>
      <c r="S20" s="78">
        <f>IF(RES_hh_tes_in!S20=0,"",RES_hh_tes_in!S20/RES_hh_fec_in!S20)</f>
        <v>0.75520860542344193</v>
      </c>
      <c r="T20" s="78">
        <f>IF(RES_hh_tes_in!T20=0,"",RES_hh_tes_in!T20/RES_hh_fec_in!T20)</f>
        <v>0.7734288726635471</v>
      </c>
      <c r="U20" s="78">
        <f>IF(RES_hh_tes_in!U20=0,"",RES_hh_tes_in!U20/RES_hh_fec_in!U20)</f>
        <v>0.78861242869697168</v>
      </c>
      <c r="V20" s="78">
        <f>IF(RES_hh_tes_in!V20=0,"",RES_hh_tes_in!V20/RES_hh_fec_in!V20)</f>
        <v>0.79962050682120456</v>
      </c>
      <c r="W20" s="78">
        <f>IF(RES_hh_tes_in!W20=0,"",RES_hh_tes_in!W20/RES_hh_fec_in!W20)</f>
        <v>0.80479857604246685</v>
      </c>
      <c r="DA20" s="89" t="s">
        <v>737</v>
      </c>
    </row>
    <row r="21" spans="1:105" ht="12" customHeight="1" x14ac:dyDescent="0.25">
      <c r="A21" s="28" t="s">
        <v>192</v>
      </c>
      <c r="B21" s="78"/>
      <c r="C21" s="78">
        <f>IF(RES_hh_tes_in!C21=0,"",RES_hh_tes_in!C21/RES_hh_fec_in!C21)</f>
        <v>0.62118743301462398</v>
      </c>
      <c r="D21" s="78">
        <f>IF(RES_hh_tes_in!D21=0,"",RES_hh_tes_in!D21/RES_hh_fec_in!D21)</f>
        <v>0.62736180603824132</v>
      </c>
      <c r="E21" s="78">
        <f>IF(RES_hh_tes_in!E21=0,"",RES_hh_tes_in!E21/RES_hh_fec_in!E21)</f>
        <v>0.63380313840167501</v>
      </c>
      <c r="F21" s="78">
        <f>IF(RES_hh_tes_in!F21=0,"",RES_hh_tes_in!F21/RES_hh_fec_in!F21)</f>
        <v>0.64029653571601686</v>
      </c>
      <c r="G21" s="78">
        <f>IF(RES_hh_tes_in!G21=0,"",RES_hh_tes_in!G21/RES_hh_fec_in!G21)</f>
        <v>0.64703360619720918</v>
      </c>
      <c r="H21" s="78">
        <f>IF(RES_hh_tes_in!H21=0,"",RES_hh_tes_in!H21/RES_hh_fec_in!H21)</f>
        <v>0.65398840873343078</v>
      </c>
      <c r="I21" s="78">
        <f>IF(RES_hh_tes_in!I21=0,"",RES_hh_tes_in!I21/RES_hh_fec_in!I21)</f>
        <v>0.66120564172997587</v>
      </c>
      <c r="J21" s="78">
        <f>IF(RES_hh_tes_in!J21=0,"",RES_hh_tes_in!J21/RES_hh_fec_in!J21)</f>
        <v>0.66887418383462593</v>
      </c>
      <c r="K21" s="78">
        <f>IF(RES_hh_tes_in!K21=0,"",RES_hh_tes_in!K21/RES_hh_fec_in!K21)</f>
        <v>0.67715153118972882</v>
      </c>
      <c r="L21" s="78">
        <f>IF(RES_hh_tes_in!L21=0,"",RES_hh_tes_in!L21/RES_hh_fec_in!L21)</f>
        <v>0.68607440636643102</v>
      </c>
      <c r="M21" s="78">
        <f>IF(RES_hh_tes_in!M21=0,"",RES_hh_tes_in!M21/RES_hh_fec_in!M21)</f>
        <v>0.69956808457796715</v>
      </c>
      <c r="N21" s="78">
        <f>IF(RES_hh_tes_in!N21=0,"",RES_hh_tes_in!N21/RES_hh_fec_in!N21)</f>
        <v>0.71884080376638781</v>
      </c>
      <c r="O21" s="78">
        <f>IF(RES_hh_tes_in!O21=0,"",RES_hh_tes_in!O21/RES_hh_fec_in!O21)</f>
        <v>0.74478470048165712</v>
      </c>
      <c r="P21" s="78">
        <f>IF(RES_hh_tes_in!P21=0,"",RES_hh_tes_in!P21/RES_hh_fec_in!P21)</f>
        <v>0.7749745672027516</v>
      </c>
      <c r="Q21" s="78">
        <f>IF(RES_hh_tes_in!Q21=0,"",RES_hh_tes_in!Q21/RES_hh_fec_in!Q21)</f>
        <v>0.80180205191272325</v>
      </c>
      <c r="R21" s="78">
        <f>IF(RES_hh_tes_in!R21=0,"",RES_hh_tes_in!R21/RES_hh_fec_in!R21)</f>
        <v>0.81944180163866198</v>
      </c>
      <c r="S21" s="78">
        <f>IF(RES_hh_tes_in!S21=0,"",RES_hh_tes_in!S21/RES_hh_fec_in!S21)</f>
        <v>0.83553693726615463</v>
      </c>
      <c r="T21" s="78">
        <f>IF(RES_hh_tes_in!T21=0,"",RES_hh_tes_in!T21/RES_hh_fec_in!T21)</f>
        <v>0.84966963080000724</v>
      </c>
      <c r="U21" s="78">
        <f>IF(RES_hh_tes_in!U21=0,"",RES_hh_tes_in!U21/RES_hh_fec_in!U21)</f>
        <v>0.8613743489820086</v>
      </c>
      <c r="V21" s="78">
        <f>IF(RES_hh_tes_in!V21=0,"",RES_hh_tes_in!V21/RES_hh_fec_in!V21)</f>
        <v>0.87014024114517974</v>
      </c>
      <c r="W21" s="78">
        <f>IF(RES_hh_tes_in!W21=0,"",RES_hh_tes_in!W21/RES_hh_fec_in!W21)</f>
        <v>0.87466444784989439</v>
      </c>
      <c r="DA21" s="89" t="s">
        <v>738</v>
      </c>
    </row>
    <row r="22" spans="1:105" ht="12" customHeight="1" x14ac:dyDescent="0.25">
      <c r="A22" s="28" t="s">
        <v>207</v>
      </c>
      <c r="B22" s="78"/>
      <c r="C22" s="78">
        <f>IF(RES_hh_tes_in!C22=0,"",RES_hh_tes_in!C22/RES_hh_fec_in!C22)</f>
        <v>0.64064210419642142</v>
      </c>
      <c r="D22" s="78">
        <f>IF(RES_hh_tes_in!D22=0,"",RES_hh_tes_in!D22/RES_hh_fec_in!D22)</f>
        <v>0.65442469988072893</v>
      </c>
      <c r="E22" s="78">
        <f>IF(RES_hh_tes_in!E22=0,"",RES_hh_tes_in!E22/RES_hh_fec_in!E22)</f>
        <v>0.66833831948342837</v>
      </c>
      <c r="F22" s="78">
        <f>IF(RES_hh_tes_in!F22=0,"",RES_hh_tes_in!F22/RES_hh_fec_in!F22)</f>
        <v>0.68236958785663893</v>
      </c>
      <c r="G22" s="78">
        <f>IF(RES_hh_tes_in!G22=0,"",RES_hh_tes_in!G22/RES_hh_fec_in!G22)</f>
        <v>0.69650520932997317</v>
      </c>
      <c r="H22" s="78">
        <f>IF(RES_hh_tes_in!H22=0,"",RES_hh_tes_in!H22/RES_hh_fec_in!H22)</f>
        <v>0.71072934314583591</v>
      </c>
      <c r="I22" s="78">
        <f>IF(RES_hh_tes_in!I22=0,"",RES_hh_tes_in!I22/RES_hh_fec_in!I22)</f>
        <v>0.7250211598315679</v>
      </c>
      <c r="J22" s="78">
        <f>IF(RES_hh_tes_in!J22=0,"",RES_hh_tes_in!J22/RES_hh_fec_in!J22)</f>
        <v>0.73933574784173794</v>
      </c>
      <c r="K22" s="78">
        <f>IF(RES_hh_tes_in!K22=0,"",RES_hh_tes_in!K22/RES_hh_fec_in!K22)</f>
        <v>0.75361369680085133</v>
      </c>
      <c r="L22" s="78">
        <f>IF(RES_hh_tes_in!L22=0,"",RES_hh_tes_in!L22/RES_hh_fec_in!L22)</f>
        <v>0.7678022764922634</v>
      </c>
      <c r="M22" s="78">
        <f>IF(RES_hh_tes_in!M22=0,"",RES_hh_tes_in!M22/RES_hh_fec_in!M22)</f>
        <v>0.78086939617796824</v>
      </c>
      <c r="N22" s="78">
        <f>IF(RES_hh_tes_in!N22=0,"",RES_hh_tes_in!N22/RES_hh_fec_in!N22)</f>
        <v>0.7922610058678885</v>
      </c>
      <c r="O22" s="78">
        <f>IF(RES_hh_tes_in!O22=0,"",RES_hh_tes_in!O22/RES_hh_fec_in!O22)</f>
        <v>0.80167737455360122</v>
      </c>
      <c r="P22" s="78">
        <f>IF(RES_hh_tes_in!P22=0,"",RES_hh_tes_in!P22/RES_hh_fec_in!P22)</f>
        <v>0.80992525026596907</v>
      </c>
      <c r="Q22" s="78">
        <f>IF(RES_hh_tes_in!Q22=0,"",RES_hh_tes_in!Q22/RES_hh_fec_in!Q22)</f>
        <v>0.81974452744725745</v>
      </c>
      <c r="R22" s="78">
        <f>IF(RES_hh_tes_in!R22=0,"",RES_hh_tes_in!R22/RES_hh_fec_in!R22)</f>
        <v>0.83422274158443077</v>
      </c>
      <c r="S22" s="78">
        <f>IF(RES_hh_tes_in!S22=0,"",RES_hh_tes_in!S22/RES_hh_fec_in!S22)</f>
        <v>0.85044950671489916</v>
      </c>
      <c r="T22" s="78">
        <f>IF(RES_hh_tes_in!T22=0,"",RES_hh_tes_in!T22/RES_hh_fec_in!T22)</f>
        <v>0.8667549807250996</v>
      </c>
      <c r="U22" s="78">
        <f>IF(RES_hh_tes_in!U22=0,"",RES_hh_tes_in!U22/RES_hh_fec_in!U22)</f>
        <v>0.88177451418048491</v>
      </c>
      <c r="V22" s="78">
        <f>IF(RES_hh_tes_in!V22=0,"",RES_hh_tes_in!V22/RES_hh_fec_in!V22)</f>
        <v>0.89436428618907404</v>
      </c>
      <c r="W22" s="78">
        <f>IF(RES_hh_tes_in!W22=0,"",RES_hh_tes_in!W22/RES_hh_fec_in!W22)</f>
        <v>0.90449101462840764</v>
      </c>
      <c r="DA22" s="89" t="s">
        <v>739</v>
      </c>
    </row>
    <row r="23" spans="1:105" ht="12" customHeight="1" x14ac:dyDescent="0.25">
      <c r="A23" s="28" t="s">
        <v>202</v>
      </c>
      <c r="B23" s="78"/>
      <c r="C23" s="78" t="str">
        <f>IF(RES_hh_tes_in!C23=0,"",RES_hh_tes_in!C23/RES_hh_fec_in!C23)</f>
        <v/>
      </c>
      <c r="D23" s="78" t="str">
        <f>IF(RES_hh_tes_in!D23=0,"",RES_hh_tes_in!D23/RES_hh_fec_in!D23)</f>
        <v/>
      </c>
      <c r="E23" s="78" t="str">
        <f>IF(RES_hh_tes_in!E23=0,"",RES_hh_tes_in!E23/RES_hh_fec_in!E23)</f>
        <v/>
      </c>
      <c r="F23" s="78" t="str">
        <f>IF(RES_hh_tes_in!F23=0,"",RES_hh_tes_in!F23/RES_hh_fec_in!F23)</f>
        <v/>
      </c>
      <c r="G23" s="78" t="str">
        <f>IF(RES_hh_tes_in!G23=0,"",RES_hh_tes_in!G23/RES_hh_fec_in!G23)</f>
        <v/>
      </c>
      <c r="H23" s="78" t="str">
        <f>IF(RES_hh_tes_in!H23=0,"",RES_hh_tes_in!H23/RES_hh_fec_in!H23)</f>
        <v/>
      </c>
      <c r="I23" s="78" t="str">
        <f>IF(RES_hh_tes_in!I23=0,"",RES_hh_tes_in!I23/RES_hh_fec_in!I23)</f>
        <v/>
      </c>
      <c r="J23" s="78" t="str">
        <f>IF(RES_hh_tes_in!J23=0,"",RES_hh_tes_in!J23/RES_hh_fec_in!J23)</f>
        <v/>
      </c>
      <c r="K23" s="78" t="str">
        <f>IF(RES_hh_tes_in!K23=0,"",RES_hh_tes_in!K23/RES_hh_fec_in!K23)</f>
        <v/>
      </c>
      <c r="L23" s="78" t="str">
        <f>IF(RES_hh_tes_in!L23=0,"",RES_hh_tes_in!L23/RES_hh_fec_in!L23)</f>
        <v/>
      </c>
      <c r="M23" s="78" t="str">
        <f>IF(RES_hh_tes_in!M23=0,"",RES_hh_tes_in!M23/RES_hh_fec_in!M23)</f>
        <v/>
      </c>
      <c r="N23" s="78" t="str">
        <f>IF(RES_hh_tes_in!N23=0,"",RES_hh_tes_in!N23/RES_hh_fec_in!N23)</f>
        <v/>
      </c>
      <c r="O23" s="78" t="str">
        <f>IF(RES_hh_tes_in!O23=0,"",RES_hh_tes_in!O23/RES_hh_fec_in!O23)</f>
        <v/>
      </c>
      <c r="P23" s="78" t="str">
        <f>IF(RES_hh_tes_in!P23=0,"",RES_hh_tes_in!P23/RES_hh_fec_in!P23)</f>
        <v/>
      </c>
      <c r="Q23" s="78" t="str">
        <f>IF(RES_hh_tes_in!Q23=0,"",RES_hh_tes_in!Q23/RES_hh_fec_in!Q23)</f>
        <v/>
      </c>
      <c r="R23" s="78" t="str">
        <f>IF(RES_hh_tes_in!R23=0,"",RES_hh_tes_in!R23/RES_hh_fec_in!R23)</f>
        <v/>
      </c>
      <c r="S23" s="78" t="str">
        <f>IF(RES_hh_tes_in!S23=0,"",RES_hh_tes_in!S23/RES_hh_fec_in!S23)</f>
        <v/>
      </c>
      <c r="T23" s="78" t="str">
        <f>IF(RES_hh_tes_in!T23=0,"",RES_hh_tes_in!T23/RES_hh_fec_in!T23)</f>
        <v/>
      </c>
      <c r="U23" s="78" t="str">
        <f>IF(RES_hh_tes_in!U23=0,"",RES_hh_tes_in!U23/RES_hh_fec_in!U23)</f>
        <v/>
      </c>
      <c r="V23" s="78" t="str">
        <f>IF(RES_hh_tes_in!V23=0,"",RES_hh_tes_in!V23/RES_hh_fec_in!V23)</f>
        <v/>
      </c>
      <c r="W23" s="78" t="str">
        <f>IF(RES_hh_tes_in!W23=0,"",RES_hh_tes_in!W23/RES_hh_fec_in!W23)</f>
        <v/>
      </c>
      <c r="DA23" s="89" t="s">
        <v>740</v>
      </c>
    </row>
    <row r="24" spans="1:105" ht="12" customHeight="1" x14ac:dyDescent="0.25">
      <c r="A24" s="28" t="s">
        <v>203</v>
      </c>
      <c r="B24" s="78"/>
      <c r="C24" s="78">
        <f>IF(RES_hh_tes_in!C24=0,"",RES_hh_tes_in!C24/RES_hh_fec_in!C24)</f>
        <v>0.84659511064690574</v>
      </c>
      <c r="D24" s="78">
        <f>IF(RES_hh_tes_in!D24=0,"",RES_hh_tes_in!D24/RES_hh_fec_in!D24)</f>
        <v>0.84881061129033475</v>
      </c>
      <c r="E24" s="78">
        <f>IF(RES_hh_tes_in!E24=0,"",RES_hh_tes_in!E24/RES_hh_fec_in!E24)</f>
        <v>0.85108592467108501</v>
      </c>
      <c r="F24" s="78">
        <f>IF(RES_hh_tes_in!F24=0,"",RES_hh_tes_in!F24/RES_hh_fec_in!F24)</f>
        <v>0.85336939433419734</v>
      </c>
      <c r="G24" s="78" t="str">
        <f>IF(RES_hh_tes_in!G24=0,"",RES_hh_tes_in!G24/RES_hh_fec_in!G24)</f>
        <v/>
      </c>
      <c r="H24" s="78">
        <f>IF(RES_hh_tes_in!H24=0,"",RES_hh_tes_in!H24/RES_hh_fec_in!H24)</f>
        <v>0.85809584234245739</v>
      </c>
      <c r="I24" s="78">
        <f>IF(RES_hh_tes_in!I24=0,"",RES_hh_tes_in!I24/RES_hh_fec_in!I24)</f>
        <v>0.86054464032499201</v>
      </c>
      <c r="J24" s="78">
        <f>IF(RES_hh_tes_in!J24=0,"",RES_hh_tes_in!J24/RES_hh_fec_in!J24)</f>
        <v>0.8631017114636732</v>
      </c>
      <c r="K24" s="78">
        <f>IF(RES_hh_tes_in!K24=0,"",RES_hh_tes_in!K24/RES_hh_fec_in!K24)</f>
        <v>0.86580733229810403</v>
      </c>
      <c r="L24" s="78">
        <f>IF(RES_hh_tes_in!L24=0,"",RES_hh_tes_in!L24/RES_hh_fec_in!L24)</f>
        <v>0.8686722784538824</v>
      </c>
      <c r="M24" s="78">
        <f>IF(RES_hh_tes_in!M24=0,"",RES_hh_tes_in!M24/RES_hh_fec_in!M24)</f>
        <v>0.87263915406926085</v>
      </c>
      <c r="N24" s="78">
        <f>IF(RES_hh_tes_in!N24=0,"",RES_hh_tes_in!N24/RES_hh_fec_in!N24)</f>
        <v>0.87800598692542886</v>
      </c>
      <c r="O24" s="78">
        <f>IF(RES_hh_tes_in!O24=0,"",RES_hh_tes_in!O24/RES_hh_fec_in!O24)</f>
        <v>0.88503403458725305</v>
      </c>
      <c r="P24" s="78">
        <f>IF(RES_hh_tes_in!P24=0,"",RES_hh_tes_in!P24/RES_hh_fec_in!P24)</f>
        <v>0.89322623538291235</v>
      </c>
      <c r="Q24" s="78">
        <f>IF(RES_hh_tes_in!Q24=0,"",RES_hh_tes_in!Q24/RES_hh_fec_in!Q24)</f>
        <v>0.9009553888708931</v>
      </c>
      <c r="R24" s="78">
        <f>IF(RES_hh_tes_in!R24=0,"",RES_hh_tes_in!R24/RES_hh_fec_in!R24)</f>
        <v>0.90687798122153052</v>
      </c>
      <c r="S24" s="78">
        <f>IF(RES_hh_tes_in!S24=0,"",RES_hh_tes_in!S24/RES_hh_fec_in!S24)</f>
        <v>0.91263967350897834</v>
      </c>
      <c r="T24" s="78">
        <f>IF(RES_hh_tes_in!T24=0,"",RES_hh_tes_in!T24/RES_hh_fec_in!T24)</f>
        <v>0.91820196857584468</v>
      </c>
      <c r="U24" s="78">
        <f>IF(RES_hh_tes_in!U24=0,"",RES_hh_tes_in!U24/RES_hh_fec_in!U24)</f>
        <v>0.92352636926475529</v>
      </c>
      <c r="V24" s="78">
        <f>IF(RES_hh_tes_in!V24=0,"",RES_hh_tes_in!V24/RES_hh_fec_in!V24)</f>
        <v>0.92857437841832913</v>
      </c>
      <c r="W24" s="78">
        <f>IF(RES_hh_tes_in!W24=0,"",RES_hh_tes_in!W24/RES_hh_fec_in!W24)</f>
        <v>0.93322456782811092</v>
      </c>
      <c r="DA24" s="89" t="s">
        <v>741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0.69904906460945626</v>
      </c>
      <c r="D25" s="79">
        <f>IF(RES_hh_tes_in!D25=0,"",RES_hh_tes_in!D25/RES_hh_fec_in!D25)</f>
        <v>0.70012983554340347</v>
      </c>
      <c r="E25" s="79">
        <f>IF(RES_hh_tes_in!E25=0,"",RES_hh_tes_in!E25/RES_hh_fec_in!E25)</f>
        <v>0.70129373304669107</v>
      </c>
      <c r="F25" s="79">
        <f>IF(RES_hh_tes_in!F25=0,"",RES_hh_tes_in!F25/RES_hh_fec_in!F25)</f>
        <v>0.702468810848629</v>
      </c>
      <c r="G25" s="79">
        <f>IF(RES_hh_tes_in!G25=0,"",RES_hh_tes_in!G25/RES_hh_fec_in!G25)</f>
        <v>0.70372110965003598</v>
      </c>
      <c r="H25" s="79">
        <f>IF(RES_hh_tes_in!H25=0,"",RES_hh_tes_in!H25/RES_hh_fec_in!H25)</f>
        <v>0.705043227176267</v>
      </c>
      <c r="I25" s="79">
        <f>IF(RES_hh_tes_in!I25=0,"",RES_hh_tes_in!I25/RES_hh_fec_in!I25)</f>
        <v>0.70645236332864503</v>
      </c>
      <c r="J25" s="79">
        <f>IF(RES_hh_tes_in!J25=0,"",RES_hh_tes_in!J25/RES_hh_fec_in!J25)</f>
        <v>0.70801736656705017</v>
      </c>
      <c r="K25" s="79">
        <f>IF(RES_hh_tes_in!K25=0,"",RES_hh_tes_in!K25/RES_hh_fec_in!K25)</f>
        <v>0.70979925041709979</v>
      </c>
      <c r="L25" s="79">
        <f>IF(RES_hh_tes_in!L25=0,"",RES_hh_tes_in!L25/RES_hh_fec_in!L25)</f>
        <v>0.71181936883496</v>
      </c>
      <c r="M25" s="79">
        <f>IF(RES_hh_tes_in!M25=0,"",RES_hh_tes_in!M25/RES_hh_fec_in!M25)</f>
        <v>0.71547748570050085</v>
      </c>
      <c r="N25" s="79">
        <f>IF(RES_hh_tes_in!N25=0,"",RES_hh_tes_in!N25/RES_hh_fec_in!N25)</f>
        <v>0.72138863623218452</v>
      </c>
      <c r="O25" s="79">
        <f>IF(RES_hh_tes_in!O25=0,"",RES_hh_tes_in!O25/RES_hh_fec_in!O25)</f>
        <v>0.7303415313482452</v>
      </c>
      <c r="P25" s="79">
        <f>IF(RES_hh_tes_in!P25=0,"",RES_hh_tes_in!P25/RES_hh_fec_in!P25)</f>
        <v>0.74198809860804549</v>
      </c>
      <c r="Q25" s="79">
        <f>IF(RES_hh_tes_in!Q25=0,"",RES_hh_tes_in!Q25/RES_hh_fec_in!Q25)</f>
        <v>0.75341618210929018</v>
      </c>
      <c r="R25" s="79">
        <f>IF(RES_hh_tes_in!R25=0,"",RES_hh_tes_in!R25/RES_hh_fec_in!R25)</f>
        <v>0.7616084686376563</v>
      </c>
      <c r="S25" s="79">
        <f>IF(RES_hh_tes_in!S25=0,"",RES_hh_tes_in!S25/RES_hh_fec_in!S25)</f>
        <v>0.76971999166190275</v>
      </c>
      <c r="T25" s="79">
        <f>IF(RES_hh_tes_in!T25=0,"",RES_hh_tes_in!T25/RES_hh_fec_in!T25)</f>
        <v>0.77758066761194533</v>
      </c>
      <c r="U25" s="79">
        <f>IF(RES_hh_tes_in!U25=0,"",RES_hh_tes_in!U25/RES_hh_fec_in!U25)</f>
        <v>0.7849647640493197</v>
      </c>
      <c r="V25" s="79">
        <f>IF(RES_hh_tes_in!V25=0,"",RES_hh_tes_in!V25/RES_hh_fec_in!V25)</f>
        <v>0.79152596221717975</v>
      </c>
      <c r="W25" s="79">
        <f>IF(RES_hh_tes_in!W25=0,"",RES_hh_tes_in!W25/RES_hh_fec_in!W25)</f>
        <v>0.79669089360822487</v>
      </c>
      <c r="DA25" s="90" t="s">
        <v>742</v>
      </c>
    </row>
    <row r="26" spans="1:105" ht="12" customHeight="1" x14ac:dyDescent="0.25">
      <c r="A26" s="32" t="s">
        <v>52</v>
      </c>
      <c r="B26" s="81"/>
      <c r="C26" s="81">
        <f>IF(RES_hh_tes_in!C26=0,"",RES_hh_tes_in!C26/RES_hh_fec_in!C26)</f>
        <v>1</v>
      </c>
      <c r="D26" s="81">
        <f>IF(RES_hh_tes_in!D26=0,"",RES_hh_tes_in!D26/RES_hh_fec_in!D26)</f>
        <v>1</v>
      </c>
      <c r="E26" s="81">
        <f>IF(RES_hh_tes_in!E26=0,"",RES_hh_tes_in!E26/RES_hh_fec_in!E26)</f>
        <v>1</v>
      </c>
      <c r="F26" s="81">
        <f>IF(RES_hh_tes_in!F26=0,"",RES_hh_tes_in!F26/RES_hh_fec_in!F26)</f>
        <v>1</v>
      </c>
      <c r="G26" s="81">
        <f>IF(RES_hh_tes_in!G26=0,"",RES_hh_tes_in!G26/RES_hh_fec_in!G26)</f>
        <v>1</v>
      </c>
      <c r="H26" s="81">
        <f>IF(RES_hh_tes_in!H26=0,"",RES_hh_tes_in!H26/RES_hh_fec_in!H26)</f>
        <v>1</v>
      </c>
      <c r="I26" s="81">
        <f>IF(RES_hh_tes_in!I26=0,"",RES_hh_tes_in!I26/RES_hh_fec_in!I26)</f>
        <v>1</v>
      </c>
      <c r="J26" s="81">
        <f>IF(RES_hh_tes_in!J26=0,"",RES_hh_tes_in!J26/RES_hh_fec_in!J26)</f>
        <v>1</v>
      </c>
      <c r="K26" s="81">
        <f>IF(RES_hh_tes_in!K26=0,"",RES_hh_tes_in!K26/RES_hh_fec_in!K26)</f>
        <v>1</v>
      </c>
      <c r="L26" s="81">
        <f>IF(RES_hh_tes_in!L26=0,"",RES_hh_tes_in!L26/RES_hh_fec_in!L26)</f>
        <v>1</v>
      </c>
      <c r="M26" s="81">
        <f>IF(RES_hh_tes_in!M26=0,"",RES_hh_tes_in!M26/RES_hh_fec_in!M26)</f>
        <v>1</v>
      </c>
      <c r="N26" s="81">
        <f>IF(RES_hh_tes_in!N26=0,"",RES_hh_tes_in!N26/RES_hh_fec_in!N26)</f>
        <v>1</v>
      </c>
      <c r="O26" s="81">
        <f>IF(RES_hh_tes_in!O26=0,"",RES_hh_tes_in!O26/RES_hh_fec_in!O26)</f>
        <v>1</v>
      </c>
      <c r="P26" s="81">
        <f>IF(RES_hh_tes_in!P26=0,"",RES_hh_tes_in!P26/RES_hh_fec_in!P26)</f>
        <v>1</v>
      </c>
      <c r="Q26" s="81">
        <f>IF(RES_hh_tes_in!Q26=0,"",RES_hh_tes_in!Q26/RES_hh_fec_in!Q26)</f>
        <v>1</v>
      </c>
      <c r="R26" s="81">
        <f>IF(RES_hh_tes_in!R26=0,"",RES_hh_tes_in!R26/RES_hh_fec_in!R26)</f>
        <v>1</v>
      </c>
      <c r="S26" s="81">
        <f>IF(RES_hh_tes_in!S26=0,"",RES_hh_tes_in!S26/RES_hh_fec_in!S26)</f>
        <v>1</v>
      </c>
      <c r="T26" s="81">
        <f>IF(RES_hh_tes_in!T26=0,"",RES_hh_tes_in!T26/RES_hh_fec_in!T26)</f>
        <v>1</v>
      </c>
      <c r="U26" s="81">
        <f>IF(RES_hh_tes_in!U26=0,"",RES_hh_tes_in!U26/RES_hh_fec_in!U26)</f>
        <v>1</v>
      </c>
      <c r="V26" s="81">
        <f>IF(RES_hh_tes_in!V26=0,"",RES_hh_tes_in!V26/RES_hh_fec_in!V26)</f>
        <v>1</v>
      </c>
      <c r="W26" s="81">
        <f>IF(RES_hh_tes_in!W26=0,"",RES_hh_tes_in!W26/RES_hh_fec_in!W26)</f>
        <v>1</v>
      </c>
      <c r="DA26" s="92" t="s">
        <v>743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0.76262849051694104</v>
      </c>
      <c r="D27" s="70">
        <f>IF(RES_hh_tes_in!D27=0,"",RES_hh_tes_in!D27/RES_hh_fec_in!D27)</f>
        <v>0.76275799481388817</v>
      </c>
      <c r="E27" s="70">
        <f>IF(RES_hh_tes_in!E27=0,"",RES_hh_tes_in!E27/RES_hh_fec_in!E27)</f>
        <v>0.76185339880824732</v>
      </c>
      <c r="F27" s="70">
        <f>IF(RES_hh_tes_in!F27=0,"",RES_hh_tes_in!F27/RES_hh_fec_in!F27)</f>
        <v>0.76050660282052251</v>
      </c>
      <c r="G27" s="70">
        <f>IF(RES_hh_tes_in!G27=0,"",RES_hh_tes_in!G27/RES_hh_fec_in!G27)</f>
        <v>0.7575697632193491</v>
      </c>
      <c r="H27" s="70">
        <f>IF(RES_hh_tes_in!H27=0,"",RES_hh_tes_in!H27/RES_hh_fec_in!H27)</f>
        <v>0.76139890328041182</v>
      </c>
      <c r="I27" s="70">
        <f>IF(RES_hh_tes_in!I27=0,"",RES_hh_tes_in!I27/RES_hh_fec_in!I27)</f>
        <v>0.76737094319019739</v>
      </c>
      <c r="J27" s="70">
        <f>IF(RES_hh_tes_in!J27=0,"",RES_hh_tes_in!J27/RES_hh_fec_in!J27)</f>
        <v>0.76331446115619794</v>
      </c>
      <c r="K27" s="70">
        <f>IF(RES_hh_tes_in!K27=0,"",RES_hh_tes_in!K27/RES_hh_fec_in!K27)</f>
        <v>0.76747728953583549</v>
      </c>
      <c r="L27" s="70">
        <f>IF(RES_hh_tes_in!L27=0,"",RES_hh_tes_in!L27/RES_hh_fec_in!L27)</f>
        <v>0.76926838348859572</v>
      </c>
      <c r="M27" s="70">
        <f>IF(RES_hh_tes_in!M27=0,"",RES_hh_tes_in!M27/RES_hh_fec_in!M27)</f>
        <v>0.77158812245576014</v>
      </c>
      <c r="N27" s="70">
        <f>IF(RES_hh_tes_in!N27=0,"",RES_hh_tes_in!N27/RES_hh_fec_in!N27)</f>
        <v>0.77640363530415957</v>
      </c>
      <c r="O27" s="70">
        <f>IF(RES_hh_tes_in!O27=0,"",RES_hh_tes_in!O27/RES_hh_fec_in!O27)</f>
        <v>0.78287553045395231</v>
      </c>
      <c r="P27" s="70">
        <f>IF(RES_hh_tes_in!P27=0,"",RES_hh_tes_in!P27/RES_hh_fec_in!P27)</f>
        <v>0.79275486249143268</v>
      </c>
      <c r="Q27" s="70">
        <f>IF(RES_hh_tes_in!Q27=0,"",RES_hh_tes_in!Q27/RES_hh_fec_in!Q27)</f>
        <v>0.79979035399288967</v>
      </c>
      <c r="R27" s="70">
        <f>IF(RES_hh_tes_in!R27=0,"",RES_hh_tes_in!R27/RES_hh_fec_in!R27)</f>
        <v>0.80989590593687022</v>
      </c>
      <c r="S27" s="70">
        <f>IF(RES_hh_tes_in!S27=0,"",RES_hh_tes_in!S27/RES_hh_fec_in!S27)</f>
        <v>0.82066143722414586</v>
      </c>
      <c r="T27" s="70">
        <f>IF(RES_hh_tes_in!T27=0,"",RES_hh_tes_in!T27/RES_hh_fec_in!T27)</f>
        <v>0.83521233998975153</v>
      </c>
      <c r="U27" s="70">
        <f>IF(RES_hh_tes_in!U27=0,"",RES_hh_tes_in!U27/RES_hh_fec_in!U27)</f>
        <v>0.84534097310745226</v>
      </c>
      <c r="V27" s="70">
        <f>IF(RES_hh_tes_in!V27=0,"",RES_hh_tes_in!V27/RES_hh_fec_in!V27)</f>
        <v>0.85683806493171533</v>
      </c>
      <c r="W27" s="70">
        <f>IF(RES_hh_tes_in!W27=0,"",RES_hh_tes_in!W27/RES_hh_fec_in!W27)</f>
        <v>0.86550008590063932</v>
      </c>
      <c r="DA27" s="88" t="s">
        <v>744</v>
      </c>
    </row>
    <row r="28" spans="1:105" ht="12" customHeight="1" x14ac:dyDescent="0.25">
      <c r="A28" s="28" t="s">
        <v>51</v>
      </c>
      <c r="B28" s="78"/>
      <c r="C28" s="78" t="str">
        <f>IF(RES_hh_tes_in!C28=0,"",RES_hh_tes_in!C28/RES_hh_fec_in!C28)</f>
        <v/>
      </c>
      <c r="D28" s="78" t="str">
        <f>IF(RES_hh_tes_in!D28=0,"",RES_hh_tes_in!D28/RES_hh_fec_in!D28)</f>
        <v/>
      </c>
      <c r="E28" s="78" t="str">
        <f>IF(RES_hh_tes_in!E28=0,"",RES_hh_tes_in!E28/RES_hh_fec_in!E28)</f>
        <v/>
      </c>
      <c r="F28" s="78" t="str">
        <f>IF(RES_hh_tes_in!F28=0,"",RES_hh_tes_in!F28/RES_hh_fec_in!F28)</f>
        <v/>
      </c>
      <c r="G28" s="78" t="str">
        <f>IF(RES_hh_tes_in!G28=0,"",RES_hh_tes_in!G28/RES_hh_fec_in!G28)</f>
        <v/>
      </c>
      <c r="H28" s="78" t="str">
        <f>IF(RES_hh_tes_in!H28=0,"",RES_hh_tes_in!H28/RES_hh_fec_in!H28)</f>
        <v/>
      </c>
      <c r="I28" s="78" t="str">
        <f>IF(RES_hh_tes_in!I28=0,"",RES_hh_tes_in!I28/RES_hh_fec_in!I28)</f>
        <v/>
      </c>
      <c r="J28" s="78" t="str">
        <f>IF(RES_hh_tes_in!J28=0,"",RES_hh_tes_in!J28/RES_hh_fec_in!J28)</f>
        <v/>
      </c>
      <c r="K28" s="78" t="str">
        <f>IF(RES_hh_tes_in!K28=0,"",RES_hh_tes_in!K28/RES_hh_fec_in!K28)</f>
        <v/>
      </c>
      <c r="L28" s="78">
        <f>IF(RES_hh_tes_in!L28=0,"",RES_hh_tes_in!L28/RES_hh_fec_in!L28)</f>
        <v>0.60009762916570442</v>
      </c>
      <c r="M28" s="78">
        <f>IF(RES_hh_tes_in!M28=0,"",RES_hh_tes_in!M28/RES_hh_fec_in!M28)</f>
        <v>0.60016842948090743</v>
      </c>
      <c r="N28" s="78">
        <f>IF(RES_hh_tes_in!N28=0,"",RES_hh_tes_in!N28/RES_hh_fec_in!N28)</f>
        <v>0.60016842948090743</v>
      </c>
      <c r="O28" s="78">
        <f>IF(RES_hh_tes_in!O28=0,"",RES_hh_tes_in!O28/RES_hh_fec_in!O28)</f>
        <v>0.60016842948090743</v>
      </c>
      <c r="P28" s="78" t="str">
        <f>IF(RES_hh_tes_in!P28=0,"",RES_hh_tes_in!P28/RES_hh_fec_in!P28)</f>
        <v/>
      </c>
      <c r="Q28" s="78" t="str">
        <f>IF(RES_hh_tes_in!Q28=0,"",RES_hh_tes_in!Q28/RES_hh_fec_in!Q28)</f>
        <v/>
      </c>
      <c r="R28" s="78" t="str">
        <f>IF(RES_hh_tes_in!R28=0,"",RES_hh_tes_in!R28/RES_hh_fec_in!R28)</f>
        <v/>
      </c>
      <c r="S28" s="78" t="str">
        <f>IF(RES_hh_tes_in!S28=0,"",RES_hh_tes_in!S28/RES_hh_fec_in!S28)</f>
        <v/>
      </c>
      <c r="T28" s="78" t="str">
        <f>IF(RES_hh_tes_in!T28=0,"",RES_hh_tes_in!T28/RES_hh_fec_in!T28)</f>
        <v/>
      </c>
      <c r="U28" s="78" t="str">
        <f>IF(RES_hh_tes_in!U28=0,"",RES_hh_tes_in!U28/RES_hh_fec_in!U28)</f>
        <v/>
      </c>
      <c r="V28" s="78" t="str">
        <f>IF(RES_hh_tes_in!V28=0,"",RES_hh_tes_in!V28/RES_hh_fec_in!V28)</f>
        <v/>
      </c>
      <c r="W28" s="78" t="str">
        <f>IF(RES_hh_tes_in!W28=0,"",RES_hh_tes_in!W28/RES_hh_fec_in!W28)</f>
        <v/>
      </c>
      <c r="DA28" s="89" t="s">
        <v>745</v>
      </c>
    </row>
    <row r="29" spans="1:105" s="2" customFormat="1" ht="12" customHeight="1" x14ac:dyDescent="0.25">
      <c r="A29" s="28" t="s">
        <v>74</v>
      </c>
      <c r="B29" s="78"/>
      <c r="C29" s="78">
        <f>IF(RES_hh_tes_in!C29=0,"",RES_hh_tes_in!C29/RES_hh_fec_in!C29)</f>
        <v>0.61335045861421433</v>
      </c>
      <c r="D29" s="78">
        <f>IF(RES_hh_tes_in!D29=0,"",RES_hh_tes_in!D29/RES_hh_fec_in!D29)</f>
        <v>0.61363226051177466</v>
      </c>
      <c r="E29" s="78">
        <f>IF(RES_hh_tes_in!E29=0,"",RES_hh_tes_in!E29/RES_hh_fec_in!E29)</f>
        <v>0.61391008814377446</v>
      </c>
      <c r="F29" s="78">
        <f>IF(RES_hh_tes_in!F29=0,"",RES_hh_tes_in!F29/RES_hh_fec_in!F29)</f>
        <v>0.61418737383047062</v>
      </c>
      <c r="G29" s="78">
        <f>IF(RES_hh_tes_in!G29=0,"",RES_hh_tes_in!G29/RES_hh_fec_in!G29)</f>
        <v>0.61446099945234856</v>
      </c>
      <c r="H29" s="78">
        <f>IF(RES_hh_tes_in!H29=0,"",RES_hh_tes_in!H29/RES_hh_fec_in!H29)</f>
        <v>0.6147313466275407</v>
      </c>
      <c r="I29" s="78">
        <f>IF(RES_hh_tes_in!I29=0,"",RES_hh_tes_in!I29/RES_hh_fec_in!I29)</f>
        <v>0.61499764705130766</v>
      </c>
      <c r="J29" s="78">
        <f>IF(RES_hh_tes_in!J29=0,"",RES_hh_tes_in!J29/RES_hh_fec_in!J29)</f>
        <v>0.61525675325031859</v>
      </c>
      <c r="K29" s="78">
        <f>IF(RES_hh_tes_in!K29=0,"",RES_hh_tes_in!K29/RES_hh_fec_in!K29)</f>
        <v>0.61550598904435816</v>
      </c>
      <c r="L29" s="78">
        <f>IF(RES_hh_tes_in!L29=0,"",RES_hh_tes_in!L29/RES_hh_fec_in!L29)</f>
        <v>0.61574463844550154</v>
      </c>
      <c r="M29" s="78">
        <f>IF(RES_hh_tes_in!M29=0,"",RES_hh_tes_in!M29/RES_hh_fec_in!M29)</f>
        <v>0.61587306341986392</v>
      </c>
      <c r="N29" s="78">
        <f>IF(RES_hh_tes_in!N29=0,"",RES_hh_tes_in!N29/RES_hh_fec_in!N29)</f>
        <v>0.61587306341986392</v>
      </c>
      <c r="O29" s="78">
        <f>IF(RES_hh_tes_in!O29=0,"",RES_hh_tes_in!O29/RES_hh_fec_in!O29)</f>
        <v>0.61587306341986381</v>
      </c>
      <c r="P29" s="78">
        <f>IF(RES_hh_tes_in!P29=0,"",RES_hh_tes_in!P29/RES_hh_fec_in!P29)</f>
        <v>0.61587306341986392</v>
      </c>
      <c r="Q29" s="78">
        <f>IF(RES_hh_tes_in!Q29=0,"",RES_hh_tes_in!Q29/RES_hh_fec_in!Q29)</f>
        <v>0.61587306341986392</v>
      </c>
      <c r="R29" s="78">
        <f>IF(RES_hh_tes_in!R29=0,"",RES_hh_tes_in!R29/RES_hh_fec_in!R29)</f>
        <v>0.61668441368492488</v>
      </c>
      <c r="S29" s="78">
        <f>IF(RES_hh_tes_in!S29=0,"",RES_hh_tes_in!S29/RES_hh_fec_in!S29)</f>
        <v>0.6180111551994063</v>
      </c>
      <c r="T29" s="78">
        <f>IF(RES_hh_tes_in!T29=0,"",RES_hh_tes_in!T29/RES_hh_fec_in!T29)</f>
        <v>0.61955902029963339</v>
      </c>
      <c r="U29" s="78">
        <f>IF(RES_hh_tes_in!U29=0,"",RES_hh_tes_in!U29/RES_hh_fec_in!U29)</f>
        <v>0.62116216629629761</v>
      </c>
      <c r="V29" s="78">
        <f>IF(RES_hh_tes_in!V29=0,"",RES_hh_tes_in!V29/RES_hh_fec_in!V29)</f>
        <v>0.62265475050008834</v>
      </c>
      <c r="W29" s="78">
        <f>IF(RES_hh_tes_in!W29=0,"",RES_hh_tes_in!W29/RES_hh_fec_in!W29)</f>
        <v>0.62403677291100512</v>
      </c>
      <c r="DA29" s="89" t="s">
        <v>746</v>
      </c>
    </row>
    <row r="30" spans="1:105" ht="12" customHeight="1" x14ac:dyDescent="0.25">
      <c r="A30" s="28" t="s">
        <v>192</v>
      </c>
      <c r="B30" s="78"/>
      <c r="C30" s="78">
        <f>IF(RES_hh_tes_in!C30=0,"",RES_hh_tes_in!C30/RES_hh_fec_in!C30)</f>
        <v>0.60836681137998216</v>
      </c>
      <c r="D30" s="78">
        <f>IF(RES_hh_tes_in!D30=0,"",RES_hh_tes_in!D30/RES_hh_fec_in!D30)</f>
        <v>0.60890776829326265</v>
      </c>
      <c r="E30" s="78">
        <f>IF(RES_hh_tes_in!E30=0,"",RES_hh_tes_in!E30/RES_hh_fec_in!E30)</f>
        <v>0.60944109606547403</v>
      </c>
      <c r="F30" s="78">
        <f>IF(RES_hh_tes_in!F30=0,"",RES_hh_tes_in!F30/RES_hh_fec_in!F30)</f>
        <v>0.60997338350026686</v>
      </c>
      <c r="G30" s="78">
        <f>IF(RES_hh_tes_in!G30=0,"",RES_hh_tes_in!G30/RES_hh_fec_in!G30)</f>
        <v>0.61049864494487383</v>
      </c>
      <c r="H30" s="78">
        <f>IF(RES_hh_tes_in!H30=0,"",RES_hh_tes_in!H30/RES_hh_fec_in!H30)</f>
        <v>0.61101761296699242</v>
      </c>
      <c r="I30" s="78">
        <f>IF(RES_hh_tes_in!I30=0,"",RES_hh_tes_in!I30/RES_hh_fec_in!I30)</f>
        <v>0.61152881270160542</v>
      </c>
      <c r="J30" s="78">
        <f>IF(RES_hh_tes_in!J30=0,"",RES_hh_tes_in!J30/RES_hh_fec_in!J30)</f>
        <v>0.61202620214732006</v>
      </c>
      <c r="K30" s="78">
        <f>IF(RES_hh_tes_in!K30=0,"",RES_hh_tes_in!K30/RES_hh_fec_in!K30)</f>
        <v>0.61250464401371674</v>
      </c>
      <c r="L30" s="78">
        <f>IF(RES_hh_tes_in!L30=0,"",RES_hh_tes_in!L30/RES_hh_fec_in!L30)</f>
        <v>0.61296276386498949</v>
      </c>
      <c r="M30" s="78">
        <f>IF(RES_hh_tes_in!M30=0,"",RES_hh_tes_in!M30/RES_hh_fec_in!M30)</f>
        <v>0.61320929299882676</v>
      </c>
      <c r="N30" s="78">
        <f>IF(RES_hh_tes_in!N30=0,"",RES_hh_tes_in!N30/RES_hh_fec_in!N30)</f>
        <v>0.61320929299882676</v>
      </c>
      <c r="O30" s="78">
        <f>IF(RES_hh_tes_in!O30=0,"",RES_hh_tes_in!O30/RES_hh_fec_in!O30)</f>
        <v>0.61320929299882676</v>
      </c>
      <c r="P30" s="78">
        <f>IF(RES_hh_tes_in!P30=0,"",RES_hh_tes_in!P30/RES_hh_fec_in!P30)</f>
        <v>0.61320929299882676</v>
      </c>
      <c r="Q30" s="78">
        <f>IF(RES_hh_tes_in!Q30=0,"",RES_hh_tes_in!Q30/RES_hh_fec_in!Q30)</f>
        <v>0.61320929299882676</v>
      </c>
      <c r="R30" s="78">
        <f>IF(RES_hh_tes_in!R30=0,"",RES_hh_tes_in!R30/RES_hh_fec_in!R30)</f>
        <v>0.6147667897324427</v>
      </c>
      <c r="S30" s="78">
        <f>IF(RES_hh_tes_in!S30=0,"",RES_hh_tes_in!S30/RES_hh_fec_in!S30)</f>
        <v>0.61731364978061432</v>
      </c>
      <c r="T30" s="78">
        <f>IF(RES_hh_tes_in!T30=0,"",RES_hh_tes_in!T30/RES_hh_fec_in!T30)</f>
        <v>0.62028498650347896</v>
      </c>
      <c r="U30" s="78">
        <f>IF(RES_hh_tes_in!U30=0,"",RES_hh_tes_in!U30/RES_hh_fec_in!U30)</f>
        <v>0.62336244239501792</v>
      </c>
      <c r="V30" s="78">
        <f>IF(RES_hh_tes_in!V30=0,"",RES_hh_tes_in!V30/RES_hh_fec_in!V30)</f>
        <v>0.62622765994920937</v>
      </c>
      <c r="W30" s="78">
        <f>IF(RES_hh_tes_in!W30=0,"",RES_hh_tes_in!W30/RES_hh_fec_in!W30)</f>
        <v>0.62888063916605197</v>
      </c>
      <c r="DA30" s="89" t="s">
        <v>747</v>
      </c>
    </row>
    <row r="31" spans="1:105" ht="12" customHeight="1" x14ac:dyDescent="0.25">
      <c r="A31" s="28" t="s">
        <v>207</v>
      </c>
      <c r="B31" s="78"/>
      <c r="C31" s="78">
        <f>IF(RES_hh_tes_in!C31=0,"",RES_hh_tes_in!C31/RES_hh_fec_in!C31)</f>
        <v>0.5885223697709675</v>
      </c>
      <c r="D31" s="78">
        <f>IF(RES_hh_tes_in!D31=0,"",RES_hh_tes_in!D31/RES_hh_fec_in!D31)</f>
        <v>0.58867506552326565</v>
      </c>
      <c r="E31" s="78">
        <f>IF(RES_hh_tes_in!E31=0,"",RES_hh_tes_in!E31/RES_hh_fec_in!E31)</f>
        <v>0.58882560780010873</v>
      </c>
      <c r="F31" s="78">
        <f>IF(RES_hh_tes_in!F31=0,"",RES_hh_tes_in!F31/RES_hh_fec_in!F31)</f>
        <v>0.58897585642120798</v>
      </c>
      <c r="G31" s="78">
        <f>IF(RES_hh_tes_in!G31=0,"",RES_hh_tes_in!G31/RES_hh_fec_in!G31)</f>
        <v>0.58912412181807861</v>
      </c>
      <c r="H31" s="78">
        <f>IF(RES_hh_tes_in!H31=0,"",RES_hh_tes_in!H31/RES_hh_fec_in!H31)</f>
        <v>0.58927061077239384</v>
      </c>
      <c r="I31" s="78">
        <f>IF(RES_hh_tes_in!I31=0,"",RES_hh_tes_in!I31/RES_hh_fec_in!I31)</f>
        <v>0.58941490697442944</v>
      </c>
      <c r="J31" s="78">
        <f>IF(RES_hh_tes_in!J31=0,"",RES_hh_tes_in!J31/RES_hh_fec_in!J31)</f>
        <v>0.5895553049501906</v>
      </c>
      <c r="K31" s="78">
        <f>IF(RES_hh_tes_in!K31=0,"",RES_hh_tes_in!K31/RES_hh_fec_in!K31)</f>
        <v>0.58969035459818797</v>
      </c>
      <c r="L31" s="78">
        <f>IF(RES_hh_tes_in!L31=0,"",RES_hh_tes_in!L31/RES_hh_fec_in!L31)</f>
        <v>0.58981966795682239</v>
      </c>
      <c r="M31" s="78">
        <f>IF(RES_hh_tes_in!M31=0,"",RES_hh_tes_in!M31/RES_hh_fec_in!M31)</f>
        <v>0.58988925566451311</v>
      </c>
      <c r="N31" s="78">
        <f>IF(RES_hh_tes_in!N31=0,"",RES_hh_tes_in!N31/RES_hh_fec_in!N31)</f>
        <v>0.58988925566451311</v>
      </c>
      <c r="O31" s="78">
        <f>IF(RES_hh_tes_in!O31=0,"",RES_hh_tes_in!O31/RES_hh_fec_in!O31)</f>
        <v>0.58988925566451311</v>
      </c>
      <c r="P31" s="78">
        <f>IF(RES_hh_tes_in!P31=0,"",RES_hh_tes_in!P31/RES_hh_fec_in!P31)</f>
        <v>0.58988925566451311</v>
      </c>
      <c r="Q31" s="78">
        <f>IF(RES_hh_tes_in!Q31=0,"",RES_hh_tes_in!Q31/RES_hh_fec_in!Q31)</f>
        <v>0.58988925566451311</v>
      </c>
      <c r="R31" s="78">
        <f>IF(RES_hh_tes_in!R31=0,"",RES_hh_tes_in!R31/RES_hh_fec_in!R31)</f>
        <v>0.59032888981947584</v>
      </c>
      <c r="S31" s="78">
        <f>IF(RES_hh_tes_in!S31=0,"",RES_hh_tes_in!S31/RES_hh_fec_in!S31)</f>
        <v>0.59104779127263429</v>
      </c>
      <c r="T31" s="78">
        <f>IF(RES_hh_tes_in!T31=0,"",RES_hh_tes_in!T31/RES_hh_fec_in!T31)</f>
        <v>0.59188650963465195</v>
      </c>
      <c r="U31" s="78">
        <f>IF(RES_hh_tes_in!U31=0,"",RES_hh_tes_in!U31/RES_hh_fec_in!U31)</f>
        <v>0.59275518222388468</v>
      </c>
      <c r="V31" s="78">
        <f>IF(RES_hh_tes_in!V31=0,"",RES_hh_tes_in!V31/RES_hh_fec_in!V31)</f>
        <v>0.59356394635868748</v>
      </c>
      <c r="W31" s="78">
        <f>IF(RES_hh_tes_in!W31=0,"",RES_hh_tes_in!W31/RES_hh_fec_in!W31)</f>
        <v>0.59431280203906012</v>
      </c>
      <c r="DA31" s="89" t="s">
        <v>748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0.76650286891745156</v>
      </c>
      <c r="D32" s="81">
        <f>IF(RES_hh_tes_in!D32=0,"",RES_hh_tes_in!D32/RES_hh_fec_in!D32)</f>
        <v>0.76793641400720958</v>
      </c>
      <c r="E32" s="81">
        <f>IF(RES_hh_tes_in!E32=0,"",RES_hh_tes_in!E32/RES_hh_fec_in!E32)</f>
        <v>0.76942296811973587</v>
      </c>
      <c r="F32" s="81">
        <f>IF(RES_hh_tes_in!F32=0,"",RES_hh_tes_in!F32/RES_hh_fec_in!F32)</f>
        <v>0.77091675073536736</v>
      </c>
      <c r="G32" s="81">
        <f>IF(RES_hh_tes_in!G32=0,"",RES_hh_tes_in!G32/RES_hh_fec_in!G32)</f>
        <v>0.77245935154302814</v>
      </c>
      <c r="H32" s="81">
        <f>IF(RES_hh_tes_in!H32=0,"",RES_hh_tes_in!H32/RES_hh_fec_in!H32)</f>
        <v>0.77404568049426092</v>
      </c>
      <c r="I32" s="81">
        <f>IF(RES_hh_tes_in!I32=0,"",RES_hh_tes_in!I32/RES_hh_fec_in!I32)</f>
        <v>0.77568598528963206</v>
      </c>
      <c r="J32" s="81">
        <f>IF(RES_hh_tes_in!J32=0,"",RES_hh_tes_in!J32/RES_hh_fec_in!J32)</f>
        <v>0.77742224714124908</v>
      </c>
      <c r="K32" s="81">
        <f>IF(RES_hh_tes_in!K32=0,"",RES_hh_tes_in!K32/RES_hh_fec_in!K32)</f>
        <v>0.77929016112177518</v>
      </c>
      <c r="L32" s="81">
        <f>IF(RES_hh_tes_in!L32=0,"",RES_hh_tes_in!L32/RES_hh_fec_in!L32)</f>
        <v>0.78129927712657132</v>
      </c>
      <c r="M32" s="81">
        <f>IF(RES_hh_tes_in!M32=0,"",RES_hh_tes_in!M32/RES_hh_fec_in!M32)</f>
        <v>0.78403274428527336</v>
      </c>
      <c r="N32" s="81">
        <f>IF(RES_hh_tes_in!N32=0,"",RES_hh_tes_in!N32/RES_hh_fec_in!N32)</f>
        <v>0.78765591668848522</v>
      </c>
      <c r="O32" s="81">
        <f>IF(RES_hh_tes_in!O32=0,"",RES_hh_tes_in!O32/RES_hh_fec_in!O32)</f>
        <v>0.79257084936385025</v>
      </c>
      <c r="P32" s="81">
        <f>IF(RES_hh_tes_in!P32=0,"",RES_hh_tes_in!P32/RES_hh_fec_in!P32)</f>
        <v>0.79898870524065835</v>
      </c>
      <c r="Q32" s="81">
        <f>IF(RES_hh_tes_in!Q32=0,"",RES_hh_tes_in!Q32/RES_hh_fec_in!Q32)</f>
        <v>0.80726046639623827</v>
      </c>
      <c r="R32" s="81">
        <f>IF(RES_hh_tes_in!R32=0,"",RES_hh_tes_in!R32/RES_hh_fec_in!R32)</f>
        <v>0.8185129219857783</v>
      </c>
      <c r="S32" s="81">
        <f>IF(RES_hh_tes_in!S32=0,"",RES_hh_tes_in!S32/RES_hh_fec_in!S32)</f>
        <v>0.83255703902256717</v>
      </c>
      <c r="T32" s="81">
        <f>IF(RES_hh_tes_in!T32=0,"",RES_hh_tes_in!T32/RES_hh_fec_in!T32)</f>
        <v>0.84765674255200951</v>
      </c>
      <c r="U32" s="81">
        <f>IF(RES_hh_tes_in!U32=0,"",RES_hh_tes_in!U32/RES_hh_fec_in!U32)</f>
        <v>0.86207595761955347</v>
      </c>
      <c r="V32" s="81">
        <f>IF(RES_hh_tes_in!V32=0,"",RES_hh_tes_in!V32/RES_hh_fec_in!V32)</f>
        <v>0.87407860927062708</v>
      </c>
      <c r="W32" s="81">
        <f>IF(RES_hh_tes_in!W32=0,"",RES_hh_tes_in!W32/RES_hh_fec_in!W32)</f>
        <v>0.88305487036509189</v>
      </c>
      <c r="DA32" s="92" t="s">
        <v>749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276.95980073310153</v>
      </c>
      <c r="D3" s="65">
        <f t="shared" si="0"/>
        <v>268.76989184878158</v>
      </c>
      <c r="E3" s="65">
        <f t="shared" si="0"/>
        <v>317.10185586307199</v>
      </c>
      <c r="F3" s="65">
        <f t="shared" si="0"/>
        <v>170.26532465580067</v>
      </c>
      <c r="G3" s="65">
        <f t="shared" si="0"/>
        <v>262.55836457614919</v>
      </c>
      <c r="H3" s="65">
        <f t="shared" si="0"/>
        <v>179.7024101423653</v>
      </c>
      <c r="I3" s="65">
        <f t="shared" si="0"/>
        <v>98.402452301197158</v>
      </c>
      <c r="J3" s="65">
        <f t="shared" si="0"/>
        <v>134.93025461907104</v>
      </c>
      <c r="K3" s="65">
        <f t="shared" si="0"/>
        <v>119.6431374411967</v>
      </c>
      <c r="L3" s="65">
        <f t="shared" si="0"/>
        <v>167.30136420222814</v>
      </c>
      <c r="M3" s="65">
        <f t="shared" si="0"/>
        <v>115.37476835875181</v>
      </c>
      <c r="N3" s="65">
        <f t="shared" si="0"/>
        <v>129.20228086134978</v>
      </c>
      <c r="O3" s="65">
        <f t="shared" si="0"/>
        <v>192.69787322065284</v>
      </c>
      <c r="P3" s="65">
        <f t="shared" si="0"/>
        <v>129.67187953643329</v>
      </c>
      <c r="Q3" s="65">
        <f t="shared" si="0"/>
        <v>121.02182428091231</v>
      </c>
      <c r="R3" s="65">
        <f t="shared" ref="R3:V3" si="1">SUM(R4,R15,R17,R27)</f>
        <v>154.52511255555163</v>
      </c>
      <c r="S3" s="65">
        <f t="shared" si="1"/>
        <v>136.1707244987706</v>
      </c>
      <c r="T3" s="65">
        <f t="shared" si="1"/>
        <v>119.39647876869924</v>
      </c>
      <c r="U3" s="65">
        <f t="shared" si="1"/>
        <v>92.989907015447628</v>
      </c>
      <c r="V3" s="65">
        <f t="shared" si="1"/>
        <v>91.88644264798107</v>
      </c>
      <c r="W3" s="65">
        <f t="shared" ref="W3" si="2">SUM(W4,W15,W17,W27)</f>
        <v>164.87877927726831</v>
      </c>
      <c r="DA3" s="87" t="s">
        <v>751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268.93939541860016</v>
      </c>
      <c r="D4" s="69">
        <f t="shared" si="3"/>
        <v>256.00432103795742</v>
      </c>
      <c r="E4" s="69">
        <f t="shared" si="3"/>
        <v>302.78133476701601</v>
      </c>
      <c r="F4" s="69">
        <f t="shared" si="3"/>
        <v>159.15247359519296</v>
      </c>
      <c r="G4" s="69">
        <f t="shared" si="3"/>
        <v>245.83713753456041</v>
      </c>
      <c r="H4" s="69">
        <f t="shared" si="3"/>
        <v>172.34176009569489</v>
      </c>
      <c r="I4" s="69">
        <f t="shared" si="3"/>
        <v>90.583886211431462</v>
      </c>
      <c r="J4" s="69">
        <f t="shared" si="3"/>
        <v>121.13387398381703</v>
      </c>
      <c r="K4" s="69">
        <f t="shared" si="3"/>
        <v>108.52522964154535</v>
      </c>
      <c r="L4" s="69">
        <f t="shared" si="3"/>
        <v>153.22302066766122</v>
      </c>
      <c r="M4" s="69">
        <f t="shared" si="3"/>
        <v>101.22458538878026</v>
      </c>
      <c r="N4" s="69">
        <f t="shared" si="3"/>
        <v>115.08020068123287</v>
      </c>
      <c r="O4" s="69">
        <f t="shared" si="3"/>
        <v>173.38276816201071</v>
      </c>
      <c r="P4" s="69">
        <f t="shared" si="3"/>
        <v>119.85430401546986</v>
      </c>
      <c r="Q4" s="69">
        <f t="shared" si="3"/>
        <v>109.29614524146996</v>
      </c>
      <c r="R4" s="69">
        <f t="shared" ref="R4:V4" si="4">SUM(R5:R14)</f>
        <v>139.74614392330392</v>
      </c>
      <c r="S4" s="69">
        <f t="shared" si="4"/>
        <v>121.68552048830078</v>
      </c>
      <c r="T4" s="69">
        <f t="shared" si="4"/>
        <v>106.36663278472871</v>
      </c>
      <c r="U4" s="69">
        <f t="shared" si="4"/>
        <v>80.885526964368566</v>
      </c>
      <c r="V4" s="69">
        <f t="shared" si="4"/>
        <v>78.390182253577649</v>
      </c>
      <c r="W4" s="69">
        <f t="shared" ref="W4" si="5">SUM(W5:W14)</f>
        <v>144.34565710460456</v>
      </c>
      <c r="DA4" s="88" t="s">
        <v>752</v>
      </c>
    </row>
    <row r="5" spans="1:105" ht="12" customHeight="1" x14ac:dyDescent="0.25">
      <c r="A5" s="28" t="s">
        <v>51</v>
      </c>
      <c r="B5" s="72"/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7.2099694409866126</v>
      </c>
      <c r="M5" s="72">
        <v>6.2421620251014511</v>
      </c>
      <c r="N5" s="72">
        <v>11.717687126930066</v>
      </c>
      <c r="O5" s="72">
        <v>8.1391482581035444</v>
      </c>
      <c r="P5" s="72">
        <v>0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</v>
      </c>
      <c r="DA5" s="89" t="s">
        <v>753</v>
      </c>
    </row>
    <row r="6" spans="1:105" ht="12" customHeight="1" x14ac:dyDescent="0.25">
      <c r="A6" s="28" t="s">
        <v>74</v>
      </c>
      <c r="B6" s="72"/>
      <c r="C6" s="72">
        <v>0</v>
      </c>
      <c r="D6" s="72">
        <v>0</v>
      </c>
      <c r="E6" s="72">
        <v>0.32940722701031111</v>
      </c>
      <c r="F6" s="72">
        <v>3.4388108836797429</v>
      </c>
      <c r="G6" s="72">
        <v>6.8844709648787008</v>
      </c>
      <c r="H6" s="72">
        <v>5.7055420642339376</v>
      </c>
      <c r="I6" s="72">
        <v>3.7130624820231293</v>
      </c>
      <c r="J6" s="72">
        <v>1.3411828509525487</v>
      </c>
      <c r="K6" s="72">
        <v>0</v>
      </c>
      <c r="L6" s="72">
        <v>0</v>
      </c>
      <c r="M6" s="72">
        <v>0</v>
      </c>
      <c r="N6" s="72">
        <v>1.2193858457288993</v>
      </c>
      <c r="O6" s="72">
        <v>2.3996910085341399</v>
      </c>
      <c r="P6" s="72">
        <v>0.23644069305467658</v>
      </c>
      <c r="Q6" s="72">
        <v>0.44598578469061662</v>
      </c>
      <c r="R6" s="72">
        <v>1.3150415212931148</v>
      </c>
      <c r="S6" s="72">
        <v>2.4695342256191997</v>
      </c>
      <c r="T6" s="72">
        <v>2.1302783774244527</v>
      </c>
      <c r="U6" s="72">
        <v>1.541586192965583</v>
      </c>
      <c r="V6" s="72">
        <v>1.6211208782918742</v>
      </c>
      <c r="W6" s="72">
        <v>2.2594810386209501</v>
      </c>
      <c r="DA6" s="89" t="s">
        <v>754</v>
      </c>
    </row>
    <row r="7" spans="1:105" ht="12" customHeight="1" x14ac:dyDescent="0.25">
      <c r="A7" s="28" t="s">
        <v>205</v>
      </c>
      <c r="B7" s="72"/>
      <c r="C7" s="72">
        <v>156.84113551732676</v>
      </c>
      <c r="D7" s="72">
        <v>159.21354430528763</v>
      </c>
      <c r="E7" s="72">
        <v>160.33180969425689</v>
      </c>
      <c r="F7" s="72">
        <v>49.488385765323535</v>
      </c>
      <c r="G7" s="72">
        <v>61.462799854771326</v>
      </c>
      <c r="H7" s="72">
        <v>62.375637686323628</v>
      </c>
      <c r="I7" s="72">
        <v>36.878043112247397</v>
      </c>
      <c r="J7" s="72">
        <v>68.039536362376552</v>
      </c>
      <c r="K7" s="72">
        <v>59.091662799567203</v>
      </c>
      <c r="L7" s="72">
        <v>88.435871169810596</v>
      </c>
      <c r="M7" s="72">
        <v>57.508199872900207</v>
      </c>
      <c r="N7" s="72">
        <v>57.286190359711128</v>
      </c>
      <c r="O7" s="72">
        <v>98.809917382703176</v>
      </c>
      <c r="P7" s="72">
        <v>50.97990944781376</v>
      </c>
      <c r="Q7" s="72">
        <v>40.784848447103357</v>
      </c>
      <c r="R7" s="72">
        <v>43.682362845630884</v>
      </c>
      <c r="S7" s="72">
        <v>49.215674974692888</v>
      </c>
      <c r="T7" s="72">
        <v>39.986972350249623</v>
      </c>
      <c r="U7" s="72">
        <v>26.314496899816316</v>
      </c>
      <c r="V7" s="72">
        <v>22.37598319162371</v>
      </c>
      <c r="W7" s="72">
        <v>44.616089410948909</v>
      </c>
      <c r="DA7" s="89" t="s">
        <v>755</v>
      </c>
    </row>
    <row r="8" spans="1:105" ht="12" customHeight="1" x14ac:dyDescent="0.25">
      <c r="A8" s="28" t="s">
        <v>192</v>
      </c>
      <c r="B8" s="72"/>
      <c r="C8" s="72">
        <v>112.09825990127339</v>
      </c>
      <c r="D8" s="72">
        <v>96.790776732669798</v>
      </c>
      <c r="E8" s="72">
        <v>142.12011784574878</v>
      </c>
      <c r="F8" s="72">
        <v>106.22527694618968</v>
      </c>
      <c r="G8" s="72">
        <v>177.48986671491039</v>
      </c>
      <c r="H8" s="72">
        <v>104.26058034513733</v>
      </c>
      <c r="I8" s="72">
        <v>49.992780617160932</v>
      </c>
      <c r="J8" s="72">
        <v>51.753154770487924</v>
      </c>
      <c r="K8" s="72">
        <v>49.433566841978148</v>
      </c>
      <c r="L8" s="72">
        <v>57.577180056864009</v>
      </c>
      <c r="M8" s="72">
        <v>37.474223490778598</v>
      </c>
      <c r="N8" s="72">
        <v>44.856937348862765</v>
      </c>
      <c r="O8" s="72">
        <v>64.034011512669849</v>
      </c>
      <c r="P8" s="72">
        <v>68.637953874601436</v>
      </c>
      <c r="Q8" s="72">
        <v>68.06531100967598</v>
      </c>
      <c r="R8" s="72">
        <v>94.748739556379917</v>
      </c>
      <c r="S8" s="72">
        <v>70.000311287988694</v>
      </c>
      <c r="T8" s="72">
        <v>64.249382057054632</v>
      </c>
      <c r="U8" s="72">
        <v>53.029443871586665</v>
      </c>
      <c r="V8" s="72">
        <v>54.393078183662055</v>
      </c>
      <c r="W8" s="72">
        <v>97.470086655034692</v>
      </c>
      <c r="DA8" s="89" t="s">
        <v>756</v>
      </c>
    </row>
    <row r="9" spans="1:105" ht="12" customHeight="1" x14ac:dyDescent="0.25">
      <c r="A9" s="28" t="s">
        <v>207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757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758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759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760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761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762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763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764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7.8394348689103595</v>
      </c>
      <c r="D17" s="69">
        <f t="shared" si="7"/>
        <v>12.494409550896737</v>
      </c>
      <c r="E17" s="69">
        <f t="shared" si="7"/>
        <v>13.891137175527884</v>
      </c>
      <c r="F17" s="69">
        <f t="shared" si="7"/>
        <v>10.698105623148074</v>
      </c>
      <c r="G17" s="69">
        <f t="shared" si="7"/>
        <v>16.100953514308802</v>
      </c>
      <c r="H17" s="69">
        <f t="shared" si="7"/>
        <v>6.9449770057006042</v>
      </c>
      <c r="I17" s="69">
        <f t="shared" si="7"/>
        <v>7.6717181305527076</v>
      </c>
      <c r="J17" s="69">
        <f t="shared" si="7"/>
        <v>13.502527536563822</v>
      </c>
      <c r="K17" s="69">
        <f t="shared" si="7"/>
        <v>10.802789841620553</v>
      </c>
      <c r="L17" s="69">
        <f t="shared" si="7"/>
        <v>13.740501376825264</v>
      </c>
      <c r="M17" s="69">
        <f t="shared" si="7"/>
        <v>13.854614744099418</v>
      </c>
      <c r="N17" s="69">
        <f t="shared" si="7"/>
        <v>13.812211077723337</v>
      </c>
      <c r="O17" s="69">
        <f t="shared" si="7"/>
        <v>18.90883382888866</v>
      </c>
      <c r="P17" s="69">
        <f t="shared" si="7"/>
        <v>9.4425870429302385</v>
      </c>
      <c r="Q17" s="69">
        <f t="shared" si="7"/>
        <v>11.288093272278266</v>
      </c>
      <c r="R17" s="69">
        <f t="shared" ref="R17:V17" si="8">SUM(R18:R26)</f>
        <v>14.304018159427651</v>
      </c>
      <c r="S17" s="69">
        <f t="shared" si="8"/>
        <v>14.042832496062829</v>
      </c>
      <c r="T17" s="69">
        <f t="shared" si="8"/>
        <v>12.600850772468618</v>
      </c>
      <c r="U17" s="69">
        <f t="shared" si="8"/>
        <v>11.647751474899128</v>
      </c>
      <c r="V17" s="69">
        <f t="shared" si="8"/>
        <v>12.992606922352145</v>
      </c>
      <c r="W17" s="69">
        <f t="shared" ref="W17" si="9">SUM(W18:W26)</f>
        <v>19.83531749037742</v>
      </c>
      <c r="DA17" s="88" t="s">
        <v>765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0.60156005417642577</v>
      </c>
      <c r="M18" s="72">
        <v>0.66354421389883755</v>
      </c>
      <c r="N18" s="72">
        <v>0.39792935628651782</v>
      </c>
      <c r="O18" s="72">
        <v>0.50412419160843003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766</v>
      </c>
    </row>
    <row r="19" spans="1:105" s="2" customFormat="1" ht="12" customHeight="1" x14ac:dyDescent="0.25">
      <c r="A19" s="28" t="s">
        <v>74</v>
      </c>
      <c r="B19" s="72"/>
      <c r="C19" s="72">
        <v>0.102906160034091</v>
      </c>
      <c r="D19" s="72">
        <v>0.29009184596505344</v>
      </c>
      <c r="E19" s="72">
        <v>0.50903420429939139</v>
      </c>
      <c r="F19" s="72">
        <v>0.70593713979940187</v>
      </c>
      <c r="G19" s="72">
        <v>1.2887893873321969</v>
      </c>
      <c r="H19" s="72">
        <v>0.98138198096513063</v>
      </c>
      <c r="I19" s="72">
        <v>0.5131429695119587</v>
      </c>
      <c r="J19" s="72">
        <v>0.10312474322187075</v>
      </c>
      <c r="K19" s="72">
        <v>0.31412371361204594</v>
      </c>
      <c r="L19" s="72">
        <v>0.27430538085763428</v>
      </c>
      <c r="M19" s="72">
        <v>9.8015042864851257E-2</v>
      </c>
      <c r="N19" s="72">
        <v>0.32851510617529756</v>
      </c>
      <c r="O19" s="72">
        <v>0.46262920074870695</v>
      </c>
      <c r="P19" s="72">
        <v>0.47225200231104331</v>
      </c>
      <c r="Q19" s="72">
        <v>0.27176988509005789</v>
      </c>
      <c r="R19" s="72">
        <v>0.11278541642933336</v>
      </c>
      <c r="S19" s="72">
        <v>0.21283621947760994</v>
      </c>
      <c r="T19" s="72">
        <v>0.22042190711956122</v>
      </c>
      <c r="U19" s="72">
        <v>0.25089128548508211</v>
      </c>
      <c r="V19" s="72">
        <v>0.35524988636564869</v>
      </c>
      <c r="W19" s="72">
        <v>0.64619400340019484</v>
      </c>
      <c r="DA19" s="89" t="s">
        <v>767</v>
      </c>
    </row>
    <row r="20" spans="1:105" ht="12" customHeight="1" x14ac:dyDescent="0.25">
      <c r="A20" s="28" t="s">
        <v>205</v>
      </c>
      <c r="B20" s="72"/>
      <c r="C20" s="72">
        <v>1.6124846578730196</v>
      </c>
      <c r="D20" s="72">
        <v>5.6470198537813436</v>
      </c>
      <c r="E20" s="72">
        <v>3.1202943177534985</v>
      </c>
      <c r="F20" s="72">
        <v>1.4843777501500697</v>
      </c>
      <c r="G20" s="72">
        <v>0.57681342745087649</v>
      </c>
      <c r="H20" s="72">
        <v>0.60634251333619738</v>
      </c>
      <c r="I20" s="72">
        <v>2.3589051566200099</v>
      </c>
      <c r="J20" s="72">
        <v>7.8062715934983054</v>
      </c>
      <c r="K20" s="72">
        <v>5.6632752472438463</v>
      </c>
      <c r="L20" s="72">
        <v>7.8020402654031189</v>
      </c>
      <c r="M20" s="72">
        <v>7.8854186204232199</v>
      </c>
      <c r="N20" s="72">
        <v>7.4711119328020201</v>
      </c>
      <c r="O20" s="72">
        <v>11.74784728993855</v>
      </c>
      <c r="P20" s="72">
        <v>2.0137774269578874</v>
      </c>
      <c r="Q20" s="72">
        <v>2.5264987912901331</v>
      </c>
      <c r="R20" s="72">
        <v>2.84787962241252</v>
      </c>
      <c r="S20" s="72">
        <v>4.1395757671337199</v>
      </c>
      <c r="T20" s="72">
        <v>3.3634097332874178</v>
      </c>
      <c r="U20" s="72">
        <v>3.1122762274834992</v>
      </c>
      <c r="V20" s="72">
        <v>2.9898822090867454</v>
      </c>
      <c r="W20" s="72">
        <v>4.648059058288875</v>
      </c>
      <c r="DA20" s="89" t="s">
        <v>768</v>
      </c>
    </row>
    <row r="21" spans="1:105" ht="12" customHeight="1" x14ac:dyDescent="0.25">
      <c r="A21" s="28" t="s">
        <v>192</v>
      </c>
      <c r="B21" s="72"/>
      <c r="C21" s="72">
        <v>6.1240440510032483</v>
      </c>
      <c r="D21" s="72">
        <v>6.5572978511503397</v>
      </c>
      <c r="E21" s="72">
        <v>10.261808653474995</v>
      </c>
      <c r="F21" s="72">
        <v>8.5077907331986022</v>
      </c>
      <c r="G21" s="72">
        <v>14.23535069952573</v>
      </c>
      <c r="H21" s="72">
        <v>5.3572525113992757</v>
      </c>
      <c r="I21" s="72">
        <v>4.7996700044207392</v>
      </c>
      <c r="J21" s="72">
        <v>5.5931311998436462</v>
      </c>
      <c r="K21" s="72">
        <v>4.8253908807646608</v>
      </c>
      <c r="L21" s="72">
        <v>5.0625956763880842</v>
      </c>
      <c r="M21" s="72">
        <v>5.2076368669125079</v>
      </c>
      <c r="N21" s="72">
        <v>5.6146546824595029</v>
      </c>
      <c r="O21" s="72">
        <v>6.1942331465929747</v>
      </c>
      <c r="P21" s="72">
        <v>6.9565576136613085</v>
      </c>
      <c r="Q21" s="72">
        <v>8.4898245958980745</v>
      </c>
      <c r="R21" s="72">
        <v>11.343353120585798</v>
      </c>
      <c r="S21" s="72">
        <v>9.6904205094514992</v>
      </c>
      <c r="T21" s="72">
        <v>9.0170191320616393</v>
      </c>
      <c r="U21" s="72">
        <v>8.2845839619305472</v>
      </c>
      <c r="V21" s="72">
        <v>9.6474748268997512</v>
      </c>
      <c r="W21" s="72">
        <v>14.541064428688349</v>
      </c>
      <c r="DA21" s="89" t="s">
        <v>769</v>
      </c>
    </row>
    <row r="22" spans="1:105" ht="12" customHeight="1" x14ac:dyDescent="0.25">
      <c r="A22" s="28" t="s">
        <v>207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770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771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772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773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774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0.18097044559104017</v>
      </c>
      <c r="D27" s="69">
        <f t="shared" si="10"/>
        <v>0.27116125992741047</v>
      </c>
      <c r="E27" s="69">
        <f t="shared" si="10"/>
        <v>0.42938392052807844</v>
      </c>
      <c r="F27" s="69">
        <f t="shared" si="10"/>
        <v>0.4147454374596391</v>
      </c>
      <c r="G27" s="69">
        <f t="shared" si="10"/>
        <v>0.62027352727996243</v>
      </c>
      <c r="H27" s="69">
        <f t="shared" si="10"/>
        <v>0.41567304096981356</v>
      </c>
      <c r="I27" s="69">
        <f t="shared" si="10"/>
        <v>0.1468479592129939</v>
      </c>
      <c r="J27" s="69">
        <f t="shared" si="10"/>
        <v>0.29385309869019693</v>
      </c>
      <c r="K27" s="69">
        <f t="shared" si="10"/>
        <v>0.31511795803080145</v>
      </c>
      <c r="L27" s="69">
        <f t="shared" si="10"/>
        <v>0.33784215774167015</v>
      </c>
      <c r="M27" s="69">
        <f t="shared" si="10"/>
        <v>0.29556822587213516</v>
      </c>
      <c r="N27" s="69">
        <f t="shared" si="10"/>
        <v>0.30986910239357096</v>
      </c>
      <c r="O27" s="69">
        <f t="shared" si="10"/>
        <v>0.40627122975346142</v>
      </c>
      <c r="P27" s="69">
        <f t="shared" si="10"/>
        <v>0.37498847803321017</v>
      </c>
      <c r="Q27" s="69">
        <f t="shared" si="10"/>
        <v>0.43758576716409836</v>
      </c>
      <c r="R27" s="69">
        <f t="shared" ref="R27:V27" si="11">SUM(R28:R32)</f>
        <v>0.47495047282007485</v>
      </c>
      <c r="S27" s="69">
        <f t="shared" si="11"/>
        <v>0.44237151440701006</v>
      </c>
      <c r="T27" s="69">
        <f t="shared" si="11"/>
        <v>0.42899521150191938</v>
      </c>
      <c r="U27" s="69">
        <f t="shared" si="11"/>
        <v>0.45662857617993513</v>
      </c>
      <c r="V27" s="69">
        <f t="shared" si="11"/>
        <v>0.50365347205127686</v>
      </c>
      <c r="W27" s="69">
        <f t="shared" ref="W27" si="12">SUM(W28:W32)</f>
        <v>0.69780468228632808</v>
      </c>
      <c r="DA27" s="88" t="s">
        <v>775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2.4356228963794919E-2</v>
      </c>
      <c r="M28" s="72">
        <v>2.6099230980397639E-2</v>
      </c>
      <c r="N28" s="72">
        <v>2.0882232961658875E-2</v>
      </c>
      <c r="O28" s="72">
        <v>8.6231599016365883E-3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776</v>
      </c>
    </row>
    <row r="29" spans="1:105" s="2" customFormat="1" ht="12" customHeight="1" x14ac:dyDescent="0.25">
      <c r="A29" s="28" t="s">
        <v>74</v>
      </c>
      <c r="B29" s="72"/>
      <c r="C29" s="72">
        <v>5.8322522323043455E-2</v>
      </c>
      <c r="D29" s="72">
        <v>5.3551411143140583E-2</v>
      </c>
      <c r="E29" s="72">
        <v>4.9517853381356579E-2</v>
      </c>
      <c r="F29" s="72">
        <v>4.0713944925723083E-2</v>
      </c>
      <c r="G29" s="72">
        <v>3.8744271811212053E-2</v>
      </c>
      <c r="H29" s="72">
        <v>4.5220853622286603E-2</v>
      </c>
      <c r="I29" s="72">
        <v>2.9892087005651387E-2</v>
      </c>
      <c r="J29" s="72">
        <v>2.4979662434883487E-2</v>
      </c>
      <c r="K29" s="72">
        <v>3.4076810194785867E-2</v>
      </c>
      <c r="L29" s="72">
        <v>2.3505717248984787E-2</v>
      </c>
      <c r="M29" s="72">
        <v>8.2478394683811792E-3</v>
      </c>
      <c r="N29" s="72">
        <v>9.5701313979812651E-3</v>
      </c>
      <c r="O29" s="72">
        <v>2.9644580723147452E-2</v>
      </c>
      <c r="P29" s="72">
        <v>5.4305124879504098E-2</v>
      </c>
      <c r="Q29" s="72">
        <v>6.3994171420853202E-2</v>
      </c>
      <c r="R29" s="72">
        <v>5.0799202947118122E-2</v>
      </c>
      <c r="S29" s="72">
        <v>2.6861509024512335E-2</v>
      </c>
      <c r="T29" s="72">
        <v>1.394289962954246E-2</v>
      </c>
      <c r="U29" s="72">
        <v>1.6372206553653262E-2</v>
      </c>
      <c r="V29" s="72">
        <v>3.0199634355804247E-2</v>
      </c>
      <c r="W29" s="72">
        <v>8.8048817339356891E-2</v>
      </c>
      <c r="DA29" s="89" t="s">
        <v>777</v>
      </c>
    </row>
    <row r="30" spans="1:105" ht="12" customHeight="1" x14ac:dyDescent="0.25">
      <c r="A30" s="28" t="s">
        <v>192</v>
      </c>
      <c r="B30" s="72"/>
      <c r="C30" s="72">
        <v>0.12264792326799671</v>
      </c>
      <c r="D30" s="72">
        <v>0.21760984878426989</v>
      </c>
      <c r="E30" s="72">
        <v>0.37986606714672189</v>
      </c>
      <c r="F30" s="72">
        <v>0.37403149253391604</v>
      </c>
      <c r="G30" s="72">
        <v>0.58152925546875034</v>
      </c>
      <c r="H30" s="72">
        <v>0.37045218734752694</v>
      </c>
      <c r="I30" s="72">
        <v>0.11695587220734251</v>
      </c>
      <c r="J30" s="72">
        <v>0.26887343625531346</v>
      </c>
      <c r="K30" s="72">
        <v>0.28104114783601558</v>
      </c>
      <c r="L30" s="72">
        <v>0.28998021152889042</v>
      </c>
      <c r="M30" s="72">
        <v>0.26122115542335633</v>
      </c>
      <c r="N30" s="72">
        <v>0.2794167380339308</v>
      </c>
      <c r="O30" s="72">
        <v>0.36800348912867736</v>
      </c>
      <c r="P30" s="72">
        <v>0.32068335315370605</v>
      </c>
      <c r="Q30" s="72">
        <v>0.37359159574324519</v>
      </c>
      <c r="R30" s="72">
        <v>0.42415126987295676</v>
      </c>
      <c r="S30" s="72">
        <v>0.41551000538249772</v>
      </c>
      <c r="T30" s="72">
        <v>0.4150523118723769</v>
      </c>
      <c r="U30" s="72">
        <v>0.44025636962628184</v>
      </c>
      <c r="V30" s="72">
        <v>0.47345383769547261</v>
      </c>
      <c r="W30" s="72">
        <v>0.6097558649469712</v>
      </c>
      <c r="DA30" s="89" t="s">
        <v>778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779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780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20672.080163414663</v>
      </c>
      <c r="D3" s="65">
        <f>IF(RES_hh_fec_in!D3=0,0,1000*11630*RES_hh_fec_in!D3/RES_hh_num_in!D3)</f>
        <v>17755.088299828149</v>
      </c>
      <c r="E3" s="65">
        <f>IF(RES_hh_fec_in!E3=0,0,1000*11630*RES_hh_fec_in!E3/RES_hh_num_in!E3)</f>
        <v>19569.850441135215</v>
      </c>
      <c r="F3" s="65">
        <f>IF(RES_hh_fec_in!F3=0,0,1000*11630*RES_hh_fec_in!F3/RES_hh_num_in!F3)</f>
        <v>17649.878814204996</v>
      </c>
      <c r="G3" s="65">
        <f>IF(RES_hh_fec_in!G3=0,0,1000*11630*RES_hh_fec_in!G3/RES_hh_num_in!G3)</f>
        <v>18093.651424807216</v>
      </c>
      <c r="H3" s="65">
        <f>IF(RES_hh_fec_in!H3=0,0,1000*11630*RES_hh_fec_in!H3/RES_hh_num_in!H3)</f>
        <v>17593.953731503159</v>
      </c>
      <c r="I3" s="65">
        <f>IF(RES_hh_fec_in!I3=0,0,1000*11630*RES_hh_fec_in!I3/RES_hh_num_in!I3)</f>
        <v>15504.151708298441</v>
      </c>
      <c r="J3" s="65">
        <f>IF(RES_hh_fec_in!J3=0,0,1000*11630*RES_hh_fec_in!J3/RES_hh_num_in!J3)</f>
        <v>15103.880030673527</v>
      </c>
      <c r="K3" s="65">
        <f>IF(RES_hh_fec_in!K3=0,0,1000*11630*RES_hh_fec_in!K3/RES_hh_num_in!K3)</f>
        <v>14683.386407541098</v>
      </c>
      <c r="L3" s="65">
        <f>IF(RES_hh_fec_in!L3=0,0,1000*11630*RES_hh_fec_in!L3/RES_hh_num_in!L3)</f>
        <v>17754.753887649251</v>
      </c>
      <c r="M3" s="65">
        <f>IF(RES_hh_fec_in!M3=0,0,1000*11630*RES_hh_fec_in!M3/RES_hh_num_in!M3)</f>
        <v>15000.311864173404</v>
      </c>
      <c r="N3" s="65">
        <f>IF(RES_hh_fec_in!N3=0,0,1000*11630*RES_hh_fec_in!N3/RES_hh_num_in!N3)</f>
        <v>14585.088179018463</v>
      </c>
      <c r="O3" s="65">
        <f>IF(RES_hh_fec_in!O3=0,0,1000*11630*RES_hh_fec_in!O3/RES_hh_num_in!O3)</f>
        <v>16038.762122421625</v>
      </c>
      <c r="P3" s="65">
        <f>IF(RES_hh_fec_in!P3=0,0,1000*11630*RES_hh_fec_in!P3/RES_hh_num_in!P3)</f>
        <v>11936.377719808621</v>
      </c>
      <c r="Q3" s="65">
        <f>IF(RES_hh_fec_in!Q3=0,0,1000*11630*RES_hh_fec_in!Q3/RES_hh_num_in!Q3)</f>
        <v>10785.795765874926</v>
      </c>
      <c r="R3" s="65">
        <f>IF(RES_hh_fec_in!R3=0,0,1000*11630*RES_hh_fec_in!R3/RES_hh_num_in!R3)</f>
        <v>12704.148637862407</v>
      </c>
      <c r="S3" s="65">
        <f>IF(RES_hh_fec_in!S3=0,0,1000*11630*RES_hh_fec_in!S3/RES_hh_num_in!S3)</f>
        <v>12826.201843323957</v>
      </c>
      <c r="T3" s="65">
        <f>IF(RES_hh_fec_in!T3=0,0,1000*11630*RES_hh_fec_in!T3/RES_hh_num_in!T3)</f>
        <v>11404.499120373101</v>
      </c>
      <c r="U3" s="65">
        <f>IF(RES_hh_fec_in!U3=0,0,1000*11630*RES_hh_fec_in!U3/RES_hh_num_in!U3)</f>
        <v>10176.822092862994</v>
      </c>
      <c r="V3" s="65">
        <f>IF(RES_hh_fec_in!V3=0,0,1000*11630*RES_hh_fec_in!V3/RES_hh_num_in!V3)</f>
        <v>9861.5725972148321</v>
      </c>
      <c r="W3" s="65">
        <f>IF(RES_hh_fec_in!W3=0,0,1000*11630*RES_hh_fec_in!W3/RES_hh_num_in!W3)</f>
        <v>13722.509951992657</v>
      </c>
      <c r="DA3" s="87" t="s">
        <v>782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17634.98305753967</v>
      </c>
      <c r="D4" s="69">
        <f>IF(RES_hh_fec_in!D4=0,0,1000*11630*RES_hh_fec_in!D4/RES_hh_num_in!D4)</f>
        <v>14594.8521187727</v>
      </c>
      <c r="E4" s="69">
        <f>IF(RES_hh_fec_in!E4=0,0,1000*11630*RES_hh_fec_in!E4/RES_hh_num_in!E4)</f>
        <v>16409.004946406596</v>
      </c>
      <c r="F4" s="69">
        <f>IF(RES_hh_fec_in!F4=0,0,1000*11630*RES_hh_fec_in!F4/RES_hh_num_in!F4)</f>
        <v>14477.433755395859</v>
      </c>
      <c r="G4" s="69">
        <f>IF(RES_hh_fec_in!G4=0,0,1000*11630*RES_hh_fec_in!G4/RES_hh_num_in!G4)</f>
        <v>15150.1246885524</v>
      </c>
      <c r="H4" s="69">
        <f>IF(RES_hh_fec_in!H4=0,0,1000*11630*RES_hh_fec_in!H4/RES_hh_num_in!H4)</f>
        <v>14571.023414658337</v>
      </c>
      <c r="I4" s="69">
        <f>IF(RES_hh_fec_in!I4=0,0,1000*11630*RES_hh_fec_in!I4/RES_hh_num_in!I4)</f>
        <v>12484.758586362899</v>
      </c>
      <c r="J4" s="69">
        <f>IF(RES_hh_fec_in!J4=0,0,1000*11630*RES_hh_fec_in!J4/RES_hh_num_in!J4)</f>
        <v>12070.37990163526</v>
      </c>
      <c r="K4" s="69">
        <f>IF(RES_hh_fec_in!K4=0,0,1000*11630*RES_hh_fec_in!K4/RES_hh_num_in!K4)</f>
        <v>11516.289350876072</v>
      </c>
      <c r="L4" s="69">
        <f>IF(RES_hh_fec_in!L4=0,0,1000*11630*RES_hh_fec_in!L4/RES_hh_num_in!L4)</f>
        <v>14381.501034333211</v>
      </c>
      <c r="M4" s="69">
        <f>IF(RES_hh_fec_in!M4=0,0,1000*11630*RES_hh_fec_in!M4/RES_hh_num_in!M4)</f>
        <v>11659.419452036707</v>
      </c>
      <c r="N4" s="69">
        <f>IF(RES_hh_fec_in!N4=0,0,1000*11630*RES_hh_fec_in!N4/RES_hh_num_in!N4)</f>
        <v>11243.982856658627</v>
      </c>
      <c r="O4" s="69">
        <f>IF(RES_hh_fec_in!O4=0,0,1000*11630*RES_hh_fec_in!O4/RES_hh_num_in!O4)</f>
        <v>12750.827595962066</v>
      </c>
      <c r="P4" s="69">
        <f>IF(RES_hh_fec_in!P4=0,0,1000*11630*RES_hh_fec_in!P4/RES_hh_num_in!P4)</f>
        <v>8692.0660416754763</v>
      </c>
      <c r="Q4" s="69">
        <f>IF(RES_hh_fec_in!Q4=0,0,1000*11630*RES_hh_fec_in!Q4/RES_hh_num_in!Q4)</f>
        <v>7650.1896526145083</v>
      </c>
      <c r="R4" s="69">
        <f>IF(RES_hh_fec_in!R4=0,0,1000*11630*RES_hh_fec_in!R4/RES_hh_num_in!R4)</f>
        <v>9623.5311538892693</v>
      </c>
      <c r="S4" s="69">
        <f>IF(RES_hh_fec_in!S4=0,0,1000*11630*RES_hh_fec_in!S4/RES_hh_num_in!S4)</f>
        <v>9839.6303846537903</v>
      </c>
      <c r="T4" s="69">
        <f>IF(RES_hh_fec_in!T4=0,0,1000*11630*RES_hh_fec_in!T4/RES_hh_num_in!T4)</f>
        <v>8536.1063633968643</v>
      </c>
      <c r="U4" s="69">
        <f>IF(RES_hh_fec_in!U4=0,0,1000*11630*RES_hh_fec_in!U4/RES_hh_num_in!U4)</f>
        <v>7308.2887243903197</v>
      </c>
      <c r="V4" s="69">
        <f>IF(RES_hh_fec_in!V4=0,0,1000*11630*RES_hh_fec_in!V4/RES_hh_num_in!V4)</f>
        <v>7046.0311633525598</v>
      </c>
      <c r="W4" s="69">
        <f>IF(RES_hh_fec_in!W4=0,0,1000*11630*RES_hh_fec_in!W4/RES_hh_num_in!W4)</f>
        <v>10513.722236973637</v>
      </c>
      <c r="DA4" s="88" t="s">
        <v>783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0</v>
      </c>
      <c r="D5" s="72">
        <f>IF(RES_hh_fec_in!D5=0,0,1000*11630*RES_hh_fec_in!D5/RES_hh_num_in!D5)</f>
        <v>0</v>
      </c>
      <c r="E5" s="72">
        <f>IF(RES_hh_fec_in!E5=0,0,1000*11630*RES_hh_fec_in!E5/RES_hh_num_in!E5)</f>
        <v>0</v>
      </c>
      <c r="F5" s="72">
        <f>IF(RES_hh_fec_in!F5=0,0,1000*11630*RES_hh_fec_in!F5/RES_hh_num_in!F5)</f>
        <v>0</v>
      </c>
      <c r="G5" s="72">
        <f>IF(RES_hh_fec_in!G5=0,0,1000*11630*RES_hh_fec_in!G5/RES_hh_num_in!G5)</f>
        <v>0</v>
      </c>
      <c r="H5" s="72">
        <f>IF(RES_hh_fec_in!H5=0,0,1000*11630*RES_hh_fec_in!H5/RES_hh_num_in!H5)</f>
        <v>0</v>
      </c>
      <c r="I5" s="72">
        <f>IF(RES_hh_fec_in!I5=0,0,1000*11630*RES_hh_fec_in!I5/RES_hh_num_in!I5)</f>
        <v>0</v>
      </c>
      <c r="J5" s="72">
        <f>IF(RES_hh_fec_in!J5=0,0,1000*11630*RES_hh_fec_in!J5/RES_hh_num_in!J5)</f>
        <v>0</v>
      </c>
      <c r="K5" s="72">
        <f>IF(RES_hh_fec_in!K5=0,0,1000*11630*RES_hh_fec_in!K5/RES_hh_num_in!K5)</f>
        <v>0</v>
      </c>
      <c r="L5" s="72">
        <f>IF(RES_hh_fec_in!L5=0,0,1000*11630*RES_hh_fec_in!L5/RES_hh_num_in!L5)</f>
        <v>15153.751561577064</v>
      </c>
      <c r="M5" s="72">
        <f>IF(RES_hh_fec_in!M5=0,0,1000*11630*RES_hh_fec_in!M5/RES_hh_num_in!M5)</f>
        <v>10800.792081120471</v>
      </c>
      <c r="N5" s="72">
        <f>IF(RES_hh_fec_in!N5=0,0,1000*11630*RES_hh_fec_in!N5/RES_hh_num_in!N5)</f>
        <v>12598.964973123342</v>
      </c>
      <c r="O5" s="72">
        <f>IF(RES_hh_fec_in!O5=0,0,1000*11630*RES_hh_fec_in!O5/RES_hh_num_in!O5)</f>
        <v>12806.416837431541</v>
      </c>
      <c r="P5" s="72">
        <f>IF(RES_hh_fec_in!P5=0,0,1000*11630*RES_hh_fec_in!P5/RES_hh_num_in!P5)</f>
        <v>0</v>
      </c>
      <c r="Q5" s="72">
        <f>IF(RES_hh_fec_in!Q5=0,0,1000*11630*RES_hh_fec_in!Q5/RES_hh_num_in!Q5)</f>
        <v>0</v>
      </c>
      <c r="R5" s="72">
        <f>IF(RES_hh_fec_in!R5=0,0,1000*11630*RES_hh_fec_in!R5/RES_hh_num_in!R5)</f>
        <v>0</v>
      </c>
      <c r="S5" s="72">
        <f>IF(RES_hh_fec_in!S5=0,0,1000*11630*RES_hh_fec_in!S5/RES_hh_num_in!S5)</f>
        <v>0</v>
      </c>
      <c r="T5" s="72">
        <f>IF(RES_hh_fec_in!T5=0,0,1000*11630*RES_hh_fec_in!T5/RES_hh_num_in!T5)</f>
        <v>0</v>
      </c>
      <c r="U5" s="72">
        <f>IF(RES_hh_fec_in!U5=0,0,1000*11630*RES_hh_fec_in!U5/RES_hh_num_in!U5)</f>
        <v>0</v>
      </c>
      <c r="V5" s="72">
        <f>IF(RES_hh_fec_in!V5=0,0,1000*11630*RES_hh_fec_in!V5/RES_hh_num_in!V5)</f>
        <v>0</v>
      </c>
      <c r="W5" s="72">
        <f>IF(RES_hh_fec_in!W5=0,0,1000*11630*RES_hh_fec_in!W5/RES_hh_num_in!W5)</f>
        <v>0</v>
      </c>
      <c r="DA5" s="89" t="s">
        <v>784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0</v>
      </c>
      <c r="D6" s="72">
        <f>IF(RES_hh_fec_in!D6=0,0,1000*11630*RES_hh_fec_in!D6/RES_hh_num_in!D6)</f>
        <v>0</v>
      </c>
      <c r="E6" s="72">
        <f>IF(RES_hh_fec_in!E6=0,0,1000*11630*RES_hh_fec_in!E6/RES_hh_num_in!E6)</f>
        <v>17471.217517206227</v>
      </c>
      <c r="F6" s="72">
        <f>IF(RES_hh_fec_in!F6=0,0,1000*11630*RES_hh_fec_in!F6/RES_hh_num_in!F6)</f>
        <v>15918.271791084788</v>
      </c>
      <c r="G6" s="72">
        <f>IF(RES_hh_fec_in!G6=0,0,1000*11630*RES_hh_fec_in!G6/RES_hh_num_in!G6)</f>
        <v>17538.602066454983</v>
      </c>
      <c r="H6" s="72">
        <f>IF(RES_hh_fec_in!H6=0,0,1000*11630*RES_hh_fec_in!H6/RES_hh_num_in!H6)</f>
        <v>16288.484459646928</v>
      </c>
      <c r="I6" s="72">
        <f>IF(RES_hh_fec_in!I6=0,0,1000*11630*RES_hh_fec_in!I6/RES_hh_num_in!I6)</f>
        <v>15626.751749270858</v>
      </c>
      <c r="J6" s="72">
        <f>IF(RES_hh_fec_in!J6=0,0,1000*11630*RES_hh_fec_in!J6/RES_hh_num_in!J6)</f>
        <v>15871.325253108376</v>
      </c>
      <c r="K6" s="72">
        <f>IF(RES_hh_fec_in!K6=0,0,1000*11630*RES_hh_fec_in!K6/RES_hh_num_in!K6)</f>
        <v>0</v>
      </c>
      <c r="L6" s="72">
        <f>IF(RES_hh_fec_in!L6=0,0,1000*11630*RES_hh_fec_in!L6/RES_hh_num_in!L6)</f>
        <v>0</v>
      </c>
      <c r="M6" s="72">
        <f>IF(RES_hh_fec_in!M6=0,0,1000*11630*RES_hh_fec_in!M6/RES_hh_num_in!M6)</f>
        <v>0</v>
      </c>
      <c r="N6" s="72">
        <f>IF(RES_hh_fec_in!N6=0,0,1000*11630*RES_hh_fec_in!N6/RES_hh_num_in!N6)</f>
        <v>12035.785267894571</v>
      </c>
      <c r="O6" s="72">
        <f>IF(RES_hh_fec_in!O6=0,0,1000*11630*RES_hh_fec_in!O6/RES_hh_num_in!O6)</f>
        <v>15091.257317272528</v>
      </c>
      <c r="P6" s="72">
        <f>IF(RES_hh_fec_in!P6=0,0,1000*11630*RES_hh_fec_in!P6/RES_hh_num_in!P6)</f>
        <v>10408.553136761602</v>
      </c>
      <c r="Q6" s="72">
        <f>IF(RES_hh_fec_in!Q6=0,0,1000*11630*RES_hh_fec_in!Q6/RES_hh_num_in!Q6)</f>
        <v>8354.5159788136334</v>
      </c>
      <c r="R6" s="72">
        <f>IF(RES_hh_fec_in!R6=0,0,1000*11630*RES_hh_fec_in!R6/RES_hh_num_in!R6)</f>
        <v>9680.6924155613706</v>
      </c>
      <c r="S6" s="72">
        <f>IF(RES_hh_fec_in!S6=0,0,1000*11630*RES_hh_fec_in!S6/RES_hh_num_in!S6)</f>
        <v>11419.477708763374</v>
      </c>
      <c r="T6" s="72">
        <f>IF(RES_hh_fec_in!T6=0,0,1000*11630*RES_hh_fec_in!T6/RES_hh_num_in!T6)</f>
        <v>10062.099020714692</v>
      </c>
      <c r="U6" s="72">
        <f>IF(RES_hh_fec_in!U6=0,0,1000*11630*RES_hh_fec_in!U6/RES_hh_num_in!U6)</f>
        <v>8568.6177731131465</v>
      </c>
      <c r="V6" s="72">
        <f>IF(RES_hh_fec_in!V6=0,0,1000*11630*RES_hh_fec_in!V6/RES_hh_num_in!V6)</f>
        <v>8854.1830699444363</v>
      </c>
      <c r="W6" s="72">
        <f>IF(RES_hh_fec_in!W6=0,0,1000*11630*RES_hh_fec_in!W6/RES_hh_num_in!W6)</f>
        <v>12056.545585922351</v>
      </c>
      <c r="DA6" s="89" t="s">
        <v>785</v>
      </c>
    </row>
    <row r="7" spans="1:105" ht="12" customHeight="1" x14ac:dyDescent="0.25">
      <c r="A7" s="28" t="s">
        <v>205</v>
      </c>
      <c r="B7" s="72"/>
      <c r="C7" s="72">
        <f>IF(RES_hh_fec_in!C7=0,0,1000*11630*RES_hh_fec_in!C7/RES_hh_num_in!C7)</f>
        <v>20362.870661890622</v>
      </c>
      <c r="D7" s="72">
        <f>IF(RES_hh_fec_in!D7=0,0,1000*11630*RES_hh_fec_in!D7/RES_hh_num_in!D7)</f>
        <v>17637.393160192183</v>
      </c>
      <c r="E7" s="72">
        <f>IF(RES_hh_fec_in!E7=0,0,1000*11630*RES_hh_fec_in!E7/RES_hh_num_in!E7)</f>
        <v>19752.015419832151</v>
      </c>
      <c r="F7" s="72">
        <f>IF(RES_hh_fec_in!F7=0,0,1000*11630*RES_hh_fec_in!F7/RES_hh_num_in!F7)</f>
        <v>18303.35846235701</v>
      </c>
      <c r="G7" s="72">
        <f>IF(RES_hh_fec_in!G7=0,0,1000*11630*RES_hh_fec_in!G7/RES_hh_num_in!G7)</f>
        <v>17148.101673747075</v>
      </c>
      <c r="H7" s="72">
        <f>IF(RES_hh_fec_in!H7=0,0,1000*11630*RES_hh_fec_in!H7/RES_hh_num_in!H7)</f>
        <v>17332.395520775754</v>
      </c>
      <c r="I7" s="72">
        <f>IF(RES_hh_fec_in!I7=0,0,1000*11630*RES_hh_fec_in!I7/RES_hh_num_in!I7)</f>
        <v>14904.791077864125</v>
      </c>
      <c r="J7" s="72">
        <f>IF(RES_hh_fec_in!J7=0,0,1000*11630*RES_hh_fec_in!J7/RES_hh_num_in!J7)</f>
        <v>14760.875506698994</v>
      </c>
      <c r="K7" s="72">
        <f>IF(RES_hh_fec_in!K7=0,0,1000*11630*RES_hh_fec_in!K7/RES_hh_num_in!K7)</f>
        <v>14099.991284812011</v>
      </c>
      <c r="L7" s="72">
        <f>IF(RES_hh_fec_in!L7=0,0,1000*11630*RES_hh_fec_in!L7/RES_hh_num_in!L7)</f>
        <v>17678.219481213921</v>
      </c>
      <c r="M7" s="72">
        <f>IF(RES_hh_fec_in!M7=0,0,1000*11630*RES_hh_fec_in!M7/RES_hh_num_in!M7)</f>
        <v>14151.843408178331</v>
      </c>
      <c r="N7" s="72">
        <f>IF(RES_hh_fec_in!N7=0,0,1000*11630*RES_hh_fec_in!N7/RES_hh_num_in!N7)</f>
        <v>12554.898676059562</v>
      </c>
      <c r="O7" s="72">
        <f>IF(RES_hh_fec_in!O7=0,0,1000*11630*RES_hh_fec_in!O7/RES_hh_num_in!O7)</f>
        <v>14788.843516116529</v>
      </c>
      <c r="P7" s="72">
        <f>IF(RES_hh_fec_in!P7=0,0,1000*11630*RES_hh_fec_in!P7/RES_hh_num_in!P7)</f>
        <v>10749.073216089404</v>
      </c>
      <c r="Q7" s="72">
        <f>IF(RES_hh_fec_in!Q7=0,0,1000*11630*RES_hh_fec_in!Q7/RES_hh_num_in!Q7)</f>
        <v>9186.9769433983511</v>
      </c>
      <c r="R7" s="72">
        <f>IF(RES_hh_fec_in!R7=0,0,1000*11630*RES_hh_fec_in!R7/RES_hh_num_in!R7)</f>
        <v>10825.117183145732</v>
      </c>
      <c r="S7" s="72">
        <f>IF(RES_hh_fec_in!S7=0,0,1000*11630*RES_hh_fec_in!S7/RES_hh_num_in!S7)</f>
        <v>11347.205128374102</v>
      </c>
      <c r="T7" s="72">
        <f>IF(RES_hh_fec_in!T7=0,0,1000*11630*RES_hh_fec_in!T7/RES_hh_num_in!T7)</f>
        <v>10195.802052429253</v>
      </c>
      <c r="U7" s="72">
        <f>IF(RES_hh_fec_in!U7=0,0,1000*11630*RES_hh_fec_in!U7/RES_hh_num_in!U7)</f>
        <v>8746.6605498424178</v>
      </c>
      <c r="V7" s="72">
        <f>IF(RES_hh_fec_in!V7=0,0,1000*11630*RES_hh_fec_in!V7/RES_hh_num_in!V7)</f>
        <v>8934.8720458053685</v>
      </c>
      <c r="W7" s="72">
        <f>IF(RES_hh_fec_in!W7=0,0,1000*11630*RES_hh_fec_in!W7/RES_hh_num_in!W7)</f>
        <v>12196.586973094996</v>
      </c>
      <c r="DA7" s="89" t="s">
        <v>786</v>
      </c>
    </row>
    <row r="8" spans="1:105" ht="12" customHeight="1" x14ac:dyDescent="0.25">
      <c r="A8" s="28" t="s">
        <v>192</v>
      </c>
      <c r="B8" s="72"/>
      <c r="C8" s="72">
        <f>IF(RES_hh_fec_in!C8=0,0,1000*11630*RES_hh_fec_in!C8/RES_hh_num_in!C8)</f>
        <v>18059.8617799604</v>
      </c>
      <c r="D8" s="72">
        <f>IF(RES_hh_fec_in!D8=0,0,1000*11630*RES_hh_fec_in!D8/RES_hh_num_in!D8)</f>
        <v>14832.631718653925</v>
      </c>
      <c r="E8" s="72">
        <f>IF(RES_hh_fec_in!E8=0,0,1000*11630*RES_hh_fec_in!E8/RES_hh_num_in!E8)</f>
        <v>16499.514354373885</v>
      </c>
      <c r="F8" s="72">
        <f>IF(RES_hh_fec_in!F8=0,0,1000*11630*RES_hh_fec_in!F8/RES_hh_num_in!F8)</f>
        <v>14125.358805942295</v>
      </c>
      <c r="G8" s="72">
        <f>IF(RES_hh_fec_in!G8=0,0,1000*11630*RES_hh_fec_in!G8/RES_hh_num_in!G8)</f>
        <v>15760.212570798105</v>
      </c>
      <c r="H8" s="72">
        <f>IF(RES_hh_fec_in!H8=0,0,1000*11630*RES_hh_fec_in!H8/RES_hh_num_in!H8)</f>
        <v>14839.706603857752</v>
      </c>
      <c r="I8" s="72">
        <f>IF(RES_hh_fec_in!I8=0,0,1000*11630*RES_hh_fec_in!I8/RES_hh_num_in!I8)</f>
        <v>12687.751429420923</v>
      </c>
      <c r="J8" s="72">
        <f>IF(RES_hh_fec_in!J8=0,0,1000*11630*RES_hh_fec_in!J8/RES_hh_num_in!J8)</f>
        <v>12324.844644410648</v>
      </c>
      <c r="K8" s="72">
        <f>IF(RES_hh_fec_in!K8=0,0,1000*11630*RES_hh_fec_in!K8/RES_hh_num_in!K8)</f>
        <v>12278.577026452935</v>
      </c>
      <c r="L8" s="72">
        <f>IF(RES_hh_fec_in!L8=0,0,1000*11630*RES_hh_fec_in!L8/RES_hh_num_in!L8)</f>
        <v>14799.194570434198</v>
      </c>
      <c r="M8" s="72">
        <f>IF(RES_hh_fec_in!M8=0,0,1000*11630*RES_hh_fec_in!M8/RES_hh_num_in!M8)</f>
        <v>11811.056011898248</v>
      </c>
      <c r="N8" s="72">
        <f>IF(RES_hh_fec_in!N8=0,0,1000*11630*RES_hh_fec_in!N8/RES_hh_num_in!N8)</f>
        <v>11394.685765330694</v>
      </c>
      <c r="O8" s="72">
        <f>IF(RES_hh_fec_in!O8=0,0,1000*11630*RES_hh_fec_in!O8/RES_hh_num_in!O8)</f>
        <v>12778.223357659825</v>
      </c>
      <c r="P8" s="72">
        <f>IF(RES_hh_fec_in!P8=0,0,1000*11630*RES_hh_fec_in!P8/RES_hh_num_in!P8)</f>
        <v>9241.4884017133572</v>
      </c>
      <c r="Q8" s="72">
        <f>IF(RES_hh_fec_in!Q8=0,0,1000*11630*RES_hh_fec_in!Q8/RES_hh_num_in!Q8)</f>
        <v>8188.9348261976138</v>
      </c>
      <c r="R8" s="72">
        <f>IF(RES_hh_fec_in!R8=0,0,1000*11630*RES_hh_fec_in!R8/RES_hh_num_in!R8)</f>
        <v>10378.015594053079</v>
      </c>
      <c r="S8" s="72">
        <f>IF(RES_hh_fec_in!S8=0,0,1000*11630*RES_hh_fec_in!S8/RES_hh_num_in!S8)</f>
        <v>10275.268410604325</v>
      </c>
      <c r="T8" s="72">
        <f>IF(RES_hh_fec_in!T8=0,0,1000*11630*RES_hh_fec_in!T8/RES_hh_num_in!T8)</f>
        <v>9267.5216605459482</v>
      </c>
      <c r="U8" s="72">
        <f>IF(RES_hh_fec_in!U8=0,0,1000*11630*RES_hh_fec_in!U8/RES_hh_num_in!U8)</f>
        <v>8251.0760837956805</v>
      </c>
      <c r="V8" s="72">
        <f>IF(RES_hh_fec_in!V8=0,0,1000*11630*RES_hh_fec_in!V8/RES_hh_num_in!V8)</f>
        <v>8115.5359681366517</v>
      </c>
      <c r="W8" s="72">
        <f>IF(RES_hh_fec_in!W8=0,0,1000*11630*RES_hh_fec_in!W8/RES_hh_num_in!W8)</f>
        <v>11208.619766963157</v>
      </c>
      <c r="DA8" s="89" t="s">
        <v>787</v>
      </c>
    </row>
    <row r="9" spans="1:105" ht="12" customHeight="1" x14ac:dyDescent="0.25">
      <c r="A9" s="28" t="s">
        <v>207</v>
      </c>
      <c r="B9" s="72"/>
      <c r="C9" s="72">
        <f>IF(RES_hh_fec_in!C9=0,0,1000*11630*RES_hh_fec_in!C9/RES_hh_num_in!C9)</f>
        <v>19089.427559333508</v>
      </c>
      <c r="D9" s="72">
        <f>IF(RES_hh_fec_in!D9=0,0,1000*11630*RES_hh_fec_in!D9/RES_hh_num_in!D9)</f>
        <v>16065.809890648001</v>
      </c>
      <c r="E9" s="72">
        <f>IF(RES_hh_fec_in!E9=0,0,1000*11630*RES_hh_fec_in!E9/RES_hh_num_in!E9)</f>
        <v>17639.99241360011</v>
      </c>
      <c r="F9" s="72">
        <f>IF(RES_hh_fec_in!F9=0,0,1000*11630*RES_hh_fec_in!F9/RES_hh_num_in!F9)</f>
        <v>15621.18226380634</v>
      </c>
      <c r="G9" s="72">
        <f>IF(RES_hh_fec_in!G9=0,0,1000*11630*RES_hh_fec_in!G9/RES_hh_num_in!G9)</f>
        <v>14826.516349213382</v>
      </c>
      <c r="H9" s="72">
        <f>IF(RES_hh_fec_in!H9=0,0,1000*11630*RES_hh_fec_in!H9/RES_hh_num_in!H9)</f>
        <v>14914.561839896913</v>
      </c>
      <c r="I9" s="72">
        <f>IF(RES_hh_fec_in!I9=0,0,1000*11630*RES_hh_fec_in!I9/RES_hh_num_in!I9)</f>
        <v>13615.040526274794</v>
      </c>
      <c r="J9" s="72">
        <f>IF(RES_hh_fec_in!J9=0,0,1000*11630*RES_hh_fec_in!J9/RES_hh_num_in!J9)</f>
        <v>12654.198621812882</v>
      </c>
      <c r="K9" s="72">
        <f>IF(RES_hh_fec_in!K9=0,0,1000*11630*RES_hh_fec_in!K9/RES_hh_num_in!K9)</f>
        <v>12309.183537507635</v>
      </c>
      <c r="L9" s="72">
        <f>IF(RES_hh_fec_in!L9=0,0,1000*11630*RES_hh_fec_in!L9/RES_hh_num_in!L9)</f>
        <v>14746.813035440904</v>
      </c>
      <c r="M9" s="72">
        <f>IF(RES_hh_fec_in!M9=0,0,1000*11630*RES_hh_fec_in!M9/RES_hh_num_in!M9)</f>
        <v>12256.001195545483</v>
      </c>
      <c r="N9" s="72">
        <f>IF(RES_hh_fec_in!N9=0,0,1000*11630*RES_hh_fec_in!N9/RES_hh_num_in!N9)</f>
        <v>11968.750119628494</v>
      </c>
      <c r="O9" s="72">
        <f>IF(RES_hh_fec_in!O9=0,0,1000*11630*RES_hh_fec_in!O9/RES_hh_num_in!O9)</f>
        <v>13517.144006311755</v>
      </c>
      <c r="P9" s="72">
        <f>IF(RES_hh_fec_in!P9=0,0,1000*11630*RES_hh_fec_in!P9/RES_hh_num_in!P9)</f>
        <v>9897.5519261435202</v>
      </c>
      <c r="Q9" s="72">
        <f>IF(RES_hh_fec_in!Q9=0,0,1000*11630*RES_hh_fec_in!Q9/RES_hh_num_in!Q9)</f>
        <v>8728.1473408473757</v>
      </c>
      <c r="R9" s="72">
        <f>IF(RES_hh_fec_in!R9=0,0,1000*11630*RES_hh_fec_in!R9/RES_hh_num_in!R9)</f>
        <v>10420.870505754061</v>
      </c>
      <c r="S9" s="72">
        <f>IF(RES_hh_fec_in!S9=0,0,1000*11630*RES_hh_fec_in!S9/RES_hh_num_in!S9)</f>
        <v>10652.336807733123</v>
      </c>
      <c r="T9" s="72">
        <f>IF(RES_hh_fec_in!T9=0,0,1000*11630*RES_hh_fec_in!T9/RES_hh_num_in!T9)</f>
        <v>9547.6213048837835</v>
      </c>
      <c r="U9" s="72">
        <f>IF(RES_hh_fec_in!U9=0,0,1000*11630*RES_hh_fec_in!U9/RES_hh_num_in!U9)</f>
        <v>8103.8184949092383</v>
      </c>
      <c r="V9" s="72">
        <f>IF(RES_hh_fec_in!V9=0,0,1000*11630*RES_hh_fec_in!V9/RES_hh_num_in!V9)</f>
        <v>7864.0575938065604</v>
      </c>
      <c r="W9" s="72">
        <f>IF(RES_hh_fec_in!W9=0,0,1000*11630*RES_hh_fec_in!W9/RES_hh_num_in!W9)</f>
        <v>12167.368860734297</v>
      </c>
      <c r="DA9" s="89" t="s">
        <v>788</v>
      </c>
    </row>
    <row r="10" spans="1:105" ht="12" customHeight="1" x14ac:dyDescent="0.25">
      <c r="A10" s="28" t="s">
        <v>202</v>
      </c>
      <c r="B10" s="72"/>
      <c r="C10" s="72">
        <f>IF(RES_hh_fec_in!C10=0,0,1000*11630*RES_hh_fec_in!C10/RES_hh_num_in!C10)</f>
        <v>0</v>
      </c>
      <c r="D10" s="72">
        <f>IF(RES_hh_fec_in!D10=0,0,1000*11630*RES_hh_fec_in!D10/RES_hh_num_in!D10)</f>
        <v>0</v>
      </c>
      <c r="E10" s="72">
        <f>IF(RES_hh_fec_in!E10=0,0,1000*11630*RES_hh_fec_in!E10/RES_hh_num_in!E10)</f>
        <v>0</v>
      </c>
      <c r="F10" s="72">
        <f>IF(RES_hh_fec_in!F10=0,0,1000*11630*RES_hh_fec_in!F10/RES_hh_num_in!F10)</f>
        <v>0</v>
      </c>
      <c r="G10" s="72">
        <f>IF(RES_hh_fec_in!G10=0,0,1000*11630*RES_hh_fec_in!G10/RES_hh_num_in!G10)</f>
        <v>0</v>
      </c>
      <c r="H10" s="72">
        <f>IF(RES_hh_fec_in!H10=0,0,1000*11630*RES_hh_fec_in!H10/RES_hh_num_in!H10)</f>
        <v>0</v>
      </c>
      <c r="I10" s="72">
        <f>IF(RES_hh_fec_in!I10=0,0,1000*11630*RES_hh_fec_in!I10/RES_hh_num_in!I10)</f>
        <v>0</v>
      </c>
      <c r="J10" s="72">
        <f>IF(RES_hh_fec_in!J10=0,0,1000*11630*RES_hh_fec_in!J10/RES_hh_num_in!J10)</f>
        <v>0</v>
      </c>
      <c r="K10" s="72">
        <f>IF(RES_hh_fec_in!K10=0,0,1000*11630*RES_hh_fec_in!K10/RES_hh_num_in!K10)</f>
        <v>0</v>
      </c>
      <c r="L10" s="72">
        <f>IF(RES_hh_fec_in!L10=0,0,1000*11630*RES_hh_fec_in!L10/RES_hh_num_in!L10)</f>
        <v>0</v>
      </c>
      <c r="M10" s="72">
        <f>IF(RES_hh_fec_in!M10=0,0,1000*11630*RES_hh_fec_in!M10/RES_hh_num_in!M10)</f>
        <v>0</v>
      </c>
      <c r="N10" s="72">
        <f>IF(RES_hh_fec_in!N10=0,0,1000*11630*RES_hh_fec_in!N10/RES_hh_num_in!N10)</f>
        <v>0</v>
      </c>
      <c r="O10" s="72">
        <f>IF(RES_hh_fec_in!O10=0,0,1000*11630*RES_hh_fec_in!O10/RES_hh_num_in!O10)</f>
        <v>0</v>
      </c>
      <c r="P10" s="72">
        <f>IF(RES_hh_fec_in!P10=0,0,1000*11630*RES_hh_fec_in!P10/RES_hh_num_in!P10)</f>
        <v>0</v>
      </c>
      <c r="Q10" s="72">
        <f>IF(RES_hh_fec_in!Q10=0,0,1000*11630*RES_hh_fec_in!Q10/RES_hh_num_in!Q10)</f>
        <v>0</v>
      </c>
      <c r="R10" s="72">
        <f>IF(RES_hh_fec_in!R10=0,0,1000*11630*RES_hh_fec_in!R10/RES_hh_num_in!R10)</f>
        <v>0</v>
      </c>
      <c r="S10" s="72">
        <f>IF(RES_hh_fec_in!S10=0,0,1000*11630*RES_hh_fec_in!S10/RES_hh_num_in!S10)</f>
        <v>0</v>
      </c>
      <c r="T10" s="72">
        <f>IF(RES_hh_fec_in!T10=0,0,1000*11630*RES_hh_fec_in!T10/RES_hh_num_in!T10)</f>
        <v>0</v>
      </c>
      <c r="U10" s="72">
        <f>IF(RES_hh_fec_in!U10=0,0,1000*11630*RES_hh_fec_in!U10/RES_hh_num_in!U10)</f>
        <v>0</v>
      </c>
      <c r="V10" s="72">
        <f>IF(RES_hh_fec_in!V10=0,0,1000*11630*RES_hh_fec_in!V10/RES_hh_num_in!V10)</f>
        <v>0</v>
      </c>
      <c r="W10" s="72">
        <f>IF(RES_hh_fec_in!W10=0,0,1000*11630*RES_hh_fec_in!W10/RES_hh_num_in!W10)</f>
        <v>0</v>
      </c>
      <c r="DA10" s="89" t="s">
        <v>789</v>
      </c>
    </row>
    <row r="11" spans="1:105" ht="12" customHeight="1" x14ac:dyDescent="0.25">
      <c r="A11" s="28" t="s">
        <v>203</v>
      </c>
      <c r="B11" s="72"/>
      <c r="C11" s="72">
        <f>IF(RES_hh_fec_in!C11=0,0,1000*11630*RES_hh_fec_in!C11/RES_hh_num_in!C11)</f>
        <v>13875.758735040814</v>
      </c>
      <c r="D11" s="72">
        <f>IF(RES_hh_fec_in!D11=0,0,1000*11630*RES_hh_fec_in!D11/RES_hh_num_in!D11)</f>
        <v>11470.316694454077</v>
      </c>
      <c r="E11" s="72">
        <f>IF(RES_hh_fec_in!E11=0,0,1000*11630*RES_hh_fec_in!E11/RES_hh_num_in!E11)</f>
        <v>13487.155162440209</v>
      </c>
      <c r="F11" s="72">
        <f>IF(RES_hh_fec_in!F11=0,0,1000*11630*RES_hh_fec_in!F11/RES_hh_num_in!F11)</f>
        <v>13625.341515581402</v>
      </c>
      <c r="G11" s="72">
        <f>IF(RES_hh_fec_in!G11=0,0,1000*11630*RES_hh_fec_in!G11/RES_hh_num_in!G11)</f>
        <v>0</v>
      </c>
      <c r="H11" s="72">
        <f>IF(RES_hh_fec_in!H11=0,0,1000*11630*RES_hh_fec_in!H11/RES_hh_num_in!H11)</f>
        <v>10658.375998221594</v>
      </c>
      <c r="I11" s="72">
        <f>IF(RES_hh_fec_in!I11=0,0,1000*11630*RES_hh_fec_in!I11/RES_hh_num_in!I11)</f>
        <v>10939.852789633062</v>
      </c>
      <c r="J11" s="72">
        <f>IF(RES_hh_fec_in!J11=0,0,1000*11630*RES_hh_fec_in!J11/RES_hh_num_in!J11)</f>
        <v>10429.181730997592</v>
      </c>
      <c r="K11" s="72">
        <f>IF(RES_hh_fec_in!K11=0,0,1000*11630*RES_hh_fec_in!K11/RES_hh_num_in!K11)</f>
        <v>10177.597254619026</v>
      </c>
      <c r="L11" s="72">
        <f>IF(RES_hh_fec_in!L11=0,0,1000*11630*RES_hh_fec_in!L11/RES_hh_num_in!L11)</f>
        <v>12156.34360373287</v>
      </c>
      <c r="M11" s="72">
        <f>IF(RES_hh_fec_in!M11=0,0,1000*11630*RES_hh_fec_in!M11/RES_hh_num_in!M11)</f>
        <v>10202.08246952688</v>
      </c>
      <c r="N11" s="72">
        <f>IF(RES_hh_fec_in!N11=0,0,1000*11630*RES_hh_fec_in!N11/RES_hh_num_in!N11)</f>
        <v>10006.307236018238</v>
      </c>
      <c r="O11" s="72">
        <f>IF(RES_hh_fec_in!O11=0,0,1000*11630*RES_hh_fec_in!O11/RES_hh_num_in!O11)</f>
        <v>11701.260254922547</v>
      </c>
      <c r="P11" s="72">
        <f>IF(RES_hh_fec_in!P11=0,0,1000*11630*RES_hh_fec_in!P11/RES_hh_num_in!P11)</f>
        <v>8734.9631840423262</v>
      </c>
      <c r="Q11" s="72">
        <f>IF(RES_hh_fec_in!Q11=0,0,1000*11630*RES_hh_fec_in!Q11/RES_hh_num_in!Q11)</f>
        <v>7721.705506641656</v>
      </c>
      <c r="R11" s="72">
        <f>IF(RES_hh_fec_in!R11=0,0,1000*11630*RES_hh_fec_in!R11/RES_hh_num_in!R11)</f>
        <v>9209.7835883412336</v>
      </c>
      <c r="S11" s="72">
        <f>IF(RES_hh_fec_in!S11=0,0,1000*11630*RES_hh_fec_in!S11/RES_hh_num_in!S11)</f>
        <v>9715.6513695108242</v>
      </c>
      <c r="T11" s="72">
        <f>IF(RES_hh_fec_in!T11=0,0,1000*11630*RES_hh_fec_in!T11/RES_hh_num_in!T11)</f>
        <v>8855.2859395575579</v>
      </c>
      <c r="U11" s="72">
        <f>IF(RES_hh_fec_in!U11=0,0,1000*11630*RES_hh_fec_in!U11/RES_hh_num_in!U11)</f>
        <v>7279.4040070593192</v>
      </c>
      <c r="V11" s="72">
        <f>IF(RES_hh_fec_in!V11=0,0,1000*11630*RES_hh_fec_in!V11/RES_hh_num_in!V11)</f>
        <v>7740.9316645194413</v>
      </c>
      <c r="W11" s="72">
        <f>IF(RES_hh_fec_in!W11=0,0,1000*11630*RES_hh_fec_in!W11/RES_hh_num_in!W11)</f>
        <v>10330.854498524393</v>
      </c>
      <c r="DA11" s="89" t="s">
        <v>790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7259.021745506082</v>
      </c>
      <c r="D12" s="72">
        <f>IF(RES_hh_fec_in!D12=0,0,1000*11630*RES_hh_fec_in!D12/RES_hh_num_in!D12)</f>
        <v>5923.4646877662253</v>
      </c>
      <c r="E12" s="72">
        <f>IF(RES_hh_fec_in!E12=0,0,1000*11630*RES_hh_fec_in!E12/RES_hh_num_in!E12)</f>
        <v>6529.2868693137634</v>
      </c>
      <c r="F12" s="72">
        <f>IF(RES_hh_fec_in!F12=0,0,1000*11630*RES_hh_fec_in!F12/RES_hh_num_in!F12)</f>
        <v>5559.575925879396</v>
      </c>
      <c r="G12" s="72">
        <f>IF(RES_hh_fec_in!G12=0,0,1000*11630*RES_hh_fec_in!G12/RES_hh_num_in!G12)</f>
        <v>5176.8162361040659</v>
      </c>
      <c r="H12" s="72">
        <f>IF(RES_hh_fec_in!H12=0,0,1000*11630*RES_hh_fec_in!H12/RES_hh_num_in!H12)</f>
        <v>4429.1540429756542</v>
      </c>
      <c r="I12" s="72">
        <f>IF(RES_hh_fec_in!I12=0,0,1000*11630*RES_hh_fec_in!I12/RES_hh_num_in!I12)</f>
        <v>4238.7469615564587</v>
      </c>
      <c r="J12" s="72">
        <f>IF(RES_hh_fec_in!J12=0,0,1000*11630*RES_hh_fec_in!J12/RES_hh_num_in!J12)</f>
        <v>3460.5200284472576</v>
      </c>
      <c r="K12" s="72">
        <f>IF(RES_hh_fec_in!K12=0,0,1000*11630*RES_hh_fec_in!K12/RES_hh_num_in!K12)</f>
        <v>3804.8599830743406</v>
      </c>
      <c r="L12" s="72">
        <f>IF(RES_hh_fec_in!L12=0,0,1000*11630*RES_hh_fec_in!L12/RES_hh_num_in!L12)</f>
        <v>4048.1687024991375</v>
      </c>
      <c r="M12" s="72">
        <f>IF(RES_hh_fec_in!M12=0,0,1000*11630*RES_hh_fec_in!M12/RES_hh_num_in!M12)</f>
        <v>3296.490826752492</v>
      </c>
      <c r="N12" s="72">
        <f>IF(RES_hh_fec_in!N12=0,0,1000*11630*RES_hh_fec_in!N12/RES_hh_num_in!N12)</f>
        <v>2958.2025245390123</v>
      </c>
      <c r="O12" s="72">
        <f>IF(RES_hh_fec_in!O12=0,0,1000*11630*RES_hh_fec_in!O12/RES_hh_num_in!O12)</f>
        <v>2989.7604450432414</v>
      </c>
      <c r="P12" s="72">
        <f>IF(RES_hh_fec_in!P12=0,0,1000*11630*RES_hh_fec_in!P12/RES_hh_num_in!P12)</f>
        <v>2309.1494564273016</v>
      </c>
      <c r="Q12" s="72">
        <f>IF(RES_hh_fec_in!Q12=0,0,1000*11630*RES_hh_fec_in!Q12/RES_hh_num_in!Q12)</f>
        <v>2139.2731276460831</v>
      </c>
      <c r="R12" s="72">
        <f>IF(RES_hh_fec_in!R12=0,0,1000*11630*RES_hh_fec_in!R12/RES_hh_num_in!R12)</f>
        <v>2397.8438881380439</v>
      </c>
      <c r="S12" s="72">
        <f>IF(RES_hh_fec_in!S12=0,0,1000*11630*RES_hh_fec_in!S12/RES_hh_num_in!S12)</f>
        <v>2318.2920215753352</v>
      </c>
      <c r="T12" s="72">
        <f>IF(RES_hh_fec_in!T12=0,0,1000*11630*RES_hh_fec_in!T12/RES_hh_num_in!T12)</f>
        <v>2298.8127760255388</v>
      </c>
      <c r="U12" s="72">
        <f>IF(RES_hh_fec_in!U12=0,0,1000*11630*RES_hh_fec_in!U12/RES_hh_num_in!U12)</f>
        <v>1739.7700420985782</v>
      </c>
      <c r="V12" s="72">
        <f>IF(RES_hh_fec_in!V12=0,0,1000*11630*RES_hh_fec_in!V12/RES_hh_num_in!V12)</f>
        <v>2131.6263506557734</v>
      </c>
      <c r="W12" s="72">
        <f>IF(RES_hh_fec_in!W12=0,0,1000*11630*RES_hh_fec_in!W12/RES_hh_num_in!W12)</f>
        <v>2764.3924063938321</v>
      </c>
      <c r="DA12" s="89" t="s">
        <v>791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15288.014090389699</v>
      </c>
      <c r="D13" s="74">
        <f>IF(RES_hh_fec_in!D13=0,0,1000*11630*RES_hh_fec_in!D13/RES_hh_num_in!D13)</f>
        <v>13183.822361130844</v>
      </c>
      <c r="E13" s="74">
        <f>IF(RES_hh_fec_in!E13=0,0,1000*11630*RES_hh_fec_in!E13/RES_hh_num_in!E13)</f>
        <v>15244.607510634285</v>
      </c>
      <c r="F13" s="74">
        <f>IF(RES_hh_fec_in!F13=0,0,1000*11630*RES_hh_fec_in!F13/RES_hh_num_in!F13)</f>
        <v>13526.825052644341</v>
      </c>
      <c r="G13" s="74">
        <f>IF(RES_hh_fec_in!G13=0,0,1000*11630*RES_hh_fec_in!G13/RES_hh_num_in!G13)</f>
        <v>12225.817075113659</v>
      </c>
      <c r="H13" s="74">
        <f>IF(RES_hh_fec_in!H13=0,0,1000*11630*RES_hh_fec_in!H13/RES_hh_num_in!H13)</f>
        <v>12126.997932647786</v>
      </c>
      <c r="I13" s="74">
        <f>IF(RES_hh_fec_in!I13=0,0,1000*11630*RES_hh_fec_in!I13/RES_hh_num_in!I13)</f>
        <v>11756.734805820588</v>
      </c>
      <c r="J13" s="74">
        <f>IF(RES_hh_fec_in!J13=0,0,1000*11630*RES_hh_fec_in!J13/RES_hh_num_in!J13)</f>
        <v>11022.464801708502</v>
      </c>
      <c r="K13" s="74">
        <f>IF(RES_hh_fec_in!K13=0,0,1000*11630*RES_hh_fec_in!K13/RES_hh_num_in!K13)</f>
        <v>10671.637561594425</v>
      </c>
      <c r="L13" s="74">
        <f>IF(RES_hh_fec_in!L13=0,0,1000*11630*RES_hh_fec_in!L13/RES_hh_num_in!L13)</f>
        <v>12981.188203913263</v>
      </c>
      <c r="M13" s="74">
        <f>IF(RES_hh_fec_in!M13=0,0,1000*11630*RES_hh_fec_in!M13/RES_hh_num_in!M13)</f>
        <v>11334.68759931559</v>
      </c>
      <c r="N13" s="74">
        <f>IF(RES_hh_fec_in!N13=0,0,1000*11630*RES_hh_fec_in!N13/RES_hh_num_in!N13)</f>
        <v>10467.612322269011</v>
      </c>
      <c r="O13" s="74">
        <f>IF(RES_hh_fec_in!O13=0,0,1000*11630*RES_hh_fec_in!O13/RES_hh_num_in!O13)</f>
        <v>12205.592871311019</v>
      </c>
      <c r="P13" s="74">
        <f>IF(RES_hh_fec_in!P13=0,0,1000*11630*RES_hh_fec_in!P13/RES_hh_num_in!P13)</f>
        <v>8299.5952683708583</v>
      </c>
      <c r="Q13" s="74">
        <f>IF(RES_hh_fec_in!Q13=0,0,1000*11630*RES_hh_fec_in!Q13/RES_hh_num_in!Q13)</f>
        <v>7451.1513212333275</v>
      </c>
      <c r="R13" s="74">
        <f>IF(RES_hh_fec_in!R13=0,0,1000*11630*RES_hh_fec_in!R13/RES_hh_num_in!R13)</f>
        <v>9621.4086255282346</v>
      </c>
      <c r="S13" s="74">
        <f>IF(RES_hh_fec_in!S13=0,0,1000*11630*RES_hh_fec_in!S13/RES_hh_num_in!S13)</f>
        <v>9416.8901780296765</v>
      </c>
      <c r="T13" s="74">
        <f>IF(RES_hh_fec_in!T13=0,0,1000*11630*RES_hh_fec_in!T13/RES_hh_num_in!T13)</f>
        <v>8458.61264650046</v>
      </c>
      <c r="U13" s="74">
        <f>IF(RES_hh_fec_in!U13=0,0,1000*11630*RES_hh_fec_in!U13/RES_hh_num_in!U13)</f>
        <v>7076.5313809985619</v>
      </c>
      <c r="V13" s="74">
        <f>IF(RES_hh_fec_in!V13=0,0,1000*11630*RES_hh_fec_in!V13/RES_hh_num_in!V13)</f>
        <v>8061.9684945218778</v>
      </c>
      <c r="W13" s="74">
        <f>IF(RES_hh_fec_in!W13=0,0,1000*11630*RES_hh_fec_in!W13/RES_hh_num_in!W13)</f>
        <v>9845.396279064702</v>
      </c>
      <c r="DA13" s="90" t="s">
        <v>792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222.3319167945854</v>
      </c>
      <c r="D14" s="76">
        <f>IF(RES_hh_fec_in!D14=0,0,1000*11630*RES_hh_fec_in!D14/RES_hh_num_in!D14)</f>
        <v>183.39567823056228</v>
      </c>
      <c r="E14" s="76">
        <f>IF(RES_hh_fec_in!E14=0,0,1000*11630*RES_hh_fec_in!E14/RES_hh_num_in!E14)</f>
        <v>209.55860491820656</v>
      </c>
      <c r="F14" s="76">
        <f>IF(RES_hh_fec_in!F14=0,0,1000*11630*RES_hh_fec_in!F14/RES_hh_num_in!F14)</f>
        <v>175.71500721537987</v>
      </c>
      <c r="G14" s="76">
        <f>IF(RES_hh_fec_in!G14=0,0,1000*11630*RES_hh_fec_in!G14/RES_hh_num_in!G14)</f>
        <v>180.52933831044589</v>
      </c>
      <c r="H14" s="76">
        <f>IF(RES_hh_fec_in!H14=0,0,1000*11630*RES_hh_fec_in!H14/RES_hh_num_in!H14)</f>
        <v>152.91759454366203</v>
      </c>
      <c r="I14" s="76">
        <f>IF(RES_hh_fec_in!I14=0,0,1000*11630*RES_hh_fec_in!I14/RES_hh_num_in!I14)</f>
        <v>109.89815704325919</v>
      </c>
      <c r="J14" s="76">
        <f>IF(RES_hh_fec_in!J14=0,0,1000*11630*RES_hh_fec_in!J14/RES_hh_num_in!J14)</f>
        <v>110.89540852269675</v>
      </c>
      <c r="K14" s="76">
        <f>IF(RES_hh_fec_in!K14=0,0,1000*11630*RES_hh_fec_in!K14/RES_hh_num_in!K14)</f>
        <v>107.8506619111708</v>
      </c>
      <c r="L14" s="76">
        <f>IF(RES_hh_fec_in!L14=0,0,1000*11630*RES_hh_fec_in!L14/RES_hh_num_in!L14)</f>
        <v>133.17608843951544</v>
      </c>
      <c r="M14" s="76">
        <f>IF(RES_hh_fec_in!M14=0,0,1000*11630*RES_hh_fec_in!M14/RES_hh_num_in!M14)</f>
        <v>103.26398773356487</v>
      </c>
      <c r="N14" s="76">
        <f>IF(RES_hh_fec_in!N14=0,0,1000*11630*RES_hh_fec_in!N14/RES_hh_num_in!N14)</f>
        <v>101.69695179926313</v>
      </c>
      <c r="O14" s="76">
        <f>IF(RES_hh_fec_in!O14=0,0,1000*11630*RES_hh_fec_in!O14/RES_hh_num_in!O14)</f>
        <v>123.81876065017789</v>
      </c>
      <c r="P14" s="76">
        <f>IF(RES_hh_fec_in!P14=0,0,1000*11630*RES_hh_fec_in!P14/RES_hh_num_in!P14)</f>
        <v>90.607279832609649</v>
      </c>
      <c r="Q14" s="76">
        <f>IF(RES_hh_fec_in!Q14=0,0,1000*11630*RES_hh_fec_in!Q14/RES_hh_num_in!Q14)</f>
        <v>89.700311182630585</v>
      </c>
      <c r="R14" s="76">
        <f>IF(RES_hh_fec_in!R14=0,0,1000*11630*RES_hh_fec_in!R14/RES_hh_num_in!R14)</f>
        <v>112.83175603938645</v>
      </c>
      <c r="S14" s="76">
        <f>IF(RES_hh_fec_in!S14=0,0,1000*11630*RES_hh_fec_in!S14/RES_hh_num_in!S14)</f>
        <v>114.93674789075094</v>
      </c>
      <c r="T14" s="76">
        <f>IF(RES_hh_fec_in!T14=0,0,1000*11630*RES_hh_fec_in!T14/RES_hh_num_in!T14)</f>
        <v>101.96135272616934</v>
      </c>
      <c r="U14" s="76">
        <f>IF(RES_hh_fec_in!U14=0,0,1000*11630*RES_hh_fec_in!U14/RES_hh_num_in!U14)</f>
        <v>90.902190600545055</v>
      </c>
      <c r="V14" s="76">
        <f>IF(RES_hh_fec_in!V14=0,0,1000*11630*RES_hh_fec_in!V14/RES_hh_num_in!V14)</f>
        <v>84.560565844907785</v>
      </c>
      <c r="W14" s="76">
        <f>IF(RES_hh_fec_in!W14=0,0,1000*11630*RES_hh_fec_in!W14/RES_hh_num_in!W14)</f>
        <v>118.86966595146434</v>
      </c>
      <c r="DA14" s="91" t="s">
        <v>793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2.0632456908024306</v>
      </c>
      <c r="D15" s="69">
        <f t="shared" si="0"/>
        <v>1.4993613708058271</v>
      </c>
      <c r="E15" s="69">
        <f t="shared" si="0"/>
        <v>3.4887177141859467</v>
      </c>
      <c r="F15" s="69">
        <f t="shared" si="0"/>
        <v>2.2900371692147963</v>
      </c>
      <c r="G15" s="69">
        <f t="shared" si="0"/>
        <v>1.9801560217453804</v>
      </c>
      <c r="H15" s="69">
        <f t="shared" si="0"/>
        <v>2.6140764858839685</v>
      </c>
      <c r="I15" s="69">
        <f t="shared" si="0"/>
        <v>2.9477502376180196</v>
      </c>
      <c r="J15" s="69">
        <f t="shared" si="0"/>
        <v>2.0862740655885519</v>
      </c>
      <c r="K15" s="69">
        <f t="shared" si="0"/>
        <v>1.7429322906035292</v>
      </c>
      <c r="L15" s="69">
        <f t="shared" si="0"/>
        <v>2.415396768078053</v>
      </c>
      <c r="M15" s="69">
        <f t="shared" si="0"/>
        <v>2.1005828061753644</v>
      </c>
      <c r="N15" s="69">
        <f t="shared" si="0"/>
        <v>1.3666109599968037</v>
      </c>
      <c r="O15" s="69">
        <f t="shared" si="0"/>
        <v>2.7271899995199043</v>
      </c>
      <c r="P15" s="69">
        <f t="shared" si="0"/>
        <v>1.0690208987282697</v>
      </c>
      <c r="Q15" s="69">
        <f t="shared" si="0"/>
        <v>1.6919408384427843</v>
      </c>
      <c r="R15" s="69">
        <f t="shared" si="0"/>
        <v>1.7462502809257705</v>
      </c>
      <c r="S15" s="69">
        <f t="shared" si="0"/>
        <v>3.4294933544153778</v>
      </c>
      <c r="T15" s="69">
        <f t="shared" si="0"/>
        <v>2.8830894030394236</v>
      </c>
      <c r="U15" s="69">
        <f t="shared" si="0"/>
        <v>3.5596413683816723</v>
      </c>
      <c r="V15" s="69">
        <f t="shared" si="0"/>
        <v>4.192113608019473</v>
      </c>
      <c r="W15" s="69">
        <f t="shared" si="0"/>
        <v>3.6246490549778652</v>
      </c>
      <c r="DA15" s="88" t="s">
        <v>794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2.0632456908024306</v>
      </c>
      <c r="D16" s="72">
        <f>IF(RES_hh_fec_in!D16=0,0,1000*11630*RES_hh_fec_in!D16/RES_hh_num_in!D$3)</f>
        <v>1.4993613708058271</v>
      </c>
      <c r="E16" s="72">
        <f>IF(RES_hh_fec_in!E16=0,0,1000*11630*RES_hh_fec_in!E16/RES_hh_num_in!E$3)</f>
        <v>3.4887177141859467</v>
      </c>
      <c r="F16" s="72">
        <f>IF(RES_hh_fec_in!F16=0,0,1000*11630*RES_hh_fec_in!F16/RES_hh_num_in!F$3)</f>
        <v>2.2900371692147963</v>
      </c>
      <c r="G16" s="72">
        <f>IF(RES_hh_fec_in!G16=0,0,1000*11630*RES_hh_fec_in!G16/RES_hh_num_in!G$3)</f>
        <v>1.9801560217453804</v>
      </c>
      <c r="H16" s="72">
        <f>IF(RES_hh_fec_in!H16=0,0,1000*11630*RES_hh_fec_in!H16/RES_hh_num_in!H$3)</f>
        <v>2.6140764858839685</v>
      </c>
      <c r="I16" s="72">
        <f>IF(RES_hh_fec_in!I16=0,0,1000*11630*RES_hh_fec_in!I16/RES_hh_num_in!I$3)</f>
        <v>2.9477502376180196</v>
      </c>
      <c r="J16" s="72">
        <f>IF(RES_hh_fec_in!J16=0,0,1000*11630*RES_hh_fec_in!J16/RES_hh_num_in!J$3)</f>
        <v>2.0862740655885519</v>
      </c>
      <c r="K16" s="72">
        <f>IF(RES_hh_fec_in!K16=0,0,1000*11630*RES_hh_fec_in!K16/RES_hh_num_in!K$3)</f>
        <v>1.7429322906035292</v>
      </c>
      <c r="L16" s="72">
        <f>IF(RES_hh_fec_in!L16=0,0,1000*11630*RES_hh_fec_in!L16/RES_hh_num_in!L$3)</f>
        <v>2.415396768078053</v>
      </c>
      <c r="M16" s="72">
        <f>IF(RES_hh_fec_in!M16=0,0,1000*11630*RES_hh_fec_in!M16/RES_hh_num_in!M$3)</f>
        <v>2.1005828061753644</v>
      </c>
      <c r="N16" s="72">
        <f>IF(RES_hh_fec_in!N16=0,0,1000*11630*RES_hh_fec_in!N16/RES_hh_num_in!N$3)</f>
        <v>1.3666109599968037</v>
      </c>
      <c r="O16" s="72">
        <f>IF(RES_hh_fec_in!O16=0,0,1000*11630*RES_hh_fec_in!O16/RES_hh_num_in!O$3)</f>
        <v>2.7271899995199043</v>
      </c>
      <c r="P16" s="72">
        <f>IF(RES_hh_fec_in!P16=0,0,1000*11630*RES_hh_fec_in!P16/RES_hh_num_in!P$3)</f>
        <v>1.0690208987282697</v>
      </c>
      <c r="Q16" s="72">
        <f>IF(RES_hh_fec_in!Q16=0,0,1000*11630*RES_hh_fec_in!Q16/RES_hh_num_in!Q$3)</f>
        <v>1.6919408384427843</v>
      </c>
      <c r="R16" s="72">
        <f>IF(RES_hh_fec_in!R16=0,0,1000*11630*RES_hh_fec_in!R16/RES_hh_num_in!R$3)</f>
        <v>1.7462502809257705</v>
      </c>
      <c r="S16" s="72">
        <f>IF(RES_hh_fec_in!S16=0,0,1000*11630*RES_hh_fec_in!S16/RES_hh_num_in!S$3)</f>
        <v>3.4294933544153778</v>
      </c>
      <c r="T16" s="72">
        <f>IF(RES_hh_fec_in!T16=0,0,1000*11630*RES_hh_fec_in!T16/RES_hh_num_in!T$3)</f>
        <v>2.8830894030394236</v>
      </c>
      <c r="U16" s="72">
        <f>IF(RES_hh_fec_in!U16=0,0,1000*11630*RES_hh_fec_in!U16/RES_hh_num_in!U$3)</f>
        <v>3.5596413683816723</v>
      </c>
      <c r="V16" s="72">
        <f>IF(RES_hh_fec_in!V16=0,0,1000*11630*RES_hh_fec_in!V16/RES_hh_num_in!V$3)</f>
        <v>4.192113608019473</v>
      </c>
      <c r="W16" s="72">
        <f>IF(RES_hh_fec_in!W16=0,0,1000*11630*RES_hh_fec_in!W16/RES_hh_num_in!W$3)</f>
        <v>3.6246490549778652</v>
      </c>
      <c r="DA16" s="89" t="s">
        <v>795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2618.5920230569659</v>
      </c>
      <c r="D17" s="69">
        <f>IF(RES_hh_fec_in!D17=0,0,1000*11630*RES_hh_fec_in!D17/RES_hh_num_in!D17)</f>
        <v>2722.2149222837706</v>
      </c>
      <c r="E17" s="69">
        <f>IF(RES_hh_fec_in!E17=0,0,1000*11630*RES_hh_fec_in!E17/RES_hh_num_in!E17)</f>
        <v>2720.9466722734578</v>
      </c>
      <c r="F17" s="69">
        <f>IF(RES_hh_fec_in!F17=0,0,1000*11630*RES_hh_fec_in!F17/RES_hh_num_in!F17)</f>
        <v>2705.4973063668062</v>
      </c>
      <c r="G17" s="69">
        <f>IF(RES_hh_fec_in!G17=0,0,1000*11630*RES_hh_fec_in!G17/RES_hh_num_in!G17)</f>
        <v>2560.2661608470776</v>
      </c>
      <c r="H17" s="69">
        <f>IF(RES_hh_fec_in!H17=0,0,1000*11630*RES_hh_fec_in!H17/RES_hh_num_in!H17)</f>
        <v>2578.98209379628</v>
      </c>
      <c r="I17" s="69">
        <f>IF(RES_hh_fec_in!I17=0,0,1000*11630*RES_hh_fec_in!I17/RES_hh_num_in!I17)</f>
        <v>2634.3446729552429</v>
      </c>
      <c r="J17" s="69">
        <f>IF(RES_hh_fec_in!J17=0,0,1000*11630*RES_hh_fec_in!J17/RES_hh_num_in!J17)</f>
        <v>2615.6071451563812</v>
      </c>
      <c r="K17" s="69">
        <f>IF(RES_hh_fec_in!K17=0,0,1000*11630*RES_hh_fec_in!K17/RES_hh_num_in!K17)</f>
        <v>2642.4365820808084</v>
      </c>
      <c r="L17" s="69">
        <f>IF(RES_hh_fec_in!L17=0,0,1000*11630*RES_hh_fec_in!L17/RES_hh_num_in!L17)</f>
        <v>2843.1064972998956</v>
      </c>
      <c r="M17" s="69">
        <f>IF(RES_hh_fec_in!M17=0,0,1000*11630*RES_hh_fec_in!M17/RES_hh_num_in!M17)</f>
        <v>2818.2511932392035</v>
      </c>
      <c r="N17" s="69">
        <f>IF(RES_hh_fec_in!N17=0,0,1000*11630*RES_hh_fec_in!N17/RES_hh_num_in!N17)</f>
        <v>2807.1749680094817</v>
      </c>
      <c r="O17" s="69">
        <f>IF(RES_hh_fec_in!O17=0,0,1000*11630*RES_hh_fec_in!O17/RES_hh_num_in!O17)</f>
        <v>2768.7797126221235</v>
      </c>
      <c r="P17" s="69">
        <f>IF(RES_hh_fec_in!P17=0,0,1000*11630*RES_hh_fec_in!P17/RES_hh_num_in!P17)</f>
        <v>2711.1965191711979</v>
      </c>
      <c r="Q17" s="69">
        <f>IF(RES_hh_fec_in!Q17=0,0,1000*11630*RES_hh_fec_in!Q17/RES_hh_num_in!Q17)</f>
        <v>2625.8668202590889</v>
      </c>
      <c r="R17" s="69">
        <f>IF(RES_hh_fec_in!R17=0,0,1000*11630*RES_hh_fec_in!R17/RES_hh_num_in!R17)</f>
        <v>2565.5163924804719</v>
      </c>
      <c r="S17" s="69">
        <f>IF(RES_hh_fec_in!S17=0,0,1000*11630*RES_hh_fec_in!S17/RES_hh_num_in!S17)</f>
        <v>2473.8341353881351</v>
      </c>
      <c r="T17" s="69">
        <f>IF(RES_hh_fec_in!T17=0,0,1000*11630*RES_hh_fec_in!T17/RES_hh_num_in!T17)</f>
        <v>2369.7455455981144</v>
      </c>
      <c r="U17" s="69">
        <f>IF(RES_hh_fec_in!U17=0,0,1000*11630*RES_hh_fec_in!U17/RES_hh_num_in!U17)</f>
        <v>2362.5038487206057</v>
      </c>
      <c r="V17" s="69">
        <f>IF(RES_hh_fec_in!V17=0,0,1000*11630*RES_hh_fec_in!V17/RES_hh_num_in!V17)</f>
        <v>2322.6932746540087</v>
      </c>
      <c r="W17" s="69">
        <f>IF(RES_hh_fec_in!W17=0,0,1000*11630*RES_hh_fec_in!W17/RES_hh_num_in!W17)</f>
        <v>2654.2009367415803</v>
      </c>
      <c r="DA17" s="88" t="s">
        <v>796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0</v>
      </c>
      <c r="D18" s="72">
        <f>IF(RES_hh_fec_in!D18=0,0,1000*11630*RES_hh_fec_in!D18/RES_hh_num_in!D18)</f>
        <v>0</v>
      </c>
      <c r="E18" s="72">
        <f>IF(RES_hh_fec_in!E18=0,0,1000*11630*RES_hh_fec_in!E18/RES_hh_num_in!E18)</f>
        <v>0</v>
      </c>
      <c r="F18" s="72">
        <f>IF(RES_hh_fec_in!F18=0,0,1000*11630*RES_hh_fec_in!F18/RES_hh_num_in!F18)</f>
        <v>0</v>
      </c>
      <c r="G18" s="72">
        <f>IF(RES_hh_fec_in!G18=0,0,1000*11630*RES_hh_fec_in!G18/RES_hh_num_in!G18)</f>
        <v>0</v>
      </c>
      <c r="H18" s="72">
        <f>IF(RES_hh_fec_in!H18=0,0,1000*11630*RES_hh_fec_in!H18/RES_hh_num_in!H18)</f>
        <v>0</v>
      </c>
      <c r="I18" s="72">
        <f>IF(RES_hh_fec_in!I18=0,0,1000*11630*RES_hh_fec_in!I18/RES_hh_num_in!I18)</f>
        <v>0</v>
      </c>
      <c r="J18" s="72">
        <f>IF(RES_hh_fec_in!J18=0,0,1000*11630*RES_hh_fec_in!J18/RES_hh_num_in!J18)</f>
        <v>0</v>
      </c>
      <c r="K18" s="72">
        <f>IF(RES_hh_fec_in!K18=0,0,1000*11630*RES_hh_fec_in!K18/RES_hh_num_in!K18)</f>
        <v>0</v>
      </c>
      <c r="L18" s="72">
        <f>IF(RES_hh_fec_in!L18=0,0,1000*11630*RES_hh_fec_in!L18/RES_hh_num_in!L18)</f>
        <v>3116.9790616074006</v>
      </c>
      <c r="M18" s="72">
        <f>IF(RES_hh_fec_in!M18=0,0,1000*11630*RES_hh_fec_in!M18/RES_hh_num_in!M18)</f>
        <v>2815.5639469980247</v>
      </c>
      <c r="N18" s="72">
        <f>IF(RES_hh_fec_in!N18=0,0,1000*11630*RES_hh_fec_in!N18/RES_hh_num_in!N18)</f>
        <v>2199.06698092946</v>
      </c>
      <c r="O18" s="72">
        <f>IF(RES_hh_fec_in!O18=0,0,1000*11630*RES_hh_fec_in!O18/RES_hh_num_in!O18)</f>
        <v>2770.0011933677879</v>
      </c>
      <c r="P18" s="72">
        <f>IF(RES_hh_fec_in!P18=0,0,1000*11630*RES_hh_fec_in!P18/RES_hh_num_in!P18)</f>
        <v>0</v>
      </c>
      <c r="Q18" s="72">
        <f>IF(RES_hh_fec_in!Q18=0,0,1000*11630*RES_hh_fec_in!Q18/RES_hh_num_in!Q18)</f>
        <v>0</v>
      </c>
      <c r="R18" s="72">
        <f>IF(RES_hh_fec_in!R18=0,0,1000*11630*RES_hh_fec_in!R18/RES_hh_num_in!R18)</f>
        <v>0</v>
      </c>
      <c r="S18" s="72">
        <f>IF(RES_hh_fec_in!S18=0,0,1000*11630*RES_hh_fec_in!S18/RES_hh_num_in!S18)</f>
        <v>0</v>
      </c>
      <c r="T18" s="72">
        <f>IF(RES_hh_fec_in!T18=0,0,1000*11630*RES_hh_fec_in!T18/RES_hh_num_in!T18)</f>
        <v>0</v>
      </c>
      <c r="U18" s="72">
        <f>IF(RES_hh_fec_in!U18=0,0,1000*11630*RES_hh_fec_in!U18/RES_hh_num_in!U18)</f>
        <v>0</v>
      </c>
      <c r="V18" s="72">
        <f>IF(RES_hh_fec_in!V18=0,0,1000*11630*RES_hh_fec_in!V18/RES_hh_num_in!V18)</f>
        <v>0</v>
      </c>
      <c r="W18" s="72">
        <f>IF(RES_hh_fec_in!W18=0,0,1000*11630*RES_hh_fec_in!W18/RES_hh_num_in!W18)</f>
        <v>0</v>
      </c>
      <c r="DA18" s="89" t="s">
        <v>797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2849.1308050428247</v>
      </c>
      <c r="D19" s="72">
        <f>IF(RES_hh_fec_in!D19=0,0,1000*11630*RES_hh_fec_in!D19/RES_hh_num_in!D19)</f>
        <v>3084.6317218901804</v>
      </c>
      <c r="E19" s="72">
        <f>IF(RES_hh_fec_in!E19=0,0,1000*11630*RES_hh_fec_in!E19/RES_hh_num_in!E19)</f>
        <v>2840.1292350477593</v>
      </c>
      <c r="F19" s="72">
        <f>IF(RES_hh_fec_in!F19=0,0,1000*11630*RES_hh_fec_in!F19/RES_hh_num_in!F19)</f>
        <v>2835.4605993307796</v>
      </c>
      <c r="G19" s="72">
        <f>IF(RES_hh_fec_in!G19=0,0,1000*11630*RES_hh_fec_in!G19/RES_hh_num_in!G19)</f>
        <v>3247.5600194557783</v>
      </c>
      <c r="H19" s="72">
        <f>IF(RES_hh_fec_in!H19=0,0,1000*11630*RES_hh_fec_in!H19/RES_hh_num_in!H19)</f>
        <v>3044.5550014982018</v>
      </c>
      <c r="I19" s="72">
        <f>IF(RES_hh_fec_in!I19=0,0,1000*11630*RES_hh_fec_in!I19/RES_hh_num_in!I19)</f>
        <v>3231.6874174635232</v>
      </c>
      <c r="J19" s="72">
        <f>IF(RES_hh_fec_in!J19=0,0,1000*11630*RES_hh_fec_in!J19/RES_hh_num_in!J19)</f>
        <v>3465.4506969520339</v>
      </c>
      <c r="K19" s="72">
        <f>IF(RES_hh_fec_in!K19=0,0,1000*11630*RES_hh_fec_in!K19/RES_hh_num_in!K19)</f>
        <v>2822.1024973141821</v>
      </c>
      <c r="L19" s="72">
        <f>IF(RES_hh_fec_in!L19=0,0,1000*11630*RES_hh_fec_in!L19/RES_hh_num_in!L19)</f>
        <v>3080.4658594683124</v>
      </c>
      <c r="M19" s="72">
        <f>IF(RES_hh_fec_in!M19=0,0,1000*11630*RES_hh_fec_in!M19/RES_hh_num_in!M19)</f>
        <v>3244.2120510220093</v>
      </c>
      <c r="N19" s="72">
        <f>IF(RES_hh_fec_in!N19=0,0,1000*11630*RES_hh_fec_in!N19/RES_hh_num_in!N19)</f>
        <v>3235.3104570992691</v>
      </c>
      <c r="O19" s="72">
        <f>IF(RES_hh_fec_in!O19=0,0,1000*11630*RES_hh_fec_in!O19/RES_hh_num_in!O19)</f>
        <v>2999.3794201663495</v>
      </c>
      <c r="P19" s="72">
        <f>IF(RES_hh_fec_in!P19=0,0,1000*11630*RES_hh_fec_in!P19/RES_hh_num_in!P19)</f>
        <v>3079.91105835693</v>
      </c>
      <c r="Q19" s="72">
        <f>IF(RES_hh_fec_in!Q19=0,0,1000*11630*RES_hh_fec_in!Q19/RES_hh_num_in!Q19)</f>
        <v>3044.2262069270187</v>
      </c>
      <c r="R19" s="72">
        <f>IF(RES_hh_fec_in!R19=0,0,1000*11630*RES_hh_fec_in!R19/RES_hh_num_in!R19)</f>
        <v>2599.4874205724709</v>
      </c>
      <c r="S19" s="72">
        <f>IF(RES_hh_fec_in!S19=0,0,1000*11630*RES_hh_fec_in!S19/RES_hh_num_in!S19)</f>
        <v>2654.2325494903935</v>
      </c>
      <c r="T19" s="72">
        <f>IF(RES_hh_fec_in!T19=0,0,1000*11630*RES_hh_fec_in!T19/RES_hh_num_in!T19)</f>
        <v>2444.175513387308</v>
      </c>
      <c r="U19" s="72">
        <f>IF(RES_hh_fec_in!U19=0,0,1000*11630*RES_hh_fec_in!U19/RES_hh_num_in!U19)</f>
        <v>2427.4054351493746</v>
      </c>
      <c r="V19" s="72">
        <f>IF(RES_hh_fec_in!V19=0,0,1000*11630*RES_hh_fec_in!V19/RES_hh_num_in!V19)</f>
        <v>2316.852121628408</v>
      </c>
      <c r="W19" s="72">
        <f>IF(RES_hh_fec_in!W19=0,0,1000*11630*RES_hh_fec_in!W19/RES_hh_num_in!W19)</f>
        <v>2932.6438851411094</v>
      </c>
      <c r="DA19" s="89" t="s">
        <v>798</v>
      </c>
    </row>
    <row r="20" spans="1:105" ht="12" customHeight="1" x14ac:dyDescent="0.25">
      <c r="A20" s="28" t="s">
        <v>205</v>
      </c>
      <c r="B20" s="72"/>
      <c r="C20" s="72">
        <f>IF(RES_hh_fec_in!C20=0,0,1000*11630*RES_hh_fec_in!C20/RES_hh_num_in!C20)</f>
        <v>3288.4231732184508</v>
      </c>
      <c r="D20" s="72">
        <f>IF(RES_hh_fec_in!D20=0,0,1000*11630*RES_hh_fec_in!D20/RES_hh_num_in!D20)</f>
        <v>3507.8843956139071</v>
      </c>
      <c r="E20" s="72">
        <f>IF(RES_hh_fec_in!E20=0,0,1000*11630*RES_hh_fec_in!E20/RES_hh_num_in!E20)</f>
        <v>3576.6902764536317</v>
      </c>
      <c r="F20" s="72">
        <f>IF(RES_hh_fec_in!F20=0,0,1000*11630*RES_hh_fec_in!F20/RES_hh_num_in!F20)</f>
        <v>3557.3754091063561</v>
      </c>
      <c r="G20" s="72">
        <f>IF(RES_hh_fec_in!G20=0,0,1000*11630*RES_hh_fec_in!G20/RES_hh_num_in!G20)</f>
        <v>3192.8663456559952</v>
      </c>
      <c r="H20" s="72">
        <f>IF(RES_hh_fec_in!H20=0,0,1000*11630*RES_hh_fec_in!H20/RES_hh_num_in!H20)</f>
        <v>3402.3373783913976</v>
      </c>
      <c r="I20" s="72">
        <f>IF(RES_hh_fec_in!I20=0,0,1000*11630*RES_hh_fec_in!I20/RES_hh_num_in!I20)</f>
        <v>3272.9951329883443</v>
      </c>
      <c r="J20" s="72">
        <f>IF(RES_hh_fec_in!J20=0,0,1000*11630*RES_hh_fec_in!J20/RES_hh_num_in!J20)</f>
        <v>3378.4474791558869</v>
      </c>
      <c r="K20" s="72">
        <f>IF(RES_hh_fec_in!K20=0,0,1000*11630*RES_hh_fec_in!K20/RES_hh_num_in!K20)</f>
        <v>3485.4092852014714</v>
      </c>
      <c r="L20" s="72">
        <f>IF(RES_hh_fec_in!L20=0,0,1000*11630*RES_hh_fec_in!L20/RES_hh_num_in!L20)</f>
        <v>3670.1274204094475</v>
      </c>
      <c r="M20" s="72">
        <f>IF(RES_hh_fec_in!M20=0,0,1000*11630*RES_hh_fec_in!M20/RES_hh_num_in!M20)</f>
        <v>3708.5061476168198</v>
      </c>
      <c r="N20" s="72">
        <f>IF(RES_hh_fec_in!N20=0,0,1000*11630*RES_hh_fec_in!N20/RES_hh_num_in!N20)</f>
        <v>3235.0243323068917</v>
      </c>
      <c r="O20" s="72">
        <f>IF(RES_hh_fec_in!O20=0,0,1000*11630*RES_hh_fec_in!O20/RES_hh_num_in!O20)</f>
        <v>3428.4237786312651</v>
      </c>
      <c r="P20" s="72">
        <f>IF(RES_hh_fec_in!P20=0,0,1000*11630*RES_hh_fec_in!P20/RES_hh_num_in!P20)</f>
        <v>3276.4857608396428</v>
      </c>
      <c r="Q20" s="72">
        <f>IF(RES_hh_fec_in!Q20=0,0,1000*11630*RES_hh_fec_in!Q20/RES_hh_num_in!Q20)</f>
        <v>2979.2562434346464</v>
      </c>
      <c r="R20" s="72">
        <f>IF(RES_hh_fec_in!R20=0,0,1000*11630*RES_hh_fec_in!R20/RES_hh_num_in!R20)</f>
        <v>2842.3354765254285</v>
      </c>
      <c r="S20" s="72">
        <f>IF(RES_hh_fec_in!S20=0,0,1000*11630*RES_hh_fec_in!S20/RES_hh_num_in!S20)</f>
        <v>2793.0125692061501</v>
      </c>
      <c r="T20" s="72">
        <f>IF(RES_hh_fec_in!T20=0,0,1000*11630*RES_hh_fec_in!T20/RES_hh_num_in!T20)</f>
        <v>2508.1308074554681</v>
      </c>
      <c r="U20" s="72">
        <f>IF(RES_hh_fec_in!U20=0,0,1000*11630*RES_hh_fec_in!U20/RES_hh_num_in!U20)</f>
        <v>2497.74190103109</v>
      </c>
      <c r="V20" s="72">
        <f>IF(RES_hh_fec_in!V20=0,0,1000*11630*RES_hh_fec_in!V20/RES_hh_num_in!V20)</f>
        <v>2504.6112707647958</v>
      </c>
      <c r="W20" s="72">
        <f>IF(RES_hh_fec_in!W20=0,0,1000*11630*RES_hh_fec_in!W20/RES_hh_num_in!W20)</f>
        <v>2815.3373768822667</v>
      </c>
      <c r="DA20" s="89" t="s">
        <v>799</v>
      </c>
    </row>
    <row r="21" spans="1:105" ht="12" customHeight="1" x14ac:dyDescent="0.25">
      <c r="A21" s="28" t="s">
        <v>192</v>
      </c>
      <c r="B21" s="72"/>
      <c r="C21" s="72">
        <f>IF(RES_hh_fec_in!C21=0,0,1000*11630*RES_hh_fec_in!C21/RES_hh_num_in!C21)</f>
        <v>3089.4604506015517</v>
      </c>
      <c r="D21" s="72">
        <f>IF(RES_hh_fec_in!D21=0,0,1000*11630*RES_hh_fec_in!D21/RES_hh_num_in!D21)</f>
        <v>3099.3031611845472</v>
      </c>
      <c r="E21" s="72">
        <f>IF(RES_hh_fec_in!E21=0,0,1000*11630*RES_hh_fec_in!E21/RES_hh_num_in!E21)</f>
        <v>3094.8406956312824</v>
      </c>
      <c r="F21" s="72">
        <f>IF(RES_hh_fec_in!F21=0,0,1000*11630*RES_hh_fec_in!F21/RES_hh_num_in!F21)</f>
        <v>2905.4498732610091</v>
      </c>
      <c r="G21" s="72">
        <f>IF(RES_hh_fec_in!G21=0,0,1000*11630*RES_hh_fec_in!G21/RES_hh_num_in!G21)</f>
        <v>3092.5759383953646</v>
      </c>
      <c r="H21" s="72">
        <f>IF(RES_hh_fec_in!H21=0,0,1000*11630*RES_hh_fec_in!H21/RES_hh_num_in!H21)</f>
        <v>3069.1085005493396</v>
      </c>
      <c r="I21" s="72">
        <f>IF(RES_hh_fec_in!I21=0,0,1000*11630*RES_hh_fec_in!I21/RES_hh_num_in!I21)</f>
        <v>2878.566936237049</v>
      </c>
      <c r="J21" s="72">
        <f>IF(RES_hh_fec_in!J21=0,0,1000*11630*RES_hh_fec_in!J21/RES_hh_num_in!J21)</f>
        <v>2901.6221154041173</v>
      </c>
      <c r="K21" s="72">
        <f>IF(RES_hh_fec_in!K21=0,0,1000*11630*RES_hh_fec_in!K21/RES_hh_num_in!K21)</f>
        <v>3080.921258163964</v>
      </c>
      <c r="L21" s="72">
        <f>IF(RES_hh_fec_in!L21=0,0,1000*11630*RES_hh_fec_in!L21/RES_hh_num_in!L21)</f>
        <v>3062.1587282064911</v>
      </c>
      <c r="M21" s="72">
        <f>IF(RES_hh_fec_in!M21=0,0,1000*11630*RES_hh_fec_in!M21/RES_hh_num_in!M21)</f>
        <v>3136.9565932549331</v>
      </c>
      <c r="N21" s="72">
        <f>IF(RES_hh_fec_in!N21=0,0,1000*11630*RES_hh_fec_in!N21/RES_hh_num_in!N21)</f>
        <v>3058.0879014604234</v>
      </c>
      <c r="O21" s="72">
        <f>IF(RES_hh_fec_in!O21=0,0,1000*11630*RES_hh_fec_in!O21/RES_hh_num_in!O21)</f>
        <v>2858.3678837811767</v>
      </c>
      <c r="P21" s="72">
        <f>IF(RES_hh_fec_in!P21=0,0,1000*11630*RES_hh_fec_in!P21/RES_hh_num_in!P21)</f>
        <v>2862.3869935080406</v>
      </c>
      <c r="Q21" s="72">
        <f>IF(RES_hh_fec_in!Q21=0,0,1000*11630*RES_hh_fec_in!Q21/RES_hh_num_in!Q21)</f>
        <v>2625.356000433098</v>
      </c>
      <c r="R21" s="72">
        <f>IF(RES_hh_fec_in!R21=0,0,1000*11630*RES_hh_fec_in!R21/RES_hh_num_in!R21)</f>
        <v>2592.176046067711</v>
      </c>
      <c r="S21" s="72">
        <f>IF(RES_hh_fec_in!S21=0,0,1000*11630*RES_hh_fec_in!S21/RES_hh_num_in!S21)</f>
        <v>2531.151445441797</v>
      </c>
      <c r="T21" s="72">
        <f>IF(RES_hh_fec_in!T21=0,0,1000*11630*RES_hh_fec_in!T21/RES_hh_num_in!T21)</f>
        <v>2326.5301956264261</v>
      </c>
      <c r="U21" s="72">
        <f>IF(RES_hh_fec_in!U21=0,0,1000*11630*RES_hh_fec_in!U21/RES_hh_num_in!U21)</f>
        <v>2268.3540612795709</v>
      </c>
      <c r="V21" s="72">
        <f>IF(RES_hh_fec_in!V21=0,0,1000*11630*RES_hh_fec_in!V21/RES_hh_num_in!V21)</f>
        <v>2286.4116016071162</v>
      </c>
      <c r="W21" s="72">
        <f>IF(RES_hh_fec_in!W21=0,0,1000*11630*RES_hh_fec_in!W21/RES_hh_num_in!W21)</f>
        <v>2655.2487402275278</v>
      </c>
      <c r="DA21" s="89" t="s">
        <v>800</v>
      </c>
    </row>
    <row r="22" spans="1:105" ht="12" customHeight="1" x14ac:dyDescent="0.25">
      <c r="A22" s="28" t="s">
        <v>207</v>
      </c>
      <c r="B22" s="72"/>
      <c r="C22" s="72">
        <f>IF(RES_hh_fec_in!C22=0,0,1000*11630*RES_hh_fec_in!C22/RES_hh_num_in!C22)</f>
        <v>2958.5522132747483</v>
      </c>
      <c r="D22" s="72">
        <f>IF(RES_hh_fec_in!D22=0,0,1000*11630*RES_hh_fec_in!D22/RES_hh_num_in!D22)</f>
        <v>3024.2224861246473</v>
      </c>
      <c r="E22" s="72">
        <f>IF(RES_hh_fec_in!E22=0,0,1000*11630*RES_hh_fec_in!E22/RES_hh_num_in!E22)</f>
        <v>2960.0729134086741</v>
      </c>
      <c r="F22" s="72">
        <f>IF(RES_hh_fec_in!F22=0,0,1000*11630*RES_hh_fec_in!F22/RES_hh_num_in!F22)</f>
        <v>2861.9069631599205</v>
      </c>
      <c r="G22" s="72">
        <f>IF(RES_hh_fec_in!G22=0,0,1000*11630*RES_hh_fec_in!G22/RES_hh_num_in!G22)</f>
        <v>2587.4357638211786</v>
      </c>
      <c r="H22" s="72">
        <f>IF(RES_hh_fec_in!H22=0,0,1000*11630*RES_hh_fec_in!H22/RES_hh_num_in!H22)</f>
        <v>2730.7737705376421</v>
      </c>
      <c r="I22" s="72">
        <f>IF(RES_hh_fec_in!I22=0,0,1000*11630*RES_hh_fec_in!I22/RES_hh_num_in!I22)</f>
        <v>2733.9985133316272</v>
      </c>
      <c r="J22" s="72">
        <f>IF(RES_hh_fec_in!J22=0,0,1000*11630*RES_hh_fec_in!J22/RES_hh_num_in!J22)</f>
        <v>2637.1263795814193</v>
      </c>
      <c r="K22" s="72">
        <f>IF(RES_hh_fec_in!K22=0,0,1000*11630*RES_hh_fec_in!K22/RES_hh_num_in!K22)</f>
        <v>2761.4363256494985</v>
      </c>
      <c r="L22" s="72">
        <f>IF(RES_hh_fec_in!L22=0,0,1000*11630*RES_hh_fec_in!L22/RES_hh_num_in!L22)</f>
        <v>2773.9541963165316</v>
      </c>
      <c r="M22" s="72">
        <f>IF(RES_hh_fec_in!M22=0,0,1000*11630*RES_hh_fec_in!M22/RES_hh_num_in!M22)</f>
        <v>2782.4070383714911</v>
      </c>
      <c r="N22" s="72">
        <f>IF(RES_hh_fec_in!N22=0,0,1000*11630*RES_hh_fec_in!N22/RES_hh_num_in!N22)</f>
        <v>2826.0509269807785</v>
      </c>
      <c r="O22" s="72">
        <f>IF(RES_hh_fec_in!O22=0,0,1000*11630*RES_hh_fec_in!O22/RES_hh_num_in!O22)</f>
        <v>2646.9257959520255</v>
      </c>
      <c r="P22" s="72">
        <f>IF(RES_hh_fec_in!P22=0,0,1000*11630*RES_hh_fec_in!P22/RES_hh_num_in!P22)</f>
        <v>2767.600672203082</v>
      </c>
      <c r="Q22" s="72">
        <f>IF(RES_hh_fec_in!Q22=0,0,1000*11630*RES_hh_fec_in!Q22/RES_hh_num_in!Q22)</f>
        <v>2663.9607446550285</v>
      </c>
      <c r="R22" s="72">
        <f>IF(RES_hh_fec_in!R22=0,0,1000*11630*RES_hh_fec_in!R22/RES_hh_num_in!R22)</f>
        <v>2475.3282733706533</v>
      </c>
      <c r="S22" s="72">
        <f>IF(RES_hh_fec_in!S22=0,0,1000*11630*RES_hh_fec_in!S22/RES_hh_num_in!S22)</f>
        <v>2401.1866061342148</v>
      </c>
      <c r="T22" s="72">
        <f>IF(RES_hh_fec_in!T22=0,0,1000*11630*RES_hh_fec_in!T22/RES_hh_num_in!T22)</f>
        <v>2285.7713195534052</v>
      </c>
      <c r="U22" s="72">
        <f>IF(RES_hh_fec_in!U22=0,0,1000*11630*RES_hh_fec_in!U22/RES_hh_num_in!U22)</f>
        <v>2278.2054492579514</v>
      </c>
      <c r="V22" s="72">
        <f>IF(RES_hh_fec_in!V22=0,0,1000*11630*RES_hh_fec_in!V22/RES_hh_num_in!V22)</f>
        <v>2246.2682867800308</v>
      </c>
      <c r="W22" s="72">
        <f>IF(RES_hh_fec_in!W22=0,0,1000*11630*RES_hh_fec_in!W22/RES_hh_num_in!W22)</f>
        <v>2489.7864440881099</v>
      </c>
      <c r="DA22" s="89" t="s">
        <v>801</v>
      </c>
    </row>
    <row r="23" spans="1:105" ht="12" customHeight="1" x14ac:dyDescent="0.25">
      <c r="A23" s="28" t="s">
        <v>202</v>
      </c>
      <c r="B23" s="72"/>
      <c r="C23" s="72">
        <f>IF(RES_hh_fec_in!C23=0,0,1000*11630*RES_hh_fec_in!C23/RES_hh_num_in!C23)</f>
        <v>0</v>
      </c>
      <c r="D23" s="72">
        <f>IF(RES_hh_fec_in!D23=0,0,1000*11630*RES_hh_fec_in!D23/RES_hh_num_in!D23)</f>
        <v>0</v>
      </c>
      <c r="E23" s="72">
        <f>IF(RES_hh_fec_in!E23=0,0,1000*11630*RES_hh_fec_in!E23/RES_hh_num_in!E23)</f>
        <v>0</v>
      </c>
      <c r="F23" s="72">
        <f>IF(RES_hh_fec_in!F23=0,0,1000*11630*RES_hh_fec_in!F23/RES_hh_num_in!F23)</f>
        <v>0</v>
      </c>
      <c r="G23" s="72">
        <f>IF(RES_hh_fec_in!G23=0,0,1000*11630*RES_hh_fec_in!G23/RES_hh_num_in!G23)</f>
        <v>0</v>
      </c>
      <c r="H23" s="72">
        <f>IF(RES_hh_fec_in!H23=0,0,1000*11630*RES_hh_fec_in!H23/RES_hh_num_in!H23)</f>
        <v>0</v>
      </c>
      <c r="I23" s="72">
        <f>IF(RES_hh_fec_in!I23=0,0,1000*11630*RES_hh_fec_in!I23/RES_hh_num_in!I23)</f>
        <v>0</v>
      </c>
      <c r="J23" s="72">
        <f>IF(RES_hh_fec_in!J23=0,0,1000*11630*RES_hh_fec_in!J23/RES_hh_num_in!J23)</f>
        <v>0</v>
      </c>
      <c r="K23" s="72">
        <f>IF(RES_hh_fec_in!K23=0,0,1000*11630*RES_hh_fec_in!K23/RES_hh_num_in!K23)</f>
        <v>0</v>
      </c>
      <c r="L23" s="72">
        <f>IF(RES_hh_fec_in!L23=0,0,1000*11630*RES_hh_fec_in!L23/RES_hh_num_in!L23)</f>
        <v>0</v>
      </c>
      <c r="M23" s="72">
        <f>IF(RES_hh_fec_in!M23=0,0,1000*11630*RES_hh_fec_in!M23/RES_hh_num_in!M23)</f>
        <v>0</v>
      </c>
      <c r="N23" s="72">
        <f>IF(RES_hh_fec_in!N23=0,0,1000*11630*RES_hh_fec_in!N23/RES_hh_num_in!N23)</f>
        <v>0</v>
      </c>
      <c r="O23" s="72">
        <f>IF(RES_hh_fec_in!O23=0,0,1000*11630*RES_hh_fec_in!O23/RES_hh_num_in!O23)</f>
        <v>0</v>
      </c>
      <c r="P23" s="72">
        <f>IF(RES_hh_fec_in!P23=0,0,1000*11630*RES_hh_fec_in!P23/RES_hh_num_in!P23)</f>
        <v>0</v>
      </c>
      <c r="Q23" s="72">
        <f>IF(RES_hh_fec_in!Q23=0,0,1000*11630*RES_hh_fec_in!Q23/RES_hh_num_in!Q23)</f>
        <v>0</v>
      </c>
      <c r="R23" s="72">
        <f>IF(RES_hh_fec_in!R23=0,0,1000*11630*RES_hh_fec_in!R23/RES_hh_num_in!R23)</f>
        <v>0</v>
      </c>
      <c r="S23" s="72">
        <f>IF(RES_hh_fec_in!S23=0,0,1000*11630*RES_hh_fec_in!S23/RES_hh_num_in!S23)</f>
        <v>0</v>
      </c>
      <c r="T23" s="72">
        <f>IF(RES_hh_fec_in!T23=0,0,1000*11630*RES_hh_fec_in!T23/RES_hh_num_in!T23)</f>
        <v>0</v>
      </c>
      <c r="U23" s="72">
        <f>IF(RES_hh_fec_in!U23=0,0,1000*11630*RES_hh_fec_in!U23/RES_hh_num_in!U23)</f>
        <v>0</v>
      </c>
      <c r="V23" s="72">
        <f>IF(RES_hh_fec_in!V23=0,0,1000*11630*RES_hh_fec_in!V23/RES_hh_num_in!V23)</f>
        <v>0</v>
      </c>
      <c r="W23" s="72">
        <f>IF(RES_hh_fec_in!W23=0,0,1000*11630*RES_hh_fec_in!W23/RES_hh_num_in!W23)</f>
        <v>0</v>
      </c>
      <c r="DA23" s="89" t="s">
        <v>802</v>
      </c>
    </row>
    <row r="24" spans="1:105" ht="12" customHeight="1" x14ac:dyDescent="0.25">
      <c r="A24" s="28" t="s">
        <v>203</v>
      </c>
      <c r="B24" s="72"/>
      <c r="C24" s="72">
        <f>IF(RES_hh_fec_in!C24=0,0,1000*11630*RES_hh_fec_in!C24/RES_hh_num_in!C24)</f>
        <v>2246.0009805077511</v>
      </c>
      <c r="D24" s="72">
        <f>IF(RES_hh_fec_in!D24=0,0,1000*11630*RES_hh_fec_in!D24/RES_hh_num_in!D24)</f>
        <v>2260.4813784845824</v>
      </c>
      <c r="E24" s="72">
        <f>IF(RES_hh_fec_in!E24=0,0,1000*11630*RES_hh_fec_in!E24/RES_hh_num_in!E24)</f>
        <v>2371.0042562019016</v>
      </c>
      <c r="F24" s="72">
        <f>IF(RES_hh_fec_in!F24=0,0,1000*11630*RES_hh_fec_in!F24/RES_hh_num_in!F24)</f>
        <v>2606.0438460297992</v>
      </c>
      <c r="G24" s="72">
        <f>IF(RES_hh_fec_in!G24=0,0,1000*11630*RES_hh_fec_in!G24/RES_hh_num_in!G24)</f>
        <v>0</v>
      </c>
      <c r="H24" s="72">
        <f>IF(RES_hh_fec_in!H24=0,0,1000*11630*RES_hh_fec_in!H24/RES_hh_num_in!H24)</f>
        <v>2031.0645425306341</v>
      </c>
      <c r="I24" s="72">
        <f>IF(RES_hh_fec_in!I24=0,0,1000*11630*RES_hh_fec_in!I24/RES_hh_num_in!I24)</f>
        <v>2301.8650448983635</v>
      </c>
      <c r="J24" s="72">
        <f>IF(RES_hh_fec_in!J24=0,0,1000*11630*RES_hh_fec_in!J24/RES_hh_num_in!J24)</f>
        <v>2285.3041969561655</v>
      </c>
      <c r="K24" s="72">
        <f>IF(RES_hh_fec_in!K24=0,0,1000*11630*RES_hh_fec_in!K24/RES_hh_num_in!K24)</f>
        <v>2400.992514241635</v>
      </c>
      <c r="L24" s="72">
        <f>IF(RES_hh_fec_in!L24=0,0,1000*11630*RES_hh_fec_in!L24/RES_hh_num_in!L24)</f>
        <v>2413.4362158608919</v>
      </c>
      <c r="M24" s="72">
        <f>IF(RES_hh_fec_in!M24=0,0,1000*11630*RES_hh_fec_in!M24/RES_hh_num_in!M24)</f>
        <v>2485.300877279306</v>
      </c>
      <c r="N24" s="72">
        <f>IF(RES_hh_fec_in!N24=0,0,1000*11630*RES_hh_fec_in!N24/RES_hh_num_in!N24)</f>
        <v>2522.4741988249943</v>
      </c>
      <c r="O24" s="72">
        <f>IF(RES_hh_fec_in!O24=0,0,1000*11630*RES_hh_fec_in!O24/RES_hh_num_in!O24)</f>
        <v>2361.8273554035977</v>
      </c>
      <c r="P24" s="72">
        <f>IF(RES_hh_fec_in!P24=0,0,1000*11630*RES_hh_fec_in!P24/RES_hh_num_in!P24)</f>
        <v>2513.7949932635488</v>
      </c>
      <c r="Q24" s="72">
        <f>IF(RES_hh_fec_in!Q24=0,0,1000*11630*RES_hh_fec_in!Q24/RES_hh_num_in!Q24)</f>
        <v>2428.6289077334577</v>
      </c>
      <c r="R24" s="72">
        <f>IF(RES_hh_fec_in!R24=0,0,1000*11630*RES_hh_fec_in!R24/RES_hh_num_in!R24)</f>
        <v>2400.4941391926823</v>
      </c>
      <c r="S24" s="72">
        <f>IF(RES_hh_fec_in!S24=0,0,1000*11630*RES_hh_fec_in!S24/RES_hh_num_in!S24)</f>
        <v>2279.3030527866213</v>
      </c>
      <c r="T24" s="72">
        <f>IF(RES_hh_fec_in!T24=0,0,1000*11630*RES_hh_fec_in!T24/RES_hh_num_in!T24)</f>
        <v>2160.0740785054386</v>
      </c>
      <c r="U24" s="72">
        <f>IF(RES_hh_fec_in!U24=0,0,1000*11630*RES_hh_fec_in!U24/RES_hh_num_in!U24)</f>
        <v>2102.5854424022996</v>
      </c>
      <c r="V24" s="72">
        <f>IF(RES_hh_fec_in!V24=0,0,1000*11630*RES_hh_fec_in!V24/RES_hh_num_in!V24)</f>
        <v>2086.5121756564772</v>
      </c>
      <c r="W24" s="72">
        <f>IF(RES_hh_fec_in!W24=0,0,1000*11630*RES_hh_fec_in!W24/RES_hh_num_in!W24)</f>
        <v>2531.8324185018487</v>
      </c>
      <c r="DA24" s="89" t="s">
        <v>803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2263.4473905351178</v>
      </c>
      <c r="D25" s="74">
        <f>IF(RES_hh_fec_in!D25=0,0,1000*11630*RES_hh_fec_in!D25/RES_hh_num_in!D25)</f>
        <v>2392.4255577818826</v>
      </c>
      <c r="E25" s="74">
        <f>IF(RES_hh_fec_in!E25=0,0,1000*11630*RES_hh_fec_in!E25/RES_hh_num_in!E25)</f>
        <v>2238.5515216527351</v>
      </c>
      <c r="F25" s="74">
        <f>IF(RES_hh_fec_in!F25=0,0,1000*11630*RES_hh_fec_in!F25/RES_hh_num_in!F25)</f>
        <v>2092.8799066920833</v>
      </c>
      <c r="G25" s="74">
        <f>IF(RES_hh_fec_in!G25=0,0,1000*11630*RES_hh_fec_in!G25/RES_hh_num_in!G25)</f>
        <v>1741.3576436731316</v>
      </c>
      <c r="H25" s="74">
        <f>IF(RES_hh_fec_in!H25=0,0,1000*11630*RES_hh_fec_in!H25/RES_hh_num_in!H25)</f>
        <v>1875.0817012605332</v>
      </c>
      <c r="I25" s="74">
        <f>IF(RES_hh_fec_in!I25=0,0,1000*11630*RES_hh_fec_in!I25/RES_hh_num_in!I25)</f>
        <v>2150.3486757297796</v>
      </c>
      <c r="J25" s="74">
        <f>IF(RES_hh_fec_in!J25=0,0,1000*11630*RES_hh_fec_in!J25/RES_hh_num_in!J25)</f>
        <v>1939.1402399868225</v>
      </c>
      <c r="K25" s="74">
        <f>IF(RES_hh_fec_in!K25=0,0,1000*11630*RES_hh_fec_in!K25/RES_hh_num_in!K25)</f>
        <v>1297.3755271577602</v>
      </c>
      <c r="L25" s="74">
        <f>IF(RES_hh_fec_in!L25=0,0,1000*11630*RES_hh_fec_in!L25/RES_hh_num_in!L25)</f>
        <v>2175.1732684212971</v>
      </c>
      <c r="M25" s="74">
        <f>IF(RES_hh_fec_in!M25=0,0,1000*11630*RES_hh_fec_in!M25/RES_hh_num_in!M25)</f>
        <v>2078.4308859227331</v>
      </c>
      <c r="N25" s="74">
        <f>IF(RES_hh_fec_in!N25=0,0,1000*11630*RES_hh_fec_in!N25/RES_hh_num_in!N25)</f>
        <v>2068.3345482401241</v>
      </c>
      <c r="O25" s="74">
        <f>IF(RES_hh_fec_in!O25=0,0,1000*11630*RES_hh_fec_in!O25/RES_hh_num_in!O25)</f>
        <v>1969.3384990368907</v>
      </c>
      <c r="P25" s="74">
        <f>IF(RES_hh_fec_in!P25=0,0,1000*11630*RES_hh_fec_in!P25/RES_hh_num_in!P25)</f>
        <v>2065.5280094167065</v>
      </c>
      <c r="Q25" s="74">
        <f>IF(RES_hh_fec_in!Q25=0,0,1000*11630*RES_hh_fec_in!Q25/RES_hh_num_in!Q25)</f>
        <v>1907.0707790231586</v>
      </c>
      <c r="R25" s="74">
        <f>IF(RES_hh_fec_in!R25=0,0,1000*11630*RES_hh_fec_in!R25/RES_hh_num_in!R25)</f>
        <v>1734.7040149827676</v>
      </c>
      <c r="S25" s="74">
        <f>IF(RES_hh_fec_in!S25=0,0,1000*11630*RES_hh_fec_in!S25/RES_hh_num_in!S25)</f>
        <v>1572.5681657058358</v>
      </c>
      <c r="T25" s="74">
        <f>IF(RES_hh_fec_in!T25=0,0,1000*11630*RES_hh_fec_in!T25/RES_hh_num_in!T25)</f>
        <v>1796.0949250944475</v>
      </c>
      <c r="U25" s="74">
        <f>IF(RES_hh_fec_in!U25=0,0,1000*11630*RES_hh_fec_in!U25/RES_hh_num_in!U25)</f>
        <v>1717.5884601351356</v>
      </c>
      <c r="V25" s="74">
        <f>IF(RES_hh_fec_in!V25=0,0,1000*11630*RES_hh_fec_in!V25/RES_hh_num_in!V25)</f>
        <v>1711.8327026768914</v>
      </c>
      <c r="W25" s="74">
        <f>IF(RES_hh_fec_in!W25=0,0,1000*11630*RES_hh_fec_in!W25/RES_hh_num_in!W25)</f>
        <v>1989.1556166367793</v>
      </c>
      <c r="DA25" s="90" t="s">
        <v>804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1190.0559066379665</v>
      </c>
      <c r="D26" s="77">
        <f>IF(RES_hh_fec_in!D26=0,0,1000*11630*RES_hh_fec_in!D26/RES_hh_num_in!D26)</f>
        <v>1234.9267443534095</v>
      </c>
      <c r="E26" s="77">
        <f>IF(RES_hh_fec_in!E26=0,0,1000*11630*RES_hh_fec_in!E26/RES_hh_num_in!E26)</f>
        <v>1255.0225811409528</v>
      </c>
      <c r="F26" s="77">
        <f>IF(RES_hh_fec_in!F26=0,0,1000*11630*RES_hh_fec_in!F26/RES_hh_num_in!F26)</f>
        <v>1263.3614193941107</v>
      </c>
      <c r="G26" s="77">
        <f>IF(RES_hh_fec_in!G26=0,0,1000*11630*RES_hh_fec_in!G26/RES_hh_num_in!G26)</f>
        <v>1173.6879137737451</v>
      </c>
      <c r="H26" s="77">
        <f>IF(RES_hh_fec_in!H26=0,0,1000*11630*RES_hh_fec_in!H26/RES_hh_num_in!H26)</f>
        <v>1346.1816003793417</v>
      </c>
      <c r="I26" s="77">
        <f>IF(RES_hh_fec_in!I26=0,0,1000*11630*RES_hh_fec_in!I26/RES_hh_num_in!I26)</f>
        <v>1321.4918314579545</v>
      </c>
      <c r="J26" s="77">
        <f>IF(RES_hh_fec_in!J26=0,0,1000*11630*RES_hh_fec_in!J26/RES_hh_num_in!J26)</f>
        <v>1261.3063896663555</v>
      </c>
      <c r="K26" s="77">
        <f>IF(RES_hh_fec_in!K26=0,0,1000*11630*RES_hh_fec_in!K26/RES_hh_num_in!K26)</f>
        <v>1359.7746105202107</v>
      </c>
      <c r="L26" s="77">
        <f>IF(RES_hh_fec_in!L26=0,0,1000*11630*RES_hh_fec_in!L26/RES_hh_num_in!L26)</f>
        <v>1485.0285894146352</v>
      </c>
      <c r="M26" s="77">
        <f>IF(RES_hh_fec_in!M26=0,0,1000*11630*RES_hh_fec_in!M26/RES_hh_num_in!M26)</f>
        <v>1388.5589802110526</v>
      </c>
      <c r="N26" s="77">
        <f>IF(RES_hh_fec_in!N26=0,0,1000*11630*RES_hh_fec_in!N26/RES_hh_num_in!N26)</f>
        <v>1443.5568988324057</v>
      </c>
      <c r="O26" s="77">
        <f>IF(RES_hh_fec_in!O26=0,0,1000*11630*RES_hh_fec_in!O26/RES_hh_num_in!O26)</f>
        <v>1565.6611478321079</v>
      </c>
      <c r="P26" s="77">
        <f>IF(RES_hh_fec_in!P26=0,0,1000*11630*RES_hh_fec_in!P26/RES_hh_num_in!P26)</f>
        <v>1531.3078227410124</v>
      </c>
      <c r="Q26" s="77">
        <f>IF(RES_hh_fec_in!Q26=0,0,1000*11630*RES_hh_fec_in!Q26/RES_hh_num_in!Q26)</f>
        <v>1660.1548136593105</v>
      </c>
      <c r="R26" s="77">
        <f>IF(RES_hh_fec_in!R26=0,0,1000*11630*RES_hh_fec_in!R26/RES_hh_num_in!R26)</f>
        <v>1701.6652660676909</v>
      </c>
      <c r="S26" s="77">
        <f>IF(RES_hh_fec_in!S26=0,0,1000*11630*RES_hh_fec_in!S26/RES_hh_num_in!S26)</f>
        <v>1569.8952221875068</v>
      </c>
      <c r="T26" s="77">
        <f>IF(RES_hh_fec_in!T26=0,0,1000*11630*RES_hh_fec_in!T26/RES_hh_num_in!T26)</f>
        <v>1424.3505687035536</v>
      </c>
      <c r="U26" s="77">
        <f>IF(RES_hh_fec_in!U26=0,0,1000*11630*RES_hh_fec_in!U26/RES_hh_num_in!U26)</f>
        <v>1439.6341516444629</v>
      </c>
      <c r="V26" s="77">
        <f>IF(RES_hh_fec_in!V26=0,0,1000*11630*RES_hh_fec_in!V26/RES_hh_num_in!V26)</f>
        <v>1393.2176814574511</v>
      </c>
      <c r="W26" s="77">
        <f>IF(RES_hh_fec_in!W26=0,0,1000*11630*RES_hh_fec_in!W26/RES_hh_num_in!W26)</f>
        <v>1547.9765926589359</v>
      </c>
      <c r="DA26" s="92" t="s">
        <v>805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416.44183712722514</v>
      </c>
      <c r="D27" s="69">
        <f>IF(RES_hh_fec_in!D27=0,0,1000*11630*RES_hh_fec_in!D27/RES_hh_num_in!D27)</f>
        <v>436.52189740087374</v>
      </c>
      <c r="E27" s="69">
        <f>IF(RES_hh_fec_in!E27=0,0,1000*11630*RES_hh_fec_in!E27/RES_hh_num_in!E27)</f>
        <v>436.41010474097351</v>
      </c>
      <c r="F27" s="69">
        <f>IF(RES_hh_fec_in!F27=0,0,1000*11630*RES_hh_fec_in!F27/RES_hh_num_in!F27)</f>
        <v>464.65771527311506</v>
      </c>
      <c r="G27" s="69">
        <f>IF(RES_hh_fec_in!G27=0,0,1000*11630*RES_hh_fec_in!G27/RES_hh_num_in!G27)</f>
        <v>381.28041938599534</v>
      </c>
      <c r="H27" s="69">
        <f>IF(RES_hh_fec_in!H27=0,0,1000*11630*RES_hh_fec_in!H27/RES_hh_num_in!H27)</f>
        <v>441.33414656266041</v>
      </c>
      <c r="I27" s="69">
        <f>IF(RES_hh_fec_in!I27=0,0,1000*11630*RES_hh_fec_in!I27/RES_hh_num_in!I27)</f>
        <v>382.10069874268277</v>
      </c>
      <c r="J27" s="69">
        <f>IF(RES_hh_fec_in!J27=0,0,1000*11630*RES_hh_fec_in!J27/RES_hh_num_in!J27)</f>
        <v>415.80670981629834</v>
      </c>
      <c r="K27" s="69">
        <f>IF(RES_hh_fec_in!K27=0,0,1000*11630*RES_hh_fec_in!K27/RES_hh_num_in!K27)</f>
        <v>522.91754229361243</v>
      </c>
      <c r="L27" s="69">
        <f>IF(RES_hh_fec_in!L27=0,0,1000*11630*RES_hh_fec_in!L27/RES_hh_num_in!L27)</f>
        <v>527.73095924806557</v>
      </c>
      <c r="M27" s="69">
        <f>IF(RES_hh_fec_in!M27=0,0,1000*11630*RES_hh_fec_in!M27/RES_hh_num_in!M27)</f>
        <v>520.54063609131811</v>
      </c>
      <c r="N27" s="69">
        <f>IF(RES_hh_fec_in!N27=0,0,1000*11630*RES_hh_fec_in!N27/RES_hh_num_in!N27)</f>
        <v>532.56374339035744</v>
      </c>
      <c r="O27" s="69">
        <f>IF(RES_hh_fec_in!O27=0,0,1000*11630*RES_hh_fec_in!O27/RES_hh_num_in!O27)</f>
        <v>516.42762383792001</v>
      </c>
      <c r="P27" s="69">
        <f>IF(RES_hh_fec_in!P27=0,0,1000*11630*RES_hh_fec_in!P27/RES_hh_num_in!P27)</f>
        <v>532.04613806321788</v>
      </c>
      <c r="Q27" s="69">
        <f>IF(RES_hh_fec_in!Q27=0,0,1000*11630*RES_hh_fec_in!Q27/RES_hh_num_in!Q27)</f>
        <v>508.04735216288628</v>
      </c>
      <c r="R27" s="69">
        <f>IF(RES_hh_fec_in!R27=0,0,1000*11630*RES_hh_fec_in!R27/RES_hh_num_in!R27)</f>
        <v>513.35484121174306</v>
      </c>
      <c r="S27" s="69">
        <f>IF(RES_hh_fec_in!S27=0,0,1000*11630*RES_hh_fec_in!S27/RES_hh_num_in!S27)</f>
        <v>509.30782992761976</v>
      </c>
      <c r="T27" s="69">
        <f>IF(RES_hh_fec_in!T27=0,0,1000*11630*RES_hh_fec_in!T27/RES_hh_num_in!T27)</f>
        <v>495.76412197508256</v>
      </c>
      <c r="U27" s="69">
        <f>IF(RES_hh_fec_in!U27=0,0,1000*11630*RES_hh_fec_in!U27/RES_hh_num_in!U27)</f>
        <v>502.4698783836883</v>
      </c>
      <c r="V27" s="69">
        <f>IF(RES_hh_fec_in!V27=0,0,1000*11630*RES_hh_fec_in!V27/RES_hh_num_in!V27)</f>
        <v>488.65604560024417</v>
      </c>
      <c r="W27" s="69">
        <f>IF(RES_hh_fec_in!W27=0,0,1000*11630*RES_hh_fec_in!W27/RES_hh_num_in!W27)</f>
        <v>550.96212922246229</v>
      </c>
      <c r="DA27" s="88" t="s">
        <v>806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0</v>
      </c>
      <c r="D28" s="72">
        <f>IF(RES_hh_fec_in!D28=0,0,1000*11630*RES_hh_fec_in!D28/RES_hh_num_in!D28)</f>
        <v>0</v>
      </c>
      <c r="E28" s="72">
        <f>IF(RES_hh_fec_in!E28=0,0,1000*11630*RES_hh_fec_in!E28/RES_hh_num_in!E28)</f>
        <v>0</v>
      </c>
      <c r="F28" s="72">
        <f>IF(RES_hh_fec_in!F28=0,0,1000*11630*RES_hh_fec_in!F28/RES_hh_num_in!F28)</f>
        <v>0</v>
      </c>
      <c r="G28" s="72">
        <f>IF(RES_hh_fec_in!G28=0,0,1000*11630*RES_hh_fec_in!G28/RES_hh_num_in!G28)</f>
        <v>0</v>
      </c>
      <c r="H28" s="72">
        <f>IF(RES_hh_fec_in!H28=0,0,1000*11630*RES_hh_fec_in!H28/RES_hh_num_in!H28)</f>
        <v>0</v>
      </c>
      <c r="I28" s="72">
        <f>IF(RES_hh_fec_in!I28=0,0,1000*11630*RES_hh_fec_in!I28/RES_hh_num_in!I28)</f>
        <v>0</v>
      </c>
      <c r="J28" s="72">
        <f>IF(RES_hh_fec_in!J28=0,0,1000*11630*RES_hh_fec_in!J28/RES_hh_num_in!J28)</f>
        <v>0</v>
      </c>
      <c r="K28" s="72">
        <f>IF(RES_hh_fec_in!K28=0,0,1000*11630*RES_hh_fec_in!K28/RES_hh_num_in!K28)</f>
        <v>0</v>
      </c>
      <c r="L28" s="72">
        <f>IF(RES_hh_fec_in!L28=0,0,1000*11630*RES_hh_fec_in!L28/RES_hh_num_in!L28)</f>
        <v>653.0627721294419</v>
      </c>
      <c r="M28" s="72">
        <f>IF(RES_hh_fec_in!M28=0,0,1000*11630*RES_hh_fec_in!M28/RES_hh_num_in!M28)</f>
        <v>705.72649892082825</v>
      </c>
      <c r="N28" s="72">
        <f>IF(RES_hh_fec_in!N28=0,0,1000*11630*RES_hh_fec_in!N28/RES_hh_num_in!N28)</f>
        <v>750.85558488835386</v>
      </c>
      <c r="O28" s="72">
        <f>IF(RES_hh_fec_in!O28=0,0,1000*11630*RES_hh_fec_in!O28/RES_hh_num_in!O28)</f>
        <v>671.23799629069106</v>
      </c>
      <c r="P28" s="72">
        <f>IF(RES_hh_fec_in!P28=0,0,1000*11630*RES_hh_fec_in!P28/RES_hh_num_in!P28)</f>
        <v>0</v>
      </c>
      <c r="Q28" s="72">
        <f>IF(RES_hh_fec_in!Q28=0,0,1000*11630*RES_hh_fec_in!Q28/RES_hh_num_in!Q28)</f>
        <v>0</v>
      </c>
      <c r="R28" s="72">
        <f>IF(RES_hh_fec_in!R28=0,0,1000*11630*RES_hh_fec_in!R28/RES_hh_num_in!R28)</f>
        <v>0</v>
      </c>
      <c r="S28" s="72">
        <f>IF(RES_hh_fec_in!S28=0,0,1000*11630*RES_hh_fec_in!S28/RES_hh_num_in!S28)</f>
        <v>0</v>
      </c>
      <c r="T28" s="72">
        <f>IF(RES_hh_fec_in!T28=0,0,1000*11630*RES_hh_fec_in!T28/RES_hh_num_in!T28)</f>
        <v>0</v>
      </c>
      <c r="U28" s="72">
        <f>IF(RES_hh_fec_in!U28=0,0,1000*11630*RES_hh_fec_in!U28/RES_hh_num_in!U28)</f>
        <v>0</v>
      </c>
      <c r="V28" s="72">
        <f>IF(RES_hh_fec_in!V28=0,0,1000*11630*RES_hh_fec_in!V28/RES_hh_num_in!V28)</f>
        <v>0</v>
      </c>
      <c r="W28" s="72">
        <f>IF(RES_hh_fec_in!W28=0,0,1000*11630*RES_hh_fec_in!W28/RES_hh_num_in!W28)</f>
        <v>0</v>
      </c>
      <c r="DA28" s="89" t="s">
        <v>807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520.78386299765168</v>
      </c>
      <c r="D29" s="72">
        <f>IF(RES_hh_fec_in!D29=0,0,1000*11630*RES_hh_fec_in!D29/RES_hh_num_in!D29)</f>
        <v>549.5178033241981</v>
      </c>
      <c r="E29" s="72">
        <f>IF(RES_hh_fec_in!E29=0,0,1000*11630*RES_hh_fec_in!E29/RES_hh_num_in!E29)</f>
        <v>526.5378653850205</v>
      </c>
      <c r="F29" s="72">
        <f>IF(RES_hh_fec_in!F29=0,0,1000*11630*RES_hh_fec_in!F29/RES_hh_num_in!F29)</f>
        <v>572.62062581500993</v>
      </c>
      <c r="G29" s="72">
        <f>IF(RES_hh_fec_in!G29=0,0,1000*11630*RES_hh_fec_in!G29/RES_hh_num_in!G29)</f>
        <v>479.09941974290325</v>
      </c>
      <c r="H29" s="72">
        <f>IF(RES_hh_fec_in!H29=0,0,1000*11630*RES_hh_fec_in!H29/RES_hh_num_in!H29)</f>
        <v>548.40356722736396</v>
      </c>
      <c r="I29" s="72">
        <f>IF(RES_hh_fec_in!I29=0,0,1000*11630*RES_hh_fec_in!I29/RES_hh_num_in!I29)</f>
        <v>478.5107334141955</v>
      </c>
      <c r="J29" s="72">
        <f>IF(RES_hh_fec_in!J29=0,0,1000*11630*RES_hh_fec_in!J29/RES_hh_num_in!J29)</f>
        <v>511.46538317185491</v>
      </c>
      <c r="K29" s="72">
        <f>IF(RES_hh_fec_in!K29=0,0,1000*11630*RES_hh_fec_in!K29/RES_hh_num_in!K29)</f>
        <v>663.77155306668317</v>
      </c>
      <c r="L29" s="72">
        <f>IF(RES_hh_fec_in!L29=0,0,1000*11630*RES_hh_fec_in!L29/RES_hh_num_in!L29)</f>
        <v>713.63089813604824</v>
      </c>
      <c r="M29" s="72">
        <f>IF(RES_hh_fec_in!M29=0,0,1000*11630*RES_hh_fec_in!M29/RES_hh_num_in!M29)</f>
        <v>660.15459414919223</v>
      </c>
      <c r="N29" s="72">
        <f>IF(RES_hh_fec_in!N29=0,0,1000*11630*RES_hh_fec_in!N29/RES_hh_num_in!N29)</f>
        <v>561.72632493873709</v>
      </c>
      <c r="O29" s="72">
        <f>IF(RES_hh_fec_in!O29=0,0,1000*11630*RES_hh_fec_in!O29/RES_hh_num_in!O29)</f>
        <v>562.50380870743254</v>
      </c>
      <c r="P29" s="72">
        <f>IF(RES_hh_fec_in!P29=0,0,1000*11630*RES_hh_fec_in!P29/RES_hh_num_in!P29)</f>
        <v>629.10822049267483</v>
      </c>
      <c r="Q29" s="72">
        <f>IF(RES_hh_fec_in!Q29=0,0,1000*11630*RES_hh_fec_in!Q29/RES_hh_num_in!Q29)</f>
        <v>695.59033194477809</v>
      </c>
      <c r="R29" s="72">
        <f>IF(RES_hh_fec_in!R29=0,0,1000*11630*RES_hh_fec_in!R29/RES_hh_num_in!R29)</f>
        <v>733.20463004509168</v>
      </c>
      <c r="S29" s="72">
        <f>IF(RES_hh_fec_in!S29=0,0,1000*11630*RES_hh_fec_in!S29/RES_hh_num_in!S29)</f>
        <v>703.86482950218465</v>
      </c>
      <c r="T29" s="72">
        <f>IF(RES_hh_fec_in!T29=0,0,1000*11630*RES_hh_fec_in!T29/RES_hh_num_in!T29)</f>
        <v>652.97023887664045</v>
      </c>
      <c r="U29" s="72">
        <f>IF(RES_hh_fec_in!U29=0,0,1000*11630*RES_hh_fec_in!U29/RES_hh_num_in!U29)</f>
        <v>667.3468265822288</v>
      </c>
      <c r="V29" s="72">
        <f>IF(RES_hh_fec_in!V29=0,0,1000*11630*RES_hh_fec_in!V29/RES_hh_num_in!V29)</f>
        <v>645.3608327863567</v>
      </c>
      <c r="W29" s="72">
        <f>IF(RES_hh_fec_in!W29=0,0,1000*11630*RES_hh_fec_in!W29/RES_hh_num_in!W29)</f>
        <v>812.59339494689209</v>
      </c>
      <c r="DA29" s="89" t="s">
        <v>808</v>
      </c>
    </row>
    <row r="30" spans="1:105" ht="12" customHeight="1" x14ac:dyDescent="0.25">
      <c r="A30" s="28" t="s">
        <v>192</v>
      </c>
      <c r="B30" s="72"/>
      <c r="C30" s="72">
        <f>IF(RES_hh_fec_in!C30=0,0,1000*11630*RES_hh_fec_in!C30/RES_hh_num_in!C30)</f>
        <v>530.38270048717629</v>
      </c>
      <c r="D30" s="72">
        <f>IF(RES_hh_fec_in!D30=0,0,1000*11630*RES_hh_fec_in!D30/RES_hh_num_in!D30)</f>
        <v>540.36601978710405</v>
      </c>
      <c r="E30" s="72">
        <f>IF(RES_hh_fec_in!E30=0,0,1000*11630*RES_hh_fec_in!E30/RES_hh_num_in!E30)</f>
        <v>536.17375708185466</v>
      </c>
      <c r="F30" s="72">
        <f>IF(RES_hh_fec_in!F30=0,0,1000*11630*RES_hh_fec_in!F30/RES_hh_num_in!F30)</f>
        <v>537.43696644318641</v>
      </c>
      <c r="G30" s="72">
        <f>IF(RES_hh_fec_in!G30=0,0,1000*11630*RES_hh_fec_in!G30/RES_hh_num_in!G30)</f>
        <v>512.90129748481831</v>
      </c>
      <c r="H30" s="72">
        <f>IF(RES_hh_fec_in!H30=0,0,1000*11630*RES_hh_fec_in!H30/RES_hh_num_in!H30)</f>
        <v>572.31979540831662</v>
      </c>
      <c r="I30" s="72">
        <f>IF(RES_hh_fec_in!I30=0,0,1000*11630*RES_hh_fec_in!I30/RES_hh_num_in!I30)</f>
        <v>468.15209414729384</v>
      </c>
      <c r="J30" s="72">
        <f>IF(RES_hh_fec_in!J30=0,0,1000*11630*RES_hh_fec_in!J30/RES_hh_num_in!J30)</f>
        <v>516.44819409261129</v>
      </c>
      <c r="K30" s="72">
        <f>IF(RES_hh_fec_in!K30=0,0,1000*11630*RES_hh_fec_in!K30/RES_hh_num_in!K30)</f>
        <v>660.21472160950429</v>
      </c>
      <c r="L30" s="72">
        <f>IF(RES_hh_fec_in!L30=0,0,1000*11630*RES_hh_fec_in!L30/RES_hh_num_in!L30)</f>
        <v>663.57551249623964</v>
      </c>
      <c r="M30" s="72">
        <f>IF(RES_hh_fec_in!M30=0,0,1000*11630*RES_hh_fec_in!M30/RES_hh_num_in!M30)</f>
        <v>672.51408580690816</v>
      </c>
      <c r="N30" s="72">
        <f>IF(RES_hh_fec_in!N30=0,0,1000*11630*RES_hh_fec_in!N30/RES_hh_num_in!N30)</f>
        <v>662.27101657278399</v>
      </c>
      <c r="O30" s="72">
        <f>IF(RES_hh_fec_in!O30=0,0,1000*11630*RES_hh_fec_in!O30/RES_hh_num_in!O30)</f>
        <v>667.21573531998808</v>
      </c>
      <c r="P30" s="72">
        <f>IF(RES_hh_fec_in!P30=0,0,1000*11630*RES_hh_fec_in!P30/RES_hh_num_in!P30)</f>
        <v>686.47200175315129</v>
      </c>
      <c r="Q30" s="72">
        <f>IF(RES_hh_fec_in!Q30=0,0,1000*11630*RES_hh_fec_in!Q30/RES_hh_num_in!Q30)</f>
        <v>664.89639447747084</v>
      </c>
      <c r="R30" s="72">
        <f>IF(RES_hh_fec_in!R30=0,0,1000*11630*RES_hh_fec_in!R30/RES_hh_num_in!R30)</f>
        <v>663.69791749048738</v>
      </c>
      <c r="S30" s="72">
        <f>IF(RES_hh_fec_in!S30=0,0,1000*11630*RES_hh_fec_in!S30/RES_hh_num_in!S30)</f>
        <v>678.83197194143429</v>
      </c>
      <c r="T30" s="72">
        <f>IF(RES_hh_fec_in!T30=0,0,1000*11630*RES_hh_fec_in!T30/RES_hh_num_in!T30)</f>
        <v>650.94592952548533</v>
      </c>
      <c r="U30" s="72">
        <f>IF(RES_hh_fec_in!U30=0,0,1000*11630*RES_hh_fec_in!U30/RES_hh_num_in!U30)</f>
        <v>670.95064493888151</v>
      </c>
      <c r="V30" s="72">
        <f>IF(RES_hh_fec_in!V30=0,0,1000*11630*RES_hh_fec_in!V30/RES_hh_num_in!V30)</f>
        <v>675.21097073127885</v>
      </c>
      <c r="W30" s="72">
        <f>IF(RES_hh_fec_in!W30=0,0,1000*11630*RES_hh_fec_in!W30/RES_hh_num_in!W30)</f>
        <v>760.88489175407017</v>
      </c>
      <c r="DA30" s="89" t="s">
        <v>809</v>
      </c>
    </row>
    <row r="31" spans="1:105" ht="12" customHeight="1" x14ac:dyDescent="0.25">
      <c r="A31" s="28" t="s">
        <v>207</v>
      </c>
      <c r="B31" s="72"/>
      <c r="C31" s="72">
        <f>IF(RES_hh_fec_in!C31=0,0,1000*11630*RES_hh_fec_in!C31/RES_hh_num_in!C31)</f>
        <v>541.2608930527208</v>
      </c>
      <c r="D31" s="72">
        <f>IF(RES_hh_fec_in!D31=0,0,1000*11630*RES_hh_fec_in!D31/RES_hh_num_in!D31)</f>
        <v>569.31995951958709</v>
      </c>
      <c r="E31" s="72">
        <f>IF(RES_hh_fec_in!E31=0,0,1000*11630*RES_hh_fec_in!E31/RES_hh_num_in!E31)</f>
        <v>560.30923409350657</v>
      </c>
      <c r="F31" s="72">
        <f>IF(RES_hh_fec_in!F31=0,0,1000*11630*RES_hh_fec_in!F31/RES_hh_num_in!F31)</f>
        <v>585.33885500635608</v>
      </c>
      <c r="G31" s="72">
        <f>IF(RES_hh_fec_in!G31=0,0,1000*11630*RES_hh_fec_in!G31/RES_hh_num_in!G31)</f>
        <v>478.3351965198255</v>
      </c>
      <c r="H31" s="72">
        <f>IF(RES_hh_fec_in!H31=0,0,1000*11630*RES_hh_fec_in!H31/RES_hh_num_in!H31)</f>
        <v>574.00332814869614</v>
      </c>
      <c r="I31" s="72">
        <f>IF(RES_hh_fec_in!I31=0,0,1000*11630*RES_hh_fec_in!I31/RES_hh_num_in!I31)</f>
        <v>507.45567818059027</v>
      </c>
      <c r="J31" s="72">
        <f>IF(RES_hh_fec_in!J31=0,0,1000*11630*RES_hh_fec_in!J31/RES_hh_num_in!J31)</f>
        <v>537.63409331536354</v>
      </c>
      <c r="K31" s="72">
        <f>IF(RES_hh_fec_in!K31=0,0,1000*11630*RES_hh_fec_in!K31/RES_hh_num_in!K31)</f>
        <v>675.14574190826249</v>
      </c>
      <c r="L31" s="72">
        <f>IF(RES_hh_fec_in!L31=0,0,1000*11630*RES_hh_fec_in!L31/RES_hh_num_in!L31)</f>
        <v>675.63640988721659</v>
      </c>
      <c r="M31" s="72">
        <f>IF(RES_hh_fec_in!M31=0,0,1000*11630*RES_hh_fec_in!M31/RES_hh_num_in!M31)</f>
        <v>695.70794289255809</v>
      </c>
      <c r="N31" s="72">
        <f>IF(RES_hh_fec_in!N31=0,0,1000*11630*RES_hh_fec_in!N31/RES_hh_num_in!N31)</f>
        <v>726.97314186095514</v>
      </c>
      <c r="O31" s="72">
        <f>IF(RES_hh_fec_in!O31=0,0,1000*11630*RES_hh_fec_in!O31/RES_hh_num_in!O31)</f>
        <v>693.3320339218352</v>
      </c>
      <c r="P31" s="72">
        <f>IF(RES_hh_fec_in!P31=0,0,1000*11630*RES_hh_fec_in!P31/RES_hh_num_in!P31)</f>
        <v>738.05972645743532</v>
      </c>
      <c r="Q31" s="72">
        <f>IF(RES_hh_fec_in!Q31=0,0,1000*11630*RES_hh_fec_in!Q31/RES_hh_num_in!Q31)</f>
        <v>700.61544313829768</v>
      </c>
      <c r="R31" s="72">
        <f>IF(RES_hh_fec_in!R31=0,0,1000*11630*RES_hh_fec_in!R31/RES_hh_num_in!R31)</f>
        <v>661.92991947525775</v>
      </c>
      <c r="S31" s="72">
        <f>IF(RES_hh_fec_in!S31=0,0,1000*11630*RES_hh_fec_in!S31/RES_hh_num_in!S31)</f>
        <v>707.70013618921894</v>
      </c>
      <c r="T31" s="72">
        <f>IF(RES_hh_fec_in!T31=0,0,1000*11630*RES_hh_fec_in!T31/RES_hh_num_in!T31)</f>
        <v>680.95784509615146</v>
      </c>
      <c r="U31" s="72">
        <f>IF(RES_hh_fec_in!U31=0,0,1000*11630*RES_hh_fec_in!U31/RES_hh_num_in!U31)</f>
        <v>704.86117533993934</v>
      </c>
      <c r="V31" s="72">
        <f>IF(RES_hh_fec_in!V31=0,0,1000*11630*RES_hh_fec_in!V31/RES_hh_num_in!V31)</f>
        <v>705.62637698931087</v>
      </c>
      <c r="W31" s="72">
        <f>IF(RES_hh_fec_in!W31=0,0,1000*11630*RES_hh_fec_in!W31/RES_hh_num_in!W31)</f>
        <v>806.25489036021258</v>
      </c>
      <c r="DA31" s="89" t="s">
        <v>810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414.25731126176726</v>
      </c>
      <c r="D32" s="77">
        <f>IF(RES_hh_fec_in!D32=0,0,1000*11630*RES_hh_fec_in!D32/RES_hh_num_in!D32)</f>
        <v>433.61700577466098</v>
      </c>
      <c r="E32" s="77">
        <f>IF(RES_hh_fec_in!E32=0,0,1000*11630*RES_hh_fec_in!E32/RES_hh_num_in!E32)</f>
        <v>432.38254992278502</v>
      </c>
      <c r="F32" s="77">
        <f>IF(RES_hh_fec_in!F32=0,0,1000*11630*RES_hh_fec_in!F32/RES_hh_num_in!F32)</f>
        <v>459.84848901785807</v>
      </c>
      <c r="G32" s="77">
        <f>IF(RES_hh_fec_in!G32=0,0,1000*11630*RES_hh_fec_in!G32/RES_hh_num_in!G32)</f>
        <v>372.42840899130545</v>
      </c>
      <c r="H32" s="77">
        <f>IF(RES_hh_fec_in!H32=0,0,1000*11630*RES_hh_fec_in!H32/RES_hh_num_in!H32)</f>
        <v>433.492190652582</v>
      </c>
      <c r="I32" s="77">
        <f>IF(RES_hh_fec_in!I32=0,0,1000*11630*RES_hh_fec_in!I32/RES_hh_num_in!I32)</f>
        <v>377.94686572025751</v>
      </c>
      <c r="J32" s="77">
        <f>IF(RES_hh_fec_in!J32=0,0,1000*11630*RES_hh_fec_in!J32/RES_hh_num_in!J32)</f>
        <v>408.33237592852186</v>
      </c>
      <c r="K32" s="77">
        <f>IF(RES_hh_fec_in!K32=0,0,1000*11630*RES_hh_fec_in!K32/RES_hh_num_in!K32)</f>
        <v>515.01475073346012</v>
      </c>
      <c r="L32" s="77">
        <f>IF(RES_hh_fec_in!L32=0,0,1000*11630*RES_hh_fec_in!L32/RES_hh_num_in!L32)</f>
        <v>519.83799091746073</v>
      </c>
      <c r="M32" s="77">
        <f>IF(RES_hh_fec_in!M32=0,0,1000*11630*RES_hh_fec_in!M32/RES_hh_num_in!M32)</f>
        <v>511.60827932796275</v>
      </c>
      <c r="N32" s="77">
        <f>IF(RES_hh_fec_in!N32=0,0,1000*11630*RES_hh_fec_in!N32/RES_hh_num_in!N32)</f>
        <v>524.69108099466314</v>
      </c>
      <c r="O32" s="77">
        <f>IF(RES_hh_fec_in!O32=0,0,1000*11630*RES_hh_fec_in!O32/RES_hh_num_in!O32)</f>
        <v>510.01619435520882</v>
      </c>
      <c r="P32" s="77">
        <f>IF(RES_hh_fec_in!P32=0,0,1000*11630*RES_hh_fec_in!P32/RES_hh_num_in!P32)</f>
        <v>527.91046655334515</v>
      </c>
      <c r="Q32" s="77">
        <f>IF(RES_hh_fec_in!Q32=0,0,1000*11630*RES_hh_fec_in!Q32/RES_hh_num_in!Q32)</f>
        <v>503.18382760465977</v>
      </c>
      <c r="R32" s="77">
        <f>IF(RES_hh_fec_in!R32=0,0,1000*11630*RES_hh_fec_in!R32/RES_hh_num_in!R32)</f>
        <v>508.27333178390353</v>
      </c>
      <c r="S32" s="77">
        <f>IF(RES_hh_fec_in!S32=0,0,1000*11630*RES_hh_fec_in!S32/RES_hh_num_in!S32)</f>
        <v>501.95820160618553</v>
      </c>
      <c r="T32" s="77">
        <f>IF(RES_hh_fec_in!T32=0,0,1000*11630*RES_hh_fec_in!T32/RES_hh_num_in!T32)</f>
        <v>488.99439165683532</v>
      </c>
      <c r="U32" s="77">
        <f>IF(RES_hh_fec_in!U32=0,0,1000*11630*RES_hh_fec_in!U32/RES_hh_num_in!U32)</f>
        <v>493.12061582757241</v>
      </c>
      <c r="V32" s="77">
        <f>IF(RES_hh_fec_in!V32=0,0,1000*11630*RES_hh_fec_in!V32/RES_hh_num_in!V32)</f>
        <v>478.91318736364923</v>
      </c>
      <c r="W32" s="77">
        <f>IF(RES_hh_fec_in!W32=0,0,1000*11630*RES_hh_fec_in!W32/RES_hh_num_in!W32)</f>
        <v>539.80732238215353</v>
      </c>
      <c r="DA32" s="92" t="s">
        <v>811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13676.31194254261</v>
      </c>
      <c r="D3" s="65">
        <f>IF(RES_hh_tes_in!D3=0,0,1000*11630*RES_hh_tes_in!D3/RES_hh_num_in!D3)</f>
        <v>12053.669778281079</v>
      </c>
      <c r="E3" s="65">
        <f>IF(RES_hh_tes_in!E3=0,0,1000*11630*RES_hh_tes_in!E3/RES_hh_num_in!E3)</f>
        <v>13425.399748720562</v>
      </c>
      <c r="F3" s="65">
        <f>IF(RES_hh_tes_in!F3=0,0,1000*11630*RES_hh_tes_in!F3/RES_hh_num_in!F3)</f>
        <v>12335.266210433763</v>
      </c>
      <c r="G3" s="65">
        <f>IF(RES_hh_tes_in!G3=0,0,1000*11630*RES_hh_tes_in!G3/RES_hh_num_in!G3)</f>
        <v>12362.56685420694</v>
      </c>
      <c r="H3" s="65">
        <f>IF(RES_hh_tes_in!H3=0,0,1000*11630*RES_hh_tes_in!H3/RES_hh_num_in!H3)</f>
        <v>12180.709016794412</v>
      </c>
      <c r="I3" s="65">
        <f>IF(RES_hh_tes_in!I3=0,0,1000*11630*RES_hh_tes_in!I3/RES_hh_num_in!I3)</f>
        <v>11336.557235058082</v>
      </c>
      <c r="J3" s="65">
        <f>IF(RES_hh_tes_in!J3=0,0,1000*11630*RES_hh_tes_in!J3/RES_hh_num_in!J3)</f>
        <v>10948.787533431519</v>
      </c>
      <c r="K3" s="65">
        <f>IF(RES_hh_tes_in!K3=0,0,1000*11630*RES_hh_tes_in!K3/RES_hh_num_in!K3)</f>
        <v>11166.702946438163</v>
      </c>
      <c r="L3" s="65">
        <f>IF(RES_hh_tes_in!L3=0,0,1000*11630*RES_hh_tes_in!L3/RES_hh_num_in!L3)</f>
        <v>13094.979153233773</v>
      </c>
      <c r="M3" s="65">
        <f>IF(RES_hh_tes_in!M3=0,0,1000*11630*RES_hh_tes_in!M3/RES_hh_num_in!M3)</f>
        <v>11348.100445491677</v>
      </c>
      <c r="N3" s="65">
        <f>IF(RES_hh_tes_in!N3=0,0,1000*11630*RES_hh_tes_in!N3/RES_hh_num_in!N3)</f>
        <v>11138.491592930412</v>
      </c>
      <c r="O3" s="65">
        <f>IF(RES_hh_tes_in!O3=0,0,1000*11630*RES_hh_tes_in!O3/RES_hh_num_in!O3)</f>
        <v>12491.966384013755</v>
      </c>
      <c r="P3" s="65">
        <f>IF(RES_hh_tes_in!P3=0,0,1000*11630*RES_hh_tes_in!P3/RES_hh_num_in!P3)</f>
        <v>10018.639237860785</v>
      </c>
      <c r="Q3" s="65">
        <f>IF(RES_hh_tes_in!Q3=0,0,1000*11630*RES_hh_tes_in!Q3/RES_hh_num_in!Q3)</f>
        <v>9236.309782772958</v>
      </c>
      <c r="R3" s="65">
        <f>IF(RES_hh_tes_in!R3=0,0,1000*11630*RES_hh_tes_in!R3/RES_hh_num_in!R3)</f>
        <v>10758.239928324243</v>
      </c>
      <c r="S3" s="65">
        <f>IF(RES_hh_tes_in!S3=0,0,1000*11630*RES_hh_tes_in!S3/RES_hh_num_in!S3)</f>
        <v>10904.835755218961</v>
      </c>
      <c r="T3" s="65">
        <f>IF(RES_hh_tes_in!T3=0,0,1000*11630*RES_hh_tes_in!T3/RES_hh_num_in!T3)</f>
        <v>10116.811568776457</v>
      </c>
      <c r="U3" s="65">
        <f>IF(RES_hh_tes_in!U3=0,0,1000*11630*RES_hh_tes_in!U3/RES_hh_num_in!U3)</f>
        <v>9033.127033854109</v>
      </c>
      <c r="V3" s="65">
        <f>IF(RES_hh_tes_in!V3=0,0,1000*11630*RES_hh_tes_in!V3/RES_hh_num_in!V3)</f>
        <v>9311.8853203922663</v>
      </c>
      <c r="W3" s="65">
        <f>IF(RES_hh_tes_in!W3=0,0,1000*11630*RES_hh_tes_in!W3/RES_hh_num_in!W3)</f>
        <v>12455.977463671226</v>
      </c>
      <c r="DA3" s="87" t="s">
        <v>813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11454.151162577196</v>
      </c>
      <c r="D4" s="69">
        <f>IF(RES_hh_tes_in!D4=0,0,1000*11630*RES_hh_tes_in!D4/RES_hh_num_in!D4)</f>
        <v>9751.9218761896136</v>
      </c>
      <c r="E4" s="69">
        <f>IF(RES_hh_tes_in!E4=0,0,1000*11630*RES_hh_tes_in!E4/RES_hh_num_in!E4)</f>
        <v>11090.536234971851</v>
      </c>
      <c r="F4" s="69">
        <f>IF(RES_hh_tes_in!F4=0,0,1000*11630*RES_hh_tes_in!F4/RES_hh_num_in!F4)</f>
        <v>9978.9618956765953</v>
      </c>
      <c r="G4" s="69">
        <f>IF(RES_hh_tes_in!G4=0,0,1000*11630*RES_hh_tes_in!G4/RES_hh_num_in!G4)</f>
        <v>10177.07731446262</v>
      </c>
      <c r="H4" s="69">
        <f>IF(RES_hh_tes_in!H4=0,0,1000*11630*RES_hh_tes_in!H4/RES_hh_num_in!H4)</f>
        <v>9888.5197973072864</v>
      </c>
      <c r="I4" s="69">
        <f>IF(RES_hh_tes_in!I4=0,0,1000*11630*RES_hh_tes_in!I4/RES_hh_num_in!I4)</f>
        <v>9072.9574170080286</v>
      </c>
      <c r="J4" s="69">
        <f>IF(RES_hh_tes_in!J4=0,0,1000*11630*RES_hh_tes_in!J4/RES_hh_num_in!J4)</f>
        <v>8668.2156599784739</v>
      </c>
      <c r="K4" s="69">
        <f>IF(RES_hh_tes_in!K4=0,0,1000*11630*RES_hh_tes_in!K4/RES_hh_num_in!K4)</f>
        <v>8643.4180101107268</v>
      </c>
      <c r="L4" s="69">
        <f>IF(RES_hh_tes_in!L4=0,0,1000*11630*RES_hh_tes_in!L4/RES_hh_num_in!L4)</f>
        <v>10520.900228672004</v>
      </c>
      <c r="M4" s="69">
        <f>IF(RES_hh_tes_in!M4=0,0,1000*11630*RES_hh_tes_in!M4/RES_hh_num_in!M4)</f>
        <v>8778.669731072081</v>
      </c>
      <c r="N4" s="69">
        <f>IF(RES_hh_tes_in!N4=0,0,1000*11630*RES_hh_tes_in!N4/RES_hh_num_in!N4)</f>
        <v>8530.9596591529935</v>
      </c>
      <c r="O4" s="69">
        <f>IF(RES_hh_tes_in!O4=0,0,1000*11630*RES_hh_tes_in!O4/RES_hh_num_in!O4)</f>
        <v>9890.488136194439</v>
      </c>
      <c r="P4" s="69">
        <f>IF(RES_hh_tes_in!P4=0,0,1000*11630*RES_hh_tes_in!P4/RES_hh_num_in!P4)</f>
        <v>7390.1741242480603</v>
      </c>
      <c r="Q4" s="69">
        <f>IF(RES_hh_tes_in!Q4=0,0,1000*11630*RES_hh_tes_in!Q4/RES_hh_num_in!Q4)</f>
        <v>6656.0533929022331</v>
      </c>
      <c r="R4" s="69">
        <f>IF(RES_hh_tes_in!R4=0,0,1000*11630*RES_hh_tes_in!R4/RES_hh_num_in!R4)</f>
        <v>8183.547644575222</v>
      </c>
      <c r="S4" s="69">
        <f>IF(RES_hh_tes_in!S4=0,0,1000*11630*RES_hh_tes_in!S4/RES_hh_num_in!S4)</f>
        <v>8377.2828226537695</v>
      </c>
      <c r="T4" s="69">
        <f>IF(RES_hh_tes_in!T4=0,0,1000*11630*RES_hh_tes_in!T4/RES_hh_num_in!T4)</f>
        <v>7697.4388423346372</v>
      </c>
      <c r="U4" s="69">
        <f>IF(RES_hh_tes_in!U4=0,0,1000*11630*RES_hh_tes_in!U4/RES_hh_num_in!U4)</f>
        <v>6572.1167188028212</v>
      </c>
      <c r="V4" s="69">
        <f>IF(RES_hh_tes_in!V4=0,0,1000*11630*RES_hh_tes_in!V4/RES_hh_num_in!V4)</f>
        <v>6871.3341178216306</v>
      </c>
      <c r="W4" s="69">
        <f>IF(RES_hh_tes_in!W4=0,0,1000*11630*RES_hh_tes_in!W4/RES_hh_num_in!W4)</f>
        <v>9667.4893852363766</v>
      </c>
      <c r="DA4" s="88" t="s">
        <v>814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0</v>
      </c>
      <c r="D5" s="72">
        <f>IF(RES_hh_tes_in!D5=0,0,1000*11630*RES_hh_tes_in!D5/RES_hh_num_in!D5)</f>
        <v>0</v>
      </c>
      <c r="E5" s="72">
        <f>IF(RES_hh_tes_in!E5=0,0,1000*11630*RES_hh_tes_in!E5/RES_hh_num_in!E5)</f>
        <v>0</v>
      </c>
      <c r="F5" s="72">
        <f>IF(RES_hh_tes_in!F5=0,0,1000*11630*RES_hh_tes_in!F5/RES_hh_num_in!F5)</f>
        <v>0</v>
      </c>
      <c r="G5" s="72">
        <f>IF(RES_hh_tes_in!G5=0,0,1000*11630*RES_hh_tes_in!G5/RES_hh_num_in!G5)</f>
        <v>0</v>
      </c>
      <c r="H5" s="72">
        <f>IF(RES_hh_tes_in!H5=0,0,1000*11630*RES_hh_tes_in!H5/RES_hh_num_in!H5)</f>
        <v>0</v>
      </c>
      <c r="I5" s="72">
        <f>IF(RES_hh_tes_in!I5=0,0,1000*11630*RES_hh_tes_in!I5/RES_hh_num_in!I5)</f>
        <v>0</v>
      </c>
      <c r="J5" s="72">
        <f>IF(RES_hh_tes_in!J5=0,0,1000*11630*RES_hh_tes_in!J5/RES_hh_num_in!J5)</f>
        <v>0</v>
      </c>
      <c r="K5" s="72">
        <f>IF(RES_hh_tes_in!K5=0,0,1000*11630*RES_hh_tes_in!K5/RES_hh_num_in!K5)</f>
        <v>0</v>
      </c>
      <c r="L5" s="72">
        <f>IF(RES_hh_tes_in!L5=0,0,1000*11630*RES_hh_tes_in!L5/RES_hh_num_in!L5)</f>
        <v>10999.761460518472</v>
      </c>
      <c r="M5" s="72">
        <f>IF(RES_hh_tes_in!M5=0,0,1000*11630*RES_hh_tes_in!M5/RES_hh_num_in!M5)</f>
        <v>7914.4585499577333</v>
      </c>
      <c r="N5" s="72">
        <f>IF(RES_hh_tes_in!N5=0,0,1000*11630*RES_hh_tes_in!N5/RES_hh_num_in!N5)</f>
        <v>9316.6021622781027</v>
      </c>
      <c r="O5" s="72">
        <f>IF(RES_hh_tes_in!O5=0,0,1000*11630*RES_hh_tes_in!O5/RES_hh_num_in!O5)</f>
        <v>9552.2057770994143</v>
      </c>
      <c r="P5" s="72">
        <f>IF(RES_hh_tes_in!P5=0,0,1000*11630*RES_hh_tes_in!P5/RES_hh_num_in!P5)</f>
        <v>0</v>
      </c>
      <c r="Q5" s="72">
        <f>IF(RES_hh_tes_in!Q5=0,0,1000*11630*RES_hh_tes_in!Q5/RES_hh_num_in!Q5)</f>
        <v>0</v>
      </c>
      <c r="R5" s="72">
        <f>IF(RES_hh_tes_in!R5=0,0,1000*11630*RES_hh_tes_in!R5/RES_hh_num_in!R5)</f>
        <v>0</v>
      </c>
      <c r="S5" s="72">
        <f>IF(RES_hh_tes_in!S5=0,0,1000*11630*RES_hh_tes_in!S5/RES_hh_num_in!S5)</f>
        <v>0</v>
      </c>
      <c r="T5" s="72">
        <f>IF(RES_hh_tes_in!T5=0,0,1000*11630*RES_hh_tes_in!T5/RES_hh_num_in!T5)</f>
        <v>0</v>
      </c>
      <c r="U5" s="72">
        <f>IF(RES_hh_tes_in!U5=0,0,1000*11630*RES_hh_tes_in!U5/RES_hh_num_in!U5)</f>
        <v>0</v>
      </c>
      <c r="V5" s="72">
        <f>IF(RES_hh_tes_in!V5=0,0,1000*11630*RES_hh_tes_in!V5/RES_hh_num_in!V5)</f>
        <v>0</v>
      </c>
      <c r="W5" s="72">
        <f>IF(RES_hh_tes_in!W5=0,0,1000*11630*RES_hh_tes_in!W5/RES_hh_num_in!W5)</f>
        <v>0</v>
      </c>
      <c r="DA5" s="89" t="s">
        <v>815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0</v>
      </c>
      <c r="D6" s="72">
        <f>IF(RES_hh_tes_in!D6=0,0,1000*11630*RES_hh_tes_in!D6/RES_hh_num_in!D6)</f>
        <v>0</v>
      </c>
      <c r="E6" s="72">
        <f>IF(RES_hh_tes_in!E6=0,0,1000*11630*RES_hh_tes_in!E6/RES_hh_num_in!E6)</f>
        <v>10071.049462376674</v>
      </c>
      <c r="F6" s="72">
        <f>IF(RES_hh_tes_in!F6=0,0,1000*11630*RES_hh_tes_in!F6/RES_hh_num_in!F6)</f>
        <v>9268.738590194238</v>
      </c>
      <c r="G6" s="72">
        <f>IF(RES_hh_tes_in!G6=0,0,1000*11630*RES_hh_tes_in!G6/RES_hh_num_in!G6)</f>
        <v>10317.455177149122</v>
      </c>
      <c r="H6" s="72">
        <f>IF(RES_hh_tes_in!H6=0,0,1000*11630*RES_hh_tes_in!H6/RES_hh_num_in!H6)</f>
        <v>9682.0261215498522</v>
      </c>
      <c r="I6" s="72">
        <f>IF(RES_hh_tes_in!I6=0,0,1000*11630*RES_hh_tes_in!I6/RES_hh_num_in!I6)</f>
        <v>9387.4116887857217</v>
      </c>
      <c r="J6" s="72">
        <f>IF(RES_hh_tes_in!J6=0,0,1000*11630*RES_hh_tes_in!J6/RES_hh_num_in!J6)</f>
        <v>9640.4339287874482</v>
      </c>
      <c r="K6" s="72">
        <f>IF(RES_hh_tes_in!K6=0,0,1000*11630*RES_hh_tes_in!K6/RES_hh_num_in!K6)</f>
        <v>0</v>
      </c>
      <c r="L6" s="72">
        <f>IF(RES_hh_tes_in!L6=0,0,1000*11630*RES_hh_tes_in!L6/RES_hh_num_in!L6)</f>
        <v>0</v>
      </c>
      <c r="M6" s="72">
        <f>IF(RES_hh_tes_in!M6=0,0,1000*11630*RES_hh_tes_in!M6/RES_hh_num_in!M6)</f>
        <v>0</v>
      </c>
      <c r="N6" s="72">
        <f>IF(RES_hh_tes_in!N6=0,0,1000*11630*RES_hh_tes_in!N6/RES_hh_num_in!N6)</f>
        <v>7858.9817455331031</v>
      </c>
      <c r="O6" s="72">
        <f>IF(RES_hh_tes_in!O6=0,0,1000*11630*RES_hh_tes_in!O6/RES_hh_num_in!O6)</f>
        <v>10227.084635401028</v>
      </c>
      <c r="P6" s="72">
        <f>IF(RES_hh_tes_in!P6=0,0,1000*11630*RES_hh_tes_in!P6/RES_hh_num_in!P6)</f>
        <v>7348.4804882606868</v>
      </c>
      <c r="Q6" s="72">
        <f>IF(RES_hh_tes_in!Q6=0,0,1000*11630*RES_hh_tes_in!Q6/RES_hh_num_in!Q6)</f>
        <v>6094.1136315547983</v>
      </c>
      <c r="R6" s="72">
        <f>IF(RES_hh_tes_in!R6=0,0,1000*11630*RES_hh_tes_in!R6/RES_hh_num_in!R6)</f>
        <v>7172.2786819348175</v>
      </c>
      <c r="S6" s="72">
        <f>IF(RES_hh_tes_in!S6=0,0,1000*11630*RES_hh_tes_in!S6/RES_hh_num_in!S6)</f>
        <v>8553.68279802299</v>
      </c>
      <c r="T6" s="72">
        <f>IF(RES_hh_tes_in!T6=0,0,1000*11630*RES_hh_tes_in!T6/RES_hh_num_in!T6)</f>
        <v>7596.9280539284582</v>
      </c>
      <c r="U6" s="72">
        <f>IF(RES_hh_tes_in!U6=0,0,1000*11630*RES_hh_tes_in!U6/RES_hh_num_in!U6)</f>
        <v>6509.2111518090614</v>
      </c>
      <c r="V6" s="72">
        <f>IF(RES_hh_tes_in!V6=0,0,1000*11630*RES_hh_tes_in!V6/RES_hh_num_in!V6)</f>
        <v>6762.2515208258055</v>
      </c>
      <c r="W6" s="72">
        <f>IF(RES_hh_tes_in!W6=0,0,1000*11630*RES_hh_tes_in!W6/RES_hh_num_in!W6)</f>
        <v>9240.5874786117547</v>
      </c>
      <c r="DA6" s="89" t="s">
        <v>816</v>
      </c>
    </row>
    <row r="7" spans="1:105" ht="12" customHeight="1" x14ac:dyDescent="0.25">
      <c r="A7" s="28" t="s">
        <v>205</v>
      </c>
      <c r="B7" s="72"/>
      <c r="C7" s="72">
        <f>IF(RES_hh_tes_in!C7=0,0,1000*11630*RES_hh_tes_in!C7/RES_hh_num_in!C7)</f>
        <v>10935.88735112798</v>
      </c>
      <c r="D7" s="72">
        <f>IF(RES_hh_tes_in!D7=0,0,1000*11630*RES_hh_tes_in!D7/RES_hh_num_in!D7)</f>
        <v>9575.144760729112</v>
      </c>
      <c r="E7" s="72">
        <f>IF(RES_hh_tes_in!E7=0,0,1000*11630*RES_hh_tes_in!E7/RES_hh_num_in!E7)</f>
        <v>10842.565761446125</v>
      </c>
      <c r="F7" s="72">
        <f>IF(RES_hh_tes_in!F7=0,0,1000*11630*RES_hh_tes_in!F7/RES_hh_num_in!F7)</f>
        <v>10157.478197976952</v>
      </c>
      <c r="G7" s="72">
        <f>IF(RES_hh_tes_in!G7=0,0,1000*11630*RES_hh_tes_in!G7/RES_hh_num_in!G7)</f>
        <v>9622.5754020102431</v>
      </c>
      <c r="H7" s="72">
        <f>IF(RES_hh_tes_in!H7=0,0,1000*11630*RES_hh_tes_in!H7/RES_hh_num_in!H7)</f>
        <v>9835.8601819873602</v>
      </c>
      <c r="I7" s="72">
        <f>IF(RES_hh_tes_in!I7=0,0,1000*11630*RES_hh_tes_in!I7/RES_hh_num_in!I7)</f>
        <v>8555.5413774174558</v>
      </c>
      <c r="J7" s="72">
        <f>IF(RES_hh_tes_in!J7=0,0,1000*11630*RES_hh_tes_in!J7/RES_hh_num_in!J7)</f>
        <v>8574.9962011450643</v>
      </c>
      <c r="K7" s="72">
        <f>IF(RES_hh_tes_in!K7=0,0,1000*11630*RES_hh_tes_in!K7/RES_hh_num_in!K7)</f>
        <v>8296.2480644655097</v>
      </c>
      <c r="L7" s="72">
        <f>IF(RES_hh_tes_in!L7=0,0,1000*11630*RES_hh_tes_in!L7/RES_hh_num_in!L7)</f>
        <v>10543.645721582776</v>
      </c>
      <c r="M7" s="72">
        <f>IF(RES_hh_tes_in!M7=0,0,1000*11630*RES_hh_tes_in!M7/RES_hh_num_in!M7)</f>
        <v>8622.6853862715016</v>
      </c>
      <c r="N7" s="72">
        <f>IF(RES_hh_tes_in!N7=0,0,1000*11630*RES_hh_tes_in!N7/RES_hh_num_in!N7)</f>
        <v>7887.7979481259581</v>
      </c>
      <c r="O7" s="72">
        <f>IF(RES_hh_tes_in!O7=0,0,1000*11630*RES_hh_tes_in!O7/RES_hh_num_in!O7)</f>
        <v>9672.2794164026836</v>
      </c>
      <c r="P7" s="72">
        <f>IF(RES_hh_tes_in!P7=0,0,1000*11630*RES_hh_tes_in!P7/RES_hh_num_in!P7)</f>
        <v>7347.6007059975409</v>
      </c>
      <c r="Q7" s="72">
        <f>IF(RES_hh_tes_in!Q7=0,0,1000*11630*RES_hh_tes_in!Q7/RES_hh_num_in!Q7)</f>
        <v>6504.3507903639847</v>
      </c>
      <c r="R7" s="72">
        <f>IF(RES_hh_tes_in!R7=0,0,1000*11630*RES_hh_tes_in!R7/RES_hh_num_in!R7)</f>
        <v>7793.5566569634757</v>
      </c>
      <c r="S7" s="72">
        <f>IF(RES_hh_tes_in!S7=0,0,1000*11630*RES_hh_tes_in!S7/RES_hh_num_in!S7)</f>
        <v>8266.4896952891868</v>
      </c>
      <c r="T7" s="72">
        <f>IF(RES_hh_tes_in!T7=0,0,1000*11630*RES_hh_tes_in!T7/RES_hh_num_in!T7)</f>
        <v>7491.5743370618711</v>
      </c>
      <c r="U7" s="72">
        <f>IF(RES_hh_tes_in!U7=0,0,1000*11630*RES_hh_tes_in!U7/RES_hh_num_in!U7)</f>
        <v>6469.4798995950032</v>
      </c>
      <c r="V7" s="72">
        <f>IF(RES_hh_tes_in!V7=0,0,1000*11630*RES_hh_tes_in!V7/RES_hh_num_in!V7)</f>
        <v>6646.5275091413478</v>
      </c>
      <c r="W7" s="72">
        <f>IF(RES_hh_tes_in!W7=0,0,1000*11630*RES_hh_tes_in!W7/RES_hh_num_in!W7)</f>
        <v>9106.2509545194007</v>
      </c>
      <c r="DA7" s="89" t="s">
        <v>817</v>
      </c>
    </row>
    <row r="8" spans="1:105" ht="12" customHeight="1" x14ac:dyDescent="0.25">
      <c r="A8" s="28" t="s">
        <v>192</v>
      </c>
      <c r="B8" s="72"/>
      <c r="C8" s="72">
        <f>IF(RES_hh_tes_in!C8=0,0,1000*11630*RES_hh_tes_in!C8/RES_hh_num_in!C8)</f>
        <v>11319.734133079528</v>
      </c>
      <c r="D8" s="72">
        <f>IF(RES_hh_tes_in!D8=0,0,1000*11630*RES_hh_tes_in!D8/RES_hh_num_in!D8)</f>
        <v>9419.4940960103668</v>
      </c>
      <c r="E8" s="72">
        <f>IF(RES_hh_tes_in!E8=0,0,1000*11630*RES_hh_tes_in!E8/RES_hh_num_in!E8)</f>
        <v>10614.438447693812</v>
      </c>
      <c r="F8" s="72">
        <f>IF(RES_hh_tes_in!F8=0,0,1000*11630*RES_hh_tes_in!F8/RES_hh_num_in!F8)</f>
        <v>9202.4246659502533</v>
      </c>
      <c r="G8" s="72">
        <f>IF(RES_hh_tes_in!G8=0,0,1000*11630*RES_hh_tes_in!G8/RES_hh_num_in!G8)</f>
        <v>10396.102872817613</v>
      </c>
      <c r="H8" s="72">
        <f>IF(RES_hh_tes_in!H8=0,0,1000*11630*RES_hh_tes_in!H8/RES_hh_num_in!H8)</f>
        <v>9909.7574182018652</v>
      </c>
      <c r="I8" s="72">
        <f>IF(RES_hh_tes_in!I8=0,0,1000*11630*RES_hh_tes_in!I8/RES_hh_num_in!I8)</f>
        <v>8576.1646610280914</v>
      </c>
      <c r="J8" s="72">
        <f>IF(RES_hh_tes_in!J8=0,0,1000*11630*RES_hh_tes_in!J8/RES_hh_num_in!J8)</f>
        <v>8432.7067587463753</v>
      </c>
      <c r="K8" s="72">
        <f>IF(RES_hh_tes_in!K8=0,0,1000*11630*RES_hh_tes_in!K8/RES_hh_num_in!K8)</f>
        <v>8504.9188156634609</v>
      </c>
      <c r="L8" s="72">
        <f>IF(RES_hh_tes_in!L8=0,0,1000*11630*RES_hh_tes_in!L8/RES_hh_num_in!L8)</f>
        <v>10379.323302622151</v>
      </c>
      <c r="M8" s="72">
        <f>IF(RES_hh_tes_in!M8=0,0,1000*11630*RES_hh_tes_in!M8/RES_hh_num_in!M8)</f>
        <v>8414.8135045159488</v>
      </c>
      <c r="N8" s="72">
        <f>IF(RES_hh_tes_in!N8=0,0,1000*11630*RES_hh_tes_in!N8/RES_hh_num_in!N8)</f>
        <v>8280.7369318402743</v>
      </c>
      <c r="O8" s="72">
        <f>IF(RES_hh_tes_in!O8=0,0,1000*11630*RES_hh_tes_in!O8/RES_hh_num_in!O8)</f>
        <v>9514.2896011171106</v>
      </c>
      <c r="P8" s="72">
        <f>IF(RES_hh_tes_in!P8=0,0,1000*11630*RES_hh_tes_in!P8/RES_hh_num_in!P8)</f>
        <v>7064.3149319351996</v>
      </c>
      <c r="Q8" s="72">
        <f>IF(RES_hh_tes_in!Q8=0,0,1000*11630*RES_hh_tes_in!Q8/RES_hh_num_in!Q8)</f>
        <v>6397.7549909374438</v>
      </c>
      <c r="R8" s="72">
        <f>IF(RES_hh_tes_in!R8=0,0,1000*11630*RES_hh_tes_in!R8/RES_hh_num_in!R8)</f>
        <v>8207.9909540856261</v>
      </c>
      <c r="S8" s="72">
        <f>IF(RES_hh_tes_in!S8=0,0,1000*11630*RES_hh_tes_in!S8/RES_hh_num_in!S8)</f>
        <v>8203.6403399602841</v>
      </c>
      <c r="T8" s="72">
        <f>IF(RES_hh_tes_in!T8=0,0,1000*11630*RES_hh_tes_in!T8/RES_hh_num_in!T8)</f>
        <v>7454.8485159205638</v>
      </c>
      <c r="U8" s="72">
        <f>IF(RES_hh_tes_in!U8=0,0,1000*11630*RES_hh_tes_in!U8/RES_hh_num_in!U8)</f>
        <v>6679.0186127897759</v>
      </c>
      <c r="V8" s="72">
        <f>IF(RES_hh_tes_in!V8=0,0,1000*11630*RES_hh_tes_in!V8/RES_hh_num_in!V8)</f>
        <v>6605.4159562398809</v>
      </c>
      <c r="W8" s="72">
        <f>IF(RES_hh_tes_in!W8=0,0,1000*11630*RES_hh_tes_in!W8/RES_hh_num_in!W8)</f>
        <v>9158.5483224732852</v>
      </c>
      <c r="DA8" s="89" t="s">
        <v>818</v>
      </c>
    </row>
    <row r="9" spans="1:105" ht="12" customHeight="1" x14ac:dyDescent="0.25">
      <c r="A9" s="28" t="s">
        <v>207</v>
      </c>
      <c r="B9" s="72"/>
      <c r="C9" s="72">
        <f>IF(RES_hh_tes_in!C9=0,0,1000*11630*RES_hh_tes_in!C9/RES_hh_num_in!C9)</f>
        <v>11372.485311010874</v>
      </c>
      <c r="D9" s="72">
        <f>IF(RES_hh_tes_in!D9=0,0,1000*11630*RES_hh_tes_in!D9/RES_hh_num_in!D9)</f>
        <v>9762.2894776950434</v>
      </c>
      <c r="E9" s="72">
        <f>IF(RES_hh_tes_in!E9=0,0,1000*11630*RES_hh_tes_in!E9/RES_hh_num_in!E9)</f>
        <v>10930.670829404595</v>
      </c>
      <c r="F9" s="72">
        <f>IF(RES_hh_tes_in!F9=0,0,1000*11630*RES_hh_tes_in!F9/RES_hh_num_in!F9)</f>
        <v>9868.8908783086372</v>
      </c>
      <c r="G9" s="72">
        <f>IF(RES_hh_tes_in!G9=0,0,1000*11630*RES_hh_tes_in!G9/RES_hh_num_in!G9)</f>
        <v>9547.7430272026286</v>
      </c>
      <c r="H9" s="72">
        <f>IF(RES_hh_tes_in!H9=0,0,1000*11630*RES_hh_tes_in!H9/RES_hh_num_in!H9)</f>
        <v>9787.5477531078468</v>
      </c>
      <c r="I9" s="72">
        <f>IF(RES_hh_tes_in!I9=0,0,1000*11630*RES_hh_tes_in!I9/RES_hh_num_in!I9)</f>
        <v>9102.6962113926002</v>
      </c>
      <c r="J9" s="72">
        <f>IF(RES_hh_tes_in!J9=0,0,1000*11630*RES_hh_tes_in!J9/RES_hh_num_in!J9)</f>
        <v>8616.6438696659661</v>
      </c>
      <c r="K9" s="72">
        <f>IF(RES_hh_tes_in!K9=0,0,1000*11630*RES_hh_tes_in!K9/RES_hh_num_in!K9)</f>
        <v>8533.4042131604001</v>
      </c>
      <c r="L9" s="72">
        <f>IF(RES_hh_tes_in!L9=0,0,1000*11630*RES_hh_tes_in!L9/RES_hh_num_in!L9)</f>
        <v>10403.897885689461</v>
      </c>
      <c r="M9" s="72">
        <f>IF(RES_hh_tes_in!M9=0,0,1000*11630*RES_hh_tes_in!M9/RES_hh_num_in!M9)</f>
        <v>8784.8546337586977</v>
      </c>
      <c r="N9" s="72">
        <f>IF(RES_hh_tes_in!N9=0,0,1000*11630*RES_hh_tes_in!N9/RES_hh_num_in!N9)</f>
        <v>8696.6385546429465</v>
      </c>
      <c r="O9" s="72">
        <f>IF(RES_hh_tes_in!O9=0,0,1000*11630*RES_hh_tes_in!O9/RES_hh_num_in!O9)</f>
        <v>9931.5793807630762</v>
      </c>
      <c r="P9" s="72">
        <f>IF(RES_hh_tes_in!P9=0,0,1000*11630*RES_hh_tes_in!P9/RES_hh_num_in!P9)</f>
        <v>7342.5813483166185</v>
      </c>
      <c r="Q9" s="72">
        <f>IF(RES_hh_tes_in!Q9=0,0,1000*11630*RES_hh_tes_in!Q9/RES_hh_num_in!Q9)</f>
        <v>6549.0211373756683</v>
      </c>
      <c r="R9" s="72">
        <f>IF(RES_hh_tes_in!R9=0,0,1000*11630*RES_hh_tes_in!R9/RES_hh_num_in!R9)</f>
        <v>7949.3506837886434</v>
      </c>
      <c r="S9" s="72">
        <f>IF(RES_hh_tes_in!S9=0,0,1000*11630*RES_hh_tes_in!S9/RES_hh_num_in!S9)</f>
        <v>8275.1117251818341</v>
      </c>
      <c r="T9" s="72">
        <f>IF(RES_hh_tes_in!T9=0,0,1000*11630*RES_hh_tes_in!T9/RES_hh_num_in!T9)</f>
        <v>7551.2978095978124</v>
      </c>
      <c r="U9" s="72">
        <f>IF(RES_hh_tes_in!U9=0,0,1000*11630*RES_hh_tes_in!U9/RES_hh_num_in!U9)</f>
        <v>6514.435741695369</v>
      </c>
      <c r="V9" s="72">
        <f>IF(RES_hh_tes_in!V9=0,0,1000*11630*RES_hh_tes_in!V9/RES_hh_num_in!V9)</f>
        <v>6407.152543581924</v>
      </c>
      <c r="W9" s="72">
        <f>IF(RES_hh_tes_in!W9=0,0,1000*11630*RES_hh_tes_in!W9/RES_hh_num_in!W9)</f>
        <v>10019.57605788657</v>
      </c>
      <c r="DA9" s="89" t="s">
        <v>819</v>
      </c>
    </row>
    <row r="10" spans="1:105" ht="12" customHeight="1" x14ac:dyDescent="0.25">
      <c r="A10" s="28" t="s">
        <v>202</v>
      </c>
      <c r="B10" s="72"/>
      <c r="C10" s="72">
        <f>IF(RES_hh_tes_in!C10=0,0,1000*11630*RES_hh_tes_in!C10/RES_hh_num_in!C10)</f>
        <v>0</v>
      </c>
      <c r="D10" s="72">
        <f>IF(RES_hh_tes_in!D10=0,0,1000*11630*RES_hh_tes_in!D10/RES_hh_num_in!D10)</f>
        <v>0</v>
      </c>
      <c r="E10" s="72">
        <f>IF(RES_hh_tes_in!E10=0,0,1000*11630*RES_hh_tes_in!E10/RES_hh_num_in!E10)</f>
        <v>0</v>
      </c>
      <c r="F10" s="72">
        <f>IF(RES_hh_tes_in!F10=0,0,1000*11630*RES_hh_tes_in!F10/RES_hh_num_in!F10)</f>
        <v>0</v>
      </c>
      <c r="G10" s="72">
        <f>IF(RES_hh_tes_in!G10=0,0,1000*11630*RES_hh_tes_in!G10/RES_hh_num_in!G10)</f>
        <v>0</v>
      </c>
      <c r="H10" s="72">
        <f>IF(RES_hh_tes_in!H10=0,0,1000*11630*RES_hh_tes_in!H10/RES_hh_num_in!H10)</f>
        <v>0</v>
      </c>
      <c r="I10" s="72">
        <f>IF(RES_hh_tes_in!I10=0,0,1000*11630*RES_hh_tes_in!I10/RES_hh_num_in!I10)</f>
        <v>0</v>
      </c>
      <c r="J10" s="72">
        <f>IF(RES_hh_tes_in!J10=0,0,1000*11630*RES_hh_tes_in!J10/RES_hh_num_in!J10)</f>
        <v>0</v>
      </c>
      <c r="K10" s="72">
        <f>IF(RES_hh_tes_in!K10=0,0,1000*11630*RES_hh_tes_in!K10/RES_hh_num_in!K10)</f>
        <v>0</v>
      </c>
      <c r="L10" s="72">
        <f>IF(RES_hh_tes_in!L10=0,0,1000*11630*RES_hh_tes_in!L10/RES_hh_num_in!L10)</f>
        <v>0</v>
      </c>
      <c r="M10" s="72">
        <f>IF(RES_hh_tes_in!M10=0,0,1000*11630*RES_hh_tes_in!M10/RES_hh_num_in!M10)</f>
        <v>0</v>
      </c>
      <c r="N10" s="72">
        <f>IF(RES_hh_tes_in!N10=0,0,1000*11630*RES_hh_tes_in!N10/RES_hh_num_in!N10)</f>
        <v>0</v>
      </c>
      <c r="O10" s="72">
        <f>IF(RES_hh_tes_in!O10=0,0,1000*11630*RES_hh_tes_in!O10/RES_hh_num_in!O10)</f>
        <v>0</v>
      </c>
      <c r="P10" s="72">
        <f>IF(RES_hh_tes_in!P10=0,0,1000*11630*RES_hh_tes_in!P10/RES_hh_num_in!P10)</f>
        <v>0</v>
      </c>
      <c r="Q10" s="72">
        <f>IF(RES_hh_tes_in!Q10=0,0,1000*11630*RES_hh_tes_in!Q10/RES_hh_num_in!Q10)</f>
        <v>0</v>
      </c>
      <c r="R10" s="72">
        <f>IF(RES_hh_tes_in!R10=0,0,1000*11630*RES_hh_tes_in!R10/RES_hh_num_in!R10)</f>
        <v>0</v>
      </c>
      <c r="S10" s="72">
        <f>IF(RES_hh_tes_in!S10=0,0,1000*11630*RES_hh_tes_in!S10/RES_hh_num_in!S10)</f>
        <v>0</v>
      </c>
      <c r="T10" s="72">
        <f>IF(RES_hh_tes_in!T10=0,0,1000*11630*RES_hh_tes_in!T10/RES_hh_num_in!T10)</f>
        <v>0</v>
      </c>
      <c r="U10" s="72">
        <f>IF(RES_hh_tes_in!U10=0,0,1000*11630*RES_hh_tes_in!U10/RES_hh_num_in!U10)</f>
        <v>0</v>
      </c>
      <c r="V10" s="72">
        <f>IF(RES_hh_tes_in!V10=0,0,1000*11630*RES_hh_tes_in!V10/RES_hh_num_in!V10)</f>
        <v>0</v>
      </c>
      <c r="W10" s="72">
        <f>IF(RES_hh_tes_in!W10=0,0,1000*11630*RES_hh_tes_in!W10/RES_hh_num_in!W10)</f>
        <v>0</v>
      </c>
      <c r="DA10" s="89" t="s">
        <v>820</v>
      </c>
    </row>
    <row r="11" spans="1:105" ht="12" customHeight="1" x14ac:dyDescent="0.25">
      <c r="A11" s="28" t="s">
        <v>203</v>
      </c>
      <c r="B11" s="72"/>
      <c r="C11" s="72">
        <f>IF(RES_hh_tes_in!C11=0,0,1000*11630*RES_hh_tes_in!C11/RES_hh_num_in!C11)</f>
        <v>11472.77656415765</v>
      </c>
      <c r="D11" s="72">
        <f>IF(RES_hh_tes_in!D11=0,0,1000*11630*RES_hh_tes_in!D11/RES_hh_num_in!D11)</f>
        <v>9503.7980482232542</v>
      </c>
      <c r="E11" s="72">
        <f>IF(RES_hh_tes_in!E11=0,0,1000*11630*RES_hh_tes_in!E11/RES_hh_num_in!E11)</f>
        <v>11198.88347211885</v>
      </c>
      <c r="F11" s="72">
        <f>IF(RES_hh_tes_in!F11=0,0,1000*11630*RES_hh_tes_in!F11/RES_hh_num_in!F11)</f>
        <v>11337.979932102131</v>
      </c>
      <c r="G11" s="72">
        <f>IF(RES_hh_tes_in!G11=0,0,1000*11630*RES_hh_tes_in!G11/RES_hh_num_in!G11)</f>
        <v>0</v>
      </c>
      <c r="H11" s="72">
        <f>IF(RES_hh_tes_in!H11=0,0,1000*11630*RES_hh_tes_in!H11/RES_hh_num_in!H11)</f>
        <v>8908.5297711057028</v>
      </c>
      <c r="I11" s="72">
        <f>IF(RES_hh_tes_in!I11=0,0,1000*11630*RES_hh_tes_in!I11/RES_hh_num_in!I11)</f>
        <v>9164.7656634517261</v>
      </c>
      <c r="J11" s="72">
        <f>IF(RES_hh_tes_in!J11=0,0,1000*11630*RES_hh_tes_in!J11/RES_hh_num_in!J11)</f>
        <v>8757.8312363717578</v>
      </c>
      <c r="K11" s="72">
        <f>IF(RES_hh_tes_in!K11=0,0,1000*11630*RES_hh_tes_in!K11/RES_hh_num_in!K11)</f>
        <v>8568.1206372210763</v>
      </c>
      <c r="L11" s="72">
        <f>IF(RES_hh_tes_in!L11=0,0,1000*11630*RES_hh_tes_in!L11/RES_hh_num_in!L11)</f>
        <v>10261.212415325095</v>
      </c>
      <c r="M11" s="72">
        <f>IF(RES_hh_tes_in!M11=0,0,1000*11630*RES_hh_tes_in!M11/RES_hh_num_in!M11)</f>
        <v>8643.2938393058485</v>
      </c>
      <c r="N11" s="72">
        <f>IF(RES_hh_tes_in!N11=0,0,1000*11630*RES_hh_tes_in!N11/RES_hh_num_in!N11)</f>
        <v>8519.4692773639017</v>
      </c>
      <c r="O11" s="72">
        <f>IF(RES_hh_tes_in!O11=0,0,1000*11630*RES_hh_tes_in!O11/RES_hh_num_in!O11)</f>
        <v>10026.944032603988</v>
      </c>
      <c r="P11" s="72">
        <f>IF(RES_hh_tes_in!P11=0,0,1000*11630*RES_hh_tes_in!P11/RES_hh_num_in!P11)</f>
        <v>7541.1059492596678</v>
      </c>
      <c r="Q11" s="72">
        <f>IF(RES_hh_tes_in!Q11=0,0,1000*11630*RES_hh_tes_in!Q11/RES_hh_num_in!Q11)</f>
        <v>6713.0550952449985</v>
      </c>
      <c r="R11" s="72">
        <f>IF(RES_hh_tes_in!R11=0,0,1000*11630*RES_hh_tes_in!R11/RES_hh_num_in!R11)</f>
        <v>8049.4507855717993</v>
      </c>
      <c r="S11" s="72">
        <f>IF(RES_hh_tes_in!S11=0,0,1000*11630*RES_hh_tes_in!S11/RES_hh_num_in!S11)</f>
        <v>8535.4046221101016</v>
      </c>
      <c r="T11" s="72">
        <f>IF(RES_hh_tes_in!T11=0,0,1000*11630*RES_hh_tes_in!T11/RES_hh_num_in!T11)</f>
        <v>7818.1127002202757</v>
      </c>
      <c r="U11" s="72">
        <f>IF(RES_hh_tes_in!U11=0,0,1000*11630*RES_hh_tes_in!U11/RES_hh_num_in!U11)</f>
        <v>6457.145591833073</v>
      </c>
      <c r="V11" s="72">
        <f>IF(RES_hh_tes_in!V11=0,0,1000*11630*RES_hh_tes_in!V11/RES_hh_num_in!V11)</f>
        <v>6897.129375110675</v>
      </c>
      <c r="W11" s="72">
        <f>IF(RES_hh_tes_in!W11=0,0,1000*11630*RES_hh_tes_in!W11/RES_hh_num_in!W11)</f>
        <v>9242.3429222558734</v>
      </c>
      <c r="DA11" s="89" t="s">
        <v>821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10887.614872397729</v>
      </c>
      <c r="D12" s="72">
        <f>IF(RES_hh_tes_in!D12=0,0,1000*11630*RES_hh_tes_in!D12/RES_hh_num_in!D12)</f>
        <v>9513.4833272633423</v>
      </c>
      <c r="E12" s="72">
        <f>IF(RES_hh_tes_in!E12=0,0,1000*11630*RES_hh_tes_in!E12/RES_hh_num_in!E12)</f>
        <v>11199.702532813961</v>
      </c>
      <c r="F12" s="72">
        <f>IF(RES_hh_tes_in!F12=0,0,1000*11630*RES_hh_tes_in!F12/RES_hh_num_in!F12)</f>
        <v>10158.040740385039</v>
      </c>
      <c r="G12" s="72">
        <f>IF(RES_hh_tes_in!G12=0,0,1000*11630*RES_hh_tes_in!G12/RES_hh_num_in!G12)</f>
        <v>10052.922674969021</v>
      </c>
      <c r="H12" s="72">
        <f>IF(RES_hh_tes_in!H12=0,0,1000*11630*RES_hh_tes_in!H12/RES_hh_num_in!H12)</f>
        <v>9122.2534012615433</v>
      </c>
      <c r="I12" s="72">
        <f>IF(RES_hh_tes_in!I12=0,0,1000*11630*RES_hh_tes_in!I12/RES_hh_num_in!I12)</f>
        <v>9241.4581614170838</v>
      </c>
      <c r="J12" s="72">
        <f>IF(RES_hh_tes_in!J12=0,0,1000*11630*RES_hh_tes_in!J12/RES_hh_num_in!J12)</f>
        <v>7973.6149538547261</v>
      </c>
      <c r="K12" s="72">
        <f>IF(RES_hh_tes_in!K12=0,0,1000*11630*RES_hh_tes_in!K12/RES_hh_num_in!K12)</f>
        <v>9252.0421445927204</v>
      </c>
      <c r="L12" s="72">
        <f>IF(RES_hh_tes_in!L12=0,0,1000*11630*RES_hh_tes_in!L12/RES_hh_num_in!L12)</f>
        <v>10374.02720426435</v>
      </c>
      <c r="M12" s="72">
        <f>IF(RES_hh_tes_in!M12=0,0,1000*11630*RES_hh_tes_in!M12/RES_hh_num_in!M12)</f>
        <v>8922.6170562075677</v>
      </c>
      <c r="N12" s="72">
        <f>IF(RES_hh_tes_in!N12=0,0,1000*11630*RES_hh_tes_in!N12/RES_hh_num_in!N12)</f>
        <v>8478.8513934171515</v>
      </c>
      <c r="O12" s="72">
        <f>IF(RES_hh_tes_in!O12=0,0,1000*11630*RES_hh_tes_in!O12/RES_hh_num_in!O12)</f>
        <v>9087.6229242391273</v>
      </c>
      <c r="P12" s="72">
        <f>IF(RES_hh_tes_in!P12=0,0,1000*11630*RES_hh_tes_in!P12/RES_hh_num_in!P12)</f>
        <v>7420.6766187099811</v>
      </c>
      <c r="Q12" s="72">
        <f>IF(RES_hh_tes_in!Q12=0,0,1000*11630*RES_hh_tes_in!Q12/RES_hh_num_in!Q12)</f>
        <v>7179.922636321754</v>
      </c>
      <c r="R12" s="72">
        <f>IF(RES_hh_tes_in!R12=0,0,1000*11630*RES_hh_tes_in!R12/RES_hh_num_in!R12)</f>
        <v>8187.3355444811377</v>
      </c>
      <c r="S12" s="72">
        <f>IF(RES_hh_tes_in!S12=0,0,1000*11630*RES_hh_tes_in!S12/RES_hh_num_in!S12)</f>
        <v>8001.1305433909511</v>
      </c>
      <c r="T12" s="72">
        <f>IF(RES_hh_tes_in!T12=0,0,1000*11630*RES_hh_tes_in!T12/RES_hh_num_in!T12)</f>
        <v>7988.2278176324362</v>
      </c>
      <c r="U12" s="72">
        <f>IF(RES_hh_tes_in!U12=0,0,1000*11630*RES_hh_tes_in!U12/RES_hh_num_in!U12)</f>
        <v>6078.3115824929146</v>
      </c>
      <c r="V12" s="72">
        <f>IF(RES_hh_tes_in!V12=0,0,1000*11630*RES_hh_tes_in!V12/RES_hh_num_in!V12)</f>
        <v>7495.7529858849139</v>
      </c>
      <c r="W12" s="72">
        <f>IF(RES_hh_tes_in!W12=0,0,1000*11630*RES_hh_tes_in!W12/RES_hh_num_in!W12)</f>
        <v>9792.5913885703812</v>
      </c>
      <c r="DA12" s="89" t="s">
        <v>822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11567.357245316913</v>
      </c>
      <c r="D13" s="74">
        <f>IF(RES_hh_tes_in!D13=0,0,1000*11630*RES_hh_tes_in!D13/RES_hh_num_in!D13)</f>
        <v>10029.390355187481</v>
      </c>
      <c r="E13" s="74">
        <f>IF(RES_hh_tes_in!E13=0,0,1000*11630*RES_hh_tes_in!E13/RES_hh_num_in!E13)</f>
        <v>11661.293139377563</v>
      </c>
      <c r="F13" s="74">
        <f>IF(RES_hh_tes_in!F13=0,0,1000*11630*RES_hh_tes_in!F13/RES_hh_num_in!F13)</f>
        <v>10404.434579451297</v>
      </c>
      <c r="G13" s="74">
        <f>IF(RES_hh_tes_in!G13=0,0,1000*11630*RES_hh_tes_in!G13/RES_hh_num_in!G13)</f>
        <v>9456.5772722423408</v>
      </c>
      <c r="H13" s="74">
        <f>IF(RES_hh_tes_in!H13=0,0,1000*11630*RES_hh_tes_in!H13/RES_hh_num_in!H13)</f>
        <v>9433.6060186104314</v>
      </c>
      <c r="I13" s="74">
        <f>IF(RES_hh_tes_in!I13=0,0,1000*11630*RES_hh_tes_in!I13/RES_hh_num_in!I13)</f>
        <v>9198.668669430077</v>
      </c>
      <c r="J13" s="74">
        <f>IF(RES_hh_tes_in!J13=0,0,1000*11630*RES_hh_tes_in!J13/RES_hh_num_in!J13)</f>
        <v>8676.0362728739638</v>
      </c>
      <c r="K13" s="74">
        <f>IF(RES_hh_tes_in!K13=0,0,1000*11630*RES_hh_tes_in!K13/RES_hh_num_in!K13)</f>
        <v>8452.8981723850102</v>
      </c>
      <c r="L13" s="74">
        <f>IF(RES_hh_tes_in!L13=0,0,1000*11630*RES_hh_tes_in!L13/RES_hh_num_in!L13)</f>
        <v>10350.373378899279</v>
      </c>
      <c r="M13" s="74">
        <f>IF(RES_hh_tes_in!M13=0,0,1000*11630*RES_hh_tes_in!M13/RES_hh_num_in!M13)</f>
        <v>9116.6230943481332</v>
      </c>
      <c r="N13" s="74">
        <f>IF(RES_hh_tes_in!N13=0,0,1000*11630*RES_hh_tes_in!N13/RES_hh_num_in!N13)</f>
        <v>8514.8449118601675</v>
      </c>
      <c r="O13" s="74">
        <f>IF(RES_hh_tes_in!O13=0,0,1000*11630*RES_hh_tes_in!O13/RES_hh_num_in!O13)</f>
        <v>10073.347757212623</v>
      </c>
      <c r="P13" s="74">
        <f>IF(RES_hh_tes_in!P13=0,0,1000*11630*RES_hh_tes_in!P13/RES_hh_num_in!P13)</f>
        <v>6967.473277902749</v>
      </c>
      <c r="Q13" s="74">
        <f>IF(RES_hh_tes_in!Q13=0,0,1000*11630*RES_hh_tes_in!Q13/RES_hh_num_in!Q13)</f>
        <v>6367.5868609435993</v>
      </c>
      <c r="R13" s="74">
        <f>IF(RES_hh_tes_in!R13=0,0,1000*11630*RES_hh_tes_in!R13/RES_hh_num_in!R13)</f>
        <v>8378.1942532115299</v>
      </c>
      <c r="S13" s="74">
        <f>IF(RES_hh_tes_in!S13=0,0,1000*11630*RES_hh_tes_in!S13/RES_hh_num_in!S13)</f>
        <v>8377.8531625029718</v>
      </c>
      <c r="T13" s="74">
        <f>IF(RES_hh_tes_in!T13=0,0,1000*11630*RES_hh_tes_in!T13/RES_hh_num_in!T13)</f>
        <v>7686.8611631123867</v>
      </c>
      <c r="U13" s="74">
        <f>IF(RES_hh_tes_in!U13=0,0,1000*11630*RES_hh_tes_in!U13/RES_hh_num_in!U13)</f>
        <v>6550.3736108036719</v>
      </c>
      <c r="V13" s="74">
        <f>IF(RES_hh_tes_in!V13=0,0,1000*11630*RES_hh_tes_in!V13/RES_hh_num_in!V13)</f>
        <v>7561.13672686056</v>
      </c>
      <c r="W13" s="74">
        <f>IF(RES_hh_tes_in!W13=0,0,1000*11630*RES_hh_tes_in!W13/RES_hh_num_in!W13)</f>
        <v>9294.2600660733533</v>
      </c>
      <c r="DA13" s="90" t="s">
        <v>823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222.3319167945854</v>
      </c>
      <c r="D14" s="76">
        <f>IF(RES_hh_tes_in!D14=0,0,1000*11630*RES_hh_tes_in!D14/RES_hh_num_in!D14)</f>
        <v>183.39567823056228</v>
      </c>
      <c r="E14" s="76">
        <f>IF(RES_hh_tes_in!E14=0,0,1000*11630*RES_hh_tes_in!E14/RES_hh_num_in!E14)</f>
        <v>209.55860491820656</v>
      </c>
      <c r="F14" s="76">
        <f>IF(RES_hh_tes_in!F14=0,0,1000*11630*RES_hh_tes_in!F14/RES_hh_num_in!F14)</f>
        <v>175.71500721537987</v>
      </c>
      <c r="G14" s="76">
        <f>IF(RES_hh_tes_in!G14=0,0,1000*11630*RES_hh_tes_in!G14/RES_hh_num_in!G14)</f>
        <v>180.52933831044589</v>
      </c>
      <c r="H14" s="76">
        <f>IF(RES_hh_tes_in!H14=0,0,1000*11630*RES_hh_tes_in!H14/RES_hh_num_in!H14)</f>
        <v>152.91759454366203</v>
      </c>
      <c r="I14" s="76">
        <f>IF(RES_hh_tes_in!I14=0,0,1000*11630*RES_hh_tes_in!I14/RES_hh_num_in!I14)</f>
        <v>109.89815704325919</v>
      </c>
      <c r="J14" s="76">
        <f>IF(RES_hh_tes_in!J14=0,0,1000*11630*RES_hh_tes_in!J14/RES_hh_num_in!J14)</f>
        <v>110.89540852269675</v>
      </c>
      <c r="K14" s="76">
        <f>IF(RES_hh_tes_in!K14=0,0,1000*11630*RES_hh_tes_in!K14/RES_hh_num_in!K14)</f>
        <v>107.8506619111708</v>
      </c>
      <c r="L14" s="76">
        <f>IF(RES_hh_tes_in!L14=0,0,1000*11630*RES_hh_tes_in!L14/RES_hh_num_in!L14)</f>
        <v>133.17608843951544</v>
      </c>
      <c r="M14" s="76">
        <f>IF(RES_hh_tes_in!M14=0,0,1000*11630*RES_hh_tes_in!M14/RES_hh_num_in!M14)</f>
        <v>103.26398773356487</v>
      </c>
      <c r="N14" s="76">
        <f>IF(RES_hh_tes_in!N14=0,0,1000*11630*RES_hh_tes_in!N14/RES_hh_num_in!N14)</f>
        <v>101.69695179926313</v>
      </c>
      <c r="O14" s="76">
        <f>IF(RES_hh_tes_in!O14=0,0,1000*11630*RES_hh_tes_in!O14/RES_hh_num_in!O14)</f>
        <v>123.81876065017789</v>
      </c>
      <c r="P14" s="76">
        <f>IF(RES_hh_tes_in!P14=0,0,1000*11630*RES_hh_tes_in!P14/RES_hh_num_in!P14)</f>
        <v>90.607279832609649</v>
      </c>
      <c r="Q14" s="76">
        <f>IF(RES_hh_tes_in!Q14=0,0,1000*11630*RES_hh_tes_in!Q14/RES_hh_num_in!Q14)</f>
        <v>89.700311182630585</v>
      </c>
      <c r="R14" s="76">
        <f>IF(RES_hh_tes_in!R14=0,0,1000*11630*RES_hh_tes_in!R14/RES_hh_num_in!R14)</f>
        <v>112.83175603938645</v>
      </c>
      <c r="S14" s="76">
        <f>IF(RES_hh_tes_in!S14=0,0,1000*11630*RES_hh_tes_in!S14/RES_hh_num_in!S14)</f>
        <v>114.93674789075094</v>
      </c>
      <c r="T14" s="76">
        <f>IF(RES_hh_tes_in!T14=0,0,1000*11630*RES_hh_tes_in!T14/RES_hh_num_in!T14)</f>
        <v>101.96135272616934</v>
      </c>
      <c r="U14" s="76">
        <f>IF(RES_hh_tes_in!U14=0,0,1000*11630*RES_hh_tes_in!U14/RES_hh_num_in!U14)</f>
        <v>90.902190600545055</v>
      </c>
      <c r="V14" s="76">
        <f>IF(RES_hh_tes_in!V14=0,0,1000*11630*RES_hh_tes_in!V14/RES_hh_num_in!V14)</f>
        <v>84.560565844907785</v>
      </c>
      <c r="W14" s="76">
        <f>IF(RES_hh_tes_in!W14=0,0,1000*11630*RES_hh_tes_in!W14/RES_hh_num_in!W14)</f>
        <v>118.86966595146434</v>
      </c>
      <c r="DA14" s="91" t="s">
        <v>824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4.8656739089493906</v>
      </c>
      <c r="D15" s="69">
        <f t="shared" si="0"/>
        <v>3.6552912493526581</v>
      </c>
      <c r="E15" s="69">
        <f t="shared" si="0"/>
        <v>8.7859043754220245</v>
      </c>
      <c r="F15" s="69">
        <f t="shared" si="0"/>
        <v>5.9516702670733226</v>
      </c>
      <c r="G15" s="69">
        <f t="shared" si="0"/>
        <v>5.3073529473259686</v>
      </c>
      <c r="H15" s="69">
        <f t="shared" si="0"/>
        <v>7.2208052635685789</v>
      </c>
      <c r="I15" s="69">
        <f t="shared" si="0"/>
        <v>8.3867212988525957</v>
      </c>
      <c r="J15" s="69">
        <f t="shared" si="0"/>
        <v>6.1117238543430155</v>
      </c>
      <c r="K15" s="69">
        <f t="shared" si="0"/>
        <v>5.2565886858019564</v>
      </c>
      <c r="L15" s="69">
        <f t="shared" si="0"/>
        <v>7.4989041642205043</v>
      </c>
      <c r="M15" s="69">
        <f t="shared" si="0"/>
        <v>6.7440200052223886</v>
      </c>
      <c r="N15" s="69">
        <f t="shared" si="0"/>
        <v>4.5625959799333939</v>
      </c>
      <c r="O15" s="69">
        <f t="shared" si="0"/>
        <v>9.5221582506092748</v>
      </c>
      <c r="P15" s="69">
        <f t="shared" si="0"/>
        <v>3.9098662337471293</v>
      </c>
      <c r="Q15" s="69">
        <f t="shared" si="0"/>
        <v>6.4293203286348701</v>
      </c>
      <c r="R15" s="69">
        <f t="shared" si="0"/>
        <v>6.7918507948468738</v>
      </c>
      <c r="S15" s="69">
        <f t="shared" si="0"/>
        <v>13.582742806535098</v>
      </c>
      <c r="T15" s="69">
        <f t="shared" si="0"/>
        <v>11.590132993396002</v>
      </c>
      <c r="U15" s="69">
        <f t="shared" si="0"/>
        <v>14.502620271368558</v>
      </c>
      <c r="V15" s="69">
        <f t="shared" si="0"/>
        <v>17.310841013376333</v>
      </c>
      <c r="W15" s="69">
        <f t="shared" si="0"/>
        <v>15.163453134960811</v>
      </c>
      <c r="DA15" s="88" t="s">
        <v>825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4.8656739089493906</v>
      </c>
      <c r="D16" s="72">
        <f>IF(RES_hh_tes_in!D16=0,0,1000*11630*RES_hh_tes_in!D16/RES_hh_num_in!D$3)</f>
        <v>3.6552912493526581</v>
      </c>
      <c r="E16" s="72">
        <f>IF(RES_hh_tes_in!E16=0,0,1000*11630*RES_hh_tes_in!E16/RES_hh_num_in!E$3)</f>
        <v>8.7859043754220245</v>
      </c>
      <c r="F16" s="72">
        <f>IF(RES_hh_tes_in!F16=0,0,1000*11630*RES_hh_tes_in!F16/RES_hh_num_in!F$3)</f>
        <v>5.9516702670733226</v>
      </c>
      <c r="G16" s="72">
        <f>IF(RES_hh_tes_in!G16=0,0,1000*11630*RES_hh_tes_in!G16/RES_hh_num_in!G$3)</f>
        <v>5.3073529473259686</v>
      </c>
      <c r="H16" s="72">
        <f>IF(RES_hh_tes_in!H16=0,0,1000*11630*RES_hh_tes_in!H16/RES_hh_num_in!H$3)</f>
        <v>7.2208052635685789</v>
      </c>
      <c r="I16" s="72">
        <f>IF(RES_hh_tes_in!I16=0,0,1000*11630*RES_hh_tes_in!I16/RES_hh_num_in!I$3)</f>
        <v>8.3867212988525957</v>
      </c>
      <c r="J16" s="72">
        <f>IF(RES_hh_tes_in!J16=0,0,1000*11630*RES_hh_tes_in!J16/RES_hh_num_in!J$3)</f>
        <v>6.1117238543430155</v>
      </c>
      <c r="K16" s="72">
        <f>IF(RES_hh_tes_in!K16=0,0,1000*11630*RES_hh_tes_in!K16/RES_hh_num_in!K$3)</f>
        <v>5.2565886858019564</v>
      </c>
      <c r="L16" s="72">
        <f>IF(RES_hh_tes_in!L16=0,0,1000*11630*RES_hh_tes_in!L16/RES_hh_num_in!L$3)</f>
        <v>7.4989041642205043</v>
      </c>
      <c r="M16" s="72">
        <f>IF(RES_hh_tes_in!M16=0,0,1000*11630*RES_hh_tes_in!M16/RES_hh_num_in!M$3)</f>
        <v>6.7440200052223886</v>
      </c>
      <c r="N16" s="72">
        <f>IF(RES_hh_tes_in!N16=0,0,1000*11630*RES_hh_tes_in!N16/RES_hh_num_in!N$3)</f>
        <v>4.5625959799333939</v>
      </c>
      <c r="O16" s="72">
        <f>IF(RES_hh_tes_in!O16=0,0,1000*11630*RES_hh_tes_in!O16/RES_hh_num_in!O$3)</f>
        <v>9.5221582506092748</v>
      </c>
      <c r="P16" s="72">
        <f>IF(RES_hh_tes_in!P16=0,0,1000*11630*RES_hh_tes_in!P16/RES_hh_num_in!P$3)</f>
        <v>3.9098662337471293</v>
      </c>
      <c r="Q16" s="72">
        <f>IF(RES_hh_tes_in!Q16=0,0,1000*11630*RES_hh_tes_in!Q16/RES_hh_num_in!Q$3)</f>
        <v>6.4293203286348701</v>
      </c>
      <c r="R16" s="72">
        <f>IF(RES_hh_tes_in!R16=0,0,1000*11630*RES_hh_tes_in!R16/RES_hh_num_in!R$3)</f>
        <v>6.7918507948468738</v>
      </c>
      <c r="S16" s="72">
        <f>IF(RES_hh_tes_in!S16=0,0,1000*11630*RES_hh_tes_in!S16/RES_hh_num_in!S$3)</f>
        <v>13.582742806535098</v>
      </c>
      <c r="T16" s="72">
        <f>IF(RES_hh_tes_in!T16=0,0,1000*11630*RES_hh_tes_in!T16/RES_hh_num_in!T$3)</f>
        <v>11.590132993396002</v>
      </c>
      <c r="U16" s="72">
        <f>IF(RES_hh_tes_in!U16=0,0,1000*11630*RES_hh_tes_in!U16/RES_hh_num_in!U$3)</f>
        <v>14.502620271368558</v>
      </c>
      <c r="V16" s="72">
        <f>IF(RES_hh_tes_in!V16=0,0,1000*11630*RES_hh_tes_in!V16/RES_hh_num_in!V$3)</f>
        <v>17.310841013376333</v>
      </c>
      <c r="W16" s="72">
        <f>IF(RES_hh_tes_in!W16=0,0,1000*11630*RES_hh_tes_in!W16/RES_hh_num_in!W$3)</f>
        <v>15.163453134960811</v>
      </c>
      <c r="DA16" s="89" t="s">
        <v>826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1899.7046964200254</v>
      </c>
      <c r="D17" s="69">
        <f>IF(RES_hh_tes_in!D17=0,0,1000*11630*RES_hh_tes_in!D17/RES_hh_num_in!D17)</f>
        <v>1965.1320436882704</v>
      </c>
      <c r="E17" s="69">
        <f>IF(RES_hh_tes_in!E17=0,0,1000*11630*RES_hh_tes_in!E17/RES_hh_num_in!E17)</f>
        <v>1993.597087802113</v>
      </c>
      <c r="F17" s="69">
        <f>IF(RES_hh_tes_in!F17=0,0,1000*11630*RES_hh_tes_in!F17/RES_hh_num_in!F17)</f>
        <v>1996.9773839733921</v>
      </c>
      <c r="G17" s="69">
        <f>IF(RES_hh_tes_in!G17=0,0,1000*11630*RES_hh_tes_in!G17/RES_hh_num_in!G17)</f>
        <v>1891.3356697625693</v>
      </c>
      <c r="H17" s="69">
        <f>IF(RES_hh_tes_in!H17=0,0,1000*11630*RES_hh_tes_in!H17/RES_hh_num_in!H17)</f>
        <v>1948.9370790505509</v>
      </c>
      <c r="I17" s="69">
        <f>IF(RES_hh_tes_in!I17=0,0,1000*11630*RES_hh_tes_in!I17/RES_hh_num_in!I17)</f>
        <v>1962.0001231633944</v>
      </c>
      <c r="J17" s="69">
        <f>IF(RES_hh_tes_in!J17=0,0,1000*11630*RES_hh_tes_in!J17/RES_hh_num_in!J17)</f>
        <v>1957.0688749501442</v>
      </c>
      <c r="K17" s="69">
        <f>IF(RES_hh_tes_in!K17=0,0,1000*11630*RES_hh_tes_in!K17/RES_hh_num_in!K17)</f>
        <v>2116.7010096313907</v>
      </c>
      <c r="L17" s="69">
        <f>IF(RES_hh_tes_in!L17=0,0,1000*11630*RES_hh_tes_in!L17/RES_hh_num_in!L17)</f>
        <v>2160.6132784599022</v>
      </c>
      <c r="M17" s="69">
        <f>IF(RES_hh_tes_in!M17=0,0,1000*11630*RES_hh_tes_in!M17/RES_hh_num_in!M17)</f>
        <v>2161.0437223507465</v>
      </c>
      <c r="N17" s="69">
        <f>IF(RES_hh_tes_in!N17=0,0,1000*11630*RES_hh_tes_in!N17/RES_hh_num_in!N17)</f>
        <v>2189.484911398019</v>
      </c>
      <c r="O17" s="69">
        <f>IF(RES_hh_tes_in!O17=0,0,1000*11630*RES_hh_tes_in!O17/RES_hh_num_in!O17)</f>
        <v>2187.6575396155231</v>
      </c>
      <c r="P17" s="69">
        <f>IF(RES_hh_tes_in!P17=0,0,1000*11630*RES_hh_tes_in!P17/RES_hh_num_in!P17)</f>
        <v>2202.7730843595755</v>
      </c>
      <c r="Q17" s="69">
        <f>IF(RES_hh_tes_in!Q17=0,0,1000*11630*RES_hh_tes_in!Q17/RES_hh_num_in!Q17)</f>
        <v>2167.4956979105868</v>
      </c>
      <c r="R17" s="69">
        <f>IF(RES_hh_tes_in!R17=0,0,1000*11630*RES_hh_tes_in!R17/RES_hh_num_in!R17)</f>
        <v>2152.1364487639098</v>
      </c>
      <c r="S17" s="69">
        <f>IF(RES_hh_tes_in!S17=0,0,1000*11630*RES_hh_tes_in!S17/RES_hh_num_in!S17)</f>
        <v>2096.000894060744</v>
      </c>
      <c r="T17" s="69">
        <f>IF(RES_hh_tes_in!T17=0,0,1000*11630*RES_hh_tes_in!T17/RES_hh_num_in!T17)</f>
        <v>1993.7142810506516</v>
      </c>
      <c r="U17" s="69">
        <f>IF(RES_hh_tes_in!U17=0,0,1000*11630*RES_hh_tes_in!U17/RES_hh_num_in!U17)</f>
        <v>2021.7493188298688</v>
      </c>
      <c r="V17" s="69">
        <f>IF(RES_hh_tes_in!V17=0,0,1000*11630*RES_hh_tes_in!V17/RES_hh_num_in!V17)</f>
        <v>2004.5412610279618</v>
      </c>
      <c r="W17" s="69">
        <f>IF(RES_hh_tes_in!W17=0,0,1000*11630*RES_hh_tes_in!W17/RES_hh_num_in!W17)</f>
        <v>2296.4668551298487</v>
      </c>
      <c r="DA17" s="88" t="s">
        <v>827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0</v>
      </c>
      <c r="D18" s="72">
        <f>IF(RES_hh_tes_in!D18=0,0,1000*11630*RES_hh_tes_in!D18/RES_hh_num_in!D18)</f>
        <v>0</v>
      </c>
      <c r="E18" s="72">
        <f>IF(RES_hh_tes_in!E18=0,0,1000*11630*RES_hh_tes_in!E18/RES_hh_num_in!E18)</f>
        <v>0</v>
      </c>
      <c r="F18" s="72">
        <f>IF(RES_hh_tes_in!F18=0,0,1000*11630*RES_hh_tes_in!F18/RES_hh_num_in!F18)</f>
        <v>0</v>
      </c>
      <c r="G18" s="72">
        <f>IF(RES_hh_tes_in!G18=0,0,1000*11630*RES_hh_tes_in!G18/RES_hh_num_in!G18)</f>
        <v>0</v>
      </c>
      <c r="H18" s="72">
        <f>IF(RES_hh_tes_in!H18=0,0,1000*11630*RES_hh_tes_in!H18/RES_hh_num_in!H18)</f>
        <v>0</v>
      </c>
      <c r="I18" s="72">
        <f>IF(RES_hh_tes_in!I18=0,0,1000*11630*RES_hh_tes_in!I18/RES_hh_num_in!I18)</f>
        <v>0</v>
      </c>
      <c r="J18" s="72">
        <f>IF(RES_hh_tes_in!J18=0,0,1000*11630*RES_hh_tes_in!J18/RES_hh_num_in!J18)</f>
        <v>0</v>
      </c>
      <c r="K18" s="72">
        <f>IF(RES_hh_tes_in!K18=0,0,1000*11630*RES_hh_tes_in!K18/RES_hh_num_in!K18)</f>
        <v>0</v>
      </c>
      <c r="L18" s="72">
        <f>IF(RES_hh_tes_in!L18=0,0,1000*11630*RES_hh_tes_in!L18/RES_hh_num_in!L18)</f>
        <v>2392.6877948568067</v>
      </c>
      <c r="M18" s="72">
        <f>IF(RES_hh_tes_in!M18=0,0,1000*11630*RES_hh_tes_in!M18/RES_hh_num_in!M18)</f>
        <v>2180.1445994816022</v>
      </c>
      <c r="N18" s="72">
        <f>IF(RES_hh_tes_in!N18=0,0,1000*11630*RES_hh_tes_in!N18/RES_hh_num_in!N18)</f>
        <v>1717.0988718082888</v>
      </c>
      <c r="O18" s="72">
        <f>IF(RES_hh_tes_in!O18=0,0,1000*11630*RES_hh_tes_in!O18/RES_hh_num_in!O18)</f>
        <v>2180.1630146410707</v>
      </c>
      <c r="P18" s="72">
        <f>IF(RES_hh_tes_in!P18=0,0,1000*11630*RES_hh_tes_in!P18/RES_hh_num_in!P18)</f>
        <v>0</v>
      </c>
      <c r="Q18" s="72">
        <f>IF(RES_hh_tes_in!Q18=0,0,1000*11630*RES_hh_tes_in!Q18/RES_hh_num_in!Q18)</f>
        <v>0</v>
      </c>
      <c r="R18" s="72">
        <f>IF(RES_hh_tes_in!R18=0,0,1000*11630*RES_hh_tes_in!R18/RES_hh_num_in!R18)</f>
        <v>0</v>
      </c>
      <c r="S18" s="72">
        <f>IF(RES_hh_tes_in!S18=0,0,1000*11630*RES_hh_tes_in!S18/RES_hh_num_in!S18)</f>
        <v>0</v>
      </c>
      <c r="T18" s="72">
        <f>IF(RES_hh_tes_in!T18=0,0,1000*11630*RES_hh_tes_in!T18/RES_hh_num_in!T18)</f>
        <v>0</v>
      </c>
      <c r="U18" s="72">
        <f>IF(RES_hh_tes_in!U18=0,0,1000*11630*RES_hh_tes_in!U18/RES_hh_num_in!U18)</f>
        <v>0</v>
      </c>
      <c r="V18" s="72">
        <f>IF(RES_hh_tes_in!V18=0,0,1000*11630*RES_hh_tes_in!V18/RES_hh_num_in!V18)</f>
        <v>0</v>
      </c>
      <c r="W18" s="72">
        <f>IF(RES_hh_tes_in!W18=0,0,1000*11630*RES_hh_tes_in!W18/RES_hh_num_in!W18)</f>
        <v>0</v>
      </c>
      <c r="DA18" s="89" t="s">
        <v>828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1775.1507606532471</v>
      </c>
      <c r="D19" s="72">
        <f>IF(RES_hh_tes_in!D19=0,0,1000*11630*RES_hh_tes_in!D19/RES_hh_num_in!D19)</f>
        <v>1926.915216756136</v>
      </c>
      <c r="E19" s="72">
        <f>IF(RES_hh_tes_in!E19=0,0,1000*11630*RES_hh_tes_in!E19/RES_hh_num_in!E19)</f>
        <v>1779.5828296139962</v>
      </c>
      <c r="F19" s="72">
        <f>IF(RES_hh_tes_in!F19=0,0,1000*11630*RES_hh_tes_in!F19/RES_hh_num_in!F19)</f>
        <v>1782.1571598371695</v>
      </c>
      <c r="G19" s="72">
        <f>IF(RES_hh_tes_in!G19=0,0,1000*11630*RES_hh_tes_in!G19/RES_hh_num_in!G19)</f>
        <v>2048.2790382600792</v>
      </c>
      <c r="H19" s="72">
        <f>IF(RES_hh_tes_in!H19=0,0,1000*11630*RES_hh_tes_in!H19/RES_hh_num_in!H19)</f>
        <v>1927.5827450501408</v>
      </c>
      <c r="I19" s="72">
        <f>IF(RES_hh_tes_in!I19=0,0,1000*11630*RES_hh_tes_in!I19/RES_hh_num_in!I19)</f>
        <v>2054.7430811210029</v>
      </c>
      <c r="J19" s="72">
        <f>IF(RES_hh_tes_in!J19=0,0,1000*11630*RES_hh_tes_in!J19/RES_hh_num_in!J19)</f>
        <v>2214.3779281087081</v>
      </c>
      <c r="K19" s="72">
        <f>IF(RES_hh_tes_in!K19=0,0,1000*11630*RES_hh_tes_in!K19/RES_hh_num_in!K19)</f>
        <v>1814.1433413634666</v>
      </c>
      <c r="L19" s="72">
        <f>IF(RES_hh_tes_in!L19=0,0,1000*11630*RES_hh_tes_in!L19/RES_hh_num_in!L19)</f>
        <v>1994.2960857805667</v>
      </c>
      <c r="M19" s="72">
        <f>IF(RES_hh_tes_in!M19=0,0,1000*11630*RES_hh_tes_in!M19/RES_hh_num_in!M19)</f>
        <v>2131.4666065181905</v>
      </c>
      <c r="N19" s="72">
        <f>IF(RES_hh_tes_in!N19=0,0,1000*11630*RES_hh_tes_in!N19/RES_hh_num_in!N19)</f>
        <v>2177.4287899233368</v>
      </c>
      <c r="O19" s="72">
        <f>IF(RES_hh_tes_in!O19=0,0,1000*11630*RES_hh_tes_in!O19/RES_hh_num_in!O19)</f>
        <v>2089.3296153782667</v>
      </c>
      <c r="P19" s="72">
        <f>IF(RES_hh_tes_in!P19=0,0,1000*11630*RES_hh_tes_in!P19/RES_hh_num_in!P19)</f>
        <v>2233.8685372356722</v>
      </c>
      <c r="Q19" s="72">
        <f>IF(RES_hh_tes_in!Q19=0,0,1000*11630*RES_hh_tes_in!Q19/RES_hh_num_in!Q19)</f>
        <v>2287.3565481065625</v>
      </c>
      <c r="R19" s="72">
        <f>IF(RES_hh_tes_in!R19=0,0,1000*11630*RES_hh_tes_in!R19/RES_hh_num_in!R19)</f>
        <v>1998.930566208865</v>
      </c>
      <c r="S19" s="72">
        <f>IF(RES_hh_tes_in!S19=0,0,1000*11630*RES_hh_tes_in!S19/RES_hh_num_in!S19)</f>
        <v>2086.0327524873901</v>
      </c>
      <c r="T19" s="72">
        <f>IF(RES_hh_tes_in!T19=0,0,1000*11630*RES_hh_tes_in!T19/RES_hh_num_in!T19)</f>
        <v>1958.4766257619767</v>
      </c>
      <c r="U19" s="72">
        <f>IF(RES_hh_tes_in!U19=0,0,1000*11630*RES_hh_tes_in!U19/RES_hh_num_in!U19)</f>
        <v>1976.1022303150205</v>
      </c>
      <c r="V19" s="72">
        <f>IF(RES_hh_tes_in!V19=0,0,1000*11630*RES_hh_tes_in!V19/RES_hh_num_in!V19)</f>
        <v>1907.598114020805</v>
      </c>
      <c r="W19" s="72">
        <f>IF(RES_hh_tes_in!W19=0,0,1000*11630*RES_hh_tes_in!W19/RES_hh_num_in!W19)</f>
        <v>2427.4134747038233</v>
      </c>
      <c r="DA19" s="89" t="s">
        <v>829</v>
      </c>
    </row>
    <row r="20" spans="1:105" ht="12" customHeight="1" x14ac:dyDescent="0.25">
      <c r="A20" s="28" t="s">
        <v>205</v>
      </c>
      <c r="B20" s="72"/>
      <c r="C20" s="72">
        <f>IF(RES_hh_tes_in!C20=0,0,1000*11630*RES_hh_tes_in!C20/RES_hh_num_in!C20)</f>
        <v>1847.9430860150369</v>
      </c>
      <c r="D20" s="72">
        <f>IF(RES_hh_tes_in!D20=0,0,1000*11630*RES_hh_tes_in!D20/RES_hh_num_in!D20)</f>
        <v>1978.0648534325751</v>
      </c>
      <c r="E20" s="72">
        <f>IF(RES_hh_tes_in!E20=0,0,1000*11630*RES_hh_tes_in!E20/RES_hh_num_in!E20)</f>
        <v>2024.9386436252278</v>
      </c>
      <c r="F20" s="72">
        <f>IF(RES_hh_tes_in!F20=0,0,1000*11630*RES_hh_tes_in!F20/RES_hh_num_in!F20)</f>
        <v>2022.1902627378017</v>
      </c>
      <c r="G20" s="72">
        <f>IF(RES_hh_tes_in!G20=0,0,1000*11630*RES_hh_tes_in!G20/RES_hh_num_in!G20)</f>
        <v>1823.2757707066191</v>
      </c>
      <c r="H20" s="72">
        <f>IF(RES_hh_tes_in!H20=0,0,1000*11630*RES_hh_tes_in!H20/RES_hh_num_in!H20)</f>
        <v>1952.6280949444388</v>
      </c>
      <c r="I20" s="72">
        <f>IF(RES_hh_tes_in!I20=0,0,1000*11630*RES_hh_tes_in!I20/RES_hh_num_in!I20)</f>
        <v>1888.8307148139506</v>
      </c>
      <c r="J20" s="72">
        <f>IF(RES_hh_tes_in!J20=0,0,1000*11630*RES_hh_tes_in!J20/RES_hh_num_in!J20)</f>
        <v>1962.4170803645936</v>
      </c>
      <c r="K20" s="72">
        <f>IF(RES_hh_tes_in!K20=0,0,1000*11630*RES_hh_tes_in!K20/RES_hh_num_in!K20)</f>
        <v>2040.4562839493067</v>
      </c>
      <c r="L20" s="72">
        <f>IF(RES_hh_tes_in!L20=0,0,1000*11630*RES_hh_tes_in!L20/RES_hh_num_in!L20)</f>
        <v>2168.4823496142749</v>
      </c>
      <c r="M20" s="72">
        <f>IF(RES_hh_tes_in!M20=0,0,1000*11630*RES_hh_tes_in!M20/RES_hh_num_in!M20)</f>
        <v>2233.4224691791214</v>
      </c>
      <c r="N20" s="72">
        <f>IF(RES_hh_tes_in!N20=0,0,1000*11630*RES_hh_tes_in!N20/RES_hh_num_in!N20)</f>
        <v>2009.739399287012</v>
      </c>
      <c r="O20" s="72">
        <f>IF(RES_hh_tes_in!O20=0,0,1000*11630*RES_hh_tes_in!O20/RES_hh_num_in!O20)</f>
        <v>2225.755570258118</v>
      </c>
      <c r="P20" s="72">
        <f>IF(RES_hh_tes_in!P20=0,0,1000*11630*RES_hh_tes_in!P20/RES_hh_num_in!P20)</f>
        <v>2238.7504136115967</v>
      </c>
      <c r="Q20" s="72">
        <f>IF(RES_hh_tes_in!Q20=0,0,1000*11630*RES_hh_tes_in!Q20/RES_hh_num_in!Q20)</f>
        <v>2127.8235517060257</v>
      </c>
      <c r="R20" s="72">
        <f>IF(RES_hh_tes_in!R20=0,0,1000*11630*RES_hh_tes_in!R20/RES_hh_num_in!R20)</f>
        <v>2089.373504407266</v>
      </c>
      <c r="S20" s="72">
        <f>IF(RES_hh_tes_in!S20=0,0,1000*11630*RES_hh_tes_in!S20/RES_hh_num_in!S20)</f>
        <v>2109.3071273203213</v>
      </c>
      <c r="T20" s="72">
        <f>IF(RES_hh_tes_in!T20=0,0,1000*11630*RES_hh_tes_in!T20/RES_hh_num_in!T20)</f>
        <v>1939.8607829029945</v>
      </c>
      <c r="U20" s="72">
        <f>IF(RES_hh_tes_in!U20=0,0,1000*11630*RES_hh_tes_in!U20/RES_hh_num_in!U20)</f>
        <v>1969.750306830319</v>
      </c>
      <c r="V20" s="72">
        <f>IF(RES_hh_tes_in!V20=0,0,1000*11630*RES_hh_tes_in!V20/RES_hh_num_in!V20)</f>
        <v>2002.7385337190472</v>
      </c>
      <c r="W20" s="72">
        <f>IF(RES_hh_tes_in!W20=0,0,1000*11630*RES_hh_tes_in!W20/RES_hh_num_in!W20)</f>
        <v>2265.7795119939819</v>
      </c>
      <c r="DA20" s="89" t="s">
        <v>830</v>
      </c>
    </row>
    <row r="21" spans="1:105" ht="12" customHeight="1" x14ac:dyDescent="0.25">
      <c r="A21" s="28" t="s">
        <v>192</v>
      </c>
      <c r="B21" s="72"/>
      <c r="C21" s="72">
        <f>IF(RES_hh_tes_in!C21=0,0,1000*11630*RES_hh_tes_in!C21/RES_hh_num_in!C21)</f>
        <v>1919.1340067093811</v>
      </c>
      <c r="D21" s="72">
        <f>IF(RES_hh_tes_in!D21=0,0,1000*11630*RES_hh_tes_in!D21/RES_hh_num_in!D21)</f>
        <v>1944.3844286607682</v>
      </c>
      <c r="E21" s="72">
        <f>IF(RES_hh_tes_in!E21=0,0,1000*11630*RES_hh_tes_in!E21/RES_hh_num_in!E21)</f>
        <v>1961.5197457443298</v>
      </c>
      <c r="F21" s="72">
        <f>IF(RES_hh_tes_in!F21=0,0,1000*11630*RES_hh_tes_in!F21/RES_hh_num_in!F21)</f>
        <v>1860.3494885455648</v>
      </c>
      <c r="G21" s="72">
        <f>IF(RES_hh_tes_in!G21=0,0,1000*11630*RES_hh_tes_in!G21/RES_hh_num_in!G21)</f>
        <v>2001.0005618586708</v>
      </c>
      <c r="H21" s="72">
        <f>IF(RES_hh_tes_in!H21=0,0,1000*11630*RES_hh_tes_in!H21/RES_hh_num_in!H21)</f>
        <v>2007.1613845045083</v>
      </c>
      <c r="I21" s="72">
        <f>IF(RES_hh_tes_in!I21=0,0,1000*11630*RES_hh_tes_in!I21/RES_hh_num_in!I21)</f>
        <v>1903.3246983373085</v>
      </c>
      <c r="J21" s="72">
        <f>IF(RES_hh_tes_in!J21=0,0,1000*11630*RES_hh_tes_in!J21/RES_hh_num_in!J21)</f>
        <v>1940.8201242374298</v>
      </c>
      <c r="K21" s="72">
        <f>IF(RES_hh_tes_in!K21=0,0,1000*11630*RES_hh_tes_in!K21/RES_hh_num_in!K21)</f>
        <v>2086.2505474407144</v>
      </c>
      <c r="L21" s="72">
        <f>IF(RES_hh_tes_in!L21=0,0,1000*11630*RES_hh_tes_in!L21/RES_hh_num_in!L21)</f>
        <v>2100.8687316540536</v>
      </c>
      <c r="M21" s="72">
        <f>IF(RES_hh_tes_in!M21=0,0,1000*11630*RES_hh_tes_in!M21/RES_hh_num_in!M21)</f>
        <v>2194.5147153475787</v>
      </c>
      <c r="N21" s="72">
        <f>IF(RES_hh_tes_in!N21=0,0,1000*11630*RES_hh_tes_in!N21/RES_hh_num_in!N21)</f>
        <v>2198.2783650740766</v>
      </c>
      <c r="O21" s="72">
        <f>IF(RES_hh_tes_in!O21=0,0,1000*11630*RES_hh_tes_in!O21/RES_hh_num_in!O21)</f>
        <v>2128.8686681883519</v>
      </c>
      <c r="P21" s="72">
        <f>IF(RES_hh_tes_in!P21=0,0,1000*11630*RES_hh_tes_in!P21/RES_hh_num_in!P21)</f>
        <v>2218.2771214606787</v>
      </c>
      <c r="Q21" s="72">
        <f>IF(RES_hh_tes_in!Q21=0,0,1000*11630*RES_hh_tes_in!Q21/RES_hh_num_in!Q21)</f>
        <v>2105.0158281486383</v>
      </c>
      <c r="R21" s="72">
        <f>IF(RES_hh_tes_in!R21=0,0,1000*11630*RES_hh_tes_in!R21/RES_hh_num_in!R21)</f>
        <v>2124.1374093543081</v>
      </c>
      <c r="S21" s="72">
        <f>IF(RES_hh_tes_in!S21=0,0,1000*11630*RES_hh_tes_in!S21/RES_hh_num_in!S21)</f>
        <v>2114.8705264812397</v>
      </c>
      <c r="T21" s="72">
        <f>IF(RES_hh_tes_in!T21=0,0,1000*11630*RES_hh_tes_in!T21/RES_hh_num_in!T21)</f>
        <v>1976.7820523629741</v>
      </c>
      <c r="U21" s="72">
        <f>IF(RES_hh_tes_in!U21=0,0,1000*11630*RES_hh_tes_in!U21/RES_hh_num_in!U21)</f>
        <v>1953.9020027953857</v>
      </c>
      <c r="V21" s="72">
        <f>IF(RES_hh_tes_in!V21=0,0,1000*11630*RES_hh_tes_in!V21/RES_hh_num_in!V21)</f>
        <v>1989.4987423795526</v>
      </c>
      <c r="W21" s="72">
        <f>IF(RES_hh_tes_in!W21=0,0,1000*11630*RES_hh_tes_in!W21/RES_hh_num_in!W21)</f>
        <v>2322.4516732752381</v>
      </c>
      <c r="DA21" s="89" t="s">
        <v>831</v>
      </c>
    </row>
    <row r="22" spans="1:105" ht="12" customHeight="1" x14ac:dyDescent="0.25">
      <c r="A22" s="28" t="s">
        <v>207</v>
      </c>
      <c r="B22" s="72"/>
      <c r="C22" s="72">
        <f>IF(RES_hh_tes_in!C22=0,0,1000*11630*RES_hh_tes_in!C22/RES_hh_num_in!C22)</f>
        <v>1895.3731152873145</v>
      </c>
      <c r="D22" s="72">
        <f>IF(RES_hh_tes_in!D22=0,0,1000*11630*RES_hh_tes_in!D22/RES_hh_num_in!D22)</f>
        <v>1979.1258928546745</v>
      </c>
      <c r="E22" s="72">
        <f>IF(RES_hh_tes_in!E22=0,0,1000*11630*RES_hh_tes_in!E22/RES_hh_num_in!E22)</f>
        <v>1978.3301564959693</v>
      </c>
      <c r="F22" s="72">
        <f>IF(RES_hh_tes_in!F22=0,0,1000*11630*RES_hh_tes_in!F22/RES_hh_num_in!F22)</f>
        <v>1952.8782749354802</v>
      </c>
      <c r="G22" s="72">
        <f>IF(RES_hh_tes_in!G22=0,0,1000*11630*RES_hh_tes_in!G22/RES_hh_num_in!G22)</f>
        <v>1802.162488308129</v>
      </c>
      <c r="H22" s="72">
        <f>IF(RES_hh_tes_in!H22=0,0,1000*11630*RES_hh_tes_in!H22/RES_hh_num_in!H22)</f>
        <v>1940.841048214096</v>
      </c>
      <c r="I22" s="72">
        <f>IF(RES_hh_tes_in!I22=0,0,1000*11630*RES_hh_tes_in!I22/RES_hh_num_in!I22)</f>
        <v>1982.2067731134787</v>
      </c>
      <c r="J22" s="72">
        <f>IF(RES_hh_tes_in!J22=0,0,1000*11630*RES_hh_tes_in!J22/RES_hh_num_in!J22)</f>
        <v>1949.7218040010032</v>
      </c>
      <c r="K22" s="72">
        <f>IF(RES_hh_tes_in!K22=0,0,1000*11630*RES_hh_tes_in!K22/RES_hh_num_in!K22)</f>
        <v>2081.056237852878</v>
      </c>
      <c r="L22" s="72">
        <f>IF(RES_hh_tes_in!L22=0,0,1000*11630*RES_hh_tes_in!L22/RES_hh_num_in!L22)</f>
        <v>2129.8483468170998</v>
      </c>
      <c r="M22" s="72">
        <f>IF(RES_hh_tes_in!M22=0,0,1000*11630*RES_hh_tes_in!M22/RES_hh_num_in!M22)</f>
        <v>2172.696503974475</v>
      </c>
      <c r="N22" s="72">
        <f>IF(RES_hh_tes_in!N22=0,0,1000*11630*RES_hh_tes_in!N22/RES_hh_num_in!N22)</f>
        <v>2238.96995004367</v>
      </c>
      <c r="O22" s="72">
        <f>IF(RES_hh_tes_in!O22=0,0,1000*11630*RES_hh_tes_in!O22/RES_hh_num_in!O22)</f>
        <v>2121.9805227370211</v>
      </c>
      <c r="P22" s="72">
        <f>IF(RES_hh_tes_in!P22=0,0,1000*11630*RES_hh_tes_in!P22/RES_hh_num_in!P22)</f>
        <v>2241.5496670703455</v>
      </c>
      <c r="Q22" s="72">
        <f>IF(RES_hh_tes_in!Q22=0,0,1000*11630*RES_hh_tes_in!Q22/RES_hh_num_in!Q22)</f>
        <v>2183.7672417652802</v>
      </c>
      <c r="R22" s="72">
        <f>IF(RES_hh_tes_in!R22=0,0,1000*11630*RES_hh_tes_in!R22/RES_hh_num_in!R22)</f>
        <v>2064.9751385327218</v>
      </c>
      <c r="S22" s="72">
        <f>IF(RES_hh_tes_in!S22=0,0,1000*11630*RES_hh_tes_in!S22/RES_hh_num_in!S22)</f>
        <v>2042.087964717266</v>
      </c>
      <c r="T22" s="72">
        <f>IF(RES_hh_tes_in!T22=0,0,1000*11630*RES_hh_tes_in!T22/RES_hh_num_in!T22)</f>
        <v>1981.2036760214974</v>
      </c>
      <c r="U22" s="72">
        <f>IF(RES_hh_tes_in!U22=0,0,1000*11630*RES_hh_tes_in!U22/RES_hh_num_in!U22)</f>
        <v>2008.8635032227637</v>
      </c>
      <c r="V22" s="72">
        <f>IF(RES_hh_tes_in!V22=0,0,1000*11630*RES_hh_tes_in!V22/RES_hh_num_in!V22)</f>
        <v>2008.9821328951766</v>
      </c>
      <c r="W22" s="72">
        <f>IF(RES_hh_tes_in!W22=0,0,1000*11630*RES_hh_tes_in!W22/RES_hh_num_in!W22)</f>
        <v>2251.9894670213093</v>
      </c>
      <c r="DA22" s="89" t="s">
        <v>832</v>
      </c>
    </row>
    <row r="23" spans="1:105" ht="12" customHeight="1" x14ac:dyDescent="0.25">
      <c r="A23" s="28" t="s">
        <v>202</v>
      </c>
      <c r="B23" s="72"/>
      <c r="C23" s="72">
        <f>IF(RES_hh_tes_in!C23=0,0,1000*11630*RES_hh_tes_in!C23/RES_hh_num_in!C23)</f>
        <v>0</v>
      </c>
      <c r="D23" s="72">
        <f>IF(RES_hh_tes_in!D23=0,0,1000*11630*RES_hh_tes_in!D23/RES_hh_num_in!D23)</f>
        <v>0</v>
      </c>
      <c r="E23" s="72">
        <f>IF(RES_hh_tes_in!E23=0,0,1000*11630*RES_hh_tes_in!E23/RES_hh_num_in!E23)</f>
        <v>0</v>
      </c>
      <c r="F23" s="72">
        <f>IF(RES_hh_tes_in!F23=0,0,1000*11630*RES_hh_tes_in!F23/RES_hh_num_in!F23)</f>
        <v>0</v>
      </c>
      <c r="G23" s="72">
        <f>IF(RES_hh_tes_in!G23=0,0,1000*11630*RES_hh_tes_in!G23/RES_hh_num_in!G23)</f>
        <v>0</v>
      </c>
      <c r="H23" s="72">
        <f>IF(RES_hh_tes_in!H23=0,0,1000*11630*RES_hh_tes_in!H23/RES_hh_num_in!H23)</f>
        <v>0</v>
      </c>
      <c r="I23" s="72">
        <f>IF(RES_hh_tes_in!I23=0,0,1000*11630*RES_hh_tes_in!I23/RES_hh_num_in!I23)</f>
        <v>0</v>
      </c>
      <c r="J23" s="72">
        <f>IF(RES_hh_tes_in!J23=0,0,1000*11630*RES_hh_tes_in!J23/RES_hh_num_in!J23)</f>
        <v>0</v>
      </c>
      <c r="K23" s="72">
        <f>IF(RES_hh_tes_in!K23=0,0,1000*11630*RES_hh_tes_in!K23/RES_hh_num_in!K23)</f>
        <v>0</v>
      </c>
      <c r="L23" s="72">
        <f>IF(RES_hh_tes_in!L23=0,0,1000*11630*RES_hh_tes_in!L23/RES_hh_num_in!L23)</f>
        <v>0</v>
      </c>
      <c r="M23" s="72">
        <f>IF(RES_hh_tes_in!M23=0,0,1000*11630*RES_hh_tes_in!M23/RES_hh_num_in!M23)</f>
        <v>0</v>
      </c>
      <c r="N23" s="72">
        <f>IF(RES_hh_tes_in!N23=0,0,1000*11630*RES_hh_tes_in!N23/RES_hh_num_in!N23)</f>
        <v>0</v>
      </c>
      <c r="O23" s="72">
        <f>IF(RES_hh_tes_in!O23=0,0,1000*11630*RES_hh_tes_in!O23/RES_hh_num_in!O23)</f>
        <v>0</v>
      </c>
      <c r="P23" s="72">
        <f>IF(RES_hh_tes_in!P23=0,0,1000*11630*RES_hh_tes_in!P23/RES_hh_num_in!P23)</f>
        <v>0</v>
      </c>
      <c r="Q23" s="72">
        <f>IF(RES_hh_tes_in!Q23=0,0,1000*11630*RES_hh_tes_in!Q23/RES_hh_num_in!Q23)</f>
        <v>0</v>
      </c>
      <c r="R23" s="72">
        <f>IF(RES_hh_tes_in!R23=0,0,1000*11630*RES_hh_tes_in!R23/RES_hh_num_in!R23)</f>
        <v>0</v>
      </c>
      <c r="S23" s="72">
        <f>IF(RES_hh_tes_in!S23=0,0,1000*11630*RES_hh_tes_in!S23/RES_hh_num_in!S23)</f>
        <v>0</v>
      </c>
      <c r="T23" s="72">
        <f>IF(RES_hh_tes_in!T23=0,0,1000*11630*RES_hh_tes_in!T23/RES_hh_num_in!T23)</f>
        <v>0</v>
      </c>
      <c r="U23" s="72">
        <f>IF(RES_hh_tes_in!U23=0,0,1000*11630*RES_hh_tes_in!U23/RES_hh_num_in!U23)</f>
        <v>0</v>
      </c>
      <c r="V23" s="72">
        <f>IF(RES_hh_tes_in!V23=0,0,1000*11630*RES_hh_tes_in!V23/RES_hh_num_in!V23)</f>
        <v>0</v>
      </c>
      <c r="W23" s="72">
        <f>IF(RES_hh_tes_in!W23=0,0,1000*11630*RES_hh_tes_in!W23/RES_hh_num_in!W23)</f>
        <v>0</v>
      </c>
      <c r="DA23" s="89" t="s">
        <v>833</v>
      </c>
    </row>
    <row r="24" spans="1:105" ht="12" customHeight="1" x14ac:dyDescent="0.25">
      <c r="A24" s="28" t="s">
        <v>203</v>
      </c>
      <c r="B24" s="72"/>
      <c r="C24" s="72">
        <f>IF(RES_hh_tes_in!C24=0,0,1000*11630*RES_hh_tes_in!C24/RES_hh_num_in!C24)</f>
        <v>1901.4534486060181</v>
      </c>
      <c r="D24" s="72">
        <f>IF(RES_hh_tes_in!D24=0,0,1000*11630*RES_hh_tes_in!D24/RES_hh_num_in!D24)</f>
        <v>1918.720580681917</v>
      </c>
      <c r="E24" s="72">
        <f>IF(RES_hh_tes_in!E24=0,0,1000*11630*RES_hh_tes_in!E24/RES_hh_num_in!E24)</f>
        <v>2017.9283497886738</v>
      </c>
      <c r="F24" s="72">
        <f>IF(RES_hh_tes_in!F24=0,0,1000*11630*RES_hh_tes_in!F24/RES_hh_num_in!F24)</f>
        <v>2223.9180584948122</v>
      </c>
      <c r="G24" s="72">
        <f>IF(RES_hh_tes_in!G24=0,0,1000*11630*RES_hh_tes_in!G24/RES_hh_num_in!G24)</f>
        <v>0</v>
      </c>
      <c r="H24" s="72">
        <f>IF(RES_hh_tes_in!H24=0,0,1000*11630*RES_hh_tes_in!H24/RES_hh_num_in!H24)</f>
        <v>1742.8480394747223</v>
      </c>
      <c r="I24" s="72">
        <f>IF(RES_hh_tes_in!I24=0,0,1000*11630*RES_hh_tes_in!I24/RES_hh_num_in!I24)</f>
        <v>1980.857627138734</v>
      </c>
      <c r="J24" s="72">
        <f>IF(RES_hh_tes_in!J24=0,0,1000*11630*RES_hh_tes_in!J24/RES_hh_num_in!J24)</f>
        <v>1972.4499636079815</v>
      </c>
      <c r="K24" s="72">
        <f>IF(RES_hh_tes_in!K24=0,0,1000*11630*RES_hh_tes_in!K24/RES_hh_num_in!K24)</f>
        <v>2078.7969236232675</v>
      </c>
      <c r="L24" s="72">
        <f>IF(RES_hh_tes_in!L24=0,0,1000*11630*RES_hh_tes_in!L24/RES_hh_num_in!L24)</f>
        <v>2096.4851365349969</v>
      </c>
      <c r="M24" s="72">
        <f>IF(RES_hh_tes_in!M24=0,0,1000*11630*RES_hh_tes_in!M24/RES_hh_num_in!M24)</f>
        <v>2168.7708551566052</v>
      </c>
      <c r="N24" s="72">
        <f>IF(RES_hh_tes_in!N24=0,0,1000*11630*RES_hh_tes_in!N24/RES_hh_num_in!N24)</f>
        <v>2214.7474484332697</v>
      </c>
      <c r="O24" s="72">
        <f>IF(RES_hh_tes_in!O24=0,0,1000*11630*RES_hh_tes_in!O24/RES_hh_num_in!O24)</f>
        <v>2090.2975933513885</v>
      </c>
      <c r="P24" s="72">
        <f>IF(RES_hh_tes_in!P24=0,0,1000*11630*RES_hh_tes_in!P24/RES_hh_num_in!P24)</f>
        <v>2245.3876383572133</v>
      </c>
      <c r="Q24" s="72">
        <f>IF(RES_hh_tes_in!Q24=0,0,1000*11630*RES_hh_tes_in!Q24/RES_hh_num_in!Q24)</f>
        <v>2188.0863019900903</v>
      </c>
      <c r="R24" s="72">
        <f>IF(RES_hh_tes_in!R24=0,0,1000*11630*RES_hh_tes_in!R24/RES_hh_num_in!R24)</f>
        <v>2176.9552788851756</v>
      </c>
      <c r="S24" s="72">
        <f>IF(RES_hh_tes_in!S24=0,0,1000*11630*RES_hh_tes_in!S24/RES_hh_num_in!S24)</f>
        <v>2080.1823939231995</v>
      </c>
      <c r="T24" s="72">
        <f>IF(RES_hh_tes_in!T24=0,0,1000*11630*RES_hh_tes_in!T24/RES_hh_num_in!T24)</f>
        <v>1983.3842711533473</v>
      </c>
      <c r="U24" s="72">
        <f>IF(RES_hh_tes_in!U24=0,0,1000*11630*RES_hh_tes_in!U24/RES_hh_num_in!U24)</f>
        <v>1941.7930996907248</v>
      </c>
      <c r="V24" s="72">
        <f>IF(RES_hh_tes_in!V24=0,0,1000*11630*RES_hh_tes_in!V24/RES_hh_num_in!V24)</f>
        <v>1937.4817465724889</v>
      </c>
      <c r="W24" s="72">
        <f>IF(RES_hh_tes_in!W24=0,0,1000*11630*RES_hh_tes_in!W24/RES_hh_num_in!W24)</f>
        <v>2362.7682145695885</v>
      </c>
      <c r="DA24" s="89" t="s">
        <v>834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1582.2607811462885</v>
      </c>
      <c r="D25" s="74">
        <f>IF(RES_hh_tes_in!D25=0,0,1000*11630*RES_hh_tes_in!D25/RES_hh_num_in!D25)</f>
        <v>1675.0085123196645</v>
      </c>
      <c r="E25" s="74">
        <f>IF(RES_hh_tes_in!E25=0,0,1000*11630*RES_hh_tes_in!E25/RES_hh_num_in!E25)</f>
        <v>1569.8821532371971</v>
      </c>
      <c r="F25" s="74">
        <f>IF(RES_hh_tes_in!F25=0,0,1000*11630*RES_hh_tes_in!F25/RES_hh_num_in!F25)</f>
        <v>1470.1828593029772</v>
      </c>
      <c r="G25" s="74">
        <f>IF(RES_hh_tes_in!G25=0,0,1000*11630*RES_hh_tes_in!G25/RES_hh_num_in!G25)</f>
        <v>1225.4301333032281</v>
      </c>
      <c r="H25" s="74">
        <f>IF(RES_hh_tes_in!H25=0,0,1000*11630*RES_hh_tes_in!H25/RES_hh_num_in!H25)</f>
        <v>1322.0136538758914</v>
      </c>
      <c r="I25" s="74">
        <f>IF(RES_hh_tes_in!I25=0,0,1000*11630*RES_hh_tes_in!I25/RES_hh_num_in!I25)</f>
        <v>1519.118903949925</v>
      </c>
      <c r="J25" s="74">
        <f>IF(RES_hh_tes_in!J25=0,0,1000*11630*RES_hh_tes_in!J25/RES_hh_num_in!J25)</f>
        <v>1372.9449661196679</v>
      </c>
      <c r="K25" s="74">
        <f>IF(RES_hh_tes_in!K25=0,0,1000*11630*RES_hh_tes_in!K25/RES_hh_num_in!K25)</f>
        <v>920.87617668606777</v>
      </c>
      <c r="L25" s="74">
        <f>IF(RES_hh_tes_in!L25=0,0,1000*11630*RES_hh_tes_in!L25/RES_hh_num_in!L25)</f>
        <v>1548.330463034325</v>
      </c>
      <c r="M25" s="74">
        <f>IF(RES_hh_tes_in!M25=0,0,1000*11630*RES_hh_tes_in!M25/RES_hh_num_in!M25)</f>
        <v>1487.0705044622616</v>
      </c>
      <c r="N25" s="74">
        <f>IF(RES_hh_tes_in!N25=0,0,1000*11630*RES_hh_tes_in!N25/RES_hh_num_in!N25)</f>
        <v>1492.0730390268545</v>
      </c>
      <c r="O25" s="74">
        <f>IF(RES_hh_tes_in!O25=0,0,1000*11630*RES_hh_tes_in!O25/RES_hh_num_in!O25)</f>
        <v>1438.2896951296575</v>
      </c>
      <c r="P25" s="74">
        <f>IF(RES_hh_tes_in!P25=0,0,1000*11630*RES_hh_tes_in!P25/RES_hh_num_in!P25)</f>
        <v>1532.5972003287632</v>
      </c>
      <c r="Q25" s="74">
        <f>IF(RES_hh_tes_in!Q25=0,0,1000*11630*RES_hh_tes_in!Q25/RES_hh_num_in!Q25)</f>
        <v>1436.8179853438178</v>
      </c>
      <c r="R25" s="74">
        <f>IF(RES_hh_tes_in!R25=0,0,1000*11630*RES_hh_tes_in!R25/RES_hh_num_in!R25)</f>
        <v>1321.1652683906195</v>
      </c>
      <c r="S25" s="74">
        <f>IF(RES_hh_tes_in!S25=0,0,1000*11630*RES_hh_tes_in!S25/RES_hh_num_in!S25)</f>
        <v>1210.4371553948695</v>
      </c>
      <c r="T25" s="74">
        <f>IF(RES_hh_tes_in!T25=0,0,1000*11630*RES_hh_tes_in!T25/RES_hh_num_in!T25)</f>
        <v>1396.6086909493674</v>
      </c>
      <c r="U25" s="74">
        <f>IF(RES_hh_tes_in!U25=0,0,1000*11630*RES_hh_tes_in!U25/RES_hh_num_in!U25)</f>
        <v>1348.2464203438112</v>
      </c>
      <c r="V25" s="74">
        <f>IF(RES_hh_tes_in!V25=0,0,1000*11630*RES_hh_tes_in!V25/RES_hh_num_in!V25)</f>
        <v>1354.9600271411618</v>
      </c>
      <c r="W25" s="74">
        <f>IF(RES_hh_tes_in!W25=0,0,1000*11630*RES_hh_tes_in!W25/RES_hh_num_in!W25)</f>
        <v>1584.7421657441751</v>
      </c>
      <c r="DA25" s="90" t="s">
        <v>835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1190.0559066379665</v>
      </c>
      <c r="D26" s="77">
        <f>IF(RES_hh_tes_in!D26=0,0,1000*11630*RES_hh_tes_in!D26/RES_hh_num_in!D26)</f>
        <v>1234.9267443534095</v>
      </c>
      <c r="E26" s="77">
        <f>IF(RES_hh_tes_in!E26=0,0,1000*11630*RES_hh_tes_in!E26/RES_hh_num_in!E26)</f>
        <v>1255.0225811409528</v>
      </c>
      <c r="F26" s="77">
        <f>IF(RES_hh_tes_in!F26=0,0,1000*11630*RES_hh_tes_in!F26/RES_hh_num_in!F26)</f>
        <v>1263.3614193941107</v>
      </c>
      <c r="G26" s="77">
        <f>IF(RES_hh_tes_in!G26=0,0,1000*11630*RES_hh_tes_in!G26/RES_hh_num_in!G26)</f>
        <v>1173.6879137737451</v>
      </c>
      <c r="H26" s="77">
        <f>IF(RES_hh_tes_in!H26=0,0,1000*11630*RES_hh_tes_in!H26/RES_hh_num_in!H26)</f>
        <v>1346.1816003793417</v>
      </c>
      <c r="I26" s="77">
        <f>IF(RES_hh_tes_in!I26=0,0,1000*11630*RES_hh_tes_in!I26/RES_hh_num_in!I26)</f>
        <v>1321.4918314579545</v>
      </c>
      <c r="J26" s="77">
        <f>IF(RES_hh_tes_in!J26=0,0,1000*11630*RES_hh_tes_in!J26/RES_hh_num_in!J26)</f>
        <v>1261.3063896663555</v>
      </c>
      <c r="K26" s="77">
        <f>IF(RES_hh_tes_in!K26=0,0,1000*11630*RES_hh_tes_in!K26/RES_hh_num_in!K26)</f>
        <v>1359.7746105202107</v>
      </c>
      <c r="L26" s="77">
        <f>IF(RES_hh_tes_in!L26=0,0,1000*11630*RES_hh_tes_in!L26/RES_hh_num_in!L26)</f>
        <v>1485.0285894146352</v>
      </c>
      <c r="M26" s="77">
        <f>IF(RES_hh_tes_in!M26=0,0,1000*11630*RES_hh_tes_in!M26/RES_hh_num_in!M26)</f>
        <v>1388.5589802110526</v>
      </c>
      <c r="N26" s="77">
        <f>IF(RES_hh_tes_in!N26=0,0,1000*11630*RES_hh_tes_in!N26/RES_hh_num_in!N26)</f>
        <v>1443.5568988324057</v>
      </c>
      <c r="O26" s="77">
        <f>IF(RES_hh_tes_in!O26=0,0,1000*11630*RES_hh_tes_in!O26/RES_hh_num_in!O26)</f>
        <v>1565.6611478321079</v>
      </c>
      <c r="P26" s="77">
        <f>IF(RES_hh_tes_in!P26=0,0,1000*11630*RES_hh_tes_in!P26/RES_hh_num_in!P26)</f>
        <v>1531.3078227410124</v>
      </c>
      <c r="Q26" s="77">
        <f>IF(RES_hh_tes_in!Q26=0,0,1000*11630*RES_hh_tes_in!Q26/RES_hh_num_in!Q26)</f>
        <v>1660.1548136593105</v>
      </c>
      <c r="R26" s="77">
        <f>IF(RES_hh_tes_in!R26=0,0,1000*11630*RES_hh_tes_in!R26/RES_hh_num_in!R26)</f>
        <v>1701.6652660676909</v>
      </c>
      <c r="S26" s="77">
        <f>IF(RES_hh_tes_in!S26=0,0,1000*11630*RES_hh_tes_in!S26/RES_hh_num_in!S26)</f>
        <v>1569.8952221875068</v>
      </c>
      <c r="T26" s="77">
        <f>IF(RES_hh_tes_in!T26=0,0,1000*11630*RES_hh_tes_in!T26/RES_hh_num_in!T26)</f>
        <v>1424.3505687035536</v>
      </c>
      <c r="U26" s="77">
        <f>IF(RES_hh_tes_in!U26=0,0,1000*11630*RES_hh_tes_in!U26/RES_hh_num_in!U26)</f>
        <v>1439.6341516444629</v>
      </c>
      <c r="V26" s="77">
        <f>IF(RES_hh_tes_in!V26=0,0,1000*11630*RES_hh_tes_in!V26/RES_hh_num_in!V26)</f>
        <v>1393.2176814574511</v>
      </c>
      <c r="W26" s="77">
        <f>IF(RES_hh_tes_in!W26=0,0,1000*11630*RES_hh_tes_in!W26/RES_hh_num_in!W26)</f>
        <v>1547.9765926589359</v>
      </c>
      <c r="DA26" s="92" t="s">
        <v>836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317.59040963643753</v>
      </c>
      <c r="D27" s="69">
        <f>IF(RES_hh_tes_in!D27=0,0,1000*11630*RES_hh_tes_in!D27/RES_hh_num_in!D27)</f>
        <v>332.96056715384429</v>
      </c>
      <c r="E27" s="69">
        <f>IF(RES_hh_tes_in!E27=0,0,1000*11630*RES_hh_tes_in!E27/RES_hh_num_in!E27)</f>
        <v>332.48052157117388</v>
      </c>
      <c r="F27" s="69">
        <f>IF(RES_hh_tes_in!F27=0,0,1000*11630*RES_hh_tes_in!F27/RES_hh_num_in!F27)</f>
        <v>353.37526051670238</v>
      </c>
      <c r="G27" s="69">
        <f>IF(RES_hh_tes_in!G27=0,0,1000*11630*RES_hh_tes_in!G27/RES_hh_num_in!G27)</f>
        <v>288.84651703442262</v>
      </c>
      <c r="H27" s="69">
        <f>IF(RES_hh_tes_in!H27=0,0,1000*11630*RES_hh_tes_in!H27/RES_hh_num_in!H27)</f>
        <v>336.0313351730062</v>
      </c>
      <c r="I27" s="69">
        <f>IF(RES_hh_tes_in!I27=0,0,1000*11630*RES_hh_tes_in!I27/RES_hh_num_in!I27)</f>
        <v>293.21297358780595</v>
      </c>
      <c r="J27" s="69">
        <f>IF(RES_hh_tes_in!J27=0,0,1000*11630*RES_hh_tes_in!J27/RES_hh_num_in!J27)</f>
        <v>317.39127464855932</v>
      </c>
      <c r="K27" s="69">
        <f>IF(RES_hh_tes_in!K27=0,0,1000*11630*RES_hh_tes_in!K27/RES_hh_num_in!K27)</f>
        <v>401.32733801024233</v>
      </c>
      <c r="L27" s="69">
        <f>IF(RES_hh_tes_in!L27=0,0,1000*11630*RES_hh_tes_in!L27/RES_hh_num_in!L27)</f>
        <v>405.96674193764545</v>
      </c>
      <c r="M27" s="69">
        <f>IF(RES_hh_tes_in!M27=0,0,1000*11630*RES_hh_tes_in!M27/RES_hh_num_in!M27)</f>
        <v>401.64297206362727</v>
      </c>
      <c r="N27" s="69">
        <f>IF(RES_hh_tes_in!N27=0,0,1000*11630*RES_hh_tes_in!N27/RES_hh_num_in!N27)</f>
        <v>413.48442639946501</v>
      </c>
      <c r="O27" s="69">
        <f>IF(RES_hh_tes_in!O27=0,0,1000*11630*RES_hh_tes_in!O27/RES_hh_num_in!O27)</f>
        <v>404.29854995318578</v>
      </c>
      <c r="P27" s="69">
        <f>IF(RES_hh_tes_in!P27=0,0,1000*11630*RES_hh_tes_in!P27/RES_hh_num_in!P27)</f>
        <v>421.78216301940409</v>
      </c>
      <c r="Q27" s="69">
        <f>IF(RES_hh_tes_in!Q27=0,0,1000*11630*RES_hh_tes_in!Q27/RES_hh_num_in!Q27)</f>
        <v>406.33137163150514</v>
      </c>
      <c r="R27" s="69">
        <f>IF(RES_hh_tes_in!R27=0,0,1000*11630*RES_hh_tes_in!R27/RES_hh_num_in!R27)</f>
        <v>415.76398419026282</v>
      </c>
      <c r="S27" s="69">
        <f>IF(RES_hh_tes_in!S27=0,0,1000*11630*RES_hh_tes_in!S27/RES_hh_num_in!S27)</f>
        <v>417.96929569791121</v>
      </c>
      <c r="T27" s="69">
        <f>IF(RES_hh_tes_in!T27=0,0,1000*11630*RES_hh_tes_in!T27/RES_hh_num_in!T27)</f>
        <v>414.0683123977733</v>
      </c>
      <c r="U27" s="69">
        <f>IF(RES_hh_tes_in!U27=0,0,1000*11630*RES_hh_tes_in!U27/RES_hh_num_in!U27)</f>
        <v>424.75837595005021</v>
      </c>
      <c r="V27" s="69">
        <f>IF(RES_hh_tes_in!V27=0,0,1000*11630*RES_hh_tes_in!V27/RES_hh_num_in!V27)</f>
        <v>418.69910052929725</v>
      </c>
      <c r="W27" s="69">
        <f>IF(RES_hh_tes_in!W27=0,0,1000*11630*RES_hh_tes_in!W27/RES_hh_num_in!W27)</f>
        <v>476.85777017004028</v>
      </c>
      <c r="DA27" s="88" t="s">
        <v>837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0</v>
      </c>
      <c r="D28" s="72">
        <f>IF(RES_hh_tes_in!D28=0,0,1000*11630*RES_hh_tes_in!D28/RES_hh_num_in!D28)</f>
        <v>0</v>
      </c>
      <c r="E28" s="72">
        <f>IF(RES_hh_tes_in!E28=0,0,1000*11630*RES_hh_tes_in!E28/RES_hh_num_in!E28)</f>
        <v>0</v>
      </c>
      <c r="F28" s="72">
        <f>IF(RES_hh_tes_in!F28=0,0,1000*11630*RES_hh_tes_in!F28/RES_hh_num_in!F28)</f>
        <v>0</v>
      </c>
      <c r="G28" s="72">
        <f>IF(RES_hh_tes_in!G28=0,0,1000*11630*RES_hh_tes_in!G28/RES_hh_num_in!G28)</f>
        <v>0</v>
      </c>
      <c r="H28" s="72">
        <f>IF(RES_hh_tes_in!H28=0,0,1000*11630*RES_hh_tes_in!H28/RES_hh_num_in!H28)</f>
        <v>0</v>
      </c>
      <c r="I28" s="72">
        <f>IF(RES_hh_tes_in!I28=0,0,1000*11630*RES_hh_tes_in!I28/RES_hh_num_in!I28)</f>
        <v>0</v>
      </c>
      <c r="J28" s="72">
        <f>IF(RES_hh_tes_in!J28=0,0,1000*11630*RES_hh_tes_in!J28/RES_hh_num_in!J28)</f>
        <v>0</v>
      </c>
      <c r="K28" s="72">
        <f>IF(RES_hh_tes_in!K28=0,0,1000*11630*RES_hh_tes_in!K28/RES_hh_num_in!K28)</f>
        <v>0</v>
      </c>
      <c r="L28" s="72">
        <f>IF(RES_hh_tes_in!L28=0,0,1000*11630*RES_hh_tes_in!L28/RES_hh_num_in!L28)</f>
        <v>391.90142125126073</v>
      </c>
      <c r="M28" s="72">
        <f>IF(RES_hh_tes_in!M28=0,0,1000*11630*RES_hh_tes_in!M28/RES_hh_num_in!M28)</f>
        <v>423.55476450037281</v>
      </c>
      <c r="N28" s="72">
        <f>IF(RES_hh_tes_in!N28=0,0,1000*11630*RES_hh_tes_in!N28/RES_hh_num_in!N28)</f>
        <v>450.6398171494115</v>
      </c>
      <c r="O28" s="72">
        <f>IF(RES_hh_tes_in!O28=0,0,1000*11630*RES_hh_tes_in!O28/RES_hh_num_in!O28)</f>
        <v>402.85585404169524</v>
      </c>
      <c r="P28" s="72">
        <f>IF(RES_hh_tes_in!P28=0,0,1000*11630*RES_hh_tes_in!P28/RES_hh_num_in!P28)</f>
        <v>0</v>
      </c>
      <c r="Q28" s="72">
        <f>IF(RES_hh_tes_in!Q28=0,0,1000*11630*RES_hh_tes_in!Q28/RES_hh_num_in!Q28)</f>
        <v>0</v>
      </c>
      <c r="R28" s="72">
        <f>IF(RES_hh_tes_in!R28=0,0,1000*11630*RES_hh_tes_in!R28/RES_hh_num_in!R28)</f>
        <v>0</v>
      </c>
      <c r="S28" s="72">
        <f>IF(RES_hh_tes_in!S28=0,0,1000*11630*RES_hh_tes_in!S28/RES_hh_num_in!S28)</f>
        <v>0</v>
      </c>
      <c r="T28" s="72">
        <f>IF(RES_hh_tes_in!T28=0,0,1000*11630*RES_hh_tes_in!T28/RES_hh_num_in!T28)</f>
        <v>0</v>
      </c>
      <c r="U28" s="72">
        <f>IF(RES_hh_tes_in!U28=0,0,1000*11630*RES_hh_tes_in!U28/RES_hh_num_in!U28)</f>
        <v>0</v>
      </c>
      <c r="V28" s="72">
        <f>IF(RES_hh_tes_in!V28=0,0,1000*11630*RES_hh_tes_in!V28/RES_hh_num_in!V28)</f>
        <v>0</v>
      </c>
      <c r="W28" s="72">
        <f>IF(RES_hh_tes_in!W28=0,0,1000*11630*RES_hh_tes_in!W28/RES_hh_num_in!W28)</f>
        <v>0</v>
      </c>
      <c r="DA28" s="89" t="s">
        <v>838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319.42302120849178</v>
      </c>
      <c r="D29" s="72">
        <f>IF(RES_hh_tes_in!D29=0,0,1000*11630*RES_hh_tes_in!D29/RES_hh_num_in!D29)</f>
        <v>337.20185184529254</v>
      </c>
      <c r="E29" s="72">
        <f>IF(RES_hh_tes_in!E29=0,0,1000*11630*RES_hh_tes_in!E29/RES_hh_num_in!E29)</f>
        <v>323.24690734955288</v>
      </c>
      <c r="F29" s="72">
        <f>IF(RES_hh_tes_in!F29=0,0,1000*11630*RES_hh_tes_in!F29/RES_hh_num_in!F29)</f>
        <v>351.69635837048151</v>
      </c>
      <c r="G29" s="72">
        <f>IF(RES_hh_tes_in!G29=0,0,1000*11630*RES_hh_tes_in!G29/RES_hh_num_in!G29)</f>
        <v>294.38790829226457</v>
      </c>
      <c r="H29" s="72">
        <f>IF(RES_hh_tes_in!H29=0,0,1000*11630*RES_hh_tes_in!H29/RES_hh_num_in!H29)</f>
        <v>337.12086337702448</v>
      </c>
      <c r="I29" s="72">
        <f>IF(RES_hh_tes_in!I29=0,0,1000*11630*RES_hh_tes_in!I29/RES_hh_num_in!I29)</f>
        <v>294.28297513852579</v>
      </c>
      <c r="J29" s="72">
        <f>IF(RES_hh_tes_in!J29=0,0,1000*11630*RES_hh_tes_in!J29/RES_hh_num_in!J29)</f>
        <v>314.68253105024559</v>
      </c>
      <c r="K29" s="72">
        <f>IF(RES_hh_tes_in!K29=0,0,1000*11630*RES_hh_tes_in!K29/RES_hh_num_in!K29)</f>
        <v>408.55536626981842</v>
      </c>
      <c r="L29" s="72">
        <f>IF(RES_hh_tes_in!L29=0,0,1000*11630*RES_hh_tes_in!L29/RES_hh_num_in!L29)</f>
        <v>439.41439935631962</v>
      </c>
      <c r="M29" s="72">
        <f>IF(RES_hh_tes_in!M29=0,0,1000*11630*RES_hh_tes_in!M29/RES_hh_num_in!M29)</f>
        <v>406.57143222935991</v>
      </c>
      <c r="N29" s="72">
        <f>IF(RES_hh_tes_in!N29=0,0,1000*11630*RES_hh_tes_in!N29/RES_hh_num_in!N29)</f>
        <v>345.95211254360186</v>
      </c>
      <c r="O29" s="72">
        <f>IF(RES_hh_tes_in!O29=0,0,1000*11630*RES_hh_tes_in!O29/RES_hh_num_in!O29)</f>
        <v>346.43094385398757</v>
      </c>
      <c r="P29" s="72">
        <f>IF(RES_hh_tes_in!P29=0,0,1000*11630*RES_hh_tes_in!P29/RES_hh_num_in!P29)</f>
        <v>387.45080697744282</v>
      </c>
      <c r="Q29" s="72">
        <f>IF(RES_hh_tes_in!Q29=0,0,1000*11630*RES_hh_tes_in!Q29/RES_hh_num_in!Q29)</f>
        <v>428.39534862007054</v>
      </c>
      <c r="R29" s="72">
        <f>IF(RES_hh_tes_in!R29=0,0,1000*11630*RES_hh_tes_in!R29/RES_hh_num_in!R29)</f>
        <v>452.15586739042953</v>
      </c>
      <c r="S29" s="72">
        <f>IF(RES_hh_tes_in!S29=0,0,1000*11630*RES_hh_tes_in!S29/RES_hh_num_in!S29)</f>
        <v>434.9963163848783</v>
      </c>
      <c r="T29" s="72">
        <f>IF(RES_hh_tes_in!T29=0,0,1000*11630*RES_hh_tes_in!T29/RES_hh_num_in!T29)</f>
        <v>404.55360148322893</v>
      </c>
      <c r="U29" s="72">
        <f>IF(RES_hh_tes_in!U29=0,0,1000*11630*RES_hh_tes_in!U29/RES_hh_num_in!U29)</f>
        <v>414.53060047077685</v>
      </c>
      <c r="V29" s="72">
        <f>IF(RES_hh_tes_in!V29=0,0,1000*11630*RES_hh_tes_in!V29/RES_hh_num_in!V29)</f>
        <v>401.8369883211181</v>
      </c>
      <c r="W29" s="72">
        <f>IF(RES_hh_tes_in!W29=0,0,1000*11630*RES_hh_tes_in!W29/RES_hh_num_in!W29)</f>
        <v>507.08815987145636</v>
      </c>
      <c r="DA29" s="89" t="s">
        <v>839</v>
      </c>
    </row>
    <row r="30" spans="1:105" ht="12" customHeight="1" x14ac:dyDescent="0.25">
      <c r="A30" s="28" t="s">
        <v>192</v>
      </c>
      <c r="B30" s="72"/>
      <c r="C30" s="72">
        <f>IF(RES_hh_tes_in!C30=0,0,1000*11630*RES_hh_tes_in!C30/RES_hh_num_in!C30)</f>
        <v>322.66723230648756</v>
      </c>
      <c r="D30" s="72">
        <f>IF(RES_hh_tes_in!D30=0,0,1000*11630*RES_hh_tes_in!D30/RES_hh_num_in!D30)</f>
        <v>329.03306717007854</v>
      </c>
      <c r="E30" s="72">
        <f>IF(RES_hh_tes_in!E30=0,0,1000*11630*RES_hh_tes_in!E30/RES_hh_num_in!E30)</f>
        <v>326.76632219750871</v>
      </c>
      <c r="F30" s="72">
        <f>IF(RES_hh_tes_in!F30=0,0,1000*11630*RES_hh_tes_in!F30/RES_hh_num_in!F30)</f>
        <v>327.82224483946982</v>
      </c>
      <c r="G30" s="72">
        <f>IF(RES_hh_tes_in!G30=0,0,1000*11630*RES_hh_tes_in!G30/RES_hh_num_in!G30)</f>
        <v>313.12554710494913</v>
      </c>
      <c r="H30" s="72">
        <f>IF(RES_hh_tes_in!H30=0,0,1000*11630*RES_hh_tes_in!H30/RES_hh_num_in!H30)</f>
        <v>349.69747524414709</v>
      </c>
      <c r="I30" s="72">
        <f>IF(RES_hh_tes_in!I30=0,0,1000*11630*RES_hh_tes_in!I30/RES_hh_num_in!I30)</f>
        <v>286.28849429766478</v>
      </c>
      <c r="J30" s="72">
        <f>IF(RES_hh_tes_in!J30=0,0,1000*11630*RES_hh_tes_in!J30/RES_hh_num_in!J30)</f>
        <v>316.07982683634299</v>
      </c>
      <c r="K30" s="72">
        <f>IF(RES_hh_tes_in!K30=0,0,1000*11630*RES_hh_tes_in!K30/RES_hh_num_in!K30)</f>
        <v>404.38458303204453</v>
      </c>
      <c r="L30" s="72">
        <f>IF(RES_hh_tes_in!L30=0,0,1000*11630*RES_hh_tes_in!L30/RES_hh_num_in!L30)</f>
        <v>406.747080172822</v>
      </c>
      <c r="M30" s="72">
        <f>IF(RES_hh_tes_in!M30=0,0,1000*11630*RES_hh_tes_in!M30/RES_hh_num_in!M30)</f>
        <v>412.39188708940645</v>
      </c>
      <c r="N30" s="72">
        <f>IF(RES_hh_tes_in!N30=0,0,1000*11630*RES_hh_tes_in!N30/RES_hh_num_in!N30)</f>
        <v>406.11074184621123</v>
      </c>
      <c r="O30" s="72">
        <f>IF(RES_hh_tes_in!O30=0,0,1000*11630*RES_hh_tes_in!O30/RES_hh_num_in!O30)</f>
        <v>409.14288933326219</v>
      </c>
      <c r="P30" s="72">
        <f>IF(RES_hh_tes_in!P30=0,0,1000*11630*RES_hh_tes_in!P30/RES_hh_num_in!P30)</f>
        <v>420.95101085853923</v>
      </c>
      <c r="Q30" s="72">
        <f>IF(RES_hh_tes_in!Q30=0,0,1000*11630*RES_hh_tes_in!Q30/RES_hh_num_in!Q30)</f>
        <v>407.72064797499894</v>
      </c>
      <c r="R30" s="72">
        <f>IF(RES_hh_tes_in!R30=0,0,1000*11630*RES_hh_tes_in!R30/RES_hh_num_in!R30)</f>
        <v>408.01943808773456</v>
      </c>
      <c r="S30" s="72">
        <f>IF(RES_hh_tes_in!S30=0,0,1000*11630*RES_hh_tes_in!S30/RES_hh_num_in!S30)</f>
        <v>419.05224218693832</v>
      </c>
      <c r="T30" s="72">
        <f>IF(RES_hh_tes_in!T30=0,0,1000*11630*RES_hh_tes_in!T30/RES_hh_num_in!T30)</f>
        <v>403.77198711021015</v>
      </c>
      <c r="U30" s="72">
        <f>IF(RES_hh_tes_in!U30=0,0,1000*11630*RES_hh_tes_in!U30/RES_hh_num_in!U30)</f>
        <v>418.24543275561359</v>
      </c>
      <c r="V30" s="72">
        <f>IF(RES_hh_tes_in!V30=0,0,1000*11630*RES_hh_tes_in!V30/RES_hh_num_in!V30)</f>
        <v>422.83578617308285</v>
      </c>
      <c r="W30" s="72">
        <f>IF(RES_hh_tes_in!W30=0,0,1000*11630*RES_hh_tes_in!W30/RES_hh_num_in!W30)</f>
        <v>478.50577705809189</v>
      </c>
      <c r="DA30" s="89" t="s">
        <v>840</v>
      </c>
    </row>
    <row r="31" spans="1:105" ht="12" customHeight="1" x14ac:dyDescent="0.25">
      <c r="A31" s="28" t="s">
        <v>207</v>
      </c>
      <c r="B31" s="72"/>
      <c r="C31" s="72">
        <f>IF(RES_hh_tes_in!C31=0,0,1000*11630*RES_hh_tes_in!C31/RES_hh_num_in!C31)</f>
        <v>318.54414344373743</v>
      </c>
      <c r="D31" s="72">
        <f>IF(RES_hh_tes_in!D31=0,0,1000*11630*RES_hh_tes_in!D31/RES_hh_num_in!D31)</f>
        <v>335.14446447389588</v>
      </c>
      <c r="E31" s="72">
        <f>IF(RES_hh_tes_in!E31=0,0,1000*11630*RES_hh_tes_in!E31/RES_hh_num_in!E31)</f>
        <v>329.92442532112244</v>
      </c>
      <c r="F31" s="72">
        <f>IF(RES_hh_tes_in!F31=0,0,1000*11630*RES_hh_tes_in!F31/RES_hh_num_in!F31)</f>
        <v>344.75045342397789</v>
      </c>
      <c r="G31" s="72">
        <f>IF(RES_hh_tes_in!G31=0,0,1000*11630*RES_hh_tes_in!G31/RES_hh_num_in!G31)</f>
        <v>281.79880258442029</v>
      </c>
      <c r="H31" s="72">
        <f>IF(RES_hh_tes_in!H31=0,0,1000*11630*RES_hh_tes_in!H31/RES_hh_num_in!H31)</f>
        <v>338.243291763569</v>
      </c>
      <c r="I31" s="72">
        <f>IF(RES_hh_tes_in!I31=0,0,1000*11630*RES_hh_tes_in!I31/RES_hh_num_in!I31)</f>
        <v>299.10194134845858</v>
      </c>
      <c r="J31" s="72">
        <f>IF(RES_hh_tes_in!J31=0,0,1000*11630*RES_hh_tes_in!J31/RES_hh_num_in!J31)</f>
        <v>316.96503183615835</v>
      </c>
      <c r="K31" s="72">
        <f>IF(RES_hh_tes_in!K31=0,0,1000*11630*RES_hh_tes_in!K31/RES_hh_num_in!K31)</f>
        <v>398.12693195134</v>
      </c>
      <c r="L31" s="72">
        <f>IF(RES_hh_tes_in!L31=0,0,1000*11630*RES_hh_tes_in!L31/RES_hh_num_in!L31)</f>
        <v>398.50364293921763</v>
      </c>
      <c r="M31" s="72">
        <f>IF(RES_hh_tes_in!M31=0,0,1000*11630*RES_hh_tes_in!M31/RES_hh_num_in!M31)</f>
        <v>410.39064059278076</v>
      </c>
      <c r="N31" s="72">
        <f>IF(RES_hh_tes_in!N31=0,0,1000*11630*RES_hh_tes_in!N31/RES_hh_num_in!N31)</f>
        <v>428.83364554045141</v>
      </c>
      <c r="O31" s="72">
        <f>IF(RES_hh_tes_in!O31=0,0,1000*11630*RES_hh_tes_in!O31/RES_hh_num_in!O31)</f>
        <v>408.98911741851435</v>
      </c>
      <c r="P31" s="72">
        <f>IF(RES_hh_tes_in!P31=0,0,1000*11630*RES_hh_tes_in!P31/RES_hh_num_in!P31)</f>
        <v>435.37350267593069</v>
      </c>
      <c r="Q31" s="72">
        <f>IF(RES_hh_tes_in!Q31=0,0,1000*11630*RES_hh_tes_in!Q31/RES_hh_num_in!Q31)</f>
        <v>413.28552225991336</v>
      </c>
      <c r="R31" s="72">
        <f>IF(RES_hh_tes_in!R31=0,0,1000*11630*RES_hh_tes_in!R31/RES_hh_num_in!R31)</f>
        <v>390.75635450212394</v>
      </c>
      <c r="S31" s="72">
        <f>IF(RES_hh_tes_in!S31=0,0,1000*11630*RES_hh_tes_in!S31/RES_hh_num_in!S31)</f>
        <v>418.28460237798038</v>
      </c>
      <c r="T31" s="72">
        <f>IF(RES_hh_tes_in!T31=0,0,1000*11630*RES_hh_tes_in!T31/RES_hh_num_in!T31)</f>
        <v>403.04976214229504</v>
      </c>
      <c r="U31" s="72">
        <f>IF(RES_hh_tes_in!U31=0,0,1000*11630*RES_hh_tes_in!U31/RES_hh_num_in!U31)</f>
        <v>417.81011443116716</v>
      </c>
      <c r="V31" s="72">
        <f>IF(RES_hh_tes_in!V31=0,0,1000*11630*RES_hh_tes_in!V31/RES_hh_num_in!V31)</f>
        <v>418.83437698055832</v>
      </c>
      <c r="W31" s="72">
        <f>IF(RES_hh_tes_in!W31=0,0,1000*11630*RES_hh_tes_in!W31/RES_hh_num_in!W31)</f>
        <v>479.16760304767314</v>
      </c>
      <c r="DA31" s="89" t="s">
        <v>841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317.52941755217432</v>
      </c>
      <c r="D32" s="77">
        <f>IF(RES_hh_tes_in!D32=0,0,1000*11630*RES_hh_tes_in!D32/RES_hh_num_in!D32)</f>
        <v>332.99028846713668</v>
      </c>
      <c r="E32" s="77">
        <f>IF(RES_hh_tes_in!E32=0,0,1000*11630*RES_hh_tes_in!E32/RES_hh_num_in!E32)</f>
        <v>332.68506492476911</v>
      </c>
      <c r="F32" s="77">
        <f>IF(RES_hh_tes_in!F32=0,0,1000*11630*RES_hh_tes_in!F32/RES_hh_num_in!F32)</f>
        <v>354.50490298421539</v>
      </c>
      <c r="G32" s="77">
        <f>IF(RES_hh_tes_in!G32=0,0,1000*11630*RES_hh_tes_in!G32/RES_hh_num_in!G32)</f>
        <v>287.68580730562547</v>
      </c>
      <c r="H32" s="77">
        <f>IF(RES_hh_tes_in!H32=0,0,1000*11630*RES_hh_tes_in!H32/RES_hh_num_in!H32)</f>
        <v>335.54275770262575</v>
      </c>
      <c r="I32" s="77">
        <f>IF(RES_hh_tes_in!I32=0,0,1000*11630*RES_hh_tes_in!I32/RES_hh_num_in!I32)</f>
        <v>293.16808692334621</v>
      </c>
      <c r="J32" s="77">
        <f>IF(RES_hh_tes_in!J32=0,0,1000*11630*RES_hh_tes_in!J32/RES_hh_num_in!J32)</f>
        <v>317.44667327487679</v>
      </c>
      <c r="K32" s="77">
        <f>IF(RES_hh_tes_in!K32=0,0,1000*11630*RES_hh_tes_in!K32/RES_hh_num_in!K32)</f>
        <v>401.34592807916903</v>
      </c>
      <c r="L32" s="77">
        <f>IF(RES_hh_tes_in!L32=0,0,1000*11630*RES_hh_tes_in!L32/RES_hh_num_in!L32)</f>
        <v>406.14904652674119</v>
      </c>
      <c r="M32" s="77">
        <f>IF(RES_hh_tes_in!M32=0,0,1000*11630*RES_hh_tes_in!M32/RES_hh_num_in!M32)</f>
        <v>401.11764324056935</v>
      </c>
      <c r="N32" s="77">
        <f>IF(RES_hh_tes_in!N32=0,0,1000*11630*RES_hh_tes_in!N32/RES_hh_num_in!N32)</f>
        <v>413.27603437912359</v>
      </c>
      <c r="O32" s="77">
        <f>IF(RES_hh_tes_in!O32=0,0,1000*11630*RES_hh_tes_in!O32/RES_hh_num_in!O32)</f>
        <v>404.22396834942634</v>
      </c>
      <c r="P32" s="77">
        <f>IF(RES_hh_tes_in!P32=0,0,1000*11630*RES_hh_tes_in!P32/RES_hh_num_in!P32)</f>
        <v>421.79450015444917</v>
      </c>
      <c r="Q32" s="77">
        <f>IF(RES_hh_tes_in!Q32=0,0,1000*11630*RES_hh_tes_in!Q32/RES_hh_num_in!Q32)</f>
        <v>406.20041135518204</v>
      </c>
      <c r="R32" s="77">
        <f>IF(RES_hh_tes_in!R32=0,0,1000*11630*RES_hh_tes_in!R32/RES_hh_num_in!R32)</f>
        <v>416.02828996588977</v>
      </c>
      <c r="S32" s="77">
        <f>IF(RES_hh_tes_in!S32=0,0,1000*11630*RES_hh_tes_in!S32/RES_hh_num_in!S32)</f>
        <v>417.90883404233864</v>
      </c>
      <c r="T32" s="77">
        <f>IF(RES_hh_tes_in!T32=0,0,1000*11630*RES_hh_tes_in!T32/RES_hh_num_in!T32)</f>
        <v>414.49939315803459</v>
      </c>
      <c r="U32" s="77">
        <f>IF(RES_hh_tes_in!U32=0,0,1000*11630*RES_hh_tes_in!U32/RES_hh_num_in!U32)</f>
        <v>425.10742711149834</v>
      </c>
      <c r="V32" s="77">
        <f>IF(RES_hh_tes_in!V32=0,0,1000*11630*RES_hh_tes_in!V32/RES_hh_num_in!V32)</f>
        <v>418.60777277218176</v>
      </c>
      <c r="W32" s="77">
        <f>IF(RES_hh_tes_in!W32=0,0,1000*11630*RES_hh_tes_in!W32/RES_hh_num_in!W32)</f>
        <v>476.6794850883</v>
      </c>
      <c r="DA32" s="92" t="s">
        <v>842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2260.4903668982024</v>
      </c>
      <c r="D3" s="65">
        <f>IF(RES_hh_emi_in!D3=0,0,1000000*RES_hh_emi_in!D3/RES_hh_num_in!D3)</f>
        <v>1988.060623770501</v>
      </c>
      <c r="E3" s="65">
        <f>IF(RES_hh_emi_in!E3=0,0,1000000*RES_hh_emi_in!E3/RES_hh_num_in!E3)</f>
        <v>2335.3747614784875</v>
      </c>
      <c r="F3" s="65">
        <f>IF(RES_hh_emi_in!F3=0,0,1000000*RES_hh_emi_in!F3/RES_hh_num_in!F3)</f>
        <v>1856.9672227702113</v>
      </c>
      <c r="G3" s="65">
        <f>IF(RES_hh_emi_in!G3=0,0,1000000*RES_hh_emi_in!G3/RES_hh_num_in!G3)</f>
        <v>2270.1663949656672</v>
      </c>
      <c r="H3" s="65">
        <f>IF(RES_hh_emi_in!H3=0,0,1000000*RES_hh_emi_in!H3/RES_hh_num_in!H3)</f>
        <v>1659.5165593185204</v>
      </c>
      <c r="I3" s="65">
        <f>IF(RES_hh_emi_in!I3=0,0,1000000*RES_hh_emi_in!I3/RES_hh_num_in!I3)</f>
        <v>981.34544993365273</v>
      </c>
      <c r="J3" s="65">
        <f>IF(RES_hh_emi_in!J3=0,0,1000000*RES_hh_emi_in!J3/RES_hh_num_in!J3)</f>
        <v>1240.5896731339797</v>
      </c>
      <c r="K3" s="65">
        <f>IF(RES_hh_emi_in!K3=0,0,1000000*RES_hh_emi_in!K3/RES_hh_num_in!K3)</f>
        <v>1129.1242763016269</v>
      </c>
      <c r="L3" s="65">
        <f>IF(RES_hh_emi_in!L3=0,0,1000000*RES_hh_emi_in!L3/RES_hh_num_in!L3)</f>
        <v>1561.5064653328616</v>
      </c>
      <c r="M3" s="65">
        <f>IF(RES_hh_emi_in!M3=0,0,1000000*RES_hh_emi_in!M3/RES_hh_num_in!M3)</f>
        <v>1195.4819587681129</v>
      </c>
      <c r="N3" s="65">
        <f>IF(RES_hh_emi_in!N3=0,0,1000000*RES_hh_emi_in!N3/RES_hh_num_in!N3)</f>
        <v>1257.0149424658246</v>
      </c>
      <c r="O3" s="65">
        <f>IF(RES_hh_emi_in!O3=0,0,1000000*RES_hh_emi_in!O3/RES_hh_num_in!O3)</f>
        <v>1523.1588562401421</v>
      </c>
      <c r="P3" s="65">
        <f>IF(RES_hh_emi_in!P3=0,0,1000000*RES_hh_emi_in!P3/RES_hh_num_in!P3)</f>
        <v>879.52493682890849</v>
      </c>
      <c r="Q3" s="65">
        <f>IF(RES_hh_emi_in!Q3=0,0,1000000*RES_hh_emi_in!Q3/RES_hh_num_in!Q3)</f>
        <v>918.02125693824814</v>
      </c>
      <c r="R3" s="65">
        <f>IF(RES_hh_emi_in!R3=0,0,1000000*RES_hh_emi_in!R3/RES_hh_num_in!R3)</f>
        <v>1132.3424508522451</v>
      </c>
      <c r="S3" s="65">
        <f>IF(RES_hh_emi_in!S3=0,0,1000000*RES_hh_emi_in!S3/RES_hh_num_in!S3)</f>
        <v>1207.3692356008494</v>
      </c>
      <c r="T3" s="65">
        <f>IF(RES_hh_emi_in!T3=0,0,1000000*RES_hh_emi_in!T3/RES_hh_num_in!T3)</f>
        <v>957.96141378654033</v>
      </c>
      <c r="U3" s="65">
        <f>IF(RES_hh_emi_in!U3=0,0,1000000*RES_hh_emi_in!U3/RES_hh_num_in!U3)</f>
        <v>867.77505403603641</v>
      </c>
      <c r="V3" s="65">
        <f>IF(RES_hh_emi_in!V3=0,0,1000000*RES_hh_emi_in!V3/RES_hh_num_in!V3)</f>
        <v>713.35974976694831</v>
      </c>
      <c r="W3" s="65">
        <f>IF(RES_hh_emi_in!W3=0,0,1000000*RES_hh_emi_in!W3/RES_hh_num_in!W3)</f>
        <v>989.95376385314091</v>
      </c>
      <c r="DA3" s="87" t="s">
        <v>844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2195.0294267037766</v>
      </c>
      <c r="D4" s="69">
        <f>IF(RES_hh_emi_in!D4=0,0,1000000*RES_hh_emi_in!D4/RES_hh_num_in!D4)</f>
        <v>1893.6351340164908</v>
      </c>
      <c r="E4" s="69">
        <f>IF(RES_hh_emi_in!E4=0,0,1000000*RES_hh_emi_in!E4/RES_hh_num_in!E4)</f>
        <v>2229.9077548350738</v>
      </c>
      <c r="F4" s="69">
        <f>IF(RES_hh_emi_in!F4=0,0,1000000*RES_hh_emi_in!F4/RES_hh_num_in!F4)</f>
        <v>1735.7669712639652</v>
      </c>
      <c r="G4" s="69">
        <f>IF(RES_hh_emi_in!G4=0,0,1000000*RES_hh_emi_in!G4/RES_hh_num_in!G4)</f>
        <v>2125.5891396430829</v>
      </c>
      <c r="H4" s="69">
        <f>IF(RES_hh_emi_in!H4=0,0,1000000*RES_hh_emi_in!H4/RES_hh_num_in!H4)</f>
        <v>1591.5423978694837</v>
      </c>
      <c r="I4" s="69">
        <f>IF(RES_hh_emi_in!I4=0,0,1000000*RES_hh_emi_in!I4/RES_hh_num_in!I4)</f>
        <v>903.37265476680125</v>
      </c>
      <c r="J4" s="69">
        <f>IF(RES_hh_emi_in!J4=0,0,1000000*RES_hh_emi_in!J4/RES_hh_num_in!J4)</f>
        <v>1113.7415663765896</v>
      </c>
      <c r="K4" s="69">
        <f>IF(RES_hh_emi_in!K4=0,0,1000000*RES_hh_emi_in!K4/RES_hh_num_in!K4)</f>
        <v>1024.1997493563231</v>
      </c>
      <c r="L4" s="69">
        <f>IF(RES_hh_emi_in!L4=0,0,1000000*RES_hh_emi_in!L4/RES_hh_num_in!L4)</f>
        <v>1430.1063147409602</v>
      </c>
      <c r="M4" s="69">
        <f>IF(RES_hh_emi_in!M4=0,0,1000000*RES_hh_emi_in!M4/RES_hh_num_in!M4)</f>
        <v>1048.8616127903124</v>
      </c>
      <c r="N4" s="69">
        <f>IF(RES_hh_emi_in!N4=0,0,1000000*RES_hh_emi_in!N4/RES_hh_num_in!N4)</f>
        <v>1119.6205738311317</v>
      </c>
      <c r="O4" s="69">
        <f>IF(RES_hh_emi_in!O4=0,0,1000000*RES_hh_emi_in!O4/RES_hh_num_in!O4)</f>
        <v>1370.4847616195357</v>
      </c>
      <c r="P4" s="69">
        <f>IF(RES_hh_emi_in!P4=0,0,1000000*RES_hh_emi_in!P4/RES_hh_num_in!P4)</f>
        <v>812.93530675061288</v>
      </c>
      <c r="Q4" s="69">
        <f>IF(RES_hh_emi_in!Q4=0,0,1000000*RES_hh_emi_in!Q4/RES_hh_num_in!Q4)</f>
        <v>829.07512945914755</v>
      </c>
      <c r="R4" s="69">
        <f>IF(RES_hh_emi_in!R4=0,0,1000000*RES_hh_emi_in!R4/RES_hh_num_in!R4)</f>
        <v>1024.0438495094268</v>
      </c>
      <c r="S4" s="69">
        <f>IF(RES_hh_emi_in!S4=0,0,1000000*RES_hh_emi_in!S4/RES_hh_num_in!S4)</f>
        <v>1078.9349501990619</v>
      </c>
      <c r="T4" s="69">
        <f>IF(RES_hh_emi_in!T4=0,0,1000000*RES_hh_emi_in!T4/RES_hh_num_in!T4)</f>
        <v>853.4182161231804</v>
      </c>
      <c r="U4" s="69">
        <f>IF(RES_hh_emi_in!U4=0,0,1000000*RES_hh_emi_in!U4/RES_hh_num_in!U4)</f>
        <v>754.81785911000077</v>
      </c>
      <c r="V4" s="69">
        <f>IF(RES_hh_emi_in!V4=0,0,1000000*RES_hh_emi_in!V4/RES_hh_num_in!V4)</f>
        <v>608.58162733353242</v>
      </c>
      <c r="W4" s="69">
        <f>IF(RES_hh_emi_in!W4=0,0,1000000*RES_hh_emi_in!W4/RES_hh_num_in!W4)</f>
        <v>866.67021173329977</v>
      </c>
      <c r="DA4" s="88" t="s">
        <v>845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0</v>
      </c>
      <c r="D5" s="72">
        <f>IF(RES_hh_emi_in!D5=0,0,1000000*RES_hh_emi_in!D5/RES_hh_num_in!D5)</f>
        <v>0</v>
      </c>
      <c r="E5" s="72">
        <f>IF(RES_hh_emi_in!E5=0,0,1000000*RES_hh_emi_in!E5/RES_hh_num_in!E5)</f>
        <v>0</v>
      </c>
      <c r="F5" s="72">
        <f>IF(RES_hh_emi_in!F5=0,0,1000000*RES_hh_emi_in!F5/RES_hh_num_in!F5)</f>
        <v>0</v>
      </c>
      <c r="G5" s="72">
        <f>IF(RES_hh_emi_in!G5=0,0,1000000*RES_hh_emi_in!G5/RES_hh_num_in!G5)</f>
        <v>0</v>
      </c>
      <c r="H5" s="72">
        <f>IF(RES_hh_emi_in!H5=0,0,1000000*RES_hh_emi_in!H5/RES_hh_num_in!H5)</f>
        <v>0</v>
      </c>
      <c r="I5" s="72">
        <f>IF(RES_hh_emi_in!I5=0,0,1000000*RES_hh_emi_in!I5/RES_hh_num_in!I5)</f>
        <v>0</v>
      </c>
      <c r="J5" s="72">
        <f>IF(RES_hh_emi_in!J5=0,0,1000000*RES_hh_emi_in!J5/RES_hh_num_in!J5)</f>
        <v>0</v>
      </c>
      <c r="K5" s="72">
        <f>IF(RES_hh_emi_in!K5=0,0,1000000*RES_hh_emi_in!K5/RES_hh_num_in!K5)</f>
        <v>0</v>
      </c>
      <c r="L5" s="72">
        <f>IF(RES_hh_emi_in!L5=0,0,1000000*RES_hh_emi_in!L5/RES_hh_num_in!L5)</f>
        <v>5487.0391483916383</v>
      </c>
      <c r="M5" s="72">
        <f>IF(RES_hh_emi_in!M5=0,0,1000000*RES_hh_emi_in!M5/RES_hh_num_in!M5)</f>
        <v>3916.0364021966443</v>
      </c>
      <c r="N5" s="72">
        <f>IF(RES_hh_emi_in!N5=0,0,1000000*RES_hh_emi_in!N5/RES_hh_num_in!N5)</f>
        <v>4550.5581075456566</v>
      </c>
      <c r="O5" s="72">
        <f>IF(RES_hh_emi_in!O5=0,0,1000000*RES_hh_emi_in!O5/RES_hh_num_in!O5)</f>
        <v>4569.9877923096828</v>
      </c>
      <c r="P5" s="72">
        <f>IF(RES_hh_emi_in!P5=0,0,1000000*RES_hh_emi_in!P5/RES_hh_num_in!P5)</f>
        <v>0</v>
      </c>
      <c r="Q5" s="72">
        <f>IF(RES_hh_emi_in!Q5=0,0,1000000*RES_hh_emi_in!Q5/RES_hh_num_in!Q5)</f>
        <v>0</v>
      </c>
      <c r="R5" s="72">
        <f>IF(RES_hh_emi_in!R5=0,0,1000000*RES_hh_emi_in!R5/RES_hh_num_in!R5)</f>
        <v>0</v>
      </c>
      <c r="S5" s="72">
        <f>IF(RES_hh_emi_in!S5=0,0,1000000*RES_hh_emi_in!S5/RES_hh_num_in!S5)</f>
        <v>0</v>
      </c>
      <c r="T5" s="72">
        <f>IF(RES_hh_emi_in!T5=0,0,1000000*RES_hh_emi_in!T5/RES_hh_num_in!T5)</f>
        <v>0</v>
      </c>
      <c r="U5" s="72">
        <f>IF(RES_hh_emi_in!U5=0,0,1000000*RES_hh_emi_in!U5/RES_hh_num_in!U5)</f>
        <v>0</v>
      </c>
      <c r="V5" s="72">
        <f>IF(RES_hh_emi_in!V5=0,0,1000000*RES_hh_emi_in!V5/RES_hh_num_in!V5)</f>
        <v>0</v>
      </c>
      <c r="W5" s="72">
        <f>IF(RES_hh_emi_in!W5=0,0,1000000*RES_hh_emi_in!W5/RES_hh_num_in!W5)</f>
        <v>0</v>
      </c>
      <c r="DA5" s="89" t="s">
        <v>846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0</v>
      </c>
      <c r="D6" s="72">
        <f>IF(RES_hh_emi_in!D6=0,0,1000000*RES_hh_emi_in!D6/RES_hh_num_in!D6)</f>
        <v>0</v>
      </c>
      <c r="E6" s="72">
        <f>IF(RES_hh_emi_in!E6=0,0,1000000*RES_hh_emi_in!E6/RES_hh_num_in!E6)</f>
        <v>3968.7617712085676</v>
      </c>
      <c r="F6" s="72">
        <f>IF(RES_hh_emi_in!F6=0,0,1000000*RES_hh_emi_in!F6/RES_hh_num_in!F6)</f>
        <v>3615.994620062821</v>
      </c>
      <c r="G6" s="72">
        <f>IF(RES_hh_emi_in!G6=0,0,1000000*RES_hh_emi_in!G6/RES_hh_num_in!G6)</f>
        <v>3984.0688454159149</v>
      </c>
      <c r="H6" s="72">
        <f>IF(RES_hh_emi_in!H6=0,0,1000000*RES_hh_emi_in!H6/RES_hh_num_in!H6)</f>
        <v>3700.0921298533963</v>
      </c>
      <c r="I6" s="72">
        <f>IF(RES_hh_emi_in!I6=0,0,1000000*RES_hh_emi_in!I6/RES_hh_num_in!I6)</f>
        <v>3549.7729273643681</v>
      </c>
      <c r="J6" s="72">
        <f>IF(RES_hh_emi_in!J6=0,0,1000000*RES_hh_emi_in!J6/RES_hh_num_in!J6)</f>
        <v>3605.3302444960987</v>
      </c>
      <c r="K6" s="72">
        <f>IF(RES_hh_emi_in!K6=0,0,1000000*RES_hh_emi_in!K6/RES_hh_num_in!K6)</f>
        <v>0</v>
      </c>
      <c r="L6" s="72">
        <f>IF(RES_hh_emi_in!L6=0,0,1000000*RES_hh_emi_in!L6/RES_hh_num_in!L6)</f>
        <v>0</v>
      </c>
      <c r="M6" s="72">
        <f>IF(RES_hh_emi_in!M6=0,0,1000000*RES_hh_emi_in!M6/RES_hh_num_in!M6)</f>
        <v>0</v>
      </c>
      <c r="N6" s="72">
        <f>IF(RES_hh_emi_in!N6=0,0,1000000*RES_hh_emi_in!N6/RES_hh_num_in!N6)</f>
        <v>2734.0489814549314</v>
      </c>
      <c r="O6" s="72">
        <f>IF(RES_hh_emi_in!O6=0,0,1000000*RES_hh_emi_in!O6/RES_hh_num_in!O6)</f>
        <v>3428.1300121916283</v>
      </c>
      <c r="P6" s="72">
        <f>IF(RES_hh_emi_in!P6=0,0,1000000*RES_hh_emi_in!P6/RES_hh_num_in!P6)</f>
        <v>2364.4069305467656</v>
      </c>
      <c r="Q6" s="72">
        <f>IF(RES_hh_emi_in!Q6=0,0,1000000*RES_hh_emi_in!Q6/RES_hh_num_in!Q6)</f>
        <v>1897.8118497473047</v>
      </c>
      <c r="R6" s="72">
        <f>IF(RES_hh_emi_in!R6=0,0,1000000*RES_hh_emi_in!R6/RES_hh_num_in!R6)</f>
        <v>2199.0660891189214</v>
      </c>
      <c r="S6" s="72">
        <f>IF(RES_hh_emi_in!S6=0,0,1000000*RES_hh_emi_in!S6/RES_hh_num_in!S6)</f>
        <v>2594.0485563226889</v>
      </c>
      <c r="T6" s="72">
        <f>IF(RES_hh_emi_in!T6=0,0,1000000*RES_hh_emi_in!T6/RES_hh_num_in!T6)</f>
        <v>2285.7064135455503</v>
      </c>
      <c r="U6" s="72">
        <f>IF(RES_hh_emi_in!U6=0,0,1000000*RES_hh_emi_in!U6/RES_hh_num_in!U6)</f>
        <v>1946.4472133403824</v>
      </c>
      <c r="V6" s="72">
        <f>IF(RES_hh_emi_in!V6=0,0,1000000*RES_hh_emi_in!V6/RES_hh_num_in!V6)</f>
        <v>2011.3162261685784</v>
      </c>
      <c r="W6" s="72">
        <f>IF(RES_hh_emi_in!W6=0,0,1000000*RES_hh_emi_in!W6/RES_hh_num_in!W6)</f>
        <v>2738.7648952981212</v>
      </c>
      <c r="DA6" s="89" t="s">
        <v>847</v>
      </c>
    </row>
    <row r="7" spans="1:105" ht="12" customHeight="1" x14ac:dyDescent="0.25">
      <c r="A7" s="28" t="s">
        <v>205</v>
      </c>
      <c r="B7" s="72"/>
      <c r="C7" s="72">
        <f>IF(RES_hh_emi_in!C7=0,0,1000000*RES_hh_emi_in!C7/RES_hh_num_in!C7)</f>
        <v>5465.228779612753</v>
      </c>
      <c r="D7" s="72">
        <f>IF(RES_hh_emi_in!D7=0,0,1000000*RES_hh_emi_in!D7/RES_hh_num_in!D7)</f>
        <v>4729.7707891773407</v>
      </c>
      <c r="E7" s="72">
        <f>IF(RES_hh_emi_in!E7=0,0,1000000*RES_hh_emi_in!E7/RES_hh_num_in!E7)</f>
        <v>5300.4003337054746</v>
      </c>
      <c r="F7" s="72">
        <f>IF(RES_hh_emi_in!F7=0,0,1000000*RES_hh_emi_in!F7/RES_hh_num_in!F7)</f>
        <v>4911.5110922313952</v>
      </c>
      <c r="G7" s="72">
        <f>IF(RES_hh_emi_in!G7=0,0,1000000*RES_hh_emi_in!G7/RES_hh_num_in!G7)</f>
        <v>4589.5161181878229</v>
      </c>
      <c r="H7" s="72">
        <f>IF(RES_hh_emi_in!H7=0,0,1000000*RES_hh_emi_in!H7/RES_hh_num_in!H7)</f>
        <v>4637.9387081808036</v>
      </c>
      <c r="I7" s="72">
        <f>IF(RES_hh_emi_in!I7=0,0,1000000*RES_hh_emi_in!I7/RES_hh_num_in!I7)</f>
        <v>3985.9536437794422</v>
      </c>
      <c r="J7" s="72">
        <f>IF(RES_hh_emi_in!J7=0,0,1000000*RES_hh_emi_in!J7/RES_hh_num_in!J7)</f>
        <v>3947.5247367357019</v>
      </c>
      <c r="K7" s="72">
        <f>IF(RES_hh_emi_in!K7=0,0,1000000*RES_hh_emi_in!K7/RES_hh_num_in!K7)</f>
        <v>3766.9192834555492</v>
      </c>
      <c r="L7" s="72">
        <f>IF(RES_hh_emi_in!L7=0,0,1000000*RES_hh_emi_in!L7/RES_hh_num_in!L7)</f>
        <v>4720.6080479241273</v>
      </c>
      <c r="M7" s="72">
        <f>IF(RES_hh_emi_in!M7=0,0,1000000*RES_hh_emi_in!M7/RES_hh_num_in!M7)</f>
        <v>3776.973589445699</v>
      </c>
      <c r="N7" s="72">
        <f>IF(RES_hh_emi_in!N7=0,0,1000000*RES_hh_emi_in!N7/RES_hh_num_in!N7)</f>
        <v>3350.0696116790132</v>
      </c>
      <c r="O7" s="72">
        <f>IF(RES_hh_emi_in!O7=0,0,1000000*RES_hh_emi_in!O7/RES_hh_num_in!O7)</f>
        <v>3945.7678053950631</v>
      </c>
      <c r="P7" s="72">
        <f>IF(RES_hh_emi_in!P7=0,0,1000000*RES_hh_emi_in!P7/RES_hh_num_in!P7)</f>
        <v>2867.4227711240092</v>
      </c>
      <c r="Q7" s="72">
        <f>IF(RES_hh_emi_in!Q7=0,0,1000000*RES_hh_emi_in!Q7/RES_hh_num_in!Q7)</f>
        <v>2450.7179694209444</v>
      </c>
      <c r="R7" s="72">
        <f>IF(RES_hh_emi_in!R7=0,0,1000000*RES_hh_emi_in!R7/RES_hh_num_in!R7)</f>
        <v>2887.7082597759559</v>
      </c>
      <c r="S7" s="72">
        <f>IF(RES_hh_emi_in!S7=0,0,1000000*RES_hh_emi_in!S7/RES_hh_num_in!S7)</f>
        <v>3026.9804400450757</v>
      </c>
      <c r="T7" s="72">
        <f>IF(RES_hh_emi_in!T7=0,0,1000000*RES_hh_emi_in!T7/RES_hh_num_in!T7)</f>
        <v>2719.8321555060284</v>
      </c>
      <c r="U7" s="72">
        <f>IF(RES_hh_emi_in!U7=0,0,1000000*RES_hh_emi_in!U7/RES_hh_num_in!U7)</f>
        <v>2333.2591682759635</v>
      </c>
      <c r="V7" s="72">
        <f>IF(RES_hh_emi_in!V7=0,0,1000000*RES_hh_emi_in!V7/RES_hh_num_in!V7)</f>
        <v>2383.4664669390404</v>
      </c>
      <c r="W7" s="72">
        <f>IF(RES_hh_emi_in!W7=0,0,1000000*RES_hh_emi_in!W7/RES_hh_num_in!W7)</f>
        <v>3253.5615409428215</v>
      </c>
      <c r="DA7" s="89" t="s">
        <v>848</v>
      </c>
    </row>
    <row r="8" spans="1:105" ht="12" customHeight="1" x14ac:dyDescent="0.25">
      <c r="A8" s="28" t="s">
        <v>192</v>
      </c>
      <c r="B8" s="72"/>
      <c r="C8" s="72">
        <f>IF(RES_hh_emi_in!C8=0,0,1000000*RES_hh_emi_in!C8/RES_hh_num_in!C8)</f>
        <v>3647.3696850808028</v>
      </c>
      <c r="D8" s="72">
        <f>IF(RES_hh_emi_in!D8=0,0,1000000*RES_hh_emi_in!D8/RES_hh_num_in!D8)</f>
        <v>2995.598301899347</v>
      </c>
      <c r="E8" s="72">
        <f>IF(RES_hh_emi_in!E8=0,0,1000000*RES_hh_emi_in!E8/RES_hh_num_in!E8)</f>
        <v>3332.2419190093501</v>
      </c>
      <c r="F8" s="72">
        <f>IF(RES_hh_emi_in!F8=0,0,1000000*RES_hh_emi_in!F8/RES_hh_num_in!F8)</f>
        <v>2852.7574644481065</v>
      </c>
      <c r="G8" s="72">
        <f>IF(RES_hh_emi_in!G8=0,0,1000000*RES_hh_emi_in!G8/RES_hh_num_in!G8)</f>
        <v>3182.9325307983859</v>
      </c>
      <c r="H8" s="72">
        <f>IF(RES_hh_emi_in!H8=0,0,1000000*RES_hh_emi_in!H8/RES_hh_num_in!H8)</f>
        <v>2997.0271457151125</v>
      </c>
      <c r="I8" s="72">
        <f>IF(RES_hh_emi_in!I8=0,0,1000000*RES_hh_emi_in!I8/RES_hh_num_in!I8)</f>
        <v>2562.4182786858501</v>
      </c>
      <c r="J8" s="72">
        <f>IF(RES_hh_emi_in!J8=0,0,1000000*RES_hh_emi_in!J8/RES_hh_num_in!J8)</f>
        <v>2488.970075048715</v>
      </c>
      <c r="K8" s="72">
        <f>IF(RES_hh_emi_in!K8=0,0,1000000*RES_hh_emi_in!K8/RES_hh_num_in!K8)</f>
        <v>2479.4887316034583</v>
      </c>
      <c r="L8" s="72">
        <f>IF(RES_hh_emi_in!L8=0,0,1000000*RES_hh_emi_in!L8/RES_hh_num_in!L8)</f>
        <v>2988.5383606801624</v>
      </c>
      <c r="M8" s="72">
        <f>IF(RES_hh_emi_in!M8=0,0,1000000*RES_hh_emi_in!M8/RES_hh_num_in!M8)</f>
        <v>2384.4631897924787</v>
      </c>
      <c r="N8" s="72">
        <f>IF(RES_hh_emi_in!N8=0,0,1000000*RES_hh_emi_in!N8/RES_hh_num_in!N8)</f>
        <v>2300.2378005672922</v>
      </c>
      <c r="O8" s="72">
        <f>IF(RES_hh_emi_in!O8=0,0,1000000*RES_hh_emi_in!O8/RES_hh_num_in!O8)</f>
        <v>2578.7931018754721</v>
      </c>
      <c r="P8" s="72">
        <f>IF(RES_hh_emi_in!P8=0,0,1000000*RES_hh_emi_in!P8/RES_hh_num_in!P8)</f>
        <v>1864.0474138993384</v>
      </c>
      <c r="Q8" s="72">
        <f>IF(RES_hh_emi_in!Q8=0,0,1000000*RES_hh_emi_in!Q8/RES_hh_num_in!Q8)</f>
        <v>1650.9486516366542</v>
      </c>
      <c r="R8" s="72">
        <f>IF(RES_hh_emi_in!R8=0,0,1000000*RES_hh_emi_in!R8/RES_hh_num_in!R8)</f>
        <v>2090.8913065514712</v>
      </c>
      <c r="S8" s="72">
        <f>IF(RES_hh_emi_in!S8=0,0,1000000*RES_hh_emi_in!S8/RES_hh_num_in!S8)</f>
        <v>2066.8569531117482</v>
      </c>
      <c r="T8" s="72">
        <f>IF(RES_hh_emi_in!T8=0,0,1000000*RES_hh_emi_in!T8/RES_hh_num_in!T8)</f>
        <v>1862.8948956784666</v>
      </c>
      <c r="U8" s="72">
        <f>IF(RES_hh_emi_in!U8=0,0,1000000*RES_hh_emi_in!U8/RES_hh_num_in!U8)</f>
        <v>1666.3873258833758</v>
      </c>
      <c r="V8" s="72">
        <f>IF(RES_hh_emi_in!V8=0,0,1000000*RES_hh_emi_in!V8/RES_hh_num_in!V8)</f>
        <v>1638.987500637661</v>
      </c>
      <c r="W8" s="72">
        <f>IF(RES_hh_emi_in!W8=0,0,1000000*RES_hh_emi_in!W8/RES_hh_num_in!W8)</f>
        <v>2263.6928481358791</v>
      </c>
      <c r="DA8" s="89" t="s">
        <v>849</v>
      </c>
    </row>
    <row r="9" spans="1:105" ht="12" customHeight="1" x14ac:dyDescent="0.25">
      <c r="A9" s="28" t="s">
        <v>207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DA9" s="89" t="s">
        <v>850</v>
      </c>
    </row>
    <row r="10" spans="1:105" ht="12" customHeight="1" x14ac:dyDescent="0.25">
      <c r="A10" s="28" t="s">
        <v>202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DA10" s="89" t="s">
        <v>851</v>
      </c>
    </row>
    <row r="11" spans="1:105" ht="12" customHeight="1" x14ac:dyDescent="0.25">
      <c r="A11" s="28" t="s">
        <v>203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DA11" s="89" t="s">
        <v>852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DA12" s="89" t="s">
        <v>853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DA13" s="90" t="s">
        <v>854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DA14" s="91" t="s">
        <v>855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856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DA16" s="89" t="s">
        <v>857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63.983895699632384</v>
      </c>
      <c r="D17" s="69">
        <f>IF(RES_hh_emi_in!D17=0,0,1000000*RES_hh_emi_in!D17/RES_hh_num_in!D17)</f>
        <v>92.419740449854558</v>
      </c>
      <c r="E17" s="69">
        <f>IF(RES_hh_emi_in!E17=0,0,1000000*RES_hh_emi_in!E17/RES_hh_num_in!E17)</f>
        <v>102.30470294684041</v>
      </c>
      <c r="F17" s="69">
        <f>IF(RES_hh_emi_in!F17=0,0,1000000*RES_hh_emi_in!F17/RES_hh_num_in!F17)</f>
        <v>116.67690722159531</v>
      </c>
      <c r="G17" s="69">
        <f>IF(RES_hh_emi_in!G17=0,0,1000000*RES_hh_emi_in!G17/RES_hh_num_in!G17)</f>
        <v>139.21416540697243</v>
      </c>
      <c r="H17" s="69">
        <f>IF(RES_hh_emi_in!H17=0,0,1000000*RES_hh_emi_in!H17/RES_hh_num_in!H17)</f>
        <v>64.135502333640588</v>
      </c>
      <c r="I17" s="69">
        <f>IF(RES_hh_emi_in!I17=0,0,1000000*RES_hh_emi_in!I17/RES_hh_num_in!I17)</f>
        <v>76.508313609373488</v>
      </c>
      <c r="J17" s="69">
        <f>IF(RES_hh_emi_in!J17=0,0,1000000*RES_hh_emi_in!J17/RES_hh_num_in!J17)</f>
        <v>124.14633226891334</v>
      </c>
      <c r="K17" s="69">
        <f>IF(RES_hh_emi_in!K17=0,0,1000000*RES_hh_emi_in!K17/RES_hh_num_in!K17)</f>
        <v>101.9506218478549</v>
      </c>
      <c r="L17" s="69">
        <f>IF(RES_hh_emi_in!L17=0,0,1000000*RES_hh_emi_in!L17/RES_hh_num_in!L17)</f>
        <v>128.24690246334515</v>
      </c>
      <c r="M17" s="69">
        <f>IF(RES_hh_emi_in!M17=0,0,1000000*RES_hh_emi_in!M17/RES_hh_num_in!M17)</f>
        <v>143.55774843899965</v>
      </c>
      <c r="N17" s="69">
        <f>IF(RES_hh_emi_in!N17=0,0,1000000*RES_hh_emi_in!N17/RES_hh_num_in!N17)</f>
        <v>134.37963786275563</v>
      </c>
      <c r="O17" s="69">
        <f>IF(RES_hh_emi_in!O17=0,0,1000000*RES_hh_emi_in!O17/RES_hh_num_in!O17)</f>
        <v>149.46276897755678</v>
      </c>
      <c r="P17" s="69">
        <f>IF(RES_hh_emi_in!P17=0,0,1000000*RES_hh_emi_in!P17/RES_hh_num_in!P17)</f>
        <v>64.046197233543396</v>
      </c>
      <c r="Q17" s="69">
        <f>IF(RES_hh_emi_in!Q17=0,0,1000000*RES_hh_emi_in!Q17/RES_hh_num_in!Q17)</f>
        <v>85.626783729515253</v>
      </c>
      <c r="R17" s="69">
        <f>IF(RES_hh_emi_in!R17=0,0,1000000*RES_hh_emi_in!R17/RES_hh_num_in!R17)</f>
        <v>104.81821829353791</v>
      </c>
      <c r="S17" s="69">
        <f>IF(RES_hh_emi_in!S17=0,0,1000000*RES_hh_emi_in!S17/RES_hh_num_in!S17)</f>
        <v>124.51196098758525</v>
      </c>
      <c r="T17" s="69">
        <f>IF(RES_hh_emi_in!T17=0,0,1000000*RES_hh_emi_in!T17/RES_hh_num_in!T17)</f>
        <v>101.10121291174796</v>
      </c>
      <c r="U17" s="69">
        <f>IF(RES_hh_emi_in!U17=0,0,1000000*RES_hh_emi_in!U17/RES_hh_num_in!U17)</f>
        <v>108.69597023954243</v>
      </c>
      <c r="V17" s="69">
        <f>IF(RES_hh_emi_in!V17=0,0,1000000*RES_hh_emi_in!V17/RES_hh_num_in!V17)</f>
        <v>100.86801225352575</v>
      </c>
      <c r="W17" s="69">
        <f>IF(RES_hh_emi_in!W17=0,0,1000000*RES_hh_emi_in!W17/RES_hh_num_in!W17)</f>
        <v>119.0938415052201</v>
      </c>
      <c r="DA17" s="88" t="s">
        <v>858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0</v>
      </c>
      <c r="D18" s="72">
        <f>IF(RES_hh_emi_in!D18=0,0,1000000*RES_hh_emi_in!D18/RES_hh_num_in!D18)</f>
        <v>0</v>
      </c>
      <c r="E18" s="72">
        <f>IF(RES_hh_emi_in!E18=0,0,1000000*RES_hh_emi_in!E18/RES_hh_num_in!E18)</f>
        <v>0</v>
      </c>
      <c r="F18" s="72">
        <f>IF(RES_hh_emi_in!F18=0,0,1000000*RES_hh_emi_in!F18/RES_hh_num_in!F18)</f>
        <v>0</v>
      </c>
      <c r="G18" s="72">
        <f>IF(RES_hh_emi_in!G18=0,0,1000000*RES_hh_emi_in!G18/RES_hh_num_in!G18)</f>
        <v>0</v>
      </c>
      <c r="H18" s="72">
        <f>IF(RES_hh_emi_in!H18=0,0,1000000*RES_hh_emi_in!H18/RES_hh_num_in!H18)</f>
        <v>0</v>
      </c>
      <c r="I18" s="72">
        <f>IF(RES_hh_emi_in!I18=0,0,1000000*RES_hh_emi_in!I18/RES_hh_num_in!I18)</f>
        <v>0</v>
      </c>
      <c r="J18" s="72">
        <f>IF(RES_hh_emi_in!J18=0,0,1000000*RES_hh_emi_in!J18/RES_hh_num_in!J18)</f>
        <v>0</v>
      </c>
      <c r="K18" s="72">
        <f>IF(RES_hh_emi_in!K18=0,0,1000000*RES_hh_emi_in!K18/RES_hh_num_in!K18)</f>
        <v>0</v>
      </c>
      <c r="L18" s="72">
        <f>IF(RES_hh_emi_in!L18=0,0,1000000*RES_hh_emi_in!L18/RES_hh_num_in!L18)</f>
        <v>1128.6304956405738</v>
      </c>
      <c r="M18" s="72">
        <f>IF(RES_hh_emi_in!M18=0,0,1000000*RES_hh_emi_in!M18/RES_hh_num_in!M18)</f>
        <v>1020.8372521520578</v>
      </c>
      <c r="N18" s="72">
        <f>IF(RES_hh_emi_in!N18=0,0,1000000*RES_hh_emi_in!N18/RES_hh_num_in!N18)</f>
        <v>794.27017222857842</v>
      </c>
      <c r="O18" s="72">
        <f>IF(RES_hh_emi_in!O18=0,0,1000000*RES_hh_emi_in!O18/RES_hh_num_in!O18)</f>
        <v>988.47880707535296</v>
      </c>
      <c r="P18" s="72">
        <f>IF(RES_hh_emi_in!P18=0,0,1000000*RES_hh_emi_in!P18/RES_hh_num_in!P18)</f>
        <v>0</v>
      </c>
      <c r="Q18" s="72">
        <f>IF(RES_hh_emi_in!Q18=0,0,1000000*RES_hh_emi_in!Q18/RES_hh_num_in!Q18)</f>
        <v>0</v>
      </c>
      <c r="R18" s="72">
        <f>IF(RES_hh_emi_in!R18=0,0,1000000*RES_hh_emi_in!R18/RES_hh_num_in!R18)</f>
        <v>0</v>
      </c>
      <c r="S18" s="72">
        <f>IF(RES_hh_emi_in!S18=0,0,1000000*RES_hh_emi_in!S18/RES_hh_num_in!S18)</f>
        <v>0</v>
      </c>
      <c r="T18" s="72">
        <f>IF(RES_hh_emi_in!T18=0,0,1000000*RES_hh_emi_in!T18/RES_hh_num_in!T18)</f>
        <v>0</v>
      </c>
      <c r="U18" s="72">
        <f>IF(RES_hh_emi_in!U18=0,0,1000000*RES_hh_emi_in!U18/RES_hh_num_in!U18)</f>
        <v>0</v>
      </c>
      <c r="V18" s="72">
        <f>IF(RES_hh_emi_in!V18=0,0,1000000*RES_hh_emi_in!V18/RES_hh_num_in!V18)</f>
        <v>0</v>
      </c>
      <c r="W18" s="72">
        <f>IF(RES_hh_emi_in!W18=0,0,1000000*RES_hh_emi_in!W18/RES_hh_num_in!W18)</f>
        <v>0</v>
      </c>
      <c r="DA18" s="89" t="s">
        <v>859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647.2085536735284</v>
      </c>
      <c r="D19" s="72">
        <f>IF(RES_hh_emi_in!D19=0,0,1000000*RES_hh_emi_in!D19/RES_hh_num_in!D19)</f>
        <v>700.70494194457353</v>
      </c>
      <c r="E19" s="72">
        <f>IF(RES_hh_emi_in!E19=0,0,1000000*RES_hh_emi_in!E19/RES_hh_num_in!E19)</f>
        <v>645.16375703344909</v>
      </c>
      <c r="F19" s="72">
        <f>IF(RES_hh_emi_in!F19=0,0,1000000*RES_hh_emi_in!F19/RES_hh_num_in!F19)</f>
        <v>644.1032297439798</v>
      </c>
      <c r="G19" s="72">
        <f>IF(RES_hh_emi_in!G19=0,0,1000000*RES_hh_emi_in!G19/RES_hh_num_in!G19)</f>
        <v>737.71573401957471</v>
      </c>
      <c r="H19" s="72">
        <f>IF(RES_hh_emi_in!H19=0,0,1000000*RES_hh_emi_in!H19/RES_hh_num_in!H19)</f>
        <v>691.60111414033167</v>
      </c>
      <c r="I19" s="72">
        <f>IF(RES_hh_emi_in!I19=0,0,1000000*RES_hh_emi_in!I19/RES_hh_num_in!I19)</f>
        <v>734.11011375101384</v>
      </c>
      <c r="J19" s="72">
        <f>IF(RES_hh_emi_in!J19=0,0,1000000*RES_hh_emi_in!J19/RES_hh_num_in!J19)</f>
        <v>787.21178031962404</v>
      </c>
      <c r="K19" s="72">
        <f>IF(RES_hh_emi_in!K19=0,0,1000000*RES_hh_emi_in!K19/RES_hh_num_in!K19)</f>
        <v>641.06880328988962</v>
      </c>
      <c r="L19" s="72">
        <f>IF(RES_hh_emi_in!L19=0,0,1000000*RES_hh_emi_in!L19/RES_hh_num_in!L19)</f>
        <v>699.75862463682222</v>
      </c>
      <c r="M19" s="72">
        <f>IF(RES_hh_emi_in!M19=0,0,1000000*RES_hh_emi_in!M19/RES_hh_num_in!M19)</f>
        <v>736.95520951015988</v>
      </c>
      <c r="N19" s="72">
        <f>IF(RES_hh_emi_in!N19=0,0,1000000*RES_hh_emi_in!N19/RES_hh_num_in!N19)</f>
        <v>734.93312343467016</v>
      </c>
      <c r="O19" s="72">
        <f>IF(RES_hh_emi_in!O19=0,0,1000000*RES_hh_emi_in!O19/RES_hh_num_in!O19)</f>
        <v>681.33902908498817</v>
      </c>
      <c r="P19" s="72">
        <f>IF(RES_hh_emi_in!P19=0,0,1000000*RES_hh_emi_in!P19/RES_hh_num_in!P19)</f>
        <v>699.63259601636048</v>
      </c>
      <c r="Q19" s="72">
        <f>IF(RES_hh_emi_in!Q19=0,0,1000000*RES_hh_emi_in!Q19/RES_hh_num_in!Q19)</f>
        <v>691.52642516554181</v>
      </c>
      <c r="R19" s="72">
        <f>IF(RES_hh_emi_in!R19=0,0,1000000*RES_hh_emi_in!R19/RES_hh_num_in!R19)</f>
        <v>590.49956245724275</v>
      </c>
      <c r="S19" s="72">
        <f>IF(RES_hh_emi_in!S19=0,0,1000000*RES_hh_emi_in!S19/RES_hh_num_in!S19)</f>
        <v>602.93546594223778</v>
      </c>
      <c r="T19" s="72">
        <f>IF(RES_hh_emi_in!T19=0,0,1000000*RES_hh_emi_in!T19/RES_hh_num_in!T19)</f>
        <v>555.21890962106102</v>
      </c>
      <c r="U19" s="72">
        <f>IF(RES_hh_emi_in!U19=0,0,1000000*RES_hh_emi_in!U19/RES_hh_num_in!U19)</f>
        <v>551.4094186485321</v>
      </c>
      <c r="V19" s="72">
        <f>IF(RES_hh_emi_in!V19=0,0,1000000*RES_hh_emi_in!V19/RES_hh_num_in!V19)</f>
        <v>526.29612794910918</v>
      </c>
      <c r="W19" s="72">
        <f>IF(RES_hh_emi_in!W19=0,0,1000000*RES_hh_emi_in!W19/RES_hh_num_in!W19)</f>
        <v>666.17938494865439</v>
      </c>
      <c r="DA19" s="89" t="s">
        <v>860</v>
      </c>
    </row>
    <row r="20" spans="1:105" ht="12" customHeight="1" x14ac:dyDescent="0.25">
      <c r="A20" s="28" t="s">
        <v>205</v>
      </c>
      <c r="B20" s="72"/>
      <c r="C20" s="72">
        <f>IF(RES_hh_emi_in!C20=0,0,1000000*RES_hh_emi_in!C20/RES_hh_num_in!C20)</f>
        <v>882.5860196349314</v>
      </c>
      <c r="D20" s="72">
        <f>IF(RES_hh_emi_in!D20=0,0,1000000*RES_hh_emi_in!D20/RES_hh_num_in!D20)</f>
        <v>940.69962581731522</v>
      </c>
      <c r="E20" s="72">
        <f>IF(RES_hh_emi_in!E20=0,0,1000000*RES_hh_emi_in!E20/RES_hh_num_in!E20)</f>
        <v>959.79523769716957</v>
      </c>
      <c r="F20" s="72">
        <f>IF(RES_hh_emi_in!F20=0,0,1000000*RES_hh_emi_in!F20/RES_hh_num_in!F20)</f>
        <v>954.58376215438557</v>
      </c>
      <c r="G20" s="72">
        <f>IF(RES_hh_emi_in!G20=0,0,1000000*RES_hh_emi_in!G20/RES_hh_num_in!G20)</f>
        <v>854.53841103833543</v>
      </c>
      <c r="H20" s="72">
        <f>IF(RES_hh_emi_in!H20=0,0,1000000*RES_hh_emi_in!H20/RES_hh_num_in!H20)</f>
        <v>910.42419419849455</v>
      </c>
      <c r="I20" s="72">
        <f>IF(RES_hh_emi_in!I20=0,0,1000000*RES_hh_emi_in!I20/RES_hh_num_in!I20)</f>
        <v>875.28948297588488</v>
      </c>
      <c r="J20" s="72">
        <f>IF(RES_hh_emi_in!J20=0,0,1000000*RES_hh_emi_in!J20/RES_hh_num_in!J20)</f>
        <v>903.50365665489642</v>
      </c>
      <c r="K20" s="72">
        <f>IF(RES_hh_emi_in!K20=0,0,1000000*RES_hh_emi_in!K20/RES_hh_num_in!K20)</f>
        <v>931.15344413742957</v>
      </c>
      <c r="L20" s="72">
        <f>IF(RES_hh_emi_in!L20=0,0,1000000*RES_hh_emi_in!L20/RES_hh_num_in!L20)</f>
        <v>980.03269255157886</v>
      </c>
      <c r="M20" s="72">
        <f>IF(RES_hh_emi_in!M20=0,0,1000000*RES_hh_emi_in!M20/RES_hh_num_in!M20)</f>
        <v>989.76008791555421</v>
      </c>
      <c r="N20" s="72">
        <f>IF(RES_hh_emi_in!N20=0,0,1000000*RES_hh_emi_in!N20/RES_hh_num_in!N20)</f>
        <v>863.21339489335878</v>
      </c>
      <c r="O20" s="72">
        <f>IF(RES_hh_emi_in!O20=0,0,1000000*RES_hh_emi_in!O20/RES_hh_num_in!O20)</f>
        <v>914.72765630604613</v>
      </c>
      <c r="P20" s="72">
        <f>IF(RES_hh_emi_in!P20=0,0,1000000*RES_hh_emi_in!P20/RES_hh_num_in!P20)</f>
        <v>874.0353415615831</v>
      </c>
      <c r="Q20" s="72">
        <f>IF(RES_hh_emi_in!Q20=0,0,1000000*RES_hh_emi_in!Q20/RES_hh_num_in!Q20)</f>
        <v>794.74639549862638</v>
      </c>
      <c r="R20" s="72">
        <f>IF(RES_hh_emi_in!R20=0,0,1000000*RES_hh_emi_in!R20/RES_hh_num_in!R20)</f>
        <v>758.22141171792327</v>
      </c>
      <c r="S20" s="72">
        <f>IF(RES_hh_emi_in!S20=0,0,1000000*RES_hh_emi_in!S20/RES_hh_num_in!S20)</f>
        <v>745.06403296143264</v>
      </c>
      <c r="T20" s="72">
        <f>IF(RES_hh_emi_in!T20=0,0,1000000*RES_hh_emi_in!T20/RES_hh_num_in!T20)</f>
        <v>669.0689741968207</v>
      </c>
      <c r="U20" s="72">
        <f>IF(RES_hh_emi_in!U20=0,0,1000000*RES_hh_emi_in!U20/RES_hh_num_in!U20)</f>
        <v>666.29762951905354</v>
      </c>
      <c r="V20" s="72">
        <f>IF(RES_hh_emi_in!V20=0,0,1000000*RES_hh_emi_in!V20/RES_hh_num_in!V20)</f>
        <v>668.1301025892169</v>
      </c>
      <c r="W20" s="72">
        <f>IF(RES_hh_emi_in!W20=0,0,1000000*RES_hh_emi_in!W20/RES_hh_num_in!W20)</f>
        <v>751.01939865711347</v>
      </c>
      <c r="DA20" s="89" t="s">
        <v>861</v>
      </c>
    </row>
    <row r="21" spans="1:105" ht="12" customHeight="1" x14ac:dyDescent="0.25">
      <c r="A21" s="28" t="s">
        <v>192</v>
      </c>
      <c r="B21" s="72"/>
      <c r="C21" s="72">
        <f>IF(RES_hh_emi_in!C21=0,0,1000000*RES_hh_emi_in!C21/RES_hh_num_in!C21)</f>
        <v>623.94743260348935</v>
      </c>
      <c r="D21" s="72">
        <f>IF(RES_hh_emi_in!D21=0,0,1000000*RES_hh_emi_in!D21/RES_hh_num_in!D21)</f>
        <v>625.93526643283121</v>
      </c>
      <c r="E21" s="72">
        <f>IF(RES_hh_emi_in!E21=0,0,1000000*RES_hh_emi_in!E21/RES_hh_num_in!E21)</f>
        <v>625.03402688969402</v>
      </c>
      <c r="F21" s="72">
        <f>IF(RES_hh_emi_in!F21=0,0,1000000*RES_hh_emi_in!F21/RES_hh_num_in!F21)</f>
        <v>586.78465640379352</v>
      </c>
      <c r="G21" s="72">
        <f>IF(RES_hh_emi_in!G21=0,0,1000000*RES_hh_emi_in!G21/RES_hh_num_in!G21)</f>
        <v>624.57663651832797</v>
      </c>
      <c r="H21" s="72">
        <f>IF(RES_hh_emi_in!H21=0,0,1000000*RES_hh_emi_in!H21/RES_hh_num_in!H21)</f>
        <v>619.83715277094473</v>
      </c>
      <c r="I21" s="72">
        <f>IF(RES_hh_emi_in!I21=0,0,1000000*RES_hh_emi_in!I21/RES_hh_num_in!I21)</f>
        <v>581.35537844243458</v>
      </c>
      <c r="J21" s="72">
        <f>IF(RES_hh_emi_in!J21=0,0,1000000*RES_hh_emi_in!J21/RES_hh_num_in!J21)</f>
        <v>585.97498164941294</v>
      </c>
      <c r="K21" s="72">
        <f>IF(RES_hh_emi_in!K21=0,0,1000000*RES_hh_emi_in!K21/RES_hh_num_in!K21)</f>
        <v>622.14941732396346</v>
      </c>
      <c r="L21" s="72">
        <f>IF(RES_hh_emi_in!L21=0,0,1000000*RES_hh_emi_in!L21/RES_hh_num_in!L21)</f>
        <v>618.37005940980623</v>
      </c>
      <c r="M21" s="72">
        <f>IF(RES_hh_emi_in!M21=0,0,1000000*RES_hh_emi_in!M21/RES_hh_num_in!M21)</f>
        <v>633.30133368752377</v>
      </c>
      <c r="N21" s="72">
        <f>IF(RES_hh_emi_in!N21=0,0,1000000*RES_hh_emi_in!N21/RES_hh_num_in!N21)</f>
        <v>617.33421467394203</v>
      </c>
      <c r="O21" s="72">
        <f>IF(RES_hh_emi_in!O21=0,0,1000000*RES_hh_emi_in!O21/RES_hh_num_in!O21)</f>
        <v>576.85166200344338</v>
      </c>
      <c r="P21" s="72">
        <f>IF(RES_hh_emi_in!P21=0,0,1000000*RES_hh_emi_in!P21/RES_hh_num_in!P21)</f>
        <v>577.35559910874838</v>
      </c>
      <c r="Q21" s="72">
        <f>IF(RES_hh_emi_in!Q21=0,0,1000000*RES_hh_emi_in!Q21/RES_hh_num_in!Q21)</f>
        <v>529.29081021808452</v>
      </c>
      <c r="R21" s="72">
        <f>IF(RES_hh_emi_in!R21=0,0,1000000*RES_hh_emi_in!R21/RES_hh_num_in!R21)</f>
        <v>522.25382691463153</v>
      </c>
      <c r="S21" s="72">
        <f>IF(RES_hh_emi_in!S21=0,0,1000000*RES_hh_emi_in!S21/RES_hh_num_in!S21)</f>
        <v>509.13784003843318</v>
      </c>
      <c r="T21" s="72">
        <f>IF(RES_hh_emi_in!T21=0,0,1000000*RES_hh_emi_in!T21/RES_hh_num_in!T21)</f>
        <v>467.66345791513095</v>
      </c>
      <c r="U21" s="72">
        <f>IF(RES_hh_emi_in!U21=0,0,1000000*RES_hh_emi_in!U21/RES_hh_num_in!U21)</f>
        <v>458.11678621602226</v>
      </c>
      <c r="V21" s="72">
        <f>IF(RES_hh_emi_in!V21=0,0,1000000*RES_hh_emi_in!V21/RES_hh_num_in!V21)</f>
        <v>461.75632158616531</v>
      </c>
      <c r="W21" s="72">
        <f>IF(RES_hh_emi_in!W21=0,0,1000000*RES_hh_emi_in!W21/RES_hh_num_in!W21)</f>
        <v>536.25403557635161</v>
      </c>
      <c r="DA21" s="89" t="s">
        <v>862</v>
      </c>
    </row>
    <row r="22" spans="1:105" ht="12" customHeight="1" x14ac:dyDescent="0.25">
      <c r="A22" s="28" t="s">
        <v>207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DA22" s="89" t="s">
        <v>863</v>
      </c>
    </row>
    <row r="23" spans="1:105" ht="12" customHeight="1" x14ac:dyDescent="0.25">
      <c r="A23" s="28" t="s">
        <v>202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DA23" s="89" t="s">
        <v>864</v>
      </c>
    </row>
    <row r="24" spans="1:105" ht="12" customHeight="1" x14ac:dyDescent="0.25">
      <c r="A24" s="28" t="s">
        <v>203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DA24" s="89" t="s">
        <v>865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DA25" s="90" t="s">
        <v>866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DA26" s="92" t="s">
        <v>867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1.4770444947930996</v>
      </c>
      <c r="D27" s="69">
        <f>IF(RES_hh_emi_in!D27=0,0,1000000*RES_hh_emi_in!D27/RES_hh_num_in!D27)</f>
        <v>2.0057493041556489</v>
      </c>
      <c r="E27" s="69">
        <f>IF(RES_hh_emi_in!E27=0,0,1000000*RES_hh_emi_in!E27/RES_hh_num_in!E27)</f>
        <v>3.1623036965730247</v>
      </c>
      <c r="F27" s="69">
        <f>IF(RES_hh_emi_in!F27=0,0,1000000*RES_hh_emi_in!F27/RES_hh_num_in!F27)</f>
        <v>4.5233442846508787</v>
      </c>
      <c r="G27" s="69">
        <f>IF(RES_hh_emi_in!G27=0,0,1000000*RES_hh_emi_in!G27/RES_hh_num_in!G27)</f>
        <v>5.3630899156114893</v>
      </c>
      <c r="H27" s="69">
        <f>IF(RES_hh_emi_in!H27=0,0,1000000*RES_hh_emi_in!H27/RES_hh_num_in!H27)</f>
        <v>3.8386591153963905</v>
      </c>
      <c r="I27" s="69">
        <f>IF(RES_hh_emi_in!I27=0,0,1000000*RES_hh_emi_in!I27/RES_hh_num_in!I27)</f>
        <v>1.4644815574780241</v>
      </c>
      <c r="J27" s="69">
        <f>IF(RES_hh_emi_in!J27=0,0,1000000*RES_hh_emi_in!J27/RES_hh_num_in!J27)</f>
        <v>2.7017744884767514</v>
      </c>
      <c r="K27" s="69">
        <f>IF(RES_hh_emi_in!K27=0,0,1000000*RES_hh_emi_in!K27/RES_hh_num_in!K27)</f>
        <v>2.9739050974490748</v>
      </c>
      <c r="L27" s="69">
        <f>IF(RES_hh_emi_in!L27=0,0,1000000*RES_hh_emi_in!L27/RES_hh_num_in!L27)</f>
        <v>3.1532481285564828</v>
      </c>
      <c r="M27" s="69">
        <f>IF(RES_hh_emi_in!M27=0,0,1000000*RES_hh_emi_in!M27/RES_hh_num_in!M27)</f>
        <v>3.0625975388008904</v>
      </c>
      <c r="N27" s="69">
        <f>IF(RES_hh_emi_in!N27=0,0,1000000*RES_hh_emi_in!N27/RES_hh_num_in!N27)</f>
        <v>3.0147307719372569</v>
      </c>
      <c r="O27" s="69">
        <f>IF(RES_hh_emi_in!O27=0,0,1000000*RES_hh_emi_in!O27/RES_hh_num_in!O27)</f>
        <v>3.2113256430493662</v>
      </c>
      <c r="P27" s="69">
        <f>IF(RES_hh_emi_in!P27=0,0,1000000*RES_hh_emi_in!P27/RES_hh_num_in!P27)</f>
        <v>2.5434328447522971</v>
      </c>
      <c r="Q27" s="69">
        <f>IF(RES_hh_emi_in!Q27=0,0,1000000*RES_hh_emi_in!Q27/RES_hh_num_in!Q27)</f>
        <v>3.319343749585435</v>
      </c>
      <c r="R27" s="69">
        <f>IF(RES_hh_emi_in!R27=0,0,1000000*RES_hh_emi_in!R27/RES_hh_num_in!R27)</f>
        <v>3.4803830492805838</v>
      </c>
      <c r="S27" s="69">
        <f>IF(RES_hh_emi_in!S27=0,0,1000000*RES_hh_emi_in!S27/RES_hh_num_in!S27)</f>
        <v>3.9223244142025844</v>
      </c>
      <c r="T27" s="69">
        <f>IF(RES_hh_emi_in!T27=0,0,1000000*RES_hh_emi_in!T27/RES_hh_num_in!T27)</f>
        <v>3.4419847516120492</v>
      </c>
      <c r="U27" s="69">
        <f>IF(RES_hh_emi_in!U27=0,0,1000000*RES_hh_emi_in!U27/RES_hh_num_in!U27)</f>
        <v>4.2612246864932963</v>
      </c>
      <c r="V27" s="69">
        <f>IF(RES_hh_emi_in!V27=0,0,1000000*RES_hh_emi_in!V27/RES_hh_num_in!V27)</f>
        <v>3.9101101798900446</v>
      </c>
      <c r="W27" s="69">
        <f>IF(RES_hh_emi_in!W27=0,0,1000000*RES_hh_emi_in!W27/RES_hh_num_in!W27)</f>
        <v>4.1897106146208278</v>
      </c>
      <c r="DA27" s="88" t="s">
        <v>868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0</v>
      </c>
      <c r="D28" s="72">
        <f>IF(RES_hh_emi_in!D28=0,0,1000000*RES_hh_emi_in!D28/RES_hh_num_in!D28)</f>
        <v>0</v>
      </c>
      <c r="E28" s="72">
        <f>IF(RES_hh_emi_in!E28=0,0,1000000*RES_hh_emi_in!E28/RES_hh_num_in!E28)</f>
        <v>0</v>
      </c>
      <c r="F28" s="72">
        <f>IF(RES_hh_emi_in!F28=0,0,1000000*RES_hh_emi_in!F28/RES_hh_num_in!F28)</f>
        <v>0</v>
      </c>
      <c r="G28" s="72">
        <f>IF(RES_hh_emi_in!G28=0,0,1000000*RES_hh_emi_in!G28/RES_hh_num_in!G28)</f>
        <v>0</v>
      </c>
      <c r="H28" s="72">
        <f>IF(RES_hh_emi_in!H28=0,0,1000000*RES_hh_emi_in!H28/RES_hh_num_in!H28)</f>
        <v>0</v>
      </c>
      <c r="I28" s="72">
        <f>IF(RES_hh_emi_in!I28=0,0,1000000*RES_hh_emi_in!I28/RES_hh_num_in!I28)</f>
        <v>0</v>
      </c>
      <c r="J28" s="72">
        <f>IF(RES_hh_emi_in!J28=0,0,1000000*RES_hh_emi_in!J28/RES_hh_num_in!J28)</f>
        <v>0</v>
      </c>
      <c r="K28" s="72">
        <f>IF(RES_hh_emi_in!K28=0,0,1000000*RES_hh_emi_in!K28/RES_hh_num_in!K28)</f>
        <v>0</v>
      </c>
      <c r="L28" s="72">
        <f>IF(RES_hh_emi_in!L28=0,0,1000000*RES_hh_emi_in!L28/RES_hh_num_in!L28)</f>
        <v>236.46824236694096</v>
      </c>
      <c r="M28" s="72">
        <f>IF(RES_hh_emi_in!M28=0,0,1000000*RES_hh_emi_in!M28/RES_hh_num_in!M28)</f>
        <v>255.87481353331017</v>
      </c>
      <c r="N28" s="72">
        <f>IF(RES_hh_emi_in!N28=0,0,1000000*RES_hh_emi_in!N28/RES_hh_num_in!N28)</f>
        <v>271.19783067089452</v>
      </c>
      <c r="O28" s="72">
        <f>IF(RES_hh_emi_in!O28=0,0,1000000*RES_hh_emi_in!O28/RES_hh_num_in!O28)</f>
        <v>239.53221948990526</v>
      </c>
      <c r="P28" s="72">
        <f>IF(RES_hh_emi_in!P28=0,0,1000000*RES_hh_emi_in!P28/RES_hh_num_in!P28)</f>
        <v>0</v>
      </c>
      <c r="Q28" s="72">
        <f>IF(RES_hh_emi_in!Q28=0,0,1000000*RES_hh_emi_in!Q28/RES_hh_num_in!Q28)</f>
        <v>0</v>
      </c>
      <c r="R28" s="72">
        <f>IF(RES_hh_emi_in!R28=0,0,1000000*RES_hh_emi_in!R28/RES_hh_num_in!R28)</f>
        <v>0</v>
      </c>
      <c r="S28" s="72">
        <f>IF(RES_hh_emi_in!S28=0,0,1000000*RES_hh_emi_in!S28/RES_hh_num_in!S28)</f>
        <v>0</v>
      </c>
      <c r="T28" s="72">
        <f>IF(RES_hh_emi_in!T28=0,0,1000000*RES_hh_emi_in!T28/RES_hh_num_in!T28)</f>
        <v>0</v>
      </c>
      <c r="U28" s="72">
        <f>IF(RES_hh_emi_in!U28=0,0,1000000*RES_hh_emi_in!U28/RES_hh_num_in!U28)</f>
        <v>0</v>
      </c>
      <c r="V28" s="72">
        <f>IF(RES_hh_emi_in!V28=0,0,1000000*RES_hh_emi_in!V28/RES_hh_num_in!V28)</f>
        <v>0</v>
      </c>
      <c r="W28" s="72">
        <f>IF(RES_hh_emi_in!W28=0,0,1000000*RES_hh_emi_in!W28/RES_hh_num_in!W28)</f>
        <v>0</v>
      </c>
      <c r="DA28" s="89" t="s">
        <v>869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118.30126231854656</v>
      </c>
      <c r="D29" s="72">
        <f>IF(RES_hh_emi_in!D29=0,0,1000000*RES_hh_emi_in!D29/RES_hh_num_in!D29)</f>
        <v>124.82846420312491</v>
      </c>
      <c r="E29" s="72">
        <f>IF(RES_hh_emi_in!E29=0,0,1000000*RES_hh_emi_in!E29/RES_hh_num_in!E29)</f>
        <v>119.6083415008613</v>
      </c>
      <c r="F29" s="72">
        <f>IF(RES_hh_emi_in!F29=0,0,1000000*RES_hh_emi_in!F29/RES_hh_num_in!F29)</f>
        <v>130.07650136013763</v>
      </c>
      <c r="G29" s="72">
        <f>IF(RES_hh_emi_in!G29=0,0,1000000*RES_hh_emi_in!G29/RES_hh_num_in!G29)</f>
        <v>108.83222418879789</v>
      </c>
      <c r="H29" s="72">
        <f>IF(RES_hh_emi_in!H29=0,0,1000000*RES_hh_emi_in!H29/RES_hh_num_in!H29)</f>
        <v>124.57535433136805</v>
      </c>
      <c r="I29" s="72">
        <f>IF(RES_hh_emi_in!I29=0,0,1000000*RES_hh_emi_in!I29/RES_hh_num_in!I29)</f>
        <v>108.69849820236868</v>
      </c>
      <c r="J29" s="72">
        <f>IF(RES_hh_emi_in!J29=0,0,1000000*RES_hh_emi_in!J29/RES_hh_num_in!J29)</f>
        <v>116.18447644131854</v>
      </c>
      <c r="K29" s="72">
        <f>IF(RES_hh_emi_in!K29=0,0,1000000*RES_hh_emi_in!K29/RES_hh_num_in!K29)</f>
        <v>150.78234599462772</v>
      </c>
      <c r="L29" s="72">
        <f>IF(RES_hh_emi_in!L29=0,0,1000000*RES_hh_emi_in!L29/RES_hh_num_in!L29)</f>
        <v>162.10839482058475</v>
      </c>
      <c r="M29" s="72">
        <f>IF(RES_hh_emi_in!M29=0,0,1000000*RES_hh_emi_in!M29/RES_hh_num_in!M29)</f>
        <v>149.96071760693053</v>
      </c>
      <c r="N29" s="72">
        <f>IF(RES_hh_emi_in!N29=0,0,1000000*RES_hh_emi_in!N29/RES_hh_num_in!N29)</f>
        <v>127.60175197308354</v>
      </c>
      <c r="O29" s="72">
        <f>IF(RES_hh_emi_in!O29=0,0,1000000*RES_hh_emi_in!O29/RES_hh_num_in!O29)</f>
        <v>127.77836518598041</v>
      </c>
      <c r="P29" s="72">
        <f>IF(RES_hh_emi_in!P29=0,0,1000000*RES_hh_emi_in!P29/RES_hh_num_in!P29)</f>
        <v>142.90822336711605</v>
      </c>
      <c r="Q29" s="72">
        <f>IF(RES_hh_emi_in!Q29=0,0,1000000*RES_hh_emi_in!Q29/RES_hh_num_in!Q29)</f>
        <v>158.01029980457579</v>
      </c>
      <c r="R29" s="72">
        <f>IF(RES_hh_emi_in!R29=0,0,1000000*RES_hh_emi_in!R29/RES_hh_num_in!R29)</f>
        <v>166.55476376104303</v>
      </c>
      <c r="S29" s="72">
        <f>IF(RES_hh_emi_in!S29=0,0,1000000*RES_hh_emi_in!S29/RES_hh_num_in!S29)</f>
        <v>159.8899346697163</v>
      </c>
      <c r="T29" s="72">
        <f>IF(RES_hh_emi_in!T29=0,0,1000000*RES_hh_emi_in!T29/RES_hh_num_in!T29)</f>
        <v>148.32871946321765</v>
      </c>
      <c r="U29" s="72">
        <f>IF(RES_hh_emi_in!U29=0,0,1000000*RES_hh_emi_in!U29/RES_hh_num_in!U29)</f>
        <v>151.59450512641911</v>
      </c>
      <c r="V29" s="72">
        <f>IF(RES_hh_emi_in!V29=0,0,1000000*RES_hh_emi_in!V29/RES_hh_num_in!V29)</f>
        <v>146.60016677574876</v>
      </c>
      <c r="W29" s="72">
        <f>IF(RES_hh_emi_in!W29=0,0,1000000*RES_hh_emi_in!W29/RES_hh_num_in!W29)</f>
        <v>184.58871559613604</v>
      </c>
      <c r="DA29" s="89" t="s">
        <v>870</v>
      </c>
    </row>
    <row r="30" spans="1:105" ht="12" customHeight="1" x14ac:dyDescent="0.25">
      <c r="A30" s="28" t="s">
        <v>192</v>
      </c>
      <c r="B30" s="72"/>
      <c r="C30" s="72">
        <f>IF(RES_hh_emi_in!C30=0,0,1000000*RES_hh_emi_in!C30/RES_hh_num_in!C30)</f>
        <v>107.11609019039014</v>
      </c>
      <c r="D30" s="72">
        <f>IF(RES_hh_emi_in!D30=0,0,1000000*RES_hh_emi_in!D30/RES_hh_num_in!D30)</f>
        <v>109.13232135620355</v>
      </c>
      <c r="E30" s="72">
        <f>IF(RES_hh_emi_in!E30=0,0,1000000*RES_hh_emi_in!E30/RES_hh_num_in!E30)</f>
        <v>108.28565198025139</v>
      </c>
      <c r="F30" s="72">
        <f>IF(RES_hh_emi_in!F30=0,0,1000000*RES_hh_emi_in!F30/RES_hh_num_in!F30)</f>
        <v>108.54076974286593</v>
      </c>
      <c r="G30" s="72">
        <f>IF(RES_hh_emi_in!G30=0,0,1000000*RES_hh_emi_in!G30/RES_hh_num_in!G30)</f>
        <v>103.5855460400339</v>
      </c>
      <c r="H30" s="72">
        <f>IF(RES_hh_emi_in!H30=0,0,1000000*RES_hh_emi_in!H30/RES_hh_num_in!H30)</f>
        <v>115.58570588066364</v>
      </c>
      <c r="I30" s="72">
        <f>IF(RES_hh_emi_in!I30=0,0,1000000*RES_hh_emi_in!I30/RES_hh_num_in!I30)</f>
        <v>94.547996933987477</v>
      </c>
      <c r="J30" s="72">
        <f>IF(RES_hh_emi_in!J30=0,0,1000000*RES_hh_emi_in!J30/RES_hh_num_in!J30)</f>
        <v>104.29535929220847</v>
      </c>
      <c r="K30" s="72">
        <f>IF(RES_hh_emi_in!K30=0,0,1000000*RES_hh_emi_in!K30/RES_hh_num_in!K30)</f>
        <v>133.32122762619335</v>
      </c>
      <c r="L30" s="72">
        <f>IF(RES_hh_emi_in!L30=0,0,1000000*RES_hh_emi_in!L30/RES_hh_num_in!L30)</f>
        <v>134.00194617786065</v>
      </c>
      <c r="M30" s="72">
        <f>IF(RES_hh_emi_in!M30=0,0,1000000*RES_hh_emi_in!M30/RES_hh_num_in!M30)</f>
        <v>135.76983130112075</v>
      </c>
      <c r="N30" s="72">
        <f>IF(RES_hh_emi_in!N30=0,0,1000000*RES_hh_emi_in!N30/RES_hh_num_in!N30)</f>
        <v>133.69221915499082</v>
      </c>
      <c r="O30" s="72">
        <f>IF(RES_hh_emi_in!O30=0,0,1000000*RES_hh_emi_in!O30/RES_hh_num_in!O30)</f>
        <v>134.65184380851713</v>
      </c>
      <c r="P30" s="72">
        <f>IF(RES_hh_emi_in!P30=0,0,1000000*RES_hh_emi_in!P30/RES_hh_num_in!P30)</f>
        <v>138.46431483320643</v>
      </c>
      <c r="Q30" s="72">
        <f>IF(RES_hh_emi_in!Q30=0,0,1000000*RES_hh_emi_in!Q30/RES_hh_num_in!Q30)</f>
        <v>134.04793532229826</v>
      </c>
      <c r="R30" s="72">
        <f>IF(RES_hh_emi_in!R30=0,0,1000000*RES_hh_emi_in!R30/RES_hh_num_in!R30)</f>
        <v>133.71729819450087</v>
      </c>
      <c r="S30" s="72">
        <f>IF(RES_hh_emi_in!S30=0,0,1000000*RES_hh_emi_in!S30/RES_hh_num_in!S30)</f>
        <v>136.54617331005511</v>
      </c>
      <c r="T30" s="72">
        <f>IF(RES_hh_emi_in!T30=0,0,1000000*RES_hh_emi_in!T30/RES_hh_num_in!T30)</f>
        <v>130.84877423467114</v>
      </c>
      <c r="U30" s="72">
        <f>IF(RES_hh_emi_in!U30=0,0,1000000*RES_hh_emi_in!U30/RES_hh_num_in!U30)</f>
        <v>135.50519225185653</v>
      </c>
      <c r="V30" s="72">
        <f>IF(RES_hh_emi_in!V30=0,0,1000000*RES_hh_emi_in!V30/RES_hh_num_in!V30)</f>
        <v>136.36343251597714</v>
      </c>
      <c r="W30" s="72">
        <f>IF(RES_hh_emi_in!W30=0,0,1000000*RES_hh_emi_in!W30/RES_hh_num_in!W30)</f>
        <v>153.66831273865202</v>
      </c>
      <c r="DA30" s="89" t="s">
        <v>871</v>
      </c>
    </row>
    <row r="31" spans="1:105" ht="12" customHeight="1" x14ac:dyDescent="0.25">
      <c r="A31" s="28" t="s">
        <v>207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DA31" s="89" t="s">
        <v>872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DA32" s="92" t="s">
        <v>873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180.07503141702293</v>
      </c>
      <c r="D3" s="65">
        <f>IF(RES_hh_fech_in!D3=0,0,RES_hh_fech_in!D3/RES_summary!D$21)</f>
        <v>169.29080422440785</v>
      </c>
      <c r="E3" s="65">
        <f>IF(RES_hh_fech_in!E3=0,0,RES_hh_fech_in!E3/RES_summary!E$21)</f>
        <v>160.74413165277437</v>
      </c>
      <c r="F3" s="65">
        <f>IF(RES_hh_fech_in!F3=0,0,RES_hh_fech_in!F3/RES_summary!F$21)</f>
        <v>153.81123422347682</v>
      </c>
      <c r="G3" s="65">
        <f>IF(RES_hh_fech_in!G3=0,0,RES_hh_fech_in!G3/RES_summary!G$21)</f>
        <v>166.7696124704772</v>
      </c>
      <c r="H3" s="65">
        <f>IF(RES_hh_fech_in!H3=0,0,RES_hh_fech_in!H3/RES_summary!H$21)</f>
        <v>155.67727363438593</v>
      </c>
      <c r="I3" s="65">
        <f>IF(RES_hh_fech_in!I3=0,0,RES_hh_fech_in!I3/RES_summary!I$21)</f>
        <v>144.13687730382185</v>
      </c>
      <c r="J3" s="65">
        <f>IF(RES_hh_fech_in!J3=0,0,RES_hh_fech_in!J3/RES_summary!J$21)</f>
        <v>148.2472034178891</v>
      </c>
      <c r="K3" s="65">
        <f>IF(RES_hh_fech_in!K3=0,0,RES_hh_fech_in!K3/RES_summary!K$21)</f>
        <v>144.89790319122534</v>
      </c>
      <c r="L3" s="65">
        <f>IF(RES_hh_fech_in!L3=0,0,RES_hh_fech_in!L3/RES_summary!L$21)</f>
        <v>155.13023370384292</v>
      </c>
      <c r="M3" s="65">
        <f>IF(RES_hh_fech_in!M3=0,0,RES_hh_fech_in!M3/RES_summary!M$21)</f>
        <v>144.74816726683039</v>
      </c>
      <c r="N3" s="65">
        <f>IF(RES_hh_fech_in!N3=0,0,RES_hh_fech_in!N3/RES_summary!N$21)</f>
        <v>149.35880621527912</v>
      </c>
      <c r="O3" s="65">
        <f>IF(RES_hh_fech_in!O3=0,0,RES_hh_fech_in!O3/RES_summary!O$21)</f>
        <v>142.67141788989966</v>
      </c>
      <c r="P3" s="65">
        <f>IF(RES_hh_fech_in!P3=0,0,RES_hh_fech_in!P3/RES_summary!P$21)</f>
        <v>121.00885013675254</v>
      </c>
      <c r="Q3" s="65">
        <f>IF(RES_hh_fech_in!Q3=0,0,RES_hh_fech_in!Q3/RES_summary!Q$21)</f>
        <v>134.57158424637382</v>
      </c>
      <c r="R3" s="65">
        <f>IF(RES_hh_fech_in!R3=0,0,RES_hh_fech_in!R3/RES_summary!R$21)</f>
        <v>127.63732375031159</v>
      </c>
      <c r="S3" s="65">
        <f>IF(RES_hh_fech_in!S3=0,0,RES_hh_fech_in!S3/RES_summary!S$21)</f>
        <v>120.97131364077424</v>
      </c>
      <c r="T3" s="65">
        <f>IF(RES_hh_fech_in!T3=0,0,RES_hh_fech_in!T3/RES_summary!T$21)</f>
        <v>104.52376637282607</v>
      </c>
      <c r="U3" s="65">
        <f>IF(RES_hh_fech_in!U3=0,0,RES_hh_fech_in!U3/RES_summary!U$21)</f>
        <v>110.44897579320933</v>
      </c>
      <c r="V3" s="65">
        <f>IF(RES_hh_fech_in!V3=0,0,RES_hh_fech_in!V3/RES_summary!V$21)</f>
        <v>104.78933900300288</v>
      </c>
      <c r="W3" s="65">
        <f>IF(RES_hh_fech_in!W3=0,0,RES_hh_fech_in!W3/RES_summary!W$21)</f>
        <v>103.05381145602996</v>
      </c>
      <c r="DA3" s="87" t="s">
        <v>875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153.61879902852345</v>
      </c>
      <c r="D4" s="69">
        <f>IF(RES_hh_fech_in!D4=0,0,RES_hh_fech_in!D4/RES_summary!D$21)</f>
        <v>139.15865756337848</v>
      </c>
      <c r="E4" s="69">
        <f>IF(RES_hh_fech_in!E4=0,0,RES_hh_fech_in!E4/RES_summary!E$21)</f>
        <v>134.78136991031607</v>
      </c>
      <c r="F4" s="69">
        <f>IF(RES_hh_fech_in!F4=0,0,RES_hh_fech_in!F4/RES_summary!F$21)</f>
        <v>126.16471635566657</v>
      </c>
      <c r="G4" s="69">
        <f>IF(RES_hh_fech_in!G4=0,0,RES_hh_fech_in!G4/RES_summary!G$21)</f>
        <v>139.63905702998326</v>
      </c>
      <c r="H4" s="69">
        <f>IF(RES_hh_fech_in!H4=0,0,RES_hh_fech_in!H4/RES_summary!H$21)</f>
        <v>128.9293602719398</v>
      </c>
      <c r="I4" s="69">
        <f>IF(RES_hh_fech_in!I4=0,0,RES_hh_fech_in!I4/RES_summary!I$21)</f>
        <v>116.06659625029687</v>
      </c>
      <c r="J4" s="69">
        <f>IF(RES_hh_fech_in!J4=0,0,RES_hh_fech_in!J4/RES_summary!J$21)</f>
        <v>118.47287326004589</v>
      </c>
      <c r="K4" s="69">
        <f>IF(RES_hh_fech_in!K4=0,0,RES_hh_fech_in!K4/RES_summary!K$21)</f>
        <v>113.64450496435727</v>
      </c>
      <c r="L4" s="69">
        <f>IF(RES_hh_fech_in!L4=0,0,RES_hh_fech_in!L4/RES_summary!L$21)</f>
        <v>125.65680327566383</v>
      </c>
      <c r="M4" s="69">
        <f>IF(RES_hh_fech_in!M4=0,0,RES_hh_fech_in!M4/RES_summary!M$21)</f>
        <v>112.50963395690341</v>
      </c>
      <c r="N4" s="69">
        <f>IF(RES_hh_fech_in!N4=0,0,RES_hh_fech_in!N4/RES_summary!N$21)</f>
        <v>115.14416889103886</v>
      </c>
      <c r="O4" s="69">
        <f>IF(RES_hh_fech_in!O4=0,0,RES_hh_fech_in!O4/RES_summary!O$21)</f>
        <v>113.42388137563439</v>
      </c>
      <c r="P4" s="69">
        <f>IF(RES_hh_fech_in!P4=0,0,RES_hh_fech_in!P4/RES_summary!P$21)</f>
        <v>88.118601949932909</v>
      </c>
      <c r="Q4" s="69">
        <f>IF(RES_hh_fech_in!Q4=0,0,RES_hh_fech_in!Q4/RES_summary!Q$21)</f>
        <v>95.449437731314163</v>
      </c>
      <c r="R4" s="69">
        <f>IF(RES_hh_fech_in!R4=0,0,RES_hh_fech_in!R4/RES_summary!R$21)</f>
        <v>96.686664846582829</v>
      </c>
      <c r="S4" s="69">
        <f>IF(RES_hh_fech_in!S4=0,0,RES_hh_fech_in!S4/RES_summary!S$21)</f>
        <v>92.803234185091526</v>
      </c>
      <c r="T4" s="69">
        <f>IF(RES_hh_fech_in!T4=0,0,RES_hh_fech_in!T4/RES_summary!T$21)</f>
        <v>78.234561451927974</v>
      </c>
      <c r="U4" s="69">
        <f>IF(RES_hh_fech_in!U4=0,0,RES_hh_fech_in!U4/RES_summary!U$21)</f>
        <v>79.316804110789704</v>
      </c>
      <c r="V4" s="69">
        <f>IF(RES_hh_fech_in!V4=0,0,RES_hh_fech_in!V4/RES_summary!V$21)</f>
        <v>74.871319044064364</v>
      </c>
      <c r="W4" s="69">
        <f>IF(RES_hh_fech_in!W4=0,0,RES_hh_fech_in!W4/RES_summary!W$21)</f>
        <v>78.956339102732287</v>
      </c>
      <c r="DA4" s="88" t="s">
        <v>876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0</v>
      </c>
      <c r="D5" s="72">
        <f>IF(RES_hh_fech_in!D5=0,0,RES_hh_fech_in!D5/RES_summary!D$21)</f>
        <v>0</v>
      </c>
      <c r="E5" s="72">
        <f>IF(RES_hh_fech_in!E5=0,0,RES_hh_fech_in!E5/RES_summary!E$21)</f>
        <v>0</v>
      </c>
      <c r="F5" s="72">
        <f>IF(RES_hh_fech_in!F5=0,0,RES_hh_fech_in!F5/RES_summary!F$21)</f>
        <v>0</v>
      </c>
      <c r="G5" s="72">
        <f>IF(RES_hh_fech_in!G5=0,0,RES_hh_fech_in!G5/RES_summary!G$21)</f>
        <v>0</v>
      </c>
      <c r="H5" s="72">
        <f>IF(RES_hh_fech_in!H5=0,0,RES_hh_fech_in!H5/RES_summary!H$21)</f>
        <v>0</v>
      </c>
      <c r="I5" s="72">
        <f>IF(RES_hh_fech_in!I5=0,0,RES_hh_fech_in!I5/RES_summary!I$21)</f>
        <v>0</v>
      </c>
      <c r="J5" s="72">
        <f>IF(RES_hh_fech_in!J5=0,0,RES_hh_fech_in!J5/RES_summary!J$21)</f>
        <v>0</v>
      </c>
      <c r="K5" s="72">
        <f>IF(RES_hh_fech_in!K5=0,0,RES_hh_fech_in!K5/RES_summary!K$21)</f>
        <v>0</v>
      </c>
      <c r="L5" s="72">
        <f>IF(RES_hh_fech_in!L5=0,0,RES_hh_fech_in!L5/RES_summary!L$21)</f>
        <v>132.4042583813407</v>
      </c>
      <c r="M5" s="72">
        <f>IF(RES_hh_fech_in!M5=0,0,RES_hh_fech_in!M5/RES_summary!M$21)</f>
        <v>104.22415699944744</v>
      </c>
      <c r="N5" s="72">
        <f>IF(RES_hh_fech_in!N5=0,0,RES_hh_fech_in!N5/RES_summary!N$21)</f>
        <v>129.01988283079794</v>
      </c>
      <c r="O5" s="72">
        <f>IF(RES_hh_fech_in!O5=0,0,RES_hh_fech_in!O5/RES_summary!O$21)</f>
        <v>113.91837065350622</v>
      </c>
      <c r="P5" s="72">
        <f>IF(RES_hh_fech_in!P5=0,0,RES_hh_fech_in!P5/RES_summary!P$21)</f>
        <v>0</v>
      </c>
      <c r="Q5" s="72">
        <f>IF(RES_hh_fech_in!Q5=0,0,RES_hh_fech_in!Q5/RES_summary!Q$21)</f>
        <v>0</v>
      </c>
      <c r="R5" s="72">
        <f>IF(RES_hh_fech_in!R5=0,0,RES_hh_fech_in!R5/RES_summary!R$21)</f>
        <v>0</v>
      </c>
      <c r="S5" s="72">
        <f>IF(RES_hh_fech_in!S5=0,0,RES_hh_fech_in!S5/RES_summary!S$21)</f>
        <v>0</v>
      </c>
      <c r="T5" s="72">
        <f>IF(RES_hh_fech_in!T5=0,0,RES_hh_fech_in!T5/RES_summary!T$21)</f>
        <v>0</v>
      </c>
      <c r="U5" s="72">
        <f>IF(RES_hh_fech_in!U5=0,0,RES_hh_fech_in!U5/RES_summary!U$21)</f>
        <v>0</v>
      </c>
      <c r="V5" s="72">
        <f>IF(RES_hh_fech_in!V5=0,0,RES_hh_fech_in!V5/RES_summary!V$21)</f>
        <v>0</v>
      </c>
      <c r="W5" s="72">
        <f>IF(RES_hh_fech_in!W5=0,0,RES_hh_fech_in!W5/RES_summary!W$21)</f>
        <v>0</v>
      </c>
      <c r="DA5" s="89" t="s">
        <v>877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0</v>
      </c>
      <c r="D6" s="72">
        <f>IF(RES_hh_fech_in!D6=0,0,RES_hh_fech_in!D6/RES_summary!D$21)</f>
        <v>0</v>
      </c>
      <c r="E6" s="72">
        <f>IF(RES_hh_fech_in!E6=0,0,RES_hh_fech_in!E6/RES_summary!E$21)</f>
        <v>143.50624176549124</v>
      </c>
      <c r="F6" s="72">
        <f>IF(RES_hh_fech_in!F6=0,0,RES_hh_fech_in!F6/RES_summary!F$21)</f>
        <v>138.72101087294575</v>
      </c>
      <c r="G6" s="72">
        <f>IF(RES_hh_fech_in!G6=0,0,RES_hh_fech_in!G6/RES_summary!G$21)</f>
        <v>161.65370942685618</v>
      </c>
      <c r="H6" s="72">
        <f>IF(RES_hh_fech_in!H6=0,0,RES_hh_fech_in!H6/RES_summary!H$21)</f>
        <v>144.12603846817399</v>
      </c>
      <c r="I6" s="72">
        <f>IF(RES_hh_fech_in!I6=0,0,RES_hh_fech_in!I6/RES_summary!I$21)</f>
        <v>145.27664859834721</v>
      </c>
      <c r="J6" s="72">
        <f>IF(RES_hh_fech_in!J6=0,0,RES_hh_fech_in!J6/RES_summary!J$21)</f>
        <v>155.7798114478347</v>
      </c>
      <c r="K6" s="72">
        <f>IF(RES_hh_fech_in!K6=0,0,RES_hh_fech_in!K6/RES_summary!K$21)</f>
        <v>0</v>
      </c>
      <c r="L6" s="72">
        <f>IF(RES_hh_fech_in!L6=0,0,RES_hh_fech_in!L6/RES_summary!L$21)</f>
        <v>0</v>
      </c>
      <c r="M6" s="72">
        <f>IF(RES_hh_fech_in!M6=0,0,RES_hh_fech_in!M6/RES_summary!M$21)</f>
        <v>0</v>
      </c>
      <c r="N6" s="72">
        <f>IF(RES_hh_fech_in!N6=0,0,RES_hh_fech_in!N6/RES_summary!N$21)</f>
        <v>123.25263292286473</v>
      </c>
      <c r="O6" s="72">
        <f>IF(RES_hh_fech_in!O6=0,0,RES_hh_fech_in!O6/RES_summary!O$21)</f>
        <v>134.24297104491933</v>
      </c>
      <c r="P6" s="72">
        <f>IF(RES_hh_fech_in!P6=0,0,RES_hh_fech_in!P6/RES_summary!P$21)</f>
        <v>105.52003934800119</v>
      </c>
      <c r="Q6" s="72">
        <f>IF(RES_hh_fech_in!Q6=0,0,RES_hh_fech_in!Q6/RES_summary!Q$21)</f>
        <v>104.23713514376891</v>
      </c>
      <c r="R6" s="72">
        <f>IF(RES_hh_fech_in!R6=0,0,RES_hh_fech_in!R6/RES_summary!R$21)</f>
        <v>97.260958384071373</v>
      </c>
      <c r="S6" s="72">
        <f>IF(RES_hh_fech_in!S6=0,0,RES_hh_fech_in!S6/RES_summary!S$21)</f>
        <v>107.70368628181838</v>
      </c>
      <c r="T6" s="72">
        <f>IF(RES_hh_fech_in!T6=0,0,RES_hh_fech_in!T6/RES_summary!T$21)</f>
        <v>92.220489138589798</v>
      </c>
      <c r="U6" s="72">
        <f>IF(RES_hh_fech_in!U6=0,0,RES_hh_fech_in!U6/RES_summary!U$21)</f>
        <v>92.995146065051486</v>
      </c>
      <c r="V6" s="72">
        <f>IF(RES_hh_fech_in!V6=0,0,RES_hh_fech_in!V6/RES_summary!V$21)</f>
        <v>94.084790449456136</v>
      </c>
      <c r="W6" s="72">
        <f>IF(RES_hh_fech_in!W6=0,0,RES_hh_fech_in!W6/RES_summary!W$21)</f>
        <v>90.542690802876891</v>
      </c>
      <c r="DA6" s="89" t="s">
        <v>878</v>
      </c>
    </row>
    <row r="7" spans="1:105" ht="12" customHeight="1" x14ac:dyDescent="0.25">
      <c r="A7" s="28" t="s">
        <v>205</v>
      </c>
      <c r="B7" s="72"/>
      <c r="C7" s="72">
        <f>IF(RES_hh_fech_in!C7=0,0,RES_hh_fech_in!C7/RES_summary!C$21)</f>
        <v>177.38149935536194</v>
      </c>
      <c r="D7" s="72">
        <f>IF(RES_hh_fech_in!D7=0,0,RES_hh_fech_in!D7/RES_summary!D$21)</f>
        <v>168.16860733606742</v>
      </c>
      <c r="E7" s="72">
        <f>IF(RES_hh_fech_in!E7=0,0,RES_hh_fech_in!E7/RES_summary!E$21)</f>
        <v>162.2404104008549</v>
      </c>
      <c r="F7" s="72">
        <f>IF(RES_hh_fech_in!F7=0,0,RES_hh_fech_in!F7/RES_summary!F$21)</f>
        <v>159.50603316687182</v>
      </c>
      <c r="G7" s="72">
        <f>IF(RES_hh_fech_in!G7=0,0,RES_hh_fech_in!G7/RES_summary!G$21)</f>
        <v>158.05445808546139</v>
      </c>
      <c r="H7" s="72">
        <f>IF(RES_hh_fech_in!H7=0,0,RES_hh_fech_in!H7/RES_summary!H$21)</f>
        <v>153.36291781851145</v>
      </c>
      <c r="I7" s="72">
        <f>IF(RES_hh_fech_in!I7=0,0,RES_hh_fech_in!I7/RES_summary!I$21)</f>
        <v>138.56482336143085</v>
      </c>
      <c r="J7" s="72">
        <f>IF(RES_hh_fech_in!J7=0,0,RES_hh_fech_in!J7/RES_summary!J$21)</f>
        <v>144.88055449485464</v>
      </c>
      <c r="K7" s="72">
        <f>IF(RES_hh_fech_in!K7=0,0,RES_hh_fech_in!K7/RES_summary!K$21)</f>
        <v>139.1408708780242</v>
      </c>
      <c r="L7" s="72">
        <f>IF(RES_hh_fech_in!L7=0,0,RES_hh_fech_in!L7/RES_summary!L$21)</f>
        <v>154.46152264021296</v>
      </c>
      <c r="M7" s="72">
        <f>IF(RES_hh_fech_in!M7=0,0,RES_hh_fech_in!M7/RES_summary!M$21)</f>
        <v>136.56072055898343</v>
      </c>
      <c r="N7" s="72">
        <f>IF(RES_hh_fech_in!N7=0,0,RES_hh_fech_in!N7/RES_summary!N$21)</f>
        <v>128.56862127906854</v>
      </c>
      <c r="O7" s="72">
        <f>IF(RES_hh_fech_in!O7=0,0,RES_hh_fech_in!O7/RES_summary!O$21)</f>
        <v>131.55287529619042</v>
      </c>
      <c r="P7" s="72">
        <f>IF(RES_hh_fech_in!P7=0,0,RES_hh_fech_in!P7/RES_summary!P$21)</f>
        <v>108.97217065744786</v>
      </c>
      <c r="Q7" s="72">
        <f>IF(RES_hh_fech_in!Q7=0,0,RES_hh_fech_in!Q7/RES_summary!Q$21)</f>
        <v>114.6235352999694</v>
      </c>
      <c r="R7" s="72">
        <f>IF(RES_hh_fech_in!R7=0,0,RES_hh_fech_in!R7/RES_summary!R$21)</f>
        <v>108.75888073462552</v>
      </c>
      <c r="S7" s="72">
        <f>IF(RES_hh_fech_in!S7=0,0,RES_hh_fech_in!S7/RES_summary!S$21)</f>
        <v>107.02204185607988</v>
      </c>
      <c r="T7" s="72">
        <f>IF(RES_hh_fech_in!T7=0,0,RES_hh_fech_in!T7/RES_summary!T$21)</f>
        <v>93.445895384209663</v>
      </c>
      <c r="U7" s="72">
        <f>IF(RES_hh_fech_in!U7=0,0,RES_hh_fech_in!U7/RES_summary!U$21)</f>
        <v>94.927443019610408</v>
      </c>
      <c r="V7" s="72">
        <f>IF(RES_hh_fech_in!V7=0,0,RES_hh_fech_in!V7/RES_summary!V$21)</f>
        <v>94.942193704560125</v>
      </c>
      <c r="W7" s="72">
        <f>IF(RES_hh_fech_in!W7=0,0,RES_hh_fech_in!W7/RES_summary!W$21)</f>
        <v>91.59437877834344</v>
      </c>
      <c r="DA7" s="89" t="s">
        <v>879</v>
      </c>
    </row>
    <row r="8" spans="1:105" ht="12" customHeight="1" x14ac:dyDescent="0.25">
      <c r="A8" s="28" t="s">
        <v>192</v>
      </c>
      <c r="B8" s="72"/>
      <c r="C8" s="72">
        <f>IF(RES_hh_fech_in!C8=0,0,RES_hh_fech_in!C8/RES_summary!C$21)</f>
        <v>157.31992870117944</v>
      </c>
      <c r="D8" s="72">
        <f>IF(RES_hh_fech_in!D8=0,0,RES_hh_fech_in!D8/RES_summary!D$21)</f>
        <v>141.42583297880236</v>
      </c>
      <c r="E8" s="72">
        <f>IF(RES_hh_fech_in!E8=0,0,RES_hh_fech_in!E8/RES_summary!E$21)</f>
        <v>135.52480207061134</v>
      </c>
      <c r="F8" s="72">
        <f>IF(RES_hh_fech_in!F8=0,0,RES_hh_fech_in!F8/RES_summary!F$21)</f>
        <v>123.09653197408105</v>
      </c>
      <c r="G8" s="72">
        <f>IF(RES_hh_fech_in!G8=0,0,RES_hh_fech_in!G8/RES_summary!G$21)</f>
        <v>145.26225144808475</v>
      </c>
      <c r="H8" s="72">
        <f>IF(RES_hh_fech_in!H8=0,0,RES_hh_fech_in!H8/RES_summary!H$21)</f>
        <v>131.30676031540253</v>
      </c>
      <c r="I8" s="72">
        <f>IF(RES_hh_fech_in!I8=0,0,RES_hh_fech_in!I8/RES_summary!I$21)</f>
        <v>117.95375235299082</v>
      </c>
      <c r="J8" s="72">
        <f>IF(RES_hh_fech_in!J8=0,0,RES_hh_fech_in!J8/RES_summary!J$21)</f>
        <v>120.97048886665115</v>
      </c>
      <c r="K8" s="72">
        <f>IF(RES_hh_fech_in!K8=0,0,RES_hh_fech_in!K8/RES_summary!K$21)</f>
        <v>121.16687635430267</v>
      </c>
      <c r="L8" s="72">
        <f>IF(RES_hh_fech_in!L8=0,0,RES_hh_fech_in!L8/RES_summary!L$21)</f>
        <v>129.30635518057676</v>
      </c>
      <c r="M8" s="72">
        <f>IF(RES_hh_fech_in!M8=0,0,RES_hh_fech_in!M8/RES_summary!M$21)</f>
        <v>113.97287781005477</v>
      </c>
      <c r="N8" s="72">
        <f>IF(RES_hh_fech_in!N8=0,0,RES_hh_fech_in!N8/RES_summary!N$21)</f>
        <v>116.68744420457521</v>
      </c>
      <c r="O8" s="72">
        <f>IF(RES_hh_fech_in!O8=0,0,RES_hh_fech_in!O8/RES_summary!O$21)</f>
        <v>113.66757799858817</v>
      </c>
      <c r="P8" s="72">
        <f>IF(RES_hh_fech_in!P8=0,0,RES_hh_fech_in!P8/RES_summary!P$21)</f>
        <v>93.68854700263276</v>
      </c>
      <c r="Q8" s="72">
        <f>IF(RES_hh_fech_in!Q8=0,0,RES_hh_fech_in!Q8/RES_summary!Q$21)</f>
        <v>102.17122192674159</v>
      </c>
      <c r="R8" s="72">
        <f>IF(RES_hh_fech_in!R8=0,0,RES_hh_fech_in!R8/RES_summary!R$21)</f>
        <v>104.2668953286755</v>
      </c>
      <c r="S8" s="72">
        <f>IF(RES_hh_fech_in!S8=0,0,RES_hh_fech_in!S8/RES_summary!S$21)</f>
        <v>96.911987884343503</v>
      </c>
      <c r="T8" s="72">
        <f>IF(RES_hh_fech_in!T8=0,0,RES_hh_fech_in!T8/RES_summary!T$21)</f>
        <v>84.938080899279285</v>
      </c>
      <c r="U8" s="72">
        <f>IF(RES_hh_fech_in!U8=0,0,RES_hh_fech_in!U8/RES_summary!U$21)</f>
        <v>89.548868431746314</v>
      </c>
      <c r="V8" s="72">
        <f>IF(RES_hh_fech_in!V8=0,0,RES_hh_fech_in!V8/RES_summary!V$21)</f>
        <v>86.235906228213167</v>
      </c>
      <c r="W8" s="72">
        <f>IF(RES_hh_fech_in!W8=0,0,RES_hh_fech_in!W8/RES_summary!W$21)</f>
        <v>84.174906207972541</v>
      </c>
      <c r="DA8" s="89" t="s">
        <v>880</v>
      </c>
    </row>
    <row r="9" spans="1:105" ht="12" customHeight="1" x14ac:dyDescent="0.25">
      <c r="A9" s="28" t="s">
        <v>207</v>
      </c>
      <c r="B9" s="72"/>
      <c r="C9" s="72">
        <f>IF(RES_hh_fech_in!C9=0,0,RES_hh_fech_in!C9/RES_summary!C$21)</f>
        <v>166.28850315526958</v>
      </c>
      <c r="D9" s="72">
        <f>IF(RES_hh_fech_in!D9=0,0,RES_hh_fech_in!D9/RES_summary!D$21)</f>
        <v>153.18391161876514</v>
      </c>
      <c r="E9" s="72">
        <f>IF(RES_hh_fech_in!E9=0,0,RES_hh_fech_in!E9/RES_summary!E$21)</f>
        <v>144.89253617010232</v>
      </c>
      <c r="F9" s="72">
        <f>IF(RES_hh_fech_in!F9=0,0,RES_hh_fech_in!F9/RES_summary!F$21)</f>
        <v>136.13200120627369</v>
      </c>
      <c r="G9" s="72">
        <f>IF(RES_hh_fech_in!G9=0,0,RES_hh_fech_in!G9/RES_summary!G$21)</f>
        <v>136.65635132416921</v>
      </c>
      <c r="H9" s="72">
        <f>IF(RES_hh_fech_in!H9=0,0,RES_hh_fech_in!H9/RES_summary!H$21)</f>
        <v>131.96910484817056</v>
      </c>
      <c r="I9" s="72">
        <f>IF(RES_hh_fech_in!I9=0,0,RES_hh_fech_in!I9/RES_summary!I$21)</f>
        <v>126.57444681554951</v>
      </c>
      <c r="J9" s="72">
        <f>IF(RES_hh_fech_in!J9=0,0,RES_hh_fech_in!J9/RES_summary!J$21)</f>
        <v>124.2031553063529</v>
      </c>
      <c r="K9" s="72">
        <f>IF(RES_hh_fech_in!K9=0,0,RES_hh_fech_in!K9/RES_summary!K$21)</f>
        <v>121.46890608727678</v>
      </c>
      <c r="L9" s="72">
        <f>IF(RES_hh_fech_in!L9=0,0,RES_hh_fech_in!L9/RES_summary!L$21)</f>
        <v>128.84867720786613</v>
      </c>
      <c r="M9" s="72">
        <f>IF(RES_hh_fech_in!M9=0,0,RES_hh_fech_in!M9/RES_summary!M$21)</f>
        <v>118.26645520033321</v>
      </c>
      <c r="N9" s="72">
        <f>IF(RES_hh_fech_in!N9=0,0,RES_hh_fech_in!N9/RES_summary!N$21)</f>
        <v>122.56615851855577</v>
      </c>
      <c r="O9" s="72">
        <f>IF(RES_hh_fech_in!O9=0,0,RES_hh_fech_in!O9/RES_summary!O$21)</f>
        <v>120.24058256381693</v>
      </c>
      <c r="P9" s="72">
        <f>IF(RES_hh_fech_in!P9=0,0,RES_hh_fech_in!P9/RES_summary!P$21)</f>
        <v>100.33960099669422</v>
      </c>
      <c r="Q9" s="72">
        <f>IF(RES_hh_fech_in!Q9=0,0,RES_hh_fech_in!Q9/RES_summary!Q$21)</f>
        <v>108.89883701578952</v>
      </c>
      <c r="R9" s="72">
        <f>IF(RES_hh_fech_in!R9=0,0,RES_hh_fech_in!R9/RES_summary!R$21)</f>
        <v>104.69745438422427</v>
      </c>
      <c r="S9" s="72">
        <f>IF(RES_hh_fech_in!S9=0,0,RES_hh_fech_in!S9/RES_summary!S$21)</f>
        <v>100.46833760425955</v>
      </c>
      <c r="T9" s="72">
        <f>IF(RES_hh_fech_in!T9=0,0,RES_hh_fech_in!T9/RES_summary!T$21)</f>
        <v>87.505231764640726</v>
      </c>
      <c r="U9" s="72">
        <f>IF(RES_hh_fech_in!U9=0,0,RES_hh_fech_in!U9/RES_summary!U$21)</f>
        <v>87.950682895842021</v>
      </c>
      <c r="V9" s="72">
        <f>IF(RES_hh_fech_in!V9=0,0,RES_hh_fech_in!V9/RES_summary!V$21)</f>
        <v>83.563690173438843</v>
      </c>
      <c r="W9" s="72">
        <f>IF(RES_hh_fech_in!W9=0,0,RES_hh_fech_in!W9/RES_summary!W$21)</f>
        <v>91.374955520291195</v>
      </c>
      <c r="DA9" s="89" t="s">
        <v>881</v>
      </c>
    </row>
    <row r="10" spans="1:105" ht="12" customHeight="1" x14ac:dyDescent="0.25">
      <c r="A10" s="28" t="s">
        <v>202</v>
      </c>
      <c r="B10" s="72"/>
      <c r="C10" s="72">
        <f>IF(RES_hh_fech_in!C10=0,0,RES_hh_fech_in!C10/RES_summary!C$21)</f>
        <v>0</v>
      </c>
      <c r="D10" s="72">
        <f>IF(RES_hh_fech_in!D10=0,0,RES_hh_fech_in!D10/RES_summary!D$21)</f>
        <v>0</v>
      </c>
      <c r="E10" s="72">
        <f>IF(RES_hh_fech_in!E10=0,0,RES_hh_fech_in!E10/RES_summary!E$21)</f>
        <v>0</v>
      </c>
      <c r="F10" s="72">
        <f>IF(RES_hh_fech_in!F10=0,0,RES_hh_fech_in!F10/RES_summary!F$21)</f>
        <v>0</v>
      </c>
      <c r="G10" s="72">
        <f>IF(RES_hh_fech_in!G10=0,0,RES_hh_fech_in!G10/RES_summary!G$21)</f>
        <v>0</v>
      </c>
      <c r="H10" s="72">
        <f>IF(RES_hh_fech_in!H10=0,0,RES_hh_fech_in!H10/RES_summary!H$21)</f>
        <v>0</v>
      </c>
      <c r="I10" s="72">
        <f>IF(RES_hh_fech_in!I10=0,0,RES_hh_fech_in!I10/RES_summary!I$21)</f>
        <v>0</v>
      </c>
      <c r="J10" s="72">
        <f>IF(RES_hh_fech_in!J10=0,0,RES_hh_fech_in!J10/RES_summary!J$21)</f>
        <v>0</v>
      </c>
      <c r="K10" s="72">
        <f>IF(RES_hh_fech_in!K10=0,0,RES_hh_fech_in!K10/RES_summary!K$21)</f>
        <v>0</v>
      </c>
      <c r="L10" s="72">
        <f>IF(RES_hh_fech_in!L10=0,0,RES_hh_fech_in!L10/RES_summary!L$21)</f>
        <v>0</v>
      </c>
      <c r="M10" s="72">
        <f>IF(RES_hh_fech_in!M10=0,0,RES_hh_fech_in!M10/RES_summary!M$21)</f>
        <v>0</v>
      </c>
      <c r="N10" s="72">
        <f>IF(RES_hh_fech_in!N10=0,0,RES_hh_fech_in!N10/RES_summary!N$21)</f>
        <v>0</v>
      </c>
      <c r="O10" s="72">
        <f>IF(RES_hh_fech_in!O10=0,0,RES_hh_fech_in!O10/RES_summary!O$21)</f>
        <v>0</v>
      </c>
      <c r="P10" s="72">
        <f>IF(RES_hh_fech_in!P10=0,0,RES_hh_fech_in!P10/RES_summary!P$21)</f>
        <v>0</v>
      </c>
      <c r="Q10" s="72">
        <f>IF(RES_hh_fech_in!Q10=0,0,RES_hh_fech_in!Q10/RES_summary!Q$21)</f>
        <v>0</v>
      </c>
      <c r="R10" s="72">
        <f>IF(RES_hh_fech_in!R10=0,0,RES_hh_fech_in!R10/RES_summary!R$21)</f>
        <v>0</v>
      </c>
      <c r="S10" s="72">
        <f>IF(RES_hh_fech_in!S10=0,0,RES_hh_fech_in!S10/RES_summary!S$21)</f>
        <v>0</v>
      </c>
      <c r="T10" s="72">
        <f>IF(RES_hh_fech_in!T10=0,0,RES_hh_fech_in!T10/RES_summary!T$21)</f>
        <v>0</v>
      </c>
      <c r="U10" s="72">
        <f>IF(RES_hh_fech_in!U10=0,0,RES_hh_fech_in!U10/RES_summary!U$21)</f>
        <v>0</v>
      </c>
      <c r="V10" s="72">
        <f>IF(RES_hh_fech_in!V10=0,0,RES_hh_fech_in!V10/RES_summary!V$21)</f>
        <v>0</v>
      </c>
      <c r="W10" s="72">
        <f>IF(RES_hh_fech_in!W10=0,0,RES_hh_fech_in!W10/RES_summary!W$21)</f>
        <v>0</v>
      </c>
      <c r="DA10" s="89" t="s">
        <v>882</v>
      </c>
    </row>
    <row r="11" spans="1:105" ht="12" customHeight="1" x14ac:dyDescent="0.25">
      <c r="A11" s="28" t="s">
        <v>203</v>
      </c>
      <c r="B11" s="72"/>
      <c r="C11" s="72">
        <f>IF(RES_hh_fech_in!C11=0,0,RES_hh_fech_in!C11/RES_summary!C$21)</f>
        <v>120.87209755357138</v>
      </c>
      <c r="D11" s="72">
        <f>IF(RES_hh_fech_in!D11=0,0,RES_hh_fech_in!D11/RES_summary!D$21)</f>
        <v>109.36690964987073</v>
      </c>
      <c r="E11" s="72">
        <f>IF(RES_hh_fech_in!E11=0,0,RES_hh_fech_in!E11/RES_summary!E$21)</f>
        <v>110.78168694103333</v>
      </c>
      <c r="F11" s="72">
        <f>IF(RES_hh_fech_in!F11=0,0,RES_hh_fech_in!F11/RES_summary!F$21)</f>
        <v>118.73909261865668</v>
      </c>
      <c r="G11" s="72">
        <f>IF(RES_hh_fech_in!G11=0,0,RES_hh_fech_in!G11/RES_summary!G$21)</f>
        <v>0</v>
      </c>
      <c r="H11" s="72">
        <f>IF(RES_hh_fech_in!H11=0,0,RES_hh_fech_in!H11/RES_summary!H$21)</f>
        <v>94.308928061023892</v>
      </c>
      <c r="I11" s="72">
        <f>IF(RES_hh_fech_in!I11=0,0,RES_hh_fech_in!I11/RES_summary!I$21)</f>
        <v>101.70412731560334</v>
      </c>
      <c r="J11" s="72">
        <f>IF(RES_hh_fech_in!J11=0,0,RES_hh_fech_in!J11/RES_summary!J$21)</f>
        <v>102.36422842458103</v>
      </c>
      <c r="K11" s="72">
        <f>IF(RES_hh_fech_in!K11=0,0,RES_hh_fech_in!K11/RES_summary!K$21)</f>
        <v>100.4340865783989</v>
      </c>
      <c r="L11" s="72">
        <f>IF(RES_hh_fech_in!L11=0,0,RES_hh_fech_in!L11/RES_summary!L$21)</f>
        <v>106.21473190586593</v>
      </c>
      <c r="M11" s="72">
        <f>IF(RES_hh_fech_in!M11=0,0,RES_hh_fech_in!M11/RES_summary!M$21)</f>
        <v>98.446802515892259</v>
      </c>
      <c r="N11" s="72">
        <f>IF(RES_hh_fech_in!N11=0,0,RES_hh_fech_in!N11/RES_summary!N$21)</f>
        <v>102.4697338165542</v>
      </c>
      <c r="O11" s="72">
        <f>IF(RES_hh_fech_in!O11=0,0,RES_hh_fech_in!O11/RES_summary!O$21)</f>
        <v>104.08754609152265</v>
      </c>
      <c r="P11" s="72">
        <f>IF(RES_hh_fech_in!P11=0,0,RES_hh_fech_in!P11/RES_summary!P$21)</f>
        <v>88.553485462654749</v>
      </c>
      <c r="Q11" s="72">
        <f>IF(RES_hh_fech_in!Q11=0,0,RES_hh_fech_in!Q11/RES_summary!Q$21)</f>
        <v>96.341722545904744</v>
      </c>
      <c r="R11" s="72">
        <f>IF(RES_hh_fech_in!R11=0,0,RES_hh_fech_in!R11/RES_summary!R$21)</f>
        <v>92.529784013390412</v>
      </c>
      <c r="S11" s="72">
        <f>IF(RES_hh_fech_in!S11=0,0,RES_hh_fech_in!S11/RES_summary!S$21)</f>
        <v>91.633916525121862</v>
      </c>
      <c r="T11" s="72">
        <f>IF(RES_hh_fech_in!T11=0,0,RES_hh_fech_in!T11/RES_summary!T$21)</f>
        <v>81.159885141944315</v>
      </c>
      <c r="U11" s="72">
        <f>IF(RES_hh_fech_in!U11=0,0,RES_hh_fech_in!U11/RES_summary!U$21)</f>
        <v>79.003318484709766</v>
      </c>
      <c r="V11" s="72">
        <f>IF(RES_hh_fech_in!V11=0,0,RES_hh_fech_in!V11/RES_summary!V$21)</f>
        <v>82.255350695435951</v>
      </c>
      <c r="W11" s="72">
        <f>IF(RES_hh_fech_in!W11=0,0,RES_hh_fech_in!W11/RES_summary!W$21)</f>
        <v>77.58303221459974</v>
      </c>
      <c r="DA11" s="89" t="s">
        <v>883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63.233528437659615</v>
      </c>
      <c r="D12" s="72">
        <f>IF(RES_hh_fech_in!D12=0,0,RES_hh_fech_in!D12/RES_summary!D$21)</f>
        <v>56.478913754347886</v>
      </c>
      <c r="E12" s="72">
        <f>IF(RES_hh_fech_in!E12=0,0,RES_hh_fech_in!E12/RES_summary!E$21)</f>
        <v>53.630688250615989</v>
      </c>
      <c r="F12" s="72">
        <f>IF(RES_hh_fech_in!F12=0,0,RES_hh_fech_in!F12/RES_summary!F$21)</f>
        <v>48.449354464145998</v>
      </c>
      <c r="G12" s="72">
        <f>IF(RES_hh_fech_in!G12=0,0,RES_hh_fech_in!G12/RES_summary!G$21)</f>
        <v>47.714837500532212</v>
      </c>
      <c r="H12" s="72">
        <f>IF(RES_hh_fech_in!H12=0,0,RES_hh_fech_in!H12/RES_summary!H$21)</f>
        <v>39.190658134023515</v>
      </c>
      <c r="I12" s="72">
        <f>IF(RES_hh_fech_in!I12=0,0,RES_hh_fech_in!I12/RES_summary!I$21)</f>
        <v>39.406203074806143</v>
      </c>
      <c r="J12" s="72">
        <f>IF(RES_hh_fech_in!J12=0,0,RES_hh_fech_in!J12/RES_summary!J$21)</f>
        <v>33.965604569624169</v>
      </c>
      <c r="K12" s="72">
        <f>IF(RES_hh_fech_in!K12=0,0,RES_hh_fech_in!K12/RES_summary!K$21)</f>
        <v>37.546940343443381</v>
      </c>
      <c r="L12" s="72">
        <f>IF(RES_hh_fech_in!L12=0,0,RES_hh_fech_in!L12/RES_summary!L$21)</f>
        <v>35.370434356069843</v>
      </c>
      <c r="M12" s="72">
        <f>IF(RES_hh_fech_in!M12=0,0,RES_hh_fech_in!M12/RES_summary!M$21)</f>
        <v>31.810072344161611</v>
      </c>
      <c r="N12" s="72">
        <f>IF(RES_hh_fech_in!N12=0,0,RES_hh_fech_in!N12/RES_summary!N$21)</f>
        <v>30.293515691168484</v>
      </c>
      <c r="O12" s="72">
        <f>IF(RES_hh_fech_in!O12=0,0,RES_hh_fech_in!O12/RES_summary!O$21)</f>
        <v>26.595154824894504</v>
      </c>
      <c r="P12" s="72">
        <f>IF(RES_hh_fech_in!P12=0,0,RES_hh_fech_in!P12/RES_summary!P$21)</f>
        <v>23.409741805712152</v>
      </c>
      <c r="Q12" s="72">
        <f>IF(RES_hh_fech_in!Q12=0,0,RES_hh_fech_in!Q12/RES_summary!Q$21)</f>
        <v>26.691157534603636</v>
      </c>
      <c r="R12" s="72">
        <f>IF(RES_hh_fech_in!R12=0,0,RES_hh_fech_in!R12/RES_summary!R$21)</f>
        <v>24.090900175777382</v>
      </c>
      <c r="S12" s="72">
        <f>IF(RES_hh_fech_in!S12=0,0,RES_hh_fech_in!S12/RES_summary!S$21)</f>
        <v>21.865150313291469</v>
      </c>
      <c r="T12" s="72">
        <f>IF(RES_hh_fech_in!T12=0,0,RES_hh_fech_in!T12/RES_summary!T$21)</f>
        <v>21.068927885392334</v>
      </c>
      <c r="U12" s="72">
        <f>IF(RES_hh_fech_in!U12=0,0,RES_hh_fech_in!U12/RES_summary!U$21)</f>
        <v>18.881711551217499</v>
      </c>
      <c r="V12" s="72">
        <f>IF(RES_hh_fech_in!V12=0,0,RES_hh_fech_in!V12/RES_summary!V$21)</f>
        <v>22.650719658007468</v>
      </c>
      <c r="W12" s="72">
        <f>IF(RES_hh_fech_in!W12=0,0,RES_hh_fech_in!W12/RES_summary!W$21)</f>
        <v>20.760136070997937</v>
      </c>
      <c r="DA12" s="89" t="s">
        <v>884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133.17429092129009</v>
      </c>
      <c r="D13" s="74">
        <f>IF(RES_hh_fech_in!D13=0,0,RES_hh_fech_in!D13/RES_summary!D$21)</f>
        <v>125.70480374852175</v>
      </c>
      <c r="E13" s="74">
        <f>IF(RES_hh_fech_in!E13=0,0,RES_hh_fech_in!E13/RES_summary!E$21)</f>
        <v>125.2171652540295</v>
      </c>
      <c r="F13" s="74">
        <f>IF(RES_hh_fech_in!F13=0,0,RES_hh_fech_in!F13/RES_summary!F$21)</f>
        <v>117.88056328170252</v>
      </c>
      <c r="G13" s="74">
        <f>IF(RES_hh_fech_in!G13=0,0,RES_hh_fech_in!G13/RES_summary!G$21)</f>
        <v>112.68564469835152</v>
      </c>
      <c r="H13" s="74">
        <f>IF(RES_hh_fech_in!H13=0,0,RES_hh_fech_in!H13/RES_summary!H$21)</f>
        <v>107.30379335623881</v>
      </c>
      <c r="I13" s="74">
        <f>IF(RES_hh_fech_in!I13=0,0,RES_hh_fech_in!I13/RES_summary!I$21)</f>
        <v>109.29840432954016</v>
      </c>
      <c r="J13" s="74">
        <f>IF(RES_hh_fech_in!J13=0,0,RES_hh_fech_in!J13/RES_summary!J$21)</f>
        <v>108.18740471368375</v>
      </c>
      <c r="K13" s="74">
        <f>IF(RES_hh_fech_in!K13=0,0,RES_hh_fech_in!K13/RES_summary!K$21)</f>
        <v>105.30935190111219</v>
      </c>
      <c r="L13" s="74">
        <f>IF(RES_hh_fech_in!L13=0,0,RES_hh_fech_in!L13/RES_summary!L$21)</f>
        <v>113.42172201144824</v>
      </c>
      <c r="M13" s="74">
        <f>IF(RES_hh_fech_in!M13=0,0,RES_hh_fech_in!M13/RES_summary!M$21)</f>
        <v>109.37607640422287</v>
      </c>
      <c r="N13" s="74">
        <f>IF(RES_hh_fech_in!N13=0,0,RES_hh_fech_in!N13/RES_summary!N$21)</f>
        <v>107.19373521700982</v>
      </c>
      <c r="O13" s="74">
        <f>IF(RES_hh_fech_in!O13=0,0,RES_hh_fech_in!O13/RES_summary!O$21)</f>
        <v>108.57379315467207</v>
      </c>
      <c r="P13" s="74">
        <f>IF(RES_hh_fech_in!P13=0,0,RES_hh_fech_in!P13/RES_summary!P$21)</f>
        <v>84.139803850149306</v>
      </c>
      <c r="Q13" s="74">
        <f>IF(RES_hh_fech_in!Q13=0,0,RES_hh_fech_in!Q13/RES_summary!Q$21)</f>
        <v>92.966087947845722</v>
      </c>
      <c r="R13" s="74">
        <f>IF(RES_hh_fech_in!R13=0,0,RES_hh_fech_in!R13/RES_summary!R$21)</f>
        <v>96.665340014253715</v>
      </c>
      <c r="S13" s="74">
        <f>IF(RES_hh_fech_in!S13=0,0,RES_hh_fech_in!S13/RES_summary!S$21)</f>
        <v>88.816127265305326</v>
      </c>
      <c r="T13" s="74">
        <f>IF(RES_hh_fech_in!T13=0,0,RES_hh_fech_in!T13/RES_summary!T$21)</f>
        <v>77.524321127057249</v>
      </c>
      <c r="U13" s="74">
        <f>IF(RES_hh_fech_in!U13=0,0,RES_hh_fech_in!U13/RES_summary!U$21)</f>
        <v>76.801543356833307</v>
      </c>
      <c r="V13" s="74">
        <f>IF(RES_hh_fech_in!V13=0,0,RES_hh_fech_in!V13/RES_summary!V$21)</f>
        <v>85.666696794644906</v>
      </c>
      <c r="W13" s="74">
        <f>IF(RES_hh_fech_in!W13=0,0,RES_hh_fech_in!W13/RES_summary!W$21)</f>
        <v>73.937320169718731</v>
      </c>
      <c r="DA13" s="90" t="s">
        <v>885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1.9367391469702284</v>
      </c>
      <c r="D14" s="76">
        <f>IF(RES_hh_fech_in!D14=0,0,RES_hh_fech_in!D14/RES_summary!D$21)</f>
        <v>1.7486368602984148</v>
      </c>
      <c r="E14" s="76">
        <f>IF(RES_hh_fech_in!E14=0,0,RES_hh_fech_in!E14/RES_summary!E$21)</f>
        <v>1.7212863266005569</v>
      </c>
      <c r="F14" s="76">
        <f>IF(RES_hh_fech_in!F14=0,0,RES_hh_fech_in!F14/RES_summary!F$21)</f>
        <v>1.5312820227203405</v>
      </c>
      <c r="G14" s="76">
        <f>IF(RES_hh_fech_in!G14=0,0,RES_hh_fech_in!G14/RES_summary!G$21)</f>
        <v>1.6639431744720656</v>
      </c>
      <c r="H14" s="76">
        <f>IF(RES_hh_fech_in!H14=0,0,RES_hh_fech_in!H14/RES_summary!H$21)</f>
        <v>1.3530667735393596</v>
      </c>
      <c r="I14" s="76">
        <f>IF(RES_hh_fech_in!I14=0,0,RES_hh_fech_in!I14/RES_summary!I$21)</f>
        <v>1.021686157081525</v>
      </c>
      <c r="J14" s="76">
        <f>IF(RES_hh_fech_in!J14=0,0,RES_hh_fech_in!J14/RES_summary!J$21)</f>
        <v>1.088457677893846</v>
      </c>
      <c r="K14" s="76">
        <f>IF(RES_hh_fech_in!K14=0,0,RES_hh_fech_in!K14/RES_summary!K$21)</f>
        <v>1.0642868296845005</v>
      </c>
      <c r="L14" s="76">
        <f>IF(RES_hh_fech_in!L14=0,0,RES_hh_fech_in!L14/RES_summary!L$21)</f>
        <v>1.1636116081427159</v>
      </c>
      <c r="M14" s="76">
        <f>IF(RES_hh_fech_in!M14=0,0,RES_hh_fech_in!M14/RES_summary!M$21)</f>
        <v>0.99646414717535892</v>
      </c>
      <c r="N14" s="76">
        <f>IF(RES_hh_fech_in!N14=0,0,RES_hh_fech_in!N14/RES_summary!N$21)</f>
        <v>1.0414291041669193</v>
      </c>
      <c r="O14" s="76">
        <f>IF(RES_hh_fech_in!O14=0,0,RES_hh_fech_in!O14/RES_summary!O$21)</f>
        <v>1.1014190502043415</v>
      </c>
      <c r="P14" s="76">
        <f>IF(RES_hh_fech_in!P14=0,0,RES_hh_fech_in!P14/RES_summary!P$21)</f>
        <v>0.91856030396622335</v>
      </c>
      <c r="Q14" s="76">
        <f>IF(RES_hh_fech_in!Q14=0,0,RES_hh_fech_in!Q14/RES_summary!Q$21)</f>
        <v>1.1191675834833621</v>
      </c>
      <c r="R14" s="76">
        <f>IF(RES_hh_fech_in!R14=0,0,RES_hh_fech_in!R14/RES_summary!R$21)</f>
        <v>1.1336094834402488</v>
      </c>
      <c r="S14" s="76">
        <f>IF(RES_hh_fech_in!S14=0,0,RES_hh_fech_in!S14/RES_summary!S$21)</f>
        <v>1.0840348177726278</v>
      </c>
      <c r="T14" s="76">
        <f>IF(RES_hh_fech_in!T14=0,0,RES_hh_fech_in!T14/RES_summary!T$21)</f>
        <v>0.93448949391990299</v>
      </c>
      <c r="U14" s="76">
        <f>IF(RES_hh_fech_in!U14=0,0,RES_hh_fech_in!U14/RES_summary!U$21)</f>
        <v>0.98656081019932451</v>
      </c>
      <c r="V14" s="76">
        <f>IF(RES_hh_fech_in!V14=0,0,RES_hh_fech_in!V14/RES_summary!V$21)</f>
        <v>0.89854287571846114</v>
      </c>
      <c r="W14" s="76">
        <f>IF(RES_hh_fech_in!W14=0,0,RES_hh_fech_in!W14/RES_summary!W$21)</f>
        <v>0.8926918024223871</v>
      </c>
      <c r="DA14" s="91" t="s">
        <v>886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1.7972987220213701E-2</v>
      </c>
      <c r="D15" s="69">
        <f>IF(RES_hh_fech_in!D15=0,0,RES_hh_fech_in!D15/RES_summary!D$21)</f>
        <v>1.4296076031859884E-2</v>
      </c>
      <c r="E15" s="69">
        <f>IF(RES_hh_fech_in!E15=0,0,RES_hh_fech_in!E15/RES_summary!E$21)</f>
        <v>2.8655860259908111E-2</v>
      </c>
      <c r="F15" s="69">
        <f>IF(RES_hh_fech_in!F15=0,0,RES_hh_fech_in!F15/RES_summary!F$21)</f>
        <v>1.9956706055742429E-2</v>
      </c>
      <c r="G15" s="69">
        <f>IF(RES_hh_fech_in!G15=0,0,RES_hh_fech_in!G15/RES_summary!G$21)</f>
        <v>1.8251144814517582E-2</v>
      </c>
      <c r="H15" s="69">
        <f>IF(RES_hh_fech_in!H15=0,0,RES_hh_fech_in!H15/RES_summary!H$21)</f>
        <v>2.313023590970897E-2</v>
      </c>
      <c r="I15" s="69">
        <f>IF(RES_hh_fech_in!I15=0,0,RES_hh_fech_in!I15/RES_summary!I$21)</f>
        <v>2.7404241284252121E-2</v>
      </c>
      <c r="J15" s="69">
        <f>IF(RES_hh_fech_in!J15=0,0,RES_hh_fech_in!J15/RES_summary!J$21)</f>
        <v>2.047714197667529E-2</v>
      </c>
      <c r="K15" s="69">
        <f>IF(RES_hh_fech_in!K15=0,0,RES_hh_fech_in!K15/RES_summary!K$21)</f>
        <v>1.7199522460501857E-2</v>
      </c>
      <c r="L15" s="69">
        <f>IF(RES_hh_fech_in!L15=0,0,RES_hh_fech_in!L15/RES_summary!L$21)</f>
        <v>2.1104266918625592E-2</v>
      </c>
      <c r="M15" s="69">
        <f>IF(RES_hh_fech_in!M15=0,0,RES_hh_fech_in!M15/RES_summary!M$21)</f>
        <v>2.0269945994409806E-2</v>
      </c>
      <c r="N15" s="69">
        <f>IF(RES_hh_fech_in!N15=0,0,RES_hh_fech_in!N15/RES_summary!N$21)</f>
        <v>1.3994799279957152E-2</v>
      </c>
      <c r="O15" s="69">
        <f>IF(RES_hh_fech_in!O15=0,0,RES_hh_fech_in!O15/RES_summary!O$21)</f>
        <v>2.4259482191753595E-2</v>
      </c>
      <c r="P15" s="69">
        <f>IF(RES_hh_fech_in!P15=0,0,RES_hh_fech_in!P15/RES_summary!P$21)</f>
        <v>1.0837541569465328E-2</v>
      </c>
      <c r="Q15" s="69">
        <f>IF(RES_hh_fech_in!Q15=0,0,RES_hh_fech_in!Q15/RES_summary!Q$21)</f>
        <v>2.1109908255518867E-2</v>
      </c>
      <c r="R15" s="69">
        <f>IF(RES_hh_fech_in!R15=0,0,RES_hh_fech_in!R15/RES_summary!R$21)</f>
        <v>1.7544403706937259E-2</v>
      </c>
      <c r="S15" s="69">
        <f>IF(RES_hh_fech_in!S15=0,0,RES_hh_fech_in!S15/RES_summary!S$21)</f>
        <v>3.2345531535656738E-2</v>
      </c>
      <c r="T15" s="69">
        <f>IF(RES_hh_fech_in!T15=0,0,RES_hh_fech_in!T15/RES_summary!T$21)</f>
        <v>2.6423901656226753E-2</v>
      </c>
      <c r="U15" s="69">
        <f>IF(RES_hh_fech_in!U15=0,0,RES_hh_fech_in!U15/RES_summary!U$21)</f>
        <v>3.8632761754243114E-2</v>
      </c>
      <c r="V15" s="69">
        <f>IF(RES_hh_fech_in!V15=0,0,RES_hh_fech_in!V15/RES_summary!V$21)</f>
        <v>4.454551337318359E-2</v>
      </c>
      <c r="W15" s="69">
        <f>IF(RES_hh_fech_in!W15=0,0,RES_hh_fech_in!W15/RES_summary!W$21)</f>
        <v>2.722052318509887E-2</v>
      </c>
      <c r="DA15" s="88" t="s">
        <v>887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1.7972987220213701E-2</v>
      </c>
      <c r="D16" s="72">
        <f>IF(RES_hh_fech_in!D16=0,0,RES_hh_fech_in!D16/RES_summary!D$21)</f>
        <v>1.4296076031859884E-2</v>
      </c>
      <c r="E16" s="72">
        <f>IF(RES_hh_fech_in!E16=0,0,RES_hh_fech_in!E16/RES_summary!E$21)</f>
        <v>2.8655860259908111E-2</v>
      </c>
      <c r="F16" s="72">
        <f>IF(RES_hh_fech_in!F16=0,0,RES_hh_fech_in!F16/RES_summary!F$21)</f>
        <v>1.9956706055742429E-2</v>
      </c>
      <c r="G16" s="72">
        <f>IF(RES_hh_fech_in!G16=0,0,RES_hh_fech_in!G16/RES_summary!G$21)</f>
        <v>1.8251144814517582E-2</v>
      </c>
      <c r="H16" s="72">
        <f>IF(RES_hh_fech_in!H16=0,0,RES_hh_fech_in!H16/RES_summary!H$21)</f>
        <v>2.313023590970897E-2</v>
      </c>
      <c r="I16" s="72">
        <f>IF(RES_hh_fech_in!I16=0,0,RES_hh_fech_in!I16/RES_summary!I$21)</f>
        <v>2.7404241284252121E-2</v>
      </c>
      <c r="J16" s="72">
        <f>IF(RES_hh_fech_in!J16=0,0,RES_hh_fech_in!J16/RES_summary!J$21)</f>
        <v>2.047714197667529E-2</v>
      </c>
      <c r="K16" s="72">
        <f>IF(RES_hh_fech_in!K16=0,0,RES_hh_fech_in!K16/RES_summary!K$21)</f>
        <v>1.7199522460501857E-2</v>
      </c>
      <c r="L16" s="72">
        <f>IF(RES_hh_fech_in!L16=0,0,RES_hh_fech_in!L16/RES_summary!L$21)</f>
        <v>2.1104266918625592E-2</v>
      </c>
      <c r="M16" s="72">
        <f>IF(RES_hh_fech_in!M16=0,0,RES_hh_fech_in!M16/RES_summary!M$21)</f>
        <v>2.0269945994409806E-2</v>
      </c>
      <c r="N16" s="72">
        <f>IF(RES_hh_fech_in!N16=0,0,RES_hh_fech_in!N16/RES_summary!N$21)</f>
        <v>1.3994799279957152E-2</v>
      </c>
      <c r="O16" s="72">
        <f>IF(RES_hh_fech_in!O16=0,0,RES_hh_fech_in!O16/RES_summary!O$21)</f>
        <v>2.4259482191753595E-2</v>
      </c>
      <c r="P16" s="72">
        <f>IF(RES_hh_fech_in!P16=0,0,RES_hh_fech_in!P16/RES_summary!P$21)</f>
        <v>1.0837541569465328E-2</v>
      </c>
      <c r="Q16" s="72">
        <f>IF(RES_hh_fech_in!Q16=0,0,RES_hh_fech_in!Q16/RES_summary!Q$21)</f>
        <v>2.1109908255518867E-2</v>
      </c>
      <c r="R16" s="72">
        <f>IF(RES_hh_fech_in!R16=0,0,RES_hh_fech_in!R16/RES_summary!R$21)</f>
        <v>1.7544403706937259E-2</v>
      </c>
      <c r="S16" s="72">
        <f>IF(RES_hh_fech_in!S16=0,0,RES_hh_fech_in!S16/RES_summary!S$21)</f>
        <v>3.2345531535656738E-2</v>
      </c>
      <c r="T16" s="72">
        <f>IF(RES_hh_fech_in!T16=0,0,RES_hh_fech_in!T16/RES_summary!T$21)</f>
        <v>2.6423901656226753E-2</v>
      </c>
      <c r="U16" s="72">
        <f>IF(RES_hh_fech_in!U16=0,0,RES_hh_fech_in!U16/RES_summary!U$21)</f>
        <v>3.8632761754243114E-2</v>
      </c>
      <c r="V16" s="72">
        <f>IF(RES_hh_fech_in!V16=0,0,RES_hh_fech_in!V16/RES_summary!V$21)</f>
        <v>4.454551337318359E-2</v>
      </c>
      <c r="W16" s="72">
        <f>IF(RES_hh_fech_in!W16=0,0,RES_hh_fech_in!W16/RES_summary!W$21)</f>
        <v>2.722052318509887E-2</v>
      </c>
      <c r="DA16" s="89" t="s">
        <v>888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22.810623657259377</v>
      </c>
      <c r="D17" s="69">
        <f>IF(RES_hh_fech_in!D17=0,0,RES_hh_fech_in!D17/RES_summary!D$21)</f>
        <v>25.955711719527972</v>
      </c>
      <c r="E17" s="69">
        <f>IF(RES_hh_fech_in!E17=0,0,RES_hh_fech_in!E17/RES_summary!E$21)</f>
        <v>22.349491705299489</v>
      </c>
      <c r="F17" s="69">
        <f>IF(RES_hh_fech_in!F17=0,0,RES_hh_fech_in!F17/RES_summary!F$21)</f>
        <v>23.577265558653892</v>
      </c>
      <c r="G17" s="69">
        <f>IF(RES_hh_fech_in!G17=0,0,RES_hh_fech_in!G17/RES_summary!G$21)</f>
        <v>23.59803366612568</v>
      </c>
      <c r="H17" s="69">
        <f>IF(RES_hh_fech_in!H17=0,0,RES_hh_fech_in!H17/RES_summary!H$21)</f>
        <v>22.819708818218164</v>
      </c>
      <c r="I17" s="69">
        <f>IF(RES_hh_fech_in!I17=0,0,RES_hh_fech_in!I17/RES_summary!I$21)</f>
        <v>24.490615291031538</v>
      </c>
      <c r="J17" s="69">
        <f>IF(RES_hh_fech_in!J17=0,0,RES_hh_fech_in!J17/RES_summary!J$21)</f>
        <v>25.672638005718522</v>
      </c>
      <c r="K17" s="69">
        <f>IF(RES_hh_fech_in!K17=0,0,RES_hh_fech_in!K17/RES_summary!K$21)</f>
        <v>26.075968406215605</v>
      </c>
      <c r="L17" s="69">
        <f>IF(RES_hh_fech_in!L17=0,0,RES_hh_fech_in!L17/RES_summary!L$21)</f>
        <v>24.841334223047504</v>
      </c>
      <c r="M17" s="69">
        <f>IF(RES_hh_fech_in!M17=0,0,RES_hh_fech_in!M17/RES_summary!M$21)</f>
        <v>27.195214260394447</v>
      </c>
      <c r="N17" s="69">
        <f>IF(RES_hh_fech_in!N17=0,0,RES_hh_fech_in!N17/RES_summary!N$21)</f>
        <v>28.746915816557419</v>
      </c>
      <c r="O17" s="69">
        <f>IF(RES_hh_fech_in!O17=0,0,RES_hh_fech_in!O17/RES_summary!O$21)</f>
        <v>24.629439878801819</v>
      </c>
      <c r="P17" s="69">
        <f>IF(RES_hh_fech_in!P17=0,0,RES_hh_fech_in!P17/RES_summary!P$21)</f>
        <v>27.485622605191217</v>
      </c>
      <c r="Q17" s="69">
        <f>IF(RES_hh_fech_in!Q17=0,0,RES_hh_fech_in!Q17/RES_summary!Q$21)</f>
        <v>32.762261189876071</v>
      </c>
      <c r="R17" s="69">
        <f>IF(RES_hh_fech_in!R17=0,0,RES_hh_fech_in!R17/RES_summary!R$21)</f>
        <v>25.775489228600442</v>
      </c>
      <c r="S17" s="69">
        <f>IF(RES_hh_fech_in!S17=0,0,RES_hh_fech_in!S17/RES_summary!S$21)</f>
        <v>23.332157776938317</v>
      </c>
      <c r="T17" s="69">
        <f>IF(RES_hh_fech_in!T17=0,0,RES_hh_fech_in!T17/RES_summary!T$21)</f>
        <v>21.719036246726386</v>
      </c>
      <c r="U17" s="69">
        <f>IF(RES_hh_fech_in!U17=0,0,RES_hh_fech_in!U17/RES_summary!U$21)</f>
        <v>25.640237003032663</v>
      </c>
      <c r="V17" s="69">
        <f>IF(RES_hh_fech_in!V17=0,0,RES_hh_fech_in!V17/RES_summary!V$21)</f>
        <v>24.68100199621859</v>
      </c>
      <c r="W17" s="69">
        <f>IF(RES_hh_fech_in!W17=0,0,RES_hh_fech_in!W17/RES_summary!W$21)</f>
        <v>19.932616107278978</v>
      </c>
      <c r="DA17" s="88" t="s">
        <v>889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0</v>
      </c>
      <c r="D18" s="72">
        <f>IF(RES_hh_fech_in!D18=0,0,RES_hh_fech_in!D18/RES_summary!D$21)</f>
        <v>0</v>
      </c>
      <c r="E18" s="72">
        <f>IF(RES_hh_fech_in!E18=0,0,RES_hh_fech_in!E18/RES_summary!E$21)</f>
        <v>0</v>
      </c>
      <c r="F18" s="72">
        <f>IF(RES_hh_fech_in!F18=0,0,RES_hh_fech_in!F18/RES_summary!F$21)</f>
        <v>0</v>
      </c>
      <c r="G18" s="72">
        <f>IF(RES_hh_fech_in!G18=0,0,RES_hh_fech_in!G18/RES_summary!G$21)</f>
        <v>0</v>
      </c>
      <c r="H18" s="72">
        <f>IF(RES_hh_fech_in!H18=0,0,RES_hh_fech_in!H18/RES_summary!H$21)</f>
        <v>0</v>
      </c>
      <c r="I18" s="72">
        <f>IF(RES_hh_fech_in!I18=0,0,RES_hh_fech_in!I18/RES_summary!I$21)</f>
        <v>0</v>
      </c>
      <c r="J18" s="72">
        <f>IF(RES_hh_fech_in!J18=0,0,RES_hh_fech_in!J18/RES_summary!J$21)</f>
        <v>0</v>
      </c>
      <c r="K18" s="72">
        <f>IF(RES_hh_fech_in!K18=0,0,RES_hh_fech_in!K18/RES_summary!K$21)</f>
        <v>0</v>
      </c>
      <c r="L18" s="72">
        <f>IF(RES_hh_fech_in!L18=0,0,RES_hh_fech_in!L18/RES_summary!L$21)</f>
        <v>27.234266007680603</v>
      </c>
      <c r="M18" s="72">
        <f>IF(RES_hh_fech_in!M18=0,0,RES_hh_fech_in!M18/RES_summary!M$21)</f>
        <v>27.169283201631973</v>
      </c>
      <c r="N18" s="72">
        <f>IF(RES_hh_fech_in!N18=0,0,RES_hh_fech_in!N18/RES_summary!N$21)</f>
        <v>22.519577189225185</v>
      </c>
      <c r="O18" s="72">
        <f>IF(RES_hh_fech_in!O18=0,0,RES_hh_fech_in!O18/RES_summary!O$21)</f>
        <v>24.640305454871779</v>
      </c>
      <c r="P18" s="72">
        <f>IF(RES_hh_fech_in!P18=0,0,RES_hh_fech_in!P18/RES_summary!P$21)</f>
        <v>0</v>
      </c>
      <c r="Q18" s="72">
        <f>IF(RES_hh_fech_in!Q18=0,0,RES_hh_fech_in!Q18/RES_summary!Q$21)</f>
        <v>0</v>
      </c>
      <c r="R18" s="72">
        <f>IF(RES_hh_fech_in!R18=0,0,RES_hh_fech_in!R18/RES_summary!R$21)</f>
        <v>0</v>
      </c>
      <c r="S18" s="72">
        <f>IF(RES_hh_fech_in!S18=0,0,RES_hh_fech_in!S18/RES_summary!S$21)</f>
        <v>0</v>
      </c>
      <c r="T18" s="72">
        <f>IF(RES_hh_fech_in!T18=0,0,RES_hh_fech_in!T18/RES_summary!T$21)</f>
        <v>0</v>
      </c>
      <c r="U18" s="72">
        <f>IF(RES_hh_fech_in!U18=0,0,RES_hh_fech_in!U18/RES_summary!U$21)</f>
        <v>0</v>
      </c>
      <c r="V18" s="72">
        <f>IF(RES_hh_fech_in!V18=0,0,RES_hh_fech_in!V18/RES_summary!V$21)</f>
        <v>0</v>
      </c>
      <c r="W18" s="72">
        <f>IF(RES_hh_fech_in!W18=0,0,RES_hh_fech_in!W18/RES_summary!W$21)</f>
        <v>0</v>
      </c>
      <c r="DA18" s="89" t="s">
        <v>890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24.818853021734146</v>
      </c>
      <c r="D19" s="72">
        <f>IF(RES_hh_fech_in!D19=0,0,RES_hh_fech_in!D19/RES_summary!D$21)</f>
        <v>29.411275016861673</v>
      </c>
      <c r="E19" s="72">
        <f>IF(RES_hh_fech_in!E19=0,0,RES_hh_fech_in!E19/RES_summary!E$21)</f>
        <v>23.328441320623988</v>
      </c>
      <c r="F19" s="72">
        <f>IF(RES_hh_fech_in!F19=0,0,RES_hh_fech_in!F19/RES_summary!F$21)</f>
        <v>24.709840728430571</v>
      </c>
      <c r="G19" s="72">
        <f>IF(RES_hh_fech_in!G19=0,0,RES_hh_fech_in!G19/RES_summary!G$21)</f>
        <v>29.932837391611574</v>
      </c>
      <c r="H19" s="72">
        <f>IF(RES_hh_fech_in!H19=0,0,RES_hh_fech_in!H19/RES_summary!H$21)</f>
        <v>26.939255911222624</v>
      </c>
      <c r="I19" s="72">
        <f>IF(RES_hh_fech_in!I19=0,0,RES_hh_fech_in!I19/RES_summary!I$21)</f>
        <v>30.043909627504945</v>
      </c>
      <c r="J19" s="72">
        <f>IF(RES_hh_fech_in!J19=0,0,RES_hh_fech_in!J19/RES_summary!J$21)</f>
        <v>34.01399993659804</v>
      </c>
      <c r="K19" s="72">
        <f>IF(RES_hh_fech_in!K19=0,0,RES_hh_fech_in!K19/RES_summary!K$21)</f>
        <v>27.848939141282425</v>
      </c>
      <c r="L19" s="72">
        <f>IF(RES_hh_fech_in!L19=0,0,RES_hh_fech_in!L19/RES_summary!L$21)</f>
        <v>26.915235869783132</v>
      </c>
      <c r="M19" s="72">
        <f>IF(RES_hh_fech_in!M19=0,0,RES_hh_fech_in!M19/RES_summary!M$21)</f>
        <v>31.30559903437566</v>
      </c>
      <c r="N19" s="72">
        <f>IF(RES_hh_fech_in!N19=0,0,RES_hh_fech_in!N19/RES_summary!N$21)</f>
        <v>33.131243478068249</v>
      </c>
      <c r="O19" s="72">
        <f>IF(RES_hh_fech_in!O19=0,0,RES_hh_fech_in!O19/RES_summary!O$21)</f>
        <v>26.680719584131314</v>
      </c>
      <c r="P19" s="72">
        <f>IF(RES_hh_fech_in!P19=0,0,RES_hh_fech_in!P19/RES_summary!P$21)</f>
        <v>31.223584276890342</v>
      </c>
      <c r="Q19" s="72">
        <f>IF(RES_hh_fech_in!Q19=0,0,RES_hh_fech_in!Q19/RES_summary!Q$21)</f>
        <v>37.982023057272947</v>
      </c>
      <c r="R19" s="72">
        <f>IF(RES_hh_fech_in!R19=0,0,RES_hh_fech_in!R19/RES_summary!R$21)</f>
        <v>26.116792784966812</v>
      </c>
      <c r="S19" s="72">
        <f>IF(RES_hh_fech_in!S19=0,0,RES_hh_fech_in!S19/RES_summary!S$21)</f>
        <v>25.033599357168981</v>
      </c>
      <c r="T19" s="72">
        <f>IF(RES_hh_fech_in!T19=0,0,RES_hh_fech_in!T19/RES_summary!T$21)</f>
        <v>22.401196899484642</v>
      </c>
      <c r="U19" s="72">
        <f>IF(RES_hh_fech_in!U19=0,0,RES_hh_fech_in!U19/RES_summary!U$21)</f>
        <v>26.344613446189619</v>
      </c>
      <c r="V19" s="72">
        <f>IF(RES_hh_fech_in!V19=0,0,RES_hh_fech_in!V19/RES_summary!V$21)</f>
        <v>24.618933745081751</v>
      </c>
      <c r="W19" s="72">
        <f>IF(RES_hh_fech_in!W19=0,0,RES_hh_fech_in!W19/RES_summary!W$21)</f>
        <v>22.023677232831989</v>
      </c>
      <c r="DA19" s="89" t="s">
        <v>891</v>
      </c>
    </row>
    <row r="20" spans="1:105" ht="12" customHeight="1" x14ac:dyDescent="0.25">
      <c r="A20" s="28" t="s">
        <v>205</v>
      </c>
      <c r="B20" s="72"/>
      <c r="C20" s="72">
        <f>IF(RES_hh_fech_in!C20=0,0,RES_hh_fech_in!C20/RES_summary!C$21)</f>
        <v>28.645540339853437</v>
      </c>
      <c r="D20" s="72">
        <f>IF(RES_hh_fech_in!D20=0,0,RES_hh_fech_in!D20/RES_summary!D$21)</f>
        <v>33.446894796094995</v>
      </c>
      <c r="E20" s="72">
        <f>IF(RES_hh_fech_in!E20=0,0,RES_hh_fech_in!E20/RES_summary!E$21)</f>
        <v>29.378455109241479</v>
      </c>
      <c r="F20" s="72">
        <f>IF(RES_hh_fech_in!F20=0,0,RES_hh_fech_in!F20/RES_summary!F$21)</f>
        <v>31.001023181560033</v>
      </c>
      <c r="G20" s="72">
        <f>IF(RES_hh_fech_in!G20=0,0,RES_hh_fech_in!G20/RES_summary!G$21)</f>
        <v>29.42872450858837</v>
      </c>
      <c r="H20" s="72">
        <f>IF(RES_hh_fech_in!H20=0,0,RES_hh_fech_in!H20/RES_summary!H$21)</f>
        <v>30.105035805791228</v>
      </c>
      <c r="I20" s="72">
        <f>IF(RES_hh_fech_in!I20=0,0,RES_hh_fech_in!I20/RES_summary!I$21)</f>
        <v>30.427933548085875</v>
      </c>
      <c r="J20" s="72">
        <f>IF(RES_hh_fech_in!J20=0,0,RES_hh_fech_in!J20/RES_summary!J$21)</f>
        <v>33.160048256603055</v>
      </c>
      <c r="K20" s="72">
        <f>IF(RES_hh_fech_in!K20=0,0,RES_hh_fech_in!K20/RES_summary!K$21)</f>
        <v>34.394551990373827</v>
      </c>
      <c r="L20" s="72">
        <f>IF(RES_hh_fech_in!L20=0,0,RES_hh_fech_in!L20/RES_summary!L$21)</f>
        <v>32.067339713847311</v>
      </c>
      <c r="M20" s="72">
        <f>IF(RES_hh_fech_in!M20=0,0,RES_hh_fech_in!M20/RES_summary!M$21)</f>
        <v>35.785887188612037</v>
      </c>
      <c r="N20" s="72">
        <f>IF(RES_hh_fech_in!N20=0,0,RES_hh_fech_in!N20/RES_summary!N$21)</f>
        <v>33.128313412998125</v>
      </c>
      <c r="O20" s="72">
        <f>IF(RES_hh_fech_in!O20=0,0,RES_hh_fech_in!O20/RES_summary!O$21)</f>
        <v>30.497246476457946</v>
      </c>
      <c r="P20" s="72">
        <f>IF(RES_hh_fech_in!P20=0,0,RES_hh_fech_in!P20/RES_summary!P$21)</f>
        <v>33.216423249632626</v>
      </c>
      <c r="Q20" s="72">
        <f>IF(RES_hh_fech_in!Q20=0,0,RES_hh_fech_in!Q20/RES_summary!Q$21)</f>
        <v>37.171409625924667</v>
      </c>
      <c r="R20" s="72">
        <f>IF(RES_hh_fech_in!R20=0,0,RES_hh_fech_in!R20/RES_summary!R$21)</f>
        <v>28.556663163011827</v>
      </c>
      <c r="S20" s="72">
        <f>IF(RES_hh_fech_in!S20=0,0,RES_hh_fech_in!S20/RES_summary!S$21)</f>
        <v>26.342513835296113</v>
      </c>
      <c r="T20" s="72">
        <f>IF(RES_hh_fech_in!T20=0,0,RES_hh_fech_in!T20/RES_summary!T$21)</f>
        <v>22.987355760555872</v>
      </c>
      <c r="U20" s="72">
        <f>IF(RES_hh_fech_in!U20=0,0,RES_hh_fech_in!U20/RES_summary!U$21)</f>
        <v>27.107974596326812</v>
      </c>
      <c r="V20" s="72">
        <f>IF(RES_hh_fech_in!V20=0,0,RES_hh_fech_in!V20/RES_summary!V$21)</f>
        <v>26.614067577521933</v>
      </c>
      <c r="W20" s="72">
        <f>IF(RES_hh_fech_in!W20=0,0,RES_hh_fech_in!W20/RES_summary!W$21)</f>
        <v>21.142724489713988</v>
      </c>
      <c r="DA20" s="89" t="s">
        <v>892</v>
      </c>
    </row>
    <row r="21" spans="1:105" ht="12" customHeight="1" x14ac:dyDescent="0.25">
      <c r="A21" s="28" t="s">
        <v>192</v>
      </c>
      <c r="B21" s="72"/>
      <c r="C21" s="72">
        <f>IF(RES_hh_fech_in!C21=0,0,RES_hh_fech_in!C21/RES_summary!C$21)</f>
        <v>26.912370855078358</v>
      </c>
      <c r="D21" s="72">
        <f>IF(RES_hh_fech_in!D21=0,0,RES_hh_fech_in!D21/RES_summary!D$21)</f>
        <v>29.551163916051035</v>
      </c>
      <c r="E21" s="72">
        <f>IF(RES_hh_fech_in!E21=0,0,RES_hh_fech_in!E21/RES_summary!E$21)</f>
        <v>25.420607158920159</v>
      </c>
      <c r="F21" s="72">
        <f>IF(RES_hh_fech_in!F21=0,0,RES_hh_fech_in!F21/RES_summary!F$21)</f>
        <v>25.31976767007901</v>
      </c>
      <c r="G21" s="72">
        <f>IF(RES_hh_fech_in!G21=0,0,RES_hh_fech_in!G21/RES_summary!G$21)</f>
        <v>28.504345456473413</v>
      </c>
      <c r="H21" s="72">
        <f>IF(RES_hh_fech_in!H21=0,0,RES_hh_fech_in!H21/RES_summary!H$21)</f>
        <v>27.156513603768516</v>
      </c>
      <c r="I21" s="72">
        <f>IF(RES_hh_fech_in!I21=0,0,RES_hh_fech_in!I21/RES_summary!I$21)</f>
        <v>26.761067429259143</v>
      </c>
      <c r="J21" s="72">
        <f>IF(RES_hh_fech_in!J21=0,0,RES_hh_fech_in!J21/RES_summary!J$21)</f>
        <v>28.479924569751621</v>
      </c>
      <c r="K21" s="72">
        <f>IF(RES_hh_fech_in!K21=0,0,RES_hh_fech_in!K21/RES_summary!K$21)</f>
        <v>30.403002264924268</v>
      </c>
      <c r="L21" s="72">
        <f>IF(RES_hh_fech_in!L21=0,0,RES_hh_fech_in!L21/RES_summary!L$21)</f>
        <v>26.755279298767586</v>
      </c>
      <c r="M21" s="72">
        <f>IF(RES_hh_fech_in!M21=0,0,RES_hh_fech_in!M21/RES_summary!M$21)</f>
        <v>30.270618489855845</v>
      </c>
      <c r="N21" s="72">
        <f>IF(RES_hh_fech_in!N21=0,0,RES_hh_fech_in!N21/RES_summary!N$21)</f>
        <v>31.316393336626032</v>
      </c>
      <c r="O21" s="72">
        <f>IF(RES_hh_fech_in!O21=0,0,RES_hh_fech_in!O21/RES_summary!O$21)</f>
        <v>25.426363688000087</v>
      </c>
      <c r="P21" s="72">
        <f>IF(RES_hh_fech_in!P21=0,0,RES_hh_fech_in!P21/RES_summary!P$21)</f>
        <v>29.018364436975748</v>
      </c>
      <c r="Q21" s="72">
        <f>IF(RES_hh_fech_in!Q21=0,0,RES_hh_fech_in!Q21/RES_summary!Q$21)</f>
        <v>32.755887823020238</v>
      </c>
      <c r="R21" s="72">
        <f>IF(RES_hh_fech_in!R21=0,0,RES_hh_fech_in!R21/RES_summary!R$21)</f>
        <v>26.043336129088072</v>
      </c>
      <c r="S21" s="72">
        <f>IF(RES_hh_fech_in!S21=0,0,RES_hh_fech_in!S21/RES_summary!S$21)</f>
        <v>23.872750415058704</v>
      </c>
      <c r="T21" s="72">
        <f>IF(RES_hh_fech_in!T21=0,0,RES_hh_fech_in!T21/RES_summary!T$21)</f>
        <v>21.322961759238254</v>
      </c>
      <c r="U21" s="72">
        <f>IF(RES_hh_fech_in!U21=0,0,RES_hh_fech_in!U21/RES_summary!U$21)</f>
        <v>24.618430048059626</v>
      </c>
      <c r="V21" s="72">
        <f>IF(RES_hh_fech_in!V21=0,0,RES_hh_fech_in!V21/RES_summary!V$21)</f>
        <v>24.295471950272297</v>
      </c>
      <c r="W21" s="72">
        <f>IF(RES_hh_fech_in!W21=0,0,RES_hh_fech_in!W21/RES_summary!W$21)</f>
        <v>19.940484940550849</v>
      </c>
      <c r="DA21" s="89" t="s">
        <v>893</v>
      </c>
    </row>
    <row r="22" spans="1:105" ht="12" customHeight="1" x14ac:dyDescent="0.25">
      <c r="A22" s="28" t="s">
        <v>207</v>
      </c>
      <c r="B22" s="72"/>
      <c r="C22" s="72">
        <f>IF(RES_hh_fech_in!C22=0,0,RES_hh_fech_in!C22/RES_summary!C$21)</f>
        <v>25.772025773063287</v>
      </c>
      <c r="D22" s="72">
        <f>IF(RES_hh_fech_in!D22=0,0,RES_hh_fech_in!D22/RES_summary!D$21)</f>
        <v>28.835286436425946</v>
      </c>
      <c r="E22" s="72">
        <f>IF(RES_hh_fech_in!E22=0,0,RES_hh_fech_in!E22/RES_summary!E$21)</f>
        <v>24.313642637484257</v>
      </c>
      <c r="F22" s="72">
        <f>IF(RES_hh_fech_in!F22=0,0,RES_hh_fech_in!F22/RES_summary!F$21)</f>
        <v>24.940309611764174</v>
      </c>
      <c r="G22" s="72">
        <f>IF(RES_hh_fech_in!G22=0,0,RES_hh_fech_in!G22/RES_summary!G$21)</f>
        <v>23.84845653835783</v>
      </c>
      <c r="H22" s="72">
        <f>IF(RES_hh_fech_in!H22=0,0,RES_hh_fech_in!H22/RES_summary!H$21)</f>
        <v>24.162813088929941</v>
      </c>
      <c r="I22" s="72">
        <f>IF(RES_hh_fech_in!I22=0,0,RES_hh_fech_in!I22/RES_summary!I$21)</f>
        <v>25.417063485904237</v>
      </c>
      <c r="J22" s="72">
        <f>IF(RES_hh_fech_in!J22=0,0,RES_hh_fech_in!J22/RES_summary!J$21)</f>
        <v>25.883853025748287</v>
      </c>
      <c r="K22" s="72">
        <f>IF(RES_hh_fech_in!K22=0,0,RES_hh_fech_in!K22/RES_summary!K$21)</f>
        <v>27.250276079174558</v>
      </c>
      <c r="L22" s="72">
        <f>IF(RES_hh_fech_in!L22=0,0,RES_hh_fech_in!L22/RES_summary!L$21)</f>
        <v>24.237123504014658</v>
      </c>
      <c r="M22" s="72">
        <f>IF(RES_hh_fech_in!M22=0,0,RES_hh_fech_in!M22/RES_summary!M$21)</f>
        <v>26.849329736705197</v>
      </c>
      <c r="N22" s="72">
        <f>IF(RES_hh_fech_in!N22=0,0,RES_hh_fech_in!N22/RES_summary!N$21)</f>
        <v>28.940215347113373</v>
      </c>
      <c r="O22" s="72">
        <f>IF(RES_hh_fech_in!O22=0,0,RES_hh_fech_in!O22/RES_summary!O$21)</f>
        <v>23.545498927869151</v>
      </c>
      <c r="P22" s="72">
        <f>IF(RES_hh_fech_in!P22=0,0,RES_hh_fech_in!P22/RES_summary!P$21)</f>
        <v>28.057437762313704</v>
      </c>
      <c r="Q22" s="72">
        <f>IF(RES_hh_fech_in!Q22=0,0,RES_hh_fech_in!Q22/RES_summary!Q$21)</f>
        <v>33.237549232353423</v>
      </c>
      <c r="R22" s="72">
        <f>IF(RES_hh_fech_in!R22=0,0,RES_hh_fech_in!R22/RES_summary!R$21)</f>
        <v>24.869378123843369</v>
      </c>
      <c r="S22" s="72">
        <f>IF(RES_hh_fech_in!S22=0,0,RES_hh_fech_in!S22/RES_summary!S$21)</f>
        <v>22.646976992014245</v>
      </c>
      <c r="T22" s="72">
        <f>IF(RES_hh_fech_in!T22=0,0,RES_hh_fech_in!T22/RES_summary!T$21)</f>
        <v>20.949401185002703</v>
      </c>
      <c r="U22" s="72">
        <f>IF(RES_hh_fech_in!U22=0,0,RES_hh_fech_in!U22/RES_summary!U$21)</f>
        <v>24.725347089786897</v>
      </c>
      <c r="V22" s="72">
        <f>IF(RES_hh_fech_in!V22=0,0,RES_hh_fech_in!V22/RES_summary!V$21)</f>
        <v>23.868907993595876</v>
      </c>
      <c r="W22" s="72">
        <f>IF(RES_hh_fech_in!W22=0,0,RES_hh_fech_in!W22/RES_summary!W$21)</f>
        <v>18.697890085157262</v>
      </c>
      <c r="DA22" s="89" t="s">
        <v>894</v>
      </c>
    </row>
    <row r="23" spans="1:105" ht="12" customHeight="1" x14ac:dyDescent="0.25">
      <c r="A23" s="28" t="s">
        <v>202</v>
      </c>
      <c r="B23" s="72"/>
      <c r="C23" s="72">
        <f>IF(RES_hh_fech_in!C23=0,0,RES_hh_fech_in!C23/RES_summary!C$21)</f>
        <v>0</v>
      </c>
      <c r="D23" s="72">
        <f>IF(RES_hh_fech_in!D23=0,0,RES_hh_fech_in!D23/RES_summary!D$21)</f>
        <v>0</v>
      </c>
      <c r="E23" s="72">
        <f>IF(RES_hh_fech_in!E23=0,0,RES_hh_fech_in!E23/RES_summary!E$21)</f>
        <v>0</v>
      </c>
      <c r="F23" s="72">
        <f>IF(RES_hh_fech_in!F23=0,0,RES_hh_fech_in!F23/RES_summary!F$21)</f>
        <v>0</v>
      </c>
      <c r="G23" s="72">
        <f>IF(RES_hh_fech_in!G23=0,0,RES_hh_fech_in!G23/RES_summary!G$21)</f>
        <v>0</v>
      </c>
      <c r="H23" s="72">
        <f>IF(RES_hh_fech_in!H23=0,0,RES_hh_fech_in!H23/RES_summary!H$21)</f>
        <v>0</v>
      </c>
      <c r="I23" s="72">
        <f>IF(RES_hh_fech_in!I23=0,0,RES_hh_fech_in!I23/RES_summary!I$21)</f>
        <v>0</v>
      </c>
      <c r="J23" s="72">
        <f>IF(RES_hh_fech_in!J23=0,0,RES_hh_fech_in!J23/RES_summary!J$21)</f>
        <v>0</v>
      </c>
      <c r="K23" s="72">
        <f>IF(RES_hh_fech_in!K23=0,0,RES_hh_fech_in!K23/RES_summary!K$21)</f>
        <v>0</v>
      </c>
      <c r="L23" s="72">
        <f>IF(RES_hh_fech_in!L23=0,0,RES_hh_fech_in!L23/RES_summary!L$21)</f>
        <v>0</v>
      </c>
      <c r="M23" s="72">
        <f>IF(RES_hh_fech_in!M23=0,0,RES_hh_fech_in!M23/RES_summary!M$21)</f>
        <v>0</v>
      </c>
      <c r="N23" s="72">
        <f>IF(RES_hh_fech_in!N23=0,0,RES_hh_fech_in!N23/RES_summary!N$21)</f>
        <v>0</v>
      </c>
      <c r="O23" s="72">
        <f>IF(RES_hh_fech_in!O23=0,0,RES_hh_fech_in!O23/RES_summary!O$21)</f>
        <v>0</v>
      </c>
      <c r="P23" s="72">
        <f>IF(RES_hh_fech_in!P23=0,0,RES_hh_fech_in!P23/RES_summary!P$21)</f>
        <v>0</v>
      </c>
      <c r="Q23" s="72">
        <f>IF(RES_hh_fech_in!Q23=0,0,RES_hh_fech_in!Q23/RES_summary!Q$21)</f>
        <v>0</v>
      </c>
      <c r="R23" s="72">
        <f>IF(RES_hh_fech_in!R23=0,0,RES_hh_fech_in!R23/RES_summary!R$21)</f>
        <v>0</v>
      </c>
      <c r="S23" s="72">
        <f>IF(RES_hh_fech_in!S23=0,0,RES_hh_fech_in!S23/RES_summary!S$21)</f>
        <v>0</v>
      </c>
      <c r="T23" s="72">
        <f>IF(RES_hh_fech_in!T23=0,0,RES_hh_fech_in!T23/RES_summary!T$21)</f>
        <v>0</v>
      </c>
      <c r="U23" s="72">
        <f>IF(RES_hh_fech_in!U23=0,0,RES_hh_fech_in!U23/RES_summary!U$21)</f>
        <v>0</v>
      </c>
      <c r="V23" s="72">
        <f>IF(RES_hh_fech_in!V23=0,0,RES_hh_fech_in!V23/RES_summary!V$21)</f>
        <v>0</v>
      </c>
      <c r="W23" s="72">
        <f>IF(RES_hh_fech_in!W23=0,0,RES_hh_fech_in!W23/RES_summary!W$21)</f>
        <v>0</v>
      </c>
      <c r="DA23" s="89" t="s">
        <v>895</v>
      </c>
    </row>
    <row r="24" spans="1:105" ht="12" customHeight="1" x14ac:dyDescent="0.25">
      <c r="A24" s="28" t="s">
        <v>203</v>
      </c>
      <c r="B24" s="72"/>
      <c r="C24" s="72">
        <f>IF(RES_hh_fech_in!C24=0,0,RES_hh_fech_in!C24/RES_summary!C$21)</f>
        <v>19.564973332649355</v>
      </c>
      <c r="D24" s="72">
        <f>IF(RES_hh_fech_in!D24=0,0,RES_hh_fech_in!D24/RES_summary!D$21)</f>
        <v>21.553185432575795</v>
      </c>
      <c r="E24" s="72">
        <f>IF(RES_hh_fech_in!E24=0,0,RES_hh_fech_in!E24/RES_summary!E$21)</f>
        <v>19.475111547459449</v>
      </c>
      <c r="F24" s="72">
        <f>IF(RES_hh_fech_in!F24=0,0,RES_hh_fech_in!F24/RES_summary!F$21)</f>
        <v>22.710570685376958</v>
      </c>
      <c r="G24" s="72">
        <f>IF(RES_hh_fech_in!G24=0,0,RES_hh_fech_in!G24/RES_summary!G$21)</f>
        <v>0</v>
      </c>
      <c r="H24" s="72">
        <f>IF(RES_hh_fech_in!H24=0,0,RES_hh_fech_in!H24/RES_summary!H$21)</f>
        <v>17.971548372920854</v>
      </c>
      <c r="I24" s="72">
        <f>IF(RES_hh_fech_in!I24=0,0,RES_hh_fech_in!I24/RES_summary!I$21)</f>
        <v>21.399664153756181</v>
      </c>
      <c r="J24" s="72">
        <f>IF(RES_hh_fech_in!J24=0,0,RES_hh_fech_in!J24/RES_summary!J$21)</f>
        <v>22.43065725296341</v>
      </c>
      <c r="K24" s="72">
        <f>IF(RES_hh_fech_in!K24=0,0,RES_hh_fech_in!K24/RES_summary!K$21)</f>
        <v>23.69336141101396</v>
      </c>
      <c r="L24" s="72">
        <f>IF(RES_hh_fech_in!L24=0,0,RES_hh_fech_in!L24/RES_summary!L$21)</f>
        <v>21.087136806568768</v>
      </c>
      <c r="M24" s="72">
        <f>IF(RES_hh_fech_in!M24=0,0,RES_hh_fech_in!M24/RES_summary!M$21)</f>
        <v>23.98235119044633</v>
      </c>
      <c r="N24" s="72">
        <f>IF(RES_hh_fech_in!N24=0,0,RES_hh_fech_in!N24/RES_summary!N$21)</f>
        <v>25.831433476509723</v>
      </c>
      <c r="O24" s="72">
        <f>IF(RES_hh_fech_in!O24=0,0,RES_hh_fech_in!O24/RES_summary!O$21)</f>
        <v>21.009430468172958</v>
      </c>
      <c r="P24" s="72">
        <f>IF(RES_hh_fech_in!P24=0,0,RES_hh_fech_in!P24/RES_summary!P$21)</f>
        <v>25.484401445300847</v>
      </c>
      <c r="Q24" s="72">
        <f>IF(RES_hh_fech_in!Q24=0,0,RES_hh_fech_in!Q24/RES_summary!Q$21)</f>
        <v>30.301374766826989</v>
      </c>
      <c r="R24" s="72">
        <f>IF(RES_hh_fech_in!R24=0,0,RES_hh_fech_in!R24/RES_summary!R$21)</f>
        <v>24.117526985768592</v>
      </c>
      <c r="S24" s="72">
        <f>IF(RES_hh_fech_in!S24=0,0,RES_hh_fech_in!S24/RES_summary!S$21)</f>
        <v>21.497422841863532</v>
      </c>
      <c r="T24" s="72">
        <f>IF(RES_hh_fech_in!T24=0,0,RES_hh_fech_in!T24/RES_summary!T$21)</f>
        <v>19.797369086237751</v>
      </c>
      <c r="U24" s="72">
        <f>IF(RES_hh_fech_in!U24=0,0,RES_hh_fech_in!U24/RES_summary!U$21)</f>
        <v>22.819344438958769</v>
      </c>
      <c r="V24" s="72">
        <f>IF(RES_hh_fech_in!V24=0,0,RES_hh_fech_in!V24/RES_summary!V$21)</f>
        <v>22.171335205757202</v>
      </c>
      <c r="W24" s="72">
        <f>IF(RES_hh_fech_in!W24=0,0,RES_hh_fech_in!W24/RES_summary!W$21)</f>
        <v>19.013648494870733</v>
      </c>
      <c r="DA24" s="89" t="s">
        <v>896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19.716949467075946</v>
      </c>
      <c r="D25" s="74">
        <f>IF(RES_hh_fech_in!D25=0,0,RES_hh_fech_in!D25/RES_summary!D$21)</f>
        <v>22.811243733878957</v>
      </c>
      <c r="E25" s="74">
        <f>IF(RES_hh_fech_in!E25=0,0,RES_hh_fech_in!E25/RES_summary!E$21)</f>
        <v>18.387162517691284</v>
      </c>
      <c r="F25" s="74">
        <f>IF(RES_hh_fech_in!F25=0,0,RES_hh_fech_in!F25/RES_summary!F$21)</f>
        <v>18.238563840491956</v>
      </c>
      <c r="G25" s="74">
        <f>IF(RES_hh_fech_in!G25=0,0,RES_hh_fech_in!G25/RES_summary!G$21)</f>
        <v>16.050134524516832</v>
      </c>
      <c r="H25" s="74">
        <f>IF(RES_hh_fech_in!H25=0,0,RES_hh_fech_in!H25/RES_summary!H$21)</f>
        <v>16.591359256065662</v>
      </c>
      <c r="I25" s="74">
        <f>IF(RES_hh_fech_in!I25=0,0,RES_hh_fech_in!I25/RES_summary!I$21)</f>
        <v>19.991067493760678</v>
      </c>
      <c r="J25" s="74">
        <f>IF(RES_hh_fech_in!J25=0,0,RES_hh_fech_in!J25/RES_summary!J$21)</f>
        <v>19.032997946840919</v>
      </c>
      <c r="K25" s="74">
        <f>IF(RES_hh_fech_in!K25=0,0,RES_hh_fech_in!K25/RES_summary!K$21)</f>
        <v>12.8027001618798</v>
      </c>
      <c r="L25" s="74">
        <f>IF(RES_hh_fech_in!L25=0,0,RES_hh_fech_in!L25/RES_summary!L$21)</f>
        <v>19.005340181666941</v>
      </c>
      <c r="M25" s="74">
        <f>IF(RES_hh_fech_in!M25=0,0,RES_hh_fech_in!M25/RES_summary!M$21)</f>
        <v>20.056187114791602</v>
      </c>
      <c r="N25" s="74">
        <f>IF(RES_hh_fech_in!N25=0,0,RES_hh_fech_in!N25/RES_summary!N$21)</f>
        <v>21.18080982351341</v>
      </c>
      <c r="O25" s="74">
        <f>IF(RES_hh_fech_in!O25=0,0,RES_hh_fech_in!O25/RES_summary!O$21)</f>
        <v>17.518079875377424</v>
      </c>
      <c r="P25" s="74">
        <f>IF(RES_hh_fech_in!P25=0,0,RES_hh_fech_in!P25/RES_summary!P$21)</f>
        <v>20.939951399994612</v>
      </c>
      <c r="Q25" s="74">
        <f>IF(RES_hh_fech_in!Q25=0,0,RES_hh_fech_in!Q25/RES_summary!Q$21)</f>
        <v>23.79402888520157</v>
      </c>
      <c r="R25" s="74">
        <f>IF(RES_hh_fech_in!R25=0,0,RES_hh_fech_in!R25/RES_summary!R$21)</f>
        <v>17.428399516000603</v>
      </c>
      <c r="S25" s="74">
        <f>IF(RES_hh_fech_in!S25=0,0,RES_hh_fech_in!S25/RES_summary!S$21)</f>
        <v>14.831798151852368</v>
      </c>
      <c r="T25" s="74">
        <f>IF(RES_hh_fech_in!T25=0,0,RES_hh_fech_in!T25/RES_summary!T$21)</f>
        <v>16.461451252919979</v>
      </c>
      <c r="U25" s="74">
        <f>IF(RES_hh_fech_in!U25=0,0,RES_hh_fech_in!U25/RES_summary!U$21)</f>
        <v>18.640975004289601</v>
      </c>
      <c r="V25" s="74">
        <f>IF(RES_hh_fech_in!V25=0,0,RES_hh_fech_in!V25/RES_summary!V$21)</f>
        <v>18.189980921288107</v>
      </c>
      <c r="W25" s="74">
        <f>IF(RES_hh_fech_in!W25=0,0,RES_hh_fech_in!W25/RES_summary!W$21)</f>
        <v>14.938234229068486</v>
      </c>
      <c r="DA25" s="90" t="s">
        <v>897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10.366608153692795</v>
      </c>
      <c r="D26" s="77">
        <f>IF(RES_hh_fech_in!D26=0,0,RES_hh_fech_in!D26/RES_summary!D$21)</f>
        <v>11.774750887149455</v>
      </c>
      <c r="E26" s="77">
        <f>IF(RES_hh_fech_in!E26=0,0,RES_hh_fech_in!E26/RES_summary!E$21)</f>
        <v>10.308587468102466</v>
      </c>
      <c r="F26" s="77">
        <f>IF(RES_hh_fech_in!F26=0,0,RES_hh_fech_in!F26/RES_summary!F$21)</f>
        <v>11.009660815967727</v>
      </c>
      <c r="G26" s="77">
        <f>IF(RES_hh_fech_in!G26=0,0,RES_hh_fech_in!G26/RES_summary!G$21)</f>
        <v>10.817909218311131</v>
      </c>
      <c r="H26" s="77">
        <f>IF(RES_hh_fech_in!H26=0,0,RES_hh_fech_in!H26/RES_summary!H$21)</f>
        <v>11.911471665892888</v>
      </c>
      <c r="I26" s="77">
        <f>IF(RES_hh_fech_in!I26=0,0,RES_hh_fech_in!I26/RES_summary!I$21)</f>
        <v>12.285464535728698</v>
      </c>
      <c r="J26" s="77">
        <f>IF(RES_hh_fech_in!J26=0,0,RES_hh_fech_in!J26/RES_summary!J$21)</f>
        <v>12.379941084106537</v>
      </c>
      <c r="K26" s="77">
        <f>IF(RES_hh_fech_in!K26=0,0,RES_hh_fech_in!K26/RES_summary!K$21)</f>
        <v>13.418463861705204</v>
      </c>
      <c r="L26" s="77">
        <f>IF(RES_hh_fech_in!L26=0,0,RES_hh_fech_in!L26/RES_summary!L$21)</f>
        <v>12.975276007235161</v>
      </c>
      <c r="M26" s="77">
        <f>IF(RES_hh_fech_in!M26=0,0,RES_hh_fech_in!M26/RES_summary!M$21)</f>
        <v>13.399145920925461</v>
      </c>
      <c r="N26" s="77">
        <f>IF(RES_hh_fech_in!N26=0,0,RES_hh_fech_in!N26/RES_summary!N$21)</f>
        <v>14.782765278279475</v>
      </c>
      <c r="O26" s="77">
        <f>IF(RES_hh_fech_in!O26=0,0,RES_hh_fech_in!O26/RES_summary!O$21)</f>
        <v>13.927202996798869</v>
      </c>
      <c r="P26" s="77">
        <f>IF(RES_hh_fech_in!P26=0,0,RES_hh_fech_in!P26/RES_summary!P$21)</f>
        <v>15.52412324618318</v>
      </c>
      <c r="Q26" s="77">
        <f>IF(RES_hh_fech_in!Q26=0,0,RES_hh_fech_in!Q26/RES_summary!Q$21)</f>
        <v>20.713322245097633</v>
      </c>
      <c r="R26" s="77">
        <f>IF(RES_hh_fech_in!R26=0,0,RES_hh_fech_in!R26/RES_summary!R$21)</f>
        <v>17.096462476236209</v>
      </c>
      <c r="S26" s="77">
        <f>IF(RES_hh_fech_in!S26=0,0,RES_hh_fech_in!S26/RES_summary!S$21)</f>
        <v>14.806588078546984</v>
      </c>
      <c r="T26" s="77">
        <f>IF(RES_hh_fech_in!T26=0,0,RES_hh_fech_in!T26/RES_summary!T$21)</f>
        <v>13.054364291213309</v>
      </c>
      <c r="U26" s="77">
        <f>IF(RES_hh_fech_in!U26=0,0,RES_hh_fech_in!U26/RES_summary!U$21)</f>
        <v>15.624338925760304</v>
      </c>
      <c r="V26" s="77">
        <f>IF(RES_hh_fech_in!V26=0,0,RES_hh_fech_in!V26/RES_summary!V$21)</f>
        <v>14.80436902816648</v>
      </c>
      <c r="W26" s="77">
        <f>IF(RES_hh_fech_in!W26=0,0,RES_hh_fech_in!W26/RES_summary!W$21)</f>
        <v>11.625051719860982</v>
      </c>
      <c r="DA26" s="92" t="s">
        <v>898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3.6276357440199023</v>
      </c>
      <c r="D27" s="69">
        <f>IF(RES_hh_fech_in!D27=0,0,RES_hh_fech_in!D27/RES_summary!D$21)</f>
        <v>4.1621388654695473</v>
      </c>
      <c r="E27" s="69">
        <f>IF(RES_hh_fech_in!E27=0,0,RES_hh_fech_in!E27/RES_summary!E$21)</f>
        <v>3.5846141768988802</v>
      </c>
      <c r="F27" s="69">
        <f>IF(RES_hh_fech_in!F27=0,0,RES_hh_fech_in!F27/RES_summary!F$21)</f>
        <v>4.0492956031005987</v>
      </c>
      <c r="G27" s="69">
        <f>IF(RES_hh_fech_in!G27=0,0,RES_hh_fech_in!G27/RES_summary!G$21)</f>
        <v>3.5142706295537556</v>
      </c>
      <c r="H27" s="69">
        <f>IF(RES_hh_fech_in!H27=0,0,RES_hh_fech_in!H27/RES_summary!H$21)</f>
        <v>3.9050743083182766</v>
      </c>
      <c r="I27" s="69">
        <f>IF(RES_hh_fech_in!I27=0,0,RES_hh_fech_in!I27/RES_summary!I$21)</f>
        <v>3.5522615212092146</v>
      </c>
      <c r="J27" s="69">
        <f>IF(RES_hh_fech_in!J27=0,0,RES_hh_fech_in!J27/RES_summary!J$21)</f>
        <v>4.0812150101480356</v>
      </c>
      <c r="K27" s="69">
        <f>IF(RES_hh_fech_in!K27=0,0,RES_hh_fech_in!K27/RES_summary!K$21)</f>
        <v>5.1602302981919435</v>
      </c>
      <c r="L27" s="69">
        <f>IF(RES_hh_fech_in!L27=0,0,RES_hh_fech_in!L27/RES_summary!L$21)</f>
        <v>4.6109919382129432</v>
      </c>
      <c r="M27" s="69">
        <f>IF(RES_hh_fech_in!M27=0,0,RES_hh_fech_in!M27/RES_summary!M$21)</f>
        <v>5.0230491035381171</v>
      </c>
      <c r="N27" s="69">
        <f>IF(RES_hh_fech_in!N27=0,0,RES_hh_fech_in!N27/RES_summary!N$21)</f>
        <v>5.4537267084028738</v>
      </c>
      <c r="O27" s="69">
        <f>IF(RES_hh_fech_in!O27=0,0,RES_hh_fech_in!O27/RES_summary!O$21)</f>
        <v>4.5938371532717293</v>
      </c>
      <c r="P27" s="69">
        <f>IF(RES_hh_fech_in!P27=0,0,RES_hh_fech_in!P27/RES_summary!P$21)</f>
        <v>5.3937880400589524</v>
      </c>
      <c r="Q27" s="69">
        <f>IF(RES_hh_fech_in!Q27=0,0,RES_hh_fech_in!Q27/RES_summary!Q$21)</f>
        <v>6.338775416928085</v>
      </c>
      <c r="R27" s="69">
        <f>IF(RES_hh_fech_in!R27=0,0,RES_hh_fech_in!R27/RES_summary!R$21)</f>
        <v>5.157625271421411</v>
      </c>
      <c r="S27" s="69">
        <f>IF(RES_hh_fech_in!S27=0,0,RES_hh_fech_in!S27/RES_summary!S$21)</f>
        <v>4.8035761472087763</v>
      </c>
      <c r="T27" s="69">
        <f>IF(RES_hh_fech_in!T27=0,0,RES_hh_fech_in!T27/RES_summary!T$21)</f>
        <v>4.54374477251549</v>
      </c>
      <c r="U27" s="69">
        <f>IF(RES_hh_fech_in!U27=0,0,RES_hh_fech_in!U27/RES_summary!U$21)</f>
        <v>5.4533019176327224</v>
      </c>
      <c r="V27" s="69">
        <f>IF(RES_hh_fech_in!V27=0,0,RES_hh_fech_in!V27/RES_summary!V$21)</f>
        <v>5.1924724493467433</v>
      </c>
      <c r="W27" s="69">
        <f>IF(RES_hh_fech_in!W27=0,0,RES_hh_fech_in!W27/RES_summary!W$21)</f>
        <v>4.1376357228336023</v>
      </c>
      <c r="DA27" s="88" t="s">
        <v>899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0</v>
      </c>
      <c r="D28" s="72">
        <f>IF(RES_hh_fech_in!D28=0,0,RES_hh_fech_in!D28/RES_summary!D$21)</f>
        <v>0</v>
      </c>
      <c r="E28" s="72">
        <f>IF(RES_hh_fech_in!E28=0,0,RES_hh_fech_in!E28/RES_summary!E$21)</f>
        <v>0</v>
      </c>
      <c r="F28" s="72">
        <f>IF(RES_hh_fech_in!F28=0,0,RES_hh_fech_in!F28/RES_summary!F$21)</f>
        <v>0</v>
      </c>
      <c r="G28" s="72">
        <f>IF(RES_hh_fech_in!G28=0,0,RES_hh_fech_in!G28/RES_summary!G$21)</f>
        <v>0</v>
      </c>
      <c r="H28" s="72">
        <f>IF(RES_hh_fech_in!H28=0,0,RES_hh_fech_in!H28/RES_summary!H$21)</f>
        <v>0</v>
      </c>
      <c r="I28" s="72">
        <f>IF(RES_hh_fech_in!I28=0,0,RES_hh_fech_in!I28/RES_summary!I$21)</f>
        <v>0</v>
      </c>
      <c r="J28" s="72">
        <f>IF(RES_hh_fech_in!J28=0,0,RES_hh_fech_in!J28/RES_summary!J$21)</f>
        <v>0</v>
      </c>
      <c r="K28" s="72">
        <f>IF(RES_hh_fech_in!K28=0,0,RES_hh_fech_in!K28/RES_summary!K$21)</f>
        <v>0</v>
      </c>
      <c r="L28" s="72">
        <f>IF(RES_hh_fech_in!L28=0,0,RES_hh_fech_in!L28/RES_summary!L$21)</f>
        <v>5.7060650406533657</v>
      </c>
      <c r="M28" s="72">
        <f>IF(RES_hh_fech_in!M28=0,0,RES_hh_fech_in!M28/RES_summary!M$21)</f>
        <v>6.8100329003430211</v>
      </c>
      <c r="N28" s="72">
        <f>IF(RES_hh_fech_in!N28=0,0,RES_hh_fech_in!N28/RES_summary!N$21)</f>
        <v>7.6891474650341731</v>
      </c>
      <c r="O28" s="72">
        <f>IF(RES_hh_fech_in!O28=0,0,RES_hh_fech_in!O28/RES_summary!O$21)</f>
        <v>5.970939399275081</v>
      </c>
      <c r="P28" s="72">
        <f>IF(RES_hh_fech_in!P28=0,0,RES_hh_fech_in!P28/RES_summary!P$21)</f>
        <v>0</v>
      </c>
      <c r="Q28" s="72">
        <f>IF(RES_hh_fech_in!Q28=0,0,RES_hh_fech_in!Q28/RES_summary!Q$21)</f>
        <v>0</v>
      </c>
      <c r="R28" s="72">
        <f>IF(RES_hh_fech_in!R28=0,0,RES_hh_fech_in!R28/RES_summary!R$21)</f>
        <v>0</v>
      </c>
      <c r="S28" s="72">
        <f>IF(RES_hh_fech_in!S28=0,0,RES_hh_fech_in!S28/RES_summary!S$21)</f>
        <v>0</v>
      </c>
      <c r="T28" s="72">
        <f>IF(RES_hh_fech_in!T28=0,0,RES_hh_fech_in!T28/RES_summary!T$21)</f>
        <v>0</v>
      </c>
      <c r="U28" s="72">
        <f>IF(RES_hh_fech_in!U28=0,0,RES_hh_fech_in!U28/RES_summary!U$21)</f>
        <v>0</v>
      </c>
      <c r="V28" s="72">
        <f>IF(RES_hh_fech_in!V28=0,0,RES_hh_fech_in!V28/RES_summary!V$21)</f>
        <v>0</v>
      </c>
      <c r="W28" s="72">
        <f>IF(RES_hh_fech_in!W28=0,0,RES_hh_fech_in!W28/RES_summary!W$21)</f>
        <v>0</v>
      </c>
      <c r="DA28" s="89" t="s">
        <v>900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4.5365618626398492</v>
      </c>
      <c r="D29" s="72">
        <f>IF(RES_hh_fech_in!D29=0,0,RES_hh_fech_in!D29/RES_summary!D$21)</f>
        <v>5.2395296091703409</v>
      </c>
      <c r="E29" s="72">
        <f>IF(RES_hh_fech_in!E29=0,0,RES_hh_fech_in!E29/RES_summary!E$21)</f>
        <v>4.3249115371732403</v>
      </c>
      <c r="F29" s="72">
        <f>IF(RES_hh_fech_in!F29=0,0,RES_hh_fech_in!F29/RES_summary!F$21)</f>
        <v>4.9901467384320704</v>
      </c>
      <c r="G29" s="72">
        <f>IF(RES_hh_fech_in!G29=0,0,RES_hh_fech_in!G29/RES_summary!G$21)</f>
        <v>4.4158706658739435</v>
      </c>
      <c r="H29" s="72">
        <f>IF(RES_hh_fech_in!H29=0,0,RES_hh_fech_in!H29/RES_summary!H$21)</f>
        <v>4.8524608794701924</v>
      </c>
      <c r="I29" s="72">
        <f>IF(RES_hh_fech_in!I29=0,0,RES_hh_fech_in!I29/RES_summary!I$21)</f>
        <v>4.4485531468172912</v>
      </c>
      <c r="J29" s="72">
        <f>IF(RES_hh_fech_in!J29=0,0,RES_hh_fech_in!J29/RES_summary!J$21)</f>
        <v>5.020121488405743</v>
      </c>
      <c r="K29" s="72">
        <f>IF(RES_hh_fech_in!K29=0,0,RES_hh_fech_in!K29/RES_summary!K$21)</f>
        <v>6.5501992229769188</v>
      </c>
      <c r="L29" s="72">
        <f>IF(RES_hh_fech_in!L29=0,0,RES_hh_fech_in!L29/RES_summary!L$21)</f>
        <v>6.2352724631761163</v>
      </c>
      <c r="M29" s="72">
        <f>IF(RES_hh_fech_in!M29=0,0,RES_hh_fech_in!M29/RES_summary!M$21)</f>
        <v>6.3702787302775485</v>
      </c>
      <c r="N29" s="72">
        <f>IF(RES_hh_fech_in!N29=0,0,RES_hh_fech_in!N29/RES_summary!N$21)</f>
        <v>5.752366546075411</v>
      </c>
      <c r="O29" s="72">
        <f>IF(RES_hh_fech_in!O29=0,0,RES_hh_fech_in!O29/RES_summary!O$21)</f>
        <v>5.003703860946171</v>
      </c>
      <c r="P29" s="72">
        <f>IF(RES_hh_fech_in!P29=0,0,RES_hh_fech_in!P29/RES_summary!P$21)</f>
        <v>6.3777859716237044</v>
      </c>
      <c r="Q29" s="72">
        <f>IF(RES_hh_fech_in!Q29=0,0,RES_hh_fech_in!Q29/RES_summary!Q$21)</f>
        <v>8.6787006715286736</v>
      </c>
      <c r="R29" s="72">
        <f>IF(RES_hh_fech_in!R29=0,0,RES_hh_fech_in!R29/RES_summary!R$21)</f>
        <v>7.3664343363696068</v>
      </c>
      <c r="S29" s="72">
        <f>IF(RES_hh_fech_in!S29=0,0,RES_hh_fech_in!S29/RES_summary!S$21)</f>
        <v>6.6385555202172455</v>
      </c>
      <c r="T29" s="72">
        <f>IF(RES_hh_fech_in!T29=0,0,RES_hh_fech_in!T29/RES_summary!T$21)</f>
        <v>5.9845599509781504</v>
      </c>
      <c r="U29" s="72">
        <f>IF(RES_hh_fech_in!U29=0,0,RES_hh_fech_in!U29/RES_summary!U$21)</f>
        <v>7.2427102313743807</v>
      </c>
      <c r="V29" s="72">
        <f>IF(RES_hh_fech_in!V29=0,0,RES_hh_fech_in!V29/RES_summary!V$21)</f>
        <v>6.8576217859217925</v>
      </c>
      <c r="W29" s="72">
        <f>IF(RES_hh_fech_in!W29=0,0,RES_hh_fech_in!W29/RES_summary!W$21)</f>
        <v>6.1024438536561041</v>
      </c>
      <c r="DA29" s="89" t="s">
        <v>901</v>
      </c>
    </row>
    <row r="30" spans="1:105" ht="12" customHeight="1" x14ac:dyDescent="0.25">
      <c r="A30" s="28" t="s">
        <v>192</v>
      </c>
      <c r="B30" s="72"/>
      <c r="C30" s="72">
        <f>IF(RES_hh_fech_in!C30=0,0,RES_hh_fech_in!C30/RES_summary!C$21)</f>
        <v>4.6201775872708009</v>
      </c>
      <c r="D30" s="72">
        <f>IF(RES_hh_fech_in!D30=0,0,RES_hh_fech_in!D30/RES_summary!D$21)</f>
        <v>5.1522693957081902</v>
      </c>
      <c r="E30" s="72">
        <f>IF(RES_hh_fech_in!E30=0,0,RES_hh_fech_in!E30/RES_summary!E$21)</f>
        <v>4.4040594615872166</v>
      </c>
      <c r="F30" s="72">
        <f>IF(RES_hh_fech_in!F30=0,0,RES_hh_fech_in!F30/RES_summary!F$21)</f>
        <v>4.6835360172228597</v>
      </c>
      <c r="G30" s="72">
        <f>IF(RES_hh_fech_in!G30=0,0,RES_hh_fech_in!G30/RES_summary!G$21)</f>
        <v>4.7274233712645684</v>
      </c>
      <c r="H30" s="72">
        <f>IF(RES_hh_fech_in!H30=0,0,RES_hh_fech_in!H30/RES_summary!H$21)</f>
        <v>5.0640797830803521</v>
      </c>
      <c r="I30" s="72">
        <f>IF(RES_hh_fech_in!I30=0,0,RES_hh_fech_in!I30/RES_summary!I$21)</f>
        <v>4.3522523658949259</v>
      </c>
      <c r="J30" s="72">
        <f>IF(RES_hh_fech_in!J30=0,0,RES_hh_fech_in!J30/RES_summary!J$21)</f>
        <v>5.069028642240526</v>
      </c>
      <c r="K30" s="72">
        <f>IF(RES_hh_fech_in!K30=0,0,RES_hh_fech_in!K30/RES_summary!K$21)</f>
        <v>6.5150998660680024</v>
      </c>
      <c r="L30" s="72">
        <f>IF(RES_hh_fech_in!L30=0,0,RES_hh_fech_in!L30/RES_summary!L$21)</f>
        <v>5.7979189677924863</v>
      </c>
      <c r="M30" s="72">
        <f>IF(RES_hh_fech_in!M30=0,0,RES_hh_fech_in!M30/RES_summary!M$21)</f>
        <v>6.4895438350302657</v>
      </c>
      <c r="N30" s="72">
        <f>IF(RES_hh_fech_in!N30=0,0,RES_hh_fech_in!N30/RES_summary!N$21)</f>
        <v>6.781995913373156</v>
      </c>
      <c r="O30" s="72">
        <f>IF(RES_hh_fech_in!O30=0,0,RES_hh_fech_in!O30/RES_summary!O$21)</f>
        <v>5.935159725542583</v>
      </c>
      <c r="P30" s="72">
        <f>IF(RES_hh_fech_in!P30=0,0,RES_hh_fech_in!P30/RES_summary!P$21)</f>
        <v>6.9593296671040239</v>
      </c>
      <c r="Q30" s="72">
        <f>IF(RES_hh_fech_in!Q30=0,0,RES_hh_fech_in!Q30/RES_summary!Q$21)</f>
        <v>8.2957403521053052</v>
      </c>
      <c r="R30" s="72">
        <f>IF(RES_hh_fech_in!R30=0,0,RES_hh_fech_in!R30/RES_summary!R$21)</f>
        <v>6.6681072759704918</v>
      </c>
      <c r="S30" s="72">
        <f>IF(RES_hh_fech_in!S30=0,0,RES_hh_fech_in!S30/RES_summary!S$21)</f>
        <v>6.4024561900883832</v>
      </c>
      <c r="T30" s="72">
        <f>IF(RES_hh_fech_in!T30=0,0,RES_hh_fech_in!T30/RES_summary!T$21)</f>
        <v>5.966006883854976</v>
      </c>
      <c r="U30" s="72">
        <f>IF(RES_hh_fech_in!U30=0,0,RES_hh_fech_in!U30/RES_summary!U$21)</f>
        <v>7.281822445659448</v>
      </c>
      <c r="V30" s="72">
        <f>IF(RES_hh_fech_in!V30=0,0,RES_hh_fech_in!V30/RES_summary!V$21)</f>
        <v>7.1748101647083837</v>
      </c>
      <c r="W30" s="72">
        <f>IF(RES_hh_fech_in!W30=0,0,RES_hh_fech_in!W30/RES_summary!W$21)</f>
        <v>5.7141214288701923</v>
      </c>
      <c r="DA30" s="89" t="s">
        <v>902</v>
      </c>
    </row>
    <row r="31" spans="1:105" ht="12" customHeight="1" x14ac:dyDescent="0.25">
      <c r="A31" s="28" t="s">
        <v>207</v>
      </c>
      <c r="B31" s="72"/>
      <c r="C31" s="72">
        <f>IF(RES_hh_fech_in!C31=0,0,RES_hh_fech_in!C31/RES_summary!C$21)</f>
        <v>4.7149378074574315</v>
      </c>
      <c r="D31" s="72">
        <f>IF(RES_hh_fech_in!D31=0,0,RES_hh_fech_in!D31/RES_summary!D$21)</f>
        <v>5.4283387488988764</v>
      </c>
      <c r="E31" s="72">
        <f>IF(RES_hh_fech_in!E31=0,0,RES_hh_fech_in!E31/RES_summary!E$21)</f>
        <v>4.6023050386769935</v>
      </c>
      <c r="F31" s="72">
        <f>IF(RES_hh_fech_in!F31=0,0,RES_hh_fech_in!F31/RES_summary!F$21)</f>
        <v>5.1009807305319832</v>
      </c>
      <c r="G31" s="72">
        <f>IF(RES_hh_fech_in!G31=0,0,RES_hh_fech_in!G31/RES_summary!G$21)</f>
        <v>4.4088268023794317</v>
      </c>
      <c r="H31" s="72">
        <f>IF(RES_hh_fech_in!H31=0,0,RES_hh_fech_in!H31/RES_summary!H$21)</f>
        <v>5.0789762521228523</v>
      </c>
      <c r="I31" s="72">
        <f>IF(RES_hh_fech_in!I31=0,0,RES_hh_fech_in!I31/RES_summary!I$21)</f>
        <v>4.7176445509040237</v>
      </c>
      <c r="J31" s="72">
        <f>IF(RES_hh_fech_in!J31=0,0,RES_hh_fech_in!J31/RES_summary!J$21)</f>
        <v>5.2769719194175089</v>
      </c>
      <c r="K31" s="72">
        <f>IF(RES_hh_fech_in!K31=0,0,RES_hh_fech_in!K31/RES_summary!K$21)</f>
        <v>6.6624414583783818</v>
      </c>
      <c r="L31" s="72">
        <f>IF(RES_hh_fech_in!L31=0,0,RES_hh_fech_in!L31/RES_summary!L$21)</f>
        <v>5.9032997487810563</v>
      </c>
      <c r="M31" s="72">
        <f>IF(RES_hh_fech_in!M31=0,0,RES_hh_fech_in!M31/RES_summary!M$21)</f>
        <v>6.7133570687414315</v>
      </c>
      <c r="N31" s="72">
        <f>IF(RES_hh_fech_in!N31=0,0,RES_hh_fech_in!N31/RES_summary!N$21)</f>
        <v>7.4445789621705352</v>
      </c>
      <c r="O31" s="72">
        <f>IF(RES_hh_fech_in!O31=0,0,RES_hh_fech_in!O31/RES_summary!O$21)</f>
        <v>6.1674749954568764</v>
      </c>
      <c r="P31" s="72">
        <f>IF(RES_hh_fech_in!P31=0,0,RES_hh_fech_in!P31/RES_summary!P$21)</f>
        <v>7.4823167402490949</v>
      </c>
      <c r="Q31" s="72">
        <f>IF(RES_hh_fech_in!Q31=0,0,RES_hh_fech_in!Q31/RES_summary!Q$21)</f>
        <v>8.7413976842484633</v>
      </c>
      <c r="R31" s="72">
        <f>IF(RES_hh_fech_in!R31=0,0,RES_hh_fech_in!R31/RES_summary!R$21)</f>
        <v>6.6503443749298645</v>
      </c>
      <c r="S31" s="72">
        <f>IF(RES_hh_fech_in!S31=0,0,RES_hh_fech_in!S31/RES_summary!S$21)</f>
        <v>6.6747285115527335</v>
      </c>
      <c r="T31" s="72">
        <f>IF(RES_hh_fech_in!T31=0,0,RES_hh_fech_in!T31/RES_summary!T$21)</f>
        <v>6.2410701214771702</v>
      </c>
      <c r="U31" s="72">
        <f>IF(RES_hh_fech_in!U31=0,0,RES_hh_fech_in!U31/RES_summary!U$21)</f>
        <v>7.6498531842559263</v>
      </c>
      <c r="V31" s="72">
        <f>IF(RES_hh_fech_in!V31=0,0,RES_hh_fech_in!V31/RES_summary!V$21)</f>
        <v>7.4980050999854537</v>
      </c>
      <c r="W31" s="72">
        <f>IF(RES_hh_fech_in!W31=0,0,RES_hh_fech_in!W31/RES_summary!W$21)</f>
        <v>6.0548427180858582</v>
      </c>
      <c r="DA31" s="89" t="s">
        <v>903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3.6086062820236284</v>
      </c>
      <c r="D32" s="77">
        <f>IF(RES_hh_fech_in!D32=0,0,RES_hh_fech_in!D32/RES_summary!D$21)</f>
        <v>4.1344413721492206</v>
      </c>
      <c r="E32" s="77">
        <f>IF(RES_hh_fech_in!E32=0,0,RES_hh_fech_in!E32/RES_summary!E$21)</f>
        <v>3.5515323808023278</v>
      </c>
      <c r="F32" s="77">
        <f>IF(RES_hh_fech_in!F32=0,0,RES_hh_fech_in!F32/RES_summary!F$21)</f>
        <v>4.0073852288839955</v>
      </c>
      <c r="G32" s="77">
        <f>IF(RES_hh_fech_in!G32=0,0,RES_hh_fech_in!G32/RES_summary!G$21)</f>
        <v>3.4326814407025172</v>
      </c>
      <c r="H32" s="77">
        <f>IF(RES_hh_fech_in!H32=0,0,RES_hh_fech_in!H32/RES_summary!H$21)</f>
        <v>3.8356860210309165</v>
      </c>
      <c r="I32" s="77">
        <f>IF(RES_hh_fech_in!I32=0,0,RES_hh_fech_in!I32/RES_summary!I$21)</f>
        <v>3.5136447344311663</v>
      </c>
      <c r="J32" s="77">
        <f>IF(RES_hh_fech_in!J32=0,0,RES_hh_fech_in!J32/RES_summary!J$21)</f>
        <v>4.0078531260477801</v>
      </c>
      <c r="K32" s="77">
        <f>IF(RES_hh_fech_in!K32=0,0,RES_hh_fech_in!K32/RES_summary!K$21)</f>
        <v>5.0822443421841879</v>
      </c>
      <c r="L32" s="77">
        <f>IF(RES_hh_fech_in!L32=0,0,RES_hh_fech_in!L32/RES_summary!L$21)</f>
        <v>4.5420279846998781</v>
      </c>
      <c r="M32" s="77">
        <f>IF(RES_hh_fech_in!M32=0,0,RES_hh_fech_in!M32/RES_summary!M$21)</f>
        <v>4.9368547442090147</v>
      </c>
      <c r="N32" s="77">
        <f>IF(RES_hh_fech_in!N32=0,0,RES_hh_fech_in!N32/RES_summary!N$21)</f>
        <v>5.3731065953994879</v>
      </c>
      <c r="O32" s="77">
        <f>IF(RES_hh_fech_in!O32=0,0,RES_hh_fech_in!O32/RES_summary!O$21)</f>
        <v>4.5368048381829755</v>
      </c>
      <c r="P32" s="77">
        <f>IF(RES_hh_fech_in!P32=0,0,RES_hh_fech_in!P32/RES_summary!P$21)</f>
        <v>5.3518613462410682</v>
      </c>
      <c r="Q32" s="77">
        <f>IF(RES_hh_fech_in!Q32=0,0,RES_hh_fech_in!Q32/RES_summary!Q$21)</f>
        <v>6.2780944788657838</v>
      </c>
      <c r="R32" s="77">
        <f>IF(RES_hh_fech_in!R32=0,0,RES_hh_fech_in!R32/RES_summary!R$21)</f>
        <v>5.1065718492307726</v>
      </c>
      <c r="S32" s="77">
        <f>IF(RES_hh_fech_in!S32=0,0,RES_hh_fech_in!S32/RES_summary!S$21)</f>
        <v>4.7342575598611027</v>
      </c>
      <c r="T32" s="77">
        <f>IF(RES_hh_fech_in!T32=0,0,RES_hh_fech_in!T32/RES_summary!T$21)</f>
        <v>4.481699284789733</v>
      </c>
      <c r="U32" s="77">
        <f>IF(RES_hh_fech_in!U32=0,0,RES_hh_fech_in!U32/RES_summary!U$21)</f>
        <v>5.3518344394433397</v>
      </c>
      <c r="V32" s="77">
        <f>IF(RES_hh_fech_in!V32=0,0,RES_hh_fech_in!V32/RES_summary!V$21)</f>
        <v>5.0889445723729336</v>
      </c>
      <c r="W32" s="77">
        <f>IF(RES_hh_fech_in!W32=0,0,RES_hh_fech_in!W32/RES_summary!W$21)</f>
        <v>4.0538649429273592</v>
      </c>
      <c r="DA32" s="92" t="s">
        <v>904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119.13471132338923</v>
      </c>
      <c r="D3" s="65">
        <f>IF(RES_hh_tesh_in!D3=0,0,RES_hh_tesh_in!D3/RES_summary!D$21)</f>
        <v>114.92905110702233</v>
      </c>
      <c r="E3" s="65">
        <f>IF(RES_hh_tesh_in!E3=0,0,RES_hh_tesh_in!E3/RES_summary!E$21)</f>
        <v>110.2744362401104</v>
      </c>
      <c r="F3" s="65">
        <f>IF(RES_hh_tesh_in!F3=0,0,RES_hh_tesh_in!F3/RES_summary!F$21)</f>
        <v>107.49663157885126</v>
      </c>
      <c r="G3" s="65">
        <f>IF(RES_hh_tesh_in!G3=0,0,RES_hh_tesh_in!G3/RES_summary!G$21)</f>
        <v>113.94607064164909</v>
      </c>
      <c r="H3" s="65">
        <f>IF(RES_hh_tesh_in!H3=0,0,RES_hh_tesh_in!H3/RES_summary!H$21)</f>
        <v>107.77904725718103</v>
      </c>
      <c r="I3" s="65">
        <f>IF(RES_hh_tesh_in!I3=0,0,RES_hh_tesh_in!I3/RES_summary!I$21)</f>
        <v>105.39215495180753</v>
      </c>
      <c r="J3" s="65">
        <f>IF(RES_hh_tesh_in!J3=0,0,RES_hh_tesh_in!J3/RES_summary!J$21)</f>
        <v>107.46424954061891</v>
      </c>
      <c r="K3" s="65">
        <f>IF(RES_hh_tesh_in!K3=0,0,RES_hh_tesh_in!K3/RES_summary!K$21)</f>
        <v>110.19473284903668</v>
      </c>
      <c r="L3" s="65">
        <f>IF(RES_hh_tesh_in!L3=0,0,RES_hh_tesh_in!L3/RES_summary!L$21)</f>
        <v>114.41595807200848</v>
      </c>
      <c r="M3" s="65">
        <f>IF(RES_hh_tesh_in!M3=0,0,RES_hh_tesh_in!M3/RES_summary!M$21)</f>
        <v>109.50550604004648</v>
      </c>
      <c r="N3" s="65">
        <f>IF(RES_hh_tesh_in!N3=0,0,RES_hh_tesh_in!N3/RES_summary!N$21)</f>
        <v>114.06388408074518</v>
      </c>
      <c r="O3" s="65">
        <f>IF(RES_hh_tesh_in!O3=0,0,RES_hh_tesh_in!O3/RES_summary!O$21)</f>
        <v>111.1212039081674</v>
      </c>
      <c r="P3" s="65">
        <f>IF(RES_hh_tesh_in!P3=0,0,RES_hh_tesh_in!P3/RES_summary!P$21)</f>
        <v>101.56716238097754</v>
      </c>
      <c r="Q3" s="65">
        <f>IF(RES_hh_tesh_in!Q3=0,0,RES_hh_tesh_in!Q3/RES_summary!Q$21)</f>
        <v>115.23904837792116</v>
      </c>
      <c r="R3" s="65">
        <f>IF(RES_hh_tesh_in!R3=0,0,RES_hh_tesh_in!R3/RES_summary!R$21)</f>
        <v>108.08697157577465</v>
      </c>
      <c r="S3" s="65">
        <f>IF(RES_hh_tesh_in!S3=0,0,RES_hh_tesh_in!S3/RES_summary!S$21)</f>
        <v>102.84980093560213</v>
      </c>
      <c r="T3" s="65">
        <f>IF(RES_hh_tesh_in!T3=0,0,RES_hh_tesh_in!T3/RES_summary!T$21)</f>
        <v>92.721936990960089</v>
      </c>
      <c r="U3" s="65">
        <f>IF(RES_hh_tesh_in!U3=0,0,RES_hh_tesh_in!U3/RES_summary!U$21)</f>
        <v>98.036461676855296</v>
      </c>
      <c r="V3" s="65">
        <f>IF(RES_hh_tesh_in!V3=0,0,RES_hh_tesh_in!V3/RES_summary!V$21)</f>
        <v>98.948347028470806</v>
      </c>
      <c r="W3" s="65">
        <f>IF(RES_hh_tesh_in!W3=0,0,RES_hh_tesh_in!W3/RES_summary!W$21)</f>
        <v>93.542359053296579</v>
      </c>
      <c r="DA3" s="87" t="s">
        <v>906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99.777410601706578</v>
      </c>
      <c r="D4" s="69">
        <f>IF(RES_hh_tesh_in!D4=0,0,RES_hh_tesh_in!D4/RES_summary!D$21)</f>
        <v>92.982398582028736</v>
      </c>
      <c r="E4" s="69">
        <f>IF(RES_hh_tesh_in!E4=0,0,RES_hh_tesh_in!E4/RES_summary!E$21)</f>
        <v>91.096179912899018</v>
      </c>
      <c r="F4" s="69">
        <f>IF(RES_hh_tesh_in!F4=0,0,RES_hh_tesh_in!F4/RES_summary!F$21)</f>
        <v>86.962435357219675</v>
      </c>
      <c r="G4" s="69">
        <f>IF(RES_hh_tesh_in!G4=0,0,RES_hh_tesh_in!G4/RES_summary!G$21)</f>
        <v>93.802361942711045</v>
      </c>
      <c r="H4" s="69">
        <f>IF(RES_hh_tesh_in!H4=0,0,RES_hh_tesh_in!H4/RES_summary!H$21)</f>
        <v>87.496979122322998</v>
      </c>
      <c r="I4" s="69">
        <f>IF(RES_hh_tesh_in!I4=0,0,RES_hh_tesh_in!I4/RES_summary!I$21)</f>
        <v>84.348229725985448</v>
      </c>
      <c r="J4" s="69">
        <f>IF(RES_hh_tesh_in!J4=0,0,RES_hh_tesh_in!J4/RES_summary!J$21)</f>
        <v>85.080040864020091</v>
      </c>
      <c r="K4" s="69">
        <f>IF(RES_hh_tesh_in!K4=0,0,RES_hh_tesh_in!K4/RES_summary!K$21)</f>
        <v>85.294571109774978</v>
      </c>
      <c r="L4" s="69">
        <f>IF(RES_hh_tesh_in!L4=0,0,RES_hh_tesh_in!L4/RES_summary!L$21)</f>
        <v>91.925223045983628</v>
      </c>
      <c r="M4" s="69">
        <f>IF(RES_hh_tesh_in!M4=0,0,RES_hh_tesh_in!M4/RES_summary!M$21)</f>
        <v>84.711329078990758</v>
      </c>
      <c r="N4" s="69">
        <f>IF(RES_hh_tesh_in!N4=0,0,RES_hh_tesh_in!N4/RES_summary!N$21)</f>
        <v>87.361415640583658</v>
      </c>
      <c r="O4" s="69">
        <f>IF(RES_hh_tesh_in!O4=0,0,RES_hh_tesh_in!O4/RES_summary!O$21)</f>
        <v>87.979979704383638</v>
      </c>
      <c r="P4" s="69">
        <f>IF(RES_hh_tesh_in!P4=0,0,RES_hh_tesh_in!P4/RES_summary!P$21)</f>
        <v>74.920255883120475</v>
      </c>
      <c r="Q4" s="69">
        <f>IF(RES_hh_tesh_in!Q4=0,0,RES_hh_tesh_in!Q4/RES_summary!Q$21)</f>
        <v>83.0458567318001</v>
      </c>
      <c r="R4" s="69">
        <f>IF(RES_hh_tesh_in!R4=0,0,RES_hh_tesh_in!R4/RES_summary!R$21)</f>
        <v>82.219293075942701</v>
      </c>
      <c r="S4" s="69">
        <f>IF(RES_hh_tesh_in!S4=0,0,RES_hh_tesh_in!S4/RES_summary!S$21)</f>
        <v>79.010990172761112</v>
      </c>
      <c r="T4" s="69">
        <f>IF(RES_hh_tesh_in!T4=0,0,RES_hh_tesh_in!T4/RES_summary!T$21)</f>
        <v>70.54806096552015</v>
      </c>
      <c r="U4" s="69">
        <f>IF(RES_hh_tesh_in!U4=0,0,RES_hh_tesh_in!U4/RES_summary!U$21)</f>
        <v>71.327134714702467</v>
      </c>
      <c r="V4" s="69">
        <f>IF(RES_hh_tesh_in!V4=0,0,RES_hh_tesh_in!V4/RES_summary!V$21)</f>
        <v>73.01498348028889</v>
      </c>
      <c r="W4" s="69">
        <f>IF(RES_hh_tesh_in!W4=0,0,RES_hh_tesh_in!W4/RES_summary!W$21)</f>
        <v>72.60126841552416</v>
      </c>
      <c r="DA4" s="88" t="s">
        <v>907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0</v>
      </c>
      <c r="D5" s="72">
        <f>IF(RES_hh_tesh_in!D5=0,0,RES_hh_tesh_in!D5/RES_summary!D$21)</f>
        <v>0</v>
      </c>
      <c r="E5" s="72">
        <f>IF(RES_hh_tesh_in!E5=0,0,RES_hh_tesh_in!E5/RES_summary!E$21)</f>
        <v>0</v>
      </c>
      <c r="F5" s="72">
        <f>IF(RES_hh_tesh_in!F5=0,0,RES_hh_tesh_in!F5/RES_summary!F$21)</f>
        <v>0</v>
      </c>
      <c r="G5" s="72">
        <f>IF(RES_hh_tesh_in!G5=0,0,RES_hh_tesh_in!G5/RES_summary!G$21)</f>
        <v>0</v>
      </c>
      <c r="H5" s="72">
        <f>IF(RES_hh_tesh_in!H5=0,0,RES_hh_tesh_in!H5/RES_summary!H$21)</f>
        <v>0</v>
      </c>
      <c r="I5" s="72">
        <f>IF(RES_hh_tesh_in!I5=0,0,RES_hh_tesh_in!I5/RES_summary!I$21)</f>
        <v>0</v>
      </c>
      <c r="J5" s="72">
        <f>IF(RES_hh_tesh_in!J5=0,0,RES_hh_tesh_in!J5/RES_summary!J$21)</f>
        <v>0</v>
      </c>
      <c r="K5" s="72">
        <f>IF(RES_hh_tesh_in!K5=0,0,RES_hh_tesh_in!K5/RES_summary!K$21)</f>
        <v>0</v>
      </c>
      <c r="L5" s="72">
        <f>IF(RES_hh_tesh_in!L5=0,0,RES_hh_tesh_in!L5/RES_summary!L$21)</f>
        <v>96.109221048891911</v>
      </c>
      <c r="M5" s="72">
        <f>IF(RES_hh_tesh_in!M5=0,0,RES_hh_tesh_in!M5/RES_summary!M$21)</f>
        <v>76.371970155622265</v>
      </c>
      <c r="N5" s="72">
        <f>IF(RES_hh_tesh_in!N5=0,0,RES_hh_tesh_in!N5/RES_summary!N$21)</f>
        <v>95.406799044405275</v>
      </c>
      <c r="O5" s="72">
        <f>IF(RES_hh_tesh_in!O5=0,0,RES_hh_tesh_in!O5/RES_summary!O$21)</f>
        <v>84.970818308333193</v>
      </c>
      <c r="P5" s="72">
        <f>IF(RES_hh_tesh_in!P5=0,0,RES_hh_tesh_in!P5/RES_summary!P$21)</f>
        <v>0</v>
      </c>
      <c r="Q5" s="72">
        <f>IF(RES_hh_tesh_in!Q5=0,0,RES_hh_tesh_in!Q5/RES_summary!Q$21)</f>
        <v>0</v>
      </c>
      <c r="R5" s="72">
        <f>IF(RES_hh_tesh_in!R5=0,0,RES_hh_tesh_in!R5/RES_summary!R$21)</f>
        <v>0</v>
      </c>
      <c r="S5" s="72">
        <f>IF(RES_hh_tesh_in!S5=0,0,RES_hh_tesh_in!S5/RES_summary!S$21)</f>
        <v>0</v>
      </c>
      <c r="T5" s="72">
        <f>IF(RES_hh_tesh_in!T5=0,0,RES_hh_tesh_in!T5/RES_summary!T$21)</f>
        <v>0</v>
      </c>
      <c r="U5" s="72">
        <f>IF(RES_hh_tesh_in!U5=0,0,RES_hh_tesh_in!U5/RES_summary!U$21)</f>
        <v>0</v>
      </c>
      <c r="V5" s="72">
        <f>IF(RES_hh_tesh_in!V5=0,0,RES_hh_tesh_in!V5/RES_summary!V$21)</f>
        <v>0</v>
      </c>
      <c r="W5" s="72">
        <f>IF(RES_hh_tesh_in!W5=0,0,RES_hh_tesh_in!W5/RES_summary!W$21)</f>
        <v>0</v>
      </c>
      <c r="DA5" s="89" t="s">
        <v>908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0</v>
      </c>
      <c r="D6" s="72">
        <f>IF(RES_hh_tesh_in!D6=0,0,RES_hh_tesh_in!D6/RES_summary!D$21)</f>
        <v>0</v>
      </c>
      <c r="E6" s="72">
        <f>IF(RES_hh_tesh_in!E6=0,0,RES_hh_tesh_in!E6/RES_summary!E$21)</f>
        <v>82.722252044352928</v>
      </c>
      <c r="F6" s="72">
        <f>IF(RES_hh_tesh_in!F6=0,0,RES_hh_tesh_in!F6/RES_summary!F$21)</f>
        <v>80.773139422643624</v>
      </c>
      <c r="G6" s="72">
        <f>IF(RES_hh_tesh_in!G6=0,0,RES_hh_tesh_in!G6/RES_summary!G$21)</f>
        <v>95.096228018165803</v>
      </c>
      <c r="H6" s="72">
        <f>IF(RES_hh_tesh_in!H6=0,0,RES_hh_tesh_in!H6/RES_summary!H$21)</f>
        <v>85.669852999608466</v>
      </c>
      <c r="I6" s="72">
        <f>IF(RES_hh_tesh_in!I6=0,0,RES_hh_tesh_in!I6/RES_summary!I$21)</f>
        <v>87.271605196094185</v>
      </c>
      <c r="J6" s="72">
        <f>IF(RES_hh_tesh_in!J6=0,0,RES_hh_tesh_in!J6/RES_summary!J$21)</f>
        <v>94.622531877588131</v>
      </c>
      <c r="K6" s="72">
        <f>IF(RES_hh_tesh_in!K6=0,0,RES_hh_tesh_in!K6/RES_summary!K$21)</f>
        <v>0</v>
      </c>
      <c r="L6" s="72">
        <f>IF(RES_hh_tesh_in!L6=0,0,RES_hh_tesh_in!L6/RES_summary!L$21)</f>
        <v>0</v>
      </c>
      <c r="M6" s="72">
        <f>IF(RES_hh_tesh_in!M6=0,0,RES_hh_tesh_in!M6/RES_summary!M$21)</f>
        <v>0</v>
      </c>
      <c r="N6" s="72">
        <f>IF(RES_hh_tesh_in!N6=0,0,RES_hh_tesh_in!N6/RES_summary!N$21)</f>
        <v>80.480016107759226</v>
      </c>
      <c r="O6" s="72">
        <f>IF(RES_hh_tesh_in!O6=0,0,RES_hh_tesh_in!O6/RES_summary!O$21)</f>
        <v>90.974144679961555</v>
      </c>
      <c r="P6" s="72">
        <f>IF(RES_hh_tesh_in!P6=0,0,RES_hh_tesh_in!P6/RES_summary!P$21)</f>
        <v>74.497573301579877</v>
      </c>
      <c r="Q6" s="72">
        <f>IF(RES_hh_tesh_in!Q6=0,0,RES_hh_tesh_in!Q6/RES_summary!Q$21)</f>
        <v>76.034679663640659</v>
      </c>
      <c r="R6" s="72">
        <f>IF(RES_hh_tesh_in!R6=0,0,RES_hh_tesh_in!R6/RES_summary!R$21)</f>
        <v>72.059173916246436</v>
      </c>
      <c r="S6" s="72">
        <f>IF(RES_hh_tesh_in!S6=0,0,RES_hh_tesh_in!S6/RES_summary!S$21)</f>
        <v>80.674720169160778</v>
      </c>
      <c r="T6" s="72">
        <f>IF(RES_hh_tesh_in!T6=0,0,RES_hh_tesh_in!T6/RES_summary!T$21)</f>
        <v>69.626866088443222</v>
      </c>
      <c r="U6" s="72">
        <f>IF(RES_hh_tesh_in!U6=0,0,RES_hh_tesh_in!U6/RES_summary!U$21)</f>
        <v>70.644421055885104</v>
      </c>
      <c r="V6" s="72">
        <f>IF(RES_hh_tesh_in!V6=0,0,RES_hh_tesh_in!V6/RES_summary!V$21)</f>
        <v>71.855868833690664</v>
      </c>
      <c r="W6" s="72">
        <f>IF(RES_hh_tesh_in!W6=0,0,RES_hh_tesh_in!W6/RES_summary!W$21)</f>
        <v>69.395304728893706</v>
      </c>
      <c r="DA6" s="89" t="s">
        <v>909</v>
      </c>
    </row>
    <row r="7" spans="1:105" ht="12" customHeight="1" x14ac:dyDescent="0.25">
      <c r="A7" s="28" t="s">
        <v>205</v>
      </c>
      <c r="B7" s="72"/>
      <c r="C7" s="72">
        <f>IF(RES_hh_tesh_in!C7=0,0,RES_hh_tesh_in!C7/RES_summary!C$21)</f>
        <v>95.26280097407016</v>
      </c>
      <c r="D7" s="72">
        <f>IF(RES_hh_tesh_in!D7=0,0,RES_hh_tesh_in!D7/RES_summary!D$21)</f>
        <v>91.296868240562119</v>
      </c>
      <c r="E7" s="72">
        <f>IF(RES_hh_tesh_in!E7=0,0,RES_hh_tesh_in!E7/RES_summary!E$21)</f>
        <v>89.059383639860769</v>
      </c>
      <c r="F7" s="72">
        <f>IF(RES_hh_tesh_in!F7=0,0,RES_hh_tesh_in!F7/RES_summary!F$21)</f>
        <v>88.51812948265075</v>
      </c>
      <c r="G7" s="72">
        <f>IF(RES_hh_tesh_in!G7=0,0,RES_hh_tesh_in!G7/RES_summary!G$21)</f>
        <v>88.691504720877134</v>
      </c>
      <c r="H7" s="72">
        <f>IF(RES_hh_tesh_in!H7=0,0,RES_hh_tesh_in!H7/RES_summary!H$21)</f>
        <v>87.031028974405842</v>
      </c>
      <c r="I7" s="72">
        <f>IF(RES_hh_tesh_in!I7=0,0,RES_hh_tesh_in!I7/RES_summary!I$21)</f>
        <v>79.537987049272076</v>
      </c>
      <c r="J7" s="72">
        <f>IF(RES_hh_tesh_in!J7=0,0,RES_hh_tesh_in!J7/RES_summary!J$21)</f>
        <v>84.165075699564539</v>
      </c>
      <c r="K7" s="72">
        <f>IF(RES_hh_tesh_in!K7=0,0,RES_hh_tesh_in!K7/RES_summary!K$21)</f>
        <v>81.868644979467035</v>
      </c>
      <c r="L7" s="72">
        <f>IF(RES_hh_tesh_in!L7=0,0,RES_hh_tesh_in!L7/RES_summary!L$21)</f>
        <v>92.123959319845</v>
      </c>
      <c r="M7" s="72">
        <f>IF(RES_hh_tesh_in!M7=0,0,RES_hh_tesh_in!M7/RES_summary!M$21)</f>
        <v>83.206130504677958</v>
      </c>
      <c r="N7" s="72">
        <f>IF(RES_hh_tesh_in!N7=0,0,RES_hh_tesh_in!N7/RES_summary!N$21)</f>
        <v>80.775108846733403</v>
      </c>
      <c r="O7" s="72">
        <f>IF(RES_hh_tesh_in!O7=0,0,RES_hh_tesh_in!O7/RES_summary!O$21)</f>
        <v>86.038922956300325</v>
      </c>
      <c r="P7" s="72">
        <f>IF(RES_hh_tesh_in!P7=0,0,RES_hh_tesh_in!P7/RES_summary!P$21)</f>
        <v>74.488654227256575</v>
      </c>
      <c r="Q7" s="72">
        <f>IF(RES_hh_tesh_in!Q7=0,0,RES_hh_tesh_in!Q7/RES_summary!Q$21)</f>
        <v>81.153102594691333</v>
      </c>
      <c r="R7" s="72">
        <f>IF(RES_hh_tesh_in!R7=0,0,RES_hh_tesh_in!R7/RES_summary!R$21)</f>
        <v>78.301092229555266</v>
      </c>
      <c r="S7" s="72">
        <f>IF(RES_hh_tesh_in!S7=0,0,RES_hh_tesh_in!S7/RES_summary!S$21)</f>
        <v>77.966036232118171</v>
      </c>
      <c r="T7" s="72">
        <f>IF(RES_hh_tesh_in!T7=0,0,RES_hh_tesh_in!T7/RES_summary!T$21)</f>
        <v>68.66128512148957</v>
      </c>
      <c r="U7" s="72">
        <f>IF(RES_hh_tesh_in!U7=0,0,RES_hh_tesh_in!U7/RES_summary!U$21)</f>
        <v>70.213218065994781</v>
      </c>
      <c r="V7" s="72">
        <f>IF(RES_hh_tesh_in!V7=0,0,RES_hh_tesh_in!V7/RES_summary!V$21)</f>
        <v>70.626182333728678</v>
      </c>
      <c r="W7" s="72">
        <f>IF(RES_hh_tesh_in!W7=0,0,RES_hh_tesh_in!W7/RES_summary!W$21)</f>
        <v>68.386459344637927</v>
      </c>
      <c r="DA7" s="89" t="s">
        <v>910</v>
      </c>
    </row>
    <row r="8" spans="1:105" ht="12" customHeight="1" x14ac:dyDescent="0.25">
      <c r="A8" s="28" t="s">
        <v>192</v>
      </c>
      <c r="B8" s="72"/>
      <c r="C8" s="72">
        <f>IF(RES_hh_tesh_in!C8=0,0,RES_hh_tesh_in!C8/RES_summary!C$21)</f>
        <v>98.606500339244761</v>
      </c>
      <c r="D8" s="72">
        <f>IF(RES_hh_tesh_in!D8=0,0,RES_hh_tesh_in!D8/RES_summary!D$21)</f>
        <v>89.812773891757615</v>
      </c>
      <c r="E8" s="72">
        <f>IF(RES_hh_tesh_in!E8=0,0,RES_hh_tesh_in!E8/RES_summary!E$21)</f>
        <v>87.185576424741939</v>
      </c>
      <c r="F8" s="72">
        <f>IF(RES_hh_tesh_in!F8=0,0,RES_hh_tesh_in!F8/RES_summary!F$21)</f>
        <v>80.195241600140719</v>
      </c>
      <c r="G8" s="72">
        <f>IF(RES_hh_tesh_in!G8=0,0,RES_hh_tesh_in!G8/RES_summary!G$21)</f>
        <v>95.821125686435664</v>
      </c>
      <c r="H8" s="72">
        <f>IF(RES_hh_tesh_in!H8=0,0,RES_hh_tesh_in!H8/RES_summary!H$21)</f>
        <v>87.684896799600324</v>
      </c>
      <c r="I8" s="72">
        <f>IF(RES_hh_tesh_in!I8=0,0,RES_hh_tesh_in!I8/RES_summary!I$21)</f>
        <v>79.72971477196954</v>
      </c>
      <c r="J8" s="72">
        <f>IF(RES_hh_tesh_in!J8=0,0,RES_hh_tesh_in!J8/RES_summary!J$21)</f>
        <v>82.768480131494755</v>
      </c>
      <c r="K8" s="72">
        <f>IF(RES_hh_tesh_in!K8=0,0,RES_hh_tesh_in!K8/RES_summary!K$21)</f>
        <v>83.927839872709939</v>
      </c>
      <c r="L8" s="72">
        <f>IF(RES_hh_tesh_in!L8=0,0,RES_hh_tesh_in!L8/RES_summary!L$21)</f>
        <v>90.688210031657178</v>
      </c>
      <c r="M8" s="72">
        <f>IF(RES_hh_tesh_in!M8=0,0,RES_hh_tesh_in!M8/RES_summary!M$21)</f>
        <v>81.200233948467812</v>
      </c>
      <c r="N8" s="72">
        <f>IF(RES_hh_tesh_in!N8=0,0,RES_hh_tesh_in!N8/RES_summary!N$21)</f>
        <v>84.799006186445268</v>
      </c>
      <c r="O8" s="72">
        <f>IF(RES_hh_tesh_in!O8=0,0,RES_hh_tesh_in!O8/RES_summary!O$21)</f>
        <v>84.633538252237344</v>
      </c>
      <c r="P8" s="72">
        <f>IF(RES_hh_tesh_in!P8=0,0,RES_hh_tesh_in!P8/RES_summary!P$21)</f>
        <v>71.616754008943659</v>
      </c>
      <c r="Q8" s="72">
        <f>IF(RES_hh_tesh_in!Q8=0,0,RES_hh_tesh_in!Q8/RES_summary!Q$21)</f>
        <v>79.823134374059563</v>
      </c>
      <c r="R8" s="72">
        <f>IF(RES_hh_tesh_in!R8=0,0,RES_hh_tesh_in!R8/RES_summary!R$21)</f>
        <v>82.464872586891602</v>
      </c>
      <c r="S8" s="72">
        <f>IF(RES_hh_tesh_in!S8=0,0,RES_hh_tesh_in!S8/RES_summary!S$21)</f>
        <v>77.37326768157719</v>
      </c>
      <c r="T8" s="72">
        <f>IF(RES_hh_tesh_in!T8=0,0,RES_hh_tesh_in!T8/RES_summary!T$21)</f>
        <v>68.324688037452205</v>
      </c>
      <c r="U8" s="72">
        <f>IF(RES_hh_tesh_in!U8=0,0,RES_hh_tesh_in!U8/RES_summary!U$21)</f>
        <v>72.487340188815438</v>
      </c>
      <c r="V8" s="72">
        <f>IF(RES_hh_tesh_in!V8=0,0,RES_hh_tesh_in!V8/RES_summary!V$21)</f>
        <v>70.189329852903427</v>
      </c>
      <c r="W8" s="72">
        <f>IF(RES_hh_tesh_in!W8=0,0,RES_hh_tesh_in!W8/RES_summary!W$21)</f>
        <v>68.779204047729479</v>
      </c>
      <c r="DA8" s="89" t="s">
        <v>911</v>
      </c>
    </row>
    <row r="9" spans="1:105" ht="12" customHeight="1" x14ac:dyDescent="0.25">
      <c r="A9" s="28" t="s">
        <v>207</v>
      </c>
      <c r="B9" s="72"/>
      <c r="C9" s="72">
        <f>IF(RES_hh_tesh_in!C9=0,0,RES_hh_tesh_in!C9/RES_summary!C$21)</f>
        <v>99.066017231022485</v>
      </c>
      <c r="D9" s="72">
        <f>IF(RES_hh_tesh_in!D9=0,0,RES_hh_tesh_in!D9/RES_summary!D$21)</f>
        <v>93.081251348463553</v>
      </c>
      <c r="E9" s="72">
        <f>IF(RES_hh_tesh_in!E9=0,0,RES_hh_tesh_in!E9/RES_summary!E$21)</f>
        <v>89.783066873199331</v>
      </c>
      <c r="F9" s="72">
        <f>IF(RES_hh_tesh_in!F9=0,0,RES_hh_tesh_in!F9/RES_summary!F$21)</f>
        <v>86.003212961880976</v>
      </c>
      <c r="G9" s="72">
        <f>IF(RES_hh_tesh_in!G9=0,0,RES_hh_tesh_in!G9/RES_summary!G$21)</f>
        <v>88.001772955082146</v>
      </c>
      <c r="H9" s="72">
        <f>IF(RES_hh_tesh_in!H9=0,0,RES_hh_tesh_in!H9/RES_summary!H$21)</f>
        <v>86.603544207457134</v>
      </c>
      <c r="I9" s="72">
        <f>IF(RES_hh_tesh_in!I9=0,0,RES_hh_tesh_in!I9/RES_summary!I$21)</f>
        <v>84.624701282638128</v>
      </c>
      <c r="J9" s="72">
        <f>IF(RES_hh_tesh_in!J9=0,0,RES_hh_tesh_in!J9/RES_summary!J$21)</f>
        <v>84.573854793053115</v>
      </c>
      <c r="K9" s="72">
        <f>IF(RES_hh_tesh_in!K9=0,0,RES_hh_tesh_in!K9/RES_summary!K$21)</f>
        <v>84.208938132628731</v>
      </c>
      <c r="L9" s="72">
        <f>IF(RES_hh_tesh_in!L9=0,0,RES_hh_tesh_in!L9/RES_summary!L$21)</f>
        <v>90.902927782099098</v>
      </c>
      <c r="M9" s="72">
        <f>IF(RES_hh_tesh_in!M9=0,0,RES_hh_tesh_in!M9/RES_summary!M$21)</f>
        <v>84.771011393379808</v>
      </c>
      <c r="N9" s="72">
        <f>IF(RES_hh_tesh_in!N9=0,0,RES_hh_tesh_in!N9/RES_summary!N$21)</f>
        <v>89.058052763494132</v>
      </c>
      <c r="O9" s="72">
        <f>IF(RES_hh_tesh_in!O9=0,0,RES_hh_tesh_in!O9/RES_summary!O$21)</f>
        <v>88.345503307808897</v>
      </c>
      <c r="P9" s="72">
        <f>IF(RES_hh_tesh_in!P9=0,0,RES_hh_tesh_in!P9/RES_summary!P$21)</f>
        <v>74.437768881999318</v>
      </c>
      <c r="Q9" s="72">
        <f>IF(RES_hh_tesh_in!Q9=0,0,RES_hh_tesh_in!Q9/RES_summary!Q$21)</f>
        <v>81.710442961288734</v>
      </c>
      <c r="R9" s="72">
        <f>IF(RES_hh_tesh_in!R9=0,0,RES_hh_tesh_in!R9/RES_summary!R$21)</f>
        <v>79.866339394641528</v>
      </c>
      <c r="S9" s="72">
        <f>IF(RES_hh_tesh_in!S9=0,0,RES_hh_tesh_in!S9/RES_summary!S$21)</f>
        <v>78.047355573190785</v>
      </c>
      <c r="T9" s="72">
        <f>IF(RES_hh_tesh_in!T9=0,0,RES_hh_tesh_in!T9/RES_summary!T$21)</f>
        <v>69.208658769769215</v>
      </c>
      <c r="U9" s="72">
        <f>IF(RES_hh_tesh_in!U9=0,0,RES_hh_tesh_in!U9/RES_summary!U$21)</f>
        <v>70.701123491735572</v>
      </c>
      <c r="V9" s="72">
        <f>IF(RES_hh_tesh_in!V9=0,0,RES_hh_tesh_in!V9/RES_summary!V$21)</f>
        <v>68.082577430194036</v>
      </c>
      <c r="W9" s="72">
        <f>IF(RES_hh_tesh_in!W9=0,0,RES_hh_tesh_in!W9/RES_summary!W$21)</f>
        <v>75.245381898145851</v>
      </c>
      <c r="DA9" s="89" t="s">
        <v>912</v>
      </c>
    </row>
    <row r="10" spans="1:105" ht="12" customHeight="1" x14ac:dyDescent="0.25">
      <c r="A10" s="28" t="s">
        <v>202</v>
      </c>
      <c r="B10" s="72"/>
      <c r="C10" s="72">
        <f>IF(RES_hh_tesh_in!C10=0,0,RES_hh_tesh_in!C10/RES_summary!C$21)</f>
        <v>0</v>
      </c>
      <c r="D10" s="72">
        <f>IF(RES_hh_tesh_in!D10=0,0,RES_hh_tesh_in!D10/RES_summary!D$21)</f>
        <v>0</v>
      </c>
      <c r="E10" s="72">
        <f>IF(RES_hh_tesh_in!E10=0,0,RES_hh_tesh_in!E10/RES_summary!E$21)</f>
        <v>0</v>
      </c>
      <c r="F10" s="72">
        <f>IF(RES_hh_tesh_in!F10=0,0,RES_hh_tesh_in!F10/RES_summary!F$21)</f>
        <v>0</v>
      </c>
      <c r="G10" s="72">
        <f>IF(RES_hh_tesh_in!G10=0,0,RES_hh_tesh_in!G10/RES_summary!G$21)</f>
        <v>0</v>
      </c>
      <c r="H10" s="72">
        <f>IF(RES_hh_tesh_in!H10=0,0,RES_hh_tesh_in!H10/RES_summary!H$21)</f>
        <v>0</v>
      </c>
      <c r="I10" s="72">
        <f>IF(RES_hh_tesh_in!I10=0,0,RES_hh_tesh_in!I10/RES_summary!I$21)</f>
        <v>0</v>
      </c>
      <c r="J10" s="72">
        <f>IF(RES_hh_tesh_in!J10=0,0,RES_hh_tesh_in!J10/RES_summary!J$21)</f>
        <v>0</v>
      </c>
      <c r="K10" s="72">
        <f>IF(RES_hh_tesh_in!K10=0,0,RES_hh_tesh_in!K10/RES_summary!K$21)</f>
        <v>0</v>
      </c>
      <c r="L10" s="72">
        <f>IF(RES_hh_tesh_in!L10=0,0,RES_hh_tesh_in!L10/RES_summary!L$21)</f>
        <v>0</v>
      </c>
      <c r="M10" s="72">
        <f>IF(RES_hh_tesh_in!M10=0,0,RES_hh_tesh_in!M10/RES_summary!M$21)</f>
        <v>0</v>
      </c>
      <c r="N10" s="72">
        <f>IF(RES_hh_tesh_in!N10=0,0,RES_hh_tesh_in!N10/RES_summary!N$21)</f>
        <v>0</v>
      </c>
      <c r="O10" s="72">
        <f>IF(RES_hh_tesh_in!O10=0,0,RES_hh_tesh_in!O10/RES_summary!O$21)</f>
        <v>0</v>
      </c>
      <c r="P10" s="72">
        <f>IF(RES_hh_tesh_in!P10=0,0,RES_hh_tesh_in!P10/RES_summary!P$21)</f>
        <v>0</v>
      </c>
      <c r="Q10" s="72">
        <f>IF(RES_hh_tesh_in!Q10=0,0,RES_hh_tesh_in!Q10/RES_summary!Q$21)</f>
        <v>0</v>
      </c>
      <c r="R10" s="72">
        <f>IF(RES_hh_tesh_in!R10=0,0,RES_hh_tesh_in!R10/RES_summary!R$21)</f>
        <v>0</v>
      </c>
      <c r="S10" s="72">
        <f>IF(RES_hh_tesh_in!S10=0,0,RES_hh_tesh_in!S10/RES_summary!S$21)</f>
        <v>0</v>
      </c>
      <c r="T10" s="72">
        <f>IF(RES_hh_tesh_in!T10=0,0,RES_hh_tesh_in!T10/RES_summary!T$21)</f>
        <v>0</v>
      </c>
      <c r="U10" s="72">
        <f>IF(RES_hh_tesh_in!U10=0,0,RES_hh_tesh_in!U10/RES_summary!U$21)</f>
        <v>0</v>
      </c>
      <c r="V10" s="72">
        <f>IF(RES_hh_tesh_in!V10=0,0,RES_hh_tesh_in!V10/RES_summary!V$21)</f>
        <v>0</v>
      </c>
      <c r="W10" s="72">
        <f>IF(RES_hh_tesh_in!W10=0,0,RES_hh_tesh_in!W10/RES_summary!W$21)</f>
        <v>0</v>
      </c>
      <c r="DA10" s="89" t="s">
        <v>913</v>
      </c>
    </row>
    <row r="11" spans="1:105" ht="12" customHeight="1" x14ac:dyDescent="0.25">
      <c r="A11" s="28" t="s">
        <v>203</v>
      </c>
      <c r="B11" s="72"/>
      <c r="C11" s="72">
        <f>IF(RES_hh_tesh_in!C11=0,0,RES_hh_tesh_in!C11/RES_summary!C$21)</f>
        <v>99.939656962413451</v>
      </c>
      <c r="D11" s="72">
        <f>IF(RES_hh_tesh_in!D11=0,0,RES_hh_tesh_in!D11/RES_summary!D$21)</f>
        <v>90.616593260515913</v>
      </c>
      <c r="E11" s="72">
        <f>IF(RES_hh_tesh_in!E11=0,0,RES_hh_tesh_in!E11/RES_summary!E$21)</f>
        <v>91.986129614076262</v>
      </c>
      <c r="F11" s="72">
        <f>IF(RES_hh_tesh_in!F11=0,0,RES_hh_tesh_in!F11/RES_summary!F$21)</f>
        <v>98.805703161775028</v>
      </c>
      <c r="G11" s="72">
        <f>IF(RES_hh_tesh_in!G11=0,0,RES_hh_tesh_in!G11/RES_summary!G$21)</f>
        <v>0</v>
      </c>
      <c r="H11" s="72">
        <f>IF(RES_hh_tesh_in!H11=0,0,RES_hh_tesh_in!H11/RES_summary!H$21)</f>
        <v>78.825694782477314</v>
      </c>
      <c r="I11" s="72">
        <f>IF(RES_hh_tesh_in!I11=0,0,RES_hh_tesh_in!I11/RES_summary!I$21)</f>
        <v>85.201740076122917</v>
      </c>
      <c r="J11" s="72">
        <f>IF(RES_hh_tesh_in!J11=0,0,RES_hh_tesh_in!J11/RES_summary!J$21)</f>
        <v>85.959633296958273</v>
      </c>
      <c r="K11" s="72">
        <f>IF(RES_hh_tesh_in!K11=0,0,RES_hh_tesh_in!K11/RES_summary!K$21)</f>
        <v>84.55152511584032</v>
      </c>
      <c r="L11" s="72">
        <f>IF(RES_hh_tesh_in!L11=0,0,RES_hh_tesh_in!L11/RES_summary!L$21)</f>
        <v>89.656228982226438</v>
      </c>
      <c r="M11" s="72">
        <f>IF(RES_hh_tesh_in!M11=0,0,RES_hh_tesh_in!M11/RES_summary!M$21)</f>
        <v>83.404995423883463</v>
      </c>
      <c r="N11" s="72">
        <f>IF(RES_hh_tesh_in!N11=0,0,RES_hh_tesh_in!N11/RES_summary!N$21)</f>
        <v>87.243748219865196</v>
      </c>
      <c r="O11" s="72">
        <f>IF(RES_hh_tesh_in!O11=0,0,RES_hh_tesh_in!O11/RES_summary!O$21)</f>
        <v>89.19381130008837</v>
      </c>
      <c r="P11" s="72">
        <f>IF(RES_hh_tesh_in!P11=0,0,RES_hh_tesh_in!P11/RES_summary!P$21)</f>
        <v>76.450375574573158</v>
      </c>
      <c r="Q11" s="72">
        <f>IF(RES_hh_tesh_in!Q11=0,0,RES_hh_tesh_in!Q11/RES_summary!Q$21)</f>
        <v>83.757052229611745</v>
      </c>
      <c r="R11" s="72">
        <f>IF(RES_hh_tesh_in!R11=0,0,RES_hh_tesh_in!R11/RES_summary!R$21)</f>
        <v>80.872035208106567</v>
      </c>
      <c r="S11" s="72">
        <f>IF(RES_hh_tesh_in!S11=0,0,RES_hh_tesh_in!S11/RES_summary!S$21)</f>
        <v>80.502328140862076</v>
      </c>
      <c r="T11" s="72">
        <f>IF(RES_hh_tesh_in!T11=0,0,RES_hh_tesh_in!T11/RES_summary!T$21)</f>
        <v>71.6540530828253</v>
      </c>
      <c r="U11" s="72">
        <f>IF(RES_hh_tesh_in!U11=0,0,RES_hh_tesh_in!U11/RES_summary!U$21)</f>
        <v>70.079353914003875</v>
      </c>
      <c r="V11" s="72">
        <f>IF(RES_hh_tesh_in!V11=0,0,RES_hh_tesh_in!V11/RES_summary!V$21)</f>
        <v>73.289084586789372</v>
      </c>
      <c r="W11" s="72">
        <f>IF(RES_hh_tesh_in!W11=0,0,RES_hh_tesh_in!W11/RES_summary!W$21)</f>
        <v>69.40848782433001</v>
      </c>
      <c r="DA11" s="89" t="s">
        <v>914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94.842298148267858</v>
      </c>
      <c r="D12" s="72">
        <f>IF(RES_hh_tesh_in!D12=0,0,RES_hh_tesh_in!D12/RES_summary!D$21)</f>
        <v>90.708940234529564</v>
      </c>
      <c r="E12" s="72">
        <f>IF(RES_hh_tesh_in!E12=0,0,RES_hh_tesh_in!E12/RES_summary!E$21)</f>
        <v>91.992857268975939</v>
      </c>
      <c r="F12" s="72">
        <f>IF(RES_hh_tesh_in!F12=0,0,RES_hh_tesh_in!F12/RES_summary!F$21)</f>
        <v>88.52303180198119</v>
      </c>
      <c r="G12" s="72">
        <f>IF(RES_hh_tesh_in!G12=0,0,RES_hh_tesh_in!G12/RES_summary!G$21)</f>
        <v>92.65802569854246</v>
      </c>
      <c r="H12" s="72">
        <f>IF(RES_hh_tesh_in!H12=0,0,RES_hh_tesh_in!H12/RES_summary!H$21)</f>
        <v>80.716793995403478</v>
      </c>
      <c r="I12" s="72">
        <f>IF(RES_hh_tesh_in!I12=0,0,RES_hh_tesh_in!I12/RES_summary!I$21)</f>
        <v>85.914724402988071</v>
      </c>
      <c r="J12" s="72">
        <f>IF(RES_hh_tesh_in!J12=0,0,RES_hh_tesh_in!J12/RES_summary!J$21)</f>
        <v>78.262414402090045</v>
      </c>
      <c r="K12" s="72">
        <f>IF(RES_hh_tesh_in!K12=0,0,RES_hh_tesh_in!K12/RES_summary!K$21)</f>
        <v>91.300567170242573</v>
      </c>
      <c r="L12" s="72">
        <f>IF(RES_hh_tesh_in!L12=0,0,RES_hh_tesh_in!L12/RES_summary!L$21)</f>
        <v>90.641935947478743</v>
      </c>
      <c r="M12" s="72">
        <f>IF(RES_hh_tesh_in!M12=0,0,RES_hh_tesh_in!M12/RES_summary!M$21)</f>
        <v>86.100374299183073</v>
      </c>
      <c r="N12" s="72">
        <f>IF(RES_hh_tesh_in!N12=0,0,RES_hh_tesh_in!N12/RES_summary!N$21)</f>
        <v>86.827800192481675</v>
      </c>
      <c r="O12" s="72">
        <f>IF(RES_hh_tesh_in!O12=0,0,RES_hh_tesh_in!O12/RES_summary!O$21)</f>
        <v>80.838161820320877</v>
      </c>
      <c r="P12" s="72">
        <f>IF(RES_hh_tesh_in!P12=0,0,RES_hh_tesh_in!P12/RES_summary!P$21)</f>
        <v>75.229484685005175</v>
      </c>
      <c r="Q12" s="72">
        <f>IF(RES_hh_tesh_in!Q12=0,0,RES_hh_tesh_in!Q12/RES_summary!Q$21)</f>
        <v>89.582037793930155</v>
      </c>
      <c r="R12" s="72">
        <f>IF(RES_hh_tesh_in!R12=0,0,RES_hh_tesh_in!R12/RES_summary!R$21)</f>
        <v>82.257349731324098</v>
      </c>
      <c r="S12" s="72">
        <f>IF(RES_hh_tesh_in!S12=0,0,RES_hh_tesh_in!S12/RES_summary!S$21)</f>
        <v>75.463280889277542</v>
      </c>
      <c r="T12" s="72">
        <f>IF(RES_hh_tesh_in!T12=0,0,RES_hh_tesh_in!T12/RES_summary!T$21)</f>
        <v>73.21318098499772</v>
      </c>
      <c r="U12" s="72">
        <f>IF(RES_hh_tesh_in!U12=0,0,RES_hh_tesh_in!U12/RES_summary!U$21)</f>
        <v>65.967871179467394</v>
      </c>
      <c r="V12" s="72">
        <f>IF(RES_hh_tesh_in!V12=0,0,RES_hh_tesh_in!V12/RES_summary!V$21)</f>
        <v>79.650075378698133</v>
      </c>
      <c r="W12" s="72">
        <f>IF(RES_hh_tesh_in!W12=0,0,RES_hh_tesh_in!W12/RES_summary!W$21)</f>
        <v>73.54076405513068</v>
      </c>
      <c r="DA12" s="89" t="s">
        <v>915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100.76355175174095</v>
      </c>
      <c r="D13" s="74">
        <f>IF(RES_hh_tesh_in!D13=0,0,RES_hh_tesh_in!D13/RES_summary!D$21)</f>
        <v>95.627998601766564</v>
      </c>
      <c r="E13" s="74">
        <f>IF(RES_hh_tesh_in!E13=0,0,RES_hh_tesh_in!E13/RES_summary!E$21)</f>
        <v>95.784300716861566</v>
      </c>
      <c r="F13" s="74">
        <f>IF(RES_hh_tesh_in!F13=0,0,RES_hh_tesh_in!F13/RES_summary!F$21)</f>
        <v>90.670249972189865</v>
      </c>
      <c r="G13" s="74">
        <f>IF(RES_hh_tesh_in!G13=0,0,RES_hh_tesh_in!G13/RES_summary!G$21)</f>
        <v>87.161496038701358</v>
      </c>
      <c r="H13" s="74">
        <f>IF(RES_hh_tesh_in!H13=0,0,RES_hh_tesh_in!H13/RES_summary!H$21)</f>
        <v>83.471747620239682</v>
      </c>
      <c r="I13" s="74">
        <f>IF(RES_hh_tesh_in!I13=0,0,RES_hh_tesh_in!I13/RES_summary!I$21)</f>
        <v>85.516924905636472</v>
      </c>
      <c r="J13" s="74">
        <f>IF(RES_hh_tesh_in!J13=0,0,RES_hh_tesh_in!J13/RES_summary!J$21)</f>
        <v>85.156801536669477</v>
      </c>
      <c r="K13" s="74">
        <f>IF(RES_hh_tesh_in!K13=0,0,RES_hh_tesh_in!K13/RES_summary!K$21)</f>
        <v>83.414492207226246</v>
      </c>
      <c r="L13" s="74">
        <f>IF(RES_hh_tesh_in!L13=0,0,RES_hh_tesh_in!L13/RES_summary!L$21)</f>
        <v>90.435263217454263</v>
      </c>
      <c r="M13" s="74">
        <f>IF(RES_hh_tesh_in!M13=0,0,RES_hh_tesh_in!M13/RES_summary!M$21)</f>
        <v>87.972469940515467</v>
      </c>
      <c r="N13" s="74">
        <f>IF(RES_hh_tesh_in!N13=0,0,RES_hh_tesh_in!N13/RES_summary!N$21)</f>
        <v>87.196392338113682</v>
      </c>
      <c r="O13" s="74">
        <f>IF(RES_hh_tesh_in!O13=0,0,RES_hh_tesh_in!O13/RES_summary!O$21)</f>
        <v>89.60659160911429</v>
      </c>
      <c r="P13" s="74">
        <f>IF(RES_hh_tesh_in!P13=0,0,RES_hh_tesh_in!P13/RES_summary!P$21)</f>
        <v>70.63499074081578</v>
      </c>
      <c r="Q13" s="74">
        <f>IF(RES_hh_tesh_in!Q13=0,0,RES_hh_tesh_in!Q13/RES_summary!Q$21)</f>
        <v>79.446734418493293</v>
      </c>
      <c r="R13" s="74">
        <f>IF(RES_hh_tesh_in!R13=0,0,RES_hh_tesh_in!R13/RES_summary!R$21)</f>
        <v>84.174888284374774</v>
      </c>
      <c r="S13" s="74">
        <f>IF(RES_hh_tesh_in!S13=0,0,RES_hh_tesh_in!S13/RES_summary!S$21)</f>
        <v>79.016369377113463</v>
      </c>
      <c r="T13" s="74">
        <f>IF(RES_hh_tesh_in!T13=0,0,RES_hh_tesh_in!T13/RES_summary!T$21)</f>
        <v>70.45111511457803</v>
      </c>
      <c r="U13" s="74">
        <f>IF(RES_hh_tesh_in!U13=0,0,RES_hh_tesh_in!U13/RES_summary!U$21)</f>
        <v>71.091156922504311</v>
      </c>
      <c r="V13" s="74">
        <f>IF(RES_hh_tesh_in!V13=0,0,RES_hh_tesh_in!V13/RES_summary!V$21)</f>
        <v>80.344844791065142</v>
      </c>
      <c r="W13" s="74">
        <f>IF(RES_hh_tesh_in!W13=0,0,RES_hh_tesh_in!W13/RES_summary!W$21)</f>
        <v>69.798377106175664</v>
      </c>
      <c r="DA13" s="90" t="s">
        <v>916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1.9367391469702284</v>
      </c>
      <c r="D14" s="76">
        <f>IF(RES_hh_tesh_in!D14=0,0,RES_hh_tesh_in!D14/RES_summary!D$21)</f>
        <v>1.7486368602984148</v>
      </c>
      <c r="E14" s="76">
        <f>IF(RES_hh_tesh_in!E14=0,0,RES_hh_tesh_in!E14/RES_summary!E$21)</f>
        <v>1.7212863266005569</v>
      </c>
      <c r="F14" s="76">
        <f>IF(RES_hh_tesh_in!F14=0,0,RES_hh_tesh_in!F14/RES_summary!F$21)</f>
        <v>1.5312820227203405</v>
      </c>
      <c r="G14" s="76">
        <f>IF(RES_hh_tesh_in!G14=0,0,RES_hh_tesh_in!G14/RES_summary!G$21)</f>
        <v>1.6639431744720656</v>
      </c>
      <c r="H14" s="76">
        <f>IF(RES_hh_tesh_in!H14=0,0,RES_hh_tesh_in!H14/RES_summary!H$21)</f>
        <v>1.3530667735393596</v>
      </c>
      <c r="I14" s="76">
        <f>IF(RES_hh_tesh_in!I14=0,0,RES_hh_tesh_in!I14/RES_summary!I$21)</f>
        <v>1.021686157081525</v>
      </c>
      <c r="J14" s="76">
        <f>IF(RES_hh_tesh_in!J14=0,0,RES_hh_tesh_in!J14/RES_summary!J$21)</f>
        <v>1.088457677893846</v>
      </c>
      <c r="K14" s="76">
        <f>IF(RES_hh_tesh_in!K14=0,0,RES_hh_tesh_in!K14/RES_summary!K$21)</f>
        <v>1.0642868296845005</v>
      </c>
      <c r="L14" s="76">
        <f>IF(RES_hh_tesh_in!L14=0,0,RES_hh_tesh_in!L14/RES_summary!L$21)</f>
        <v>1.1636116081427159</v>
      </c>
      <c r="M14" s="76">
        <f>IF(RES_hh_tesh_in!M14=0,0,RES_hh_tesh_in!M14/RES_summary!M$21)</f>
        <v>0.99646414717535892</v>
      </c>
      <c r="N14" s="76">
        <f>IF(RES_hh_tesh_in!N14=0,0,RES_hh_tesh_in!N14/RES_summary!N$21)</f>
        <v>1.0414291041669193</v>
      </c>
      <c r="O14" s="76">
        <f>IF(RES_hh_tesh_in!O14=0,0,RES_hh_tesh_in!O14/RES_summary!O$21)</f>
        <v>1.1014190502043415</v>
      </c>
      <c r="P14" s="76">
        <f>IF(RES_hh_tesh_in!P14=0,0,RES_hh_tesh_in!P14/RES_summary!P$21)</f>
        <v>0.91856030396622335</v>
      </c>
      <c r="Q14" s="76">
        <f>IF(RES_hh_tesh_in!Q14=0,0,RES_hh_tesh_in!Q14/RES_summary!Q$21)</f>
        <v>1.1191675834833621</v>
      </c>
      <c r="R14" s="76">
        <f>IF(RES_hh_tesh_in!R14=0,0,RES_hh_tesh_in!R14/RES_summary!R$21)</f>
        <v>1.1336094834402488</v>
      </c>
      <c r="S14" s="76">
        <f>IF(RES_hh_tesh_in!S14=0,0,RES_hh_tesh_in!S14/RES_summary!S$21)</f>
        <v>1.0840348177726278</v>
      </c>
      <c r="T14" s="76">
        <f>IF(RES_hh_tesh_in!T14=0,0,RES_hh_tesh_in!T14/RES_summary!T$21)</f>
        <v>0.93448949391990299</v>
      </c>
      <c r="U14" s="76">
        <f>IF(RES_hh_tesh_in!U14=0,0,RES_hh_tesh_in!U14/RES_summary!U$21)</f>
        <v>0.98656081019932451</v>
      </c>
      <c r="V14" s="76">
        <f>IF(RES_hh_tesh_in!V14=0,0,RES_hh_tesh_in!V14/RES_summary!V$21)</f>
        <v>0.89854287571846114</v>
      </c>
      <c r="W14" s="76">
        <f>IF(RES_hh_tesh_in!W14=0,0,RES_hh_tesh_in!W14/RES_summary!W$21)</f>
        <v>0.8926918024223871</v>
      </c>
      <c r="DA14" s="91" t="s">
        <v>917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4.2385012785008461E-2</v>
      </c>
      <c r="D15" s="69">
        <f>IF(RES_hh_tesh_in!D15=0,0,RES_hh_tesh_in!D15/RES_summary!D$21)</f>
        <v>3.4852386247121142E-2</v>
      </c>
      <c r="E15" s="69">
        <f>IF(RES_hh_tesh_in!E15=0,0,RES_hh_tesh_in!E15/RES_summary!E$21)</f>
        <v>7.2166242346081003E-2</v>
      </c>
      <c r="F15" s="69">
        <f>IF(RES_hh_tesh_in!F15=0,0,RES_hh_tesh_in!F15/RES_summary!F$21)</f>
        <v>5.1866290930731897E-2</v>
      </c>
      <c r="G15" s="69">
        <f>IF(RES_hh_tesh_in!G15=0,0,RES_hh_tesh_in!G15/RES_summary!G$21)</f>
        <v>4.8917997450535461E-2</v>
      </c>
      <c r="H15" s="69">
        <f>IF(RES_hh_tesh_in!H15=0,0,RES_hh_tesh_in!H15/RES_summary!H$21)</f>
        <v>6.3892135561569405E-2</v>
      </c>
      <c r="I15" s="69">
        <f>IF(RES_hh_tesh_in!I15=0,0,RES_hh_tesh_in!I15/RES_summary!I$21)</f>
        <v>7.7968523630160866E-2</v>
      </c>
      <c r="J15" s="69">
        <f>IF(RES_hh_tesh_in!J15=0,0,RES_hh_tesh_in!J15/RES_summary!J$21)</f>
        <v>5.9987630173751513E-2</v>
      </c>
      <c r="K15" s="69">
        <f>IF(RES_hh_tesh_in!K15=0,0,RES_hh_tesh_in!K15/RES_summary!K$21)</f>
        <v>5.187282125329374E-2</v>
      </c>
      <c r="L15" s="69">
        <f>IF(RES_hh_tesh_in!L15=0,0,RES_hh_tesh_in!L15/RES_summary!L$21)</f>
        <v>6.5520860659605051E-2</v>
      </c>
      <c r="M15" s="69">
        <f>IF(RES_hh_tesh_in!M15=0,0,RES_hh_tesh_in!M15/RES_summary!M$21)</f>
        <v>6.5077616025990104E-2</v>
      </c>
      <c r="N15" s="69">
        <f>IF(RES_hh_tesh_in!N15=0,0,RES_hh_tesh_in!N15/RES_summary!N$21)</f>
        <v>4.672333005060679E-2</v>
      </c>
      <c r="O15" s="69">
        <f>IF(RES_hh_tesh_in!O15=0,0,RES_hh_tesh_in!O15/RES_summary!O$21)</f>
        <v>8.4703533141578358E-2</v>
      </c>
      <c r="P15" s="69">
        <f>IF(RES_hh_tesh_in!P15=0,0,RES_hh_tesh_in!P15/RES_summary!P$21)</f>
        <v>3.9637520547719504E-2</v>
      </c>
      <c r="Q15" s="69">
        <f>IF(RES_hh_tesh_in!Q15=0,0,RES_hh_tesh_in!Q15/RES_summary!Q$21)</f>
        <v>8.0216966928784356E-2</v>
      </c>
      <c r="R15" s="69">
        <f>IF(RES_hh_tesh_in!R15=0,0,RES_hh_tesh_in!R15/RES_summary!R$21)</f>
        <v>6.8237052594147279E-2</v>
      </c>
      <c r="S15" s="69">
        <f>IF(RES_hh_tesh_in!S15=0,0,RES_hh_tesh_in!S15/RES_summary!S$21)</f>
        <v>0.12810668818583837</v>
      </c>
      <c r="T15" s="69">
        <f>IF(RES_hh_tesh_in!T15=0,0,RES_hh_tesh_in!T15/RES_summary!T$21)</f>
        <v>0.10622512575476217</v>
      </c>
      <c r="U15" s="69">
        <f>IF(RES_hh_tesh_in!U15=0,0,RES_hh_tesh_in!U15/RES_summary!U$21)</f>
        <v>0.15739683180801942</v>
      </c>
      <c r="V15" s="69">
        <f>IF(RES_hh_tesh_in!V15=0,0,RES_hh_tesh_in!V15/RES_summary!V$21)</f>
        <v>0.18394546807778889</v>
      </c>
      <c r="W15" s="69">
        <f>IF(RES_hh_tesh_in!W15=0,0,RES_hh_tesh_in!W15/RES_summary!W$21)</f>
        <v>0.11387505972737035</v>
      </c>
      <c r="DA15" s="88" t="s">
        <v>918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4.2385012785008461E-2</v>
      </c>
      <c r="D16" s="72">
        <f>IF(RES_hh_tesh_in!D16=0,0,RES_hh_tesh_in!D16/RES_summary!D$21)</f>
        <v>3.4852386247121142E-2</v>
      </c>
      <c r="E16" s="72">
        <f>IF(RES_hh_tesh_in!E16=0,0,RES_hh_tesh_in!E16/RES_summary!E$21)</f>
        <v>7.2166242346081003E-2</v>
      </c>
      <c r="F16" s="72">
        <f>IF(RES_hh_tesh_in!F16=0,0,RES_hh_tesh_in!F16/RES_summary!F$21)</f>
        <v>5.1866290930731897E-2</v>
      </c>
      <c r="G16" s="72">
        <f>IF(RES_hh_tesh_in!G16=0,0,RES_hh_tesh_in!G16/RES_summary!G$21)</f>
        <v>4.8917997450535461E-2</v>
      </c>
      <c r="H16" s="72">
        <f>IF(RES_hh_tesh_in!H16=0,0,RES_hh_tesh_in!H16/RES_summary!H$21)</f>
        <v>6.3892135561569405E-2</v>
      </c>
      <c r="I16" s="72">
        <f>IF(RES_hh_tesh_in!I16=0,0,RES_hh_tesh_in!I16/RES_summary!I$21)</f>
        <v>7.7968523630160866E-2</v>
      </c>
      <c r="J16" s="72">
        <f>IF(RES_hh_tesh_in!J16=0,0,RES_hh_tesh_in!J16/RES_summary!J$21)</f>
        <v>5.9987630173751513E-2</v>
      </c>
      <c r="K16" s="72">
        <f>IF(RES_hh_tesh_in!K16=0,0,RES_hh_tesh_in!K16/RES_summary!K$21)</f>
        <v>5.187282125329374E-2</v>
      </c>
      <c r="L16" s="72">
        <f>IF(RES_hh_tesh_in!L16=0,0,RES_hh_tesh_in!L16/RES_summary!L$21)</f>
        <v>6.5520860659605051E-2</v>
      </c>
      <c r="M16" s="72">
        <f>IF(RES_hh_tesh_in!M16=0,0,RES_hh_tesh_in!M16/RES_summary!M$21)</f>
        <v>6.5077616025990104E-2</v>
      </c>
      <c r="N16" s="72">
        <f>IF(RES_hh_tesh_in!N16=0,0,RES_hh_tesh_in!N16/RES_summary!N$21)</f>
        <v>4.672333005060679E-2</v>
      </c>
      <c r="O16" s="72">
        <f>IF(RES_hh_tesh_in!O16=0,0,RES_hh_tesh_in!O16/RES_summary!O$21)</f>
        <v>8.4703533141578358E-2</v>
      </c>
      <c r="P16" s="72">
        <f>IF(RES_hh_tesh_in!P16=0,0,RES_hh_tesh_in!P16/RES_summary!P$21)</f>
        <v>3.9637520547719504E-2</v>
      </c>
      <c r="Q16" s="72">
        <f>IF(RES_hh_tesh_in!Q16=0,0,RES_hh_tesh_in!Q16/RES_summary!Q$21)</f>
        <v>8.0216966928784356E-2</v>
      </c>
      <c r="R16" s="72">
        <f>IF(RES_hh_tesh_in!R16=0,0,RES_hh_tesh_in!R16/RES_summary!R$21)</f>
        <v>6.8237052594147279E-2</v>
      </c>
      <c r="S16" s="72">
        <f>IF(RES_hh_tesh_in!S16=0,0,RES_hh_tesh_in!S16/RES_summary!S$21)</f>
        <v>0.12810668818583837</v>
      </c>
      <c r="T16" s="72">
        <f>IF(RES_hh_tesh_in!T16=0,0,RES_hh_tesh_in!T16/RES_summary!T$21)</f>
        <v>0.10622512575476217</v>
      </c>
      <c r="U16" s="72">
        <f>IF(RES_hh_tesh_in!U16=0,0,RES_hh_tesh_in!U16/RES_summary!U$21)</f>
        <v>0.15739683180801942</v>
      </c>
      <c r="V16" s="72">
        <f>IF(RES_hh_tesh_in!V16=0,0,RES_hh_tesh_in!V16/RES_summary!V$21)</f>
        <v>0.18394546807778889</v>
      </c>
      <c r="W16" s="72">
        <f>IF(RES_hh_tesh_in!W16=0,0,RES_hh_tesh_in!W16/RES_summary!W$21)</f>
        <v>0.11387505972737035</v>
      </c>
      <c r="DA16" s="89" t="s">
        <v>919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16.548377337290422</v>
      </c>
      <c r="D17" s="69">
        <f>IF(RES_hh_tesh_in!D17=0,0,RES_hh_tesh_in!D17/RES_summary!D$21)</f>
        <v>18.737095443583993</v>
      </c>
      <c r="E17" s="69">
        <f>IF(RES_hh_tesh_in!E17=0,0,RES_hh_tesh_in!E17/RES_summary!E$21)</f>
        <v>16.375139590778659</v>
      </c>
      <c r="F17" s="69">
        <f>IF(RES_hh_tesh_in!F17=0,0,RES_hh_tesh_in!F17/RES_summary!F$21)</f>
        <v>17.402813887770748</v>
      </c>
      <c r="G17" s="69">
        <f>IF(RES_hh_tesh_in!G17=0,0,RES_hh_tesh_in!G17/RES_summary!G$21)</f>
        <v>17.432485532767735</v>
      </c>
      <c r="H17" s="69">
        <f>IF(RES_hh_tesh_in!H17=0,0,RES_hh_tesh_in!H17/RES_summary!H$21)</f>
        <v>17.244856703714412</v>
      </c>
      <c r="I17" s="69">
        <f>IF(RES_hh_tesh_in!I17=0,0,RES_hh_tesh_in!I17/RES_summary!I$21)</f>
        <v>18.240054428203351</v>
      </c>
      <c r="J17" s="69">
        <f>IF(RES_hh_tesh_in!J17=0,0,RES_hh_tesh_in!J17/RES_summary!J$21)</f>
        <v>19.208970610091349</v>
      </c>
      <c r="K17" s="69">
        <f>IF(RES_hh_tesh_in!K17=0,0,RES_hh_tesh_in!K17/RES_summary!K$21)</f>
        <v>20.887929355371337</v>
      </c>
      <c r="L17" s="69">
        <f>IF(RES_hh_tesh_in!L17=0,0,RES_hh_tesh_in!L17/RES_summary!L$21)</f>
        <v>18.878123850777218</v>
      </c>
      <c r="M17" s="69">
        <f>IF(RES_hh_tesh_in!M17=0,0,RES_hh_tesh_in!M17/RES_summary!M$21)</f>
        <v>20.853374318227679</v>
      </c>
      <c r="N17" s="69">
        <f>IF(RES_hh_tesh_in!N17=0,0,RES_hh_tesh_in!N17/RES_summary!N$21)</f>
        <v>22.421451867751529</v>
      </c>
      <c r="O17" s="69">
        <f>IF(RES_hh_tesh_in!O17=0,0,RES_hh_tesh_in!O17/RES_summary!O$21)</f>
        <v>19.460117972455528</v>
      </c>
      <c r="P17" s="69">
        <f>IF(RES_hh_tesh_in!P17=0,0,RES_hh_tesh_in!P17/RES_summary!P$21)</f>
        <v>22.331317281304482</v>
      </c>
      <c r="Q17" s="69">
        <f>IF(RES_hh_tesh_in!Q17=0,0,RES_hh_tesh_in!Q17/RES_summary!Q$21)</f>
        <v>27.04328324460597</v>
      </c>
      <c r="R17" s="69">
        <f>IF(RES_hh_tesh_in!R17=0,0,RES_hh_tesh_in!R17/RES_summary!R$21)</f>
        <v>21.622301855557062</v>
      </c>
      <c r="S17" s="69">
        <f>IF(RES_hh_tesh_in!S17=0,0,RES_hh_tesh_in!S17/RES_summary!S$21)</f>
        <v>19.768594369871192</v>
      </c>
      <c r="T17" s="69">
        <f>IF(RES_hh_tesh_in!T17=0,0,RES_hh_tesh_in!T17/RES_summary!T$21)</f>
        <v>18.272659195916329</v>
      </c>
      <c r="U17" s="69">
        <f>IF(RES_hh_tesh_in!U17=0,0,RES_hh_tesh_in!U17/RES_summary!U$21)</f>
        <v>21.942030580644424</v>
      </c>
      <c r="V17" s="69">
        <f>IF(RES_hh_tesh_in!V17=0,0,RES_hh_tesh_in!V17/RES_summary!V$21)</f>
        <v>21.300310034394609</v>
      </c>
      <c r="W17" s="69">
        <f>IF(RES_hh_tesh_in!W17=0,0,RES_hh_tesh_in!W17/RES_summary!W$21)</f>
        <v>17.246091504507014</v>
      </c>
      <c r="DA17" s="88" t="s">
        <v>920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0</v>
      </c>
      <c r="D18" s="72">
        <f>IF(RES_hh_tesh_in!D18=0,0,RES_hh_tesh_in!D18/RES_summary!D$21)</f>
        <v>0</v>
      </c>
      <c r="E18" s="72">
        <f>IF(RES_hh_tesh_in!E18=0,0,RES_hh_tesh_in!E18/RES_summary!E$21)</f>
        <v>0</v>
      </c>
      <c r="F18" s="72">
        <f>IF(RES_hh_tesh_in!F18=0,0,RES_hh_tesh_in!F18/RES_summary!F$21)</f>
        <v>0</v>
      </c>
      <c r="G18" s="72">
        <f>IF(RES_hh_tesh_in!G18=0,0,RES_hh_tesh_in!G18/RES_summary!G$21)</f>
        <v>0</v>
      </c>
      <c r="H18" s="72">
        <f>IF(RES_hh_tesh_in!H18=0,0,RES_hh_tesh_in!H18/RES_summary!H$21)</f>
        <v>0</v>
      </c>
      <c r="I18" s="72">
        <f>IF(RES_hh_tesh_in!I18=0,0,RES_hh_tesh_in!I18/RES_summary!I$21)</f>
        <v>0</v>
      </c>
      <c r="J18" s="72">
        <f>IF(RES_hh_tesh_in!J18=0,0,RES_hh_tesh_in!J18/RES_summary!J$21)</f>
        <v>0</v>
      </c>
      <c r="K18" s="72">
        <f>IF(RES_hh_tesh_in!K18=0,0,RES_hh_tesh_in!K18/RES_summary!K$21)</f>
        <v>0</v>
      </c>
      <c r="L18" s="72">
        <f>IF(RES_hh_tesh_in!L18=0,0,RES_hh_tesh_in!L18/RES_summary!L$21)</f>
        <v>20.905849731584951</v>
      </c>
      <c r="M18" s="72">
        <f>IF(RES_hh_tesh_in!M18=0,0,RES_hh_tesh_in!M18/RES_summary!M$21)</f>
        <v>21.037691616622237</v>
      </c>
      <c r="N18" s="72">
        <f>IF(RES_hh_tesh_in!N18=0,0,RES_hh_tesh_in!N18/RES_summary!N$21)</f>
        <v>17.583975804536266</v>
      </c>
      <c r="O18" s="72">
        <f>IF(RES_hh_tesh_in!O18=0,0,RES_hh_tesh_in!O18/RES_summary!O$21)</f>
        <v>19.393451075325007</v>
      </c>
      <c r="P18" s="72">
        <f>IF(RES_hh_tesh_in!P18=0,0,RES_hh_tesh_in!P18/RES_summary!P$21)</f>
        <v>0</v>
      </c>
      <c r="Q18" s="72">
        <f>IF(RES_hh_tesh_in!Q18=0,0,RES_hh_tesh_in!Q18/RES_summary!Q$21)</f>
        <v>0</v>
      </c>
      <c r="R18" s="72">
        <f>IF(RES_hh_tesh_in!R18=0,0,RES_hh_tesh_in!R18/RES_summary!R$21)</f>
        <v>0</v>
      </c>
      <c r="S18" s="72">
        <f>IF(RES_hh_tesh_in!S18=0,0,RES_hh_tesh_in!S18/RES_summary!S$21)</f>
        <v>0</v>
      </c>
      <c r="T18" s="72">
        <f>IF(RES_hh_tesh_in!T18=0,0,RES_hh_tesh_in!T18/RES_summary!T$21)</f>
        <v>0</v>
      </c>
      <c r="U18" s="72">
        <f>IF(RES_hh_tesh_in!U18=0,0,RES_hh_tesh_in!U18/RES_summary!U$21)</f>
        <v>0</v>
      </c>
      <c r="V18" s="72">
        <f>IF(RES_hh_tesh_in!V18=0,0,RES_hh_tesh_in!V18/RES_summary!V$21)</f>
        <v>0</v>
      </c>
      <c r="W18" s="72">
        <f>IF(RES_hh_tesh_in!W18=0,0,RES_hh_tesh_in!W18/RES_summary!W$21)</f>
        <v>0</v>
      </c>
      <c r="DA18" s="89" t="s">
        <v>921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15.463384742495279</v>
      </c>
      <c r="D19" s="72">
        <f>IF(RES_hh_tesh_in!D19=0,0,RES_hh_tesh_in!D19/RES_summary!D$21)</f>
        <v>18.372706528305624</v>
      </c>
      <c r="E19" s="72">
        <f>IF(RES_hh_tesh_in!E19=0,0,RES_hh_tesh_in!E19/RES_summary!E$21)</f>
        <v>14.617255124709844</v>
      </c>
      <c r="F19" s="72">
        <f>IF(RES_hh_tesh_in!F19=0,0,RES_hh_tesh_in!F19/RES_summary!F$21)</f>
        <v>15.530746427230248</v>
      </c>
      <c r="G19" s="72">
        <f>IF(RES_hh_tesh_in!G19=0,0,RES_hh_tesh_in!G19/RES_summary!G$21)</f>
        <v>18.879036266482885</v>
      </c>
      <c r="H19" s="72">
        <f>IF(RES_hh_tesh_in!H19=0,0,RES_hh_tesh_in!H19/RES_summary!H$21)</f>
        <v>17.055906309266721</v>
      </c>
      <c r="I19" s="72">
        <f>IF(RES_hh_tesh_in!I19=0,0,RES_hh_tesh_in!I19/RES_summary!I$21)</f>
        <v>19.102254476515213</v>
      </c>
      <c r="J19" s="72">
        <f>IF(RES_hh_tesh_in!J19=0,0,RES_hh_tesh_in!J19/RES_summary!J$21)</f>
        <v>21.734503616669464</v>
      </c>
      <c r="K19" s="72">
        <f>IF(RES_hh_tesh_in!K19=0,0,RES_hh_tesh_in!K19/RES_summary!K$21)</f>
        <v>17.902244002574708</v>
      </c>
      <c r="L19" s="72">
        <f>IF(RES_hh_tesh_in!L19=0,0,RES_hh_tesh_in!L19/RES_summary!L$21)</f>
        <v>17.424945443879658</v>
      </c>
      <c r="M19" s="72">
        <f>IF(RES_hh_tesh_in!M19=0,0,RES_hh_tesh_in!M19/RES_summary!M$21)</f>
        <v>20.567964698176613</v>
      </c>
      <c r="N19" s="72">
        <f>IF(RES_hh_tesh_in!N19=0,0,RES_hh_tesh_in!N19/RES_summary!N$21)</f>
        <v>22.297990981609249</v>
      </c>
      <c r="O19" s="72">
        <f>IF(RES_hh_tesh_in!O19=0,0,RES_hh_tesh_in!O19/RES_summary!O$21)</f>
        <v>18.58545044749183</v>
      </c>
      <c r="P19" s="72">
        <f>IF(RES_hh_tesh_in!P19=0,0,RES_hh_tesh_in!P19/RES_summary!P$21)</f>
        <v>22.646557388927214</v>
      </c>
      <c r="Q19" s="72">
        <f>IF(RES_hh_tesh_in!Q19=0,0,RES_hh_tesh_in!Q19/RES_summary!Q$21)</f>
        <v>28.538756072955163</v>
      </c>
      <c r="R19" s="72">
        <f>IF(RES_hh_tesh_in!R19=0,0,RES_hh_tesh_in!R19/RES_summary!R$21)</f>
        <v>20.083057519746081</v>
      </c>
      <c r="S19" s="72">
        <f>IF(RES_hh_tesh_in!S19=0,0,RES_hh_tesh_in!S19/RES_summary!S$21)</f>
        <v>19.67457907248107</v>
      </c>
      <c r="T19" s="72">
        <f>IF(RES_hh_tesh_in!T19=0,0,RES_hh_tesh_in!T19/RES_summary!T$21)</f>
        <v>17.94970135181952</v>
      </c>
      <c r="U19" s="72">
        <f>IF(RES_hh_tesh_in!U19=0,0,RES_hh_tesh_in!U19/RES_summary!U$21)</f>
        <v>21.446623062619452</v>
      </c>
      <c r="V19" s="72">
        <f>IF(RES_hh_tesh_in!V19=0,0,RES_hh_tesh_in!V19/RES_summary!V$21)</f>
        <v>20.270189514000126</v>
      </c>
      <c r="W19" s="72">
        <f>IF(RES_hh_tesh_in!W19=0,0,RES_hh_tesh_in!W19/RES_summary!W$21)</f>
        <v>18.229479258758289</v>
      </c>
      <c r="DA19" s="89" t="s">
        <v>922</v>
      </c>
    </row>
    <row r="20" spans="1:105" ht="12" customHeight="1" x14ac:dyDescent="0.25">
      <c r="A20" s="28" t="s">
        <v>205</v>
      </c>
      <c r="B20" s="72"/>
      <c r="C20" s="72">
        <f>IF(RES_hh_tesh_in!C20=0,0,RES_hh_tesh_in!C20/RES_summary!C$21)</f>
        <v>16.097480594137782</v>
      </c>
      <c r="D20" s="72">
        <f>IF(RES_hh_tesh_in!D20=0,0,RES_hh_tesh_in!D20/RES_summary!D$21)</f>
        <v>18.860406898053967</v>
      </c>
      <c r="E20" s="72">
        <f>IF(RES_hh_tesh_in!E20=0,0,RES_hh_tesh_in!E20/RES_summary!E$21)</f>
        <v>16.632574934527828</v>
      </c>
      <c r="F20" s="72">
        <f>IF(RES_hh_tesh_in!F20=0,0,RES_hh_tesh_in!F20/RES_summary!F$21)</f>
        <v>17.622533470092165</v>
      </c>
      <c r="G20" s="72">
        <f>IF(RES_hh_tesh_in!G20=0,0,RES_hh_tesh_in!G20/RES_summary!G$21)</f>
        <v>16.805175835910262</v>
      </c>
      <c r="H20" s="72">
        <f>IF(RES_hh_tesh_in!H20=0,0,RES_hh_tesh_in!H20/RES_summary!H$21)</f>
        <v>17.277516064996735</v>
      </c>
      <c r="I20" s="72">
        <f>IF(RES_hh_tesh_in!I20=0,0,RES_hh_tesh_in!I20/RES_summary!I$21)</f>
        <v>17.559823079073031</v>
      </c>
      <c r="J20" s="72">
        <f>IF(RES_hh_tesh_in!J20=0,0,RES_hh_tesh_in!J20/RES_summary!J$21)</f>
        <v>19.261464174287195</v>
      </c>
      <c r="K20" s="72">
        <f>IF(RES_hh_tesh_in!K20=0,0,RES_hh_tesh_in!K20/RES_summary!K$21)</f>
        <v>20.135534739164122</v>
      </c>
      <c r="L20" s="72">
        <f>IF(RES_hh_tesh_in!L20=0,0,RES_hh_tesh_in!L20/RES_summary!L$21)</f>
        <v>18.946879005308489</v>
      </c>
      <c r="M20" s="72">
        <f>IF(RES_hh_tesh_in!M20=0,0,RES_hh_tesh_in!M20/RES_summary!M$21)</f>
        <v>21.551805860674445</v>
      </c>
      <c r="N20" s="72">
        <f>IF(RES_hh_tesh_in!N20=0,0,RES_hh_tesh_in!N20/RES_summary!N$21)</f>
        <v>20.580765354105733</v>
      </c>
      <c r="O20" s="72">
        <f>IF(RES_hh_tesh_in!O20=0,0,RES_hh_tesh_in!O20/RES_summary!O$21)</f>
        <v>19.799015700915085</v>
      </c>
      <c r="P20" s="72">
        <f>IF(RES_hh_tesh_in!P20=0,0,RES_hh_tesh_in!P20/RES_summary!P$21)</f>
        <v>22.696048973445357</v>
      </c>
      <c r="Q20" s="72">
        <f>IF(RES_hh_tesh_in!Q20=0,0,RES_hh_tesh_in!Q20/RES_summary!Q$21)</f>
        <v>26.548304136797089</v>
      </c>
      <c r="R20" s="72">
        <f>IF(RES_hh_tesh_in!R20=0,0,RES_hh_tesh_in!R20/RES_summary!R$21)</f>
        <v>20.991728766660987</v>
      </c>
      <c r="S20" s="72">
        <f>IF(RES_hh_tesh_in!S20=0,0,RES_hh_tesh_in!S20/RES_summary!S$21)</f>
        <v>19.894093136901702</v>
      </c>
      <c r="T20" s="72">
        <f>IF(RES_hh_tesh_in!T20=0,0,RES_hh_tesh_in!T20/RES_summary!T$21)</f>
        <v>17.77908465140262</v>
      </c>
      <c r="U20" s="72">
        <f>IF(RES_hh_tesh_in!U20=0,0,RES_hh_tesh_in!U20/RES_summary!U$21)</f>
        <v>21.377685683465099</v>
      </c>
      <c r="V20" s="72">
        <f>IF(RES_hh_tesh_in!V20=0,0,RES_hh_tesh_in!V20/RES_summary!V$21)</f>
        <v>21.281154204911875</v>
      </c>
      <c r="W20" s="72">
        <f>IF(RES_hh_tesh_in!W20=0,0,RES_hh_tesh_in!W20/RES_summary!W$21)</f>
        <v>17.015634562980008</v>
      </c>
      <c r="DA20" s="89" t="s">
        <v>923</v>
      </c>
    </row>
    <row r="21" spans="1:105" ht="12" customHeight="1" x14ac:dyDescent="0.25">
      <c r="A21" s="28" t="s">
        <v>192</v>
      </c>
      <c r="B21" s="72"/>
      <c r="C21" s="72">
        <f>IF(RES_hh_tesh_in!C21=0,0,RES_hh_tesh_in!C21/RES_summary!C$21)</f>
        <v>16.717626567803705</v>
      </c>
      <c r="D21" s="72">
        <f>IF(RES_hh_tesh_in!D21=0,0,RES_hh_tesh_in!D21/RES_summary!D$21)</f>
        <v>18.539271564905889</v>
      </c>
      <c r="E21" s="72">
        <f>IF(RES_hh_tesh_in!E21=0,0,RES_hh_tesh_in!E21/RES_summary!E$21)</f>
        <v>16.111660597399684</v>
      </c>
      <c r="F21" s="72">
        <f>IF(RES_hh_tesh_in!F21=0,0,RES_hh_tesh_in!F21/RES_summary!F$21)</f>
        <v>16.212159524285997</v>
      </c>
      <c r="G21" s="72">
        <f>IF(RES_hh_tesh_in!G21=0,0,RES_hh_tesh_in!G21/RES_summary!G$21)</f>
        <v>18.443269432993027</v>
      </c>
      <c r="H21" s="72">
        <f>IF(RES_hh_tesh_in!H21=0,0,RES_hh_tesh_in!H21/RES_summary!H$21)</f>
        <v>17.760045118476338</v>
      </c>
      <c r="I21" s="72">
        <f>IF(RES_hh_tesh_in!I21=0,0,RES_hh_tesh_in!I21/RES_summary!I$21)</f>
        <v>17.694568762942449</v>
      </c>
      <c r="J21" s="72">
        <f>IF(RES_hh_tesh_in!J21=0,0,RES_hh_tesh_in!J21/RES_summary!J$21)</f>
        <v>19.049486302264327</v>
      </c>
      <c r="K21" s="72">
        <f>IF(RES_hh_tesh_in!K21=0,0,RES_hh_tesh_in!K21/RES_summary!K$21)</f>
        <v>20.587439536458266</v>
      </c>
      <c r="L21" s="72">
        <f>IF(RES_hh_tesh_in!L21=0,0,RES_hh_tesh_in!L21/RES_summary!L$21)</f>
        <v>18.356112362070032</v>
      </c>
      <c r="M21" s="72">
        <f>IF(RES_hh_tesh_in!M21=0,0,RES_hh_tesh_in!M21/RES_summary!M$21)</f>
        <v>21.176358595938851</v>
      </c>
      <c r="N21" s="72">
        <f>IF(RES_hh_tesh_in!N21=0,0,RES_hh_tesh_in!N21/RES_summary!N$21)</f>
        <v>22.511501357164608</v>
      </c>
      <c r="O21" s="72">
        <f>IF(RES_hh_tesh_in!O21=0,0,RES_hh_tesh_in!O21/RES_summary!O$21)</f>
        <v>18.937166663704829</v>
      </c>
      <c r="P21" s="72">
        <f>IF(RES_hh_tesh_in!P21=0,0,RES_hh_tesh_in!P21/RES_summary!P$21)</f>
        <v>22.488494420476997</v>
      </c>
      <c r="Q21" s="72">
        <f>IF(RES_hh_tesh_in!Q21=0,0,RES_hh_tesh_in!Q21/RES_summary!Q$21)</f>
        <v>26.26373806872061</v>
      </c>
      <c r="R21" s="72">
        <f>IF(RES_hh_tesh_in!R21=0,0,RES_hh_tesh_in!R21/RES_summary!R$21)</f>
        <v>21.340998278301186</v>
      </c>
      <c r="S21" s="72">
        <f>IF(RES_hh_tesh_in!S21=0,0,RES_hh_tesh_in!S21/RES_summary!S$21)</f>
        <v>19.946564765917472</v>
      </c>
      <c r="T21" s="72">
        <f>IF(RES_hh_tesh_in!T21=0,0,RES_hh_tesh_in!T21/RES_summary!T$21)</f>
        <v>18.117473045534638</v>
      </c>
      <c r="U21" s="72">
        <f>IF(RES_hh_tesh_in!U21=0,0,RES_hh_tesh_in!U21/RES_summary!U$21)</f>
        <v>21.20568415560648</v>
      </c>
      <c r="V21" s="72">
        <f>IF(RES_hh_tesh_in!V21=0,0,RES_hh_tesh_in!V21/RES_summary!V$21)</f>
        <v>21.140467821545887</v>
      </c>
      <c r="W21" s="72">
        <f>IF(RES_hh_tesh_in!W21=0,0,RES_hh_tesh_in!W21/RES_summary!W$21)</f>
        <v>17.441233250386041</v>
      </c>
      <c r="DA21" s="89" t="s">
        <v>924</v>
      </c>
    </row>
    <row r="22" spans="1:105" ht="12" customHeight="1" x14ac:dyDescent="0.25">
      <c r="A22" s="28" t="s">
        <v>207</v>
      </c>
      <c r="B22" s="72"/>
      <c r="C22" s="72">
        <f>IF(RES_hh_tesh_in!C22=0,0,RES_hh_tesh_in!C22/RES_summary!C$21)</f>
        <v>16.510644820659667</v>
      </c>
      <c r="D22" s="72">
        <f>IF(RES_hh_tesh_in!D22=0,0,RES_hh_tesh_in!D22/RES_summary!D$21)</f>
        <v>18.870523672132908</v>
      </c>
      <c r="E22" s="72">
        <f>IF(RES_hh_tesh_in!E22=0,0,RES_hh_tesh_in!E22/RES_summary!E$21)</f>
        <v>16.249739060856861</v>
      </c>
      <c r="F22" s="72">
        <f>IF(RES_hh_tesh_in!F22=0,0,RES_hh_tesh_in!F22/RES_summary!F$21)</f>
        <v>17.018508790796492</v>
      </c>
      <c r="G22" s="72">
        <f>IF(RES_hh_tesh_in!G22=0,0,RES_hh_tesh_in!G22/RES_summary!G$21)</f>
        <v>16.610574213445688</v>
      </c>
      <c r="H22" s="72">
        <f>IF(RES_hh_tesh_in!H22=0,0,RES_hh_tesh_in!H22/RES_summary!H$21)</f>
        <v>17.173220275250781</v>
      </c>
      <c r="I22" s="72">
        <f>IF(RES_hh_tesh_in!I22=0,0,RES_hh_tesh_in!I22/RES_summary!I$21)</f>
        <v>18.427908848062884</v>
      </c>
      <c r="J22" s="72">
        <f>IF(RES_hh_tesh_in!J22=0,0,RES_hh_tesh_in!J22/RES_summary!J$21)</f>
        <v>19.136857833817238</v>
      </c>
      <c r="K22" s="72">
        <f>IF(RES_hh_tesh_in!K22=0,0,RES_hh_tesh_in!K22/RES_summary!K$21)</f>
        <v>20.536181294870545</v>
      </c>
      <c r="L22" s="72">
        <f>IF(RES_hh_tesh_in!L22=0,0,RES_hh_tesh_in!L22/RES_summary!L$21)</f>
        <v>18.609318602006596</v>
      </c>
      <c r="M22" s="72">
        <f>IF(RES_hh_tesh_in!M22=0,0,RES_hh_tesh_in!M22/RES_summary!M$21)</f>
        <v>20.965819899284153</v>
      </c>
      <c r="N22" s="72">
        <f>IF(RES_hh_tesh_in!N22=0,0,RES_hh_tesh_in!N22/RES_summary!N$21)</f>
        <v>22.928204120937341</v>
      </c>
      <c r="O22" s="72">
        <f>IF(RES_hh_tesh_in!O22=0,0,RES_hh_tesh_in!O22/RES_summary!O$21)</f>
        <v>18.875893763048776</v>
      </c>
      <c r="P22" s="72">
        <f>IF(RES_hh_tesh_in!P22=0,0,RES_hh_tesh_in!P22/RES_summary!P$21)</f>
        <v>22.724427301463781</v>
      </c>
      <c r="Q22" s="72">
        <f>IF(RES_hh_tesh_in!Q22=0,0,RES_hh_tesh_in!Q22/RES_summary!Q$21)</f>
        <v>27.246299088980507</v>
      </c>
      <c r="R22" s="72">
        <f>IF(RES_hh_tesh_in!R22=0,0,RES_hh_tesh_in!R22/RES_summary!R$21)</f>
        <v>20.746600799972484</v>
      </c>
      <c r="S22" s="72">
        <f>IF(RES_hh_tesh_in!S22=0,0,RES_hh_tesh_in!S22/RES_summary!S$21)</f>
        <v>19.260110411442184</v>
      </c>
      <c r="T22" s="72">
        <f>IF(RES_hh_tesh_in!T22=0,0,RES_hh_tesh_in!T22/RES_summary!T$21)</f>
        <v>18.157997820309397</v>
      </c>
      <c r="U22" s="72">
        <f>IF(RES_hh_tesh_in!U22=0,0,RES_hh_tesh_in!U22/RES_summary!U$21)</f>
        <v>21.802180918040712</v>
      </c>
      <c r="V22" s="72">
        <f>IF(RES_hh_tesh_in!V22=0,0,RES_hh_tesh_in!V22/RES_summary!V$21)</f>
        <v>21.347498859805061</v>
      </c>
      <c r="W22" s="72">
        <f>IF(RES_hh_tesh_in!W22=0,0,RES_hh_tesh_in!W22/RES_summary!W$21)</f>
        <v>16.912073574534332</v>
      </c>
      <c r="DA22" s="89" t="s">
        <v>925</v>
      </c>
    </row>
    <row r="23" spans="1:105" ht="12" customHeight="1" x14ac:dyDescent="0.25">
      <c r="A23" s="28" t="s">
        <v>202</v>
      </c>
      <c r="B23" s="72"/>
      <c r="C23" s="72">
        <f>IF(RES_hh_tesh_in!C23=0,0,RES_hh_tesh_in!C23/RES_summary!C$21)</f>
        <v>0</v>
      </c>
      <c r="D23" s="72">
        <f>IF(RES_hh_tesh_in!D23=0,0,RES_hh_tesh_in!D23/RES_summary!D$21)</f>
        <v>0</v>
      </c>
      <c r="E23" s="72">
        <f>IF(RES_hh_tesh_in!E23=0,0,RES_hh_tesh_in!E23/RES_summary!E$21)</f>
        <v>0</v>
      </c>
      <c r="F23" s="72">
        <f>IF(RES_hh_tesh_in!F23=0,0,RES_hh_tesh_in!F23/RES_summary!F$21)</f>
        <v>0</v>
      </c>
      <c r="G23" s="72">
        <f>IF(RES_hh_tesh_in!G23=0,0,RES_hh_tesh_in!G23/RES_summary!G$21)</f>
        <v>0</v>
      </c>
      <c r="H23" s="72">
        <f>IF(RES_hh_tesh_in!H23=0,0,RES_hh_tesh_in!H23/RES_summary!H$21)</f>
        <v>0</v>
      </c>
      <c r="I23" s="72">
        <f>IF(RES_hh_tesh_in!I23=0,0,RES_hh_tesh_in!I23/RES_summary!I$21)</f>
        <v>0</v>
      </c>
      <c r="J23" s="72">
        <f>IF(RES_hh_tesh_in!J23=0,0,RES_hh_tesh_in!J23/RES_summary!J$21)</f>
        <v>0</v>
      </c>
      <c r="K23" s="72">
        <f>IF(RES_hh_tesh_in!K23=0,0,RES_hh_tesh_in!K23/RES_summary!K$21)</f>
        <v>0</v>
      </c>
      <c r="L23" s="72">
        <f>IF(RES_hh_tesh_in!L23=0,0,RES_hh_tesh_in!L23/RES_summary!L$21)</f>
        <v>0</v>
      </c>
      <c r="M23" s="72">
        <f>IF(RES_hh_tesh_in!M23=0,0,RES_hh_tesh_in!M23/RES_summary!M$21)</f>
        <v>0</v>
      </c>
      <c r="N23" s="72">
        <f>IF(RES_hh_tesh_in!N23=0,0,RES_hh_tesh_in!N23/RES_summary!N$21)</f>
        <v>0</v>
      </c>
      <c r="O23" s="72">
        <f>IF(RES_hh_tesh_in!O23=0,0,RES_hh_tesh_in!O23/RES_summary!O$21)</f>
        <v>0</v>
      </c>
      <c r="P23" s="72">
        <f>IF(RES_hh_tesh_in!P23=0,0,RES_hh_tesh_in!P23/RES_summary!P$21)</f>
        <v>0</v>
      </c>
      <c r="Q23" s="72">
        <f>IF(RES_hh_tesh_in!Q23=0,0,RES_hh_tesh_in!Q23/RES_summary!Q$21)</f>
        <v>0</v>
      </c>
      <c r="R23" s="72">
        <f>IF(RES_hh_tesh_in!R23=0,0,RES_hh_tesh_in!R23/RES_summary!R$21)</f>
        <v>0</v>
      </c>
      <c r="S23" s="72">
        <f>IF(RES_hh_tesh_in!S23=0,0,RES_hh_tesh_in!S23/RES_summary!S$21)</f>
        <v>0</v>
      </c>
      <c r="T23" s="72">
        <f>IF(RES_hh_tesh_in!T23=0,0,RES_hh_tesh_in!T23/RES_summary!T$21)</f>
        <v>0</v>
      </c>
      <c r="U23" s="72">
        <f>IF(RES_hh_tesh_in!U23=0,0,RES_hh_tesh_in!U23/RES_summary!U$21)</f>
        <v>0</v>
      </c>
      <c r="V23" s="72">
        <f>IF(RES_hh_tesh_in!V23=0,0,RES_hh_tesh_in!V23/RES_summary!V$21)</f>
        <v>0</v>
      </c>
      <c r="W23" s="72">
        <f>IF(RES_hh_tesh_in!W23=0,0,RES_hh_tesh_in!W23/RES_summary!W$21)</f>
        <v>0</v>
      </c>
      <c r="DA23" s="89" t="s">
        <v>926</v>
      </c>
    </row>
    <row r="24" spans="1:105" ht="12" customHeight="1" x14ac:dyDescent="0.25">
      <c r="A24" s="28" t="s">
        <v>203</v>
      </c>
      <c r="B24" s="72"/>
      <c r="C24" s="72">
        <f>IF(RES_hh_tesh_in!C24=0,0,RES_hh_tesh_in!C24/RES_summary!C$21)</f>
        <v>16.563610763358039</v>
      </c>
      <c r="D24" s="72">
        <f>IF(RES_hh_tesh_in!D24=0,0,RES_hh_tesh_in!D24/RES_summary!D$21)</f>
        <v>18.294572502278601</v>
      </c>
      <c r="E24" s="72">
        <f>IF(RES_hh_tesh_in!E24=0,0,RES_hh_tesh_in!E24/RES_summary!E$21)</f>
        <v>16.574993319442054</v>
      </c>
      <c r="F24" s="72">
        <f>IF(RES_hh_tesh_in!F24=0,0,RES_hh_tesh_in!F24/RES_summary!F$21)</f>
        <v>19.38050595076411</v>
      </c>
      <c r="G24" s="72">
        <f>IF(RES_hh_tesh_in!G24=0,0,RES_hh_tesh_in!G24/RES_summary!G$21)</f>
        <v>0</v>
      </c>
      <c r="H24" s="72">
        <f>IF(RES_hh_tesh_in!H24=0,0,RES_hh_tesh_in!H24/RES_summary!H$21)</f>
        <v>15.421310939259739</v>
      </c>
      <c r="I24" s="72">
        <f>IF(RES_hh_tesh_in!I24=0,0,RES_hh_tesh_in!I24/RES_summary!I$21)</f>
        <v>18.415366292269738</v>
      </c>
      <c r="J24" s="72">
        <f>IF(RES_hh_tesh_in!J24=0,0,RES_hh_tesh_in!J24/RES_summary!J$21)</f>
        <v>19.359938664287771</v>
      </c>
      <c r="K24" s="72">
        <f>IF(RES_hh_tesh_in!K24=0,0,RES_hh_tesh_in!K24/RES_summary!K$21)</f>
        <v>20.513886036444838</v>
      </c>
      <c r="L24" s="72">
        <f>IF(RES_hh_tesh_in!L24=0,0,RES_hh_tesh_in!L24/RES_summary!L$21)</f>
        <v>18.317811175830816</v>
      </c>
      <c r="M24" s="72">
        <f>IF(RES_hh_tesh_in!M24=0,0,RES_hh_tesh_in!M24/RES_summary!M$21)</f>
        <v>20.927938655423016</v>
      </c>
      <c r="N24" s="72">
        <f>IF(RES_hh_tesh_in!N24=0,0,RES_hh_tesh_in!N24/RES_summary!N$21)</f>
        <v>22.680153243241481</v>
      </c>
      <c r="O24" s="72">
        <f>IF(RES_hh_tesh_in!O24=0,0,RES_hh_tesh_in!O24/RES_summary!O$21)</f>
        <v>18.594061011627478</v>
      </c>
      <c r="P24" s="72">
        <f>IF(RES_hh_tesh_in!P24=0,0,RES_hh_tesh_in!P24/RES_summary!P$21)</f>
        <v>22.763335963972928</v>
      </c>
      <c r="Q24" s="72">
        <f>IF(RES_hh_tesh_in!Q24=0,0,RES_hh_tesh_in!Q24/RES_summary!Q$21)</f>
        <v>27.300186886369286</v>
      </c>
      <c r="R24" s="72">
        <f>IF(RES_hh_tesh_in!R24=0,0,RES_hh_tesh_in!R24/RES_summary!R$21)</f>
        <v>21.871654184909609</v>
      </c>
      <c r="S24" s="72">
        <f>IF(RES_hh_tesh_in!S24=0,0,RES_hh_tesh_in!S24/RES_summary!S$21)</f>
        <v>19.619400963682786</v>
      </c>
      <c r="T24" s="72">
        <f>IF(RES_hh_tesh_in!T24=0,0,RES_hh_tesh_in!T24/RES_summary!T$21)</f>
        <v>18.177983267606074</v>
      </c>
      <c r="U24" s="72">
        <f>IF(RES_hh_tesh_in!U24=0,0,RES_hh_tesh_in!U24/RES_summary!U$21)</f>
        <v>21.074266318713473</v>
      </c>
      <c r="V24" s="72">
        <f>IF(RES_hh_tesh_in!V24=0,0,RES_hh_tesh_in!V24/RES_summary!V$21)</f>
        <v>20.587733807390411</v>
      </c>
      <c r="W24" s="72">
        <f>IF(RES_hh_tesh_in!W24=0,0,RES_hh_tesh_in!W24/RES_summary!W$21)</f>
        <v>17.744003899461351</v>
      </c>
      <c r="DA24" s="89" t="s">
        <v>927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13.783115081911353</v>
      </c>
      <c r="D25" s="74">
        <f>IF(RES_hh_tesh_in!D25=0,0,RES_hh_tesh_in!D25/RES_summary!D$21)</f>
        <v>15.970832323941163</v>
      </c>
      <c r="E25" s="74">
        <f>IF(RES_hh_tesh_in!E25=0,0,RES_hh_tesh_in!E25/RES_summary!E$21)</f>
        <v>12.894801842167913</v>
      </c>
      <c r="F25" s="74">
        <f>IF(RES_hh_tesh_in!F25=0,0,RES_hh_tesh_in!F25/RES_summary!F$21)</f>
        <v>12.812022252617188</v>
      </c>
      <c r="G25" s="74">
        <f>IF(RES_hh_tesh_in!G25=0,0,RES_hh_tesh_in!G25/RES_summary!G$21)</f>
        <v>11.294818477625338</v>
      </c>
      <c r="H25" s="74">
        <f>IF(RES_hh_tesh_in!H25=0,0,RES_hh_tesh_in!H25/RES_summary!H$21)</f>
        <v>11.697625473137361</v>
      </c>
      <c r="I25" s="74">
        <f>IF(RES_hh_tesh_in!I25=0,0,RES_hh_tesh_in!I25/RES_summary!I$21)</f>
        <v>14.122736876429684</v>
      </c>
      <c r="J25" s="74">
        <f>IF(RES_hh_tesh_in!J25=0,0,RES_hh_tesh_in!J25/RES_summary!J$21)</f>
        <v>13.475693084198381</v>
      </c>
      <c r="K25" s="74">
        <f>IF(RES_hh_tesh_in!K25=0,0,RES_hh_tesh_in!K25/RES_summary!K$21)</f>
        <v>9.0873469782171625</v>
      </c>
      <c r="L25" s="74">
        <f>IF(RES_hh_tesh_in!L25=0,0,RES_hh_tesh_in!L25/RES_summary!L$21)</f>
        <v>13.528369252607868</v>
      </c>
      <c r="M25" s="74">
        <f>IF(RES_hh_tesh_in!M25=0,0,RES_hh_tesh_in!M25/RES_summary!M$21)</f>
        <v>14.349750329629879</v>
      </c>
      <c r="N25" s="74">
        <f>IF(RES_hh_tesh_in!N25=0,0,RES_hh_tesh_in!N25/RES_summary!N$21)</f>
        <v>15.279595512877593</v>
      </c>
      <c r="O25" s="74">
        <f>IF(RES_hh_tesh_in!O25=0,0,RES_hh_tesh_in!O25/RES_summary!O$21)</f>
        <v>12.794181282464026</v>
      </c>
      <c r="P25" s="74">
        <f>IF(RES_hh_tesh_in!P25=0,0,RES_hh_tesh_in!P25/RES_summary!P$21)</f>
        <v>15.537194724226884</v>
      </c>
      <c r="Q25" s="74">
        <f>IF(RES_hh_tesh_in!Q25=0,0,RES_hh_tesh_in!Q25/RES_summary!Q$21)</f>
        <v>17.926806399686733</v>
      </c>
      <c r="R25" s="74">
        <f>IF(RES_hh_tesh_in!R25=0,0,RES_hh_tesh_in!R25/RES_summary!R$21)</f>
        <v>13.273616666186488</v>
      </c>
      <c r="S25" s="74">
        <f>IF(RES_hh_tesh_in!S25=0,0,RES_hh_tesh_in!S25/RES_summary!S$21)</f>
        <v>11.416331549774828</v>
      </c>
      <c r="T25" s="74">
        <f>IF(RES_hh_tesh_in!T25=0,0,RES_hh_tesh_in!T25/RES_summary!T$21)</f>
        <v>12.800106255107012</v>
      </c>
      <c r="U25" s="74">
        <f>IF(RES_hh_tesh_in!U25=0,0,RES_hh_tesh_in!U25/RES_summary!U$21)</f>
        <v>14.632508545891456</v>
      </c>
      <c r="V25" s="74">
        <f>IF(RES_hh_tesh_in!V25=0,0,RES_hh_tesh_in!V25/RES_summary!V$21)</f>
        <v>14.397842151434713</v>
      </c>
      <c r="W25" s="74">
        <f>IF(RES_hh_tesh_in!W25=0,0,RES_hh_tesh_in!W25/RES_summary!W$21)</f>
        <v>11.901155176885544</v>
      </c>
      <c r="DA25" s="90" t="s">
        <v>928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10.366608153692795</v>
      </c>
      <c r="D26" s="77">
        <f>IF(RES_hh_tesh_in!D26=0,0,RES_hh_tesh_in!D26/RES_summary!D$21)</f>
        <v>11.774750887149455</v>
      </c>
      <c r="E26" s="77">
        <f>IF(RES_hh_tesh_in!E26=0,0,RES_hh_tesh_in!E26/RES_summary!E$21)</f>
        <v>10.308587468102466</v>
      </c>
      <c r="F26" s="77">
        <f>IF(RES_hh_tesh_in!F26=0,0,RES_hh_tesh_in!F26/RES_summary!F$21)</f>
        <v>11.009660815967727</v>
      </c>
      <c r="G26" s="77">
        <f>IF(RES_hh_tesh_in!G26=0,0,RES_hh_tesh_in!G26/RES_summary!G$21)</f>
        <v>10.817909218311131</v>
      </c>
      <c r="H26" s="77">
        <f>IF(RES_hh_tesh_in!H26=0,0,RES_hh_tesh_in!H26/RES_summary!H$21)</f>
        <v>11.911471665892888</v>
      </c>
      <c r="I26" s="77">
        <f>IF(RES_hh_tesh_in!I26=0,0,RES_hh_tesh_in!I26/RES_summary!I$21)</f>
        <v>12.285464535728698</v>
      </c>
      <c r="J26" s="77">
        <f>IF(RES_hh_tesh_in!J26=0,0,RES_hh_tesh_in!J26/RES_summary!J$21)</f>
        <v>12.379941084106537</v>
      </c>
      <c r="K26" s="77">
        <f>IF(RES_hh_tesh_in!K26=0,0,RES_hh_tesh_in!K26/RES_summary!K$21)</f>
        <v>13.418463861705204</v>
      </c>
      <c r="L26" s="77">
        <f>IF(RES_hh_tesh_in!L26=0,0,RES_hh_tesh_in!L26/RES_summary!L$21)</f>
        <v>12.975276007235161</v>
      </c>
      <c r="M26" s="77">
        <f>IF(RES_hh_tesh_in!M26=0,0,RES_hh_tesh_in!M26/RES_summary!M$21)</f>
        <v>13.399145920925461</v>
      </c>
      <c r="N26" s="77">
        <f>IF(RES_hh_tesh_in!N26=0,0,RES_hh_tesh_in!N26/RES_summary!N$21)</f>
        <v>14.782765278279475</v>
      </c>
      <c r="O26" s="77">
        <f>IF(RES_hh_tesh_in!O26=0,0,RES_hh_tesh_in!O26/RES_summary!O$21)</f>
        <v>13.927202996798869</v>
      </c>
      <c r="P26" s="77">
        <f>IF(RES_hh_tesh_in!P26=0,0,RES_hh_tesh_in!P26/RES_summary!P$21)</f>
        <v>15.52412324618318</v>
      </c>
      <c r="Q26" s="77">
        <f>IF(RES_hh_tesh_in!Q26=0,0,RES_hh_tesh_in!Q26/RES_summary!Q$21)</f>
        <v>20.713322245097633</v>
      </c>
      <c r="R26" s="77">
        <f>IF(RES_hh_tesh_in!R26=0,0,RES_hh_tesh_in!R26/RES_summary!R$21)</f>
        <v>17.096462476236209</v>
      </c>
      <c r="S26" s="77">
        <f>IF(RES_hh_tesh_in!S26=0,0,RES_hh_tesh_in!S26/RES_summary!S$21)</f>
        <v>14.806588078546984</v>
      </c>
      <c r="T26" s="77">
        <f>IF(RES_hh_tesh_in!T26=0,0,RES_hh_tesh_in!T26/RES_summary!T$21)</f>
        <v>13.054364291213309</v>
      </c>
      <c r="U26" s="77">
        <f>IF(RES_hh_tesh_in!U26=0,0,RES_hh_tesh_in!U26/RES_summary!U$21)</f>
        <v>15.624338925760304</v>
      </c>
      <c r="V26" s="77">
        <f>IF(RES_hh_tesh_in!V26=0,0,RES_hh_tesh_in!V26/RES_summary!V$21)</f>
        <v>14.80436902816648</v>
      </c>
      <c r="W26" s="77">
        <f>IF(RES_hh_tesh_in!W26=0,0,RES_hh_tesh_in!W26/RES_summary!W$21)</f>
        <v>11.625051719860982</v>
      </c>
      <c r="DA26" s="92" t="s">
        <v>929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2.7665383716071985</v>
      </c>
      <c r="D27" s="69">
        <f>IF(RES_hh_tesh_in!D27=0,0,RES_hh_tesh_in!D27/RES_summary!D$21)</f>
        <v>3.1747046951625038</v>
      </c>
      <c r="E27" s="69">
        <f>IF(RES_hh_tesh_in!E27=0,0,RES_hh_tesh_in!E27/RES_summary!E$21)</f>
        <v>2.7309504940866396</v>
      </c>
      <c r="F27" s="69">
        <f>IF(RES_hh_tesh_in!F27=0,0,RES_hh_tesh_in!F27/RES_summary!F$21)</f>
        <v>3.0795160429301154</v>
      </c>
      <c r="G27" s="69">
        <f>IF(RES_hh_tesh_in!G27=0,0,RES_hh_tesh_in!G27/RES_summary!G$21)</f>
        <v>2.6623051687197514</v>
      </c>
      <c r="H27" s="69">
        <f>IF(RES_hh_tesh_in!H27=0,0,RES_hh_tesh_in!H27/RES_summary!H$21)</f>
        <v>2.9733192955820491</v>
      </c>
      <c r="I27" s="69">
        <f>IF(RES_hh_tesh_in!I27=0,0,RES_hh_tesh_in!I27/RES_summary!I$21)</f>
        <v>2.7259022739885603</v>
      </c>
      <c r="J27" s="69">
        <f>IF(RES_hh_tesh_in!J27=0,0,RES_hh_tesh_in!J27/RES_summary!J$21)</f>
        <v>3.1152504363337341</v>
      </c>
      <c r="K27" s="69">
        <f>IF(RES_hh_tesh_in!K27=0,0,RES_hh_tesh_in!K27/RES_summary!K$21)</f>
        <v>3.9603595626370494</v>
      </c>
      <c r="L27" s="69">
        <f>IF(RES_hh_tesh_in!L27=0,0,RES_hh_tesh_in!L27/RES_summary!L$21)</f>
        <v>3.5470903145880182</v>
      </c>
      <c r="M27" s="69">
        <f>IF(RES_hh_tesh_in!M27=0,0,RES_hh_tesh_in!M27/RES_summary!M$21)</f>
        <v>3.8757250268020651</v>
      </c>
      <c r="N27" s="69">
        <f>IF(RES_hh_tesh_in!N27=0,0,RES_hh_tesh_in!N27/RES_summary!N$21)</f>
        <v>4.234293242359378</v>
      </c>
      <c r="O27" s="69">
        <f>IF(RES_hh_tesh_in!O27=0,0,RES_hh_tesh_in!O27/RES_summary!O$21)</f>
        <v>3.5964026981866795</v>
      </c>
      <c r="P27" s="69">
        <f>IF(RES_hh_tesh_in!P27=0,0,RES_hh_tesh_in!P27/RES_summary!P$21)</f>
        <v>4.2759516960048689</v>
      </c>
      <c r="Q27" s="69">
        <f>IF(RES_hh_tesh_in!Q27=0,0,RES_hh_tesh_in!Q27/RES_summary!Q$21)</f>
        <v>5.06969143458634</v>
      </c>
      <c r="R27" s="69">
        <f>IF(RES_hh_tesh_in!R27=0,0,RES_hh_tesh_in!R27/RES_summary!R$21)</f>
        <v>4.1771395916807403</v>
      </c>
      <c r="S27" s="69">
        <f>IF(RES_hh_tesh_in!S27=0,0,RES_hh_tesh_in!S27/RES_summary!S$21)</f>
        <v>3.9421097047839786</v>
      </c>
      <c r="T27" s="69">
        <f>IF(RES_hh_tesh_in!T27=0,0,RES_hh_tesh_in!T27/RES_summary!T$21)</f>
        <v>3.7949917037688636</v>
      </c>
      <c r="U27" s="69">
        <f>IF(RES_hh_tesh_in!U27=0,0,RES_hh_tesh_in!U27/RES_summary!U$21)</f>
        <v>4.6098995497003807</v>
      </c>
      <c r="V27" s="69">
        <f>IF(RES_hh_tesh_in!V27=0,0,RES_hh_tesh_in!V27/RES_summary!V$21)</f>
        <v>4.4491080457095071</v>
      </c>
      <c r="W27" s="69">
        <f>IF(RES_hh_tesh_in!W27=0,0,RES_hh_tesh_in!W27/RES_summary!W$21)</f>
        <v>3.581124073538037</v>
      </c>
      <c r="DA27" s="88" t="s">
        <v>930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0</v>
      </c>
      <c r="D28" s="72">
        <f>IF(RES_hh_tesh_in!D28=0,0,RES_hh_tesh_in!D28/RES_summary!D$21)</f>
        <v>0</v>
      </c>
      <c r="E28" s="72">
        <f>IF(RES_hh_tesh_in!E28=0,0,RES_hh_tesh_in!E28/RES_summary!E$21)</f>
        <v>0</v>
      </c>
      <c r="F28" s="72">
        <f>IF(RES_hh_tesh_in!F28=0,0,RES_hh_tesh_in!F28/RES_summary!F$21)</f>
        <v>0</v>
      </c>
      <c r="G28" s="72">
        <f>IF(RES_hh_tesh_in!G28=0,0,RES_hh_tesh_in!G28/RES_summary!G$21)</f>
        <v>0</v>
      </c>
      <c r="H28" s="72">
        <f>IF(RES_hh_tesh_in!H28=0,0,RES_hh_tesh_in!H28/RES_summary!H$21)</f>
        <v>0</v>
      </c>
      <c r="I28" s="72">
        <f>IF(RES_hh_tesh_in!I28=0,0,RES_hh_tesh_in!I28/RES_summary!I$21)</f>
        <v>0</v>
      </c>
      <c r="J28" s="72">
        <f>IF(RES_hh_tesh_in!J28=0,0,RES_hh_tesh_in!J28/RES_summary!J$21)</f>
        <v>0</v>
      </c>
      <c r="K28" s="72">
        <f>IF(RES_hh_tesh_in!K28=0,0,RES_hh_tesh_in!K28/RES_summary!K$21)</f>
        <v>0</v>
      </c>
      <c r="L28" s="72">
        <f>IF(RES_hh_tesh_in!L28=0,0,RES_hh_tesh_in!L28/RES_summary!L$21)</f>
        <v>3.4241961027613934</v>
      </c>
      <c r="M28" s="72">
        <f>IF(RES_hh_tesh_in!M28=0,0,RES_hh_tesh_in!M28/RES_summary!M$21)</f>
        <v>4.0871667505121803</v>
      </c>
      <c r="N28" s="72">
        <f>IF(RES_hh_tesh_in!N28=0,0,RES_hh_tesh_in!N28/RES_summary!N$21)</f>
        <v>4.6147835581366596</v>
      </c>
      <c r="O28" s="72">
        <f>IF(RES_hh_tesh_in!O28=0,0,RES_hh_tesh_in!O28/RES_summary!O$21)</f>
        <v>3.5835693217885987</v>
      </c>
      <c r="P28" s="72">
        <f>IF(RES_hh_tesh_in!P28=0,0,RES_hh_tesh_in!P28/RES_summary!P$21)</f>
        <v>0</v>
      </c>
      <c r="Q28" s="72">
        <f>IF(RES_hh_tesh_in!Q28=0,0,RES_hh_tesh_in!Q28/RES_summary!Q$21)</f>
        <v>0</v>
      </c>
      <c r="R28" s="72">
        <f>IF(RES_hh_tesh_in!R28=0,0,RES_hh_tesh_in!R28/RES_summary!R$21)</f>
        <v>0</v>
      </c>
      <c r="S28" s="72">
        <f>IF(RES_hh_tesh_in!S28=0,0,RES_hh_tesh_in!S28/RES_summary!S$21)</f>
        <v>0</v>
      </c>
      <c r="T28" s="72">
        <f>IF(RES_hh_tesh_in!T28=0,0,RES_hh_tesh_in!T28/RES_summary!T$21)</f>
        <v>0</v>
      </c>
      <c r="U28" s="72">
        <f>IF(RES_hh_tesh_in!U28=0,0,RES_hh_tesh_in!U28/RES_summary!U$21)</f>
        <v>0</v>
      </c>
      <c r="V28" s="72">
        <f>IF(RES_hh_tesh_in!V28=0,0,RES_hh_tesh_in!V28/RES_summary!V$21)</f>
        <v>0</v>
      </c>
      <c r="W28" s="72">
        <f>IF(RES_hh_tesh_in!W28=0,0,RES_hh_tesh_in!W28/RES_summary!W$21)</f>
        <v>0</v>
      </c>
      <c r="DA28" s="89" t="s">
        <v>931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2.7825022989819055</v>
      </c>
      <c r="D29" s="72">
        <f>IF(RES_hh_tesh_in!D29=0,0,RES_hh_tesh_in!D29/RES_summary!D$21)</f>
        <v>3.2151443980935723</v>
      </c>
      <c r="E29" s="72">
        <f>IF(RES_hh_tesh_in!E29=0,0,RES_hh_tesh_in!E29/RES_summary!E$21)</f>
        <v>2.6551068230000521</v>
      </c>
      <c r="F29" s="72">
        <f>IF(RES_hh_tesh_in!F29=0,0,RES_hh_tesh_in!F29/RES_summary!F$21)</f>
        <v>3.0648851203062817</v>
      </c>
      <c r="G29" s="72">
        <f>IF(RES_hh_tesh_in!G29=0,0,RES_hh_tesh_in!G29/RES_summary!G$21)</f>
        <v>2.713380302805211</v>
      </c>
      <c r="H29" s="72">
        <f>IF(RES_hh_tesh_in!H29=0,0,RES_hh_tesh_in!H29/RES_summary!H$21)</f>
        <v>2.9829598108941715</v>
      </c>
      <c r="I29" s="72">
        <f>IF(RES_hh_tesh_in!I29=0,0,RES_hh_tesh_in!I29/RES_summary!I$21)</f>
        <v>2.7358497180753245</v>
      </c>
      <c r="J29" s="72">
        <f>IF(RES_hh_tesh_in!J29=0,0,RES_hh_tesh_in!J29/RES_summary!J$21)</f>
        <v>3.0886636478786742</v>
      </c>
      <c r="K29" s="72">
        <f>IF(RES_hh_tesh_in!K29=0,0,RES_hh_tesh_in!K29/RES_summary!K$21)</f>
        <v>4.0316868511759942</v>
      </c>
      <c r="L29" s="72">
        <f>IF(RES_hh_tesh_in!L29=0,0,RES_hh_tesh_in!L29/RES_summary!L$21)</f>
        <v>3.8393355884475704</v>
      </c>
      <c r="M29" s="72">
        <f>IF(RES_hh_tesh_in!M29=0,0,RES_hh_tesh_in!M29/RES_summary!M$21)</f>
        <v>3.9232830764544344</v>
      </c>
      <c r="N29" s="72">
        <f>IF(RES_hh_tesh_in!N29=0,0,RES_hh_tesh_in!N29/RES_summary!N$21)</f>
        <v>3.5427276066454043</v>
      </c>
      <c r="O29" s="72">
        <f>IF(RES_hh_tesh_in!O29=0,0,RES_hh_tesh_in!O29/RES_summary!O$21)</f>
        <v>3.0816464252867188</v>
      </c>
      <c r="P29" s="72">
        <f>IF(RES_hh_tesh_in!P29=0,0,RES_hh_tesh_in!P29/RES_summary!P$21)</f>
        <v>3.927906584180124</v>
      </c>
      <c r="Q29" s="72">
        <f>IF(RES_hh_tesh_in!Q29=0,0,RES_hh_tesh_in!Q29/RES_summary!Q$21)</f>
        <v>5.3449779690783945</v>
      </c>
      <c r="R29" s="72">
        <f>IF(RES_hh_tesh_in!R29=0,0,RES_hh_tesh_in!R29/RES_summary!R$21)</f>
        <v>4.5427652396725886</v>
      </c>
      <c r="S29" s="72">
        <f>IF(RES_hh_tesh_in!S29=0,0,RES_hh_tesh_in!S29/RES_summary!S$21)</f>
        <v>4.1027013659048555</v>
      </c>
      <c r="T29" s="72">
        <f>IF(RES_hh_tesh_in!T29=0,0,RES_hh_tesh_in!T29/RES_summary!T$21)</f>
        <v>3.7077881001524449</v>
      </c>
      <c r="U29" s="72">
        <f>IF(RES_hh_tesh_in!U29=0,0,RES_hh_tesh_in!U29/RES_summary!U$21)</f>
        <v>4.4988975771768693</v>
      </c>
      <c r="V29" s="72">
        <f>IF(RES_hh_tesh_in!V29=0,0,RES_hh_tesh_in!V29/RES_summary!V$21)</f>
        <v>4.2699307821371031</v>
      </c>
      <c r="W29" s="72">
        <f>IF(RES_hh_tesh_in!W29=0,0,RES_hh_tesh_in!W29/RES_summary!W$21)</f>
        <v>3.8081493693061526</v>
      </c>
      <c r="DA29" s="89" t="s">
        <v>932</v>
      </c>
    </row>
    <row r="30" spans="1:105" ht="12" customHeight="1" x14ac:dyDescent="0.25">
      <c r="A30" s="28" t="s">
        <v>192</v>
      </c>
      <c r="B30" s="72"/>
      <c r="C30" s="72">
        <f>IF(RES_hh_tesh_in!C30=0,0,RES_hh_tesh_in!C30/RES_summary!C$21)</f>
        <v>2.8107627067771963</v>
      </c>
      <c r="D30" s="72">
        <f>IF(RES_hh_tesh_in!D30=0,0,RES_hh_tesh_in!D30/RES_summary!D$21)</f>
        <v>3.1372568593863508</v>
      </c>
      <c r="E30" s="72">
        <f>IF(RES_hh_tesh_in!E30=0,0,RES_hh_tesh_in!E30/RES_summary!E$21)</f>
        <v>2.6840148254072345</v>
      </c>
      <c r="F30" s="72">
        <f>IF(RES_hh_tesh_in!F30=0,0,RES_hh_tesh_in!F30/RES_summary!F$21)</f>
        <v>2.8568323111707921</v>
      </c>
      <c r="G30" s="72">
        <f>IF(RES_hh_tesh_in!G30=0,0,RES_hh_tesh_in!G30/RES_summary!G$21)</f>
        <v>2.8860855622377453</v>
      </c>
      <c r="H30" s="72">
        <f>IF(RES_hh_tesh_in!H30=0,0,RES_hh_tesh_in!H30/RES_summary!H$21)</f>
        <v>3.0942419409321613</v>
      </c>
      <c r="I30" s="72">
        <f>IF(RES_hh_tesh_in!I30=0,0,RES_hh_tesh_in!I30/RES_summary!I$21)</f>
        <v>2.661527721893477</v>
      </c>
      <c r="J30" s="72">
        <f>IF(RES_hh_tesh_in!J30=0,0,RES_hh_tesh_in!J30/RES_summary!J$21)</f>
        <v>3.102378348486456</v>
      </c>
      <c r="K30" s="72">
        <f>IF(RES_hh_tesh_in!K30=0,0,RES_hh_tesh_in!K30/RES_summary!K$21)</f>
        <v>3.9905289241797957</v>
      </c>
      <c r="L30" s="72">
        <f>IF(RES_hh_tesh_in!L30=0,0,RES_hh_tesh_in!L30/RES_summary!L$21)</f>
        <v>3.5539084351633301</v>
      </c>
      <c r="M30" s="72">
        <f>IF(RES_hh_tesh_in!M30=0,0,RES_hh_tesh_in!M30/RES_summary!M$21)</f>
        <v>3.9794485869638039</v>
      </c>
      <c r="N30" s="72">
        <f>IF(RES_hh_tesh_in!N30=0,0,RES_hh_tesh_in!N30/RES_summary!N$21)</f>
        <v>4.1587829191604859</v>
      </c>
      <c r="O30" s="72">
        <f>IF(RES_hh_tesh_in!O30=0,0,RES_hh_tesh_in!O30/RES_summary!O$21)</f>
        <v>3.6394950991350776</v>
      </c>
      <c r="P30" s="72">
        <f>IF(RES_hh_tesh_in!P30=0,0,RES_hh_tesh_in!P30/RES_summary!P$21)</f>
        <v>4.2675256249106184</v>
      </c>
      <c r="Q30" s="72">
        <f>IF(RES_hh_tesh_in!Q30=0,0,RES_hh_tesh_in!Q30/RES_summary!Q$21)</f>
        <v>5.0870250762163334</v>
      </c>
      <c r="R30" s="72">
        <f>IF(RES_hh_tesh_in!R30=0,0,RES_hh_tesh_in!R30/RES_summary!R$21)</f>
        <v>4.0993309036399221</v>
      </c>
      <c r="S30" s="72">
        <f>IF(RES_hh_tesh_in!S30=0,0,RES_hh_tesh_in!S30/RES_summary!S$21)</f>
        <v>3.9523235982639462</v>
      </c>
      <c r="T30" s="72">
        <f>IF(RES_hh_tesh_in!T30=0,0,RES_hh_tesh_in!T30/RES_summary!T$21)</f>
        <v>3.7006244994316457</v>
      </c>
      <c r="U30" s="72">
        <f>IF(RES_hh_tesh_in!U30=0,0,RES_hh_tesh_in!U30/RES_summary!U$21)</f>
        <v>4.5392146248131358</v>
      </c>
      <c r="V30" s="72">
        <f>IF(RES_hh_tesh_in!V30=0,0,RES_hh_tesh_in!V30/RES_summary!V$21)</f>
        <v>4.4930645800251332</v>
      </c>
      <c r="W30" s="72">
        <f>IF(RES_hh_tesh_in!W30=0,0,RES_hh_tesh_in!W30/RES_summary!W$21)</f>
        <v>3.5935003364603202</v>
      </c>
      <c r="DA30" s="89" t="s">
        <v>933</v>
      </c>
    </row>
    <row r="31" spans="1:105" ht="12" customHeight="1" x14ac:dyDescent="0.25">
      <c r="A31" s="28" t="s">
        <v>207</v>
      </c>
      <c r="B31" s="72"/>
      <c r="C31" s="72">
        <f>IF(RES_hh_tesh_in!C31=0,0,RES_hh_tesh_in!C31/RES_summary!C$21)</f>
        <v>2.7748463717675769</v>
      </c>
      <c r="D31" s="72">
        <f>IF(RES_hh_tesh_in!D31=0,0,RES_hh_tesh_in!D31/RES_summary!D$21)</f>
        <v>3.1955276686905281</v>
      </c>
      <c r="E31" s="72">
        <f>IF(RES_hh_tesh_in!E31=0,0,RES_hh_tesh_in!E31/RES_summary!E$21)</f>
        <v>2.7099550616804842</v>
      </c>
      <c r="F31" s="72">
        <f>IF(RES_hh_tesh_in!F31=0,0,RES_hh_tesh_in!F31/RES_summary!F$21)</f>
        <v>3.0043544943531542</v>
      </c>
      <c r="G31" s="72">
        <f>IF(RES_hh_tesh_in!G31=0,0,RES_hh_tesh_in!G31/RES_summary!G$21)</f>
        <v>2.5973462181997906</v>
      </c>
      <c r="H31" s="72">
        <f>IF(RES_hh_tesh_in!H31=0,0,RES_hh_tesh_in!H31/RES_summary!H$21)</f>
        <v>2.9928914381869172</v>
      </c>
      <c r="I31" s="72">
        <f>IF(RES_hh_tesh_in!I31=0,0,RES_hh_tesh_in!I31/RES_summary!I$21)</f>
        <v>2.7806500241095184</v>
      </c>
      <c r="J31" s="72">
        <f>IF(RES_hh_tesh_in!J31=0,0,RES_hh_tesh_in!J31/RES_summary!J$21)</f>
        <v>3.1110667891657817</v>
      </c>
      <c r="K31" s="72">
        <f>IF(RES_hh_tesh_in!K31=0,0,RES_hh_tesh_in!K31/RES_summary!K$21)</f>
        <v>3.9287774660808168</v>
      </c>
      <c r="L31" s="72">
        <f>IF(RES_hh_tesh_in!L31=0,0,RES_hh_tesh_in!L31/RES_summary!L$21)</f>
        <v>3.4818822976756358</v>
      </c>
      <c r="M31" s="72">
        <f>IF(RES_hh_tesh_in!M31=0,0,RES_hh_tesh_in!M31/RES_summary!M$21)</f>
        <v>3.9601372042899814</v>
      </c>
      <c r="N31" s="72">
        <f>IF(RES_hh_tesh_in!N31=0,0,RES_hh_tesh_in!N31/RES_summary!N$21)</f>
        <v>4.3914771427304711</v>
      </c>
      <c r="O31" s="72">
        <f>IF(RES_hh_tesh_in!O31=0,0,RES_hh_tesh_in!O31/RES_summary!O$21)</f>
        <v>3.6381272343995539</v>
      </c>
      <c r="P31" s="72">
        <f>IF(RES_hh_tesh_in!P31=0,0,RES_hh_tesh_in!P31/RES_summary!P$21)</f>
        <v>4.4137382525516653</v>
      </c>
      <c r="Q31" s="72">
        <f>IF(RES_hh_tesh_in!Q31=0,0,RES_hh_tesh_in!Q31/RES_summary!Q$21)</f>
        <v>5.1564565734288239</v>
      </c>
      <c r="R31" s="72">
        <f>IF(RES_hh_tesh_in!R31=0,0,RES_hh_tesh_in!R31/RES_summary!R$21)</f>
        <v>3.9258904117695428</v>
      </c>
      <c r="S31" s="72">
        <f>IF(RES_hh_tesh_in!S31=0,0,RES_hh_tesh_in!S31/RES_summary!S$21)</f>
        <v>3.9450835440977214</v>
      </c>
      <c r="T31" s="72">
        <f>IF(RES_hh_tesh_in!T31=0,0,RES_hh_tesh_in!T31/RES_summary!T$21)</f>
        <v>3.6940052105862349</v>
      </c>
      <c r="U31" s="72">
        <f>IF(RES_hh_tesh_in!U31=0,0,RES_hh_tesh_in!U31/RES_summary!U$21)</f>
        <v>4.5344901182195851</v>
      </c>
      <c r="V31" s="72">
        <f>IF(RES_hh_tesh_in!V31=0,0,RES_hh_tesh_in!V31/RES_summary!V$21)</f>
        <v>4.4505454969649314</v>
      </c>
      <c r="W31" s="72">
        <f>IF(RES_hh_tesh_in!W31=0,0,RES_hh_tesh_in!W31/RES_summary!W$21)</f>
        <v>3.5984705416914049</v>
      </c>
      <c r="DA31" s="89" t="s">
        <v>934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2.7660070679646496</v>
      </c>
      <c r="D32" s="77">
        <f>IF(RES_hh_tesh_in!D32=0,0,RES_hh_tesh_in!D32/RES_summary!D$21)</f>
        <v>3.1749880812513198</v>
      </c>
      <c r="E32" s="77">
        <f>IF(RES_hh_tesh_in!E32=0,0,RES_hh_tesh_in!E32/RES_summary!E$21)</f>
        <v>2.7326305858102793</v>
      </c>
      <c r="F32" s="77">
        <f>IF(RES_hh_tesh_in!F32=0,0,RES_hh_tesh_in!F32/RES_summary!F$21)</f>
        <v>3.0893603995961563</v>
      </c>
      <c r="G32" s="77">
        <f>IF(RES_hh_tesh_in!G32=0,0,RES_hh_tesh_in!G32/RES_summary!G$21)</f>
        <v>2.6516068797388543</v>
      </c>
      <c r="H32" s="77">
        <f>IF(RES_hh_tesh_in!H32=0,0,RES_hh_tesh_in!H32/RES_summary!H$21)</f>
        <v>2.9689961963111999</v>
      </c>
      <c r="I32" s="77">
        <f>IF(RES_hh_tesh_in!I32=0,0,RES_hh_tesh_in!I32/RES_summary!I$21)</f>
        <v>2.725484977784967</v>
      </c>
      <c r="J32" s="77">
        <f>IF(RES_hh_tesh_in!J32=0,0,RES_hh_tesh_in!J32/RES_summary!J$21)</f>
        <v>3.1157941834641458</v>
      </c>
      <c r="K32" s="77">
        <f>IF(RES_hh_tesh_in!K32=0,0,RES_hh_tesh_in!K32/RES_summary!K$21)</f>
        <v>3.960543012280946</v>
      </c>
      <c r="L32" s="77">
        <f>IF(RES_hh_tesh_in!L32=0,0,RES_hh_tesh_in!L32/RES_summary!L$21)</f>
        <v>3.5486831811346717</v>
      </c>
      <c r="M32" s="77">
        <f>IF(RES_hh_tesh_in!M32=0,0,RES_hh_tesh_in!M32/RES_summary!M$21)</f>
        <v>3.8706557732399651</v>
      </c>
      <c r="N32" s="77">
        <f>IF(RES_hh_tesh_in!N32=0,0,RES_hh_tesh_in!N32/RES_summary!N$21)</f>
        <v>4.232159200864329</v>
      </c>
      <c r="O32" s="77">
        <f>IF(RES_hh_tesh_in!O32=0,0,RES_hh_tesh_in!O32/RES_summary!O$21)</f>
        <v>3.5957392639967058</v>
      </c>
      <c r="P32" s="77">
        <f>IF(RES_hh_tesh_in!P32=0,0,RES_hh_tesh_in!P32/RES_summary!P$21)</f>
        <v>4.2760767676606788</v>
      </c>
      <c r="Q32" s="77">
        <f>IF(RES_hh_tesh_in!Q32=0,0,RES_hh_tesh_in!Q32/RES_summary!Q$21)</f>
        <v>5.0680574770888418</v>
      </c>
      <c r="R32" s="77">
        <f>IF(RES_hh_tesh_in!R32=0,0,RES_hh_tesh_in!R32/RES_summary!R$21)</f>
        <v>4.1797950456441981</v>
      </c>
      <c r="S32" s="77">
        <f>IF(RES_hh_tesh_in!S32=0,0,RES_hh_tesh_in!S32/RES_summary!S$21)</f>
        <v>3.9415394560081638</v>
      </c>
      <c r="T32" s="77">
        <f>IF(RES_hh_tesh_in!T32=0,0,RES_hh_tesh_in!T32/RES_summary!T$21)</f>
        <v>3.7989426168425364</v>
      </c>
      <c r="U32" s="77">
        <f>IF(RES_hh_tesh_in!U32=0,0,RES_hh_tesh_in!U32/RES_summary!U$21)</f>
        <v>4.6136877994044223</v>
      </c>
      <c r="V32" s="77">
        <f>IF(RES_hh_tesh_in!V32=0,0,RES_hh_tesh_in!V32/RES_summary!V$21)</f>
        <v>4.4481375944750399</v>
      </c>
      <c r="W32" s="77">
        <f>IF(RES_hh_tesh_in!W32=0,0,RES_hh_tesh_in!W32/RES_summary!W$21)</f>
        <v>3.57978518165431</v>
      </c>
      <c r="DA32" s="92" t="s">
        <v>935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19.691190756771558</v>
      </c>
      <c r="D3" s="65">
        <f>IF(RES_hh_emih_in!D3=0,0,RES_hh_emih_in!D3/RES_summary!D$21)</f>
        <v>18.955714337294712</v>
      </c>
      <c r="E3" s="65">
        <f>IF(RES_hh_emih_in!E3=0,0,RES_hh_emih_in!E3/RES_summary!E$21)</f>
        <v>19.182455647621612</v>
      </c>
      <c r="F3" s="65">
        <f>IF(RES_hh_emih_in!F3=0,0,RES_hh_emih_in!F3/RES_summary!F$21)</f>
        <v>16.18268450755329</v>
      </c>
      <c r="G3" s="65">
        <f>IF(RES_hh_emih_in!G3=0,0,RES_hh_emih_in!G3/RES_summary!G$21)</f>
        <v>20.924177273187322</v>
      </c>
      <c r="H3" s="65">
        <f>IF(RES_hh_emih_in!H3=0,0,RES_hh_emih_in!H3/RES_summary!H$21)</f>
        <v>14.683965721885048</v>
      </c>
      <c r="I3" s="65">
        <f>IF(RES_hh_emih_in!I3=0,0,RES_hh_emih_in!I3/RES_summary!I$21)</f>
        <v>9.1232381732979366</v>
      </c>
      <c r="J3" s="65">
        <f>IF(RES_hh_emih_in!J3=0,0,RES_hh_emih_in!J3/RES_summary!J$21)</f>
        <v>12.176602916451023</v>
      </c>
      <c r="K3" s="65">
        <f>IF(RES_hh_emih_in!K3=0,0,RES_hh_emih_in!K3/RES_summary!K$21)</f>
        <v>11.142371080991902</v>
      </c>
      <c r="L3" s="65">
        <f>IF(RES_hh_emih_in!L3=0,0,RES_hh_emih_in!L3/RES_summary!L$21)</f>
        <v>13.643493141611827</v>
      </c>
      <c r="M3" s="65">
        <f>IF(RES_hh_emih_in!M3=0,0,RES_hh_emih_in!M3/RES_summary!M$21)</f>
        <v>11.536014990831022</v>
      </c>
      <c r="N3" s="65">
        <f>IF(RES_hh_emih_in!N3=0,0,RES_hh_emih_in!N3/RES_summary!N$21)</f>
        <v>12.872479679042854</v>
      </c>
      <c r="O3" s="65">
        <f>IF(RES_hh_emih_in!O3=0,0,RES_hh_emih_in!O3/RES_summary!O$21)</f>
        <v>13.549127546916196</v>
      </c>
      <c r="P3" s="65">
        <f>IF(RES_hh_emih_in!P3=0,0,RES_hh_emih_in!P3/RES_summary!P$21)</f>
        <v>8.9164655953910756</v>
      </c>
      <c r="Q3" s="65">
        <f>IF(RES_hh_emih_in!Q3=0,0,RES_hh_emih_in!Q3/RES_summary!Q$21)</f>
        <v>11.453913795483976</v>
      </c>
      <c r="R3" s="65">
        <f>IF(RES_hh_emih_in!R3=0,0,RES_hh_emih_in!R3/RES_summary!R$21)</f>
        <v>11.37653251040423</v>
      </c>
      <c r="S3" s="65">
        <f>IF(RES_hh_emih_in!S3=0,0,RES_hh_emih_in!S3/RES_summary!S$21)</f>
        <v>11.387396227209299</v>
      </c>
      <c r="T3" s="65">
        <f>IF(RES_hh_emih_in!T3=0,0,RES_hh_emih_in!T3/RES_summary!T$21)</f>
        <v>8.7798450376425432</v>
      </c>
      <c r="U3" s="65">
        <f>IF(RES_hh_emih_in!U3=0,0,RES_hh_emih_in!U3/RES_summary!U$21)</f>
        <v>9.4179563190353015</v>
      </c>
      <c r="V3" s="65">
        <f>IF(RES_hh_emih_in!V3=0,0,RES_hh_emih_in!V3/RES_summary!V$21)</f>
        <v>7.5801801297430114</v>
      </c>
      <c r="W3" s="65">
        <f>IF(RES_hh_emih_in!W3=0,0,RES_hh_emih_in!W3/RES_summary!W$21)</f>
        <v>7.4343912948297479</v>
      </c>
      <c r="DA3" s="87" t="s">
        <v>937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19.120958793228713</v>
      </c>
      <c r="D4" s="69">
        <f>IF(RES_hh_emih_in!D4=0,0,RES_hh_emih_in!D4/RES_summary!D$21)</f>
        <v>18.055388367082855</v>
      </c>
      <c r="E4" s="69">
        <f>IF(RES_hh_emih_in!E4=0,0,RES_hh_emih_in!E4/RES_summary!E$21)</f>
        <v>18.316163774216296</v>
      </c>
      <c r="F4" s="69">
        <f>IF(RES_hh_emih_in!F4=0,0,RES_hh_emih_in!F4/RES_summary!F$21)</f>
        <v>15.126475540420435</v>
      </c>
      <c r="G4" s="69">
        <f>IF(RES_hh_emih_in!G4=0,0,RES_hh_emih_in!G4/RES_summary!G$21)</f>
        <v>19.591605296635635</v>
      </c>
      <c r="H4" s="69">
        <f>IF(RES_hh_emih_in!H4=0,0,RES_hh_emih_in!H4/RES_summary!H$21)</f>
        <v>14.082507272382491</v>
      </c>
      <c r="I4" s="69">
        <f>IF(RES_hh_emih_in!I4=0,0,RES_hh_emih_in!I4/RES_summary!I$21)</f>
        <v>8.3983513544992618</v>
      </c>
      <c r="J4" s="69">
        <f>IF(RES_hh_emih_in!J4=0,0,RES_hh_emih_in!J4/RES_summary!J$21)</f>
        <v>10.931566737174753</v>
      </c>
      <c r="K4" s="69">
        <f>IF(RES_hh_emih_in!K4=0,0,RES_hh_emih_in!K4/RES_summary!K$21)</f>
        <v>10.106959798762238</v>
      </c>
      <c r="L4" s="69">
        <f>IF(RES_hh_emih_in!L4=0,0,RES_hh_emih_in!L4/RES_summary!L$21)</f>
        <v>12.495398597523462</v>
      </c>
      <c r="M4" s="69">
        <f>IF(RES_hh_emih_in!M4=0,0,RES_hh_emih_in!M4/RES_summary!M$21)</f>
        <v>10.1211759823832</v>
      </c>
      <c r="N4" s="69">
        <f>IF(RES_hh_emih_in!N4=0,0,RES_hh_emih_in!N4/RES_summary!N$21)</f>
        <v>11.465490662034338</v>
      </c>
      <c r="O4" s="69">
        <f>IF(RES_hh_emih_in!O4=0,0,RES_hh_emih_in!O4/RES_summary!O$21)</f>
        <v>12.191028375152321</v>
      </c>
      <c r="P4" s="69">
        <f>IF(RES_hh_emih_in!P4=0,0,RES_hh_emih_in!P4/RES_summary!P$21)</f>
        <v>8.241391904196302</v>
      </c>
      <c r="Q4" s="69">
        <f>IF(RES_hh_emih_in!Q4=0,0,RES_hh_emih_in!Q4/RES_summary!Q$21)</f>
        <v>10.344155967015439</v>
      </c>
      <c r="R4" s="69">
        <f>IF(RES_hh_emih_in!R4=0,0,RES_hh_emih_in!R4/RES_summary!R$21)</f>
        <v>10.288467183452493</v>
      </c>
      <c r="S4" s="69">
        <f>IF(RES_hh_emih_in!S4=0,0,RES_hh_emih_in!S4/RES_summary!S$21)</f>
        <v>10.17605834157831</v>
      </c>
      <c r="T4" s="69">
        <f>IF(RES_hh_emih_in!T4=0,0,RES_hh_emih_in!T4/RES_summary!T$21)</f>
        <v>7.8216925880612482</v>
      </c>
      <c r="U4" s="69">
        <f>IF(RES_hh_emih_in!U4=0,0,RES_hh_emih_in!U4/RES_summary!U$21)</f>
        <v>8.1920327080876394</v>
      </c>
      <c r="V4" s="69">
        <f>IF(RES_hh_emih_in!V4=0,0,RES_hh_emih_in!V4/RES_summary!V$21)</f>
        <v>6.4668049470795186</v>
      </c>
      <c r="W4" s="69">
        <f>IF(RES_hh_emih_in!W4=0,0,RES_hh_emih_in!W4/RES_summary!W$21)</f>
        <v>6.5085519272333796</v>
      </c>
      <c r="DA4" s="88" t="s">
        <v>938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0</v>
      </c>
      <c r="D5" s="72">
        <f>IF(RES_hh_emih_in!D5=0,0,RES_hh_emih_in!D5/RES_summary!D$21)</f>
        <v>0</v>
      </c>
      <c r="E5" s="72">
        <f>IF(RES_hh_emih_in!E5=0,0,RES_hh_emih_in!E5/RES_summary!E$21)</f>
        <v>0</v>
      </c>
      <c r="F5" s="72">
        <f>IF(RES_hh_emih_in!F5=0,0,RES_hh_emih_in!F5/RES_summary!F$21)</f>
        <v>0</v>
      </c>
      <c r="G5" s="72">
        <f>IF(RES_hh_emih_in!G5=0,0,RES_hh_emih_in!G5/RES_summary!G$21)</f>
        <v>0</v>
      </c>
      <c r="H5" s="72">
        <f>IF(RES_hh_emih_in!H5=0,0,RES_hh_emih_in!H5/RES_summary!H$21)</f>
        <v>0</v>
      </c>
      <c r="I5" s="72">
        <f>IF(RES_hh_emih_in!I5=0,0,RES_hh_emih_in!I5/RES_summary!I$21)</f>
        <v>0</v>
      </c>
      <c r="J5" s="72">
        <f>IF(RES_hh_emih_in!J5=0,0,RES_hh_emih_in!J5/RES_summary!J$21)</f>
        <v>0</v>
      </c>
      <c r="K5" s="72">
        <f>IF(RES_hh_emih_in!K5=0,0,RES_hh_emih_in!K5/RES_summary!K$21)</f>
        <v>0</v>
      </c>
      <c r="L5" s="72">
        <f>IF(RES_hh_emih_in!L5=0,0,RES_hh_emih_in!L5/RES_summary!L$21)</f>
        <v>47.942408597635065</v>
      </c>
      <c r="M5" s="72">
        <f>IF(RES_hh_emih_in!M5=0,0,RES_hh_emih_in!M5/RES_summary!M$21)</f>
        <v>37.788487152856426</v>
      </c>
      <c r="N5" s="72">
        <f>IF(RES_hh_emih_in!N5=0,0,RES_hh_emih_in!N5/RES_summary!N$21)</f>
        <v>46.600056044503027</v>
      </c>
      <c r="O5" s="72">
        <f>IF(RES_hh_emih_in!O5=0,0,RES_hh_emih_in!O5/RES_summary!O$21)</f>
        <v>40.651930185863435</v>
      </c>
      <c r="P5" s="72">
        <f>IF(RES_hh_emih_in!P5=0,0,RES_hh_emih_in!P5/RES_summary!P$21)</f>
        <v>0</v>
      </c>
      <c r="Q5" s="72">
        <f>IF(RES_hh_emih_in!Q5=0,0,RES_hh_emih_in!Q5/RES_summary!Q$21)</f>
        <v>0</v>
      </c>
      <c r="R5" s="72">
        <f>IF(RES_hh_emih_in!R5=0,0,RES_hh_emih_in!R5/RES_summary!R$21)</f>
        <v>0</v>
      </c>
      <c r="S5" s="72">
        <f>IF(RES_hh_emih_in!S5=0,0,RES_hh_emih_in!S5/RES_summary!S$21)</f>
        <v>0</v>
      </c>
      <c r="T5" s="72">
        <f>IF(RES_hh_emih_in!T5=0,0,RES_hh_emih_in!T5/RES_summary!T$21)</f>
        <v>0</v>
      </c>
      <c r="U5" s="72">
        <f>IF(RES_hh_emih_in!U5=0,0,RES_hh_emih_in!U5/RES_summary!U$21)</f>
        <v>0</v>
      </c>
      <c r="V5" s="72">
        <f>IF(RES_hh_emih_in!V5=0,0,RES_hh_emih_in!V5/RES_summary!V$21)</f>
        <v>0</v>
      </c>
      <c r="W5" s="72">
        <f>IF(RES_hh_emih_in!W5=0,0,RES_hh_emih_in!W5/RES_summary!W$21)</f>
        <v>0</v>
      </c>
      <c r="DA5" s="89" t="s">
        <v>939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0</v>
      </c>
      <c r="D6" s="72">
        <f>IF(RES_hh_emih_in!D6=0,0,RES_hh_emih_in!D6/RES_summary!D$21)</f>
        <v>0</v>
      </c>
      <c r="E6" s="72">
        <f>IF(RES_hh_emih_in!E6=0,0,RES_hh_emih_in!E6/RES_summary!E$21)</f>
        <v>32.598877879448999</v>
      </c>
      <c r="F6" s="72">
        <f>IF(RES_hh_emih_in!F6=0,0,RES_hh_emih_in!F6/RES_summary!F$21)</f>
        <v>31.511864829898361</v>
      </c>
      <c r="G6" s="72">
        <f>IF(RES_hh_emih_in!G6=0,0,RES_hh_emih_in!G6/RES_summary!G$21)</f>
        <v>36.721256633404657</v>
      </c>
      <c r="H6" s="72">
        <f>IF(RES_hh_emih_in!H6=0,0,RES_hh_emih_in!H6/RES_summary!H$21)</f>
        <v>32.739670898430404</v>
      </c>
      <c r="I6" s="72">
        <f>IF(RES_hh_emih_in!I6=0,0,RES_hh_emih_in!I6/RES_summary!I$21)</f>
        <v>33.001043495600548</v>
      </c>
      <c r="J6" s="72">
        <f>IF(RES_hh_emih_in!J6=0,0,RES_hh_emih_in!J6/RES_summary!J$21)</f>
        <v>35.386941968490127</v>
      </c>
      <c r="K6" s="72">
        <f>IF(RES_hh_emih_in!K6=0,0,RES_hh_emih_in!K6/RES_summary!K$21)</f>
        <v>0</v>
      </c>
      <c r="L6" s="72">
        <f>IF(RES_hh_emih_in!L6=0,0,RES_hh_emih_in!L6/RES_summary!L$21)</f>
        <v>0</v>
      </c>
      <c r="M6" s="72">
        <f>IF(RES_hh_emih_in!M6=0,0,RES_hh_emih_in!M6/RES_summary!M$21)</f>
        <v>0</v>
      </c>
      <c r="N6" s="72">
        <f>IF(RES_hh_emih_in!N6=0,0,RES_hh_emih_in!N6/RES_summary!N$21)</f>
        <v>27.998068094757961</v>
      </c>
      <c r="O6" s="72">
        <f>IF(RES_hh_emih_in!O6=0,0,RES_hh_emih_in!O6/RES_summary!O$21)</f>
        <v>30.49463330256388</v>
      </c>
      <c r="P6" s="72">
        <f>IF(RES_hh_emih_in!P6=0,0,RES_hh_emih_in!P6/RES_summary!P$21)</f>
        <v>23.969932138291949</v>
      </c>
      <c r="Q6" s="72">
        <f>IF(RES_hh_emih_in!Q6=0,0,RES_hh_emih_in!Q6/RES_summary!Q$21)</f>
        <v>23.678507619258543</v>
      </c>
      <c r="R6" s="72">
        <f>IF(RES_hh_emih_in!R6=0,0,RES_hh_emih_in!R6/RES_summary!R$21)</f>
        <v>22.093799306525657</v>
      </c>
      <c r="S6" s="72">
        <f>IF(RES_hh_emih_in!S6=0,0,RES_hh_emih_in!S6/RES_summary!S$21)</f>
        <v>24.46596937577787</v>
      </c>
      <c r="T6" s="72">
        <f>IF(RES_hh_emih_in!T6=0,0,RES_hh_emih_in!T6/RES_summary!T$21)</f>
        <v>20.94880631272207</v>
      </c>
      <c r="U6" s="72">
        <f>IF(RES_hh_emih_in!U6=0,0,RES_hh_emih_in!U6/RES_summary!U$21)</f>
        <v>21.124777380137097</v>
      </c>
      <c r="V6" s="72">
        <f>IF(RES_hh_emih_in!V6=0,0,RES_hh_emih_in!V6/RES_summary!V$21)</f>
        <v>21.372300998498456</v>
      </c>
      <c r="W6" s="72">
        <f>IF(RES_hh_emih_in!W6=0,0,RES_hh_emih_in!W6/RES_summary!W$21)</f>
        <v>20.567677642781515</v>
      </c>
      <c r="DA6" s="89" t="s">
        <v>940</v>
      </c>
    </row>
    <row r="7" spans="1:105" ht="12" customHeight="1" x14ac:dyDescent="0.25">
      <c r="A7" s="28" t="s">
        <v>205</v>
      </c>
      <c r="B7" s="72"/>
      <c r="C7" s="72">
        <f>IF(RES_hh_emih_in!C7=0,0,RES_hh_emih_in!C7/RES_summary!C$21)</f>
        <v>47.607750957338588</v>
      </c>
      <c r="D7" s="72">
        <f>IF(RES_hh_emih_in!D7=0,0,RES_hh_emih_in!D7/RES_summary!D$21)</f>
        <v>45.097308848905818</v>
      </c>
      <c r="E7" s="72">
        <f>IF(RES_hh_emih_in!E7=0,0,RES_hh_emih_in!E7/RES_summary!E$21)</f>
        <v>43.536778761613178</v>
      </c>
      <c r="F7" s="72">
        <f>IF(RES_hh_emih_in!F7=0,0,RES_hh_emih_in!F7/RES_summary!F$21)</f>
        <v>42.801743340606336</v>
      </c>
      <c r="G7" s="72">
        <f>IF(RES_hh_emih_in!G7=0,0,RES_hh_emih_in!G7/RES_summary!G$21)</f>
        <v>42.301678444396529</v>
      </c>
      <c r="H7" s="72">
        <f>IF(RES_hh_emih_in!H7=0,0,RES_hh_emih_in!H7/RES_summary!H$21)</f>
        <v>41.038055708885089</v>
      </c>
      <c r="I7" s="72">
        <f>IF(RES_hh_emih_in!I7=0,0,RES_hh_emih_in!I7/RES_summary!I$21)</f>
        <v>37.056068729297294</v>
      </c>
      <c r="J7" s="72">
        <f>IF(RES_hh_emih_in!J7=0,0,RES_hh_emih_in!J7/RES_summary!J$21)</f>
        <v>38.745640289484641</v>
      </c>
      <c r="K7" s="72">
        <f>IF(RES_hh_emih_in!K7=0,0,RES_hh_emih_in!K7/RES_summary!K$21)</f>
        <v>37.172535715806021</v>
      </c>
      <c r="L7" s="72">
        <f>IF(RES_hh_emih_in!L7=0,0,RES_hh_emih_in!L7/RES_summary!L$21)</f>
        <v>41.245800101353588</v>
      </c>
      <c r="M7" s="72">
        <f>IF(RES_hh_emih_in!M7=0,0,RES_hh_emih_in!M7/RES_summary!M$21)</f>
        <v>36.446575900414679</v>
      </c>
      <c r="N7" s="72">
        <f>IF(RES_hh_emih_in!N7=0,0,RES_hh_emih_in!N7/RES_summary!N$21)</f>
        <v>34.30643625852484</v>
      </c>
      <c r="O7" s="72">
        <f>IF(RES_hh_emih_in!O7=0,0,RES_hh_emih_in!O7/RES_summary!O$21)</f>
        <v>35.09923541250415</v>
      </c>
      <c r="P7" s="72">
        <f>IF(RES_hh_emih_in!P7=0,0,RES_hh_emih_in!P7/RES_summary!P$21)</f>
        <v>29.06941624458079</v>
      </c>
      <c r="Q7" s="72">
        <f>IF(RES_hh_emih_in!Q7=0,0,RES_hh_emih_in!Q7/RES_summary!Q$21)</f>
        <v>30.576974276619843</v>
      </c>
      <c r="R7" s="72">
        <f>IF(RES_hh_emih_in!R7=0,0,RES_hh_emih_in!R7/RES_summary!R$21)</f>
        <v>29.012519024768711</v>
      </c>
      <c r="S7" s="72">
        <f>IF(RES_hh_emih_in!S7=0,0,RES_hh_emih_in!S7/RES_summary!S$21)</f>
        <v>28.549199885527869</v>
      </c>
      <c r="T7" s="72">
        <f>IF(RES_hh_emih_in!T7=0,0,RES_hh_emih_in!T7/RES_summary!T$21)</f>
        <v>24.927627052691776</v>
      </c>
      <c r="U7" s="72">
        <f>IF(RES_hh_emih_in!U7=0,0,RES_hh_emih_in!U7/RES_summary!U$21)</f>
        <v>25.322844699911272</v>
      </c>
      <c r="V7" s="72">
        <f>IF(RES_hh_emih_in!V7=0,0,RES_hh_emih_in!V7/RES_summary!V$21)</f>
        <v>25.326779592628462</v>
      </c>
      <c r="W7" s="72">
        <f>IF(RES_hh_emih_in!W7=0,0,RES_hh_emih_in!W7/RES_summary!W$21)</f>
        <v>24.433716482910899</v>
      </c>
      <c r="DA7" s="89" t="s">
        <v>941</v>
      </c>
    </row>
    <row r="8" spans="1:105" ht="12" customHeight="1" x14ac:dyDescent="0.25">
      <c r="A8" s="28" t="s">
        <v>192</v>
      </c>
      <c r="B8" s="72"/>
      <c r="C8" s="72">
        <f>IF(RES_hh_emih_in!C8=0,0,RES_hh_emih_in!C8/RES_summary!C$21)</f>
        <v>31.772332800490204</v>
      </c>
      <c r="D8" s="72">
        <f>IF(RES_hh_emih_in!D8=0,0,RES_hh_emih_in!D8/RES_summary!D$21)</f>
        <v>28.562361228398927</v>
      </c>
      <c r="E8" s="72">
        <f>IF(RES_hh_emih_in!E8=0,0,RES_hh_emih_in!E8/RES_summary!E$21)</f>
        <v>27.370589026180671</v>
      </c>
      <c r="F8" s="72">
        <f>IF(RES_hh_emih_in!F8=0,0,RES_hh_emih_in!F8/RES_summary!F$21)</f>
        <v>24.860575597485415</v>
      </c>
      <c r="G8" s="72">
        <f>IF(RES_hh_emih_in!G8=0,0,RES_hh_emih_in!G8/RES_summary!G$21)</f>
        <v>29.337164302455204</v>
      </c>
      <c r="H8" s="72">
        <f>IF(RES_hh_emih_in!H8=0,0,RES_hh_emih_in!H8/RES_summary!H$21)</f>
        <v>26.518713313298701</v>
      </c>
      <c r="I8" s="72">
        <f>IF(RES_hh_emih_in!I8=0,0,RES_hh_emih_in!I8/RES_summary!I$21)</f>
        <v>23.821939825210031</v>
      </c>
      <c r="J8" s="72">
        <f>IF(RES_hh_emih_in!J8=0,0,RES_hh_emih_in!J8/RES_summary!J$21)</f>
        <v>24.429673187779652</v>
      </c>
      <c r="K8" s="72">
        <f>IF(RES_hh_emih_in!K8=0,0,RES_hh_emih_in!K8/RES_summary!K$21)</f>
        <v>24.467974091528138</v>
      </c>
      <c r="L8" s="72">
        <f>IF(RES_hh_emih_in!L8=0,0,RES_hh_emih_in!L8/RES_summary!L$21)</f>
        <v>26.11202933360379</v>
      </c>
      <c r="M8" s="72">
        <f>IF(RES_hh_emih_in!M8=0,0,RES_hh_emih_in!M8/RES_summary!M$21)</f>
        <v>23.009300057422575</v>
      </c>
      <c r="N8" s="72">
        <f>IF(RES_hh_emih_in!N8=0,0,RES_hh_emih_in!N8/RES_summary!N$21)</f>
        <v>23.555618429391679</v>
      </c>
      <c r="O8" s="72">
        <f>IF(RES_hh_emih_in!O8=0,0,RES_hh_emih_in!O8/RES_summary!O$21)</f>
        <v>22.939430454855788</v>
      </c>
      <c r="P8" s="72">
        <f>IF(RES_hh_emih_in!P8=0,0,RES_hh_emih_in!P8/RES_summary!P$21)</f>
        <v>18.897377366168229</v>
      </c>
      <c r="Q8" s="72">
        <f>IF(RES_hh_emih_in!Q8=0,0,RES_hh_emih_in!Q8/RES_summary!Q$21)</f>
        <v>20.598459342525587</v>
      </c>
      <c r="R8" s="72">
        <f>IF(RES_hh_emih_in!R8=0,0,RES_hh_emih_in!R8/RES_summary!R$21)</f>
        <v>21.006977974552925</v>
      </c>
      <c r="S8" s="72">
        <f>IF(RES_hh_emih_in!S8=0,0,RES_hh_emih_in!S8/RES_summary!S$21)</f>
        <v>19.493721039142795</v>
      </c>
      <c r="T8" s="72">
        <f>IF(RES_hh_emih_in!T8=0,0,RES_hh_emih_in!T8/RES_summary!T$21)</f>
        <v>17.073681956376532</v>
      </c>
      <c r="U8" s="72">
        <f>IF(RES_hh_emih_in!U8=0,0,RES_hh_emih_in!U8/RES_summary!U$21)</f>
        <v>18.085289468475487</v>
      </c>
      <c r="V8" s="72">
        <f>IF(RES_hh_emih_in!V8=0,0,RES_hh_emih_in!V8/RES_summary!V$21)</f>
        <v>17.41592582044273</v>
      </c>
      <c r="W8" s="72">
        <f>IF(RES_hh_emih_in!W8=0,0,RES_hh_emih_in!W8/RES_summary!W$21)</f>
        <v>16.999964057762131</v>
      </c>
      <c r="DA8" s="89" t="s">
        <v>942</v>
      </c>
    </row>
    <row r="9" spans="1:105" ht="12" customHeight="1" x14ac:dyDescent="0.25">
      <c r="A9" s="28" t="s">
        <v>207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DA9" s="89" t="s">
        <v>943</v>
      </c>
    </row>
    <row r="10" spans="1:105" ht="12" customHeight="1" x14ac:dyDescent="0.25">
      <c r="A10" s="28" t="s">
        <v>202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DA10" s="89" t="s">
        <v>944</v>
      </c>
    </row>
    <row r="11" spans="1:105" ht="12" customHeight="1" x14ac:dyDescent="0.25">
      <c r="A11" s="28" t="s">
        <v>203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DA11" s="89" t="s">
        <v>945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DA12" s="89" t="s">
        <v>946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DA13" s="90" t="s">
        <v>947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DA14" s="91" t="s">
        <v>948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DA15" s="88" t="s">
        <v>949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DA16" s="89" t="s">
        <v>950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0.55736539028550314</v>
      </c>
      <c r="D17" s="69">
        <f>IF(RES_hh_emih_in!D17=0,0,RES_hh_emih_in!D17/RES_summary!D$21)</f>
        <v>0.88120159825498312</v>
      </c>
      <c r="E17" s="69">
        <f>IF(RES_hh_emih_in!E17=0,0,RES_hh_emih_in!E17/RES_summary!E$21)</f>
        <v>0.84031713418812137</v>
      </c>
      <c r="F17" s="69">
        <f>IF(RES_hh_emih_in!F17=0,0,RES_hh_emih_in!F17/RES_summary!F$21)</f>
        <v>1.016789933463349</v>
      </c>
      <c r="G17" s="69">
        <f>IF(RES_hh_emih_in!G17=0,0,RES_hh_emih_in!G17/RES_summary!G$21)</f>
        <v>1.283140250148213</v>
      </c>
      <c r="H17" s="69">
        <f>IF(RES_hh_emih_in!H17=0,0,RES_hh_emih_in!H17/RES_summary!H$21)</f>
        <v>0.56749269088932242</v>
      </c>
      <c r="I17" s="69">
        <f>IF(RES_hh_emih_in!I17=0,0,RES_hh_emih_in!I17/RES_summary!I$21)</f>
        <v>0.71127202693289826</v>
      </c>
      <c r="J17" s="69">
        <f>IF(RES_hh_emih_in!J17=0,0,RES_hh_emih_in!J17/RES_summary!J$21)</f>
        <v>1.2185177938435825</v>
      </c>
      <c r="K17" s="69">
        <f>IF(RES_hh_emih_in!K17=0,0,RES_hh_emih_in!K17/RES_summary!K$21)</f>
        <v>1.006064331808967</v>
      </c>
      <c r="L17" s="69">
        <f>IF(RES_hh_emih_in!L17=0,0,RES_hh_emih_in!L17/RES_summary!L$21)</f>
        <v>1.1205433810474967</v>
      </c>
      <c r="M17" s="69">
        <f>IF(RES_hh_emih_in!M17=0,0,RES_hh_emih_in!M17/RES_summary!M$21)</f>
        <v>1.3852859308297423</v>
      </c>
      <c r="N17" s="69">
        <f>IF(RES_hh_emih_in!N17=0,0,RES_hh_emih_in!N17/RES_summary!N$21)</f>
        <v>1.3761166229831743</v>
      </c>
      <c r="O17" s="69">
        <f>IF(RES_hh_emih_in!O17=0,0,RES_hh_emih_in!O17/RES_summary!O$21)</f>
        <v>1.3295331029299475</v>
      </c>
      <c r="P17" s="69">
        <f>IF(RES_hh_emih_in!P17=0,0,RES_hh_emih_in!P17/RES_summary!P$21)</f>
        <v>0.64928882654251396</v>
      </c>
      <c r="Q17" s="69">
        <f>IF(RES_hh_emih_in!Q17=0,0,RES_hh_emih_in!Q17/RES_summary!Q$21)</f>
        <v>1.0683432349850148</v>
      </c>
      <c r="R17" s="69">
        <f>IF(RES_hh_emih_in!R17=0,0,RES_hh_emih_in!R17/RES_summary!R$21)</f>
        <v>1.0530982629871235</v>
      </c>
      <c r="S17" s="69">
        <f>IF(RES_hh_emih_in!S17=0,0,RES_hh_emih_in!S17/RES_summary!S$21)</f>
        <v>1.1743441798787062</v>
      </c>
      <c r="T17" s="69">
        <f>IF(RES_hh_emih_in!T17=0,0,RES_hh_emih_in!T17/RES_summary!T$21)</f>
        <v>0.92660619698054514</v>
      </c>
      <c r="U17" s="69">
        <f>IF(RES_hh_emih_in!U17=0,0,RES_hh_emih_in!U17/RES_summary!U$21)</f>
        <v>1.1796765705697048</v>
      </c>
      <c r="V17" s="69">
        <f>IF(RES_hh_emih_in!V17=0,0,RES_hh_emih_in!V17/RES_summary!V$21)</f>
        <v>1.0718262453981198</v>
      </c>
      <c r="W17" s="69">
        <f>IF(RES_hh_emih_in!W17=0,0,RES_hh_emih_in!W17/RES_summary!W$21)</f>
        <v>0.89437532426573929</v>
      </c>
      <c r="DA17" s="88" t="s">
        <v>951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0</v>
      </c>
      <c r="D18" s="72">
        <f>IF(RES_hh_emih_in!D18=0,0,RES_hh_emih_in!D18/RES_summary!D$21)</f>
        <v>0</v>
      </c>
      <c r="E18" s="72">
        <f>IF(RES_hh_emih_in!E18=0,0,RES_hh_emih_in!E18/RES_summary!E$21)</f>
        <v>0</v>
      </c>
      <c r="F18" s="72">
        <f>IF(RES_hh_emih_in!F18=0,0,RES_hh_emih_in!F18/RES_summary!F$21)</f>
        <v>0</v>
      </c>
      <c r="G18" s="72">
        <f>IF(RES_hh_emih_in!G18=0,0,RES_hh_emih_in!G18/RES_summary!G$21)</f>
        <v>0</v>
      </c>
      <c r="H18" s="72">
        <f>IF(RES_hh_emih_in!H18=0,0,RES_hh_emih_in!H18/RES_summary!H$21)</f>
        <v>0</v>
      </c>
      <c r="I18" s="72">
        <f>IF(RES_hh_emih_in!I18=0,0,RES_hh_emih_in!I18/RES_summary!I$21)</f>
        <v>0</v>
      </c>
      <c r="J18" s="72">
        <f>IF(RES_hh_emih_in!J18=0,0,RES_hh_emih_in!J18/RES_summary!J$21)</f>
        <v>0</v>
      </c>
      <c r="K18" s="72">
        <f>IF(RES_hh_emih_in!K18=0,0,RES_hh_emih_in!K18/RES_summary!K$21)</f>
        <v>0</v>
      </c>
      <c r="L18" s="72">
        <f>IF(RES_hh_emih_in!L18=0,0,RES_hh_emih_in!L18/RES_summary!L$21)</f>
        <v>9.8612863721980712</v>
      </c>
      <c r="M18" s="72">
        <f>IF(RES_hh_emih_in!M18=0,0,RES_hh_emih_in!M18/RES_summary!M$21)</f>
        <v>9.8507499487151602</v>
      </c>
      <c r="N18" s="72">
        <f>IF(RES_hh_emih_in!N18=0,0,RES_hh_emih_in!N18/RES_summary!N$21)</f>
        <v>8.133735173923931</v>
      </c>
      <c r="O18" s="72">
        <f>IF(RES_hh_emih_in!O18=0,0,RES_hh_emih_in!O18/RES_summary!O$21)</f>
        <v>8.7929275266453057</v>
      </c>
      <c r="P18" s="72">
        <f>IF(RES_hh_emih_in!P18=0,0,RES_hh_emih_in!P18/RES_summary!P$21)</f>
        <v>0</v>
      </c>
      <c r="Q18" s="72">
        <f>IF(RES_hh_emih_in!Q18=0,0,RES_hh_emih_in!Q18/RES_summary!Q$21)</f>
        <v>0</v>
      </c>
      <c r="R18" s="72">
        <f>IF(RES_hh_emih_in!R18=0,0,RES_hh_emih_in!R18/RES_summary!R$21)</f>
        <v>0</v>
      </c>
      <c r="S18" s="72">
        <f>IF(RES_hh_emih_in!S18=0,0,RES_hh_emih_in!S18/RES_summary!S$21)</f>
        <v>0</v>
      </c>
      <c r="T18" s="72">
        <f>IF(RES_hh_emih_in!T18=0,0,RES_hh_emih_in!T18/RES_summary!T$21)</f>
        <v>0</v>
      </c>
      <c r="U18" s="72">
        <f>IF(RES_hh_emih_in!U18=0,0,RES_hh_emih_in!U18/RES_summary!U$21)</f>
        <v>0</v>
      </c>
      <c r="V18" s="72">
        <f>IF(RES_hh_emih_in!V18=0,0,RES_hh_emih_in!V18/RES_summary!V$21)</f>
        <v>0</v>
      </c>
      <c r="W18" s="72">
        <f>IF(RES_hh_emih_in!W18=0,0,RES_hh_emih_in!W18/RES_summary!W$21)</f>
        <v>0</v>
      </c>
      <c r="DA18" s="89" t="s">
        <v>952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5.6378506524171312</v>
      </c>
      <c r="D19" s="72">
        <f>IF(RES_hh_emih_in!D19=0,0,RES_hh_emih_in!D19/RES_summary!D$21)</f>
        <v>6.6810652328302984</v>
      </c>
      <c r="E19" s="72">
        <f>IF(RES_hh_emih_in!E19=0,0,RES_hh_emih_in!E19/RES_summary!E$21)</f>
        <v>5.2992887303929459</v>
      </c>
      <c r="F19" s="72">
        <f>IF(RES_hh_emih_in!F19=0,0,RES_hh_emih_in!F19/RES_summary!F$21)</f>
        <v>5.6130874198702871</v>
      </c>
      <c r="G19" s="72">
        <f>IF(RES_hh_emih_in!G19=0,0,RES_hh_emih_in!G19/RES_summary!G$21)</f>
        <v>6.7995433418784863</v>
      </c>
      <c r="H19" s="72">
        <f>IF(RES_hh_emih_in!H19=0,0,RES_hh_emih_in!H19/RES_summary!H$21)</f>
        <v>6.119521372793332</v>
      </c>
      <c r="I19" s="72">
        <f>IF(RES_hh_emih_in!I19=0,0,RES_hh_emih_in!I19/RES_summary!I$21)</f>
        <v>6.8247745109840219</v>
      </c>
      <c r="J19" s="72">
        <f>IF(RES_hh_emih_in!J19=0,0,RES_hh_emih_in!J19/RES_summary!J$21)</f>
        <v>7.7266202255976104</v>
      </c>
      <c r="K19" s="72">
        <f>IF(RES_hh_emih_in!K19=0,0,RES_hh_emih_in!K19/RES_summary!K$21)</f>
        <v>6.3261650153337161</v>
      </c>
      <c r="L19" s="72">
        <f>IF(RES_hh_emih_in!L19=0,0,RES_hh_emih_in!L19/RES_summary!L$21)</f>
        <v>6.1140649801799389</v>
      </c>
      <c r="M19" s="72">
        <f>IF(RES_hh_emih_in!M19=0,0,RES_hh_emih_in!M19/RES_summary!M$21)</f>
        <v>7.111379876648777</v>
      </c>
      <c r="N19" s="72">
        <f>IF(RES_hh_emih_in!N19=0,0,RES_hh_emih_in!N19/RES_summary!N$21)</f>
        <v>7.526093268477986</v>
      </c>
      <c r="O19" s="72">
        <f>IF(RES_hh_emih_in!O19=0,0,RES_hh_emih_in!O19/RES_summary!O$21)</f>
        <v>6.0607922607312714</v>
      </c>
      <c r="P19" s="72">
        <f>IF(RES_hh_emih_in!P19=0,0,RES_hh_emih_in!P19/RES_summary!P$21)</f>
        <v>7.0927494043384129</v>
      </c>
      <c r="Q19" s="72">
        <f>IF(RES_hh_emih_in!Q19=0,0,RES_hh_emih_in!Q19/RES_summary!Q$21)</f>
        <v>8.627996357690126</v>
      </c>
      <c r="R19" s="72">
        <f>IF(RES_hh_emih_in!R19=0,0,RES_hh_emih_in!R19/RES_summary!R$21)</f>
        <v>5.9326906490330638</v>
      </c>
      <c r="S19" s="72">
        <f>IF(RES_hh_emih_in!S19=0,0,RES_hh_emih_in!S19/RES_summary!S$21)</f>
        <v>5.6866324299745061</v>
      </c>
      <c r="T19" s="72">
        <f>IF(RES_hh_emih_in!T19=0,0,RES_hh_emih_in!T19/RES_summary!T$21)</f>
        <v>5.0886558876869321</v>
      </c>
      <c r="U19" s="72">
        <f>IF(RES_hh_emih_in!U19=0,0,RES_hh_emih_in!U19/RES_summary!U$21)</f>
        <v>5.9844423904364357</v>
      </c>
      <c r="V19" s="72">
        <f>IF(RES_hh_emih_in!V19=0,0,RES_hh_emih_in!V19/RES_summary!V$21)</f>
        <v>5.5924369895327706</v>
      </c>
      <c r="W19" s="72">
        <f>IF(RES_hh_emih_in!W19=0,0,RES_hh_emih_in!W19/RES_summary!W$21)</f>
        <v>5.0028985202101142</v>
      </c>
      <c r="DA19" s="89" t="s">
        <v>953</v>
      </c>
    </row>
    <row r="20" spans="1:105" ht="12" customHeight="1" x14ac:dyDescent="0.25">
      <c r="A20" s="28" t="s">
        <v>205</v>
      </c>
      <c r="B20" s="72"/>
      <c r="C20" s="72">
        <f>IF(RES_hh_emih_in!C20=0,0,RES_hh_emih_in!C20/RES_summary!C$21)</f>
        <v>7.688229919660527</v>
      </c>
      <c r="D20" s="72">
        <f>IF(RES_hh_emih_in!D20=0,0,RES_hh_emih_in!D20/RES_summary!D$21)</f>
        <v>8.9693609797341427</v>
      </c>
      <c r="E20" s="72">
        <f>IF(RES_hh_emih_in!E20=0,0,RES_hh_emih_in!E20/RES_summary!E$21)</f>
        <v>7.88362959196688</v>
      </c>
      <c r="F20" s="72">
        <f>IF(RES_hh_emih_in!F20=0,0,RES_hh_emih_in!F20/RES_summary!F$21)</f>
        <v>8.3187940366189626</v>
      </c>
      <c r="G20" s="72">
        <f>IF(RES_hh_emih_in!G20=0,0,RES_hh_emih_in!G20/RES_summary!G$21)</f>
        <v>7.8763007147695712</v>
      </c>
      <c r="H20" s="72">
        <f>IF(RES_hh_emih_in!H20=0,0,RES_hh_emih_in!H20/RES_summary!H$21)</f>
        <v>8.0557422491013497</v>
      </c>
      <c r="I20" s="72">
        <f>IF(RES_hh_emih_in!I20=0,0,RES_hh_emih_in!I20/RES_summary!I$21)</f>
        <v>8.1372715635576576</v>
      </c>
      <c r="J20" s="72">
        <f>IF(RES_hh_emih_in!J20=0,0,RES_hh_emih_in!J20/RES_summary!J$21)</f>
        <v>8.8680451714996966</v>
      </c>
      <c r="K20" s="72">
        <f>IF(RES_hh_emih_in!K20=0,0,RES_hh_emih_in!K20/RES_summary!K$21)</f>
        <v>9.1887646255435964</v>
      </c>
      <c r="L20" s="72">
        <f>IF(RES_hh_emih_in!L20=0,0,RES_hh_emih_in!L20/RES_summary!L$21)</f>
        <v>8.5629292072976266</v>
      </c>
      <c r="M20" s="72">
        <f>IF(RES_hh_emih_in!M20=0,0,RES_hh_emih_in!M20/RES_summary!M$21)</f>
        <v>9.5508653457938024</v>
      </c>
      <c r="N20" s="72">
        <f>IF(RES_hh_emih_in!N20=0,0,RES_hh_emih_in!N20/RES_summary!N$21)</f>
        <v>8.8397492416797245</v>
      </c>
      <c r="O20" s="72">
        <f>IF(RES_hh_emih_in!O20=0,0,RES_hh_emih_in!O20/RES_summary!O$21)</f>
        <v>8.1368805592450517</v>
      </c>
      <c r="P20" s="72">
        <f>IF(RES_hh_emih_in!P20=0,0,RES_hh_emih_in!P20/RES_summary!P$21)</f>
        <v>8.8608130660719997</v>
      </c>
      <c r="Q20" s="72">
        <f>IF(RES_hh_emih_in!Q20=0,0,RES_hh_emih_in!Q20/RES_summary!Q$21)</f>
        <v>9.9158452318116659</v>
      </c>
      <c r="R20" s="72">
        <f>IF(RES_hh_emih_in!R20=0,0,RES_hh_emih_in!R20/RES_summary!R$21)</f>
        <v>7.6177754653650345</v>
      </c>
      <c r="S20" s="72">
        <f>IF(RES_hh_emih_in!S20=0,0,RES_hh_emih_in!S20/RES_summary!S$21)</f>
        <v>7.0271289907035914</v>
      </c>
      <c r="T20" s="72">
        <f>IF(RES_hh_emih_in!T20=0,0,RES_hh_emih_in!T20/RES_summary!T$21)</f>
        <v>6.1321070226858847</v>
      </c>
      <c r="U20" s="72">
        <f>IF(RES_hh_emih_in!U20=0,0,RES_hh_emih_in!U20/RES_summary!U$21)</f>
        <v>7.2313233033161399</v>
      </c>
      <c r="V20" s="72">
        <f>IF(RES_hh_emih_in!V20=0,0,RES_hh_emih_in!V20/RES_summary!V$21)</f>
        <v>7.0995686669797511</v>
      </c>
      <c r="W20" s="72">
        <f>IF(RES_hh_emih_in!W20=0,0,RES_hh_emih_in!W20/RES_summary!W$21)</f>
        <v>5.6400331848761036</v>
      </c>
      <c r="DA20" s="89" t="s">
        <v>954</v>
      </c>
    </row>
    <row r="21" spans="1:105" ht="12" customHeight="1" x14ac:dyDescent="0.25">
      <c r="A21" s="28" t="s">
        <v>192</v>
      </c>
      <c r="B21" s="72"/>
      <c r="C21" s="72">
        <f>IF(RES_hh_emih_in!C21=0,0,RES_hh_emih_in!C21/RES_summary!C$21)</f>
        <v>5.4352224178916249</v>
      </c>
      <c r="D21" s="72">
        <f>IF(RES_hh_emih_in!D21=0,0,RES_hh_emih_in!D21/RES_summary!D$21)</f>
        <v>5.9681530644856675</v>
      </c>
      <c r="E21" s="72">
        <f>IF(RES_hh_emih_in!E21=0,0,RES_hh_emih_in!E21/RES_summary!E$21)</f>
        <v>5.1339458218155167</v>
      </c>
      <c r="F21" s="72">
        <f>IF(RES_hh_emih_in!F21=0,0,RES_hh_emih_in!F21/RES_summary!F$21)</f>
        <v>5.1135802786491578</v>
      </c>
      <c r="G21" s="72">
        <f>IF(RES_hh_emih_in!G21=0,0,RES_hh_emih_in!G21/RES_summary!G$21)</f>
        <v>5.756737608389372</v>
      </c>
      <c r="H21" s="72">
        <f>IF(RES_hh_emih_in!H21=0,0,RES_hh_emih_in!H21/RES_summary!H$21)</f>
        <v>5.4845294874170909</v>
      </c>
      <c r="I21" s="72">
        <f>IF(RES_hh_emih_in!I21=0,0,RES_hh_emih_in!I21/RES_summary!I$21)</f>
        <v>5.404665178013178</v>
      </c>
      <c r="J21" s="72">
        <f>IF(RES_hh_emih_in!J21=0,0,RES_hh_emih_in!J21/RES_summary!J$21)</f>
        <v>5.7514461268202091</v>
      </c>
      <c r="K21" s="72">
        <f>IF(RES_hh_emih_in!K21=0,0,RES_hh_emih_in!K21/RES_summary!K$21)</f>
        <v>6.1394656205183429</v>
      </c>
      <c r="L21" s="72">
        <f>IF(RES_hh_emih_in!L21=0,0,RES_hh_emih_in!L21/RES_summary!L$21)</f>
        <v>5.4029412313303222</v>
      </c>
      <c r="M21" s="72">
        <f>IF(RES_hh_emih_in!M21=0,0,RES_hh_emih_in!M21/RES_summary!M$21)</f>
        <v>6.1111534352729215</v>
      </c>
      <c r="N21" s="72">
        <f>IF(RES_hh_emih_in!N21=0,0,RES_hh_emih_in!N21/RES_summary!N$21)</f>
        <v>6.3218199443036838</v>
      </c>
      <c r="O21" s="72">
        <f>IF(RES_hh_emih_in!O21=0,0,RES_hh_emih_in!O21/RES_summary!O$21)</f>
        <v>5.1313339459735223</v>
      </c>
      <c r="P21" s="72">
        <f>IF(RES_hh_emih_in!P21=0,0,RES_hh_emih_in!P21/RES_summary!P$21)</f>
        <v>5.8531272056030144</v>
      </c>
      <c r="Q21" s="72">
        <f>IF(RES_hh_emih_in!Q21=0,0,RES_hh_emih_in!Q21/RES_summary!Q$21)</f>
        <v>6.6038245488988796</v>
      </c>
      <c r="R21" s="72">
        <f>IF(RES_hh_emih_in!R21=0,0,RES_hh_emih_in!R21/RES_summary!R$21)</f>
        <v>5.2470324998462896</v>
      </c>
      <c r="S21" s="72">
        <f>IF(RES_hh_emih_in!S21=0,0,RES_hh_emih_in!S21/RES_summary!S$21)</f>
        <v>4.8019728744354531</v>
      </c>
      <c r="T21" s="72">
        <f>IF(RES_hh_emih_in!T21=0,0,RES_hh_emih_in!T21/RES_summary!T$21)</f>
        <v>4.2861984117220873</v>
      </c>
      <c r="U21" s="72">
        <f>IF(RES_hh_emih_in!U21=0,0,RES_hh_emih_in!U21/RES_summary!U$21)</f>
        <v>4.9719381325061232</v>
      </c>
      <c r="V21" s="72">
        <f>IF(RES_hh_emih_in!V21=0,0,RES_hh_emih_in!V21/RES_summary!V$21)</f>
        <v>4.9066352493453325</v>
      </c>
      <c r="W21" s="72">
        <f>IF(RES_hh_emih_in!W21=0,0,RES_hh_emih_in!W21/RES_summary!W$21)</f>
        <v>4.0271803385936504</v>
      </c>
      <c r="DA21" s="89" t="s">
        <v>955</v>
      </c>
    </row>
    <row r="22" spans="1:105" ht="12" customHeight="1" x14ac:dyDescent="0.25">
      <c r="A22" s="28" t="s">
        <v>207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DA22" s="89" t="s">
        <v>956</v>
      </c>
    </row>
    <row r="23" spans="1:105" ht="12" customHeight="1" x14ac:dyDescent="0.25">
      <c r="A23" s="28" t="s">
        <v>202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DA23" s="89" t="s">
        <v>957</v>
      </c>
    </row>
    <row r="24" spans="1:105" ht="12" customHeight="1" x14ac:dyDescent="0.25">
      <c r="A24" s="28" t="s">
        <v>203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DA24" s="89" t="s">
        <v>958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DA25" s="90" t="s">
        <v>959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DA26" s="92" t="s">
        <v>960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1.2866573257341373E-2</v>
      </c>
      <c r="D27" s="69">
        <f>IF(RES_hh_emih_in!D27=0,0,RES_hh_emih_in!D27/RES_summary!D$21)</f>
        <v>1.9124371956874064E-2</v>
      </c>
      <c r="E27" s="69">
        <f>IF(RES_hh_emih_in!E27=0,0,RES_hh_emih_in!E27/RES_summary!E$21)</f>
        <v>2.5974739217194672E-2</v>
      </c>
      <c r="F27" s="69">
        <f>IF(RES_hh_emih_in!F27=0,0,RES_hh_emih_in!F27/RES_summary!F$21)</f>
        <v>3.9419033669506796E-2</v>
      </c>
      <c r="G27" s="69">
        <f>IF(RES_hh_emih_in!G27=0,0,RES_hh_emih_in!G27/RES_summary!G$21)</f>
        <v>4.9431726403471481E-2</v>
      </c>
      <c r="H27" s="69">
        <f>IF(RES_hh_emih_in!H27=0,0,RES_hh_emih_in!H27/RES_summary!H$21)</f>
        <v>3.3965758613236828E-2</v>
      </c>
      <c r="I27" s="69">
        <f>IF(RES_hh_emih_in!I27=0,0,RES_hh_emih_in!I27/RES_summary!I$21)</f>
        <v>1.3614791865777368E-2</v>
      </c>
      <c r="J27" s="69">
        <f>IF(RES_hh_emih_in!J27=0,0,RES_hh_emih_in!J27/RES_summary!J$21)</f>
        <v>2.6518385432687749E-2</v>
      </c>
      <c r="K27" s="69">
        <f>IF(RES_hh_emih_in!K27=0,0,RES_hh_emih_in!K27/RES_summary!K$21)</f>
        <v>2.9346950420698549E-2</v>
      </c>
      <c r="L27" s="69">
        <f>IF(RES_hh_emih_in!L27=0,0,RES_hh_emih_in!L27/RES_summary!L$21)</f>
        <v>2.7551163040871549E-2</v>
      </c>
      <c r="M27" s="69">
        <f>IF(RES_hh_emih_in!M27=0,0,RES_hh_emih_in!M27/RES_summary!M$21)</f>
        <v>2.9553077618080761E-2</v>
      </c>
      <c r="N27" s="69">
        <f>IF(RES_hh_emih_in!N27=0,0,RES_hh_emih_in!N27/RES_summary!N$21)</f>
        <v>3.0872394025341979E-2</v>
      </c>
      <c r="O27" s="69">
        <f>IF(RES_hh_emih_in!O27=0,0,RES_hh_emih_in!O27/RES_summary!O$21)</f>
        <v>2.8566068833925106E-2</v>
      </c>
      <c r="P27" s="69">
        <f>IF(RES_hh_emih_in!P27=0,0,RES_hh_emih_in!P27/RES_summary!P$21)</f>
        <v>2.5784864652260653E-2</v>
      </c>
      <c r="Q27" s="69">
        <f>IF(RES_hh_emih_in!Q27=0,0,RES_hh_emih_in!Q27/RES_summary!Q$21)</f>
        <v>4.1414593483522728E-2</v>
      </c>
      <c r="R27" s="69">
        <f>IF(RES_hh_emih_in!R27=0,0,RES_hh_emih_in!R27/RES_summary!R$21)</f>
        <v>3.4967063964615887E-2</v>
      </c>
      <c r="S27" s="69">
        <f>IF(RES_hh_emih_in!S27=0,0,RES_hh_emih_in!S27/RES_summary!S$21)</f>
        <v>3.699370575228695E-2</v>
      </c>
      <c r="T27" s="69">
        <f>IF(RES_hh_emih_in!T27=0,0,RES_hh_emih_in!T27/RES_summary!T$21)</f>
        <v>3.1546252600750578E-2</v>
      </c>
      <c r="U27" s="69">
        <f>IF(RES_hh_emih_in!U27=0,0,RES_hh_emih_in!U27/RES_summary!U$21)</f>
        <v>4.6247040377957425E-2</v>
      </c>
      <c r="V27" s="69">
        <f>IF(RES_hh_emih_in!V27=0,0,RES_hh_emih_in!V27/RES_summary!V$21)</f>
        <v>4.1548937265371982E-2</v>
      </c>
      <c r="W27" s="69">
        <f>IF(RES_hh_emih_in!W27=0,0,RES_hh_emih_in!W27/RES_summary!W$21)</f>
        <v>3.1464043330627363E-2</v>
      </c>
      <c r="DA27" s="88" t="s">
        <v>961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0</v>
      </c>
      <c r="D28" s="72">
        <f>IF(RES_hh_emih_in!D28=0,0,RES_hh_emih_in!D28/RES_summary!D$21)</f>
        <v>0</v>
      </c>
      <c r="E28" s="72">
        <f>IF(RES_hh_emih_in!E28=0,0,RES_hh_emih_in!E28/RES_summary!E$21)</f>
        <v>0</v>
      </c>
      <c r="F28" s="72">
        <f>IF(RES_hh_emih_in!F28=0,0,RES_hh_emih_in!F28/RES_summary!F$21)</f>
        <v>0</v>
      </c>
      <c r="G28" s="72">
        <f>IF(RES_hh_emih_in!G28=0,0,RES_hh_emih_in!G28/RES_summary!G$21)</f>
        <v>0</v>
      </c>
      <c r="H28" s="72">
        <f>IF(RES_hh_emih_in!H28=0,0,RES_hh_emih_in!H28/RES_summary!H$21)</f>
        <v>0</v>
      </c>
      <c r="I28" s="72">
        <f>IF(RES_hh_emih_in!I28=0,0,RES_hh_emih_in!I28/RES_summary!I$21)</f>
        <v>0</v>
      </c>
      <c r="J28" s="72">
        <f>IF(RES_hh_emih_in!J28=0,0,RES_hh_emih_in!J28/RES_summary!J$21)</f>
        <v>0</v>
      </c>
      <c r="K28" s="72">
        <f>IF(RES_hh_emih_in!K28=0,0,RES_hh_emih_in!K28/RES_summary!K$21)</f>
        <v>0</v>
      </c>
      <c r="L28" s="72">
        <f>IF(RES_hh_emih_in!L28=0,0,RES_hh_emih_in!L28/RES_summary!L$21)</f>
        <v>2.0661155842570476</v>
      </c>
      <c r="M28" s="72">
        <f>IF(RES_hh_emih_in!M28=0,0,RES_hh_emih_in!M28/RES_summary!M$21)</f>
        <v>2.4691093521294314</v>
      </c>
      <c r="N28" s="72">
        <f>IF(RES_hh_emih_in!N28=0,0,RES_hh_emih_in!N28/RES_summary!N$21)</f>
        <v>2.7772053031155646</v>
      </c>
      <c r="O28" s="72">
        <f>IF(RES_hh_emih_in!O28=0,0,RES_hh_emih_in!O28/RES_summary!O$21)</f>
        <v>2.1307380908882507</v>
      </c>
      <c r="P28" s="72">
        <f>IF(RES_hh_emih_in!P28=0,0,RES_hh_emih_in!P28/RES_summary!P$21)</f>
        <v>0</v>
      </c>
      <c r="Q28" s="72">
        <f>IF(RES_hh_emih_in!Q28=0,0,RES_hh_emih_in!Q28/RES_summary!Q$21)</f>
        <v>0</v>
      </c>
      <c r="R28" s="72">
        <f>IF(RES_hh_emih_in!R28=0,0,RES_hh_emih_in!R28/RES_summary!R$21)</f>
        <v>0</v>
      </c>
      <c r="S28" s="72">
        <f>IF(RES_hh_emih_in!S28=0,0,RES_hh_emih_in!S28/RES_summary!S$21)</f>
        <v>0</v>
      </c>
      <c r="T28" s="72">
        <f>IF(RES_hh_emih_in!T28=0,0,RES_hh_emih_in!T28/RES_summary!T$21)</f>
        <v>0</v>
      </c>
      <c r="U28" s="72">
        <f>IF(RES_hh_emih_in!U28=0,0,RES_hh_emih_in!U28/RES_summary!U$21)</f>
        <v>0</v>
      </c>
      <c r="V28" s="72">
        <f>IF(RES_hh_emih_in!V28=0,0,RES_hh_emih_in!V28/RES_summary!V$21)</f>
        <v>0</v>
      </c>
      <c r="W28" s="72">
        <f>IF(RES_hh_emih_in!W28=0,0,RES_hh_emih_in!W28/RES_summary!W$21)</f>
        <v>0</v>
      </c>
      <c r="DA28" s="89" t="s">
        <v>962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1.0305253927172682</v>
      </c>
      <c r="D29" s="72">
        <f>IF(RES_hh_emih_in!D29=0,0,RES_hh_emih_in!D29/RES_summary!D$21)</f>
        <v>1.1902115460191354</v>
      </c>
      <c r="E29" s="72">
        <f>IF(RES_hh_emih_in!E29=0,0,RES_hh_emih_in!E29/RES_summary!E$21)</f>
        <v>0.98244690478427366</v>
      </c>
      <c r="F29" s="72">
        <f>IF(RES_hh_emih_in!F29=0,0,RES_hh_emih_in!F29/RES_summary!F$21)</f>
        <v>1.133561733102229</v>
      </c>
      <c r="G29" s="72">
        <f>IF(RES_hh_emih_in!G29=0,0,RES_hh_emih_in!G29/RES_summary!G$21)</f>
        <v>1.0031091804599248</v>
      </c>
      <c r="H29" s="72">
        <f>IF(RES_hh_emih_in!H29=0,0,RES_hh_emih_in!H29/RES_summary!H$21)</f>
        <v>1.1022850133804494</v>
      </c>
      <c r="I29" s="72">
        <f>IF(RES_hh_emih_in!I29=0,0,RES_hh_emih_in!I29/RES_summary!I$21)</f>
        <v>1.010533332831016</v>
      </c>
      <c r="J29" s="72">
        <f>IF(RES_hh_emih_in!J29=0,0,RES_hh_emih_in!J29/RES_summary!J$21)</f>
        <v>1.1403707973062485</v>
      </c>
      <c r="K29" s="72">
        <f>IF(RES_hh_emih_in!K29=0,0,RES_hh_emih_in!K29/RES_summary!K$21)</f>
        <v>1.4879432554914365</v>
      </c>
      <c r="L29" s="72">
        <f>IF(RES_hh_emih_in!L29=0,0,RES_hh_emih_in!L29/RES_summary!L$21)</f>
        <v>1.416404492735087</v>
      </c>
      <c r="M29" s="72">
        <f>IF(RES_hh_emih_in!M29=0,0,RES_hh_emih_in!M29/RES_summary!M$21)</f>
        <v>1.4470725163698481</v>
      </c>
      <c r="N29" s="72">
        <f>IF(RES_hh_emih_in!N29=0,0,RES_hh_emih_in!N29/RES_summary!N$21)</f>
        <v>1.3067075846064904</v>
      </c>
      <c r="O29" s="72">
        <f>IF(RES_hh_emih_in!O29=0,0,RES_hh_emih_in!O29/RES_summary!O$21)</f>
        <v>1.1366413690525325</v>
      </c>
      <c r="P29" s="72">
        <f>IF(RES_hh_emih_in!P29=0,0,RES_hh_emih_in!P29/RES_summary!P$21)</f>
        <v>1.4487778613140412</v>
      </c>
      <c r="Q29" s="72">
        <f>IF(RES_hh_emih_in!Q29=0,0,RES_hh_emih_in!Q29/RES_summary!Q$21)</f>
        <v>1.9714536445444535</v>
      </c>
      <c r="R29" s="72">
        <f>IF(RES_hh_emih_in!R29=0,0,RES_hh_emih_in!R29/RES_summary!R$21)</f>
        <v>1.6733592238497199</v>
      </c>
      <c r="S29" s="72">
        <f>IF(RES_hh_emih_in!S29=0,0,RES_hh_emih_in!S29/RES_summary!S$21)</f>
        <v>1.5080142719725498</v>
      </c>
      <c r="T29" s="72">
        <f>IF(RES_hh_emih_in!T29=0,0,RES_hh_emih_in!T29/RES_summary!T$21)</f>
        <v>1.3594526384641967</v>
      </c>
      <c r="U29" s="72">
        <f>IF(RES_hh_emih_in!U29=0,0,RES_hh_emih_in!U29/RES_summary!U$21)</f>
        <v>1.6452540561590046</v>
      </c>
      <c r="V29" s="72">
        <f>IF(RES_hh_emih_in!V29=0,0,RES_hh_emih_in!V29/RES_summary!V$21)</f>
        <v>1.5577773648899942</v>
      </c>
      <c r="W29" s="72">
        <f>IF(RES_hh_emih_in!W29=0,0,RES_hh_emih_in!W29/RES_summary!W$21)</f>
        <v>1.3862311457965208</v>
      </c>
      <c r="DA29" s="89" t="s">
        <v>963</v>
      </c>
    </row>
    <row r="30" spans="1:105" ht="12" customHeight="1" x14ac:dyDescent="0.25">
      <c r="A30" s="28" t="s">
        <v>192</v>
      </c>
      <c r="B30" s="72"/>
      <c r="C30" s="72">
        <f>IF(RES_hh_emih_in!C30=0,0,RES_hh_emih_in!C30/RES_summary!C$21)</f>
        <v>0.93309106552521104</v>
      </c>
      <c r="D30" s="72">
        <f>IF(RES_hh_emih_in!D30=0,0,RES_hh_emih_in!D30/RES_summary!D$21)</f>
        <v>1.0405523271572261</v>
      </c>
      <c r="E30" s="72">
        <f>IF(RES_hh_emih_in!E30=0,0,RES_hh_emih_in!E30/RES_summary!E$21)</f>
        <v>0.88944384886215444</v>
      </c>
      <c r="F30" s="72">
        <f>IF(RES_hh_emih_in!F30=0,0,RES_hh_emih_in!F30/RES_summary!F$21)</f>
        <v>0.94588693403832869</v>
      </c>
      <c r="G30" s="72">
        <f>IF(RES_hh_emih_in!G30=0,0,RES_hh_emih_in!G30/RES_summary!G$21)</f>
        <v>0.95475042406059218</v>
      </c>
      <c r="H30" s="72">
        <f>IF(RES_hh_emih_in!H30=0,0,RES_hh_emih_in!H30/RES_summary!H$21)</f>
        <v>1.0227415529909081</v>
      </c>
      <c r="I30" s="72">
        <f>IF(RES_hh_emih_in!I30=0,0,RES_hh_emih_in!I30/RES_summary!I$21)</f>
        <v>0.87898088781613937</v>
      </c>
      <c r="J30" s="72">
        <f>IF(RES_hh_emih_in!J30=0,0,RES_hh_emih_in!J30/RES_summary!J$21)</f>
        <v>1.023677049416049</v>
      </c>
      <c r="K30" s="72">
        <f>IF(RES_hh_emih_in!K30=0,0,RES_hh_emih_in!K30/RES_summary!K$21)</f>
        <v>1.3156342683997033</v>
      </c>
      <c r="L30" s="72">
        <f>IF(RES_hh_emih_in!L30=0,0,RES_hh_emih_in!L30/RES_summary!L$21)</f>
        <v>1.1708274504329736</v>
      </c>
      <c r="M30" s="72">
        <f>IF(RES_hh_emih_in!M30=0,0,RES_hh_emih_in!M30/RES_summary!M$21)</f>
        <v>1.3101350444520856</v>
      </c>
      <c r="N30" s="72">
        <f>IF(RES_hh_emih_in!N30=0,0,RES_hh_emih_in!N30/RES_summary!N$21)</f>
        <v>1.369077101774828</v>
      </c>
      <c r="O30" s="72">
        <f>IF(RES_hh_emih_in!O30=0,0,RES_hh_emih_in!O30/RES_summary!O$21)</f>
        <v>1.1977838022046718</v>
      </c>
      <c r="P30" s="72">
        <f>IF(RES_hh_emih_in!P30=0,0,RES_hh_emih_in!P30/RES_summary!P$21)</f>
        <v>1.4037263159939817</v>
      </c>
      <c r="Q30" s="72">
        <f>IF(RES_hh_emih_in!Q30=0,0,RES_hh_emih_in!Q30/RES_summary!Q$21)</f>
        <v>1.6724814202722698</v>
      </c>
      <c r="R30" s="72">
        <f>IF(RES_hh_emih_in!R30=0,0,RES_hh_emih_in!R30/RES_summary!R$21)</f>
        <v>1.3434444579625291</v>
      </c>
      <c r="S30" s="72">
        <f>IF(RES_hh_emih_in!S30=0,0,RES_hh_emih_in!S30/RES_summary!S$21)</f>
        <v>1.2878457831642425</v>
      </c>
      <c r="T30" s="72">
        <f>IF(RES_hh_emih_in!T30=0,0,RES_hh_emih_in!T30/RES_summary!T$21)</f>
        <v>1.1992465924122051</v>
      </c>
      <c r="U30" s="72">
        <f>IF(RES_hh_emih_in!U30=0,0,RES_hh_emih_in!U30/RES_summary!U$21)</f>
        <v>1.4706368611253822</v>
      </c>
      <c r="V30" s="72">
        <f>IF(RES_hh_emih_in!V30=0,0,RES_hh_emih_in!V30/RES_summary!V$21)</f>
        <v>1.4490015478429421</v>
      </c>
      <c r="W30" s="72">
        <f>IF(RES_hh_emih_in!W30=0,0,RES_hh_emih_in!W30/RES_summary!W$21)</f>
        <v>1.1540239637746241</v>
      </c>
      <c r="DA30" s="89" t="s">
        <v>964</v>
      </c>
    </row>
    <row r="31" spans="1:105" ht="12" customHeight="1" x14ac:dyDescent="0.25">
      <c r="A31" s="28" t="s">
        <v>207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DA31" s="89" t="s">
        <v>965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DA32" s="92" t="s">
        <v>966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598.19900452940078</v>
      </c>
      <c r="C3" s="19">
        <f t="shared" ref="C3:V3" si="0">SUM(C4,C9,C12)</f>
        <v>616.97782179766205</v>
      </c>
      <c r="D3" s="19">
        <f t="shared" si="0"/>
        <v>636.10580574056416</v>
      </c>
      <c r="E3" s="19">
        <f t="shared" si="0"/>
        <v>651.73689048851566</v>
      </c>
      <c r="F3" s="19">
        <f t="shared" si="0"/>
        <v>665.83415326890736</v>
      </c>
      <c r="G3" s="19">
        <f t="shared" si="0"/>
        <v>680.50627412901122</v>
      </c>
      <c r="H3" s="19">
        <f t="shared" si="0"/>
        <v>690.75205587846426</v>
      </c>
      <c r="I3" s="19">
        <f t="shared" si="0"/>
        <v>695.80977663996634</v>
      </c>
      <c r="J3" s="19">
        <f t="shared" si="0"/>
        <v>699.8782334490777</v>
      </c>
      <c r="K3" s="19">
        <f t="shared" si="0"/>
        <v>701.13168148274906</v>
      </c>
      <c r="L3" s="19">
        <f t="shared" si="0"/>
        <v>702.12372217445306</v>
      </c>
      <c r="M3" s="19">
        <f t="shared" si="0"/>
        <v>686.35356358077763</v>
      </c>
      <c r="N3" s="19">
        <f t="shared" si="0"/>
        <v>699.17962635423908</v>
      </c>
      <c r="O3" s="19">
        <f t="shared" si="0"/>
        <v>699.85723973211043</v>
      </c>
      <c r="P3" s="19">
        <f t="shared" si="0"/>
        <v>680.29698098786662</v>
      </c>
      <c r="Q3" s="19">
        <f t="shared" si="0"/>
        <v>678.23629024553361</v>
      </c>
      <c r="R3" s="19">
        <f t="shared" si="0"/>
        <v>678.44659405751418</v>
      </c>
      <c r="S3" s="19">
        <f t="shared" si="0"/>
        <v>684.50816852966454</v>
      </c>
      <c r="T3" s="19">
        <f t="shared" si="0"/>
        <v>682.39304480749024</v>
      </c>
      <c r="U3" s="19">
        <f t="shared" si="0"/>
        <v>697.40047375130086</v>
      </c>
      <c r="V3" s="19">
        <f t="shared" si="0"/>
        <v>684.81073851151223</v>
      </c>
      <c r="W3" s="19">
        <f t="shared" ref="W3" si="1">SUM(W4,W9,W12)</f>
        <v>771.41045667335436</v>
      </c>
      <c r="DA3" s="56" t="s">
        <v>249</v>
      </c>
    </row>
    <row r="4" spans="1:105" ht="12.95" customHeight="1" x14ac:dyDescent="0.25">
      <c r="A4" s="23" t="s">
        <v>110</v>
      </c>
      <c r="B4" s="22">
        <f>SUM(B5:B8)</f>
        <v>358.24773973504261</v>
      </c>
      <c r="C4" s="22">
        <f t="shared" ref="C4:V4" si="2">SUM(C5:C8)</f>
        <v>362.18638030931294</v>
      </c>
      <c r="D4" s="22">
        <f t="shared" si="2"/>
        <v>367.2695379700636</v>
      </c>
      <c r="E4" s="22">
        <f t="shared" si="2"/>
        <v>371.93867045063439</v>
      </c>
      <c r="F4" s="22">
        <f t="shared" si="2"/>
        <v>370.18340153371474</v>
      </c>
      <c r="G4" s="22">
        <f t="shared" si="2"/>
        <v>370.32199643123818</v>
      </c>
      <c r="H4" s="22">
        <f t="shared" si="2"/>
        <v>369.67239958681557</v>
      </c>
      <c r="I4" s="22">
        <f t="shared" si="2"/>
        <v>366.93822834991607</v>
      </c>
      <c r="J4" s="22">
        <f t="shared" si="2"/>
        <v>362.56213865688454</v>
      </c>
      <c r="K4" s="22">
        <f t="shared" si="2"/>
        <v>357.85304094012207</v>
      </c>
      <c r="L4" s="22">
        <f t="shared" si="2"/>
        <v>352.80230750776354</v>
      </c>
      <c r="M4" s="22">
        <f t="shared" si="2"/>
        <v>341.77045093444679</v>
      </c>
      <c r="N4" s="22">
        <f t="shared" si="2"/>
        <v>338.33655639273087</v>
      </c>
      <c r="O4" s="22">
        <f t="shared" si="2"/>
        <v>332.39123448929502</v>
      </c>
      <c r="P4" s="22">
        <f t="shared" si="2"/>
        <v>320.10530586844931</v>
      </c>
      <c r="Q4" s="22">
        <f t="shared" si="2"/>
        <v>311.38289298880659</v>
      </c>
      <c r="R4" s="22">
        <f t="shared" si="2"/>
        <v>305.40357721353337</v>
      </c>
      <c r="S4" s="22">
        <f t="shared" si="2"/>
        <v>299.83564787960341</v>
      </c>
      <c r="T4" s="22">
        <f t="shared" si="2"/>
        <v>292.98722832588231</v>
      </c>
      <c r="U4" s="22">
        <f t="shared" si="2"/>
        <v>291.41625297675961</v>
      </c>
      <c r="V4" s="22">
        <f t="shared" si="2"/>
        <v>281.30719229793721</v>
      </c>
      <c r="W4" s="22">
        <f t="shared" ref="W4" si="3">SUM(W5:W8)</f>
        <v>285.68003603112362</v>
      </c>
      <c r="DA4" s="57"/>
    </row>
    <row r="5" spans="1:105" ht="12" customHeight="1" x14ac:dyDescent="0.25">
      <c r="A5" s="28" t="s">
        <v>32</v>
      </c>
      <c r="B5" s="29">
        <f>B18*B70/11630</f>
        <v>212.26120995333284</v>
      </c>
      <c r="C5" s="29">
        <f t="shared" ref="C5:V5" si="4">C18*C70/11630</f>
        <v>213.18703911633364</v>
      </c>
      <c r="D5" s="29">
        <f t="shared" si="4"/>
        <v>214.05843185037426</v>
      </c>
      <c r="E5" s="29">
        <f t="shared" si="4"/>
        <v>214.46653446952627</v>
      </c>
      <c r="F5" s="29">
        <f t="shared" si="4"/>
        <v>212.32634275423251</v>
      </c>
      <c r="G5" s="29">
        <f t="shared" si="4"/>
        <v>210.93581297051503</v>
      </c>
      <c r="H5" s="29">
        <f t="shared" si="4"/>
        <v>208.82589888571843</v>
      </c>
      <c r="I5" s="29">
        <f t="shared" si="4"/>
        <v>206.03748951544773</v>
      </c>
      <c r="J5" s="29">
        <f t="shared" si="4"/>
        <v>203.24750698828643</v>
      </c>
      <c r="K5" s="29">
        <f t="shared" si="4"/>
        <v>200.03980288753655</v>
      </c>
      <c r="L5" s="29">
        <f t="shared" si="4"/>
        <v>196.5312196815859</v>
      </c>
      <c r="M5" s="29">
        <f t="shared" si="4"/>
        <v>192.32613998037573</v>
      </c>
      <c r="N5" s="29">
        <f t="shared" si="4"/>
        <v>187.93335029446646</v>
      </c>
      <c r="O5" s="29">
        <f t="shared" si="4"/>
        <v>183.90200481374487</v>
      </c>
      <c r="P5" s="29">
        <f t="shared" si="4"/>
        <v>180.06245570151461</v>
      </c>
      <c r="Q5" s="29">
        <f t="shared" si="4"/>
        <v>175.01989320028693</v>
      </c>
      <c r="R5" s="29">
        <f t="shared" si="4"/>
        <v>169.79434375772385</v>
      </c>
      <c r="S5" s="29">
        <f t="shared" si="4"/>
        <v>163.64400784250063</v>
      </c>
      <c r="T5" s="29">
        <f t="shared" si="4"/>
        <v>157.65261231769659</v>
      </c>
      <c r="U5" s="29">
        <f t="shared" si="4"/>
        <v>152.6554305712734</v>
      </c>
      <c r="V5" s="29">
        <f t="shared" si="4"/>
        <v>148.58247319424714</v>
      </c>
      <c r="W5" s="29">
        <f t="shared" ref="W5" si="5">W18*W70/11630</f>
        <v>144.20352485985364</v>
      </c>
      <c r="DA5" s="58" t="s">
        <v>967</v>
      </c>
    </row>
    <row r="6" spans="1:105" ht="12" customHeight="1" x14ac:dyDescent="0.25">
      <c r="A6" s="28" t="s">
        <v>47</v>
      </c>
      <c r="B6" s="29">
        <f>B19*B71/11630</f>
        <v>69.930030239293231</v>
      </c>
      <c r="C6" s="29">
        <f t="shared" ref="C6:V6" si="6">C19*C71/11630</f>
        <v>69.32845117937552</v>
      </c>
      <c r="D6" s="29">
        <f t="shared" si="6"/>
        <v>70.260572760221265</v>
      </c>
      <c r="E6" s="29">
        <f t="shared" si="6"/>
        <v>70.902988274439181</v>
      </c>
      <c r="F6" s="29">
        <f t="shared" si="6"/>
        <v>69.802923758212813</v>
      </c>
      <c r="G6" s="29">
        <f t="shared" si="6"/>
        <v>69.76196712502653</v>
      </c>
      <c r="H6" s="29">
        <f t="shared" si="6"/>
        <v>69.205337099025144</v>
      </c>
      <c r="I6" s="29">
        <f t="shared" si="6"/>
        <v>68.13253060710467</v>
      </c>
      <c r="J6" s="29">
        <f t="shared" si="6"/>
        <v>66.14663177357599</v>
      </c>
      <c r="K6" s="29">
        <f t="shared" si="6"/>
        <v>64.793056570840932</v>
      </c>
      <c r="L6" s="29">
        <f t="shared" si="6"/>
        <v>63.312418708892132</v>
      </c>
      <c r="M6" s="29">
        <f t="shared" si="6"/>
        <v>60.127306743644404</v>
      </c>
      <c r="N6" s="29">
        <f t="shared" si="6"/>
        <v>59.817653831861726</v>
      </c>
      <c r="O6" s="29">
        <f t="shared" si="6"/>
        <v>58.441024472430556</v>
      </c>
      <c r="P6" s="29">
        <f t="shared" si="6"/>
        <v>54.380848079417341</v>
      </c>
      <c r="Q6" s="29">
        <f t="shared" si="6"/>
        <v>52.401356995514526</v>
      </c>
      <c r="R6" s="29">
        <f t="shared" si="6"/>
        <v>51.379222547710981</v>
      </c>
      <c r="S6" s="29">
        <f t="shared" si="6"/>
        <v>50.673742127632913</v>
      </c>
      <c r="T6" s="29">
        <f t="shared" si="6"/>
        <v>49.398504283078942</v>
      </c>
      <c r="U6" s="29">
        <f t="shared" si="6"/>
        <v>49.880354291771461</v>
      </c>
      <c r="V6" s="29">
        <f t="shared" si="6"/>
        <v>46.69281231670152</v>
      </c>
      <c r="W6" s="29">
        <f t="shared" ref="W6" si="7">W19*W71/11630</f>
        <v>48.366904441684085</v>
      </c>
      <c r="DA6" s="58" t="s">
        <v>968</v>
      </c>
    </row>
    <row r="7" spans="1:105" ht="12" customHeight="1" x14ac:dyDescent="0.25">
      <c r="A7" s="28" t="s">
        <v>46</v>
      </c>
      <c r="B7" s="29">
        <f>B20*B72/11630</f>
        <v>33.064639034236194</v>
      </c>
      <c r="C7" s="29">
        <f t="shared" ref="C7:V7" si="8">C20*C72/11630</f>
        <v>34.740955991762007</v>
      </c>
      <c r="D7" s="29">
        <f t="shared" si="8"/>
        <v>36.172005631796829</v>
      </c>
      <c r="E7" s="29">
        <f t="shared" si="8"/>
        <v>37.815616659934577</v>
      </c>
      <c r="F7" s="29">
        <f t="shared" si="8"/>
        <v>38.496240856205212</v>
      </c>
      <c r="G7" s="29">
        <f t="shared" si="8"/>
        <v>39.255967829514887</v>
      </c>
      <c r="H7" s="29">
        <f t="shared" si="8"/>
        <v>39.789307588035896</v>
      </c>
      <c r="I7" s="29">
        <f t="shared" si="8"/>
        <v>40.128090328111455</v>
      </c>
      <c r="J7" s="29">
        <f t="shared" si="8"/>
        <v>40.35083380875934</v>
      </c>
      <c r="K7" s="29">
        <f t="shared" si="8"/>
        <v>40.098708578894978</v>
      </c>
      <c r="L7" s="29">
        <f t="shared" si="8"/>
        <v>39.16507521692975</v>
      </c>
      <c r="M7" s="29">
        <f t="shared" si="8"/>
        <v>36.628918361458474</v>
      </c>
      <c r="N7" s="29">
        <f t="shared" si="8"/>
        <v>36.179229966582142</v>
      </c>
      <c r="O7" s="29">
        <f t="shared" si="8"/>
        <v>35.327970709298555</v>
      </c>
      <c r="P7" s="29">
        <f t="shared" si="8"/>
        <v>33.116774254764344</v>
      </c>
      <c r="Q7" s="29">
        <f t="shared" si="8"/>
        <v>32.07016705517109</v>
      </c>
      <c r="R7" s="29">
        <f t="shared" si="8"/>
        <v>32.37133435537929</v>
      </c>
      <c r="S7" s="29">
        <f t="shared" si="8"/>
        <v>32.722783124058758</v>
      </c>
      <c r="T7" s="29">
        <f t="shared" si="8"/>
        <v>32.619239494018622</v>
      </c>
      <c r="U7" s="29">
        <f t="shared" si="8"/>
        <v>33.307475400871631</v>
      </c>
      <c r="V7" s="29">
        <f t="shared" si="8"/>
        <v>30.889625932733601</v>
      </c>
      <c r="W7" s="29">
        <f t="shared" ref="W7" si="9">W20*W72/11630</f>
        <v>31.757465459036233</v>
      </c>
      <c r="DA7" s="58" t="s">
        <v>969</v>
      </c>
    </row>
    <row r="8" spans="1:105" ht="12" customHeight="1" x14ac:dyDescent="0.25">
      <c r="A8" s="28" t="s">
        <v>45</v>
      </c>
      <c r="B8" s="29">
        <f>B21*B73/11630</f>
        <v>42.99186050818038</v>
      </c>
      <c r="C8" s="29">
        <f t="shared" ref="C8:V8" si="10">C21*C73/11630</f>
        <v>44.929934021841802</v>
      </c>
      <c r="D8" s="29">
        <f t="shared" si="10"/>
        <v>46.778527727671232</v>
      </c>
      <c r="E8" s="29">
        <f t="shared" si="10"/>
        <v>48.753531046734388</v>
      </c>
      <c r="F8" s="29">
        <f t="shared" si="10"/>
        <v>49.557894165064219</v>
      </c>
      <c r="G8" s="29">
        <f t="shared" si="10"/>
        <v>50.3682485061817</v>
      </c>
      <c r="H8" s="29">
        <f t="shared" si="10"/>
        <v>51.851856014036045</v>
      </c>
      <c r="I8" s="29">
        <f t="shared" si="10"/>
        <v>52.640117899252218</v>
      </c>
      <c r="J8" s="29">
        <f t="shared" si="10"/>
        <v>52.81716608626278</v>
      </c>
      <c r="K8" s="29">
        <f t="shared" si="10"/>
        <v>52.921472902849636</v>
      </c>
      <c r="L8" s="29">
        <f t="shared" si="10"/>
        <v>53.793593900355731</v>
      </c>
      <c r="M8" s="29">
        <f t="shared" si="10"/>
        <v>52.688085848968157</v>
      </c>
      <c r="N8" s="29">
        <f t="shared" si="10"/>
        <v>54.406322299820566</v>
      </c>
      <c r="O8" s="29">
        <f t="shared" si="10"/>
        <v>54.720234493821039</v>
      </c>
      <c r="P8" s="29">
        <f t="shared" si="10"/>
        <v>52.545227832753049</v>
      </c>
      <c r="Q8" s="29">
        <f t="shared" si="10"/>
        <v>51.891475737834</v>
      </c>
      <c r="R8" s="29">
        <f t="shared" si="10"/>
        <v>51.85867655271926</v>
      </c>
      <c r="S8" s="29">
        <f t="shared" si="10"/>
        <v>52.795114785411123</v>
      </c>
      <c r="T8" s="29">
        <f t="shared" si="10"/>
        <v>53.316872231088148</v>
      </c>
      <c r="U8" s="29">
        <f t="shared" si="10"/>
        <v>55.572992712843131</v>
      </c>
      <c r="V8" s="29">
        <f t="shared" si="10"/>
        <v>55.142280854254956</v>
      </c>
      <c r="W8" s="29">
        <f t="shared" ref="W8" si="11">W21*W73/11630</f>
        <v>61.352141270549637</v>
      </c>
      <c r="DA8" s="58" t="s">
        <v>970</v>
      </c>
    </row>
    <row r="9" spans="1:105" ht="12.95" customHeight="1" x14ac:dyDescent="0.25">
      <c r="A9" s="23" t="s">
        <v>109</v>
      </c>
      <c r="B9" s="22">
        <f>SUM(B10:B11)</f>
        <v>88.54528377249089</v>
      </c>
      <c r="C9" s="22">
        <f t="shared" ref="C9:V9" si="12">SUM(C10:C11)</f>
        <v>98.969168994225043</v>
      </c>
      <c r="D9" s="22">
        <f t="shared" si="12"/>
        <v>108.52533221218694</v>
      </c>
      <c r="E9" s="22">
        <f t="shared" si="12"/>
        <v>115.39830323645351</v>
      </c>
      <c r="F9" s="22">
        <f t="shared" si="12"/>
        <v>125.73733835398208</v>
      </c>
      <c r="G9" s="22">
        <f t="shared" si="12"/>
        <v>137.49648860464384</v>
      </c>
      <c r="H9" s="22">
        <f t="shared" si="12"/>
        <v>145.42317850925883</v>
      </c>
      <c r="I9" s="22">
        <f t="shared" si="12"/>
        <v>151.47529054549369</v>
      </c>
      <c r="J9" s="22">
        <f t="shared" si="12"/>
        <v>158.8031115997214</v>
      </c>
      <c r="K9" s="22">
        <f t="shared" si="12"/>
        <v>164.61896498198359</v>
      </c>
      <c r="L9" s="22">
        <f t="shared" si="12"/>
        <v>171.85771472736565</v>
      </c>
      <c r="M9" s="22">
        <f t="shared" si="12"/>
        <v>174.58573053136203</v>
      </c>
      <c r="N9" s="22">
        <f t="shared" si="12"/>
        <v>188.52917186573026</v>
      </c>
      <c r="O9" s="22">
        <f t="shared" si="12"/>
        <v>195.84201163415068</v>
      </c>
      <c r="P9" s="22">
        <f t="shared" si="12"/>
        <v>197.44154051193371</v>
      </c>
      <c r="Q9" s="22">
        <f t="shared" si="12"/>
        <v>208.18135936716527</v>
      </c>
      <c r="R9" s="22">
        <f t="shared" si="12"/>
        <v>215.54726458463162</v>
      </c>
      <c r="S9" s="22">
        <f t="shared" si="12"/>
        <v>226.2713390789645</v>
      </c>
      <c r="T9" s="22">
        <f t="shared" si="12"/>
        <v>232.56920537857005</v>
      </c>
      <c r="U9" s="22">
        <f t="shared" si="12"/>
        <v>246.24850303102346</v>
      </c>
      <c r="V9" s="22">
        <f t="shared" si="12"/>
        <v>247.00341546077141</v>
      </c>
      <c r="W9" s="22">
        <f t="shared" ref="W9" si="13">SUM(W10:W11)</f>
        <v>299.20478175586135</v>
      </c>
      <c r="DA9" s="57"/>
    </row>
    <row r="10" spans="1:105" ht="12" customHeight="1" x14ac:dyDescent="0.25">
      <c r="A10" s="28" t="s">
        <v>28</v>
      </c>
      <c r="B10" s="29">
        <f>B23*B75/11630</f>
        <v>68.722809101883129</v>
      </c>
      <c r="C10" s="29">
        <f t="shared" ref="C10:V10" si="14">C23*C75/11630</f>
        <v>77.347682231417835</v>
      </c>
      <c r="D10" s="29">
        <f t="shared" si="14"/>
        <v>84.431737134156208</v>
      </c>
      <c r="E10" s="29">
        <f t="shared" si="14"/>
        <v>88.867995332866599</v>
      </c>
      <c r="F10" s="29">
        <f t="shared" si="14"/>
        <v>97.047738450773821</v>
      </c>
      <c r="G10" s="29">
        <f t="shared" si="14"/>
        <v>106.71254561080032</v>
      </c>
      <c r="H10" s="29">
        <f t="shared" si="14"/>
        <v>113.51726254541529</v>
      </c>
      <c r="I10" s="29">
        <f t="shared" si="14"/>
        <v>118.61676755170426</v>
      </c>
      <c r="J10" s="29">
        <f t="shared" si="14"/>
        <v>124.52546782500849</v>
      </c>
      <c r="K10" s="29">
        <f t="shared" si="14"/>
        <v>129.44141176248041</v>
      </c>
      <c r="L10" s="29">
        <f t="shared" si="14"/>
        <v>135.32869344203374</v>
      </c>
      <c r="M10" s="29">
        <f t="shared" si="14"/>
        <v>137.71131096404289</v>
      </c>
      <c r="N10" s="29">
        <f t="shared" si="14"/>
        <v>147.86918977101379</v>
      </c>
      <c r="O10" s="29">
        <f t="shared" si="14"/>
        <v>152.26694108990932</v>
      </c>
      <c r="P10" s="29">
        <f t="shared" si="14"/>
        <v>151.91105444332788</v>
      </c>
      <c r="Q10" s="29">
        <f t="shared" si="14"/>
        <v>158.39523433708445</v>
      </c>
      <c r="R10" s="29">
        <f t="shared" si="14"/>
        <v>160.24576667960739</v>
      </c>
      <c r="S10" s="29">
        <f t="shared" si="14"/>
        <v>163.80978292514723</v>
      </c>
      <c r="T10" s="29">
        <f t="shared" si="14"/>
        <v>162.49184253935553</v>
      </c>
      <c r="U10" s="29">
        <f t="shared" si="14"/>
        <v>167.12168492378461</v>
      </c>
      <c r="V10" s="29">
        <f t="shared" si="14"/>
        <v>162.53027819594027</v>
      </c>
      <c r="W10" s="29">
        <f t="shared" ref="W10" si="15">W23*W75/11630</f>
        <v>192.36478420287096</v>
      </c>
      <c r="DA10" s="58" t="s">
        <v>971</v>
      </c>
    </row>
    <row r="11" spans="1:105" ht="12" customHeight="1" x14ac:dyDescent="0.25">
      <c r="A11" s="28" t="s">
        <v>27</v>
      </c>
      <c r="B11" s="29">
        <f>B24*B76/11630</f>
        <v>19.822474670607765</v>
      </c>
      <c r="C11" s="29">
        <f t="shared" ref="C11:V11" si="16">C24*C76/11630</f>
        <v>21.621486762807201</v>
      </c>
      <c r="D11" s="29">
        <f t="shared" si="16"/>
        <v>24.093595078030734</v>
      </c>
      <c r="E11" s="29">
        <f t="shared" si="16"/>
        <v>26.53030790358692</v>
      </c>
      <c r="F11" s="29">
        <f t="shared" si="16"/>
        <v>28.689599903208258</v>
      </c>
      <c r="G11" s="29">
        <f t="shared" si="16"/>
        <v>30.783942993843528</v>
      </c>
      <c r="H11" s="29">
        <f t="shared" si="16"/>
        <v>31.90591596384354</v>
      </c>
      <c r="I11" s="29">
        <f t="shared" si="16"/>
        <v>32.858522993789421</v>
      </c>
      <c r="J11" s="29">
        <f t="shared" si="16"/>
        <v>34.277643774712907</v>
      </c>
      <c r="K11" s="29">
        <f t="shared" si="16"/>
        <v>35.177553219503189</v>
      </c>
      <c r="L11" s="29">
        <f t="shared" si="16"/>
        <v>36.529021285331901</v>
      </c>
      <c r="M11" s="29">
        <f t="shared" si="16"/>
        <v>36.874419567319144</v>
      </c>
      <c r="N11" s="29">
        <f t="shared" si="16"/>
        <v>40.659982094716476</v>
      </c>
      <c r="O11" s="29">
        <f t="shared" si="16"/>
        <v>43.575070544241349</v>
      </c>
      <c r="P11" s="29">
        <f t="shared" si="16"/>
        <v>45.530486068605832</v>
      </c>
      <c r="Q11" s="29">
        <f t="shared" si="16"/>
        <v>49.786125030080839</v>
      </c>
      <c r="R11" s="29">
        <f t="shared" si="16"/>
        <v>55.301497905024227</v>
      </c>
      <c r="S11" s="29">
        <f t="shared" si="16"/>
        <v>62.46155615381727</v>
      </c>
      <c r="T11" s="29">
        <f t="shared" si="16"/>
        <v>70.077362839214516</v>
      </c>
      <c r="U11" s="29">
        <f t="shared" si="16"/>
        <v>79.126818107238833</v>
      </c>
      <c r="V11" s="29">
        <f t="shared" si="16"/>
        <v>84.473137264831138</v>
      </c>
      <c r="W11" s="29">
        <f t="shared" ref="W11" si="17">W24*W76/11630</f>
        <v>106.83999755299037</v>
      </c>
      <c r="DA11" s="58" t="s">
        <v>972</v>
      </c>
    </row>
    <row r="12" spans="1:105" ht="12.95" customHeight="1" x14ac:dyDescent="0.25">
      <c r="A12" s="23" t="s">
        <v>108</v>
      </c>
      <c r="B12" s="22">
        <f>SUM(B13:B14)</f>
        <v>151.40598102186723</v>
      </c>
      <c r="C12" s="22">
        <f t="shared" ref="C12:V12" si="18">SUM(C13:C14)</f>
        <v>155.82227249412398</v>
      </c>
      <c r="D12" s="22">
        <f t="shared" si="18"/>
        <v>160.31093555831359</v>
      </c>
      <c r="E12" s="22">
        <f t="shared" si="18"/>
        <v>164.39991680142782</v>
      </c>
      <c r="F12" s="22">
        <f t="shared" si="18"/>
        <v>169.91341338121055</v>
      </c>
      <c r="G12" s="22">
        <f t="shared" si="18"/>
        <v>172.68778909312923</v>
      </c>
      <c r="H12" s="22">
        <f t="shared" si="18"/>
        <v>175.65647778238991</v>
      </c>
      <c r="I12" s="22">
        <f t="shared" si="18"/>
        <v>177.39625774455658</v>
      </c>
      <c r="J12" s="22">
        <f t="shared" si="18"/>
        <v>178.51298319247175</v>
      </c>
      <c r="K12" s="22">
        <f t="shared" si="18"/>
        <v>178.65967556064348</v>
      </c>
      <c r="L12" s="22">
        <f t="shared" si="18"/>
        <v>177.46369993932387</v>
      </c>
      <c r="M12" s="22">
        <f t="shared" si="18"/>
        <v>169.99738211496879</v>
      </c>
      <c r="N12" s="22">
        <f t="shared" si="18"/>
        <v>172.313898095778</v>
      </c>
      <c r="O12" s="22">
        <f t="shared" si="18"/>
        <v>171.62399360866468</v>
      </c>
      <c r="P12" s="22">
        <f t="shared" si="18"/>
        <v>162.7501346074836</v>
      </c>
      <c r="Q12" s="22">
        <f t="shared" si="18"/>
        <v>158.67203788956181</v>
      </c>
      <c r="R12" s="22">
        <f t="shared" si="18"/>
        <v>157.4957522593491</v>
      </c>
      <c r="S12" s="22">
        <f t="shared" si="18"/>
        <v>158.40118157109674</v>
      </c>
      <c r="T12" s="22">
        <f t="shared" si="18"/>
        <v>156.83661110303791</v>
      </c>
      <c r="U12" s="22">
        <f t="shared" si="18"/>
        <v>159.73571774351771</v>
      </c>
      <c r="V12" s="22">
        <f t="shared" si="18"/>
        <v>156.50013075280367</v>
      </c>
      <c r="W12" s="22">
        <f t="shared" ref="W12" si="19">SUM(W13:W14)</f>
        <v>186.52563888636942</v>
      </c>
      <c r="DA12" s="57"/>
    </row>
    <row r="13" spans="1:105" ht="12" customHeight="1" x14ac:dyDescent="0.25">
      <c r="A13" s="30" t="s">
        <v>44</v>
      </c>
      <c r="B13" s="31">
        <f>B26*B78/11630</f>
        <v>106.83494522265366</v>
      </c>
      <c r="C13" s="31">
        <f t="shared" ref="C13:V13" si="20">C26*C78/11630</f>
        <v>109.58953125283061</v>
      </c>
      <c r="D13" s="31">
        <f t="shared" si="20"/>
        <v>112.43904950367858</v>
      </c>
      <c r="E13" s="31">
        <f t="shared" si="20"/>
        <v>114.9258204083208</v>
      </c>
      <c r="F13" s="31">
        <f t="shared" si="20"/>
        <v>118.24470904653346</v>
      </c>
      <c r="G13" s="31">
        <f t="shared" si="20"/>
        <v>119.58745979215776</v>
      </c>
      <c r="H13" s="31">
        <f t="shared" si="20"/>
        <v>121.19890607950302</v>
      </c>
      <c r="I13" s="31">
        <f t="shared" si="20"/>
        <v>121.5982486791994</v>
      </c>
      <c r="J13" s="31">
        <f t="shared" si="20"/>
        <v>121.54489994535314</v>
      </c>
      <c r="K13" s="31">
        <f t="shared" si="20"/>
        <v>120.79837144230268</v>
      </c>
      <c r="L13" s="31">
        <f t="shared" si="20"/>
        <v>118.41208589829007</v>
      </c>
      <c r="M13" s="31">
        <f t="shared" si="20"/>
        <v>110.83156967345302</v>
      </c>
      <c r="N13" s="31">
        <f t="shared" si="20"/>
        <v>109.59934855686203</v>
      </c>
      <c r="O13" s="31">
        <f t="shared" si="20"/>
        <v>106.79695119475637</v>
      </c>
      <c r="P13" s="31">
        <f t="shared" si="20"/>
        <v>97.987299733553243</v>
      </c>
      <c r="Q13" s="31">
        <f t="shared" si="20"/>
        <v>92.026810719506884</v>
      </c>
      <c r="R13" s="31">
        <f t="shared" si="20"/>
        <v>87.415635434324955</v>
      </c>
      <c r="S13" s="31">
        <f t="shared" si="20"/>
        <v>84.305368669824446</v>
      </c>
      <c r="T13" s="31">
        <f t="shared" si="20"/>
        <v>79.698567486164805</v>
      </c>
      <c r="U13" s="31">
        <f t="shared" si="20"/>
        <v>77.904012772383069</v>
      </c>
      <c r="V13" s="31">
        <f t="shared" si="20"/>
        <v>73.501702954168238</v>
      </c>
      <c r="W13" s="31">
        <f t="shared" ref="W13" si="21">W26*W78/11630</f>
        <v>85.617816730861804</v>
      </c>
      <c r="DA13" s="59" t="s">
        <v>973</v>
      </c>
    </row>
    <row r="14" spans="1:105" ht="12" customHeight="1" x14ac:dyDescent="0.25">
      <c r="A14" s="32" t="s">
        <v>25</v>
      </c>
      <c r="B14" s="33">
        <f>B27*B79/11630</f>
        <v>44.571035799213576</v>
      </c>
      <c r="C14" s="33">
        <f t="shared" ref="C14:V14" si="22">C27*C79/11630</f>
        <v>46.232741241293361</v>
      </c>
      <c r="D14" s="33">
        <f t="shared" si="22"/>
        <v>47.871886054635027</v>
      </c>
      <c r="E14" s="33">
        <f t="shared" si="22"/>
        <v>49.474096393107011</v>
      </c>
      <c r="F14" s="33">
        <f t="shared" si="22"/>
        <v>51.668704334677102</v>
      </c>
      <c r="G14" s="33">
        <f t="shared" si="22"/>
        <v>53.100329300971474</v>
      </c>
      <c r="H14" s="33">
        <f t="shared" si="22"/>
        <v>54.457571702886895</v>
      </c>
      <c r="I14" s="33">
        <f t="shared" si="22"/>
        <v>55.798009065357192</v>
      </c>
      <c r="J14" s="33">
        <f t="shared" si="22"/>
        <v>56.968083247118621</v>
      </c>
      <c r="K14" s="33">
        <f t="shared" si="22"/>
        <v>57.861304118340804</v>
      </c>
      <c r="L14" s="33">
        <f t="shared" si="22"/>
        <v>59.051614041033815</v>
      </c>
      <c r="M14" s="33">
        <f t="shared" si="22"/>
        <v>59.165812441515776</v>
      </c>
      <c r="N14" s="33">
        <f t="shared" si="22"/>
        <v>62.714549538915975</v>
      </c>
      <c r="O14" s="33">
        <f t="shared" si="22"/>
        <v>64.827042413908302</v>
      </c>
      <c r="P14" s="33">
        <f t="shared" si="22"/>
        <v>64.762834873930359</v>
      </c>
      <c r="Q14" s="33">
        <f t="shared" si="22"/>
        <v>66.645227170054937</v>
      </c>
      <c r="R14" s="33">
        <f t="shared" si="22"/>
        <v>70.080116825024163</v>
      </c>
      <c r="S14" s="33">
        <f t="shared" si="22"/>
        <v>74.095812901272311</v>
      </c>
      <c r="T14" s="33">
        <f t="shared" si="22"/>
        <v>77.138043616873105</v>
      </c>
      <c r="U14" s="33">
        <f t="shared" si="22"/>
        <v>81.831704971134641</v>
      </c>
      <c r="V14" s="33">
        <f t="shared" si="22"/>
        <v>82.998427798635447</v>
      </c>
      <c r="W14" s="33">
        <f t="shared" ref="W14" si="23">W27*W79/11630</f>
        <v>100.90782215550762</v>
      </c>
      <c r="DA14" s="60" t="s">
        <v>974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23564.520996183906</v>
      </c>
      <c r="C16" s="19">
        <f t="shared" ref="C16:Q16" si="24">SUM(C17,C22,C25)</f>
        <v>24347.969943413867</v>
      </c>
      <c r="D16" s="19">
        <f t="shared" si="24"/>
        <v>25155.323715163096</v>
      </c>
      <c r="E16" s="19">
        <f t="shared" si="24"/>
        <v>25925.689914736115</v>
      </c>
      <c r="F16" s="19">
        <f t="shared" si="24"/>
        <v>26899.274577126933</v>
      </c>
      <c r="G16" s="19">
        <f t="shared" si="24"/>
        <v>27568.215034933681</v>
      </c>
      <c r="H16" s="19">
        <f t="shared" si="24"/>
        <v>28158.563934087564</v>
      </c>
      <c r="I16" s="19">
        <f t="shared" si="24"/>
        <v>28688.210650583249</v>
      </c>
      <c r="J16" s="19">
        <f t="shared" si="24"/>
        <v>29233.92672361511</v>
      </c>
      <c r="K16" s="19">
        <f t="shared" si="24"/>
        <v>29681.767392449066</v>
      </c>
      <c r="L16" s="19">
        <f t="shared" si="24"/>
        <v>30124.276758896594</v>
      </c>
      <c r="M16" s="19">
        <f t="shared" si="24"/>
        <v>30317.473497043735</v>
      </c>
      <c r="N16" s="19">
        <f t="shared" si="24"/>
        <v>30376.788268865101</v>
      </c>
      <c r="O16" s="19">
        <f t="shared" si="24"/>
        <v>30681.39355136433</v>
      </c>
      <c r="P16" s="19">
        <f t="shared" si="24"/>
        <v>31528.674384269962</v>
      </c>
      <c r="Q16" s="19">
        <f t="shared" si="24"/>
        <v>32216.316136164514</v>
      </c>
      <c r="R16" s="19">
        <f t="shared" ref="R16" si="25">SUM(R17,R22,R25)</f>
        <v>32870.516694960774</v>
      </c>
      <c r="S16" s="19">
        <f t="shared" ref="S16" si="26">SUM(S17,S22,S25)</f>
        <v>33374.445030328854</v>
      </c>
      <c r="T16" s="19">
        <f t="shared" ref="T16" si="27">SUM(T17,T22,T25)</f>
        <v>34027.357905277793</v>
      </c>
      <c r="U16" s="19">
        <f t="shared" ref="U16" si="28">SUM(U17,U22,U25)</f>
        <v>34319.229693250178</v>
      </c>
      <c r="V16" s="19">
        <f t="shared" ref="V16:W16" si="29">SUM(V17,V22,V25)</f>
        <v>34562.447080930666</v>
      </c>
      <c r="W16" s="19">
        <f t="shared" si="29"/>
        <v>34341.409205653152</v>
      </c>
      <c r="DA16" s="56" t="s">
        <v>975</v>
      </c>
    </row>
    <row r="17" spans="1:105" ht="12.95" customHeight="1" x14ac:dyDescent="0.25">
      <c r="A17" s="23" t="s">
        <v>110</v>
      </c>
      <c r="B17" s="22">
        <f>SUM(B18:B21)</f>
        <v>4890.1680035737681</v>
      </c>
      <c r="C17" s="22">
        <f t="shared" ref="C17:Q17" si="30">SUM(C18:C21)</f>
        <v>5052.0036617361857</v>
      </c>
      <c r="D17" s="22">
        <f t="shared" si="30"/>
        <v>5209.8105259136182</v>
      </c>
      <c r="E17" s="22">
        <f t="shared" si="30"/>
        <v>5353.4320335393004</v>
      </c>
      <c r="F17" s="22">
        <f t="shared" si="30"/>
        <v>5420.2062234918321</v>
      </c>
      <c r="G17" s="22">
        <f t="shared" si="30"/>
        <v>5501.8406784783811</v>
      </c>
      <c r="H17" s="22">
        <f t="shared" si="30"/>
        <v>5555.8568843821595</v>
      </c>
      <c r="I17" s="22">
        <f t="shared" si="30"/>
        <v>5582.9155751143935</v>
      </c>
      <c r="J17" s="22">
        <f t="shared" si="30"/>
        <v>5604.5129381310289</v>
      </c>
      <c r="K17" s="22">
        <f t="shared" si="30"/>
        <v>5598.2708219233773</v>
      </c>
      <c r="L17" s="22">
        <f t="shared" si="30"/>
        <v>5548.3172135767036</v>
      </c>
      <c r="M17" s="22">
        <f t="shared" si="30"/>
        <v>5432.4242452945464</v>
      </c>
      <c r="N17" s="22">
        <f t="shared" si="30"/>
        <v>5273.2358198262427</v>
      </c>
      <c r="O17" s="22">
        <f t="shared" si="30"/>
        <v>5126.091905087681</v>
      </c>
      <c r="P17" s="22">
        <f t="shared" si="30"/>
        <v>5013.8045541630008</v>
      </c>
      <c r="Q17" s="22">
        <f t="shared" si="30"/>
        <v>4892.559961758534</v>
      </c>
      <c r="R17" s="22">
        <f t="shared" ref="R17" si="31">SUM(R18:R21)</f>
        <v>4809.3528423517282</v>
      </c>
      <c r="S17" s="22">
        <f t="shared" ref="S17" si="32">SUM(S18:S21)</f>
        <v>4709.5773368722457</v>
      </c>
      <c r="T17" s="22">
        <f t="shared" ref="T17" si="33">SUM(T18:T21)</f>
        <v>4625.6877532823773</v>
      </c>
      <c r="U17" s="22">
        <f t="shared" ref="U17" si="34">SUM(U18:U21)</f>
        <v>4536.0373653029128</v>
      </c>
      <c r="V17" s="22">
        <f t="shared" ref="V17:W17" si="35">SUM(V18:V21)</f>
        <v>4442.7940254184086</v>
      </c>
      <c r="W17" s="22">
        <f t="shared" si="35"/>
        <v>4328.9451648643935</v>
      </c>
      <c r="DA17" s="57"/>
    </row>
    <row r="18" spans="1:105" ht="12" customHeight="1" x14ac:dyDescent="0.25">
      <c r="A18" s="28" t="s">
        <v>32</v>
      </c>
      <c r="B18" s="29">
        <f>B31*B83/1000000</f>
        <v>281.80341001795239</v>
      </c>
      <c r="C18" s="29">
        <f t="shared" ref="C18:Q18" si="36">C31*C83/1000000</f>
        <v>283.03256448892267</v>
      </c>
      <c r="D18" s="29">
        <f t="shared" si="36"/>
        <v>284.18944776482363</v>
      </c>
      <c r="E18" s="29">
        <f t="shared" si="36"/>
        <v>284.73125523751054</v>
      </c>
      <c r="F18" s="29">
        <f t="shared" si="36"/>
        <v>281.88988198992303</v>
      </c>
      <c r="G18" s="29">
        <f t="shared" si="36"/>
        <v>280.04377909213372</v>
      </c>
      <c r="H18" s="29">
        <f t="shared" si="36"/>
        <v>277.24260320101678</v>
      </c>
      <c r="I18" s="29">
        <f t="shared" si="36"/>
        <v>273.54063961925328</v>
      </c>
      <c r="J18" s="29">
        <f t="shared" si="36"/>
        <v>269.83658747417496</v>
      </c>
      <c r="K18" s="29">
        <f t="shared" si="36"/>
        <v>265.57795748653552</v>
      </c>
      <c r="L18" s="29">
        <f t="shared" si="36"/>
        <v>260.91987270511925</v>
      </c>
      <c r="M18" s="29">
        <f t="shared" si="36"/>
        <v>255.3371013666405</v>
      </c>
      <c r="N18" s="29">
        <f t="shared" si="36"/>
        <v>249.50512145258517</v>
      </c>
      <c r="O18" s="29">
        <f t="shared" si="36"/>
        <v>244.15300410774591</v>
      </c>
      <c r="P18" s="29">
        <f t="shared" si="36"/>
        <v>239.05552052609784</v>
      </c>
      <c r="Q18" s="29">
        <f t="shared" si="36"/>
        <v>232.36088560723039</v>
      </c>
      <c r="R18" s="29">
        <f t="shared" ref="R18:V18" si="37">R31*R83/1000000</f>
        <v>225.42331254592804</v>
      </c>
      <c r="S18" s="29">
        <f t="shared" si="37"/>
        <v>217.25796931601406</v>
      </c>
      <c r="T18" s="29">
        <f t="shared" si="37"/>
        <v>209.30363941264983</v>
      </c>
      <c r="U18" s="29">
        <f t="shared" si="37"/>
        <v>202.66925314428198</v>
      </c>
      <c r="V18" s="29">
        <f t="shared" si="37"/>
        <v>197.26189078186016</v>
      </c>
      <c r="W18" s="29">
        <f t="shared" ref="W18" si="38">W31*W83/1000000</f>
        <v>191.44828700001119</v>
      </c>
      <c r="DA18" s="58" t="s">
        <v>976</v>
      </c>
    </row>
    <row r="19" spans="1:105" ht="12" customHeight="1" x14ac:dyDescent="0.25">
      <c r="A19" s="28" t="s">
        <v>47</v>
      </c>
      <c r="B19" s="29">
        <f>B32*B84/1000000</f>
        <v>1998.322476177967</v>
      </c>
      <c r="C19" s="29">
        <f t="shared" ref="C19:Q19" si="39">C32*C84/1000000</f>
        <v>2025.5764307502736</v>
      </c>
      <c r="D19" s="29">
        <f t="shared" si="39"/>
        <v>2049.6712765703051</v>
      </c>
      <c r="E19" s="29">
        <f t="shared" si="39"/>
        <v>2067.3334242378346</v>
      </c>
      <c r="F19" s="29">
        <f t="shared" si="39"/>
        <v>2055.7133468377019</v>
      </c>
      <c r="G19" s="29">
        <f t="shared" si="39"/>
        <v>2050.2257194670674</v>
      </c>
      <c r="H19" s="29">
        <f t="shared" si="39"/>
        <v>2033.7013885121073</v>
      </c>
      <c r="I19" s="29">
        <f t="shared" si="39"/>
        <v>2007.2342737165918</v>
      </c>
      <c r="J19" s="29">
        <f t="shared" si="39"/>
        <v>1978.6841161247187</v>
      </c>
      <c r="K19" s="29">
        <f t="shared" si="39"/>
        <v>1939.7616176333227</v>
      </c>
      <c r="L19" s="29">
        <f t="shared" si="39"/>
        <v>1890.0515915853264</v>
      </c>
      <c r="M19" s="29">
        <f t="shared" si="39"/>
        <v>1827.6380492845533</v>
      </c>
      <c r="N19" s="29">
        <f t="shared" si="39"/>
        <v>1761.076069252907</v>
      </c>
      <c r="O19" s="29">
        <f t="shared" si="39"/>
        <v>1698.5290750292993</v>
      </c>
      <c r="P19" s="29">
        <f t="shared" si="39"/>
        <v>1641.8457432950511</v>
      </c>
      <c r="Q19" s="29">
        <f t="shared" si="39"/>
        <v>1582.2460005515695</v>
      </c>
      <c r="R19" s="29">
        <f t="shared" ref="R19:V19" si="40">R32*R84/1000000</f>
        <v>1531.3365821957698</v>
      </c>
      <c r="S19" s="29">
        <f t="shared" si="40"/>
        <v>1477.6634380536157</v>
      </c>
      <c r="T19" s="29">
        <f t="shared" si="40"/>
        <v>1430.6653250163768</v>
      </c>
      <c r="U19" s="29">
        <f t="shared" si="40"/>
        <v>1391.2921232989627</v>
      </c>
      <c r="V19" s="29">
        <f t="shared" si="40"/>
        <v>1354.486612182613</v>
      </c>
      <c r="W19" s="29">
        <f t="shared" ref="W19" si="41">W32*W84/1000000</f>
        <v>1317.8986607340189</v>
      </c>
      <c r="DA19" s="58" t="s">
        <v>977</v>
      </c>
    </row>
    <row r="20" spans="1:105" ht="12" customHeight="1" x14ac:dyDescent="0.25">
      <c r="A20" s="28" t="s">
        <v>46</v>
      </c>
      <c r="B20" s="29">
        <f t="shared" ref="B20" si="42">B33*B85/1000000</f>
        <v>1484.1217813985113</v>
      </c>
      <c r="C20" s="29">
        <f t="shared" ref="C20:Q20" si="43">C33*C85/1000000</f>
        <v>1567.2697060863115</v>
      </c>
      <c r="D20" s="29">
        <f t="shared" si="43"/>
        <v>1650.4046724184534</v>
      </c>
      <c r="E20" s="29">
        <f t="shared" si="43"/>
        <v>1729.9905132050508</v>
      </c>
      <c r="F20" s="29">
        <f t="shared" si="43"/>
        <v>1784.2161524775222</v>
      </c>
      <c r="G20" s="29">
        <f t="shared" si="43"/>
        <v>1842.5085661566077</v>
      </c>
      <c r="H20" s="29">
        <f t="shared" si="43"/>
        <v>1890.1040468316091</v>
      </c>
      <c r="I20" s="29">
        <f t="shared" si="43"/>
        <v>1926.7990898004343</v>
      </c>
      <c r="J20" s="29">
        <f t="shared" si="43"/>
        <v>1959.9184562419143</v>
      </c>
      <c r="K20" s="29">
        <f t="shared" si="43"/>
        <v>1981.2706486990235</v>
      </c>
      <c r="L20" s="29">
        <f t="shared" si="43"/>
        <v>1978.1050056636882</v>
      </c>
      <c r="M20" s="29">
        <f t="shared" si="43"/>
        <v>1934.0549371274474</v>
      </c>
      <c r="N20" s="29">
        <f t="shared" si="43"/>
        <v>1857.2462634213375</v>
      </c>
      <c r="O20" s="29">
        <f t="shared" si="43"/>
        <v>1788.041810971527</v>
      </c>
      <c r="P20" s="29">
        <f t="shared" si="43"/>
        <v>1741.8644482478501</v>
      </c>
      <c r="Q20" s="29">
        <f t="shared" si="43"/>
        <v>1696.5743857907498</v>
      </c>
      <c r="R20" s="29">
        <f t="shared" ref="R20:V20" si="44">R33*R85/1000000</f>
        <v>1673.5869887522815</v>
      </c>
      <c r="S20" s="29">
        <f t="shared" si="44"/>
        <v>1645.2714198899637</v>
      </c>
      <c r="T20" s="29">
        <f t="shared" si="44"/>
        <v>1622.4924569741409</v>
      </c>
      <c r="U20" s="29">
        <f t="shared" si="44"/>
        <v>1586.3936438513779</v>
      </c>
      <c r="V20" s="29">
        <f t="shared" si="44"/>
        <v>1539.6025207178932</v>
      </c>
      <c r="W20" s="29">
        <f t="shared" ref="W20" si="45">W33*W85/1000000</f>
        <v>1480.2785001066513</v>
      </c>
      <c r="DA20" s="58" t="s">
        <v>978</v>
      </c>
    </row>
    <row r="21" spans="1:105" ht="12" customHeight="1" x14ac:dyDescent="0.25">
      <c r="A21" s="28" t="s">
        <v>45</v>
      </c>
      <c r="B21" s="29">
        <f t="shared" ref="B21" si="46">B34*B86/1000000</f>
        <v>1125.9203359793369</v>
      </c>
      <c r="C21" s="29">
        <f t="shared" ref="C21:Q21" si="47">C34*C86/1000000</f>
        <v>1176.1249604106774</v>
      </c>
      <c r="D21" s="29">
        <f t="shared" si="47"/>
        <v>1225.5451291600357</v>
      </c>
      <c r="E21" s="29">
        <f t="shared" si="47"/>
        <v>1271.3768408589049</v>
      </c>
      <c r="F21" s="29">
        <f t="shared" si="47"/>
        <v>1298.3868421866848</v>
      </c>
      <c r="G21" s="29">
        <f t="shared" si="47"/>
        <v>1329.0626137625725</v>
      </c>
      <c r="H21" s="29">
        <f t="shared" si="47"/>
        <v>1354.8088458374257</v>
      </c>
      <c r="I21" s="29">
        <f t="shared" si="47"/>
        <v>1375.3415719781137</v>
      </c>
      <c r="J21" s="29">
        <f t="shared" si="47"/>
        <v>1396.0737782902208</v>
      </c>
      <c r="K21" s="29">
        <f t="shared" si="47"/>
        <v>1411.6605981044959</v>
      </c>
      <c r="L21" s="29">
        <f t="shared" si="47"/>
        <v>1419.240743622569</v>
      </c>
      <c r="M21" s="29">
        <f t="shared" si="47"/>
        <v>1415.3941575159054</v>
      </c>
      <c r="N21" s="29">
        <f t="shared" si="47"/>
        <v>1405.408365699413</v>
      </c>
      <c r="O21" s="29">
        <f t="shared" si="47"/>
        <v>1395.3680149791089</v>
      </c>
      <c r="P21" s="29">
        <f t="shared" si="47"/>
        <v>1391.0388420940014</v>
      </c>
      <c r="Q21" s="29">
        <f t="shared" si="47"/>
        <v>1381.3786898089841</v>
      </c>
      <c r="R21" s="29">
        <f t="shared" ref="R21:V21" si="48">R34*R86/1000000</f>
        <v>1379.005958857749</v>
      </c>
      <c r="S21" s="29">
        <f t="shared" si="48"/>
        <v>1369.3845096126529</v>
      </c>
      <c r="T21" s="29">
        <f t="shared" si="48"/>
        <v>1363.2263318792104</v>
      </c>
      <c r="U21" s="29">
        <f t="shared" si="48"/>
        <v>1355.6823450082902</v>
      </c>
      <c r="V21" s="29">
        <f t="shared" si="48"/>
        <v>1351.4430017360421</v>
      </c>
      <c r="W21" s="29">
        <f t="shared" ref="W21" si="49">W34*W86/1000000</f>
        <v>1339.3197170237127</v>
      </c>
      <c r="DA21" s="58" t="s">
        <v>979</v>
      </c>
    </row>
    <row r="22" spans="1:105" ht="12.95" customHeight="1" x14ac:dyDescent="0.25">
      <c r="A22" s="23" t="s">
        <v>109</v>
      </c>
      <c r="B22" s="22">
        <f>SUM(B23:B24)</f>
        <v>1011.5972609257296</v>
      </c>
      <c r="C22" s="22">
        <f t="shared" ref="C22:Q22" si="50">SUM(C23:C24)</f>
        <v>1111.5234799909888</v>
      </c>
      <c r="D22" s="22">
        <f t="shared" si="50"/>
        <v>1211.9140401222355</v>
      </c>
      <c r="E22" s="22">
        <f t="shared" si="50"/>
        <v>1288.6029730541391</v>
      </c>
      <c r="F22" s="22">
        <f t="shared" si="50"/>
        <v>1393.6141823331932</v>
      </c>
      <c r="G22" s="22">
        <f t="shared" si="50"/>
        <v>1508.5361455853349</v>
      </c>
      <c r="H22" s="22">
        <f t="shared" si="50"/>
        <v>1580.4792688983125</v>
      </c>
      <c r="I22" s="22">
        <f t="shared" si="50"/>
        <v>1636.0503025812845</v>
      </c>
      <c r="J22" s="22">
        <f t="shared" si="50"/>
        <v>1712.2474400917968</v>
      </c>
      <c r="K22" s="22">
        <f t="shared" si="50"/>
        <v>1774.6206994751224</v>
      </c>
      <c r="L22" s="22">
        <f t="shared" si="50"/>
        <v>1851.154199385091</v>
      </c>
      <c r="M22" s="22">
        <f t="shared" si="50"/>
        <v>1906.2275318503371</v>
      </c>
      <c r="N22" s="22">
        <f t="shared" si="50"/>
        <v>1972.2420581237357</v>
      </c>
      <c r="O22" s="22">
        <f t="shared" si="50"/>
        <v>2033.1466712782576</v>
      </c>
      <c r="P22" s="22">
        <f t="shared" si="50"/>
        <v>2150.7754474890389</v>
      </c>
      <c r="Q22" s="22">
        <f t="shared" si="50"/>
        <v>2291.8697825384706</v>
      </c>
      <c r="R22" s="22">
        <f t="shared" ref="R22" si="51">SUM(R23:R24)</f>
        <v>2367.1896067700682</v>
      </c>
      <c r="S22" s="22">
        <f t="shared" ref="S22" si="52">SUM(S23:S24)</f>
        <v>2454.6056307437593</v>
      </c>
      <c r="T22" s="22">
        <f t="shared" ref="T22" si="53">SUM(T23:T24)</f>
        <v>2549.0627046859536</v>
      </c>
      <c r="U22" s="22">
        <f t="shared" ref="U22" si="54">SUM(U23:U24)</f>
        <v>2626.3241909727685</v>
      </c>
      <c r="V22" s="22">
        <f t="shared" ref="V22:W22" si="55">SUM(V23:V24)</f>
        <v>2678.7584357459937</v>
      </c>
      <c r="W22" s="22">
        <f t="shared" si="55"/>
        <v>2703.4501807831402</v>
      </c>
      <c r="DA22" s="57"/>
    </row>
    <row r="23" spans="1:105" ht="12" customHeight="1" x14ac:dyDescent="0.25">
      <c r="A23" s="28" t="s">
        <v>28</v>
      </c>
      <c r="B23" s="29">
        <f t="shared" ref="B23" si="56">B36*B88/1000000</f>
        <v>603.250427441547</v>
      </c>
      <c r="C23" s="29">
        <f t="shared" ref="C23:Q23" si="57">C36*C88/1000000</f>
        <v>674.60464830226113</v>
      </c>
      <c r="D23" s="29">
        <f t="shared" si="57"/>
        <v>733.36349679402849</v>
      </c>
      <c r="E23" s="29">
        <f t="shared" si="57"/>
        <v>770.00266569450196</v>
      </c>
      <c r="F23" s="29">
        <f t="shared" si="57"/>
        <v>840.56733748745705</v>
      </c>
      <c r="G23" s="29">
        <f t="shared" si="57"/>
        <v>923.73051323901905</v>
      </c>
      <c r="H23" s="29">
        <f t="shared" si="57"/>
        <v>982.78712435336945</v>
      </c>
      <c r="I23" s="29">
        <f t="shared" si="57"/>
        <v>1028.502310920624</v>
      </c>
      <c r="J23" s="29">
        <f t="shared" si="57"/>
        <v>1084.7686237843313</v>
      </c>
      <c r="K23" s="29">
        <f t="shared" si="57"/>
        <v>1135.686412620285</v>
      </c>
      <c r="L23" s="29">
        <f t="shared" si="57"/>
        <v>1193.9547790297604</v>
      </c>
      <c r="M23" s="29">
        <f t="shared" si="57"/>
        <v>1236.6546031326725</v>
      </c>
      <c r="N23" s="29">
        <f t="shared" si="57"/>
        <v>1271.3208058743041</v>
      </c>
      <c r="O23" s="29">
        <f t="shared" si="57"/>
        <v>1295.8713020153994</v>
      </c>
      <c r="P23" s="29">
        <f t="shared" si="57"/>
        <v>1352.0037254791084</v>
      </c>
      <c r="Q23" s="29">
        <f t="shared" si="57"/>
        <v>1419.8399038805981</v>
      </c>
      <c r="R23" s="29">
        <f t="shared" ref="R23:V23" si="58">R36*R88/1000000</f>
        <v>1416.4771933417765</v>
      </c>
      <c r="S23" s="29">
        <f t="shared" si="58"/>
        <v>1413.4118660300439</v>
      </c>
      <c r="T23" s="29">
        <f t="shared" si="58"/>
        <v>1393.0578335945975</v>
      </c>
      <c r="U23" s="29">
        <f t="shared" si="58"/>
        <v>1376.2454404947039</v>
      </c>
      <c r="V23" s="29">
        <f t="shared" si="58"/>
        <v>1341.1227577291834</v>
      </c>
      <c r="W23" s="29">
        <f t="shared" ref="W23" si="59">W36*W88/1000000</f>
        <v>1301.168559548244</v>
      </c>
      <c r="DA23" s="58" t="s">
        <v>980</v>
      </c>
    </row>
    <row r="24" spans="1:105" ht="12" customHeight="1" x14ac:dyDescent="0.25">
      <c r="A24" s="28" t="s">
        <v>27</v>
      </c>
      <c r="B24" s="29">
        <f t="shared" ref="B24" si="60">B37*B89/1000000</f>
        <v>408.3468334841827</v>
      </c>
      <c r="C24" s="29">
        <f t="shared" ref="C24:Q24" si="61">C37*C89/1000000</f>
        <v>436.91883168872766</v>
      </c>
      <c r="D24" s="29">
        <f t="shared" si="61"/>
        <v>478.55054332820703</v>
      </c>
      <c r="E24" s="29">
        <f t="shared" si="61"/>
        <v>518.60030735963721</v>
      </c>
      <c r="F24" s="29">
        <f t="shared" si="61"/>
        <v>553.04684484573602</v>
      </c>
      <c r="G24" s="29">
        <f t="shared" si="61"/>
        <v>584.80563234631575</v>
      </c>
      <c r="H24" s="29">
        <f t="shared" si="61"/>
        <v>597.69214454494306</v>
      </c>
      <c r="I24" s="29">
        <f t="shared" si="61"/>
        <v>607.5479916606605</v>
      </c>
      <c r="J24" s="29">
        <f t="shared" si="61"/>
        <v>627.47881630746542</v>
      </c>
      <c r="K24" s="29">
        <f t="shared" si="61"/>
        <v>638.93428685483741</v>
      </c>
      <c r="L24" s="29">
        <f t="shared" si="61"/>
        <v>657.19942035533052</v>
      </c>
      <c r="M24" s="29">
        <f t="shared" si="61"/>
        <v>669.57292871766458</v>
      </c>
      <c r="N24" s="29">
        <f t="shared" si="61"/>
        <v>700.9212522494314</v>
      </c>
      <c r="O24" s="29">
        <f t="shared" si="61"/>
        <v>737.27536926285813</v>
      </c>
      <c r="P24" s="29">
        <f t="shared" si="61"/>
        <v>798.77172200993039</v>
      </c>
      <c r="Q24" s="29">
        <f t="shared" si="61"/>
        <v>872.02987865787247</v>
      </c>
      <c r="R24" s="29">
        <f t="shared" ref="R24:V24" si="62">R37*R89/1000000</f>
        <v>950.7124134282916</v>
      </c>
      <c r="S24" s="29">
        <f t="shared" si="62"/>
        <v>1041.1937647137154</v>
      </c>
      <c r="T24" s="29">
        <f t="shared" si="62"/>
        <v>1156.0048710913561</v>
      </c>
      <c r="U24" s="29">
        <f t="shared" si="62"/>
        <v>1250.0787504780649</v>
      </c>
      <c r="V24" s="29">
        <f t="shared" si="62"/>
        <v>1337.6356780168103</v>
      </c>
      <c r="W24" s="29">
        <f t="shared" ref="W24" si="63">W37*W89/1000000</f>
        <v>1402.281621234896</v>
      </c>
      <c r="DA24" s="58" t="s">
        <v>981</v>
      </c>
    </row>
    <row r="25" spans="1:105" ht="12.95" customHeight="1" x14ac:dyDescent="0.25">
      <c r="A25" s="23" t="s">
        <v>108</v>
      </c>
      <c r="B25" s="22">
        <f>SUM(B26:B27)</f>
        <v>17662.75573168441</v>
      </c>
      <c r="C25" s="22">
        <f t="shared" ref="C25:Q25" si="64">SUM(C26:C27)</f>
        <v>18184.442801686695</v>
      </c>
      <c r="D25" s="22">
        <f t="shared" si="64"/>
        <v>18733.599149127243</v>
      </c>
      <c r="E25" s="22">
        <f t="shared" si="64"/>
        <v>19283.654908142675</v>
      </c>
      <c r="F25" s="22">
        <f t="shared" si="64"/>
        <v>20085.454171301906</v>
      </c>
      <c r="G25" s="22">
        <f t="shared" si="64"/>
        <v>20557.838210869966</v>
      </c>
      <c r="H25" s="22">
        <f t="shared" si="64"/>
        <v>21022.22778080709</v>
      </c>
      <c r="I25" s="22">
        <f t="shared" si="64"/>
        <v>21469.24477288757</v>
      </c>
      <c r="J25" s="22">
        <f t="shared" si="64"/>
        <v>21917.166345392285</v>
      </c>
      <c r="K25" s="22">
        <f t="shared" si="64"/>
        <v>22308.875871050568</v>
      </c>
      <c r="L25" s="22">
        <f t="shared" si="64"/>
        <v>22724.805345934798</v>
      </c>
      <c r="M25" s="22">
        <f t="shared" si="64"/>
        <v>22978.821719898853</v>
      </c>
      <c r="N25" s="22">
        <f t="shared" si="64"/>
        <v>23131.310390915121</v>
      </c>
      <c r="O25" s="22">
        <f t="shared" si="64"/>
        <v>23522.154974998393</v>
      </c>
      <c r="P25" s="22">
        <f t="shared" si="64"/>
        <v>24364.094382617921</v>
      </c>
      <c r="Q25" s="22">
        <f t="shared" si="64"/>
        <v>25031.886391867509</v>
      </c>
      <c r="R25" s="22">
        <f t="shared" ref="R25" si="65">SUM(R26:R27)</f>
        <v>25693.974245838977</v>
      </c>
      <c r="S25" s="22">
        <f t="shared" ref="S25" si="66">SUM(S26:S27)</f>
        <v>26210.262062712849</v>
      </c>
      <c r="T25" s="22">
        <f t="shared" ref="T25" si="67">SUM(T26:T27)</f>
        <v>26852.60744730946</v>
      </c>
      <c r="U25" s="22">
        <f t="shared" ref="U25" si="68">SUM(U26:U27)</f>
        <v>27156.868136974499</v>
      </c>
      <c r="V25" s="22">
        <f t="shared" ref="V25:W25" si="69">SUM(V26:V27)</f>
        <v>27440.894619766266</v>
      </c>
      <c r="W25" s="22">
        <f t="shared" si="69"/>
        <v>27309.01386000562</v>
      </c>
      <c r="DA25" s="57"/>
    </row>
    <row r="26" spans="1:105" ht="12" customHeight="1" x14ac:dyDescent="0.25">
      <c r="A26" s="30" t="s">
        <v>44</v>
      </c>
      <c r="B26" s="31">
        <f t="shared" ref="B26" si="70">B39*B91/1000000</f>
        <v>2703.5678097971531</v>
      </c>
      <c r="C26" s="31">
        <f t="shared" ref="C26:Q26" si="71">C39*C91/1000000</f>
        <v>2778.2425146574947</v>
      </c>
      <c r="D26" s="31">
        <f t="shared" si="71"/>
        <v>2857.0284490754011</v>
      </c>
      <c r="E26" s="31">
        <f t="shared" si="71"/>
        <v>2926.9886943420142</v>
      </c>
      <c r="F26" s="31">
        <f t="shared" si="71"/>
        <v>3020.6424221240673</v>
      </c>
      <c r="G26" s="31">
        <f t="shared" si="71"/>
        <v>3057.1054220507849</v>
      </c>
      <c r="H26" s="31">
        <f t="shared" si="71"/>
        <v>3099.2818876420242</v>
      </c>
      <c r="I26" s="31">
        <f t="shared" si="71"/>
        <v>3110.8002268282808</v>
      </c>
      <c r="J26" s="31">
        <f t="shared" si="71"/>
        <v>3118.131681399354</v>
      </c>
      <c r="K26" s="31">
        <f t="shared" si="71"/>
        <v>3112.5287066229498</v>
      </c>
      <c r="L26" s="31">
        <f t="shared" si="71"/>
        <v>3057.5094751074389</v>
      </c>
      <c r="M26" s="31">
        <f t="shared" si="71"/>
        <v>2916.3010454763162</v>
      </c>
      <c r="N26" s="31">
        <f t="shared" si="71"/>
        <v>2763.1104425485355</v>
      </c>
      <c r="O26" s="31">
        <f t="shared" si="71"/>
        <v>2666.5909088120607</v>
      </c>
      <c r="P26" s="31">
        <f t="shared" si="71"/>
        <v>2558.8883396373399</v>
      </c>
      <c r="Q26" s="31">
        <f t="shared" si="71"/>
        <v>2419.1556703749229</v>
      </c>
      <c r="R26" s="31">
        <f t="shared" ref="R26:V26" si="72">R39*R91/1000000</f>
        <v>2289.794154629566</v>
      </c>
      <c r="S26" s="31">
        <f t="shared" si="72"/>
        <v>2164.5856311921607</v>
      </c>
      <c r="T26" s="31">
        <f t="shared" si="72"/>
        <v>2025.6277983498278</v>
      </c>
      <c r="U26" s="31">
        <f t="shared" si="72"/>
        <v>1894.3718565087265</v>
      </c>
      <c r="V26" s="31">
        <f t="shared" si="72"/>
        <v>1784.854992436934</v>
      </c>
      <c r="W26" s="31">
        <f t="shared" ref="W26" si="73">W39*W91/1000000</f>
        <v>1710.7646568168675</v>
      </c>
      <c r="DA26" s="59" t="s">
        <v>982</v>
      </c>
    </row>
    <row r="27" spans="1:105" ht="12" customHeight="1" x14ac:dyDescent="0.25">
      <c r="A27" s="32" t="s">
        <v>25</v>
      </c>
      <c r="B27" s="33">
        <f t="shared" ref="B27" si="74">B40*B92/1000000</f>
        <v>14959.187921887256</v>
      </c>
      <c r="C27" s="33">
        <f t="shared" ref="C27:Q27" si="75">C40*C92/1000000</f>
        <v>15406.200287029202</v>
      </c>
      <c r="D27" s="33">
        <f t="shared" si="75"/>
        <v>15876.570700051843</v>
      </c>
      <c r="E27" s="33">
        <f t="shared" si="75"/>
        <v>16356.66621380066</v>
      </c>
      <c r="F27" s="33">
        <f t="shared" si="75"/>
        <v>17064.811749177839</v>
      </c>
      <c r="G27" s="33">
        <f t="shared" si="75"/>
        <v>17500.732788819179</v>
      </c>
      <c r="H27" s="33">
        <f t="shared" si="75"/>
        <v>17922.945893165066</v>
      </c>
      <c r="I27" s="33">
        <f t="shared" si="75"/>
        <v>18358.444546059291</v>
      </c>
      <c r="J27" s="33">
        <f t="shared" si="75"/>
        <v>18799.03466399293</v>
      </c>
      <c r="K27" s="33">
        <f t="shared" si="75"/>
        <v>19196.347164427618</v>
      </c>
      <c r="L27" s="33">
        <f t="shared" si="75"/>
        <v>19667.295870827358</v>
      </c>
      <c r="M27" s="33">
        <f t="shared" si="75"/>
        <v>20062.520674422536</v>
      </c>
      <c r="N27" s="33">
        <f t="shared" si="75"/>
        <v>20368.199948366586</v>
      </c>
      <c r="O27" s="33">
        <f t="shared" si="75"/>
        <v>20855.564066186333</v>
      </c>
      <c r="P27" s="33">
        <f t="shared" si="75"/>
        <v>21805.206042980582</v>
      </c>
      <c r="Q27" s="33">
        <f t="shared" si="75"/>
        <v>22612.730721492586</v>
      </c>
      <c r="R27" s="33">
        <f t="shared" ref="R27:V27" si="76">R40*R92/1000000</f>
        <v>23404.180091209411</v>
      </c>
      <c r="S27" s="33">
        <f t="shared" si="76"/>
        <v>24045.676431520689</v>
      </c>
      <c r="T27" s="33">
        <f t="shared" si="76"/>
        <v>24826.97964895963</v>
      </c>
      <c r="U27" s="33">
        <f t="shared" si="76"/>
        <v>25262.496280465773</v>
      </c>
      <c r="V27" s="33">
        <f t="shared" si="76"/>
        <v>25656.039627329334</v>
      </c>
      <c r="W27" s="33">
        <f t="shared" ref="W27" si="77">W40*W92/1000000</f>
        <v>25598.249203188752</v>
      </c>
      <c r="DA27" s="60" t="s">
        <v>983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DA30" s="57"/>
    </row>
    <row r="31" spans="1:105" ht="12" customHeight="1" x14ac:dyDescent="0.25">
      <c r="A31" s="28" t="s">
        <v>32</v>
      </c>
      <c r="B31" s="34">
        <v>5801085</v>
      </c>
      <c r="C31" s="34">
        <v>5916245</v>
      </c>
      <c r="D31" s="34">
        <v>6047768</v>
      </c>
      <c r="E31" s="34">
        <v>6175135</v>
      </c>
      <c r="F31" s="34">
        <v>6219155</v>
      </c>
      <c r="G31" s="34">
        <v>6303783</v>
      </c>
      <c r="H31" s="34">
        <v>6372770</v>
      </c>
      <c r="I31" s="34">
        <v>6425747</v>
      </c>
      <c r="J31" s="34">
        <v>6493375</v>
      </c>
      <c r="K31" s="34">
        <v>6556264</v>
      </c>
      <c r="L31" s="34">
        <v>6621160</v>
      </c>
      <c r="M31" s="34">
        <v>6663899</v>
      </c>
      <c r="N31" s="34">
        <v>6714226</v>
      </c>
      <c r="O31" s="34">
        <v>6803440</v>
      </c>
      <c r="P31" s="34">
        <v>6927499</v>
      </c>
      <c r="Q31" s="34">
        <v>7018685</v>
      </c>
      <c r="R31" s="34">
        <v>7113221</v>
      </c>
      <c r="S31" s="34">
        <v>7161561</v>
      </c>
      <c r="T31" s="34">
        <v>7230790</v>
      </c>
      <c r="U31" s="34">
        <v>7269772</v>
      </c>
      <c r="V31" s="34">
        <v>7351853</v>
      </c>
      <c r="W31" s="34">
        <v>7395088</v>
      </c>
      <c r="DA31" s="58" t="s">
        <v>984</v>
      </c>
    </row>
    <row r="32" spans="1:105" ht="12" customHeight="1" x14ac:dyDescent="0.25">
      <c r="A32" s="28" t="s">
        <v>47</v>
      </c>
      <c r="B32" s="34">
        <v>3074111</v>
      </c>
      <c r="C32" s="34">
        <v>3142980</v>
      </c>
      <c r="D32" s="34">
        <v>3220022</v>
      </c>
      <c r="E32" s="34">
        <v>3294420</v>
      </c>
      <c r="F32" s="34">
        <v>3323791</v>
      </c>
      <c r="G32" s="34">
        <v>3374211</v>
      </c>
      <c r="H32" s="34">
        <v>3415555</v>
      </c>
      <c r="I32" s="34">
        <v>3447390</v>
      </c>
      <c r="J32" s="34">
        <v>3485786</v>
      </c>
      <c r="K32" s="34">
        <v>3519628</v>
      </c>
      <c r="L32" s="34">
        <v>3548236</v>
      </c>
      <c r="M32" s="34">
        <v>3556150</v>
      </c>
      <c r="N32" s="34">
        <v>3558993</v>
      </c>
      <c r="O32" s="34">
        <v>3581946</v>
      </c>
      <c r="P32" s="34">
        <v>3635806</v>
      </c>
      <c r="Q32" s="34">
        <v>3687100</v>
      </c>
      <c r="R32" s="34">
        <v>3748714</v>
      </c>
      <c r="S32" s="34">
        <v>3790544</v>
      </c>
      <c r="T32" s="34">
        <v>3844115</v>
      </c>
      <c r="U32" s="34">
        <v>3877584</v>
      </c>
      <c r="V32" s="34">
        <v>3927699</v>
      </c>
      <c r="W32" s="34">
        <v>3954275</v>
      </c>
      <c r="DA32" s="58" t="s">
        <v>985</v>
      </c>
    </row>
    <row r="33" spans="1:105" ht="12" customHeight="1" x14ac:dyDescent="0.25">
      <c r="A33" s="28" t="s">
        <v>46</v>
      </c>
      <c r="B33" s="34">
        <v>768929</v>
      </c>
      <c r="C33" s="34">
        <v>827310</v>
      </c>
      <c r="D33" s="34">
        <v>888440</v>
      </c>
      <c r="E33" s="34">
        <v>949508</v>
      </c>
      <c r="F33" s="34">
        <v>997522</v>
      </c>
      <c r="G33" s="34">
        <v>1051298</v>
      </c>
      <c r="H33" s="34">
        <v>1101602</v>
      </c>
      <c r="I33" s="34">
        <v>1147510</v>
      </c>
      <c r="J33" s="34">
        <v>1193389</v>
      </c>
      <c r="K33" s="34">
        <v>1233872</v>
      </c>
      <c r="L33" s="34">
        <v>1260235</v>
      </c>
      <c r="M33" s="34">
        <v>1262507</v>
      </c>
      <c r="N33" s="34">
        <v>1245772</v>
      </c>
      <c r="O33" s="34">
        <v>1236071</v>
      </c>
      <c r="P33" s="34">
        <v>1262964</v>
      </c>
      <c r="Q33" s="34">
        <v>1320358</v>
      </c>
      <c r="R33" s="34">
        <v>1400709</v>
      </c>
      <c r="S33" s="34">
        <v>1482976</v>
      </c>
      <c r="T33" s="34">
        <v>1569435</v>
      </c>
      <c r="U33" s="34">
        <v>1635498</v>
      </c>
      <c r="V33" s="34">
        <v>1688314</v>
      </c>
      <c r="W33" s="34">
        <v>1719601</v>
      </c>
      <c r="DA33" s="58" t="s">
        <v>986</v>
      </c>
    </row>
    <row r="34" spans="1:105" ht="12" customHeight="1" x14ac:dyDescent="0.25">
      <c r="A34" s="28" t="s">
        <v>45</v>
      </c>
      <c r="B34" s="34">
        <v>1877349</v>
      </c>
      <c r="C34" s="34">
        <v>1977580</v>
      </c>
      <c r="D34" s="34">
        <v>2083850</v>
      </c>
      <c r="E34" s="34">
        <v>2189688</v>
      </c>
      <c r="F34" s="34">
        <v>2266144</v>
      </c>
      <c r="G34" s="34">
        <v>2357166</v>
      </c>
      <c r="H34" s="34">
        <v>2442299</v>
      </c>
      <c r="I34" s="34">
        <v>2520683</v>
      </c>
      <c r="J34" s="34">
        <v>2603635</v>
      </c>
      <c r="K34" s="34">
        <v>2682488</v>
      </c>
      <c r="L34" s="34">
        <v>2755562</v>
      </c>
      <c r="M34" s="34">
        <v>2810142</v>
      </c>
      <c r="N34" s="34">
        <v>2855551</v>
      </c>
      <c r="O34" s="34">
        <v>2910282</v>
      </c>
      <c r="P34" s="34">
        <v>2985188</v>
      </c>
      <c r="Q34" s="34">
        <v>3052798</v>
      </c>
      <c r="R34" s="34">
        <v>3122544</v>
      </c>
      <c r="S34" s="34">
        <v>3171285</v>
      </c>
      <c r="T34" s="34">
        <v>3226984</v>
      </c>
      <c r="U34" s="34">
        <v>3264782</v>
      </c>
      <c r="V34" s="34">
        <v>3313760</v>
      </c>
      <c r="W34" s="34">
        <v>3338659</v>
      </c>
      <c r="DA34" s="58" t="s">
        <v>987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DA35" s="57"/>
    </row>
    <row r="36" spans="1:105" ht="12" customHeight="1" x14ac:dyDescent="0.25">
      <c r="A36" s="28" t="s">
        <v>28</v>
      </c>
      <c r="B36" s="34">
        <v>1730801.3615323715</v>
      </c>
      <c r="C36" s="34">
        <v>1974557.2500221427</v>
      </c>
      <c r="D36" s="34">
        <v>2195486.1816809895</v>
      </c>
      <c r="E36" s="34">
        <v>2351125.1414092421</v>
      </c>
      <c r="F36" s="34">
        <v>2636658.5910798162</v>
      </c>
      <c r="G36" s="34">
        <v>2979010.8099698098</v>
      </c>
      <c r="H36" s="34">
        <v>3259627.6830651602</v>
      </c>
      <c r="I36" s="34">
        <v>3519137.894773752</v>
      </c>
      <c r="J36" s="34">
        <v>3856855.6597599513</v>
      </c>
      <c r="K36" s="34">
        <v>4232102.5075040665</v>
      </c>
      <c r="L36" s="34">
        <v>4687194.8885889268</v>
      </c>
      <c r="M36" s="34">
        <v>5089341.1819787137</v>
      </c>
      <c r="N36" s="34">
        <v>5560623.3367800247</v>
      </c>
      <c r="O36" s="34">
        <v>6120330.5603450434</v>
      </c>
      <c r="P36" s="34">
        <v>7005589.0770145077</v>
      </c>
      <c r="Q36" s="34">
        <v>8140459.1714440314</v>
      </c>
      <c r="R36" s="34">
        <v>8880258.0602971595</v>
      </c>
      <c r="S36" s="34">
        <v>9735252.3494450878</v>
      </c>
      <c r="T36" s="34">
        <v>10391901.560630053</v>
      </c>
      <c r="U36" s="34">
        <v>10905790.29807396</v>
      </c>
      <c r="V36" s="34">
        <v>11344773.853577435</v>
      </c>
      <c r="W36" s="34">
        <v>11666140.036151782</v>
      </c>
      <c r="DA36" s="58" t="s">
        <v>988</v>
      </c>
    </row>
    <row r="37" spans="1:105" ht="12" customHeight="1" x14ac:dyDescent="0.25">
      <c r="A37" s="28" t="s">
        <v>27</v>
      </c>
      <c r="B37" s="34">
        <v>1167379.645524099</v>
      </c>
      <c r="C37" s="34">
        <v>1271625.1561011132</v>
      </c>
      <c r="D37" s="34">
        <v>1430445.2941193234</v>
      </c>
      <c r="E37" s="34">
        <v>1601446.0420991974</v>
      </c>
      <c r="F37" s="34">
        <v>1770409.9721179979</v>
      </c>
      <c r="G37" s="34">
        <v>1946163.3502219685</v>
      </c>
      <c r="H37" s="34">
        <v>2064187.2663255783</v>
      </c>
      <c r="I37" s="34">
        <v>2192438.0833225986</v>
      </c>
      <c r="J37" s="34">
        <v>2370097.4117303798</v>
      </c>
      <c r="K37" s="34">
        <v>2531827.8208222017</v>
      </c>
      <c r="L37" s="34">
        <v>2750649.1756822485</v>
      </c>
      <c r="M37" s="34">
        <v>2954610.6692236122</v>
      </c>
      <c r="N37" s="34">
        <v>3277524.0787230814</v>
      </c>
      <c r="O37" s="34">
        <v>3694598.9528941065</v>
      </c>
      <c r="P37" s="34">
        <v>4238477.2776932735</v>
      </c>
      <c r="Q37" s="34">
        <v>4843303.3988348767</v>
      </c>
      <c r="R37" s="34">
        <v>5441748.2555002216</v>
      </c>
      <c r="S37" s="34">
        <v>6118991.3865403738</v>
      </c>
      <c r="T37" s="34">
        <v>6898615.5794354752</v>
      </c>
      <c r="U37" s="34">
        <v>7544812.9630970135</v>
      </c>
      <c r="V37" s="34">
        <v>8158799.0296002254</v>
      </c>
      <c r="W37" s="34">
        <v>8643924.9765464552</v>
      </c>
      <c r="DA37" s="58" t="s">
        <v>989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DA38" s="57"/>
    </row>
    <row r="39" spans="1:105" ht="12" customHeight="1" x14ac:dyDescent="0.25">
      <c r="A39" s="30" t="s">
        <v>44</v>
      </c>
      <c r="B39" s="35">
        <v>44680874.29605975</v>
      </c>
      <c r="C39" s="35">
        <v>46537201.909522049</v>
      </c>
      <c r="D39" s="35">
        <v>48789823.58162991</v>
      </c>
      <c r="E39" s="35">
        <v>51258641.056429423</v>
      </c>
      <c r="F39" s="35">
        <v>54404685.149309352</v>
      </c>
      <c r="G39" s="35">
        <v>56569610.961555846</v>
      </c>
      <c r="H39" s="35">
        <v>58827572.061464682</v>
      </c>
      <c r="I39" s="35">
        <v>60668106.742365912</v>
      </c>
      <c r="J39" s="35">
        <v>62670328.049594037</v>
      </c>
      <c r="K39" s="35">
        <v>64820051.074904226</v>
      </c>
      <c r="L39" s="35">
        <v>66784029.982943475</v>
      </c>
      <c r="M39" s="35">
        <v>67734918.58904013</v>
      </c>
      <c r="N39" s="35">
        <v>68590627.863397941</v>
      </c>
      <c r="O39" s="35">
        <v>70148191.024391845</v>
      </c>
      <c r="P39" s="35">
        <v>71880883.408809468</v>
      </c>
      <c r="Q39" s="35">
        <v>73136795.551421806</v>
      </c>
      <c r="R39" s="35">
        <v>74425642.4117475</v>
      </c>
      <c r="S39" s="35">
        <v>75428268.21173197</v>
      </c>
      <c r="T39" s="35">
        <v>76490399.659623444</v>
      </c>
      <c r="U39" s="35">
        <v>77543308.676964894</v>
      </c>
      <c r="V39" s="35">
        <v>78575596.625915393</v>
      </c>
      <c r="W39" s="35">
        <v>81057811.085475862</v>
      </c>
      <c r="DA39" s="59" t="s">
        <v>990</v>
      </c>
    </row>
    <row r="40" spans="1:105" ht="12" customHeight="1" x14ac:dyDescent="0.25">
      <c r="A40" s="32" t="s">
        <v>25</v>
      </c>
      <c r="B40" s="36">
        <v>1758792.5684195177</v>
      </c>
      <c r="C40" s="36">
        <v>1833326.3129919954</v>
      </c>
      <c r="D40" s="36">
        <v>1911142.339772328</v>
      </c>
      <c r="E40" s="36">
        <v>1990612.1905234056</v>
      </c>
      <c r="F40" s="36">
        <v>2099618.9109365544</v>
      </c>
      <c r="G40" s="36">
        <v>2174393.1716616759</v>
      </c>
      <c r="H40" s="36">
        <v>2248768.7744195252</v>
      </c>
      <c r="I40" s="36">
        <v>2326679.968626467</v>
      </c>
      <c r="J40" s="36">
        <v>2412366.9306005193</v>
      </c>
      <c r="K40" s="36">
        <v>2481689.8873203122</v>
      </c>
      <c r="L40" s="36">
        <v>2568577.5815041796</v>
      </c>
      <c r="M40" s="36">
        <v>2653668.1117473384</v>
      </c>
      <c r="N40" s="36">
        <v>2736713.0544133573</v>
      </c>
      <c r="O40" s="36">
        <v>2846278.1442739358</v>
      </c>
      <c r="P40" s="36">
        <v>3022610.9003612483</v>
      </c>
      <c r="Q40" s="36">
        <v>3178421.6621646867</v>
      </c>
      <c r="R40" s="36">
        <v>3333292.5239709718</v>
      </c>
      <c r="S40" s="36">
        <v>3470337.2592213703</v>
      </c>
      <c r="T40" s="36">
        <v>3634719.8277893066</v>
      </c>
      <c r="U40" s="36">
        <v>3748024.7369700274</v>
      </c>
      <c r="V40" s="36">
        <v>3861374.3972956999</v>
      </c>
      <c r="W40" s="36">
        <v>3904237.8653253061</v>
      </c>
      <c r="DA40" s="60" t="s">
        <v>991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DA43" s="57"/>
    </row>
    <row r="44" spans="1:105" ht="12" customHeight="1" x14ac:dyDescent="0.25">
      <c r="A44" s="28" t="s">
        <v>32</v>
      </c>
      <c r="B44" s="37"/>
      <c r="C44" s="37">
        <v>420179.63827008568</v>
      </c>
      <c r="D44" s="37">
        <v>438504.604041785</v>
      </c>
      <c r="E44" s="37">
        <v>436323.18968842458</v>
      </c>
      <c r="F44" s="37">
        <v>354963.47638432868</v>
      </c>
      <c r="G44" s="37">
        <v>397571.54582595266</v>
      </c>
      <c r="H44" s="37">
        <v>383943.48023524787</v>
      </c>
      <c r="I44" s="37">
        <v>369959.36236303858</v>
      </c>
      <c r="J44" s="37">
        <v>386649.27549242228</v>
      </c>
      <c r="K44" s="37">
        <v>383962.30344219506</v>
      </c>
      <c r="L44" s="37">
        <v>388034.5305703003</v>
      </c>
      <c r="M44" s="37">
        <v>367956.04177728947</v>
      </c>
      <c r="N44" s="37">
        <v>377635.92250981927</v>
      </c>
      <c r="O44" s="37">
        <v>418628.2587641608</v>
      </c>
      <c r="P44" s="37">
        <v>455592.1370897349</v>
      </c>
      <c r="Q44" s="37">
        <v>424851.64459267166</v>
      </c>
      <c r="R44" s="37">
        <v>430347.86893939134</v>
      </c>
      <c r="S44" s="37">
        <v>386311.89836020581</v>
      </c>
      <c r="T44" s="37">
        <v>409374.82165294699</v>
      </c>
      <c r="U44" s="37">
        <v>459161.63827008568</v>
      </c>
      <c r="V44" s="37">
        <v>520585.604041785</v>
      </c>
      <c r="W44" s="37">
        <v>479558.18968842458</v>
      </c>
      <c r="DA44" s="58" t="s">
        <v>992</v>
      </c>
    </row>
    <row r="45" spans="1:105" ht="12" customHeight="1" x14ac:dyDescent="0.25">
      <c r="A45" s="28" t="s">
        <v>47</v>
      </c>
      <c r="B45" s="37"/>
      <c r="C45" s="37">
        <v>255921.60213101376</v>
      </c>
      <c r="D45" s="37">
        <v>266509.55799552519</v>
      </c>
      <c r="E45" s="37">
        <v>266311.69231872167</v>
      </c>
      <c r="F45" s="37">
        <v>223762.40763230249</v>
      </c>
      <c r="G45" s="37">
        <v>247321.1116648796</v>
      </c>
      <c r="H45" s="37">
        <v>240787.21740907477</v>
      </c>
      <c r="I45" s="37">
        <v>233853.14318948006</v>
      </c>
      <c r="J45" s="37">
        <v>243022.31273149746</v>
      </c>
      <c r="K45" s="37">
        <v>241110.15523106419</v>
      </c>
      <c r="L45" s="37">
        <v>238552.10542528331</v>
      </c>
      <c r="M45" s="37">
        <v>220568.60366396187</v>
      </c>
      <c r="N45" s="37">
        <v>218243.09598207427</v>
      </c>
      <c r="O45" s="37">
        <v>241134.03417316079</v>
      </c>
      <c r="P45" s="37">
        <v>274857.8758636741</v>
      </c>
      <c r="Q45" s="37">
        <v>275145.08458828554</v>
      </c>
      <c r="R45" s="37">
        <v>317535.60213101376</v>
      </c>
      <c r="S45" s="37">
        <v>308339.55799552519</v>
      </c>
      <c r="T45" s="37">
        <v>319882.69231872167</v>
      </c>
      <c r="U45" s="37">
        <v>257231.40763230249</v>
      </c>
      <c r="V45" s="37">
        <v>297436.1116648796</v>
      </c>
      <c r="W45" s="37">
        <v>267363.21740907477</v>
      </c>
      <c r="DA45" s="58" t="s">
        <v>993</v>
      </c>
    </row>
    <row r="46" spans="1:105" ht="12" customHeight="1" x14ac:dyDescent="0.25">
      <c r="A46" s="28" t="s">
        <v>46</v>
      </c>
      <c r="B46" s="37"/>
      <c r="C46" s="37">
        <v>107921.73053949664</v>
      </c>
      <c r="D46" s="37">
        <v>112931.74731636408</v>
      </c>
      <c r="E46" s="37">
        <v>115233.95588732918</v>
      </c>
      <c r="F46" s="37">
        <v>104652.06587970548</v>
      </c>
      <c r="G46" s="37">
        <v>112999.00186609034</v>
      </c>
      <c r="H46" s="37">
        <v>112229.91317437077</v>
      </c>
      <c r="I46" s="37">
        <v>110660.18414545513</v>
      </c>
      <c r="J46" s="37">
        <v>113586.44485916151</v>
      </c>
      <c r="K46" s="37">
        <v>111280.58234963194</v>
      </c>
      <c r="L46" s="37">
        <v>100391.75233261287</v>
      </c>
      <c r="M46" s="37">
        <v>79679.391467963345</v>
      </c>
      <c r="N46" s="37">
        <v>64205.230181818828</v>
      </c>
      <c r="O46" s="37">
        <v>98220.730539496522</v>
      </c>
      <c r="P46" s="37">
        <v>139824.7473163642</v>
      </c>
      <c r="Q46" s="37">
        <v>172627.9558873293</v>
      </c>
      <c r="R46" s="37">
        <v>185003.06587970536</v>
      </c>
      <c r="S46" s="37">
        <v>195266.00186609034</v>
      </c>
      <c r="T46" s="37">
        <v>198688.91317437077</v>
      </c>
      <c r="U46" s="37">
        <v>176723.18414545525</v>
      </c>
      <c r="V46" s="37">
        <v>166402.44485916151</v>
      </c>
      <c r="W46" s="37">
        <v>142567.58234963194</v>
      </c>
      <c r="DA46" s="58" t="s">
        <v>994</v>
      </c>
    </row>
    <row r="47" spans="1:105" ht="12" customHeight="1" x14ac:dyDescent="0.25">
      <c r="A47" s="28" t="s">
        <v>45</v>
      </c>
      <c r="B47" s="37"/>
      <c r="C47" s="37">
        <v>186035.08277016599</v>
      </c>
      <c r="D47" s="37">
        <v>196521.99275185051</v>
      </c>
      <c r="E47" s="37">
        <v>200768.47338432958</v>
      </c>
      <c r="F47" s="37">
        <v>176307.4769834613</v>
      </c>
      <c r="G47" s="37">
        <v>196049.57544896565</v>
      </c>
      <c r="H47" s="37">
        <v>195604.99238239834</v>
      </c>
      <c r="I47" s="37">
        <v>194582.63687005546</v>
      </c>
      <c r="J47" s="37">
        <v>205174.13901711348</v>
      </c>
      <c r="K47" s="37">
        <v>207410.88732379023</v>
      </c>
      <c r="L47" s="37">
        <v>208296.06799900811</v>
      </c>
      <c r="M47" s="37">
        <v>196811.70631199889</v>
      </c>
      <c r="N47" s="37">
        <v>195013.71008749213</v>
      </c>
      <c r="O47" s="37">
        <v>212090.91545560444</v>
      </c>
      <c r="P47" s="37">
        <v>240423.13497331413</v>
      </c>
      <c r="Q47" s="37">
        <v>241707.20824045222</v>
      </c>
      <c r="R47" s="37">
        <v>255781.08277016599</v>
      </c>
      <c r="S47" s="37">
        <v>245262.99275185075</v>
      </c>
      <c r="T47" s="37">
        <v>256467.47338432958</v>
      </c>
      <c r="U47" s="37">
        <v>214105.47698346153</v>
      </c>
      <c r="V47" s="37">
        <v>245027.57544896565</v>
      </c>
      <c r="W47" s="37">
        <v>220503.99238239834</v>
      </c>
      <c r="DA47" s="58" t="s">
        <v>995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DA48" s="57"/>
    </row>
    <row r="49" spans="1:105" ht="12" customHeight="1" x14ac:dyDescent="0.25">
      <c r="A49" s="28" t="s">
        <v>28</v>
      </c>
      <c r="B49" s="37"/>
      <c r="C49" s="37">
        <v>408120.04261439084</v>
      </c>
      <c r="D49" s="37">
        <v>397984.84938076069</v>
      </c>
      <c r="E49" s="37">
        <v>346366.66533601377</v>
      </c>
      <c r="F49" s="37">
        <v>490988.64232634893</v>
      </c>
      <c r="G49" s="37">
        <v>563672.11604238581</v>
      </c>
      <c r="H49" s="37">
        <v>519026.50510505168</v>
      </c>
      <c r="I49" s="37">
        <v>516329.20252831001</v>
      </c>
      <c r="J49" s="37">
        <v>614367.63642668957</v>
      </c>
      <c r="K49" s="37">
        <v>783366.89035850577</v>
      </c>
      <c r="L49" s="37">
        <v>853077.23046562076</v>
      </c>
      <c r="M49" s="37">
        <v>748512.95872580074</v>
      </c>
      <c r="N49" s="37">
        <v>962270.79712766036</v>
      </c>
      <c r="O49" s="37">
        <v>1123379.3396074045</v>
      </c>
      <c r="P49" s="37">
        <v>1404285.0217745155</v>
      </c>
      <c r="Q49" s="37">
        <v>1651199.2969578337</v>
      </c>
      <c r="R49" s="37">
        <v>1354166.5252798181</v>
      </c>
      <c r="S49" s="37">
        <v>1638361.1795064341</v>
      </c>
      <c r="T49" s="37">
        <v>1509726.4416505862</v>
      </c>
      <c r="U49" s="37">
        <v>1262401.6961697079</v>
      </c>
      <c r="V49" s="37">
        <v>1401254.3526311349</v>
      </c>
      <c r="W49" s="37">
        <v>1444745.5221817512</v>
      </c>
      <c r="DA49" s="58" t="s">
        <v>996</v>
      </c>
    </row>
    <row r="50" spans="1:105" ht="12" customHeight="1" x14ac:dyDescent="0.25">
      <c r="A50" s="28" t="s">
        <v>27</v>
      </c>
      <c r="B50" s="37"/>
      <c r="C50" s="37">
        <v>322032.80812033056</v>
      </c>
      <c r="D50" s="37">
        <v>384183.58451237227</v>
      </c>
      <c r="E50" s="37">
        <v>404203.8943003132</v>
      </c>
      <c r="F50" s="37">
        <v>410279.49516374944</v>
      </c>
      <c r="G50" s="37">
        <v>425463.56812520279</v>
      </c>
      <c r="H50" s="37">
        <v>440056.7242239404</v>
      </c>
      <c r="I50" s="37">
        <v>512434.40150939254</v>
      </c>
      <c r="J50" s="37">
        <v>581863.2227080944</v>
      </c>
      <c r="K50" s="37">
        <v>572009.90425557131</v>
      </c>
      <c r="L50" s="37">
        <v>644284.92298524966</v>
      </c>
      <c r="M50" s="37">
        <v>644018.21776530426</v>
      </c>
      <c r="N50" s="37">
        <v>835347.81100886175</v>
      </c>
      <c r="O50" s="37">
        <v>998938.09687911952</v>
      </c>
      <c r="P50" s="37">
        <v>1115888.2290547383</v>
      </c>
      <c r="Q50" s="37">
        <v>1249111.0441268529</v>
      </c>
      <c r="R50" s="37">
        <v>1242463.0744306492</v>
      </c>
      <c r="S50" s="37">
        <v>1512590.9420490135</v>
      </c>
      <c r="T50" s="37">
        <v>1778562.2897742204</v>
      </c>
      <c r="U50" s="37">
        <v>1762085.6127162762</v>
      </c>
      <c r="V50" s="37">
        <v>1863097.1106300652</v>
      </c>
      <c r="W50" s="37">
        <v>1727589.021376879</v>
      </c>
      <c r="DA50" s="58" t="s">
        <v>997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DA51" s="57"/>
    </row>
    <row r="52" spans="1:105" ht="12" customHeight="1" x14ac:dyDescent="0.25">
      <c r="A52" s="30" t="s">
        <v>44</v>
      </c>
      <c r="B52" s="38"/>
      <c r="C52" s="38">
        <v>12611619.924538217</v>
      </c>
      <c r="D52" s="38">
        <v>13111028.538241453</v>
      </c>
      <c r="E52" s="38">
        <v>13577303.131190784</v>
      </c>
      <c r="F52" s="38">
        <v>14402040.949433059</v>
      </c>
      <c r="G52" s="38">
        <v>14041162.582864322</v>
      </c>
      <c r="H52" s="38">
        <v>14712566.034741506</v>
      </c>
      <c r="I52" s="38">
        <v>15380121.370582901</v>
      </c>
      <c r="J52" s="38">
        <v>16023635.536606468</v>
      </c>
      <c r="K52" s="38">
        <v>16447420.392731898</v>
      </c>
      <c r="L52" s="38">
        <v>16596636.030877121</v>
      </c>
      <c r="M52" s="38">
        <v>15864426.940410569</v>
      </c>
      <c r="N52" s="38">
        <v>14454473.933204137</v>
      </c>
      <c r="O52" s="38">
        <v>11923137.870841995</v>
      </c>
      <c r="P52" s="38">
        <v>12136470.818787217</v>
      </c>
      <c r="Q52" s="38">
        <v>13458224.136055164</v>
      </c>
      <c r="R52" s="38">
        <v>11290568.734454095</v>
      </c>
      <c r="S52" s="38">
        <v>8929102.5706026554</v>
      </c>
      <c r="T52" s="38">
        <v>8525623.2615418732</v>
      </c>
      <c r="U52" s="38">
        <v>7473400.1298532933</v>
      </c>
      <c r="V52" s="38">
        <v>6429613.2308412194</v>
      </c>
      <c r="W52" s="38">
        <v>7076739.5565246344</v>
      </c>
      <c r="DA52" s="59" t="s">
        <v>998</v>
      </c>
    </row>
    <row r="53" spans="1:105" ht="12" customHeight="1" x14ac:dyDescent="0.25">
      <c r="A53" s="32" t="s">
        <v>25</v>
      </c>
      <c r="B53" s="39"/>
      <c r="C53" s="39">
        <v>281453.6606054767</v>
      </c>
      <c r="D53" s="39">
        <v>288304.22879944276</v>
      </c>
      <c r="E53" s="39">
        <v>293587.87302096887</v>
      </c>
      <c r="F53" s="39">
        <v>326817.15834262152</v>
      </c>
      <c r="G53" s="39">
        <v>296340.78916629008</v>
      </c>
      <c r="H53" s="39">
        <v>299762.99462089268</v>
      </c>
      <c r="I53" s="39">
        <v>307185.33939586021</v>
      </c>
      <c r="J53" s="39">
        <v>318914.88664896647</v>
      </c>
      <c r="K53" s="39">
        <v>350776.61732526962</v>
      </c>
      <c r="L53" s="39">
        <v>375191.92298331019</v>
      </c>
      <c r="M53" s="39">
        <v>378678.40326412767</v>
      </c>
      <c r="N53" s="39">
        <v>409862.10100864014</v>
      </c>
      <c r="O53" s="39">
        <v>405905.87902686838</v>
      </c>
      <c r="P53" s="39">
        <v>476095.75070820516</v>
      </c>
      <c r="Q53" s="39">
        <v>462996.10119929863</v>
      </c>
      <c r="R53" s="39">
        <v>473785.74845525157</v>
      </c>
      <c r="S53" s="39">
        <v>487821.35257566813</v>
      </c>
      <c r="T53" s="39">
        <v>539574.49155124649</v>
      </c>
      <c r="U53" s="39">
        <v>491983.31244484847</v>
      </c>
      <c r="V53" s="39">
        <v>523211.76133431261</v>
      </c>
      <c r="W53" s="39">
        <v>448769.34705647454</v>
      </c>
      <c r="DA53" s="60" t="s">
        <v>999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DA56" s="57"/>
    </row>
    <row r="57" spans="1:105" ht="12" customHeight="1" x14ac:dyDescent="0.25">
      <c r="A57" s="28" t="s">
        <v>32</v>
      </c>
      <c r="B57" s="37"/>
      <c r="C57" s="37">
        <v>305019.63827008568</v>
      </c>
      <c r="D57" s="37">
        <v>306981.604041785</v>
      </c>
      <c r="E57" s="37">
        <v>308956.18968842458</v>
      </c>
      <c r="F57" s="37">
        <v>310943.47638432868</v>
      </c>
      <c r="G57" s="37">
        <v>312943.54582595266</v>
      </c>
      <c r="H57" s="37">
        <v>314956.48023524787</v>
      </c>
      <c r="I57" s="37">
        <v>316982.36236303858</v>
      </c>
      <c r="J57" s="37">
        <v>319021.27549242228</v>
      </c>
      <c r="K57" s="37">
        <v>321073.30344219506</v>
      </c>
      <c r="L57" s="37">
        <v>323138.5305703003</v>
      </c>
      <c r="M57" s="37">
        <v>325217.04177728947</v>
      </c>
      <c r="N57" s="37">
        <v>327308.92250981927</v>
      </c>
      <c r="O57" s="37">
        <v>329414.2587641608</v>
      </c>
      <c r="P57" s="37">
        <v>331533.1370897349</v>
      </c>
      <c r="Q57" s="37">
        <v>333665.64459267166</v>
      </c>
      <c r="R57" s="37">
        <v>335811.86893939134</v>
      </c>
      <c r="S57" s="37">
        <v>337971.89836020581</v>
      </c>
      <c r="T57" s="37">
        <v>340145.82165294699</v>
      </c>
      <c r="U57" s="37">
        <v>420179.63827008568</v>
      </c>
      <c r="V57" s="37">
        <v>438504.604041785</v>
      </c>
      <c r="W57" s="37">
        <v>436323.18968842458</v>
      </c>
      <c r="DA57" s="58" t="s">
        <v>1000</v>
      </c>
    </row>
    <row r="58" spans="1:105" ht="12" customHeight="1" x14ac:dyDescent="0.25">
      <c r="A58" s="28" t="s">
        <v>47</v>
      </c>
      <c r="B58" s="37"/>
      <c r="C58" s="37">
        <v>187052.60213101376</v>
      </c>
      <c r="D58" s="37">
        <v>189467.55799552519</v>
      </c>
      <c r="E58" s="37">
        <v>191913.69231872167</v>
      </c>
      <c r="F58" s="37">
        <v>194391.40763230249</v>
      </c>
      <c r="G58" s="37">
        <v>196901.1116648796</v>
      </c>
      <c r="H58" s="37">
        <v>199443.21740907477</v>
      </c>
      <c r="I58" s="37">
        <v>202018.14318948006</v>
      </c>
      <c r="J58" s="37">
        <v>204626.31273149746</v>
      </c>
      <c r="K58" s="37">
        <v>207268.15523106419</v>
      </c>
      <c r="L58" s="37">
        <v>209944.10542528331</v>
      </c>
      <c r="M58" s="37">
        <v>212654.60366396187</v>
      </c>
      <c r="N58" s="37">
        <v>215400.09598207427</v>
      </c>
      <c r="O58" s="37">
        <v>218181.03417316079</v>
      </c>
      <c r="P58" s="37">
        <v>220997.8758636741</v>
      </c>
      <c r="Q58" s="37">
        <v>223851.08458828554</v>
      </c>
      <c r="R58" s="37">
        <v>255921.60213101376</v>
      </c>
      <c r="S58" s="37">
        <v>266509.55799552519</v>
      </c>
      <c r="T58" s="37">
        <v>266311.69231872167</v>
      </c>
      <c r="U58" s="37">
        <v>223762.40763230249</v>
      </c>
      <c r="V58" s="37">
        <v>247321.1116648796</v>
      </c>
      <c r="W58" s="37">
        <v>240787.21740907431</v>
      </c>
      <c r="DA58" s="58" t="s">
        <v>1001</v>
      </c>
    </row>
    <row r="59" spans="1:105" ht="12" customHeight="1" x14ac:dyDescent="0.25">
      <c r="A59" s="28" t="s">
        <v>46</v>
      </c>
      <c r="B59" s="37"/>
      <c r="C59" s="37">
        <v>49540.730539496639</v>
      </c>
      <c r="D59" s="37">
        <v>51801.747316364083</v>
      </c>
      <c r="E59" s="37">
        <v>54165.955887329183</v>
      </c>
      <c r="F59" s="37">
        <v>56638.065879705362</v>
      </c>
      <c r="G59" s="37">
        <v>59223.001866090344</v>
      </c>
      <c r="H59" s="37">
        <v>61925.913174370769</v>
      </c>
      <c r="I59" s="37">
        <v>64752.184145455249</v>
      </c>
      <c r="J59" s="37">
        <v>67707.444859161507</v>
      </c>
      <c r="K59" s="37">
        <v>70797.582349631935</v>
      </c>
      <c r="L59" s="37">
        <v>74028.752332612872</v>
      </c>
      <c r="M59" s="37">
        <v>77407.391467963345</v>
      </c>
      <c r="N59" s="37">
        <v>80940.230181818828</v>
      </c>
      <c r="O59" s="37">
        <v>107921.73053949652</v>
      </c>
      <c r="P59" s="37">
        <v>112931.7473163642</v>
      </c>
      <c r="Q59" s="37">
        <v>115233.9558873293</v>
      </c>
      <c r="R59" s="37">
        <v>104652.06587970536</v>
      </c>
      <c r="S59" s="37">
        <v>112999.00186609034</v>
      </c>
      <c r="T59" s="37">
        <v>112229.91317437077</v>
      </c>
      <c r="U59" s="37">
        <v>110660.18414545525</v>
      </c>
      <c r="V59" s="37">
        <v>113586.44485916151</v>
      </c>
      <c r="W59" s="37">
        <v>111280.58234963194</v>
      </c>
      <c r="DA59" s="58" t="s">
        <v>1002</v>
      </c>
    </row>
    <row r="60" spans="1:105" ht="12" customHeight="1" x14ac:dyDescent="0.25">
      <c r="A60" s="28" t="s">
        <v>45</v>
      </c>
      <c r="B60" s="37"/>
      <c r="C60" s="37">
        <v>85804.082770165987</v>
      </c>
      <c r="D60" s="37">
        <v>90251.992751850747</v>
      </c>
      <c r="E60" s="37">
        <v>94930.473384329583</v>
      </c>
      <c r="F60" s="37">
        <v>99851.476983461529</v>
      </c>
      <c r="G60" s="37">
        <v>105027.57544896565</v>
      </c>
      <c r="H60" s="37">
        <v>110471.99238239834</v>
      </c>
      <c r="I60" s="37">
        <v>116198.63687005546</v>
      </c>
      <c r="J60" s="37">
        <v>122222.13901711348</v>
      </c>
      <c r="K60" s="37">
        <v>128557.88732379023</v>
      </c>
      <c r="L60" s="37">
        <v>135222.06799900811</v>
      </c>
      <c r="M60" s="37">
        <v>142231.70631199889</v>
      </c>
      <c r="N60" s="37">
        <v>149604.71008749213</v>
      </c>
      <c r="O60" s="37">
        <v>157359.91545560444</v>
      </c>
      <c r="P60" s="37">
        <v>165517.13497331413</v>
      </c>
      <c r="Q60" s="37">
        <v>174097.20824045222</v>
      </c>
      <c r="R60" s="37">
        <v>186035.08277016599</v>
      </c>
      <c r="S60" s="37">
        <v>196521.99275185075</v>
      </c>
      <c r="T60" s="37">
        <v>200768.47338432958</v>
      </c>
      <c r="U60" s="37">
        <v>176307.47698346153</v>
      </c>
      <c r="V60" s="37">
        <v>196049.57544896565</v>
      </c>
      <c r="W60" s="37">
        <v>195604.99238239834</v>
      </c>
      <c r="DA60" s="58" t="s">
        <v>1003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DA61" s="57"/>
    </row>
    <row r="62" spans="1:105" ht="12" customHeight="1" x14ac:dyDescent="0.25">
      <c r="A62" s="28" t="s">
        <v>28</v>
      </c>
      <c r="B62" s="37"/>
      <c r="C62" s="37">
        <v>164364.1541246199</v>
      </c>
      <c r="D62" s="37">
        <v>177055.91772191413</v>
      </c>
      <c r="E62" s="37">
        <v>190727.70560776116</v>
      </c>
      <c r="F62" s="37">
        <v>205455.19265577476</v>
      </c>
      <c r="G62" s="37">
        <v>221319.89715239219</v>
      </c>
      <c r="H62" s="37">
        <v>238409.63200970134</v>
      </c>
      <c r="I62" s="37">
        <v>256818.99081971822</v>
      </c>
      <c r="J62" s="37">
        <v>276649.87144049024</v>
      </c>
      <c r="K62" s="37">
        <v>408120.04261439107</v>
      </c>
      <c r="L62" s="37">
        <v>397984.84938076045</v>
      </c>
      <c r="M62" s="37">
        <v>346366.66533601377</v>
      </c>
      <c r="N62" s="37">
        <v>490988.64232634939</v>
      </c>
      <c r="O62" s="37">
        <v>563672.11604238581</v>
      </c>
      <c r="P62" s="37">
        <v>519026.50510505121</v>
      </c>
      <c r="Q62" s="37">
        <v>516329.20252831001</v>
      </c>
      <c r="R62" s="37">
        <v>614367.6364266891</v>
      </c>
      <c r="S62" s="37">
        <v>783366.89035850577</v>
      </c>
      <c r="T62" s="37">
        <v>853077.23046562076</v>
      </c>
      <c r="U62" s="37">
        <v>748512.95872580074</v>
      </c>
      <c r="V62" s="37">
        <v>962270.79712766036</v>
      </c>
      <c r="W62" s="37">
        <v>1123379.3396074045</v>
      </c>
      <c r="DA62" s="58" t="s">
        <v>1004</v>
      </c>
    </row>
    <row r="63" spans="1:105" ht="12" customHeight="1" x14ac:dyDescent="0.25">
      <c r="A63" s="28" t="s">
        <v>27</v>
      </c>
      <c r="B63" s="37"/>
      <c r="C63" s="37">
        <v>217787.29754331638</v>
      </c>
      <c r="D63" s="37">
        <v>225363.44649416208</v>
      </c>
      <c r="E63" s="37">
        <v>233203.14632043918</v>
      </c>
      <c r="F63" s="37">
        <v>241315.56514494889</v>
      </c>
      <c r="G63" s="37">
        <v>249710.19002123247</v>
      </c>
      <c r="H63" s="37">
        <v>322032.80812033056</v>
      </c>
      <c r="I63" s="37">
        <v>384183.5845123725</v>
      </c>
      <c r="J63" s="37">
        <v>404203.8943003132</v>
      </c>
      <c r="K63" s="37">
        <v>410279.49516374944</v>
      </c>
      <c r="L63" s="37">
        <v>425463.56812520279</v>
      </c>
      <c r="M63" s="37">
        <v>440056.72422394063</v>
      </c>
      <c r="N63" s="37">
        <v>512434.40150939254</v>
      </c>
      <c r="O63" s="37">
        <v>581863.22270809487</v>
      </c>
      <c r="P63" s="37">
        <v>572009.90425557084</v>
      </c>
      <c r="Q63" s="37">
        <v>644284.92298525013</v>
      </c>
      <c r="R63" s="37">
        <v>644018.21776530426</v>
      </c>
      <c r="S63" s="37">
        <v>835347.81100886129</v>
      </c>
      <c r="T63" s="37">
        <v>998938.09687911905</v>
      </c>
      <c r="U63" s="37">
        <v>1115888.2290547378</v>
      </c>
      <c r="V63" s="37">
        <v>1249111.0441268533</v>
      </c>
      <c r="W63" s="37">
        <v>1242463.0744306482</v>
      </c>
      <c r="DA63" s="58" t="s">
        <v>1005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DA64" s="57"/>
    </row>
    <row r="65" spans="1:105" ht="12" customHeight="1" x14ac:dyDescent="0.25">
      <c r="A65" s="30" t="s">
        <v>44</v>
      </c>
      <c r="B65" s="38"/>
      <c r="C65" s="38">
        <v>10755292.311075918</v>
      </c>
      <c r="D65" s="38">
        <v>10858406.866133593</v>
      </c>
      <c r="E65" s="38">
        <v>11108485.65639127</v>
      </c>
      <c r="F65" s="38">
        <v>11255996.85655313</v>
      </c>
      <c r="G65" s="38">
        <v>11876236.770617835</v>
      </c>
      <c r="H65" s="38">
        <v>12454604.934832677</v>
      </c>
      <c r="I65" s="38">
        <v>13539586.689681664</v>
      </c>
      <c r="J65" s="38">
        <v>14021414.22937835</v>
      </c>
      <c r="K65" s="38">
        <v>14297697.367421709</v>
      </c>
      <c r="L65" s="38">
        <v>14632657.122837871</v>
      </c>
      <c r="M65" s="38">
        <v>14913538.334313914</v>
      </c>
      <c r="N65" s="38">
        <v>13598764.658846334</v>
      </c>
      <c r="O65" s="38">
        <v>10365574.709848091</v>
      </c>
      <c r="P65" s="38">
        <v>10403778.434369594</v>
      </c>
      <c r="Q65" s="38">
        <v>12202311.993442819</v>
      </c>
      <c r="R65" s="38">
        <v>10001721.874128401</v>
      </c>
      <c r="S65" s="38">
        <v>7926476.7706181854</v>
      </c>
      <c r="T65" s="38">
        <v>7463491.8136503994</v>
      </c>
      <c r="U65" s="38">
        <v>6420491.1125118434</v>
      </c>
      <c r="V65" s="38">
        <v>5397325.2818907201</v>
      </c>
      <c r="W65" s="38">
        <v>4594525.0969641656</v>
      </c>
      <c r="DA65" s="59" t="s">
        <v>1006</v>
      </c>
    </row>
    <row r="66" spans="1:105" ht="12" customHeight="1" x14ac:dyDescent="0.25">
      <c r="A66" s="32" t="s">
        <v>25</v>
      </c>
      <c r="B66" s="39"/>
      <c r="C66" s="39">
        <v>206919.91603299906</v>
      </c>
      <c r="D66" s="39">
        <v>210488.20201911009</v>
      </c>
      <c r="E66" s="39">
        <v>214118.02226989157</v>
      </c>
      <c r="F66" s="39">
        <v>217810.43792947242</v>
      </c>
      <c r="G66" s="39">
        <v>221566.52844116837</v>
      </c>
      <c r="H66" s="39">
        <v>225387.39186304342</v>
      </c>
      <c r="I66" s="39">
        <v>229274.14518891834</v>
      </c>
      <c r="J66" s="39">
        <v>233227.92467491422</v>
      </c>
      <c r="K66" s="39">
        <v>281453.6606054767</v>
      </c>
      <c r="L66" s="39">
        <v>288304.22879944276</v>
      </c>
      <c r="M66" s="39">
        <v>293587.87302096887</v>
      </c>
      <c r="N66" s="39">
        <v>326817.15834262129</v>
      </c>
      <c r="O66" s="39">
        <v>296340.78916628985</v>
      </c>
      <c r="P66" s="39">
        <v>299762.99462089268</v>
      </c>
      <c r="Q66" s="39">
        <v>307185.33939586021</v>
      </c>
      <c r="R66" s="39">
        <v>318914.88664896647</v>
      </c>
      <c r="S66" s="39">
        <v>350776.61732526962</v>
      </c>
      <c r="T66" s="39">
        <v>375191.92298331019</v>
      </c>
      <c r="U66" s="39">
        <v>378678.40326412767</v>
      </c>
      <c r="V66" s="39">
        <v>409862.10100864014</v>
      </c>
      <c r="W66" s="39">
        <v>405905.87902686885</v>
      </c>
      <c r="DA66" s="60" t="s">
        <v>1007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DA69" s="57"/>
    </row>
    <row r="70" spans="1:105" ht="12" customHeight="1" x14ac:dyDescent="0.25">
      <c r="A70" s="28" t="s">
        <v>32</v>
      </c>
      <c r="B70" s="40">
        <v>8759.9999999999927</v>
      </c>
      <c r="C70" s="40">
        <v>8759.9999999999909</v>
      </c>
      <c r="D70" s="40">
        <v>8759.9999999999927</v>
      </c>
      <c r="E70" s="40">
        <v>8759.9999999999945</v>
      </c>
      <c r="F70" s="40">
        <v>8759.9999999999945</v>
      </c>
      <c r="G70" s="40">
        <v>8759.9999999999945</v>
      </c>
      <c r="H70" s="40">
        <v>8759.9999999999945</v>
      </c>
      <c r="I70" s="40">
        <v>8759.9999999999945</v>
      </c>
      <c r="J70" s="40">
        <v>8759.9999999999945</v>
      </c>
      <c r="K70" s="40">
        <v>8759.9999999999964</v>
      </c>
      <c r="L70" s="40">
        <v>8759.9999999999964</v>
      </c>
      <c r="M70" s="40">
        <v>8759.9999999999964</v>
      </c>
      <c r="N70" s="40">
        <v>8759.9999999999945</v>
      </c>
      <c r="O70" s="40">
        <v>8759.9999999999945</v>
      </c>
      <c r="P70" s="40">
        <v>8759.9999999999909</v>
      </c>
      <c r="Q70" s="40">
        <v>8759.9999999999945</v>
      </c>
      <c r="R70" s="40">
        <v>8759.9999999999945</v>
      </c>
      <c r="S70" s="40">
        <v>8759.9999999999964</v>
      </c>
      <c r="T70" s="40">
        <v>8759.9999999999945</v>
      </c>
      <c r="U70" s="40">
        <v>8759.9999999999964</v>
      </c>
      <c r="V70" s="40">
        <v>8759.9999999999964</v>
      </c>
      <c r="W70" s="40">
        <v>8759.9999999999982</v>
      </c>
      <c r="DA70" s="58" t="s">
        <v>1008</v>
      </c>
    </row>
    <row r="71" spans="1:105" ht="12" customHeight="1" x14ac:dyDescent="0.25">
      <c r="A71" s="28" t="s">
        <v>47</v>
      </c>
      <c r="B71" s="40">
        <v>406.9844889291785</v>
      </c>
      <c r="C71" s="40">
        <v>398.05453646470772</v>
      </c>
      <c r="D71" s="40">
        <v>398.6641519261907</v>
      </c>
      <c r="E71" s="40">
        <v>398.87216254713928</v>
      </c>
      <c r="F71" s="40">
        <v>394.90330913929074</v>
      </c>
      <c r="G71" s="40">
        <v>395.7279776369964</v>
      </c>
      <c r="H71" s="40">
        <v>395.76020108365617</v>
      </c>
      <c r="I71" s="40">
        <v>394.76275457047439</v>
      </c>
      <c r="J71" s="40">
        <v>388.78632585040663</v>
      </c>
      <c r="K71" s="40">
        <v>388.47208907982622</v>
      </c>
      <c r="L71" s="40">
        <v>389.5784818057831</v>
      </c>
      <c r="M71" s="40">
        <v>382.61436814708725</v>
      </c>
      <c r="N71" s="40">
        <v>395.03081451766963</v>
      </c>
      <c r="O71" s="40">
        <v>400.15159269654725</v>
      </c>
      <c r="P71" s="40">
        <v>385.20626297958376</v>
      </c>
      <c r="Q71" s="40">
        <v>385.16626469296682</v>
      </c>
      <c r="R71" s="40">
        <v>390.20837429030195</v>
      </c>
      <c r="S71" s="40">
        <v>398.829399014329</v>
      </c>
      <c r="T71" s="40">
        <v>401.56463902948917</v>
      </c>
      <c r="U71" s="40">
        <v>416.95666258627102</v>
      </c>
      <c r="V71" s="40">
        <v>400.91751543279622</v>
      </c>
      <c r="W71" s="40">
        <v>426.82120819782233</v>
      </c>
      <c r="DA71" s="58" t="s">
        <v>1009</v>
      </c>
    </row>
    <row r="72" spans="1:105" ht="12" customHeight="1" x14ac:dyDescent="0.25">
      <c r="A72" s="28" t="s">
        <v>46</v>
      </c>
      <c r="B72" s="40">
        <v>259.1039069622758</v>
      </c>
      <c r="C72" s="40">
        <v>257.79692966383499</v>
      </c>
      <c r="D72" s="40">
        <v>254.89531902581487</v>
      </c>
      <c r="E72" s="40">
        <v>254.21851645894625</v>
      </c>
      <c r="F72" s="40">
        <v>250.92883535214318</v>
      </c>
      <c r="G72" s="40">
        <v>247.78549974917891</v>
      </c>
      <c r="H72" s="40">
        <v>244.82760513875786</v>
      </c>
      <c r="I72" s="40">
        <v>242.20983546565461</v>
      </c>
      <c r="J72" s="40">
        <v>239.4386336336166</v>
      </c>
      <c r="K72" s="40">
        <v>235.37823117642719</v>
      </c>
      <c r="L72" s="40">
        <v>230.26574598857977</v>
      </c>
      <c r="M72" s="40">
        <v>220.25967947760034</v>
      </c>
      <c r="N72" s="40">
        <v>226.55285558967097</v>
      </c>
      <c r="O72" s="40">
        <v>229.78450326388079</v>
      </c>
      <c r="P72" s="40">
        <v>221.11254694378292</v>
      </c>
      <c r="Q72" s="40">
        <v>219.84066597693024</v>
      </c>
      <c r="R72" s="40">
        <v>224.95312229556669</v>
      </c>
      <c r="S72" s="40">
        <v>231.30892759217545</v>
      </c>
      <c r="T72" s="40">
        <v>233.81418735402036</v>
      </c>
      <c r="U72" s="40">
        <v>244.18021366481702</v>
      </c>
      <c r="V72" s="40">
        <v>233.33707548762698</v>
      </c>
      <c r="W72" s="40">
        <v>249.50664571699258</v>
      </c>
      <c r="DA72" s="58" t="s">
        <v>1010</v>
      </c>
    </row>
    <row r="73" spans="1:105" ht="12" customHeight="1" x14ac:dyDescent="0.25">
      <c r="A73" s="28" t="s">
        <v>45</v>
      </c>
      <c r="B73" s="40">
        <v>444.07701125252066</v>
      </c>
      <c r="C73" s="40">
        <v>444.28538655583179</v>
      </c>
      <c r="D73" s="40">
        <v>443.91207188403314</v>
      </c>
      <c r="E73" s="40">
        <v>445.97600636682193</v>
      </c>
      <c r="F73" s="40">
        <v>443.90338103628659</v>
      </c>
      <c r="G73" s="40">
        <v>440.74878343657855</v>
      </c>
      <c r="H73" s="40">
        <v>445.10861240390989</v>
      </c>
      <c r="I73" s="40">
        <v>445.12911093626525</v>
      </c>
      <c r="J73" s="40">
        <v>439.99368166310535</v>
      </c>
      <c r="K73" s="40">
        <v>435.99483522212864</v>
      </c>
      <c r="L73" s="40">
        <v>440.81280774413392</v>
      </c>
      <c r="M73" s="40">
        <v>432.92706499434155</v>
      </c>
      <c r="N73" s="40">
        <v>450.22183145467625</v>
      </c>
      <c r="O73" s="40">
        <v>456.07776610292063</v>
      </c>
      <c r="P73" s="40">
        <v>439.31267855540005</v>
      </c>
      <c r="Q73" s="40">
        <v>436.8808258613434</v>
      </c>
      <c r="R73" s="40">
        <v>437.35591165080626</v>
      </c>
      <c r="S73" s="40">
        <v>448.3818683826143</v>
      </c>
      <c r="T73" s="40">
        <v>454.85860238100014</v>
      </c>
      <c r="U73" s="40">
        <v>476.74435506970718</v>
      </c>
      <c r="V73" s="40">
        <v>474.53331402891229</v>
      </c>
      <c r="W73" s="40">
        <v>532.75210833311382</v>
      </c>
      <c r="DA73" s="58" t="s">
        <v>1011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DA74" s="57"/>
    </row>
    <row r="75" spans="1:105" ht="12" customHeight="1" x14ac:dyDescent="0.25">
      <c r="A75" s="28" t="s">
        <v>28</v>
      </c>
      <c r="B75" s="40">
        <v>1324.8996328847941</v>
      </c>
      <c r="C75" s="40">
        <v>1333.452929230838</v>
      </c>
      <c r="D75" s="40">
        <v>1338.9555209154669</v>
      </c>
      <c r="E75" s="40">
        <v>1342.2483216847627</v>
      </c>
      <c r="F75" s="40">
        <v>1342.7421550261479</v>
      </c>
      <c r="G75" s="40">
        <v>1343.5378475285643</v>
      </c>
      <c r="H75" s="40">
        <v>1343.3283064954853</v>
      </c>
      <c r="I75" s="40">
        <v>1341.2833320632044</v>
      </c>
      <c r="J75" s="40">
        <v>1335.0599925655476</v>
      </c>
      <c r="K75" s="40">
        <v>1325.5451523139573</v>
      </c>
      <c r="L75" s="40">
        <v>1318.2012689038554</v>
      </c>
      <c r="M75" s="40">
        <v>1295.0928597643328</v>
      </c>
      <c r="N75" s="40">
        <v>1352.7023777874988</v>
      </c>
      <c r="O75" s="40">
        <v>1366.543515641958</v>
      </c>
      <c r="P75" s="40">
        <v>1306.7460761247755</v>
      </c>
      <c r="Q75" s="40">
        <v>1297.4255550259609</v>
      </c>
      <c r="R75" s="40">
        <v>1315.6994516001068</v>
      </c>
      <c r="S75" s="40">
        <v>1347.8787190109574</v>
      </c>
      <c r="T75" s="40">
        <v>1356.5697583828107</v>
      </c>
      <c r="U75" s="40">
        <v>1412.2664013803826</v>
      </c>
      <c r="V75" s="40">
        <v>1409.4363282741967</v>
      </c>
      <c r="W75" s="40">
        <v>1719.3794177259624</v>
      </c>
      <c r="DA75" s="58" t="s">
        <v>1012</v>
      </c>
    </row>
    <row r="76" spans="1:105" ht="12" customHeight="1" x14ac:dyDescent="0.25">
      <c r="A76" s="28" t="s">
        <v>27</v>
      </c>
      <c r="B76" s="40">
        <v>564.55777666290658</v>
      </c>
      <c r="C76" s="40">
        <v>575.52541299156655</v>
      </c>
      <c r="D76" s="40">
        <v>585.53587424373791</v>
      </c>
      <c r="E76" s="40">
        <v>594.96200935481784</v>
      </c>
      <c r="F76" s="40">
        <v>603.31244990174639</v>
      </c>
      <c r="G76" s="40">
        <v>612.19871563478068</v>
      </c>
      <c r="H76" s="40">
        <v>620.83098472377253</v>
      </c>
      <c r="I76" s="40">
        <v>628.99495622267455</v>
      </c>
      <c r="J76" s="40">
        <v>635.31865417520737</v>
      </c>
      <c r="K76" s="40">
        <v>640.30832647390991</v>
      </c>
      <c r="L76" s="40">
        <v>646.42862484375621</v>
      </c>
      <c r="M76" s="40">
        <v>640.48213596274661</v>
      </c>
      <c r="N76" s="40">
        <v>674.64867165031262</v>
      </c>
      <c r="O76" s="40">
        <v>687.36606640774289</v>
      </c>
      <c r="P76" s="40">
        <v>662.91724955594111</v>
      </c>
      <c r="Q76" s="40">
        <v>663.98256329357594</v>
      </c>
      <c r="R76" s="40">
        <v>676.49944562751045</v>
      </c>
      <c r="S76" s="40">
        <v>697.68752242636799</v>
      </c>
      <c r="T76" s="40">
        <v>705.01409656746807</v>
      </c>
      <c r="U76" s="40">
        <v>736.14953796731641</v>
      </c>
      <c r="V76" s="40">
        <v>734.44705650086576</v>
      </c>
      <c r="W76" s="40">
        <v>886.09103387310154</v>
      </c>
      <c r="DA76" s="58" t="s">
        <v>1013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DA77" s="57"/>
    </row>
    <row r="78" spans="1:105" ht="12" customHeight="1" x14ac:dyDescent="0.25">
      <c r="A78" s="30" t="s">
        <v>44</v>
      </c>
      <c r="B78" s="41">
        <v>459.57434780697633</v>
      </c>
      <c r="C78" s="41">
        <v>458.75269770232609</v>
      </c>
      <c r="D78" s="41">
        <v>457.70147866429966</v>
      </c>
      <c r="E78" s="41">
        <v>456.642450971009</v>
      </c>
      <c r="F78" s="41">
        <v>455.26274680475933</v>
      </c>
      <c r="G78" s="41">
        <v>454.94085593221342</v>
      </c>
      <c r="H78" s="41">
        <v>454.79673318034963</v>
      </c>
      <c r="I78" s="41">
        <v>454.60573775930663</v>
      </c>
      <c r="J78" s="41">
        <v>453.33787370072736</v>
      </c>
      <c r="K78" s="41">
        <v>451.36453099520514</v>
      </c>
      <c r="L78" s="41">
        <v>450.40990721663161</v>
      </c>
      <c r="M78" s="41">
        <v>441.98837335455278</v>
      </c>
      <c r="N78" s="41">
        <v>461.30636115313933</v>
      </c>
      <c r="O78" s="41">
        <v>465.78143587399268</v>
      </c>
      <c r="P78" s="41">
        <v>445.34662894385366</v>
      </c>
      <c r="Q78" s="41">
        <v>442.41543517618828</v>
      </c>
      <c r="R78" s="41">
        <v>443.98918481197182</v>
      </c>
      <c r="S78" s="41">
        <v>452.96033730486181</v>
      </c>
      <c r="T78" s="41">
        <v>457.58373804861316</v>
      </c>
      <c r="U78" s="41">
        <v>478.27128841144781</v>
      </c>
      <c r="V78" s="41">
        <v>478.93235527769684</v>
      </c>
      <c r="W78" s="41">
        <v>582.04102160529578</v>
      </c>
      <c r="DA78" s="59" t="s">
        <v>1014</v>
      </c>
    </row>
    <row r="79" spans="1:105" ht="12" customHeight="1" x14ac:dyDescent="0.25">
      <c r="A79" s="32" t="s">
        <v>25</v>
      </c>
      <c r="B79" s="42">
        <v>34.651690255620323</v>
      </c>
      <c r="C79" s="42">
        <v>34.900674443972498</v>
      </c>
      <c r="D79" s="42">
        <v>35.067398705539567</v>
      </c>
      <c r="E79" s="42">
        <v>35.177323638625353</v>
      </c>
      <c r="F79" s="42">
        <v>35.213223576360029</v>
      </c>
      <c r="G79" s="42">
        <v>35.287484085514478</v>
      </c>
      <c r="H79" s="42">
        <v>35.33691183803105</v>
      </c>
      <c r="I79" s="42">
        <v>35.34781194572389</v>
      </c>
      <c r="J79" s="42">
        <v>35.24323562384803</v>
      </c>
      <c r="K79" s="42">
        <v>35.054948794804652</v>
      </c>
      <c r="L79" s="42">
        <v>34.919405077742006</v>
      </c>
      <c r="M79" s="42">
        <v>34.297704154995678</v>
      </c>
      <c r="N79" s="42">
        <v>35.809262133450538</v>
      </c>
      <c r="O79" s="42">
        <v>36.150472884889922</v>
      </c>
      <c r="P79" s="42">
        <v>34.541832262404768</v>
      </c>
      <c r="Q79" s="42">
        <v>34.276443722519971</v>
      </c>
      <c r="R79" s="42">
        <v>34.824196169177327</v>
      </c>
      <c r="S79" s="42">
        <v>35.837390829736762</v>
      </c>
      <c r="T79" s="42">
        <v>36.134699425744593</v>
      </c>
      <c r="U79" s="42">
        <v>37.672552951554522</v>
      </c>
      <c r="V79" s="42">
        <v>37.623566587802713</v>
      </c>
      <c r="W79" s="42">
        <v>45.845243647458688</v>
      </c>
      <c r="DA79" s="60" t="s">
        <v>1015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DA82" s="57"/>
    </row>
    <row r="83" spans="1:105" ht="12" customHeight="1" x14ac:dyDescent="0.25">
      <c r="A83" s="28" t="s">
        <v>32</v>
      </c>
      <c r="B83" s="29">
        <v>48.577707449201725</v>
      </c>
      <c r="C83" s="29">
        <v>47.839899207845967</v>
      </c>
      <c r="D83" s="29">
        <v>46.990798549948281</v>
      </c>
      <c r="E83" s="29">
        <v>46.109316676884077</v>
      </c>
      <c r="F83" s="29">
        <v>45.326074360571972</v>
      </c>
      <c r="G83" s="29">
        <v>44.424717521547571</v>
      </c>
      <c r="H83" s="29">
        <v>43.504253754806278</v>
      </c>
      <c r="I83" s="29">
        <v>42.569469295827126</v>
      </c>
      <c r="J83" s="29">
        <v>41.555675973461412</v>
      </c>
      <c r="K83" s="29">
        <v>40.507514262167533</v>
      </c>
      <c r="L83" s="29">
        <v>39.406972902802416</v>
      </c>
      <c r="M83" s="29">
        <v>38.316472288466635</v>
      </c>
      <c r="N83" s="29">
        <v>37.160667730366114</v>
      </c>
      <c r="O83" s="29">
        <v>35.886699097478029</v>
      </c>
      <c r="P83" s="29">
        <v>34.508199932774851</v>
      </c>
      <c r="Q83" s="29">
        <v>33.106042742654843</v>
      </c>
      <c r="R83" s="29">
        <v>31.690750582039843</v>
      </c>
      <c r="S83" s="29">
        <v>30.3366778996945</v>
      </c>
      <c r="T83" s="29">
        <v>28.946164860637612</v>
      </c>
      <c r="U83" s="29">
        <v>27.878350675135614</v>
      </c>
      <c r="V83" s="29">
        <v>26.831588006705271</v>
      </c>
      <c r="W83" s="29">
        <v>25.888574551108952</v>
      </c>
      <c r="DA83" s="58" t="s">
        <v>1016</v>
      </c>
    </row>
    <row r="84" spans="1:105" ht="12" customHeight="1" x14ac:dyDescent="0.25">
      <c r="A84" s="28" t="s">
        <v>47</v>
      </c>
      <c r="B84" s="29">
        <v>650.04890069941098</v>
      </c>
      <c r="C84" s="29">
        <v>644.47639843405739</v>
      </c>
      <c r="D84" s="29">
        <v>636.5395256834596</v>
      </c>
      <c r="E84" s="29">
        <v>627.52576302895034</v>
      </c>
      <c r="F84" s="29">
        <v>618.48453974323354</v>
      </c>
      <c r="G84" s="29">
        <v>607.61633444590973</v>
      </c>
      <c r="H84" s="29">
        <v>595.42340513096917</v>
      </c>
      <c r="I84" s="29">
        <v>582.24751876538244</v>
      </c>
      <c r="J84" s="29">
        <v>567.64360064694699</v>
      </c>
      <c r="K84" s="29">
        <v>551.12688546440779</v>
      </c>
      <c r="L84" s="29">
        <v>532.67358529289663</v>
      </c>
      <c r="M84" s="29">
        <v>513.93727747270316</v>
      </c>
      <c r="N84" s="29">
        <v>494.82425766302634</v>
      </c>
      <c r="O84" s="29">
        <v>474.19170334485761</v>
      </c>
      <c r="P84" s="29">
        <v>451.57682871282219</v>
      </c>
      <c r="Q84" s="29">
        <v>429.13021088431816</v>
      </c>
      <c r="R84" s="29">
        <v>408.49650898835432</v>
      </c>
      <c r="S84" s="29">
        <v>389.82885782452746</v>
      </c>
      <c r="T84" s="29">
        <v>372.17027196542682</v>
      </c>
      <c r="U84" s="29">
        <v>358.803864287392</v>
      </c>
      <c r="V84" s="29">
        <v>344.85499326262351</v>
      </c>
      <c r="W84" s="29">
        <v>333.2845238973058</v>
      </c>
      <c r="DA84" s="58" t="s">
        <v>1017</v>
      </c>
    </row>
    <row r="85" spans="1:105" ht="12" customHeight="1" x14ac:dyDescent="0.25">
      <c r="A85" s="28" t="s">
        <v>46</v>
      </c>
      <c r="B85" s="29">
        <v>1930.1155001287652</v>
      </c>
      <c r="C85" s="29">
        <v>1894.4164896910609</v>
      </c>
      <c r="D85" s="29">
        <v>1857.6433663707774</v>
      </c>
      <c r="E85" s="29">
        <v>1821.9862425646236</v>
      </c>
      <c r="F85" s="29">
        <v>1788.648423270386</v>
      </c>
      <c r="G85" s="29">
        <v>1752.6035112371635</v>
      </c>
      <c r="H85" s="29">
        <v>1715.7776100911303</v>
      </c>
      <c r="I85" s="29">
        <v>1679.1131143087505</v>
      </c>
      <c r="J85" s="29">
        <v>1642.3131571029348</v>
      </c>
      <c r="K85" s="29">
        <v>1605.7343457822396</v>
      </c>
      <c r="L85" s="29">
        <v>1569.6318588705187</v>
      </c>
      <c r="M85" s="29">
        <v>1531.9162088823646</v>
      </c>
      <c r="N85" s="29">
        <v>1490.8396266903876</v>
      </c>
      <c r="O85" s="29">
        <v>1446.5526745401573</v>
      </c>
      <c r="P85" s="29">
        <v>1379.187726845619</v>
      </c>
      <c r="Q85" s="29">
        <v>1284.9351356153027</v>
      </c>
      <c r="R85" s="29">
        <v>1194.8141896370205</v>
      </c>
      <c r="S85" s="29">
        <v>1109.4390063561134</v>
      </c>
      <c r="T85" s="29">
        <v>1033.806724696557</v>
      </c>
      <c r="U85" s="29">
        <v>969.97589960451069</v>
      </c>
      <c r="V85" s="29">
        <v>911.91716749247655</v>
      </c>
      <c r="W85" s="29">
        <v>860.82672672710203</v>
      </c>
      <c r="DA85" s="58" t="s">
        <v>1018</v>
      </c>
    </row>
    <row r="86" spans="1:105" ht="12" customHeight="1" x14ac:dyDescent="0.25">
      <c r="A86" s="28" t="s">
        <v>45</v>
      </c>
      <c r="B86" s="29">
        <v>599.73949221979342</v>
      </c>
      <c r="C86" s="29">
        <v>594.72939674282577</v>
      </c>
      <c r="D86" s="29">
        <v>588.11580927611658</v>
      </c>
      <c r="E86" s="29">
        <v>580.62008873360264</v>
      </c>
      <c r="F86" s="29">
        <v>572.9498399866402</v>
      </c>
      <c r="G86" s="29">
        <v>563.83920935673279</v>
      </c>
      <c r="H86" s="29">
        <v>554.72685606366201</v>
      </c>
      <c r="I86" s="29">
        <v>545.62258402905627</v>
      </c>
      <c r="J86" s="29">
        <v>536.201801823305</v>
      </c>
      <c r="K86" s="29">
        <v>526.25048019021733</v>
      </c>
      <c r="L86" s="29">
        <v>515.04583951388827</v>
      </c>
      <c r="M86" s="29">
        <v>503.67353589815224</v>
      </c>
      <c r="N86" s="29">
        <v>492.16713891624175</v>
      </c>
      <c r="O86" s="29">
        <v>479.46144565341393</v>
      </c>
      <c r="P86" s="29">
        <v>465.98031416915836</v>
      </c>
      <c r="Q86" s="29">
        <v>452.49593645206267</v>
      </c>
      <c r="R86" s="29">
        <v>441.62899189178728</v>
      </c>
      <c r="S86" s="29">
        <v>431.80745647668147</v>
      </c>
      <c r="T86" s="29">
        <v>422.4459532117948</v>
      </c>
      <c r="U86" s="29">
        <v>415.24437007073988</v>
      </c>
      <c r="V86" s="29">
        <v>407.82766456715092</v>
      </c>
      <c r="W86" s="29">
        <v>401.15498977994235</v>
      </c>
      <c r="DA86" s="58" t="s">
        <v>1019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DA87" s="57"/>
    </row>
    <row r="88" spans="1:105" ht="12" customHeight="1" x14ac:dyDescent="0.25">
      <c r="A88" s="28" t="s">
        <v>28</v>
      </c>
      <c r="B88" s="29">
        <v>348.53822099345763</v>
      </c>
      <c r="C88" s="29">
        <v>341.64856364367057</v>
      </c>
      <c r="D88" s="29">
        <v>334.03239014354608</v>
      </c>
      <c r="E88" s="29">
        <v>327.50390531444435</v>
      </c>
      <c r="F88" s="29">
        <v>318.80021946383715</v>
      </c>
      <c r="G88" s="29">
        <v>310.07961103987412</v>
      </c>
      <c r="H88" s="29">
        <v>301.50287698784507</v>
      </c>
      <c r="I88" s="29">
        <v>292.25973567220711</v>
      </c>
      <c r="J88" s="29">
        <v>281.25725188581384</v>
      </c>
      <c r="K88" s="29">
        <v>268.35040280961198</v>
      </c>
      <c r="L88" s="29">
        <v>254.72693314640449</v>
      </c>
      <c r="M88" s="29">
        <v>242.98913335023585</v>
      </c>
      <c r="N88" s="29">
        <v>228.62918936898978</v>
      </c>
      <c r="O88" s="29">
        <v>211.73224047923691</v>
      </c>
      <c r="P88" s="29">
        <v>192.98929906052618</v>
      </c>
      <c r="Q88" s="29">
        <v>174.41766784621481</v>
      </c>
      <c r="R88" s="29">
        <v>159.50856199491761</v>
      </c>
      <c r="S88" s="29">
        <v>145.18492333797681</v>
      </c>
      <c r="T88" s="29">
        <v>134.05225458180124</v>
      </c>
      <c r="U88" s="29">
        <v>126.19401280233295</v>
      </c>
      <c r="V88" s="29">
        <v>118.2150279096376</v>
      </c>
      <c r="W88" s="29">
        <v>111.5337682829196</v>
      </c>
      <c r="DA88" s="58" t="s">
        <v>1020</v>
      </c>
    </row>
    <row r="89" spans="1:105" ht="12" customHeight="1" x14ac:dyDescent="0.25">
      <c r="A89" s="28" t="s">
        <v>27</v>
      </c>
      <c r="B89" s="29">
        <v>349.79780146916477</v>
      </c>
      <c r="C89" s="29">
        <v>343.59089987520355</v>
      </c>
      <c r="D89" s="29">
        <v>334.54655364701267</v>
      </c>
      <c r="E89" s="29">
        <v>323.83251993919748</v>
      </c>
      <c r="F89" s="29">
        <v>312.38348944911809</v>
      </c>
      <c r="G89" s="29">
        <v>300.4915452136205</v>
      </c>
      <c r="H89" s="29">
        <v>289.55325628419553</v>
      </c>
      <c r="I89" s="29">
        <v>277.11067248929237</v>
      </c>
      <c r="J89" s="29">
        <v>264.74811254671204</v>
      </c>
      <c r="K89" s="29">
        <v>252.36087604383221</v>
      </c>
      <c r="L89" s="29">
        <v>238.92520578976564</v>
      </c>
      <c r="M89" s="29">
        <v>226.6196814667326</v>
      </c>
      <c r="N89" s="29">
        <v>213.85693450725441</v>
      </c>
      <c r="O89" s="29">
        <v>199.55491209277938</v>
      </c>
      <c r="P89" s="29">
        <v>188.45723821944131</v>
      </c>
      <c r="Q89" s="29">
        <v>180.04857570303179</v>
      </c>
      <c r="R89" s="29">
        <v>174.70716556344985</v>
      </c>
      <c r="S89" s="29">
        <v>170.15774315420265</v>
      </c>
      <c r="T89" s="29">
        <v>167.57055930719852</v>
      </c>
      <c r="U89" s="29">
        <v>165.68717562548156</v>
      </c>
      <c r="V89" s="29">
        <v>163.95007073514756</v>
      </c>
      <c r="W89" s="29">
        <v>162.2274169477065</v>
      </c>
      <c r="DA89" s="58" t="s">
        <v>1021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DA90" s="57"/>
    </row>
    <row r="91" spans="1:105" ht="12" customHeight="1" x14ac:dyDescent="0.25">
      <c r="A91" s="30" t="s">
        <v>44</v>
      </c>
      <c r="B91" s="31">
        <v>60.508390947837185</v>
      </c>
      <c r="C91" s="31">
        <v>59.699388890182377</v>
      </c>
      <c r="D91" s="31">
        <v>58.557876199230918</v>
      </c>
      <c r="E91" s="31">
        <v>57.10234672666725</v>
      </c>
      <c r="F91" s="31">
        <v>55.521733355025461</v>
      </c>
      <c r="G91" s="31">
        <v>54.041478632907058</v>
      </c>
      <c r="H91" s="31">
        <v>52.684171367871656</v>
      </c>
      <c r="I91" s="31">
        <v>51.275709658101768</v>
      </c>
      <c r="J91" s="31">
        <v>49.754513474571681</v>
      </c>
      <c r="K91" s="31">
        <v>48.017992195442723</v>
      </c>
      <c r="L91" s="31">
        <v>45.782045136963454</v>
      </c>
      <c r="M91" s="31">
        <v>43.054618005375282</v>
      </c>
      <c r="N91" s="31">
        <v>40.284081493632392</v>
      </c>
      <c r="O91" s="31">
        <v>38.013680322630655</v>
      </c>
      <c r="P91" s="31">
        <v>35.599010728403648</v>
      </c>
      <c r="Q91" s="31">
        <v>33.077135142925925</v>
      </c>
      <c r="R91" s="31">
        <v>30.766199396192786</v>
      </c>
      <c r="S91" s="31">
        <v>28.69727335003941</v>
      </c>
      <c r="T91" s="31">
        <v>26.482118113694266</v>
      </c>
      <c r="U91" s="31">
        <v>24.42985589382609</v>
      </c>
      <c r="V91" s="31">
        <v>22.715131275863101</v>
      </c>
      <c r="W91" s="31">
        <v>21.105487970960105</v>
      </c>
      <c r="DA91" s="59" t="s">
        <v>1022</v>
      </c>
    </row>
    <row r="92" spans="1:105" ht="12" customHeight="1" x14ac:dyDescent="0.25">
      <c r="A92" s="32" t="s">
        <v>25</v>
      </c>
      <c r="B92" s="33">
        <v>8505.3736242073446</v>
      </c>
      <c r="C92" s="33">
        <v>8403.4141537445266</v>
      </c>
      <c r="D92" s="33">
        <v>8307.3721771781784</v>
      </c>
      <c r="E92" s="33">
        <v>8216.9024643116882</v>
      </c>
      <c r="F92" s="33">
        <v>8127.5757520996622</v>
      </c>
      <c r="G92" s="33">
        <v>8048.559486343991</v>
      </c>
      <c r="H92" s="33">
        <v>7970.1150678737595</v>
      </c>
      <c r="I92" s="33">
        <v>7890.4038344805203</v>
      </c>
      <c r="J92" s="33">
        <v>7792.7758109804709</v>
      </c>
      <c r="K92" s="33">
        <v>7735.1917588524793</v>
      </c>
      <c r="L92" s="33">
        <v>7656.8821640614151</v>
      </c>
      <c r="M92" s="33">
        <v>7560.2976067765067</v>
      </c>
      <c r="N92" s="33">
        <v>7442.5778455362097</v>
      </c>
      <c r="O92" s="33">
        <v>7327.3106172504549</v>
      </c>
      <c r="P92" s="33">
        <v>7214.0301089943559</v>
      </c>
      <c r="Q92" s="33">
        <v>7114.4527457354488</v>
      </c>
      <c r="R92" s="33">
        <v>7021.3399882851772</v>
      </c>
      <c r="S92" s="33">
        <v>6928.9163085307018</v>
      </c>
      <c r="T92" s="33">
        <v>6830.5071161591532</v>
      </c>
      <c r="U92" s="33">
        <v>6740.2159946490756</v>
      </c>
      <c r="V92" s="33">
        <v>6644.2766195625709</v>
      </c>
      <c r="W92" s="33">
        <v>6556.5291066239561</v>
      </c>
      <c r="DA92" s="60" t="s">
        <v>1023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DA95" s="57"/>
    </row>
    <row r="96" spans="1:105" ht="12" customHeight="1" x14ac:dyDescent="0.25">
      <c r="A96" s="28" t="s">
        <v>32</v>
      </c>
      <c r="B96" s="29"/>
      <c r="C96" s="29">
        <v>38.189164261218821</v>
      </c>
      <c r="D96" s="29">
        <v>36.645785885062793</v>
      </c>
      <c r="E96" s="29">
        <v>35.639157481168048</v>
      </c>
      <c r="F96" s="29">
        <v>34.548760076290264</v>
      </c>
      <c r="G96" s="29">
        <v>33.593895890392936</v>
      </c>
      <c r="H96" s="29">
        <v>32.553457757175813</v>
      </c>
      <c r="I96" s="29">
        <v>31.615128777812949</v>
      </c>
      <c r="J96" s="29">
        <v>30.501208183680824</v>
      </c>
      <c r="K96" s="29">
        <v>29.529917169150853</v>
      </c>
      <c r="L96" s="29">
        <v>28.4491284988685</v>
      </c>
      <c r="M96" s="29">
        <v>27.762900495207468</v>
      </c>
      <c r="N96" s="29">
        <v>26.660432890565943</v>
      </c>
      <c r="O96" s="29">
        <v>25.440404282410597</v>
      </c>
      <c r="P96" s="29">
        <v>24.161163605519043</v>
      </c>
      <c r="Q96" s="29">
        <v>22.393880949022392</v>
      </c>
      <c r="R96" s="29">
        <v>21.785625868465683</v>
      </c>
      <c r="S96" s="29">
        <v>21.36241935521377</v>
      </c>
      <c r="T96" s="29">
        <v>20.932343314034217</v>
      </c>
      <c r="U96" s="29">
        <v>20.498060317512259</v>
      </c>
      <c r="V96" s="29">
        <v>20.480749725172743</v>
      </c>
      <c r="W96" s="29">
        <v>20.303244314247543</v>
      </c>
      <c r="DA96" s="58" t="s">
        <v>1024</v>
      </c>
    </row>
    <row r="97" spans="1:105" ht="12" customHeight="1" x14ac:dyDescent="0.25">
      <c r="A97" s="28" t="s">
        <v>47</v>
      </c>
      <c r="B97" s="29"/>
      <c r="C97" s="29">
        <v>581.61285222158415</v>
      </c>
      <c r="D97" s="29">
        <v>552.54312348413782</v>
      </c>
      <c r="E97" s="29">
        <v>534.76973222053277</v>
      </c>
      <c r="F97" s="29">
        <v>512.79321066838656</v>
      </c>
      <c r="G97" s="29">
        <v>495.33872377062011</v>
      </c>
      <c r="H97" s="29">
        <v>469.80697103026245</v>
      </c>
      <c r="I97" s="29">
        <v>448.3777967490629</v>
      </c>
      <c r="J97" s="29">
        <v>429.86568138222981</v>
      </c>
      <c r="K97" s="29">
        <v>397.37827664178008</v>
      </c>
      <c r="L97" s="29">
        <v>363.71051405038031</v>
      </c>
      <c r="M97" s="29">
        <v>343.75857569997032</v>
      </c>
      <c r="N97" s="29">
        <v>336.59078763289875</v>
      </c>
      <c r="O97" s="29">
        <v>328.78538886461553</v>
      </c>
      <c r="P97" s="29">
        <v>316.440248453994</v>
      </c>
      <c r="Q97" s="29">
        <v>312.25129404751237</v>
      </c>
      <c r="R97" s="29">
        <v>308.43116156886282</v>
      </c>
      <c r="S97" s="29">
        <v>303.5124006775298</v>
      </c>
      <c r="T97" s="29">
        <v>298.2884715005768</v>
      </c>
      <c r="U97" s="29">
        <v>293.00715030483582</v>
      </c>
      <c r="V97" s="29">
        <v>288.13654205452855</v>
      </c>
      <c r="W97" s="29">
        <v>286.26062540258249</v>
      </c>
      <c r="DA97" s="58" t="s">
        <v>1025</v>
      </c>
    </row>
    <row r="98" spans="1:105" ht="12" customHeight="1" x14ac:dyDescent="0.25">
      <c r="A98" s="28" t="s">
        <v>46</v>
      </c>
      <c r="B98" s="29"/>
      <c r="C98" s="29">
        <v>1656.4528357369218</v>
      </c>
      <c r="D98" s="29">
        <v>1621.4955148814529</v>
      </c>
      <c r="E98" s="29">
        <v>1597.9004661096487</v>
      </c>
      <c r="F98" s="29">
        <v>1562.7369297438786</v>
      </c>
      <c r="G98" s="29">
        <v>1527.4440012268485</v>
      </c>
      <c r="H98" s="29">
        <v>1489.0829086968126</v>
      </c>
      <c r="I98" s="29">
        <v>1460.9973632670858</v>
      </c>
      <c r="J98" s="29">
        <v>1442.0959775734111</v>
      </c>
      <c r="K98" s="29">
        <v>1419.8317458957742</v>
      </c>
      <c r="L98" s="29">
        <v>1391.7318509804077</v>
      </c>
      <c r="M98" s="29">
        <v>1322.2382302326032</v>
      </c>
      <c r="N98" s="29">
        <v>1236.8979743070399</v>
      </c>
      <c r="O98" s="29">
        <v>1115.475353707709</v>
      </c>
      <c r="P98" s="29">
        <v>979.37569468796517</v>
      </c>
      <c r="Q98" s="29">
        <v>804.28647059657646</v>
      </c>
      <c r="R98" s="29">
        <v>759.75092854477589</v>
      </c>
      <c r="S98" s="29">
        <v>738.91039558238583</v>
      </c>
      <c r="T98" s="29">
        <v>726.46571130008613</v>
      </c>
      <c r="U98" s="29">
        <v>710.57696668163123</v>
      </c>
      <c r="V98" s="29">
        <v>703.18337091628132</v>
      </c>
      <c r="W98" s="29">
        <v>692.13268040516334</v>
      </c>
      <c r="DA98" s="58" t="s">
        <v>1026</v>
      </c>
    </row>
    <row r="99" spans="1:105" ht="12" customHeight="1" x14ac:dyDescent="0.25">
      <c r="A99" s="28" t="s">
        <v>45</v>
      </c>
      <c r="B99" s="29"/>
      <c r="C99" s="29">
        <v>546.48144827556598</v>
      </c>
      <c r="D99" s="29">
        <v>526.90211209555605</v>
      </c>
      <c r="E99" s="29">
        <v>511.85957571061948</v>
      </c>
      <c r="F99" s="29">
        <v>492.85984303086951</v>
      </c>
      <c r="G99" s="29">
        <v>477.7615872425522</v>
      </c>
      <c r="H99" s="29">
        <v>470.33896001450233</v>
      </c>
      <c r="I99" s="29">
        <v>463.6674631663987</v>
      </c>
      <c r="J99" s="29">
        <v>458.31141465837669</v>
      </c>
      <c r="K99" s="29">
        <v>446.88137192141903</v>
      </c>
      <c r="L99" s="29">
        <v>425.73131969601684</v>
      </c>
      <c r="M99" s="29">
        <v>413.87469648436974</v>
      </c>
      <c r="N99" s="29">
        <v>408.88438566342518</v>
      </c>
      <c r="O99" s="29">
        <v>397.63421686226286</v>
      </c>
      <c r="P99" s="29">
        <v>394.8787607648527</v>
      </c>
      <c r="Q99" s="29">
        <v>392.01486654768712</v>
      </c>
      <c r="R99" s="29">
        <v>388.19129794790035</v>
      </c>
      <c r="S99" s="29">
        <v>382.96199012833949</v>
      </c>
      <c r="T99" s="29">
        <v>376.68358717894324</v>
      </c>
      <c r="U99" s="29">
        <v>370.61587437320253</v>
      </c>
      <c r="V99" s="29">
        <v>364.9614248870684</v>
      </c>
      <c r="W99" s="29">
        <v>362.24906005297674</v>
      </c>
      <c r="DA99" s="58" t="s">
        <v>1027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DA100" s="57"/>
    </row>
    <row r="101" spans="1:105" ht="12" customHeight="1" x14ac:dyDescent="0.25">
      <c r="A101" s="28" t="s">
        <v>28</v>
      </c>
      <c r="B101" s="29"/>
      <c r="C101" s="29">
        <v>315.20483510276739</v>
      </c>
      <c r="D101" s="29">
        <v>302.69896770786715</v>
      </c>
      <c r="E101" s="29">
        <v>297.70493071881924</v>
      </c>
      <c r="F101" s="29">
        <v>289.56608540155844</v>
      </c>
      <c r="G101" s="29">
        <v>284.38805896770259</v>
      </c>
      <c r="H101" s="29">
        <v>273.88096508471187</v>
      </c>
      <c r="I101" s="29">
        <v>261.89961769106083</v>
      </c>
      <c r="J101" s="29">
        <v>248.53094115068055</v>
      </c>
      <c r="K101" s="29">
        <v>229.21469081771181</v>
      </c>
      <c r="L101" s="29">
        <v>209.52143967416072</v>
      </c>
      <c r="M101" s="29">
        <v>194.80609722281969</v>
      </c>
      <c r="N101" s="29">
        <v>183.77348913066692</v>
      </c>
      <c r="O101" s="29">
        <v>164.55003986561547</v>
      </c>
      <c r="P101" s="29">
        <v>141.19918713927845</v>
      </c>
      <c r="Q101" s="29">
        <v>122.97885513911407</v>
      </c>
      <c r="R101" s="29">
        <v>110.27200389846193</v>
      </c>
      <c r="S101" s="29">
        <v>107.72586317737012</v>
      </c>
      <c r="T101" s="29">
        <v>104.90903032194012</v>
      </c>
      <c r="U101" s="29">
        <v>102.18815096779078</v>
      </c>
      <c r="V101" s="29">
        <v>101.13594212576439</v>
      </c>
      <c r="W101" s="29">
        <v>100.29303757027971</v>
      </c>
      <c r="DA101" s="58" t="s">
        <v>1028</v>
      </c>
    </row>
    <row r="102" spans="1:105" ht="12" customHeight="1" x14ac:dyDescent="0.25">
      <c r="A102" s="28" t="s">
        <v>27</v>
      </c>
      <c r="B102" s="29"/>
      <c r="C102" s="29">
        <v>325.28833532379002</v>
      </c>
      <c r="D102" s="29">
        <v>313.5567333194362</v>
      </c>
      <c r="E102" s="29">
        <v>300.89693252596044</v>
      </c>
      <c r="F102" s="29">
        <v>289.70054081462843</v>
      </c>
      <c r="G102" s="29">
        <v>279.94609150507608</v>
      </c>
      <c r="H102" s="29">
        <v>267.32923688235547</v>
      </c>
      <c r="I102" s="29">
        <v>254.31391117869691</v>
      </c>
      <c r="J102" s="29">
        <v>243.27802657469365</v>
      </c>
      <c r="K102" s="29">
        <v>227.81714304589977</v>
      </c>
      <c r="L102" s="29">
        <v>213.21622092046411</v>
      </c>
      <c r="M102" s="29">
        <v>201.8786628198294</v>
      </c>
      <c r="N102" s="29">
        <v>193.53318255169293</v>
      </c>
      <c r="O102" s="29">
        <v>178.09777615456389</v>
      </c>
      <c r="P102" s="29">
        <v>171.88998856186168</v>
      </c>
      <c r="Q102" s="29">
        <v>168.62404196427784</v>
      </c>
      <c r="R102" s="29">
        <v>167.96963684423545</v>
      </c>
      <c r="S102" s="29">
        <v>166.69997464482242</v>
      </c>
      <c r="T102" s="29">
        <v>164.58223680489914</v>
      </c>
      <c r="U102" s="29">
        <v>162.24177318748454</v>
      </c>
      <c r="V102" s="29">
        <v>160.04913483054742</v>
      </c>
      <c r="W102" s="29">
        <v>158.22166686653406</v>
      </c>
      <c r="DA102" s="58" t="s">
        <v>1029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DA103" s="57"/>
    </row>
    <row r="104" spans="1:105" ht="12" customHeight="1" x14ac:dyDescent="0.25">
      <c r="A104" s="30" t="s">
        <v>44</v>
      </c>
      <c r="B104" s="31"/>
      <c r="C104" s="31">
        <v>57.523152546460352</v>
      </c>
      <c r="D104" s="31">
        <v>56.118702788580535</v>
      </c>
      <c r="E104" s="31">
        <v>54.571889124732039</v>
      </c>
      <c r="F104" s="31">
        <v>53.197171091074559</v>
      </c>
      <c r="G104" s="31">
        <v>51.72922096751018</v>
      </c>
      <c r="H104" s="31">
        <v>50.41182827729795</v>
      </c>
      <c r="I104" s="31">
        <v>49.012606496556067</v>
      </c>
      <c r="J104" s="31">
        <v>47.182204389244475</v>
      </c>
      <c r="K104" s="31">
        <v>44.858342763510628</v>
      </c>
      <c r="L104" s="31">
        <v>41.274628194622537</v>
      </c>
      <c r="M104" s="31">
        <v>37.32555753127432</v>
      </c>
      <c r="N104" s="31">
        <v>34.332037654991126</v>
      </c>
      <c r="O104" s="31">
        <v>31.795532294139651</v>
      </c>
      <c r="P104" s="31">
        <v>28.437414716971404</v>
      </c>
      <c r="Q104" s="31">
        <v>27.762743196893084</v>
      </c>
      <c r="R104" s="31">
        <v>23.927166508637342</v>
      </c>
      <c r="S104" s="31">
        <v>19.101773875043673</v>
      </c>
      <c r="T104" s="31">
        <v>15.057479473696739</v>
      </c>
      <c r="U104" s="31">
        <v>12.126531327327109</v>
      </c>
      <c r="V104" s="31">
        <v>10.896009461362828</v>
      </c>
      <c r="W104" s="31">
        <v>10.319665754517967</v>
      </c>
      <c r="DA104" s="59" t="s">
        <v>1030</v>
      </c>
    </row>
    <row r="105" spans="1:105" ht="12" customHeight="1" x14ac:dyDescent="0.25">
      <c r="A105" s="32" t="s">
        <v>25</v>
      </c>
      <c r="B105" s="33"/>
      <c r="C105" s="33">
        <v>7841.2323952174957</v>
      </c>
      <c r="D105" s="33">
        <v>7841.2003323593854</v>
      </c>
      <c r="E105" s="33">
        <v>7838.3663097223061</v>
      </c>
      <c r="F105" s="33">
        <v>7835.2822789525371</v>
      </c>
      <c r="G105" s="33">
        <v>7830.2658003314746</v>
      </c>
      <c r="H105" s="33">
        <v>7803.5552229690265</v>
      </c>
      <c r="I105" s="33">
        <v>7765.8683998019187</v>
      </c>
      <c r="J105" s="33">
        <v>7601.6544174706696</v>
      </c>
      <c r="K105" s="33">
        <v>7424.2578698226416</v>
      </c>
      <c r="L105" s="33">
        <v>7280.5403148405749</v>
      </c>
      <c r="M105" s="33">
        <v>7120.7496207407985</v>
      </c>
      <c r="N105" s="33">
        <v>6993.5325957429559</v>
      </c>
      <c r="O105" s="33">
        <v>6917.3456447669059</v>
      </c>
      <c r="P105" s="33">
        <v>6907.9781834403821</v>
      </c>
      <c r="Q105" s="33">
        <v>6896.5712461458952</v>
      </c>
      <c r="R105" s="33">
        <v>6787.3086877217929</v>
      </c>
      <c r="S105" s="33">
        <v>6653.567714698821</v>
      </c>
      <c r="T105" s="33">
        <v>6510.5063221615419</v>
      </c>
      <c r="U105" s="33">
        <v>6366.0507352736968</v>
      </c>
      <c r="V105" s="33">
        <v>6230.6078550558514</v>
      </c>
      <c r="W105" s="33">
        <v>6127.8713850862432</v>
      </c>
      <c r="DA105" s="60" t="s">
        <v>1031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DA108" s="57"/>
    </row>
    <row r="109" spans="1:105" ht="12" customHeight="1" x14ac:dyDescent="0.25">
      <c r="A109" s="28" t="s">
        <v>32</v>
      </c>
      <c r="B109" s="43">
        <f>B31/RES_summary!B$6</f>
        <v>1.7688224681374216</v>
      </c>
      <c r="C109" s="43">
        <f>C31/RES_summary!C$6</f>
        <v>1.775384455646335</v>
      </c>
      <c r="D109" s="43">
        <f>D31/RES_summary!D$6</f>
        <v>1.7805022810616535</v>
      </c>
      <c r="E109" s="43">
        <f>E31/RES_summary!E$6</f>
        <v>1.7846298036198727</v>
      </c>
      <c r="F109" s="43">
        <f>F31/RES_summary!F$6</f>
        <v>1.7880147062628693</v>
      </c>
      <c r="G109" s="43">
        <f>G31/RES_summary!G$6</f>
        <v>1.7908998473534878</v>
      </c>
      <c r="H109" s="43">
        <f>H31/RES_summary!H$6</f>
        <v>1.7934833388305831</v>
      </c>
      <c r="I109" s="43">
        <f>I31/RES_summary!I$6</f>
        <v>1.7959232669538505</v>
      </c>
      <c r="J109" s="43">
        <f>J31/RES_summary!J$6</f>
        <v>1.7984204283001242</v>
      </c>
      <c r="K109" s="43">
        <f>K31/RES_summary!K$6</f>
        <v>1.8013005877619246</v>
      </c>
      <c r="L109" s="43">
        <f>L31/RES_summary!L$6</f>
        <v>1.8044066136540218</v>
      </c>
      <c r="M109" s="43">
        <f>M31/RES_summary!M$6</f>
        <v>1.8069752906484087</v>
      </c>
      <c r="N109" s="43">
        <f>N31/RES_summary!N$6</f>
        <v>1.8086943169741891</v>
      </c>
      <c r="O109" s="43">
        <f>O31/RES_summary!O$6</f>
        <v>1.8095583611988539</v>
      </c>
      <c r="P109" s="43">
        <f>P31/RES_summary!P$6</f>
        <v>1.8100867901140374</v>
      </c>
      <c r="Q109" s="43">
        <f>Q31/RES_summary!Q$6</f>
        <v>1.8100758620618511</v>
      </c>
      <c r="R109" s="43">
        <f>R31/RES_summary!R$6</f>
        <v>1.8092764441713247</v>
      </c>
      <c r="S109" s="43">
        <f>S31/RES_summary!S$6</f>
        <v>1.8081731811937451</v>
      </c>
      <c r="T109" s="43">
        <f>T31/RES_summary!T$6</f>
        <v>1.8072330411084352</v>
      </c>
      <c r="U109" s="43">
        <f>U31/RES_summary!U$6</f>
        <v>1.8070259471710457</v>
      </c>
      <c r="V109" s="43">
        <f>V31/RES_summary!V$6</f>
        <v>1.8080090599001051</v>
      </c>
      <c r="W109" s="43">
        <f>W31/RES_summary!W$6</f>
        <v>1.8097244797624064</v>
      </c>
      <c r="DA109" s="58" t="s">
        <v>1032</v>
      </c>
    </row>
    <row r="110" spans="1:105" ht="12" customHeight="1" x14ac:dyDescent="0.25">
      <c r="A110" s="28" t="s">
        <v>47</v>
      </c>
      <c r="B110" s="43">
        <f>B32/RES_summary!B$6</f>
        <v>0.93733441353615699</v>
      </c>
      <c r="C110" s="43">
        <f>C32/RES_summary!C$6</f>
        <v>0.94316544301449956</v>
      </c>
      <c r="D110" s="43">
        <f>D32/RES_summary!D$6</f>
        <v>0.94799544494244936</v>
      </c>
      <c r="E110" s="43">
        <f>E32/RES_summary!E$6</f>
        <v>0.95209580319157083</v>
      </c>
      <c r="F110" s="43">
        <f>F32/RES_summary!F$6</f>
        <v>0.95559399766434006</v>
      </c>
      <c r="G110" s="43">
        <f>G32/RES_summary!G$6</f>
        <v>0.95861072071142994</v>
      </c>
      <c r="H110" s="43">
        <f>H32/RES_summary!H$6</f>
        <v>0.9612367911221481</v>
      </c>
      <c r="I110" s="43">
        <f>I32/RES_summary!I$6</f>
        <v>0.96350633027787036</v>
      </c>
      <c r="J110" s="43">
        <f>J32/RES_summary!J$6</f>
        <v>0.96543149765454428</v>
      </c>
      <c r="K110" s="43">
        <f>K32/RES_summary!K$6</f>
        <v>0.96700010632630529</v>
      </c>
      <c r="L110" s="43">
        <f>L32/RES_summary!L$6</f>
        <v>0.96696961034098128</v>
      </c>
      <c r="M110" s="43">
        <f>M32/RES_summary!M$6</f>
        <v>0.9642815984815104</v>
      </c>
      <c r="N110" s="43">
        <f>N32/RES_summary!N$6</f>
        <v>0.95873007748784744</v>
      </c>
      <c r="O110" s="43">
        <f>O32/RES_summary!O$6</f>
        <v>0.95271514611178909</v>
      </c>
      <c r="P110" s="43">
        <f>P32/RES_summary!P$6</f>
        <v>0.95000005225801665</v>
      </c>
      <c r="Q110" s="43">
        <f>Q32/RES_summary!Q$6</f>
        <v>0.95088050126316415</v>
      </c>
      <c r="R110" s="43">
        <f>R32/RES_summary!R$6</f>
        <v>0.95350052193447432</v>
      </c>
      <c r="S110" s="43">
        <f>S32/RES_summary!S$6</f>
        <v>0.95704833107403031</v>
      </c>
      <c r="T110" s="43">
        <f>T32/RES_summary!T$6</f>
        <v>0.96078182906992904</v>
      </c>
      <c r="U110" s="43">
        <f>U32/RES_summary!U$6</f>
        <v>0.96383970506025385</v>
      </c>
      <c r="V110" s="43">
        <f>V32/RES_summary!V$6</f>
        <v>0.96592183991717229</v>
      </c>
      <c r="W110" s="43">
        <f>W32/RES_summary!W$6</f>
        <v>0.96768939966806211</v>
      </c>
      <c r="DA110" s="58" t="s">
        <v>1033</v>
      </c>
    </row>
    <row r="111" spans="1:105" ht="12" customHeight="1" x14ac:dyDescent="0.25">
      <c r="A111" s="28" t="s">
        <v>46</v>
      </c>
      <c r="B111" s="43">
        <f>B33/RES_summary!B$6</f>
        <v>0.23445594946504653</v>
      </c>
      <c r="C111" s="43">
        <f>C33/RES_summary!C$6</f>
        <v>0.24826445050885645</v>
      </c>
      <c r="D111" s="43">
        <f>D33/RES_summary!D$6</f>
        <v>0.26156252134447211</v>
      </c>
      <c r="E111" s="43">
        <f>E33/RES_summary!E$6</f>
        <v>0.2744102397073907</v>
      </c>
      <c r="F111" s="43">
        <f>F33/RES_summary!F$6</f>
        <v>0.2867888010221244</v>
      </c>
      <c r="G111" s="43">
        <f>G33/RES_summary!G$6</f>
        <v>0.29867294412308087</v>
      </c>
      <c r="H111" s="43">
        <f>H33/RES_summary!H$6</f>
        <v>0.31002293084835131</v>
      </c>
      <c r="I111" s="43">
        <f>I33/RES_summary!I$6</f>
        <v>0.32071600516830384</v>
      </c>
      <c r="J111" s="43">
        <f>J33/RES_summary!J$6</f>
        <v>0.33052382720983414</v>
      </c>
      <c r="K111" s="43">
        <f>K33/RES_summary!K$6</f>
        <v>0.33900013160284292</v>
      </c>
      <c r="L111" s="43">
        <f>L33/RES_summary!L$6</f>
        <v>0.3434407820923035</v>
      </c>
      <c r="M111" s="43">
        <f>M33/RES_summary!M$6</f>
        <v>0.34233996542724471</v>
      </c>
      <c r="N111" s="43">
        <f>N33/RES_summary!N$6</f>
        <v>0.33558905176048132</v>
      </c>
      <c r="O111" s="43">
        <f>O33/RES_summary!O$6</f>
        <v>0.32876642008828305</v>
      </c>
      <c r="P111" s="43">
        <f>P33/RES_summary!P$6</f>
        <v>0.32999996864518999</v>
      </c>
      <c r="Q111" s="43">
        <f>Q33/RES_summary!Q$6</f>
        <v>0.34051223912745221</v>
      </c>
      <c r="R111" s="43">
        <f>R33/RES_summary!R$6</f>
        <v>0.35627598226440205</v>
      </c>
      <c r="S111" s="43">
        <f>S33/RES_summary!S$6</f>
        <v>0.37442638993844712</v>
      </c>
      <c r="T111" s="43">
        <f>T33/RES_summary!T$6</f>
        <v>0.39225793970949469</v>
      </c>
      <c r="U111" s="43">
        <f>U33/RES_summary!U$6</f>
        <v>0.40653095070194101</v>
      </c>
      <c r="V111" s="43">
        <f>V33/RES_summary!V$6</f>
        <v>0.41519967931298218</v>
      </c>
      <c r="W111" s="43">
        <f>W33/RES_summary!W$6</f>
        <v>0.4208204182457212</v>
      </c>
      <c r="DA111" s="58" t="s">
        <v>1034</v>
      </c>
    </row>
    <row r="112" spans="1:105" ht="12" customHeight="1" x14ac:dyDescent="0.25">
      <c r="A112" s="28" t="s">
        <v>45</v>
      </c>
      <c r="B112" s="43">
        <f>B34/RES_summary!B$6</f>
        <v>0.57242689802602797</v>
      </c>
      <c r="C112" s="43">
        <f>C34/RES_summary!C$6</f>
        <v>0.59344479341154388</v>
      </c>
      <c r="D112" s="43">
        <f>D34/RES_summary!D$6</f>
        <v>0.61349900961649428</v>
      </c>
      <c r="E112" s="43">
        <f>E34/RES_summary!E$6</f>
        <v>0.63282543060658458</v>
      </c>
      <c r="F112" s="43">
        <f>F34/RES_summary!F$6</f>
        <v>0.65151918524451691</v>
      </c>
      <c r="G112" s="43">
        <f>G34/RES_summary!G$6</f>
        <v>0.66966902724710409</v>
      </c>
      <c r="H112" s="43">
        <f>H34/RES_summary!H$6</f>
        <v>0.68733416786461676</v>
      </c>
      <c r="I112" s="43">
        <f>I34/RES_summary!I$6</f>
        <v>0.70450225449508563</v>
      </c>
      <c r="J112" s="43">
        <f>J34/RES_summary!J$6</f>
        <v>0.72110887971774218</v>
      </c>
      <c r="K112" s="43">
        <f>K34/RES_summary!K$6</f>
        <v>0.73700009808395606</v>
      </c>
      <c r="L112" s="43">
        <f>L34/RES_summary!L$6</f>
        <v>0.75094912328560304</v>
      </c>
      <c r="M112" s="43">
        <f>M34/RES_summary!M$6</f>
        <v>0.76199491577127754</v>
      </c>
      <c r="N112" s="43">
        <f>N34/RES_summary!N$6</f>
        <v>0.76923518295779181</v>
      </c>
      <c r="O112" s="43">
        <f>O34/RES_summary!O$6</f>
        <v>0.77406799009714544</v>
      </c>
      <c r="P112" s="43">
        <f>P34/RES_summary!P$6</f>
        <v>0.78000002090320664</v>
      </c>
      <c r="Q112" s="43">
        <f>Q34/RES_summary!Q$6</f>
        <v>0.78729790146597189</v>
      </c>
      <c r="R112" s="43">
        <f>R34/RES_summary!R$6</f>
        <v>0.79423165751331293</v>
      </c>
      <c r="S112" s="43">
        <f>S34/RES_summary!S$6</f>
        <v>0.80069589394295548</v>
      </c>
      <c r="T112" s="43">
        <f>T34/RES_summary!T$6</f>
        <v>0.80653871954907586</v>
      </c>
      <c r="U112" s="43">
        <f>U34/RES_summary!U$6</f>
        <v>0.81151730561247049</v>
      </c>
      <c r="V112" s="43">
        <f>V34/RES_summary!V$6</f>
        <v>0.81493850629692566</v>
      </c>
      <c r="W112" s="43">
        <f>W34/RES_summary!W$6</f>
        <v>0.81703597332162592</v>
      </c>
      <c r="DA112" s="58" t="s">
        <v>1035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DA113" s="57"/>
    </row>
    <row r="114" spans="1:105" ht="12" customHeight="1" x14ac:dyDescent="0.25">
      <c r="A114" s="28" t="s">
        <v>28</v>
      </c>
      <c r="B114" s="43">
        <f>B36/RES_summary!B$6</f>
        <v>0.52774271298581199</v>
      </c>
      <c r="C114" s="43">
        <f>C36/RES_summary!C$6</f>
        <v>0.59253770735882072</v>
      </c>
      <c r="D114" s="43">
        <f>D36/RES_summary!D$6</f>
        <v>0.64636542845597611</v>
      </c>
      <c r="E114" s="43">
        <f>E36/RES_summary!E$6</f>
        <v>0.67948117723724599</v>
      </c>
      <c r="F114" s="43">
        <f>F36/RES_summary!F$6</f>
        <v>0.75804258556750048</v>
      </c>
      <c r="G114" s="43">
        <f>G36/RES_summary!G$6</f>
        <v>0.84633465410204045</v>
      </c>
      <c r="H114" s="43">
        <f>H36/RES_summary!H$6</f>
        <v>0.91735429654111178</v>
      </c>
      <c r="I114" s="43">
        <f>I36/RES_summary!I$6</f>
        <v>0.98355905155356604</v>
      </c>
      <c r="J114" s="43">
        <f>J36/RES_summary!J$6</f>
        <v>1.0682038242850982</v>
      </c>
      <c r="K114" s="43">
        <f>K36/RES_summary!K$6</f>
        <v>1.1627488969687294</v>
      </c>
      <c r="L114" s="43">
        <f>L36/RES_summary!L$6</f>
        <v>1.2773600783631849</v>
      </c>
      <c r="M114" s="43">
        <f>M36/RES_summary!M$6</f>
        <v>1.3800199795217336</v>
      </c>
      <c r="N114" s="43">
        <f>N36/RES_summary!N$6</f>
        <v>1.4979340624024398</v>
      </c>
      <c r="O114" s="43">
        <f>O36/RES_summary!O$6</f>
        <v>1.6278669818170279</v>
      </c>
      <c r="P114" s="43">
        <f>P36/RES_summary!P$6</f>
        <v>1.8304909528346598</v>
      </c>
      <c r="Q114" s="43">
        <f>Q36/RES_summary!Q$6</f>
        <v>2.0993745484133934</v>
      </c>
      <c r="R114" s="43">
        <f>R36/RES_summary!R$6</f>
        <v>2.2587294457262317</v>
      </c>
      <c r="S114" s="43">
        <f>S36/RES_summary!S$6</f>
        <v>2.4579867727748193</v>
      </c>
      <c r="T114" s="43">
        <f>T36/RES_summary!T$6</f>
        <v>2.5973078820318309</v>
      </c>
      <c r="U114" s="43">
        <f>U36/RES_summary!U$6</f>
        <v>2.7108203727745379</v>
      </c>
      <c r="V114" s="43">
        <f>V36/RES_summary!V$6</f>
        <v>2.7899706250636171</v>
      </c>
      <c r="W114" s="43">
        <f>W36/RES_summary!W$6</f>
        <v>2.8549354933653479</v>
      </c>
      <c r="DA114" s="58" t="s">
        <v>1036</v>
      </c>
    </row>
    <row r="115" spans="1:105" ht="12" customHeight="1" x14ac:dyDescent="0.25">
      <c r="A115" s="28" t="s">
        <v>27</v>
      </c>
      <c r="B115" s="43">
        <f>B37/RES_summary!B$6</f>
        <v>0.35594847271662544</v>
      </c>
      <c r="C115" s="43">
        <f>C37/RES_summary!C$6</f>
        <v>0.38159737055357928</v>
      </c>
      <c r="D115" s="43">
        <f>D37/RES_summary!D$6</f>
        <v>0.42113240936381208</v>
      </c>
      <c r="E115" s="43">
        <f>E37/RES_summary!E$6</f>
        <v>0.46282200075290869</v>
      </c>
      <c r="F115" s="43">
        <f>F37/RES_summary!F$6</f>
        <v>0.50899504293773301</v>
      </c>
      <c r="G115" s="43">
        <f>G37/RES_summary!G$6</f>
        <v>0.55290349411416539</v>
      </c>
      <c r="H115" s="43">
        <f>H37/RES_summary!H$6</f>
        <v>0.58092249843963806</v>
      </c>
      <c r="I115" s="43">
        <f>I37/RES_summary!I$6</f>
        <v>0.61276153032398561</v>
      </c>
      <c r="J115" s="43">
        <f>J37/RES_summary!J$6</f>
        <v>0.65642775941897169</v>
      </c>
      <c r="K115" s="43">
        <f>K37/RES_summary!K$6</f>
        <v>0.69560697094549961</v>
      </c>
      <c r="L115" s="43">
        <f>L37/RES_summary!L$6</f>
        <v>0.74961027439950589</v>
      </c>
      <c r="M115" s="43">
        <f>M37/RES_summary!M$6</f>
        <v>0.80116887617492794</v>
      </c>
      <c r="N115" s="43">
        <f>N37/RES_summary!N$6</f>
        <v>0.88290730382511728</v>
      </c>
      <c r="O115" s="43">
        <f>O37/RES_summary!O$6</f>
        <v>0.98267823725733761</v>
      </c>
      <c r="P115" s="43">
        <f>P37/RES_summary!P$6</f>
        <v>1.1074720805518847</v>
      </c>
      <c r="Q115" s="43">
        <f>Q37/RES_summary!Q$6</f>
        <v>1.2490582744307706</v>
      </c>
      <c r="R115" s="43">
        <f>R37/RES_summary!R$6</f>
        <v>1.3841306116858945</v>
      </c>
      <c r="S115" s="43">
        <f>S37/RES_summary!S$6</f>
        <v>1.5449419646216562</v>
      </c>
      <c r="T115" s="43">
        <f>T37/RES_summary!T$6</f>
        <v>1.7242107726902873</v>
      </c>
      <c r="U115" s="43">
        <f>U37/RES_summary!U$6</f>
        <v>1.8753920743138526</v>
      </c>
      <c r="V115" s="43">
        <f>V37/RES_summary!V$6</f>
        <v>2.0064577683233593</v>
      </c>
      <c r="W115" s="43">
        <f>W37/RES_summary!W$6</f>
        <v>2.1153396188504865</v>
      </c>
      <c r="DA115" s="58" t="s">
        <v>1037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DA116" s="57"/>
    </row>
    <row r="117" spans="1:105" ht="12" customHeight="1" x14ac:dyDescent="0.25">
      <c r="A117" s="30" t="s">
        <v>44</v>
      </c>
      <c r="B117" s="44">
        <f>B39/RES_summary!B$6</f>
        <v>13.623750445114023</v>
      </c>
      <c r="C117" s="44">
        <f>C39/RES_summary!C$6</f>
        <v>13.965179751589123</v>
      </c>
      <c r="D117" s="44">
        <f>D39/RES_summary!D$6</f>
        <v>14.364041772053376</v>
      </c>
      <c r="E117" s="44">
        <f>E39/RES_summary!E$6</f>
        <v>14.813878323689632</v>
      </c>
      <c r="F117" s="44">
        <f>F39/RES_summary!F$6</f>
        <v>15.641413847470636</v>
      </c>
      <c r="G117" s="44">
        <f>G39/RES_summary!G$6</f>
        <v>16.071382475554213</v>
      </c>
      <c r="H117" s="44">
        <f>H39/RES_summary!H$6</f>
        <v>16.555794474944552</v>
      </c>
      <c r="I117" s="44">
        <f>I39/RES_summary!I$6</f>
        <v>16.956046427077617</v>
      </c>
      <c r="J117" s="44">
        <f>J39/RES_summary!J$6</f>
        <v>17.357321610512283</v>
      </c>
      <c r="K117" s="44">
        <f>K39/RES_summary!K$6</f>
        <v>17.808983302073095</v>
      </c>
      <c r="L117" s="44">
        <f>L39/RES_summary!L$6</f>
        <v>18.200065454949236</v>
      </c>
      <c r="M117" s="44">
        <f>M39/RES_summary!M$6</f>
        <v>18.366923659028608</v>
      </c>
      <c r="N117" s="44">
        <f>N39/RES_summary!N$6</f>
        <v>18.47710798150365</v>
      </c>
      <c r="O117" s="44">
        <f>O39/RES_summary!O$6</f>
        <v>18.657803345243387</v>
      </c>
      <c r="P117" s="44">
        <f>P39/RES_summary!P$6</f>
        <v>18.781762006752118</v>
      </c>
      <c r="Q117" s="44">
        <f>Q39/RES_summary!Q$6</f>
        <v>18.861531505713845</v>
      </c>
      <c r="R117" s="44">
        <f>R39/RES_summary!R$6</f>
        <v>18.930462255832211</v>
      </c>
      <c r="S117" s="44">
        <f>S39/RES_summary!S$6</f>
        <v>19.044363607926044</v>
      </c>
      <c r="T117" s="44">
        <f>T39/RES_summary!T$6</f>
        <v>19.117686669431816</v>
      </c>
      <c r="U117" s="44">
        <f>U39/RES_summary!U$6</f>
        <v>19.274713265941386</v>
      </c>
      <c r="V117" s="44">
        <f>V39/RES_summary!V$6</f>
        <v>19.323752880629026</v>
      </c>
      <c r="W117" s="44">
        <f>W39/RES_summary!W$6</f>
        <v>19.836451573982924</v>
      </c>
      <c r="DA117" s="59" t="s">
        <v>1038</v>
      </c>
    </row>
    <row r="118" spans="1:105" ht="12" customHeight="1" x14ac:dyDescent="0.25">
      <c r="A118" s="32" t="s">
        <v>25</v>
      </c>
      <c r="B118" s="45">
        <f>B40/RES_summary!B$6</f>
        <v>0.53627757769685602</v>
      </c>
      <c r="C118" s="45">
        <f>C40/RES_summary!C$6</f>
        <v>0.55015622886026461</v>
      </c>
      <c r="D118" s="45">
        <f>D40/RES_summary!D$6</f>
        <v>0.56265274980755475</v>
      </c>
      <c r="E118" s="45">
        <f>E40/RES_summary!E$6</f>
        <v>0.57529201266970031</v>
      </c>
      <c r="F118" s="45">
        <f>F40/RES_summary!F$6</f>
        <v>0.60364301746815907</v>
      </c>
      <c r="G118" s="45">
        <f>G40/RES_summary!G$6</f>
        <v>0.61774340887295165</v>
      </c>
      <c r="H118" s="45">
        <f>H40/RES_summary!H$6</f>
        <v>0.63286911810780688</v>
      </c>
      <c r="I118" s="45">
        <f>I40/RES_summary!I$6</f>
        <v>0.65028061179684282</v>
      </c>
      <c r="J118" s="45">
        <f>J40/RES_summary!J$6</f>
        <v>0.66813482488654075</v>
      </c>
      <c r="K118" s="45">
        <f>K40/RES_summary!K$6</f>
        <v>0.68183182566670641</v>
      </c>
      <c r="L118" s="45">
        <f>L40/RES_summary!L$6</f>
        <v>0.69999190107920573</v>
      </c>
      <c r="M118" s="45">
        <f>M40/RES_summary!M$6</f>
        <v>0.71956563379923089</v>
      </c>
      <c r="N118" s="45">
        <f>N40/RES_summary!N$6</f>
        <v>0.73722233191234765</v>
      </c>
      <c r="O118" s="45">
        <f>O40/RES_summary!O$6</f>
        <v>0.75704443844120894</v>
      </c>
      <c r="P118" s="45">
        <f>P40/RES_summary!P$6</f>
        <v>0.78977825365237764</v>
      </c>
      <c r="Q118" s="45">
        <f>Q40/RES_summary!Q$6</f>
        <v>0.8196954743144631</v>
      </c>
      <c r="R118" s="45">
        <f>R40/RES_summary!R$6</f>
        <v>0.84783639439194425</v>
      </c>
      <c r="S118" s="45">
        <f>S40/RES_summary!S$6</f>
        <v>0.87620153788000799</v>
      </c>
      <c r="T118" s="45">
        <f>T40/RES_summary!T$6</f>
        <v>0.90844648620037316</v>
      </c>
      <c r="U118" s="45">
        <f>U40/RES_summary!U$6</f>
        <v>0.93163553827324619</v>
      </c>
      <c r="V118" s="45">
        <f>V40/RES_summary!V$6</f>
        <v>0.94961092040019479</v>
      </c>
      <c r="W118" s="45">
        <f>W40/RES_summary!W$6</f>
        <v>0.95544432191943185</v>
      </c>
      <c r="DA118" s="60" t="s">
        <v>1039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DA121" s="57"/>
    </row>
    <row r="122" spans="1:105" ht="12" customHeight="1" x14ac:dyDescent="0.25">
      <c r="A122" s="28" t="s">
        <v>32</v>
      </c>
      <c r="B122" s="29">
        <f t="shared" ref="B122:Q122" si="78">B83*B109</f>
        <v>85.925340386754613</v>
      </c>
      <c r="C122" s="29">
        <f t="shared" si="78"/>
        <v>84.934213413297144</v>
      </c>
      <c r="D122" s="29">
        <f t="shared" si="78"/>
        <v>83.667224007091548</v>
      </c>
      <c r="E122" s="29">
        <f t="shared" si="78"/>
        <v>82.288060766114157</v>
      </c>
      <c r="F122" s="29">
        <f t="shared" si="78"/>
        <v>81.043687533867072</v>
      </c>
      <c r="G122" s="29">
        <f t="shared" si="78"/>
        <v>79.560219828061364</v>
      </c>
      <c r="H122" s="29">
        <f t="shared" si="78"/>
        <v>78.024154277502902</v>
      </c>
      <c r="I122" s="29">
        <f t="shared" si="78"/>
        <v>76.451500370253484</v>
      </c>
      <c r="J122" s="29">
        <f t="shared" si="78"/>
        <v>74.734576582493645</v>
      </c>
      <c r="K122" s="29">
        <f t="shared" si="78"/>
        <v>72.966209249216917</v>
      </c>
      <c r="L122" s="29">
        <f t="shared" si="78"/>
        <v>71.106202529901509</v>
      </c>
      <c r="M122" s="29">
        <f t="shared" si="78"/>
        <v>69.23691865007369</v>
      </c>
      <c r="N122" s="29">
        <f t="shared" si="78"/>
        <v>67.212288538879335</v>
      </c>
      <c r="O122" s="29">
        <f t="shared" si="78"/>
        <v>64.939076407668736</v>
      </c>
      <c r="P122" s="29">
        <f t="shared" si="78"/>
        <v>62.462836848929868</v>
      </c>
      <c r="Q122" s="29">
        <f t="shared" si="78"/>
        <v>59.924448856867457</v>
      </c>
      <c r="R122" s="29">
        <f t="shared" ref="R122:V122" si="79">R83*R109</f>
        <v>57.337328526193389</v>
      </c>
      <c r="S122" s="29">
        <f t="shared" si="79"/>
        <v>54.853967384740585</v>
      </c>
      <c r="T122" s="29">
        <f t="shared" si="79"/>
        <v>52.312465549516233</v>
      </c>
      <c r="U122" s="29">
        <f t="shared" si="79"/>
        <v>50.376903034303496</v>
      </c>
      <c r="V122" s="29">
        <f t="shared" si="79"/>
        <v>48.511754207630133</v>
      </c>
      <c r="W122" s="29">
        <f t="shared" ref="W122" si="80">W83*W109</f>
        <v>46.851187111295921</v>
      </c>
      <c r="DA122" s="58" t="s">
        <v>1040</v>
      </c>
    </row>
    <row r="123" spans="1:105" ht="12" customHeight="1" x14ac:dyDescent="0.25">
      <c r="A123" s="28" t="s">
        <v>47</v>
      </c>
      <c r="B123" s="29">
        <f t="shared" ref="B123:Q123" si="81">B84*B110</f>
        <v>609.31320510690591</v>
      </c>
      <c r="C123" s="29">
        <f t="shared" si="81"/>
        <v>607.84786784144683</v>
      </c>
      <c r="D123" s="29">
        <f t="shared" si="81"/>
        <v>603.43657087374697</v>
      </c>
      <c r="E123" s="29">
        <f t="shared" si="81"/>
        <v>597.46464537445183</v>
      </c>
      <c r="F123" s="29">
        <f t="shared" si="81"/>
        <v>591.02011382682599</v>
      </c>
      <c r="G123" s="29">
        <f t="shared" si="81"/>
        <v>582.4675322792308</v>
      </c>
      <c r="H123" s="29">
        <f t="shared" si="81"/>
        <v>572.34288330711559</v>
      </c>
      <c r="I123" s="29">
        <f t="shared" si="81"/>
        <v>560.99917011902915</v>
      </c>
      <c r="J123" s="29">
        <f t="shared" si="81"/>
        <v>548.02101150660008</v>
      </c>
      <c r="K123" s="29">
        <f t="shared" si="81"/>
        <v>532.93975684336783</v>
      </c>
      <c r="L123" s="29">
        <f t="shared" si="81"/>
        <v>515.07916920960577</v>
      </c>
      <c r="M123" s="29">
        <f t="shared" si="81"/>
        <v>495.58025944061376</v>
      </c>
      <c r="N123" s="29">
        <f t="shared" si="81"/>
        <v>474.40289889213983</v>
      </c>
      <c r="O123" s="29">
        <f t="shared" si="81"/>
        <v>451.7696179371942</v>
      </c>
      <c r="P123" s="29">
        <f t="shared" si="81"/>
        <v>428.99801087569051</v>
      </c>
      <c r="Q123" s="29">
        <f t="shared" si="81"/>
        <v>408.05155003284779</v>
      </c>
      <c r="R123" s="29">
        <f t="shared" ref="R123:V123" si="82">R84*R110</f>
        <v>389.50163452880651</v>
      </c>
      <c r="S123" s="29">
        <f t="shared" si="82"/>
        <v>373.08505778545947</v>
      </c>
      <c r="T123" s="29">
        <f t="shared" si="82"/>
        <v>357.57443462439574</v>
      </c>
      <c r="U123" s="29">
        <f t="shared" si="82"/>
        <v>345.82941072923927</v>
      </c>
      <c r="V123" s="29">
        <f t="shared" si="82"/>
        <v>333.10296959685735</v>
      </c>
      <c r="W123" s="29">
        <f t="shared" ref="W123" si="83">W84*W110</f>
        <v>322.51590084883975</v>
      </c>
      <c r="DA123" s="58" t="s">
        <v>1041</v>
      </c>
    </row>
    <row r="124" spans="1:105" ht="12" customHeight="1" x14ac:dyDescent="0.25">
      <c r="A124" s="28" t="s">
        <v>46</v>
      </c>
      <c r="B124" s="29">
        <f t="shared" ref="B124:Q124" si="84">B85*B111</f>
        <v>452.52706215989281</v>
      </c>
      <c r="C124" s="29">
        <f t="shared" si="84"/>
        <v>470.31626884806798</v>
      </c>
      <c r="D124" s="29">
        <f t="shared" si="84"/>
        <v>485.88988266677347</v>
      </c>
      <c r="E124" s="29">
        <f t="shared" si="84"/>
        <v>499.97168156572644</v>
      </c>
      <c r="F124" s="29">
        <f t="shared" si="84"/>
        <v>512.96433675982723</v>
      </c>
      <c r="G124" s="29">
        <f t="shared" si="84"/>
        <v>523.45525058165265</v>
      </c>
      <c r="H124" s="29">
        <f t="shared" si="84"/>
        <v>531.93040336443198</v>
      </c>
      <c r="I124" s="29">
        <f t="shared" si="84"/>
        <v>538.51845024681199</v>
      </c>
      <c r="J124" s="29">
        <f t="shared" si="84"/>
        <v>542.82363016272768</v>
      </c>
      <c r="K124" s="29">
        <f t="shared" si="84"/>
        <v>544.34415453938414</v>
      </c>
      <c r="L124" s="29">
        <f t="shared" si="84"/>
        <v>539.07559320748715</v>
      </c>
      <c r="M124" s="29">
        <f t="shared" si="84"/>
        <v>524.43614198622447</v>
      </c>
      <c r="N124" s="29">
        <f t="shared" si="84"/>
        <v>500.30945664797713</v>
      </c>
      <c r="O124" s="29">
        <f t="shared" si="84"/>
        <v>475.57794427769875</v>
      </c>
      <c r="P124" s="29">
        <f t="shared" si="84"/>
        <v>455.13190661488511</v>
      </c>
      <c r="Q124" s="29">
        <f t="shared" si="84"/>
        <v>437.53614016190318</v>
      </c>
      <c r="R124" s="29">
        <f t="shared" ref="R124:V124" si="85">R85*R111</f>
        <v>425.68359903637503</v>
      </c>
      <c r="S124" s="29">
        <f t="shared" si="85"/>
        <v>415.40324200681744</v>
      </c>
      <c r="T124" s="29">
        <f t="shared" si="85"/>
        <v>405.51889588729222</v>
      </c>
      <c r="U124" s="29">
        <f t="shared" si="85"/>
        <v>394.32522462419223</v>
      </c>
      <c r="V124" s="29">
        <f t="shared" si="85"/>
        <v>378.62771550287931</v>
      </c>
      <c r="W124" s="29">
        <f t="shared" ref="W124" si="86">W85*W111</f>
        <v>362.25346317839421</v>
      </c>
      <c r="DA124" s="58" t="s">
        <v>1042</v>
      </c>
    </row>
    <row r="125" spans="1:105" ht="12" customHeight="1" x14ac:dyDescent="0.25">
      <c r="A125" s="28" t="s">
        <v>45</v>
      </c>
      <c r="B125" s="29">
        <f t="shared" ref="B125:Q125" si="87">B86*B112</f>
        <v>343.3070171550815</v>
      </c>
      <c r="C125" s="29">
        <f t="shared" si="87"/>
        <v>352.93906398581834</v>
      </c>
      <c r="D125" s="29">
        <f t="shared" si="87"/>
        <v>360.80846653070057</v>
      </c>
      <c r="E125" s="29">
        <f t="shared" si="87"/>
        <v>367.43115767167546</v>
      </c>
      <c r="F125" s="29">
        <f t="shared" si="87"/>
        <v>373.28781293407218</v>
      </c>
      <c r="G125" s="29">
        <f t="shared" si="87"/>
        <v>377.58565485369951</v>
      </c>
      <c r="H125" s="29">
        <f t="shared" si="87"/>
        <v>381.28272200467217</v>
      </c>
      <c r="I125" s="29">
        <f t="shared" si="87"/>
        <v>384.39234055190445</v>
      </c>
      <c r="J125" s="29">
        <f t="shared" si="87"/>
        <v>386.65988061543828</v>
      </c>
      <c r="K125" s="29">
        <f t="shared" si="87"/>
        <v>387.84665551691916</v>
      </c>
      <c r="L125" s="29">
        <f t="shared" si="87"/>
        <v>386.77322163485178</v>
      </c>
      <c r="M125" s="29">
        <f t="shared" si="87"/>
        <v>383.79667356293407</v>
      </c>
      <c r="N125" s="29">
        <f t="shared" si="87"/>
        <v>378.59227915004817</v>
      </c>
      <c r="O125" s="29">
        <f t="shared" si="87"/>
        <v>371.13575756600983</v>
      </c>
      <c r="P125" s="29">
        <f t="shared" si="87"/>
        <v>363.4646547924263</v>
      </c>
      <c r="Q125" s="29">
        <f t="shared" si="87"/>
        <v>356.2491011905887</v>
      </c>
      <c r="R125" s="29">
        <f t="shared" ref="R125:V125" si="88">R86*R112</f>
        <v>350.75572623614767</v>
      </c>
      <c r="S125" s="29">
        <f t="shared" si="88"/>
        <v>345.7464573748303</v>
      </c>
      <c r="T125" s="29">
        <f t="shared" si="88"/>
        <v>340.71901818212979</v>
      </c>
      <c r="U125" s="29">
        <f t="shared" si="88"/>
        <v>336.97799237055443</v>
      </c>
      <c r="V125" s="29">
        <f t="shared" si="88"/>
        <v>332.35446778891759</v>
      </c>
      <c r="W125" s="29">
        <f t="shared" ref="W125" si="89">W86*W112</f>
        <v>327.75805752768213</v>
      </c>
      <c r="DA125" s="58" t="s">
        <v>1043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DA126" s="57"/>
    </row>
    <row r="127" spans="1:105" ht="12" customHeight="1" x14ac:dyDescent="0.25">
      <c r="A127" s="28" t="s">
        <v>28</v>
      </c>
      <c r="B127" s="29">
        <f t="shared" ref="B127:Q127" si="90">B88*B114</f>
        <v>183.93850632633581</v>
      </c>
      <c r="C127" s="29">
        <f t="shared" si="90"/>
        <v>202.43965662385472</v>
      </c>
      <c r="D127" s="29">
        <f t="shared" si="90"/>
        <v>215.90698897330694</v>
      </c>
      <c r="E127" s="29">
        <f t="shared" si="90"/>
        <v>222.5327391328542</v>
      </c>
      <c r="F127" s="29">
        <f t="shared" si="90"/>
        <v>241.66414264185372</v>
      </c>
      <c r="G127" s="29">
        <f t="shared" si="90"/>
        <v>262.43112035352709</v>
      </c>
      <c r="H127" s="29">
        <f t="shared" si="90"/>
        <v>276.58495962430595</v>
      </c>
      <c r="I127" s="29">
        <f t="shared" si="90"/>
        <v>287.45470842505193</v>
      </c>
      <c r="J127" s="29">
        <f t="shared" si="90"/>
        <v>300.44007207234347</v>
      </c>
      <c r="K127" s="29">
        <f t="shared" si="90"/>
        <v>312.02413486799054</v>
      </c>
      <c r="L127" s="29">
        <f t="shared" si="90"/>
        <v>325.37801528510499</v>
      </c>
      <c r="M127" s="29">
        <f t="shared" si="90"/>
        <v>335.32985882999628</v>
      </c>
      <c r="N127" s="29">
        <f t="shared" si="90"/>
        <v>342.47145041526755</v>
      </c>
      <c r="O127" s="29">
        <f t="shared" si="90"/>
        <v>344.67192326229252</v>
      </c>
      <c r="P127" s="29">
        <f t="shared" si="90"/>
        <v>353.26516592419568</v>
      </c>
      <c r="Q127" s="29">
        <f t="shared" si="90"/>
        <v>366.16801266996447</v>
      </c>
      <c r="R127" s="29">
        <f t="shared" ref="R127:V127" si="91">R88*R114</f>
        <v>360.28668582336854</v>
      </c>
      <c r="S127" s="29">
        <f t="shared" si="91"/>
        <v>356.86262117107316</v>
      </c>
      <c r="T127" s="29">
        <f t="shared" si="91"/>
        <v>348.17497742945</v>
      </c>
      <c r="U127" s="29">
        <f t="shared" si="91"/>
        <v>342.08930082673504</v>
      </c>
      <c r="V127" s="29">
        <f t="shared" si="91"/>
        <v>329.81645530896458</v>
      </c>
      <c r="W127" s="29">
        <f t="shared" ref="W127" si="92">W88*W114</f>
        <v>318.42171377969345</v>
      </c>
      <c r="DA127" s="58" t="s">
        <v>1044</v>
      </c>
    </row>
    <row r="128" spans="1:105" ht="12" customHeight="1" x14ac:dyDescent="0.25">
      <c r="A128" s="28" t="s">
        <v>27</v>
      </c>
      <c r="B128" s="29">
        <f t="shared" ref="B128:Q128" si="93">B89*B115</f>
        <v>124.50999319258256</v>
      </c>
      <c r="C128" s="29">
        <f t="shared" si="93"/>
        <v>131.1133839385158</v>
      </c>
      <c r="D128" s="29">
        <f t="shared" si="93"/>
        <v>140.88839618172625</v>
      </c>
      <c r="E128" s="29">
        <f t="shared" si="93"/>
        <v>149.87681478711556</v>
      </c>
      <c r="F128" s="29">
        <f t="shared" si="93"/>
        <v>159.00164762519273</v>
      </c>
      <c r="G128" s="29">
        <f t="shared" si="93"/>
        <v>166.14282530037548</v>
      </c>
      <c r="H128" s="29">
        <f t="shared" si="93"/>
        <v>168.20800107194771</v>
      </c>
      <c r="I128" s="29">
        <f t="shared" si="93"/>
        <v>169.80275974364758</v>
      </c>
      <c r="J128" s="29">
        <f t="shared" si="93"/>
        <v>173.78801032943994</v>
      </c>
      <c r="K128" s="29">
        <f t="shared" si="93"/>
        <v>175.54398457000281</v>
      </c>
      <c r="L128" s="29">
        <f t="shared" si="93"/>
        <v>179.10078907302463</v>
      </c>
      <c r="M128" s="29">
        <f t="shared" si="93"/>
        <v>181.56063551982231</v>
      </c>
      <c r="N128" s="29">
        <f t="shared" si="93"/>
        <v>188.81584945010468</v>
      </c>
      <c r="O128" s="29">
        <f t="shared" si="93"/>
        <v>196.0982692513754</v>
      </c>
      <c r="P128" s="29">
        <f t="shared" si="93"/>
        <v>208.71112970594683</v>
      </c>
      <c r="Q128" s="29">
        <f t="shared" si="93"/>
        <v>224.89116328134685</v>
      </c>
      <c r="R128" s="29">
        <f t="shared" ref="R128:V128" si="94">R89*R115</f>
        <v>241.81753593724667</v>
      </c>
      <c r="S128" s="29">
        <f t="shared" si="94"/>
        <v>262.883838004241</v>
      </c>
      <c r="T128" s="29">
        <f t="shared" si="94"/>
        <v>288.92696354320839</v>
      </c>
      <c r="U128" s="29">
        <f t="shared" si="94"/>
        <v>310.72841598347543</v>
      </c>
      <c r="V128" s="29">
        <f t="shared" si="94"/>
        <v>328.9588930437011</v>
      </c>
      <c r="W128" s="29">
        <f t="shared" ref="W128" si="95">W89*W115</f>
        <v>343.16608233326042</v>
      </c>
      <c r="DA128" s="58" t="s">
        <v>1045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DA129" s="57"/>
    </row>
    <row r="130" spans="1:105" ht="12" customHeight="1" x14ac:dyDescent="0.25">
      <c r="A130" s="30" t="s">
        <v>44</v>
      </c>
      <c r="B130" s="31">
        <f t="shared" ref="B130:Q130" si="96">B91*B117</f>
        <v>824.35121810873022</v>
      </c>
      <c r="C130" s="31">
        <f t="shared" si="96"/>
        <v>833.71269691141958</v>
      </c>
      <c r="D130" s="31">
        <f t="shared" si="96"/>
        <v>841.12777980848307</v>
      </c>
      <c r="E130" s="31">
        <f t="shared" si="96"/>
        <v>845.90721640598565</v>
      </c>
      <c r="F130" s="31">
        <f t="shared" si="96"/>
        <v>868.43840893486754</v>
      </c>
      <c r="G130" s="31">
        <f t="shared" si="96"/>
        <v>868.52127265393995</v>
      </c>
      <c r="H130" s="31">
        <f t="shared" si="96"/>
        <v>872.22831324924152</v>
      </c>
      <c r="I130" s="31">
        <f t="shared" si="96"/>
        <v>869.43331354412567</v>
      </c>
      <c r="J130" s="31">
        <f t="shared" si="96"/>
        <v>863.60509195270765</v>
      </c>
      <c r="K130" s="31">
        <f t="shared" si="96"/>
        <v>855.15162120771561</v>
      </c>
      <c r="L130" s="31">
        <f t="shared" si="96"/>
        <v>833.23621815417528</v>
      </c>
      <c r="M130" s="31">
        <f t="shared" si="96"/>
        <v>790.78088207336634</v>
      </c>
      <c r="N130" s="31">
        <f t="shared" si="96"/>
        <v>744.33332369353855</v>
      </c>
      <c r="O130" s="31">
        <f t="shared" si="96"/>
        <v>709.25177188859095</v>
      </c>
      <c r="P130" s="31">
        <f t="shared" si="96"/>
        <v>668.6121471766927</v>
      </c>
      <c r="Q130" s="31">
        <f t="shared" si="96"/>
        <v>623.88542661705196</v>
      </c>
      <c r="R130" s="31">
        <f t="shared" ref="R130:V130" si="97">R91*R117</f>
        <v>582.41837642503526</v>
      </c>
      <c r="S130" s="31">
        <f t="shared" si="97"/>
        <v>546.52130823419645</v>
      </c>
      <c r="T130" s="31">
        <f t="shared" si="97"/>
        <v>506.27683644049171</v>
      </c>
      <c r="U130" s="31">
        <f t="shared" si="97"/>
        <v>470.87846748176611</v>
      </c>
      <c r="V130" s="31">
        <f t="shared" si="97"/>
        <v>438.94158342582608</v>
      </c>
      <c r="W130" s="31">
        <f t="shared" ref="W130" si="98">W91*W117</f>
        <v>418.65799008122923</v>
      </c>
      <c r="DA130" s="59" t="s">
        <v>1046</v>
      </c>
    </row>
    <row r="131" spans="1:105" ht="12" customHeight="1" x14ac:dyDescent="0.25">
      <c r="A131" s="32" t="s">
        <v>25</v>
      </c>
      <c r="B131" s="33">
        <f t="shared" ref="B131:Q131" si="99">B92*B118</f>
        <v>4561.241164596644</v>
      </c>
      <c r="C131" s="33">
        <f t="shared" si="99"/>
        <v>4623.1906403750609</v>
      </c>
      <c r="D131" s="33">
        <f t="shared" si="99"/>
        <v>4674.165799164075</v>
      </c>
      <c r="E131" s="33">
        <f t="shared" si="99"/>
        <v>4727.1183566044911</v>
      </c>
      <c r="F131" s="33">
        <f t="shared" si="99"/>
        <v>4906.1543516984821</v>
      </c>
      <c r="G131" s="33">
        <f t="shared" si="99"/>
        <v>4971.9445736108701</v>
      </c>
      <c r="H131" s="33">
        <f t="shared" si="99"/>
        <v>5044.03969422301</v>
      </c>
      <c r="I131" s="33">
        <f t="shared" si="99"/>
        <v>5130.9766328101477</v>
      </c>
      <c r="J131" s="33">
        <f t="shared" si="99"/>
        <v>5206.6249018495073</v>
      </c>
      <c r="K131" s="33">
        <f t="shared" si="99"/>
        <v>5274.0999188204478</v>
      </c>
      <c r="L131" s="33">
        <f t="shared" si="99"/>
        <v>5359.7555023608129</v>
      </c>
      <c r="M131" s="33">
        <f t="shared" si="99"/>
        <v>5440.1303391309457</v>
      </c>
      <c r="N131" s="33">
        <f t="shared" si="99"/>
        <v>5486.8345947253811</v>
      </c>
      <c r="O131" s="33">
        <f t="shared" si="99"/>
        <v>5547.0997515206791</v>
      </c>
      <c r="P131" s="33">
        <f t="shared" si="99"/>
        <v>5697.484101277234</v>
      </c>
      <c r="Q131" s="33">
        <f t="shared" si="99"/>
        <v>5831.684717903453</v>
      </c>
      <c r="R131" s="33">
        <f t="shared" ref="R131:V131" si="100">R92*R118</f>
        <v>5952.947579467681</v>
      </c>
      <c r="S131" s="33">
        <f t="shared" si="100"/>
        <v>6071.1271253764689</v>
      </c>
      <c r="T131" s="33">
        <f t="shared" si="100"/>
        <v>6205.1501886414271</v>
      </c>
      <c r="U131" s="33">
        <f t="shared" si="100"/>
        <v>6279.4247562528353</v>
      </c>
      <c r="V131" s="33">
        <f t="shared" si="100"/>
        <v>6309.4776360963078</v>
      </c>
      <c r="W131" s="33">
        <f t="shared" ref="W131" si="101">W92*W118</f>
        <v>6264.3985064233439</v>
      </c>
      <c r="DA131" s="60" t="s">
        <v>1047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2">SUM(B134,B139,B142)</f>
        <v>2121.2918229754905</v>
      </c>
      <c r="C133" s="19">
        <f t="shared" ref="C133:Q133" si="103">SUM(C134,C139,C142)</f>
        <v>2153.2553271351921</v>
      </c>
      <c r="D133" s="19">
        <f t="shared" si="103"/>
        <v>2177.993031033614</v>
      </c>
      <c r="E133" s="19">
        <f t="shared" si="103"/>
        <v>2190.5526903338869</v>
      </c>
      <c r="F133" s="19">
        <f t="shared" si="103"/>
        <v>2226.3092381957435</v>
      </c>
      <c r="G133" s="19">
        <f t="shared" si="103"/>
        <v>2248.4430561804511</v>
      </c>
      <c r="H133" s="19">
        <f t="shared" si="103"/>
        <v>2260.8461139322462</v>
      </c>
      <c r="I133" s="19">
        <f t="shared" si="103"/>
        <v>2261.696865597215</v>
      </c>
      <c r="J133" s="19">
        <f t="shared" si="103"/>
        <v>2254.3583086941462</v>
      </c>
      <c r="K133" s="19">
        <f t="shared" si="103"/>
        <v>2240.3148840189842</v>
      </c>
      <c r="L133" s="19">
        <f t="shared" si="103"/>
        <v>2225.3262389397642</v>
      </c>
      <c r="M133" s="19">
        <f t="shared" si="103"/>
        <v>2164.4692253518469</v>
      </c>
      <c r="N133" s="19">
        <f t="shared" si="103"/>
        <v>2190.4719591777375</v>
      </c>
      <c r="O133" s="19">
        <f t="shared" si="103"/>
        <v>2164.8769159875683</v>
      </c>
      <c r="P133" s="19">
        <f t="shared" si="103"/>
        <v>2067.2889609352746</v>
      </c>
      <c r="Q133" s="19">
        <f t="shared" si="103"/>
        <v>2034.2380049834269</v>
      </c>
      <c r="R133" s="19">
        <f t="shared" ref="R133:V133" si="104">SUM(R134,R139,R142)</f>
        <v>2006.9382410322114</v>
      </c>
      <c r="S133" s="19">
        <f t="shared" si="104"/>
        <v>2009.9751026406957</v>
      </c>
      <c r="T133" s="19">
        <f t="shared" si="104"/>
        <v>1983.5480059402512</v>
      </c>
      <c r="U133" s="19">
        <f t="shared" si="104"/>
        <v>2016.0697394016911</v>
      </c>
      <c r="V133" s="19">
        <f t="shared" si="104"/>
        <v>1958.6374955152728</v>
      </c>
      <c r="W133" s="19">
        <f t="shared" ref="W133" si="105">SUM(W134,W139,W142)</f>
        <v>2195.5045978228527</v>
      </c>
      <c r="DA133" s="56" t="s">
        <v>276</v>
      </c>
    </row>
    <row r="134" spans="1:105" ht="12.95" customHeight="1" x14ac:dyDescent="0.25">
      <c r="A134" s="23" t="s">
        <v>110</v>
      </c>
      <c r="B134" s="22">
        <f t="shared" ref="B134" si="106">SUM(B135:B138)</f>
        <v>1270.3932890982387</v>
      </c>
      <c r="C134" s="22">
        <f t="shared" ref="C134:Q134" si="107">SUM(C135:C138)</f>
        <v>1264.0320693287458</v>
      </c>
      <c r="D134" s="22">
        <f t="shared" si="107"/>
        <v>1257.5117016554593</v>
      </c>
      <c r="E134" s="22">
        <f t="shared" si="107"/>
        <v>1250.1229669294023</v>
      </c>
      <c r="F134" s="22">
        <f t="shared" si="107"/>
        <v>1237.7597673761725</v>
      </c>
      <c r="G134" s="22">
        <f t="shared" si="107"/>
        <v>1223.5712631634674</v>
      </c>
      <c r="H134" s="22">
        <f t="shared" si="107"/>
        <v>1209.9455961386411</v>
      </c>
      <c r="I134" s="22">
        <f t="shared" si="107"/>
        <v>1192.7154069814371</v>
      </c>
      <c r="J134" s="22">
        <f t="shared" si="107"/>
        <v>1167.8388191487252</v>
      </c>
      <c r="K134" s="22">
        <f t="shared" si="107"/>
        <v>1143.4421166280385</v>
      </c>
      <c r="L134" s="22">
        <f t="shared" si="107"/>
        <v>1118.1793283156608</v>
      </c>
      <c r="M134" s="22">
        <f t="shared" si="107"/>
        <v>1077.7996391872327</v>
      </c>
      <c r="N134" s="22">
        <f t="shared" si="107"/>
        <v>1059.980456535139</v>
      </c>
      <c r="O134" s="22">
        <f t="shared" si="107"/>
        <v>1028.1898504013861</v>
      </c>
      <c r="P134" s="22">
        <f t="shared" si="107"/>
        <v>972.73717751579659</v>
      </c>
      <c r="Q134" s="22">
        <f t="shared" si="107"/>
        <v>933.93250129715989</v>
      </c>
      <c r="R134" s="22">
        <f t="shared" ref="R134:V134" si="108">SUM(R135:R138)</f>
        <v>903.42574261035224</v>
      </c>
      <c r="S134" s="22">
        <f t="shared" si="108"/>
        <v>880.43096463943471</v>
      </c>
      <c r="T134" s="22">
        <f t="shared" si="108"/>
        <v>851.64149449341789</v>
      </c>
      <c r="U134" s="22">
        <f t="shared" si="108"/>
        <v>842.43632074988568</v>
      </c>
      <c r="V134" s="22">
        <f t="shared" si="108"/>
        <v>804.57093267909158</v>
      </c>
      <c r="W134" s="22">
        <f t="shared" ref="W134" si="109">SUM(W135:W138)</f>
        <v>813.07146822630682</v>
      </c>
      <c r="DA134" s="57"/>
    </row>
    <row r="135" spans="1:105" ht="12" customHeight="1" x14ac:dyDescent="0.25">
      <c r="A135" s="28" t="s">
        <v>32</v>
      </c>
      <c r="B135" s="29">
        <f>B5*1000*11630/RES_summary!B$6</f>
        <v>752.70598178796968</v>
      </c>
      <c r="C135" s="29">
        <f>C5*1000*11630/RES_summary!C$6</f>
        <v>744.02370950048237</v>
      </c>
      <c r="D135" s="29">
        <f>D5*1000*11630/RES_summary!D$6</f>
        <v>732.92488230212132</v>
      </c>
      <c r="E135" s="29">
        <f>E5*1000*11630/RES_summary!E$6</f>
        <v>720.84341231115934</v>
      </c>
      <c r="F135" s="29">
        <f>F5*1000*11630/RES_summary!F$6</f>
        <v>709.94270279667523</v>
      </c>
      <c r="G135" s="29">
        <f>G5*1000*11630/RES_summary!G$6</f>
        <v>696.94752569381706</v>
      </c>
      <c r="H135" s="29">
        <f>H5*1000*11630/RES_summary!H$6</f>
        <v>683.49159147092485</v>
      </c>
      <c r="I135" s="29">
        <f>I5*1000*11630/RES_summary!I$6</f>
        <v>669.71514324342013</v>
      </c>
      <c r="J135" s="29">
        <f>J5*1000*11630/RES_summary!J$6</f>
        <v>654.67489086264391</v>
      </c>
      <c r="K135" s="29">
        <f>K5*1000*11630/RES_summary!K$6</f>
        <v>639.18399302313992</v>
      </c>
      <c r="L135" s="29">
        <f>L5*1000*11630/RES_summary!L$6</f>
        <v>622.89033416193695</v>
      </c>
      <c r="M135" s="29">
        <f>M5*1000*11630/RES_summary!M$6</f>
        <v>606.51540737464529</v>
      </c>
      <c r="N135" s="29">
        <f>N5*1000*11630/RES_summary!N$6</f>
        <v>588.77964760058262</v>
      </c>
      <c r="O135" s="29">
        <f>O5*1000*11630/RES_summary!O$6</f>
        <v>568.86630933117772</v>
      </c>
      <c r="P135" s="29">
        <f>P5*1000*11630/RES_summary!P$6</f>
        <v>547.17445079662514</v>
      </c>
      <c r="Q135" s="29">
        <f>Q5*1000*11630/RES_summary!Q$6</f>
        <v>524.93817198615864</v>
      </c>
      <c r="R135" s="29">
        <f>R5*1000*11630/RES_summary!R$6</f>
        <v>502.2749978894538</v>
      </c>
      <c r="S135" s="29">
        <f>S5*1000*11630/RES_summary!S$6</f>
        <v>480.52075429032743</v>
      </c>
      <c r="T135" s="29">
        <f>T5*1000*11630/RES_summary!T$6</f>
        <v>458.25719821376191</v>
      </c>
      <c r="U135" s="29">
        <f>U5*1000*11630/RES_summary!U$6</f>
        <v>441.30167058049852</v>
      </c>
      <c r="V135" s="29">
        <f>V5*1000*11630/RES_summary!V$6</f>
        <v>424.96296685883971</v>
      </c>
      <c r="W135" s="29">
        <f>W5*1000*11630/RES_summary!W$6</f>
        <v>410.41639909495223</v>
      </c>
      <c r="DA135" s="58" t="s">
        <v>1048</v>
      </c>
    </row>
    <row r="136" spans="1:105" ht="12" customHeight="1" x14ac:dyDescent="0.25">
      <c r="A136" s="28" t="s">
        <v>47</v>
      </c>
      <c r="B136" s="29">
        <f>B6*1000*11630/RES_summary!B$6</f>
        <v>247.9810233782338</v>
      </c>
      <c r="C136" s="29">
        <f>C6*1000*11630/RES_summary!C$6</f>
        <v>241.95660127468804</v>
      </c>
      <c r="D136" s="29">
        <f>D6*1000*11630/RES_summary!D$6</f>
        <v>240.56852876863104</v>
      </c>
      <c r="E136" s="29">
        <f>E6*1000*11630/RES_summary!E$6</f>
        <v>238.31201514596731</v>
      </c>
      <c r="F136" s="29">
        <f>F6*1000*11630/RES_summary!F$6</f>
        <v>233.39579871809383</v>
      </c>
      <c r="G136" s="29">
        <f>G6*1000*11630/RES_summary!G$6</f>
        <v>230.49869858807187</v>
      </c>
      <c r="H136" s="29">
        <f>H6*1000*11630/RES_summary!H$6</f>
        <v>226.51053458642363</v>
      </c>
      <c r="I136" s="29">
        <f>I6*1000*11630/RES_summary!I$6</f>
        <v>221.46157770793806</v>
      </c>
      <c r="J136" s="29">
        <f>J6*1000*11630/RES_summary!J$6</f>
        <v>213.06307555247449</v>
      </c>
      <c r="K136" s="29">
        <f>K6*1000*11630/RES_summary!K$6</f>
        <v>207.03222069463774</v>
      </c>
      <c r="L136" s="29">
        <f>L6*1000*11630/RES_summary!L$6</f>
        <v>200.66376075046225</v>
      </c>
      <c r="M136" s="29">
        <f>M6*1000*11630/RES_summary!M$6</f>
        <v>189.61612783203998</v>
      </c>
      <c r="N136" s="29">
        <f>N6*1000*11630/RES_summary!N$6</f>
        <v>187.40376355890567</v>
      </c>
      <c r="O136" s="29">
        <f>O6*1000*11630/RES_summary!O$6</f>
        <v>180.77633214947889</v>
      </c>
      <c r="P136" s="29">
        <f>P6*1000*11630/RES_summary!P$6</f>
        <v>165.25272059509959</v>
      </c>
      <c r="Q136" s="29">
        <f>Q6*1000*11630/RES_summary!Q$6</f>
        <v>157.16769132832727</v>
      </c>
      <c r="R136" s="29">
        <f>R6*1000*11630/RES_summary!R$6</f>
        <v>151.98679959290098</v>
      </c>
      <c r="S136" s="29">
        <f>S6*1000*11630/RES_summary!S$6</f>
        <v>148.79728937780101</v>
      </c>
      <c r="T136" s="29">
        <f>T6*1000*11630/RES_summary!T$6</f>
        <v>143.58924876611911</v>
      </c>
      <c r="U136" s="29">
        <f>U6*1000*11630/RES_summary!U$6</f>
        <v>144.19587692184032</v>
      </c>
      <c r="V136" s="29">
        <f>V6*1000*11630/RES_summary!V$6</f>
        <v>133.54681495405831</v>
      </c>
      <c r="W136" s="29">
        <f>W6*1000*11630/RES_summary!W$6</f>
        <v>137.65662646331083</v>
      </c>
      <c r="DA136" s="58" t="s">
        <v>1049</v>
      </c>
    </row>
    <row r="137" spans="1:105" ht="12" customHeight="1" x14ac:dyDescent="0.25">
      <c r="A137" s="28" t="s">
        <v>46</v>
      </c>
      <c r="B137" s="29">
        <f>B7*1000*11630/RES_summary!B$6</f>
        <v>117.25152981178886</v>
      </c>
      <c r="C137" s="29">
        <f>C7*1000*11630/RES_summary!C$6</f>
        <v>121.24609007998265</v>
      </c>
      <c r="D137" s="29">
        <f>D7*1000*11630/RES_summary!D$6</f>
        <v>123.85105665376295</v>
      </c>
      <c r="E137" s="29">
        <f>E7*1000*11630/RES_summary!E$6</f>
        <v>127.10205915912368</v>
      </c>
      <c r="F137" s="29">
        <f>F7*1000*11630/RES_summary!F$6</f>
        <v>128.71754360032804</v>
      </c>
      <c r="G137" s="29">
        <f>G7*1000*11630/RES_summary!G$6</f>
        <v>129.7046208617065</v>
      </c>
      <c r="H137" s="29">
        <f>H7*1000*11630/RES_summary!H$6</f>
        <v>130.23124675620733</v>
      </c>
      <c r="I137" s="29">
        <f>I7*1000*11630/RES_summary!I$6</f>
        <v>130.43446522949964</v>
      </c>
      <c r="J137" s="29">
        <f>J7*1000*11630/RES_summary!J$6</f>
        <v>129.97294831020312</v>
      </c>
      <c r="K137" s="29">
        <f>K7*1000*11630/RES_summary!K$6</f>
        <v>128.12676424670795</v>
      </c>
      <c r="L137" s="29">
        <f>L7*1000*11630/RES_summary!L$6</f>
        <v>124.13064361415817</v>
      </c>
      <c r="M137" s="29">
        <f>M7*1000*11630/RES_summary!M$6</f>
        <v>115.5121365403551</v>
      </c>
      <c r="N137" s="29">
        <f>N7*1000*11630/RES_summary!N$6</f>
        <v>113.34653608211592</v>
      </c>
      <c r="O137" s="29">
        <f>O7*1000*11630/RES_summary!O$6</f>
        <v>109.28044168910861</v>
      </c>
      <c r="P137" s="29">
        <f>P7*1000*11630/RES_summary!P$6</f>
        <v>100.6353750669972</v>
      </c>
      <c r="Q137" s="29">
        <f>Q7*1000*11630/RES_summary!Q$6</f>
        <v>96.188236442168275</v>
      </c>
      <c r="R137" s="29">
        <f>R7*1000*11630/RES_summary!R$6</f>
        <v>95.758854713246635</v>
      </c>
      <c r="S137" s="29">
        <f>S7*1000*11630/RES_summary!S$6</f>
        <v>96.086478426909892</v>
      </c>
      <c r="T137" s="29">
        <f>T7*1000*11630/RES_summary!T$6</f>
        <v>94.816071098586804</v>
      </c>
      <c r="U137" s="29">
        <f>U7*1000*11630/RES_summary!U$6</f>
        <v>96.286417602162203</v>
      </c>
      <c r="V137" s="29">
        <f>V7*1000*11630/RES_summary!V$6</f>
        <v>88.347883834003099</v>
      </c>
      <c r="W137" s="29">
        <f>W7*1000*11630/RES_summary!W$6</f>
        <v>90.384646497005207</v>
      </c>
      <c r="DA137" s="58" t="s">
        <v>1050</v>
      </c>
    </row>
    <row r="138" spans="1:105" ht="12" customHeight="1" x14ac:dyDescent="0.25">
      <c r="A138" s="28" t="s">
        <v>45</v>
      </c>
      <c r="B138" s="29">
        <f>B8*1000*11630/RES_summary!B$6</f>
        <v>152.45475412024641</v>
      </c>
      <c r="C138" s="29">
        <f>C8*1000*11630/RES_summary!C$6</f>
        <v>156.80566847359273</v>
      </c>
      <c r="D138" s="29">
        <f>D8*1000*11630/RES_summary!D$6</f>
        <v>160.16723393094412</v>
      </c>
      <c r="E138" s="29">
        <f>E8*1000*11630/RES_summary!E$6</f>
        <v>163.86548031315186</v>
      </c>
      <c r="F138" s="29">
        <f>F8*1000*11630/RES_summary!F$6</f>
        <v>165.70372226107554</v>
      </c>
      <c r="G138" s="29">
        <f>G8*1000*11630/RES_summary!G$6</f>
        <v>166.42041801987193</v>
      </c>
      <c r="H138" s="29">
        <f>H8*1000*11630/RES_summary!H$6</f>
        <v>169.71222332508535</v>
      </c>
      <c r="I138" s="29">
        <f>I8*1000*11630/RES_summary!I$6</f>
        <v>171.10422080057933</v>
      </c>
      <c r="J138" s="29">
        <f>J8*1000*11630/RES_summary!J$6</f>
        <v>170.12790442340349</v>
      </c>
      <c r="K138" s="29">
        <f>K8*1000*11630/RES_summary!K$6</f>
        <v>169.09913866355288</v>
      </c>
      <c r="L138" s="29">
        <f>L8*1000*11630/RES_summary!L$6</f>
        <v>170.4945897891032</v>
      </c>
      <c r="M138" s="29">
        <f>M8*1000*11630/RES_summary!M$6</f>
        <v>166.15596744019246</v>
      </c>
      <c r="N138" s="29">
        <f>N8*1000*11630/RES_summary!N$6</f>
        <v>170.45050929353474</v>
      </c>
      <c r="O138" s="29">
        <f>O8*1000*11630/RES_summary!O$6</f>
        <v>169.26676723162089</v>
      </c>
      <c r="P138" s="29">
        <f>P8*1000*11630/RES_summary!P$6</f>
        <v>159.67463105707463</v>
      </c>
      <c r="Q138" s="29">
        <f>Q8*1000*11630/RES_summary!Q$6</f>
        <v>155.6384015405057</v>
      </c>
      <c r="R138" s="29">
        <f>R8*1000*11630/RES_summary!R$6</f>
        <v>153.40509041475096</v>
      </c>
      <c r="S138" s="29">
        <f>S8*1000*11630/RES_summary!S$6</f>
        <v>155.02644254439636</v>
      </c>
      <c r="T138" s="29">
        <f>T8*1000*11630/RES_summary!T$6</f>
        <v>154.97897641495015</v>
      </c>
      <c r="U138" s="29">
        <f>U8*1000*11630/RES_summary!U$6</f>
        <v>160.65235564538466</v>
      </c>
      <c r="V138" s="29">
        <f>V8*1000*11630/RES_summary!V$6</f>
        <v>157.71326703219046</v>
      </c>
      <c r="W138" s="29">
        <f>W8*1000*11630/RES_summary!W$6</f>
        <v>174.61379617103864</v>
      </c>
      <c r="DA138" s="58" t="s">
        <v>1051</v>
      </c>
    </row>
    <row r="139" spans="1:105" ht="12.95" customHeight="1" x14ac:dyDescent="0.25">
      <c r="A139" s="23" t="s">
        <v>109</v>
      </c>
      <c r="B139" s="22">
        <f t="shared" ref="B139" si="110">SUM(B140:B141)</f>
        <v>313.99314443425772</v>
      </c>
      <c r="C139" s="22">
        <f t="shared" ref="C139:Q139" si="111">SUM(C140:C141)</f>
        <v>345.40283755750016</v>
      </c>
      <c r="D139" s="22">
        <f t="shared" si="111"/>
        <v>371.58506511910923</v>
      </c>
      <c r="E139" s="22">
        <f t="shared" si="111"/>
        <v>387.86520650242875</v>
      </c>
      <c r="F139" s="22">
        <f t="shared" si="111"/>
        <v>420.42030525063825</v>
      </c>
      <c r="G139" s="22">
        <f t="shared" si="111"/>
        <v>454.29856682511104</v>
      </c>
      <c r="H139" s="22">
        <f t="shared" si="111"/>
        <v>475.97314435815582</v>
      </c>
      <c r="I139" s="22">
        <f t="shared" si="111"/>
        <v>492.36328856505543</v>
      </c>
      <c r="J139" s="22">
        <f t="shared" si="111"/>
        <v>511.51628522158239</v>
      </c>
      <c r="K139" s="22">
        <f t="shared" si="111"/>
        <v>526.00435436180157</v>
      </c>
      <c r="L139" s="22">
        <f t="shared" si="111"/>
        <v>544.68958941115045</v>
      </c>
      <c r="M139" s="22">
        <f t="shared" si="111"/>
        <v>550.56964948099937</v>
      </c>
      <c r="N139" s="22">
        <f t="shared" si="111"/>
        <v>590.64630731910449</v>
      </c>
      <c r="O139" s="22">
        <f t="shared" si="111"/>
        <v>605.80047772261264</v>
      </c>
      <c r="P139" s="22">
        <f t="shared" si="111"/>
        <v>599.98607745939012</v>
      </c>
      <c r="Q139" s="22">
        <f t="shared" si="111"/>
        <v>624.39954812870451</v>
      </c>
      <c r="R139" s="22">
        <f t="shared" ref="R139:V139" si="112">SUM(R140:R141)</f>
        <v>637.61842396118402</v>
      </c>
      <c r="S139" s="22">
        <f t="shared" si="112"/>
        <v>664.41830631007224</v>
      </c>
      <c r="T139" s="22">
        <f t="shared" si="112"/>
        <v>676.02122718280646</v>
      </c>
      <c r="U139" s="22">
        <f t="shared" si="112"/>
        <v>711.86380568885579</v>
      </c>
      <c r="V139" s="22">
        <f t="shared" si="112"/>
        <v>706.45818448080706</v>
      </c>
      <c r="W139" s="22">
        <f t="shared" ref="W139" si="113">SUM(W140:W141)</f>
        <v>851.56412951469315</v>
      </c>
      <c r="DA139" s="57"/>
    </row>
    <row r="140" spans="1:105" ht="12" customHeight="1" x14ac:dyDescent="0.25">
      <c r="A140" s="28" t="s">
        <v>28</v>
      </c>
      <c r="B140" s="29">
        <f>B10*1000*11630/RES_summary!B$6</f>
        <v>243.70005950513971</v>
      </c>
      <c r="C140" s="29">
        <f>C10*1000*11630/RES_summary!C$6</f>
        <v>269.94375311756403</v>
      </c>
      <c r="D140" s="29">
        <f>D10*1000*11630/RES_summary!D$6</f>
        <v>289.08985489004408</v>
      </c>
      <c r="E140" s="29">
        <f>E10*1000*11630/RES_summary!E$6</f>
        <v>298.69419562098659</v>
      </c>
      <c r="F140" s="29">
        <f>F10*1000*11630/RES_summary!F$6</f>
        <v>324.49263168346903</v>
      </c>
      <c r="G140" s="29">
        <f>G10*1000*11630/RES_summary!G$6</f>
        <v>352.5861425642874</v>
      </c>
      <c r="H140" s="29">
        <f>H10*1000*11630/RES_summary!H$6</f>
        <v>371.54440541424117</v>
      </c>
      <c r="I140" s="29">
        <f>I10*1000*11630/RES_summary!I$6</f>
        <v>385.55820913361049</v>
      </c>
      <c r="J140" s="29">
        <f>J10*1000*11630/RES_summary!J$6</f>
        <v>401.10552038729554</v>
      </c>
      <c r="K140" s="29">
        <f>K10*1000*11630/RES_summary!K$6</f>
        <v>413.60207937922121</v>
      </c>
      <c r="L140" s="29">
        <f>L10*1000*11630/RES_summary!L$6</f>
        <v>428.91371262224351</v>
      </c>
      <c r="M140" s="29">
        <f>M10*1000*11630/RES_summary!M$6</f>
        <v>434.2833058365099</v>
      </c>
      <c r="N140" s="29">
        <f>N10*1000*11630/RES_summary!N$6</f>
        <v>463.26194530106596</v>
      </c>
      <c r="O140" s="29">
        <f>O10*1000*11630/RES_summary!O$6</f>
        <v>471.00918175792833</v>
      </c>
      <c r="P140" s="29">
        <f>P10*1000*11630/RES_summary!P$6</f>
        <v>461.62786940301049</v>
      </c>
      <c r="Q140" s="29">
        <f>Q10*1000*11630/RES_summary!Q$6</f>
        <v>475.07573707108173</v>
      </c>
      <c r="R140" s="29">
        <f>R10*1000*11630/RES_summary!R$6</f>
        <v>474.02899495662604</v>
      </c>
      <c r="S140" s="29">
        <f>S10*1000*11630/RES_summary!S$6</f>
        <v>481.00753268695865</v>
      </c>
      <c r="T140" s="29">
        <f>T10*1000*11630/RES_summary!T$6</f>
        <v>472.32364500640955</v>
      </c>
      <c r="U140" s="29">
        <f>U10*1000*11630/RES_summary!U$6</f>
        <v>483.12122582930425</v>
      </c>
      <c r="V140" s="29">
        <f>V10*1000*11630/RES_summary!V$6</f>
        <v>464.85529377507771</v>
      </c>
      <c r="W140" s="29">
        <f>W10*1000*11630/RES_summary!W$6</f>
        <v>547.48774082983243</v>
      </c>
      <c r="DA140" s="58" t="s">
        <v>1052</v>
      </c>
    </row>
    <row r="141" spans="1:105" ht="12" customHeight="1" x14ac:dyDescent="0.25">
      <c r="A141" s="28" t="s">
        <v>27</v>
      </c>
      <c r="B141" s="29">
        <f>B11*1000*11630/RES_summary!B$6</f>
        <v>70.293084929118024</v>
      </c>
      <c r="C141" s="29">
        <f>C11*1000*11630/RES_summary!C$6</f>
        <v>75.459084439936149</v>
      </c>
      <c r="D141" s="29">
        <f>D11*1000*11630/RES_summary!D$6</f>
        <v>82.495210229065179</v>
      </c>
      <c r="E141" s="29">
        <f>E11*1000*11630/RES_summary!E$6</f>
        <v>89.171010881442157</v>
      </c>
      <c r="F141" s="29">
        <f>F11*1000*11630/RES_summary!F$6</f>
        <v>95.927673567169208</v>
      </c>
      <c r="G141" s="29">
        <f>G11*1000*11630/RES_summary!G$6</f>
        <v>101.71242426082361</v>
      </c>
      <c r="H141" s="29">
        <f>H11*1000*11630/RES_summary!H$6</f>
        <v>104.42873894391465</v>
      </c>
      <c r="I141" s="29">
        <f>I11*1000*11630/RES_summary!I$6</f>
        <v>106.80507943144491</v>
      </c>
      <c r="J141" s="29">
        <f>J11*1000*11630/RES_summary!J$6</f>
        <v>110.41076483428682</v>
      </c>
      <c r="K141" s="29">
        <f>K11*1000*11630/RES_summary!K$6</f>
        <v>112.40227498258037</v>
      </c>
      <c r="L141" s="29">
        <f>L11*1000*11630/RES_summary!L$6</f>
        <v>115.77587678890697</v>
      </c>
      <c r="M141" s="29">
        <f>M11*1000*11630/RES_summary!M$6</f>
        <v>116.28634364448948</v>
      </c>
      <c r="N141" s="29">
        <f>N11*1000*11630/RES_summary!N$6</f>
        <v>127.38436201803856</v>
      </c>
      <c r="O141" s="29">
        <f>O11*1000*11630/RES_summary!O$6</f>
        <v>134.79129596468434</v>
      </c>
      <c r="P141" s="29">
        <f>P11*1000*11630/RES_summary!P$6</f>
        <v>138.35820805637957</v>
      </c>
      <c r="Q141" s="29">
        <f>Q11*1000*11630/RES_summary!Q$6</f>
        <v>149.32381105762281</v>
      </c>
      <c r="R141" s="29">
        <f>R11*1000*11630/RES_summary!R$6</f>
        <v>163.58942900455796</v>
      </c>
      <c r="S141" s="29">
        <f>S11*1000*11630/RES_summary!S$6</f>
        <v>183.41077362311364</v>
      </c>
      <c r="T141" s="29">
        <f>T11*1000*11630/RES_summary!T$6</f>
        <v>203.69758217639688</v>
      </c>
      <c r="U141" s="29">
        <f>U11*1000*11630/RES_summary!U$6</f>
        <v>228.74257985955157</v>
      </c>
      <c r="V141" s="29">
        <f>V11*1000*11630/RES_summary!V$6</f>
        <v>241.60289070572938</v>
      </c>
      <c r="W141" s="29">
        <f>W11*1000*11630/RES_summary!W$6</f>
        <v>304.07638868486066</v>
      </c>
      <c r="DA141" s="58" t="s">
        <v>1053</v>
      </c>
    </row>
    <row r="142" spans="1:105" ht="12.95" customHeight="1" x14ac:dyDescent="0.25">
      <c r="A142" s="23" t="s">
        <v>108</v>
      </c>
      <c r="B142" s="22">
        <f t="shared" ref="B142" si="114">SUM(B143:B144)</f>
        <v>536.90538944299396</v>
      </c>
      <c r="C142" s="22">
        <f t="shared" ref="C142:Q142" si="115">SUM(C143:C144)</f>
        <v>543.82042024894622</v>
      </c>
      <c r="D142" s="22">
        <f t="shared" si="115"/>
        <v>548.89626425904567</v>
      </c>
      <c r="E142" s="22">
        <f t="shared" si="115"/>
        <v>552.56451690205597</v>
      </c>
      <c r="F142" s="22">
        <f t="shared" si="115"/>
        <v>568.12916556893299</v>
      </c>
      <c r="G142" s="22">
        <f t="shared" si="115"/>
        <v>570.57322619187244</v>
      </c>
      <c r="H142" s="22">
        <f t="shared" si="115"/>
        <v>574.92737343544934</v>
      </c>
      <c r="I142" s="22">
        <f t="shared" si="115"/>
        <v>576.61817005072248</v>
      </c>
      <c r="J142" s="22">
        <f t="shared" si="115"/>
        <v>575.00320432383842</v>
      </c>
      <c r="K142" s="22">
        <f t="shared" si="115"/>
        <v>570.86841302914411</v>
      </c>
      <c r="L142" s="22">
        <f t="shared" si="115"/>
        <v>562.45732121295293</v>
      </c>
      <c r="M142" s="22">
        <f t="shared" si="115"/>
        <v>536.09993668361517</v>
      </c>
      <c r="N142" s="22">
        <f t="shared" si="115"/>
        <v>539.84519532349407</v>
      </c>
      <c r="O142" s="22">
        <f t="shared" si="115"/>
        <v>530.88658786356928</v>
      </c>
      <c r="P142" s="22">
        <f t="shared" si="115"/>
        <v>494.56570596008805</v>
      </c>
      <c r="Q142" s="22">
        <f t="shared" si="115"/>
        <v>475.90595555756238</v>
      </c>
      <c r="R142" s="22">
        <f t="shared" ref="R142:V142" si="116">SUM(R143:R144)</f>
        <v>465.89407446067537</v>
      </c>
      <c r="S142" s="22">
        <f t="shared" si="116"/>
        <v>465.12583169118875</v>
      </c>
      <c r="T142" s="22">
        <f t="shared" si="116"/>
        <v>455.88528426402684</v>
      </c>
      <c r="U142" s="22">
        <f t="shared" si="116"/>
        <v>461.76961296294962</v>
      </c>
      <c r="V142" s="22">
        <f t="shared" si="116"/>
        <v>447.60837835537404</v>
      </c>
      <c r="W142" s="22">
        <f t="shared" ref="W142" si="117">SUM(W143:W144)</f>
        <v>530.86900008185296</v>
      </c>
      <c r="DA142" s="57"/>
    </row>
    <row r="143" spans="1:105" ht="12" customHeight="1" x14ac:dyDescent="0.25">
      <c r="A143" s="30" t="s">
        <v>44</v>
      </c>
      <c r="B143" s="31">
        <f>B13*1000*11630/RES_summary!B$6</f>
        <v>378.85067342620619</v>
      </c>
      <c r="C143" s="31">
        <f>C13*1000*11630/RES_summary!C$6</f>
        <v>382.46794881679546</v>
      </c>
      <c r="D143" s="31">
        <f>D13*1000*11630/RES_summary!D$6</f>
        <v>384.9854285639621</v>
      </c>
      <c r="E143" s="31">
        <f>E13*1000*11630/RES_summary!E$6</f>
        <v>386.27714459369298</v>
      </c>
      <c r="F143" s="31">
        <f>F13*1000*11630/RES_summary!F$6</f>
        <v>395.36765548244267</v>
      </c>
      <c r="G143" s="31">
        <f>G13*1000*11630/RES_summary!G$6</f>
        <v>395.12581117651877</v>
      </c>
      <c r="H143" s="31">
        <f>H13*1000*11630/RES_summary!H$6</f>
        <v>396.68658745316179</v>
      </c>
      <c r="I143" s="31">
        <f>I13*1000*11630/RES_summary!I$6</f>
        <v>395.24937293624589</v>
      </c>
      <c r="J143" s="31">
        <f>J13*1000*11630/RES_summary!J$6</f>
        <v>391.5048961029616</v>
      </c>
      <c r="K143" s="31">
        <f>K13*1000*11630/RES_summary!K$6</f>
        <v>385.98511043620994</v>
      </c>
      <c r="L143" s="31">
        <f>L13*1000*11630/RES_summary!L$6</f>
        <v>375.29784770835909</v>
      </c>
      <c r="M143" s="31">
        <f>M13*1000*11630/RES_summary!M$6</f>
        <v>349.51595574748569</v>
      </c>
      <c r="N143" s="31">
        <f>N13*1000*11630/RES_summary!N$6</f>
        <v>343.36569703808806</v>
      </c>
      <c r="O143" s="31">
        <f>O13*1000*11630/RES_summary!O$6</f>
        <v>330.35630870644138</v>
      </c>
      <c r="P143" s="31">
        <f>P13*1000*11630/RES_summary!P$6</f>
        <v>297.76416581605184</v>
      </c>
      <c r="Q143" s="31">
        <f>Q13*1000*11630/RES_summary!Q$6</f>
        <v>276.016542516865</v>
      </c>
      <c r="R143" s="31">
        <f>R13*1000*11630/RES_summary!R$6</f>
        <v>258.58746016846356</v>
      </c>
      <c r="S143" s="31">
        <f>S13*1000*11630/RES_summary!S$6</f>
        <v>247.55247612205596</v>
      </c>
      <c r="T143" s="31">
        <f>T13*1000*11630/RES_summary!T$6</f>
        <v>231.66404730586655</v>
      </c>
      <c r="U143" s="31">
        <f>U13*1000*11630/RES_summary!U$6</f>
        <v>225.20765132771234</v>
      </c>
      <c r="V143" s="31">
        <f>V13*1000*11630/RES_summary!V$6</f>
        <v>210.22332637945257</v>
      </c>
      <c r="W143" s="31">
        <f>W13*1000*11630/RES_summary!W$6</f>
        <v>243.67612425009841</v>
      </c>
      <c r="DA143" s="59" t="s">
        <v>1054</v>
      </c>
    </row>
    <row r="144" spans="1:105" ht="12" customHeight="1" x14ac:dyDescent="0.25">
      <c r="A144" s="32" t="s">
        <v>25</v>
      </c>
      <c r="B144" s="33">
        <f>B14*1000*11630/RES_summary!B$6</f>
        <v>158.05471601678784</v>
      </c>
      <c r="C144" s="33">
        <f>C14*1000*11630/RES_summary!C$6</f>
        <v>161.35247143215071</v>
      </c>
      <c r="D144" s="33">
        <f>D14*1000*11630/RES_summary!D$6</f>
        <v>163.91083569508359</v>
      </c>
      <c r="E144" s="33">
        <f>E14*1000*11630/RES_summary!E$6</f>
        <v>166.28737230836302</v>
      </c>
      <c r="F144" s="33">
        <f>F14*1000*11630/RES_summary!F$6</f>
        <v>172.76151008649035</v>
      </c>
      <c r="G144" s="33">
        <f>G14*1000*11630/RES_summary!G$6</f>
        <v>175.44741501535364</v>
      </c>
      <c r="H144" s="33">
        <f>H14*1000*11630/RES_summary!H$6</f>
        <v>178.24078598228758</v>
      </c>
      <c r="I144" s="33">
        <f>I14*1000*11630/RES_summary!I$6</f>
        <v>181.36879711447662</v>
      </c>
      <c r="J144" s="33">
        <f>J14*1000*11630/RES_summary!J$6</f>
        <v>183.49830822087679</v>
      </c>
      <c r="K144" s="33">
        <f>K14*1000*11630/RES_summary!K$6</f>
        <v>184.88330259293414</v>
      </c>
      <c r="L144" s="33">
        <f>L14*1000*11630/RES_summary!L$6</f>
        <v>187.15947350459382</v>
      </c>
      <c r="M144" s="33">
        <f>M14*1000*11630/RES_summary!M$6</f>
        <v>186.58398093612945</v>
      </c>
      <c r="N144" s="33">
        <f>N14*1000*11630/RES_summary!N$6</f>
        <v>196.47949828540601</v>
      </c>
      <c r="O144" s="33">
        <f>O14*1000*11630/RES_summary!O$6</f>
        <v>200.53027915712789</v>
      </c>
      <c r="P144" s="33">
        <f>P14*1000*11630/RES_summary!P$6</f>
        <v>196.80154014403618</v>
      </c>
      <c r="Q144" s="33">
        <f>Q14*1000*11630/RES_summary!Q$6</f>
        <v>199.88941304069741</v>
      </c>
      <c r="R144" s="33">
        <f>R14*1000*11630/RES_summary!R$6</f>
        <v>207.3066142922118</v>
      </c>
      <c r="S144" s="33">
        <f>S14*1000*11630/RES_summary!S$6</f>
        <v>217.57335556913276</v>
      </c>
      <c r="T144" s="33">
        <f>T14*1000*11630/RES_summary!T$6</f>
        <v>224.22123695816032</v>
      </c>
      <c r="U144" s="33">
        <f>U14*1000*11630/RES_summary!U$6</f>
        <v>236.56196163523728</v>
      </c>
      <c r="V144" s="33">
        <f>V14*1000*11630/RES_summary!V$6</f>
        <v>237.38505197592147</v>
      </c>
      <c r="W144" s="33">
        <f>W14*1000*11630/RES_summary!W$6</f>
        <v>287.19287583175452</v>
      </c>
      <c r="DA144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W30 W35 W38 W41:W43 W48 W51 W54:W56 W61 W64 W67:W69 W74 W77 W80:W82 W87 W90 W93:W95 W100 W103 W106:W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212.26120995333284</v>
      </c>
      <c r="C3" s="49">
        <f t="shared" ref="C3:W3" si="0">C5*C11/11630</f>
        <v>213.18703911633364</v>
      </c>
      <c r="D3" s="49">
        <f t="shared" si="0"/>
        <v>214.05843185037426</v>
      </c>
      <c r="E3" s="49">
        <f t="shared" si="0"/>
        <v>214.46653446952627</v>
      </c>
      <c r="F3" s="49">
        <f t="shared" si="0"/>
        <v>212.32634275423251</v>
      </c>
      <c r="G3" s="49">
        <f t="shared" si="0"/>
        <v>210.93581297051503</v>
      </c>
      <c r="H3" s="49">
        <f t="shared" si="0"/>
        <v>208.82589888571843</v>
      </c>
      <c r="I3" s="49">
        <f t="shared" si="0"/>
        <v>206.03748951544773</v>
      </c>
      <c r="J3" s="49">
        <f t="shared" si="0"/>
        <v>203.24750698828643</v>
      </c>
      <c r="K3" s="49">
        <f t="shared" si="0"/>
        <v>200.03980288753655</v>
      </c>
      <c r="L3" s="49">
        <f t="shared" si="0"/>
        <v>196.5312196815859</v>
      </c>
      <c r="M3" s="49">
        <f t="shared" si="0"/>
        <v>192.32613998037573</v>
      </c>
      <c r="N3" s="49">
        <f t="shared" si="0"/>
        <v>187.93335029446646</v>
      </c>
      <c r="O3" s="49">
        <f t="shared" si="0"/>
        <v>183.90200481374487</v>
      </c>
      <c r="P3" s="49">
        <f t="shared" si="0"/>
        <v>180.06245570151461</v>
      </c>
      <c r="Q3" s="49">
        <f t="shared" si="0"/>
        <v>175.01989320028693</v>
      </c>
      <c r="R3" s="49">
        <f t="shared" si="0"/>
        <v>169.79434375772385</v>
      </c>
      <c r="S3" s="49">
        <f t="shared" si="0"/>
        <v>163.64400784250063</v>
      </c>
      <c r="T3" s="49">
        <f t="shared" si="0"/>
        <v>157.65261231769659</v>
      </c>
      <c r="U3" s="49">
        <f t="shared" si="0"/>
        <v>152.6554305712734</v>
      </c>
      <c r="V3" s="49">
        <f t="shared" si="0"/>
        <v>148.58247319424714</v>
      </c>
      <c r="W3" s="49">
        <f t="shared" si="0"/>
        <v>144.20352485985364</v>
      </c>
      <c r="DA3" s="62" t="s">
        <v>967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281.80341001795239</v>
      </c>
      <c r="C5" s="49">
        <f t="shared" ref="C5:W5" si="1">C7*C13/1000000</f>
        <v>283.03256448892267</v>
      </c>
      <c r="D5" s="49">
        <f t="shared" si="1"/>
        <v>284.18944776482363</v>
      </c>
      <c r="E5" s="49">
        <f t="shared" si="1"/>
        <v>284.73125523751054</v>
      </c>
      <c r="F5" s="49">
        <f t="shared" si="1"/>
        <v>281.88988198992303</v>
      </c>
      <c r="G5" s="49">
        <f t="shared" si="1"/>
        <v>280.04377909213372</v>
      </c>
      <c r="H5" s="49">
        <f t="shared" si="1"/>
        <v>277.24260320101678</v>
      </c>
      <c r="I5" s="49">
        <f t="shared" si="1"/>
        <v>273.54063961925328</v>
      </c>
      <c r="J5" s="49">
        <f t="shared" si="1"/>
        <v>269.83658747417496</v>
      </c>
      <c r="K5" s="49">
        <f t="shared" si="1"/>
        <v>265.57795748653552</v>
      </c>
      <c r="L5" s="49">
        <f t="shared" si="1"/>
        <v>260.91987270511925</v>
      </c>
      <c r="M5" s="49">
        <f t="shared" si="1"/>
        <v>255.3371013666405</v>
      </c>
      <c r="N5" s="49">
        <f t="shared" si="1"/>
        <v>249.50512145258517</v>
      </c>
      <c r="O5" s="49">
        <f t="shared" si="1"/>
        <v>244.15300410774591</v>
      </c>
      <c r="P5" s="49">
        <f t="shared" si="1"/>
        <v>239.05552052609784</v>
      </c>
      <c r="Q5" s="49">
        <f t="shared" si="1"/>
        <v>232.36088560723039</v>
      </c>
      <c r="R5" s="49">
        <f t="shared" si="1"/>
        <v>225.42331254592804</v>
      </c>
      <c r="S5" s="49">
        <f t="shared" si="1"/>
        <v>217.25796931601406</v>
      </c>
      <c r="T5" s="49">
        <f t="shared" si="1"/>
        <v>209.30363941264983</v>
      </c>
      <c r="U5" s="49">
        <f t="shared" si="1"/>
        <v>202.66925314428198</v>
      </c>
      <c r="V5" s="49">
        <f t="shared" si="1"/>
        <v>197.26189078186016</v>
      </c>
      <c r="W5" s="49">
        <f t="shared" si="1"/>
        <v>191.44828700001119</v>
      </c>
      <c r="DA5" s="62" t="s">
        <v>976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5801085</v>
      </c>
      <c r="C7" s="35">
        <v>5916245</v>
      </c>
      <c r="D7" s="35">
        <v>6047768</v>
      </c>
      <c r="E7" s="35">
        <v>6175135</v>
      </c>
      <c r="F7" s="35">
        <v>6219155</v>
      </c>
      <c r="G7" s="35">
        <v>6303783</v>
      </c>
      <c r="H7" s="35">
        <v>6372770</v>
      </c>
      <c r="I7" s="35">
        <v>6425747</v>
      </c>
      <c r="J7" s="35">
        <v>6493375</v>
      </c>
      <c r="K7" s="35">
        <v>6556264</v>
      </c>
      <c r="L7" s="35">
        <v>6621160</v>
      </c>
      <c r="M7" s="35">
        <v>6663899</v>
      </c>
      <c r="N7" s="35">
        <v>6714226</v>
      </c>
      <c r="O7" s="35">
        <v>6803440</v>
      </c>
      <c r="P7" s="35">
        <v>6927499</v>
      </c>
      <c r="Q7" s="35">
        <v>7018685</v>
      </c>
      <c r="R7" s="35">
        <v>7113221</v>
      </c>
      <c r="S7" s="35">
        <v>7161561</v>
      </c>
      <c r="T7" s="35">
        <v>7230790</v>
      </c>
      <c r="U7" s="35">
        <v>7269772</v>
      </c>
      <c r="V7" s="35">
        <v>7351853</v>
      </c>
      <c r="W7" s="35">
        <v>7395088</v>
      </c>
      <c r="DA7" s="59" t="s">
        <v>984</v>
      </c>
    </row>
    <row r="8" spans="1:105" ht="12.95" customHeight="1" x14ac:dyDescent="0.25">
      <c r="A8" s="51" t="s">
        <v>116</v>
      </c>
      <c r="B8" s="52"/>
      <c r="C8" s="52">
        <v>420179.63827008568</v>
      </c>
      <c r="D8" s="52">
        <v>438504.604041785</v>
      </c>
      <c r="E8" s="52">
        <v>436323.18968842458</v>
      </c>
      <c r="F8" s="52">
        <v>354963.47638432868</v>
      </c>
      <c r="G8" s="52">
        <v>397571.54582595266</v>
      </c>
      <c r="H8" s="52">
        <v>383943.48023524787</v>
      </c>
      <c r="I8" s="52">
        <v>369959.36236303858</v>
      </c>
      <c r="J8" s="52">
        <v>386649.27549242228</v>
      </c>
      <c r="K8" s="52">
        <v>383962.30344219506</v>
      </c>
      <c r="L8" s="52">
        <v>388034.5305703003</v>
      </c>
      <c r="M8" s="52">
        <v>367956.04177728947</v>
      </c>
      <c r="N8" s="52">
        <v>377635.92250981927</v>
      </c>
      <c r="O8" s="52">
        <v>418628.2587641608</v>
      </c>
      <c r="P8" s="52">
        <v>455592.1370897349</v>
      </c>
      <c r="Q8" s="52">
        <v>424851.64459267166</v>
      </c>
      <c r="R8" s="52">
        <v>430347.86893939134</v>
      </c>
      <c r="S8" s="52">
        <v>386311.89836020581</v>
      </c>
      <c r="T8" s="52">
        <v>409374.82165294699</v>
      </c>
      <c r="U8" s="52">
        <v>459161.63827008568</v>
      </c>
      <c r="V8" s="52">
        <v>520585.604041785</v>
      </c>
      <c r="W8" s="52">
        <v>479558.18968842458</v>
      </c>
      <c r="DA8" s="63" t="s">
        <v>992</v>
      </c>
    </row>
    <row r="9" spans="1:105" ht="12.95" customHeight="1" x14ac:dyDescent="0.25">
      <c r="A9" s="53" t="s">
        <v>115</v>
      </c>
      <c r="B9" s="36"/>
      <c r="C9" s="36">
        <v>305019.63827008568</v>
      </c>
      <c r="D9" s="36">
        <v>306981.604041785</v>
      </c>
      <c r="E9" s="36">
        <v>308956.18968842458</v>
      </c>
      <c r="F9" s="36">
        <v>310943.47638432868</v>
      </c>
      <c r="G9" s="36">
        <v>312943.54582595266</v>
      </c>
      <c r="H9" s="36">
        <v>314956.48023524787</v>
      </c>
      <c r="I9" s="36">
        <v>316982.36236303858</v>
      </c>
      <c r="J9" s="36">
        <v>319021.27549242228</v>
      </c>
      <c r="K9" s="36">
        <v>321073.30344219506</v>
      </c>
      <c r="L9" s="36">
        <v>323138.5305703003</v>
      </c>
      <c r="M9" s="36">
        <v>325217.04177728947</v>
      </c>
      <c r="N9" s="36">
        <v>327308.92250981927</v>
      </c>
      <c r="O9" s="36">
        <v>329414.2587641608</v>
      </c>
      <c r="P9" s="36">
        <v>331533.1370897349</v>
      </c>
      <c r="Q9" s="36">
        <v>333665.64459267166</v>
      </c>
      <c r="R9" s="36">
        <v>335811.86893939134</v>
      </c>
      <c r="S9" s="36">
        <v>337971.89836020581</v>
      </c>
      <c r="T9" s="36">
        <v>340145.82165294699</v>
      </c>
      <c r="U9" s="36">
        <v>420179.63827008568</v>
      </c>
      <c r="V9" s="36">
        <v>438504.604041785</v>
      </c>
      <c r="W9" s="36">
        <v>436323.18968842458</v>
      </c>
      <c r="DA9" s="60" t="s">
        <v>1000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8759.9999999999927</v>
      </c>
      <c r="C11" s="54">
        <v>8759.9999999999909</v>
      </c>
      <c r="D11" s="54">
        <v>8759.9999999999927</v>
      </c>
      <c r="E11" s="54">
        <v>8759.9999999999945</v>
      </c>
      <c r="F11" s="54">
        <v>8759.9999999999945</v>
      </c>
      <c r="G11" s="54">
        <v>8759.9999999999945</v>
      </c>
      <c r="H11" s="54">
        <v>8759.9999999999945</v>
      </c>
      <c r="I11" s="54">
        <v>8759.9999999999945</v>
      </c>
      <c r="J11" s="54">
        <v>8759.9999999999945</v>
      </c>
      <c r="K11" s="54">
        <v>8759.9999999999964</v>
      </c>
      <c r="L11" s="54">
        <v>8759.9999999999964</v>
      </c>
      <c r="M11" s="54">
        <v>8759.9999999999964</v>
      </c>
      <c r="N11" s="54">
        <v>8759.9999999999945</v>
      </c>
      <c r="O11" s="54">
        <v>8759.9999999999945</v>
      </c>
      <c r="P11" s="54">
        <v>8759.9999999999909</v>
      </c>
      <c r="Q11" s="54">
        <v>8759.9999999999945</v>
      </c>
      <c r="R11" s="54">
        <v>8759.9999999999945</v>
      </c>
      <c r="S11" s="54">
        <v>8759.9999999999964</v>
      </c>
      <c r="T11" s="54">
        <v>8759.9999999999945</v>
      </c>
      <c r="U11" s="54">
        <v>8759.9999999999964</v>
      </c>
      <c r="V11" s="54">
        <v>8759.9999999999964</v>
      </c>
      <c r="W11" s="54">
        <v>8759.9999999999982</v>
      </c>
      <c r="DA11" s="62" t="s">
        <v>1008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48.577707449201725</v>
      </c>
      <c r="C13" s="35">
        <v>47.839899207845967</v>
      </c>
      <c r="D13" s="35">
        <v>46.990798549948281</v>
      </c>
      <c r="E13" s="35">
        <v>46.109316676884077</v>
      </c>
      <c r="F13" s="35">
        <v>45.326074360571972</v>
      </c>
      <c r="G13" s="35">
        <v>44.424717521547571</v>
      </c>
      <c r="H13" s="35">
        <v>43.504253754806278</v>
      </c>
      <c r="I13" s="35">
        <v>42.569469295827126</v>
      </c>
      <c r="J13" s="35">
        <v>41.555675973461412</v>
      </c>
      <c r="K13" s="35">
        <v>40.507514262167533</v>
      </c>
      <c r="L13" s="35">
        <v>39.406972902802416</v>
      </c>
      <c r="M13" s="35">
        <v>38.316472288466635</v>
      </c>
      <c r="N13" s="35">
        <v>37.160667730366114</v>
      </c>
      <c r="O13" s="35">
        <v>35.886699097478029</v>
      </c>
      <c r="P13" s="35">
        <v>34.508199932774851</v>
      </c>
      <c r="Q13" s="35">
        <v>33.106042742654843</v>
      </c>
      <c r="R13" s="35">
        <v>31.690750582039843</v>
      </c>
      <c r="S13" s="35">
        <v>30.3366778996945</v>
      </c>
      <c r="T13" s="35">
        <v>28.946164860637612</v>
      </c>
      <c r="U13" s="35">
        <v>27.878350675135614</v>
      </c>
      <c r="V13" s="35">
        <v>26.831588006705271</v>
      </c>
      <c r="W13" s="35">
        <v>25.888574551108952</v>
      </c>
      <c r="DA13" s="59" t="s">
        <v>1016</v>
      </c>
    </row>
    <row r="14" spans="1:105" ht="12.95" customHeight="1" x14ac:dyDescent="0.25">
      <c r="A14" s="53" t="s">
        <v>112</v>
      </c>
      <c r="B14" s="36"/>
      <c r="C14" s="36">
        <v>38.189164261218821</v>
      </c>
      <c r="D14" s="36">
        <v>36.645785885062793</v>
      </c>
      <c r="E14" s="36">
        <v>35.639157481168048</v>
      </c>
      <c r="F14" s="36">
        <v>34.548760076290264</v>
      </c>
      <c r="G14" s="36">
        <v>33.593895890392936</v>
      </c>
      <c r="H14" s="36">
        <v>32.553457757175813</v>
      </c>
      <c r="I14" s="36">
        <v>31.615128777812949</v>
      </c>
      <c r="J14" s="36">
        <v>30.501208183680824</v>
      </c>
      <c r="K14" s="36">
        <v>29.529917169150853</v>
      </c>
      <c r="L14" s="36">
        <v>28.4491284988685</v>
      </c>
      <c r="M14" s="36">
        <v>27.762900495207468</v>
      </c>
      <c r="N14" s="36">
        <v>26.660432890565943</v>
      </c>
      <c r="O14" s="36">
        <v>25.440404282410597</v>
      </c>
      <c r="P14" s="36">
        <v>24.161163605519043</v>
      </c>
      <c r="Q14" s="36">
        <v>22.393880949022392</v>
      </c>
      <c r="R14" s="36">
        <v>21.785625868465683</v>
      </c>
      <c r="S14" s="36">
        <v>21.36241935521377</v>
      </c>
      <c r="T14" s="36">
        <v>20.932343314034217</v>
      </c>
      <c r="U14" s="36">
        <v>20.498060317512259</v>
      </c>
      <c r="V14" s="36">
        <v>20.480749725172743</v>
      </c>
      <c r="W14" s="36">
        <v>20.303244314247543</v>
      </c>
      <c r="DA14" s="60" t="s">
        <v>1024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1.7688224681374216</v>
      </c>
      <c r="C16" s="44">
        <f>C7/RES_summary!C$6</f>
        <v>1.775384455646335</v>
      </c>
      <c r="D16" s="44">
        <f>D7/RES_summary!D$6</f>
        <v>1.7805022810616535</v>
      </c>
      <c r="E16" s="44">
        <f>E7/RES_summary!E$6</f>
        <v>1.7846298036198727</v>
      </c>
      <c r="F16" s="44">
        <f>F7/RES_summary!F$6</f>
        <v>1.7880147062628693</v>
      </c>
      <c r="G16" s="44">
        <f>G7/RES_summary!G$6</f>
        <v>1.7908998473534878</v>
      </c>
      <c r="H16" s="44">
        <f>H7/RES_summary!H$6</f>
        <v>1.7934833388305831</v>
      </c>
      <c r="I16" s="44">
        <f>I7/RES_summary!I$6</f>
        <v>1.7959232669538505</v>
      </c>
      <c r="J16" s="44">
        <f>J7/RES_summary!J$6</f>
        <v>1.7984204283001242</v>
      </c>
      <c r="K16" s="44">
        <f>K7/RES_summary!K$6</f>
        <v>1.8013005877619246</v>
      </c>
      <c r="L16" s="44">
        <f>L7/RES_summary!L$6</f>
        <v>1.8044066136540218</v>
      </c>
      <c r="M16" s="44">
        <f>M7/RES_summary!M$6</f>
        <v>1.8069752906484087</v>
      </c>
      <c r="N16" s="44">
        <f>N7/RES_summary!N$6</f>
        <v>1.8086943169741891</v>
      </c>
      <c r="O16" s="44">
        <f>O7/RES_summary!O$6</f>
        <v>1.8095583611988539</v>
      </c>
      <c r="P16" s="44">
        <f>P7/RES_summary!P$6</f>
        <v>1.8100867901140374</v>
      </c>
      <c r="Q16" s="44">
        <f>Q7/RES_summary!Q$6</f>
        <v>1.8100758620618511</v>
      </c>
      <c r="R16" s="44">
        <f>R7/RES_summary!R$6</f>
        <v>1.8092764441713247</v>
      </c>
      <c r="S16" s="44">
        <f>S7/RES_summary!S$6</f>
        <v>1.8081731811937451</v>
      </c>
      <c r="T16" s="44">
        <f>T7/RES_summary!T$6</f>
        <v>1.8072330411084352</v>
      </c>
      <c r="U16" s="44">
        <f>U7/RES_summary!U$6</f>
        <v>1.8070259471710457</v>
      </c>
      <c r="V16" s="44">
        <f>V7/RES_summary!V$6</f>
        <v>1.8080090599001051</v>
      </c>
      <c r="W16" s="44">
        <f>W7/RES_summary!W$6</f>
        <v>1.8097244797624064</v>
      </c>
      <c r="DA16" s="59" t="s">
        <v>1032</v>
      </c>
    </row>
    <row r="17" spans="1:105" ht="12.95" customHeight="1" x14ac:dyDescent="0.25">
      <c r="A17" s="51" t="s">
        <v>43</v>
      </c>
      <c r="B17" s="52">
        <f t="shared" ref="B17:Q17" si="2">B13*B16</f>
        <v>85.925340386754613</v>
      </c>
      <c r="C17" s="52">
        <f t="shared" si="2"/>
        <v>84.934213413297144</v>
      </c>
      <c r="D17" s="52">
        <f t="shared" si="2"/>
        <v>83.667224007091548</v>
      </c>
      <c r="E17" s="52">
        <f t="shared" si="2"/>
        <v>82.288060766114157</v>
      </c>
      <c r="F17" s="52">
        <f t="shared" si="2"/>
        <v>81.043687533867072</v>
      </c>
      <c r="G17" s="52">
        <f t="shared" si="2"/>
        <v>79.560219828061364</v>
      </c>
      <c r="H17" s="52">
        <f t="shared" si="2"/>
        <v>78.024154277502902</v>
      </c>
      <c r="I17" s="52">
        <f t="shared" si="2"/>
        <v>76.451500370253484</v>
      </c>
      <c r="J17" s="52">
        <f t="shared" si="2"/>
        <v>74.734576582493645</v>
      </c>
      <c r="K17" s="52">
        <f t="shared" si="2"/>
        <v>72.966209249216917</v>
      </c>
      <c r="L17" s="52">
        <f t="shared" si="2"/>
        <v>71.106202529901509</v>
      </c>
      <c r="M17" s="52">
        <f t="shared" si="2"/>
        <v>69.23691865007369</v>
      </c>
      <c r="N17" s="52">
        <f t="shared" si="2"/>
        <v>67.212288538879335</v>
      </c>
      <c r="O17" s="52">
        <f t="shared" si="2"/>
        <v>64.939076407668736</v>
      </c>
      <c r="P17" s="52">
        <f t="shared" si="2"/>
        <v>62.462836848929868</v>
      </c>
      <c r="Q17" s="52">
        <f t="shared" si="2"/>
        <v>59.924448856867457</v>
      </c>
      <c r="R17" s="52">
        <f t="shared" ref="R17:V17" si="3">R13*R16</f>
        <v>57.337328526193389</v>
      </c>
      <c r="S17" s="52">
        <f t="shared" si="3"/>
        <v>54.853967384740585</v>
      </c>
      <c r="T17" s="52">
        <f t="shared" si="3"/>
        <v>52.312465549516233</v>
      </c>
      <c r="U17" s="52">
        <f t="shared" si="3"/>
        <v>50.376903034303496</v>
      </c>
      <c r="V17" s="52">
        <f t="shared" si="3"/>
        <v>48.511754207630133</v>
      </c>
      <c r="W17" s="52">
        <f t="shared" ref="W17" si="4">W13*W16</f>
        <v>46.851187111295921</v>
      </c>
      <c r="DA17" s="63" t="s">
        <v>1040</v>
      </c>
    </row>
    <row r="18" spans="1:105" ht="12.95" customHeight="1" x14ac:dyDescent="0.25">
      <c r="A18" s="53" t="s">
        <v>42</v>
      </c>
      <c r="B18" s="36">
        <f>B3*11630*1000/RES_summary!B$6</f>
        <v>752.70598178796968</v>
      </c>
      <c r="C18" s="36">
        <f>C3*11630*1000/RES_summary!C$6</f>
        <v>744.02370950048237</v>
      </c>
      <c r="D18" s="36">
        <f>D3*11630*1000/RES_summary!D$6</f>
        <v>732.92488230212132</v>
      </c>
      <c r="E18" s="36">
        <f>E3*11630*1000/RES_summary!E$6</f>
        <v>720.84341231115934</v>
      </c>
      <c r="F18" s="36">
        <f>F3*11630*1000/RES_summary!F$6</f>
        <v>709.94270279667523</v>
      </c>
      <c r="G18" s="36">
        <f>G3*11630*1000/RES_summary!G$6</f>
        <v>696.94752569381706</v>
      </c>
      <c r="H18" s="36">
        <f>H3*11630*1000/RES_summary!H$6</f>
        <v>683.49159147092485</v>
      </c>
      <c r="I18" s="36">
        <f>I3*11630*1000/RES_summary!I$6</f>
        <v>669.71514324342013</v>
      </c>
      <c r="J18" s="36">
        <f>J3*11630*1000/RES_summary!J$6</f>
        <v>654.67489086264391</v>
      </c>
      <c r="K18" s="36">
        <f>K3*11630*1000/RES_summary!K$6</f>
        <v>639.18399302313992</v>
      </c>
      <c r="L18" s="36">
        <f>L3*11630*1000/RES_summary!L$6</f>
        <v>622.89033416193695</v>
      </c>
      <c r="M18" s="36">
        <f>M3*11630*1000/RES_summary!M$6</f>
        <v>606.51540737464529</v>
      </c>
      <c r="N18" s="36">
        <f>N3*11630*1000/RES_summary!N$6</f>
        <v>588.77964760058262</v>
      </c>
      <c r="O18" s="36">
        <f>O3*11630*1000/RES_summary!O$6</f>
        <v>568.86630933117772</v>
      </c>
      <c r="P18" s="36">
        <f>P3*11630*1000/RES_summary!P$6</f>
        <v>547.17445079662514</v>
      </c>
      <c r="Q18" s="36">
        <f>Q3*11630*1000/RES_summary!Q$6</f>
        <v>524.93817198615864</v>
      </c>
      <c r="R18" s="36">
        <f>R3*11630*1000/RES_summary!R$6</f>
        <v>502.27499788945374</v>
      </c>
      <c r="S18" s="36">
        <f>S3*11630*1000/RES_summary!S$6</f>
        <v>480.52075429032743</v>
      </c>
      <c r="T18" s="36">
        <f>T3*11630*1000/RES_summary!T$6</f>
        <v>458.25719821376191</v>
      </c>
      <c r="U18" s="36">
        <f>U3*11630*1000/RES_summary!U$6</f>
        <v>441.30167058049852</v>
      </c>
      <c r="V18" s="36">
        <f>V3*11630*1000/RES_summary!V$6</f>
        <v>424.96296685883971</v>
      </c>
      <c r="W18" s="36">
        <f>W3*11630*1000/RES_summary!W$6</f>
        <v>410.41639909495223</v>
      </c>
      <c r="DA18" s="60" t="s">
        <v>1048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69.930030239293231</v>
      </c>
      <c r="C3" s="49">
        <f t="shared" ref="C3:W3" si="0">C5*C11/11630</f>
        <v>69.32845117937552</v>
      </c>
      <c r="D3" s="49">
        <f t="shared" si="0"/>
        <v>70.260572760221265</v>
      </c>
      <c r="E3" s="49">
        <f t="shared" si="0"/>
        <v>70.902988274439181</v>
      </c>
      <c r="F3" s="49">
        <f t="shared" si="0"/>
        <v>69.802923758212813</v>
      </c>
      <c r="G3" s="49">
        <f t="shared" si="0"/>
        <v>69.76196712502653</v>
      </c>
      <c r="H3" s="49">
        <f t="shared" si="0"/>
        <v>69.205337099025144</v>
      </c>
      <c r="I3" s="49">
        <f t="shared" si="0"/>
        <v>68.13253060710467</v>
      </c>
      <c r="J3" s="49">
        <f t="shared" si="0"/>
        <v>66.14663177357599</v>
      </c>
      <c r="K3" s="49">
        <f t="shared" si="0"/>
        <v>64.793056570840932</v>
      </c>
      <c r="L3" s="49">
        <f t="shared" si="0"/>
        <v>63.312418708892132</v>
      </c>
      <c r="M3" s="49">
        <f t="shared" si="0"/>
        <v>60.127306743644404</v>
      </c>
      <c r="N3" s="49">
        <f t="shared" si="0"/>
        <v>59.817653831861726</v>
      </c>
      <c r="O3" s="49">
        <f t="shared" si="0"/>
        <v>58.441024472430556</v>
      </c>
      <c r="P3" s="49">
        <f t="shared" si="0"/>
        <v>54.380848079417341</v>
      </c>
      <c r="Q3" s="49">
        <f t="shared" si="0"/>
        <v>52.401356995514526</v>
      </c>
      <c r="R3" s="49">
        <f t="shared" si="0"/>
        <v>51.379222547710981</v>
      </c>
      <c r="S3" s="49">
        <f t="shared" si="0"/>
        <v>50.673742127632913</v>
      </c>
      <c r="T3" s="49">
        <f t="shared" si="0"/>
        <v>49.398504283078942</v>
      </c>
      <c r="U3" s="49">
        <f t="shared" si="0"/>
        <v>49.880354291771461</v>
      </c>
      <c r="V3" s="49">
        <f t="shared" si="0"/>
        <v>46.69281231670152</v>
      </c>
      <c r="W3" s="49">
        <f t="shared" si="0"/>
        <v>48.366904441684085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1998.322476177967</v>
      </c>
      <c r="C5" s="49">
        <f t="shared" ref="C5:W5" si="1">C7*C13/1000000</f>
        <v>2025.5764307502736</v>
      </c>
      <c r="D5" s="49">
        <f t="shared" si="1"/>
        <v>2049.6712765703051</v>
      </c>
      <c r="E5" s="49">
        <f t="shared" si="1"/>
        <v>2067.3334242378346</v>
      </c>
      <c r="F5" s="49">
        <f t="shared" si="1"/>
        <v>2055.7133468377019</v>
      </c>
      <c r="G5" s="49">
        <f t="shared" si="1"/>
        <v>2050.2257194670674</v>
      </c>
      <c r="H5" s="49">
        <f t="shared" si="1"/>
        <v>2033.7013885121073</v>
      </c>
      <c r="I5" s="49">
        <f t="shared" si="1"/>
        <v>2007.2342737165918</v>
      </c>
      <c r="J5" s="49">
        <f t="shared" si="1"/>
        <v>1978.6841161247187</v>
      </c>
      <c r="K5" s="49">
        <f t="shared" si="1"/>
        <v>1939.7616176333227</v>
      </c>
      <c r="L5" s="49">
        <f t="shared" si="1"/>
        <v>1890.0515915853264</v>
      </c>
      <c r="M5" s="49">
        <f t="shared" si="1"/>
        <v>1827.6380492845533</v>
      </c>
      <c r="N5" s="49">
        <f t="shared" si="1"/>
        <v>1761.076069252907</v>
      </c>
      <c r="O5" s="49">
        <f t="shared" si="1"/>
        <v>1698.5290750292993</v>
      </c>
      <c r="P5" s="49">
        <f t="shared" si="1"/>
        <v>1641.8457432950511</v>
      </c>
      <c r="Q5" s="49">
        <f t="shared" si="1"/>
        <v>1582.2460005515695</v>
      </c>
      <c r="R5" s="49">
        <f t="shared" si="1"/>
        <v>1531.3365821957698</v>
      </c>
      <c r="S5" s="49">
        <f t="shared" si="1"/>
        <v>1477.6634380536157</v>
      </c>
      <c r="T5" s="49">
        <f t="shared" si="1"/>
        <v>1430.6653250163768</v>
      </c>
      <c r="U5" s="49">
        <f t="shared" si="1"/>
        <v>1391.2921232989627</v>
      </c>
      <c r="V5" s="49">
        <f t="shared" si="1"/>
        <v>1354.486612182613</v>
      </c>
      <c r="W5" s="49">
        <f t="shared" si="1"/>
        <v>1317.8986607340189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3074111</v>
      </c>
      <c r="C7" s="35">
        <v>3142980</v>
      </c>
      <c r="D7" s="35">
        <v>3220022</v>
      </c>
      <c r="E7" s="35">
        <v>3294420</v>
      </c>
      <c r="F7" s="35">
        <v>3323791</v>
      </c>
      <c r="G7" s="35">
        <v>3374211</v>
      </c>
      <c r="H7" s="35">
        <v>3415555</v>
      </c>
      <c r="I7" s="35">
        <v>3447390</v>
      </c>
      <c r="J7" s="35">
        <v>3485786</v>
      </c>
      <c r="K7" s="35">
        <v>3519628</v>
      </c>
      <c r="L7" s="35">
        <v>3548236</v>
      </c>
      <c r="M7" s="35">
        <v>3556150</v>
      </c>
      <c r="N7" s="35">
        <v>3558993</v>
      </c>
      <c r="O7" s="35">
        <v>3581946</v>
      </c>
      <c r="P7" s="35">
        <v>3635806</v>
      </c>
      <c r="Q7" s="35">
        <v>3687100</v>
      </c>
      <c r="R7" s="35">
        <v>3748714</v>
      </c>
      <c r="S7" s="35">
        <v>3790544</v>
      </c>
      <c r="T7" s="35">
        <v>3844115</v>
      </c>
      <c r="U7" s="35">
        <v>3877584</v>
      </c>
      <c r="V7" s="35">
        <v>3927699</v>
      </c>
      <c r="W7" s="35">
        <v>3954275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255921.60213101376</v>
      </c>
      <c r="D8" s="52">
        <v>266509.55799552519</v>
      </c>
      <c r="E8" s="52">
        <v>266311.69231872167</v>
      </c>
      <c r="F8" s="52">
        <v>223762.40763230249</v>
      </c>
      <c r="G8" s="52">
        <v>247321.1116648796</v>
      </c>
      <c r="H8" s="52">
        <v>240787.21740907477</v>
      </c>
      <c r="I8" s="52">
        <v>233853.14318948006</v>
      </c>
      <c r="J8" s="52">
        <v>243022.31273149746</v>
      </c>
      <c r="K8" s="52">
        <v>241110.15523106419</v>
      </c>
      <c r="L8" s="52">
        <v>238552.10542528331</v>
      </c>
      <c r="M8" s="52">
        <v>220568.60366396187</v>
      </c>
      <c r="N8" s="52">
        <v>218243.09598207427</v>
      </c>
      <c r="O8" s="52">
        <v>241134.03417316079</v>
      </c>
      <c r="P8" s="52">
        <v>274857.8758636741</v>
      </c>
      <c r="Q8" s="52">
        <v>275145.08458828554</v>
      </c>
      <c r="R8" s="52">
        <v>317535.60213101376</v>
      </c>
      <c r="S8" s="52">
        <v>308339.55799552519</v>
      </c>
      <c r="T8" s="52">
        <v>319882.69231872167</v>
      </c>
      <c r="U8" s="52">
        <v>257231.40763230249</v>
      </c>
      <c r="V8" s="52">
        <v>297436.1116648796</v>
      </c>
      <c r="W8" s="52">
        <v>267363.21740907477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187052.60213101376</v>
      </c>
      <c r="D9" s="36">
        <v>189467.55799552519</v>
      </c>
      <c r="E9" s="36">
        <v>191913.69231872167</v>
      </c>
      <c r="F9" s="36">
        <v>194391.40763230249</v>
      </c>
      <c r="G9" s="36">
        <v>196901.1116648796</v>
      </c>
      <c r="H9" s="36">
        <v>199443.21740907477</v>
      </c>
      <c r="I9" s="36">
        <v>202018.14318948006</v>
      </c>
      <c r="J9" s="36">
        <v>204626.31273149746</v>
      </c>
      <c r="K9" s="36">
        <v>207268.15523106419</v>
      </c>
      <c r="L9" s="36">
        <v>209944.10542528331</v>
      </c>
      <c r="M9" s="36">
        <v>212654.60366396187</v>
      </c>
      <c r="N9" s="36">
        <v>215400.09598207427</v>
      </c>
      <c r="O9" s="36">
        <v>218181.03417316079</v>
      </c>
      <c r="P9" s="36">
        <v>220997.8758636741</v>
      </c>
      <c r="Q9" s="36">
        <v>223851.08458828554</v>
      </c>
      <c r="R9" s="36">
        <v>255921.60213101376</v>
      </c>
      <c r="S9" s="36">
        <v>266509.55799552519</v>
      </c>
      <c r="T9" s="36">
        <v>266311.69231872167</v>
      </c>
      <c r="U9" s="36">
        <v>223762.40763230249</v>
      </c>
      <c r="V9" s="36">
        <v>247321.1116648796</v>
      </c>
      <c r="W9" s="36">
        <v>240787.21740907431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406.9844889291785</v>
      </c>
      <c r="C11" s="54">
        <v>398.05453646470772</v>
      </c>
      <c r="D11" s="54">
        <v>398.6641519261907</v>
      </c>
      <c r="E11" s="54">
        <v>398.87216254713928</v>
      </c>
      <c r="F11" s="54">
        <v>394.90330913929074</v>
      </c>
      <c r="G11" s="54">
        <v>395.7279776369964</v>
      </c>
      <c r="H11" s="54">
        <v>395.76020108365617</v>
      </c>
      <c r="I11" s="54">
        <v>394.76275457047439</v>
      </c>
      <c r="J11" s="54">
        <v>388.78632585040663</v>
      </c>
      <c r="K11" s="54">
        <v>388.47208907982622</v>
      </c>
      <c r="L11" s="54">
        <v>389.5784818057831</v>
      </c>
      <c r="M11" s="54">
        <v>382.61436814708725</v>
      </c>
      <c r="N11" s="54">
        <v>395.03081451766963</v>
      </c>
      <c r="O11" s="54">
        <v>400.15159269654725</v>
      </c>
      <c r="P11" s="54">
        <v>385.20626297958376</v>
      </c>
      <c r="Q11" s="54">
        <v>385.16626469296682</v>
      </c>
      <c r="R11" s="54">
        <v>390.20837429030195</v>
      </c>
      <c r="S11" s="54">
        <v>398.829399014329</v>
      </c>
      <c r="T11" s="54">
        <v>401.56463902948917</v>
      </c>
      <c r="U11" s="54">
        <v>416.95666258627102</v>
      </c>
      <c r="V11" s="54">
        <v>400.91751543279622</v>
      </c>
      <c r="W11" s="54">
        <v>426.82120819782233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650.04890069941098</v>
      </c>
      <c r="C13" s="35">
        <v>644.47639843405739</v>
      </c>
      <c r="D13" s="35">
        <v>636.5395256834596</v>
      </c>
      <c r="E13" s="35">
        <v>627.52576302895034</v>
      </c>
      <c r="F13" s="35">
        <v>618.48453974323354</v>
      </c>
      <c r="G13" s="35">
        <v>607.61633444590973</v>
      </c>
      <c r="H13" s="35">
        <v>595.42340513096917</v>
      </c>
      <c r="I13" s="35">
        <v>582.24751876538244</v>
      </c>
      <c r="J13" s="35">
        <v>567.64360064694699</v>
      </c>
      <c r="K13" s="35">
        <v>551.12688546440779</v>
      </c>
      <c r="L13" s="35">
        <v>532.67358529289663</v>
      </c>
      <c r="M13" s="35">
        <v>513.93727747270316</v>
      </c>
      <c r="N13" s="35">
        <v>494.82425766302634</v>
      </c>
      <c r="O13" s="35">
        <v>474.19170334485761</v>
      </c>
      <c r="P13" s="35">
        <v>451.57682871282219</v>
      </c>
      <c r="Q13" s="35">
        <v>429.13021088431816</v>
      </c>
      <c r="R13" s="35">
        <v>408.49650898835432</v>
      </c>
      <c r="S13" s="35">
        <v>389.82885782452746</v>
      </c>
      <c r="T13" s="35">
        <v>372.17027196542682</v>
      </c>
      <c r="U13" s="35">
        <v>358.803864287392</v>
      </c>
      <c r="V13" s="35">
        <v>344.85499326262351</v>
      </c>
      <c r="W13" s="35">
        <v>333.2845238973058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581.61285222158415</v>
      </c>
      <c r="D14" s="36">
        <v>552.54312348413782</v>
      </c>
      <c r="E14" s="36">
        <v>534.76973222053277</v>
      </c>
      <c r="F14" s="36">
        <v>512.79321066838656</v>
      </c>
      <c r="G14" s="36">
        <v>495.33872377062011</v>
      </c>
      <c r="H14" s="36">
        <v>469.80697103026245</v>
      </c>
      <c r="I14" s="36">
        <v>448.3777967490629</v>
      </c>
      <c r="J14" s="36">
        <v>429.86568138222981</v>
      </c>
      <c r="K14" s="36">
        <v>397.37827664178008</v>
      </c>
      <c r="L14" s="36">
        <v>363.71051405038031</v>
      </c>
      <c r="M14" s="36">
        <v>343.75857569997032</v>
      </c>
      <c r="N14" s="36">
        <v>336.59078763289875</v>
      </c>
      <c r="O14" s="36">
        <v>328.78538886461553</v>
      </c>
      <c r="P14" s="36">
        <v>316.440248453994</v>
      </c>
      <c r="Q14" s="36">
        <v>312.25129404751237</v>
      </c>
      <c r="R14" s="36">
        <v>308.43116156886282</v>
      </c>
      <c r="S14" s="36">
        <v>303.5124006775298</v>
      </c>
      <c r="T14" s="36">
        <v>298.2884715005768</v>
      </c>
      <c r="U14" s="36">
        <v>293.00715030483582</v>
      </c>
      <c r="V14" s="36">
        <v>288.13654205452855</v>
      </c>
      <c r="W14" s="36">
        <v>286.26062540258249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0.93733441353615699</v>
      </c>
      <c r="C16" s="44">
        <f>C7/RES_summary!C$6</f>
        <v>0.94316544301449956</v>
      </c>
      <c r="D16" s="44">
        <f>D7/RES_summary!D$6</f>
        <v>0.94799544494244936</v>
      </c>
      <c r="E16" s="44">
        <f>E7/RES_summary!E$6</f>
        <v>0.95209580319157083</v>
      </c>
      <c r="F16" s="44">
        <f>F7/RES_summary!F$6</f>
        <v>0.95559399766434006</v>
      </c>
      <c r="G16" s="44">
        <f>G7/RES_summary!G$6</f>
        <v>0.95861072071142994</v>
      </c>
      <c r="H16" s="44">
        <f>H7/RES_summary!H$6</f>
        <v>0.9612367911221481</v>
      </c>
      <c r="I16" s="44">
        <f>I7/RES_summary!I$6</f>
        <v>0.96350633027787036</v>
      </c>
      <c r="J16" s="44">
        <f>J7/RES_summary!J$6</f>
        <v>0.96543149765454428</v>
      </c>
      <c r="K16" s="44">
        <f>K7/RES_summary!K$6</f>
        <v>0.96700010632630529</v>
      </c>
      <c r="L16" s="44">
        <f>L7/RES_summary!L$6</f>
        <v>0.96696961034098128</v>
      </c>
      <c r="M16" s="44">
        <f>M7/RES_summary!M$6</f>
        <v>0.9642815984815104</v>
      </c>
      <c r="N16" s="44">
        <f>N7/RES_summary!N$6</f>
        <v>0.95873007748784744</v>
      </c>
      <c r="O16" s="44">
        <f>O7/RES_summary!O$6</f>
        <v>0.95271514611178909</v>
      </c>
      <c r="P16" s="44">
        <f>P7/RES_summary!P$6</f>
        <v>0.95000005225801665</v>
      </c>
      <c r="Q16" s="44">
        <f>Q7/RES_summary!Q$6</f>
        <v>0.95088050126316415</v>
      </c>
      <c r="R16" s="44">
        <f>R7/RES_summary!R$6</f>
        <v>0.95350052193447432</v>
      </c>
      <c r="S16" s="44">
        <f>S7/RES_summary!S$6</f>
        <v>0.95704833107403031</v>
      </c>
      <c r="T16" s="44">
        <f>T7/RES_summary!T$6</f>
        <v>0.96078182906992904</v>
      </c>
      <c r="U16" s="44">
        <f>U7/RES_summary!U$6</f>
        <v>0.96383970506025385</v>
      </c>
      <c r="V16" s="44">
        <f>V7/RES_summary!V$6</f>
        <v>0.96592183991717229</v>
      </c>
      <c r="W16" s="44">
        <f>W7/RES_summary!W$6</f>
        <v>0.96768939966806211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2">B13*B16</f>
        <v>609.31320510690591</v>
      </c>
      <c r="C17" s="52">
        <f t="shared" si="2"/>
        <v>607.84786784144683</v>
      </c>
      <c r="D17" s="52">
        <f t="shared" si="2"/>
        <v>603.43657087374697</v>
      </c>
      <c r="E17" s="52">
        <f t="shared" si="2"/>
        <v>597.46464537445183</v>
      </c>
      <c r="F17" s="52">
        <f t="shared" si="2"/>
        <v>591.02011382682599</v>
      </c>
      <c r="G17" s="52">
        <f t="shared" si="2"/>
        <v>582.4675322792308</v>
      </c>
      <c r="H17" s="52">
        <f t="shared" si="2"/>
        <v>572.34288330711559</v>
      </c>
      <c r="I17" s="52">
        <f t="shared" si="2"/>
        <v>560.99917011902915</v>
      </c>
      <c r="J17" s="52">
        <f t="shared" si="2"/>
        <v>548.02101150660008</v>
      </c>
      <c r="K17" s="52">
        <f t="shared" si="2"/>
        <v>532.93975684336783</v>
      </c>
      <c r="L17" s="52">
        <f t="shared" si="2"/>
        <v>515.07916920960577</v>
      </c>
      <c r="M17" s="52">
        <f t="shared" si="2"/>
        <v>495.58025944061376</v>
      </c>
      <c r="N17" s="52">
        <f t="shared" si="2"/>
        <v>474.40289889213983</v>
      </c>
      <c r="O17" s="52">
        <f t="shared" si="2"/>
        <v>451.7696179371942</v>
      </c>
      <c r="P17" s="52">
        <f t="shared" si="2"/>
        <v>428.99801087569051</v>
      </c>
      <c r="Q17" s="52">
        <f t="shared" si="2"/>
        <v>408.05155003284779</v>
      </c>
      <c r="R17" s="52">
        <f t="shared" ref="R17:V17" si="3">R13*R16</f>
        <v>389.50163452880651</v>
      </c>
      <c r="S17" s="52">
        <f t="shared" si="3"/>
        <v>373.08505778545947</v>
      </c>
      <c r="T17" s="52">
        <f t="shared" si="3"/>
        <v>357.57443462439574</v>
      </c>
      <c r="U17" s="52">
        <f t="shared" si="3"/>
        <v>345.82941072923927</v>
      </c>
      <c r="V17" s="52">
        <f t="shared" si="3"/>
        <v>333.10296959685735</v>
      </c>
      <c r="W17" s="52">
        <f t="shared" ref="W17" si="4">W13*W16</f>
        <v>322.51590084883975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247.98102337823377</v>
      </c>
      <c r="C18" s="36">
        <f>C3*11630*1000/RES_summary!C$6</f>
        <v>241.95660127468804</v>
      </c>
      <c r="D18" s="36">
        <f>D3*11630*1000/RES_summary!D$6</f>
        <v>240.56852876863104</v>
      </c>
      <c r="E18" s="36">
        <f>E3*11630*1000/RES_summary!E$6</f>
        <v>238.31201514596731</v>
      </c>
      <c r="F18" s="36">
        <f>F3*11630*1000/RES_summary!F$6</f>
        <v>233.39579871809386</v>
      </c>
      <c r="G18" s="36">
        <f>G3*11630*1000/RES_summary!G$6</f>
        <v>230.4986985880719</v>
      </c>
      <c r="H18" s="36">
        <f>H3*11630*1000/RES_summary!H$6</f>
        <v>226.51053458642363</v>
      </c>
      <c r="I18" s="36">
        <f>I3*11630*1000/RES_summary!I$6</f>
        <v>221.46157770793809</v>
      </c>
      <c r="J18" s="36">
        <f>J3*11630*1000/RES_summary!J$6</f>
        <v>213.06307555247449</v>
      </c>
      <c r="K18" s="36">
        <f>K3*11630*1000/RES_summary!K$6</f>
        <v>207.03222069463774</v>
      </c>
      <c r="L18" s="36">
        <f>L3*11630*1000/RES_summary!L$6</f>
        <v>200.66376075046227</v>
      </c>
      <c r="M18" s="36">
        <f>M3*11630*1000/RES_summary!M$6</f>
        <v>189.61612783203998</v>
      </c>
      <c r="N18" s="36">
        <f>N3*11630*1000/RES_summary!N$6</f>
        <v>187.40376355890567</v>
      </c>
      <c r="O18" s="36">
        <f>O3*11630*1000/RES_summary!O$6</f>
        <v>180.77633214947889</v>
      </c>
      <c r="P18" s="36">
        <f>P3*11630*1000/RES_summary!P$6</f>
        <v>165.25272059509959</v>
      </c>
      <c r="Q18" s="36">
        <f>Q3*11630*1000/RES_summary!Q$6</f>
        <v>157.16769132832727</v>
      </c>
      <c r="R18" s="36">
        <f>R3*11630*1000/RES_summary!R$6</f>
        <v>151.98679959290095</v>
      </c>
      <c r="S18" s="36">
        <f>S3*11630*1000/RES_summary!S$6</f>
        <v>148.79728937780101</v>
      </c>
      <c r="T18" s="36">
        <f>T3*11630*1000/RES_summary!T$6</f>
        <v>143.58924876611911</v>
      </c>
      <c r="U18" s="36">
        <f>U3*11630*1000/RES_summary!U$6</f>
        <v>144.19587692184032</v>
      </c>
      <c r="V18" s="36">
        <f>V3*11630*1000/RES_summary!V$6</f>
        <v>133.54681495405831</v>
      </c>
      <c r="W18" s="36">
        <f>W3*11630*1000/RES_summary!W$6</f>
        <v>137.65662646331086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33.064639034236194</v>
      </c>
      <c r="C3" s="49">
        <f t="shared" ref="C3:W3" si="0">C5*C11/11630</f>
        <v>34.740955991762007</v>
      </c>
      <c r="D3" s="49">
        <f t="shared" si="0"/>
        <v>36.172005631796829</v>
      </c>
      <c r="E3" s="49">
        <f t="shared" si="0"/>
        <v>37.815616659934577</v>
      </c>
      <c r="F3" s="49">
        <f t="shared" si="0"/>
        <v>38.496240856205212</v>
      </c>
      <c r="G3" s="49">
        <f t="shared" si="0"/>
        <v>39.255967829514887</v>
      </c>
      <c r="H3" s="49">
        <f t="shared" si="0"/>
        <v>39.789307588035896</v>
      </c>
      <c r="I3" s="49">
        <f t="shared" si="0"/>
        <v>40.128090328111455</v>
      </c>
      <c r="J3" s="49">
        <f t="shared" si="0"/>
        <v>40.35083380875934</v>
      </c>
      <c r="K3" s="49">
        <f t="shared" si="0"/>
        <v>40.098708578894978</v>
      </c>
      <c r="L3" s="49">
        <f t="shared" si="0"/>
        <v>39.16507521692975</v>
      </c>
      <c r="M3" s="49">
        <f t="shared" si="0"/>
        <v>36.628918361458474</v>
      </c>
      <c r="N3" s="49">
        <f t="shared" si="0"/>
        <v>36.179229966582142</v>
      </c>
      <c r="O3" s="49">
        <f t="shared" si="0"/>
        <v>35.327970709298555</v>
      </c>
      <c r="P3" s="49">
        <f t="shared" si="0"/>
        <v>33.116774254764344</v>
      </c>
      <c r="Q3" s="49">
        <f t="shared" si="0"/>
        <v>32.07016705517109</v>
      </c>
      <c r="R3" s="49">
        <f t="shared" si="0"/>
        <v>32.37133435537929</v>
      </c>
      <c r="S3" s="49">
        <f t="shared" si="0"/>
        <v>32.722783124058758</v>
      </c>
      <c r="T3" s="49">
        <f t="shared" si="0"/>
        <v>32.619239494018622</v>
      </c>
      <c r="U3" s="49">
        <f t="shared" si="0"/>
        <v>33.307475400871631</v>
      </c>
      <c r="V3" s="49">
        <f t="shared" si="0"/>
        <v>30.889625932733601</v>
      </c>
      <c r="W3" s="49">
        <f t="shared" si="0"/>
        <v>31.757465459036233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1484.1217813985113</v>
      </c>
      <c r="C5" s="49">
        <f t="shared" ref="C5:W5" si="1">C7*C13/1000000</f>
        <v>1567.2697060863115</v>
      </c>
      <c r="D5" s="49">
        <f t="shared" si="1"/>
        <v>1650.4046724184534</v>
      </c>
      <c r="E5" s="49">
        <f t="shared" si="1"/>
        <v>1729.9905132050508</v>
      </c>
      <c r="F5" s="49">
        <f t="shared" si="1"/>
        <v>1784.2161524775222</v>
      </c>
      <c r="G5" s="49">
        <f t="shared" si="1"/>
        <v>1842.5085661566077</v>
      </c>
      <c r="H5" s="49">
        <f t="shared" si="1"/>
        <v>1890.1040468316091</v>
      </c>
      <c r="I5" s="49">
        <f t="shared" si="1"/>
        <v>1926.7990898004343</v>
      </c>
      <c r="J5" s="49">
        <f t="shared" si="1"/>
        <v>1959.9184562419143</v>
      </c>
      <c r="K5" s="49">
        <f t="shared" si="1"/>
        <v>1981.2706486990235</v>
      </c>
      <c r="L5" s="49">
        <f t="shared" si="1"/>
        <v>1978.1050056636882</v>
      </c>
      <c r="M5" s="49">
        <f t="shared" si="1"/>
        <v>1934.0549371274474</v>
      </c>
      <c r="N5" s="49">
        <f t="shared" si="1"/>
        <v>1857.2462634213375</v>
      </c>
      <c r="O5" s="49">
        <f t="shared" si="1"/>
        <v>1788.041810971527</v>
      </c>
      <c r="P5" s="49">
        <f t="shared" si="1"/>
        <v>1741.8644482478501</v>
      </c>
      <c r="Q5" s="49">
        <f t="shared" si="1"/>
        <v>1696.5743857907498</v>
      </c>
      <c r="R5" s="49">
        <f t="shared" si="1"/>
        <v>1673.5869887522815</v>
      </c>
      <c r="S5" s="49">
        <f t="shared" si="1"/>
        <v>1645.2714198899637</v>
      </c>
      <c r="T5" s="49">
        <f t="shared" si="1"/>
        <v>1622.4924569741409</v>
      </c>
      <c r="U5" s="49">
        <f t="shared" si="1"/>
        <v>1586.3936438513779</v>
      </c>
      <c r="V5" s="49">
        <f t="shared" si="1"/>
        <v>1539.6025207178932</v>
      </c>
      <c r="W5" s="49">
        <f t="shared" si="1"/>
        <v>1480.2785001066513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768929</v>
      </c>
      <c r="C7" s="35">
        <v>827310</v>
      </c>
      <c r="D7" s="35">
        <v>888440</v>
      </c>
      <c r="E7" s="35">
        <v>949508</v>
      </c>
      <c r="F7" s="35">
        <v>997522</v>
      </c>
      <c r="G7" s="35">
        <v>1051298</v>
      </c>
      <c r="H7" s="35">
        <v>1101602</v>
      </c>
      <c r="I7" s="35">
        <v>1147510</v>
      </c>
      <c r="J7" s="35">
        <v>1193389</v>
      </c>
      <c r="K7" s="35">
        <v>1233872</v>
      </c>
      <c r="L7" s="35">
        <v>1260235</v>
      </c>
      <c r="M7" s="35">
        <v>1262507</v>
      </c>
      <c r="N7" s="35">
        <v>1245772</v>
      </c>
      <c r="O7" s="35">
        <v>1236071</v>
      </c>
      <c r="P7" s="35">
        <v>1262964</v>
      </c>
      <c r="Q7" s="35">
        <v>1320358</v>
      </c>
      <c r="R7" s="35">
        <v>1400709</v>
      </c>
      <c r="S7" s="35">
        <v>1482976</v>
      </c>
      <c r="T7" s="35">
        <v>1569435</v>
      </c>
      <c r="U7" s="35">
        <v>1635498</v>
      </c>
      <c r="V7" s="35">
        <v>1688314</v>
      </c>
      <c r="W7" s="35">
        <v>1719601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107921.73053949664</v>
      </c>
      <c r="D8" s="52">
        <v>112931.74731636408</v>
      </c>
      <c r="E8" s="52">
        <v>115233.95588732918</v>
      </c>
      <c r="F8" s="52">
        <v>104652.06587970548</v>
      </c>
      <c r="G8" s="52">
        <v>112999.00186609034</v>
      </c>
      <c r="H8" s="52">
        <v>112229.91317437077</v>
      </c>
      <c r="I8" s="52">
        <v>110660.18414545513</v>
      </c>
      <c r="J8" s="52">
        <v>113586.44485916151</v>
      </c>
      <c r="K8" s="52">
        <v>111280.58234963194</v>
      </c>
      <c r="L8" s="52">
        <v>100391.75233261287</v>
      </c>
      <c r="M8" s="52">
        <v>79679.391467963345</v>
      </c>
      <c r="N8" s="52">
        <v>64205.230181818828</v>
      </c>
      <c r="O8" s="52">
        <v>98220.730539496522</v>
      </c>
      <c r="P8" s="52">
        <v>139824.7473163642</v>
      </c>
      <c r="Q8" s="52">
        <v>172627.9558873293</v>
      </c>
      <c r="R8" s="52">
        <v>185003.06587970536</v>
      </c>
      <c r="S8" s="52">
        <v>195266.00186609034</v>
      </c>
      <c r="T8" s="52">
        <v>198688.91317437077</v>
      </c>
      <c r="U8" s="52">
        <v>176723.18414545525</v>
      </c>
      <c r="V8" s="52">
        <v>166402.44485916151</v>
      </c>
      <c r="W8" s="52">
        <v>142567.58234963194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49540.730539496639</v>
      </c>
      <c r="D9" s="36">
        <v>51801.747316364083</v>
      </c>
      <c r="E9" s="36">
        <v>54165.955887329183</v>
      </c>
      <c r="F9" s="36">
        <v>56638.065879705362</v>
      </c>
      <c r="G9" s="36">
        <v>59223.001866090344</v>
      </c>
      <c r="H9" s="36">
        <v>61925.913174370769</v>
      </c>
      <c r="I9" s="36">
        <v>64752.184145455249</v>
      </c>
      <c r="J9" s="36">
        <v>67707.444859161507</v>
      </c>
      <c r="K9" s="36">
        <v>70797.582349631935</v>
      </c>
      <c r="L9" s="36">
        <v>74028.752332612872</v>
      </c>
      <c r="M9" s="36">
        <v>77407.391467963345</v>
      </c>
      <c r="N9" s="36">
        <v>80940.230181818828</v>
      </c>
      <c r="O9" s="36">
        <v>107921.73053949652</v>
      </c>
      <c r="P9" s="36">
        <v>112931.7473163642</v>
      </c>
      <c r="Q9" s="36">
        <v>115233.9558873293</v>
      </c>
      <c r="R9" s="36">
        <v>104652.06587970536</v>
      </c>
      <c r="S9" s="36">
        <v>112999.00186609034</v>
      </c>
      <c r="T9" s="36">
        <v>112229.91317437077</v>
      </c>
      <c r="U9" s="36">
        <v>110660.18414545525</v>
      </c>
      <c r="V9" s="36">
        <v>113586.44485916151</v>
      </c>
      <c r="W9" s="36">
        <v>111280.58234963194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259.1039069622758</v>
      </c>
      <c r="C11" s="54">
        <v>257.79692966383499</v>
      </c>
      <c r="D11" s="54">
        <v>254.89531902581487</v>
      </c>
      <c r="E11" s="54">
        <v>254.21851645894625</v>
      </c>
      <c r="F11" s="54">
        <v>250.92883535214318</v>
      </c>
      <c r="G11" s="54">
        <v>247.78549974917891</v>
      </c>
      <c r="H11" s="54">
        <v>244.82760513875786</v>
      </c>
      <c r="I11" s="54">
        <v>242.20983546565461</v>
      </c>
      <c r="J11" s="54">
        <v>239.4386336336166</v>
      </c>
      <c r="K11" s="54">
        <v>235.37823117642719</v>
      </c>
      <c r="L11" s="54">
        <v>230.26574598857977</v>
      </c>
      <c r="M11" s="54">
        <v>220.25967947760034</v>
      </c>
      <c r="N11" s="54">
        <v>226.55285558967097</v>
      </c>
      <c r="O11" s="54">
        <v>229.78450326388079</v>
      </c>
      <c r="P11" s="54">
        <v>221.11254694378292</v>
      </c>
      <c r="Q11" s="54">
        <v>219.84066597693024</v>
      </c>
      <c r="R11" s="54">
        <v>224.95312229556669</v>
      </c>
      <c r="S11" s="54">
        <v>231.30892759217545</v>
      </c>
      <c r="T11" s="54">
        <v>233.81418735402036</v>
      </c>
      <c r="U11" s="54">
        <v>244.18021366481702</v>
      </c>
      <c r="V11" s="54">
        <v>233.33707548762698</v>
      </c>
      <c r="W11" s="54">
        <v>249.50664571699258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1930.1155001287652</v>
      </c>
      <c r="C13" s="35">
        <v>1894.4164896910609</v>
      </c>
      <c r="D13" s="35">
        <v>1857.6433663707774</v>
      </c>
      <c r="E13" s="35">
        <v>1821.9862425646236</v>
      </c>
      <c r="F13" s="35">
        <v>1788.648423270386</v>
      </c>
      <c r="G13" s="35">
        <v>1752.6035112371635</v>
      </c>
      <c r="H13" s="35">
        <v>1715.7776100911303</v>
      </c>
      <c r="I13" s="35">
        <v>1679.1131143087505</v>
      </c>
      <c r="J13" s="35">
        <v>1642.3131571029348</v>
      </c>
      <c r="K13" s="35">
        <v>1605.7343457822396</v>
      </c>
      <c r="L13" s="35">
        <v>1569.6318588705187</v>
      </c>
      <c r="M13" s="35">
        <v>1531.9162088823646</v>
      </c>
      <c r="N13" s="35">
        <v>1490.8396266903876</v>
      </c>
      <c r="O13" s="35">
        <v>1446.5526745401573</v>
      </c>
      <c r="P13" s="35">
        <v>1379.187726845619</v>
      </c>
      <c r="Q13" s="35">
        <v>1284.9351356153027</v>
      </c>
      <c r="R13" s="35">
        <v>1194.8141896370205</v>
      </c>
      <c r="S13" s="35">
        <v>1109.4390063561134</v>
      </c>
      <c r="T13" s="35">
        <v>1033.806724696557</v>
      </c>
      <c r="U13" s="35">
        <v>969.97589960451069</v>
      </c>
      <c r="V13" s="35">
        <v>911.91716749247655</v>
      </c>
      <c r="W13" s="35">
        <v>860.82672672710203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1656.4528357369218</v>
      </c>
      <c r="D14" s="36">
        <v>1621.4955148814529</v>
      </c>
      <c r="E14" s="36">
        <v>1597.9004661096487</v>
      </c>
      <c r="F14" s="36">
        <v>1562.7369297438786</v>
      </c>
      <c r="G14" s="36">
        <v>1527.4440012268485</v>
      </c>
      <c r="H14" s="36">
        <v>1489.0829086968126</v>
      </c>
      <c r="I14" s="36">
        <v>1460.9973632670858</v>
      </c>
      <c r="J14" s="36">
        <v>1442.0959775734111</v>
      </c>
      <c r="K14" s="36">
        <v>1419.8317458957742</v>
      </c>
      <c r="L14" s="36">
        <v>1391.7318509804077</v>
      </c>
      <c r="M14" s="36">
        <v>1322.2382302326032</v>
      </c>
      <c r="N14" s="36">
        <v>1236.8979743070399</v>
      </c>
      <c r="O14" s="36">
        <v>1115.475353707709</v>
      </c>
      <c r="P14" s="36">
        <v>979.37569468796517</v>
      </c>
      <c r="Q14" s="36">
        <v>804.28647059657646</v>
      </c>
      <c r="R14" s="36">
        <v>759.75092854477589</v>
      </c>
      <c r="S14" s="36">
        <v>738.91039558238583</v>
      </c>
      <c r="T14" s="36">
        <v>726.46571130008613</v>
      </c>
      <c r="U14" s="36">
        <v>710.57696668163123</v>
      </c>
      <c r="V14" s="36">
        <v>703.18337091628132</v>
      </c>
      <c r="W14" s="36">
        <v>692.13268040516334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0.23445594946504653</v>
      </c>
      <c r="C16" s="44">
        <f>C7/RES_summary!C$6</f>
        <v>0.24826445050885645</v>
      </c>
      <c r="D16" s="44">
        <f>D7/RES_summary!D$6</f>
        <v>0.26156252134447211</v>
      </c>
      <c r="E16" s="44">
        <f>E7/RES_summary!E$6</f>
        <v>0.2744102397073907</v>
      </c>
      <c r="F16" s="44">
        <f>F7/RES_summary!F$6</f>
        <v>0.2867888010221244</v>
      </c>
      <c r="G16" s="44">
        <f>G7/RES_summary!G$6</f>
        <v>0.29867294412308087</v>
      </c>
      <c r="H16" s="44">
        <f>H7/RES_summary!H$6</f>
        <v>0.31002293084835131</v>
      </c>
      <c r="I16" s="44">
        <f>I7/RES_summary!I$6</f>
        <v>0.32071600516830384</v>
      </c>
      <c r="J16" s="44">
        <f>J7/RES_summary!J$6</f>
        <v>0.33052382720983414</v>
      </c>
      <c r="K16" s="44">
        <f>K7/RES_summary!K$6</f>
        <v>0.33900013160284292</v>
      </c>
      <c r="L16" s="44">
        <f>L7/RES_summary!L$6</f>
        <v>0.3434407820923035</v>
      </c>
      <c r="M16" s="44">
        <f>M7/RES_summary!M$6</f>
        <v>0.34233996542724471</v>
      </c>
      <c r="N16" s="44">
        <f>N7/RES_summary!N$6</f>
        <v>0.33558905176048132</v>
      </c>
      <c r="O16" s="44">
        <f>O7/RES_summary!O$6</f>
        <v>0.32876642008828305</v>
      </c>
      <c r="P16" s="44">
        <f>P7/RES_summary!P$6</f>
        <v>0.32999996864518999</v>
      </c>
      <c r="Q16" s="44">
        <f>Q7/RES_summary!Q$6</f>
        <v>0.34051223912745221</v>
      </c>
      <c r="R16" s="44">
        <f>R7/RES_summary!R$6</f>
        <v>0.35627598226440205</v>
      </c>
      <c r="S16" s="44">
        <f>S7/RES_summary!S$6</f>
        <v>0.37442638993844712</v>
      </c>
      <c r="T16" s="44">
        <f>T7/RES_summary!T$6</f>
        <v>0.39225793970949469</v>
      </c>
      <c r="U16" s="44">
        <f>U7/RES_summary!U$6</f>
        <v>0.40653095070194101</v>
      </c>
      <c r="V16" s="44">
        <f>V7/RES_summary!V$6</f>
        <v>0.41519967931298218</v>
      </c>
      <c r="W16" s="44">
        <f>W7/RES_summary!W$6</f>
        <v>0.4208204182457212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2">B13*B16</f>
        <v>452.52706215989281</v>
      </c>
      <c r="C17" s="52">
        <f t="shared" si="2"/>
        <v>470.31626884806798</v>
      </c>
      <c r="D17" s="52">
        <f t="shared" si="2"/>
        <v>485.88988266677347</v>
      </c>
      <c r="E17" s="52">
        <f t="shared" si="2"/>
        <v>499.97168156572644</v>
      </c>
      <c r="F17" s="52">
        <f t="shared" si="2"/>
        <v>512.96433675982723</v>
      </c>
      <c r="G17" s="52">
        <f t="shared" si="2"/>
        <v>523.45525058165265</v>
      </c>
      <c r="H17" s="52">
        <f t="shared" si="2"/>
        <v>531.93040336443198</v>
      </c>
      <c r="I17" s="52">
        <f t="shared" si="2"/>
        <v>538.51845024681199</v>
      </c>
      <c r="J17" s="52">
        <f t="shared" si="2"/>
        <v>542.82363016272768</v>
      </c>
      <c r="K17" s="52">
        <f t="shared" si="2"/>
        <v>544.34415453938414</v>
      </c>
      <c r="L17" s="52">
        <f t="shared" si="2"/>
        <v>539.07559320748715</v>
      </c>
      <c r="M17" s="52">
        <f t="shared" si="2"/>
        <v>524.43614198622447</v>
      </c>
      <c r="N17" s="52">
        <f t="shared" si="2"/>
        <v>500.30945664797713</v>
      </c>
      <c r="O17" s="52">
        <f t="shared" si="2"/>
        <v>475.57794427769875</v>
      </c>
      <c r="P17" s="52">
        <f t="shared" si="2"/>
        <v>455.13190661488511</v>
      </c>
      <c r="Q17" s="52">
        <f t="shared" si="2"/>
        <v>437.53614016190318</v>
      </c>
      <c r="R17" s="52">
        <f t="shared" ref="R17:V17" si="3">R13*R16</f>
        <v>425.68359903637503</v>
      </c>
      <c r="S17" s="52">
        <f t="shared" si="3"/>
        <v>415.40324200681744</v>
      </c>
      <c r="T17" s="52">
        <f t="shared" si="3"/>
        <v>405.51889588729222</v>
      </c>
      <c r="U17" s="52">
        <f t="shared" si="3"/>
        <v>394.32522462419223</v>
      </c>
      <c r="V17" s="52">
        <f t="shared" si="3"/>
        <v>378.62771550287931</v>
      </c>
      <c r="W17" s="52">
        <f t="shared" ref="W17" si="4">W13*W16</f>
        <v>362.25346317839421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117.25152981178886</v>
      </c>
      <c r="C18" s="36">
        <f>C3*11630*1000/RES_summary!C$6</f>
        <v>121.24609007998265</v>
      </c>
      <c r="D18" s="36">
        <f>D3*11630*1000/RES_summary!D$6</f>
        <v>123.85105665376297</v>
      </c>
      <c r="E18" s="36">
        <f>E3*11630*1000/RES_summary!E$6</f>
        <v>127.1020591591237</v>
      </c>
      <c r="F18" s="36">
        <f>F3*11630*1000/RES_summary!F$6</f>
        <v>128.71754360032804</v>
      </c>
      <c r="G18" s="36">
        <f>G3*11630*1000/RES_summary!G$6</f>
        <v>129.7046208617065</v>
      </c>
      <c r="H18" s="36">
        <f>H3*11630*1000/RES_summary!H$6</f>
        <v>130.23124675620736</v>
      </c>
      <c r="I18" s="36">
        <f>I3*11630*1000/RES_summary!I$6</f>
        <v>130.43446522949964</v>
      </c>
      <c r="J18" s="36">
        <f>J3*11630*1000/RES_summary!J$6</f>
        <v>129.97294831020315</v>
      </c>
      <c r="K18" s="36">
        <f>K3*11630*1000/RES_summary!K$6</f>
        <v>128.12676424670798</v>
      </c>
      <c r="L18" s="36">
        <f>L3*11630*1000/RES_summary!L$6</f>
        <v>124.13064361415819</v>
      </c>
      <c r="M18" s="36">
        <f>M3*11630*1000/RES_summary!M$6</f>
        <v>115.5121365403551</v>
      </c>
      <c r="N18" s="36">
        <f>N3*11630*1000/RES_summary!N$6</f>
        <v>113.34653608211592</v>
      </c>
      <c r="O18" s="36">
        <f>O3*11630*1000/RES_summary!O$6</f>
        <v>109.28044168910861</v>
      </c>
      <c r="P18" s="36">
        <f>P3*11630*1000/RES_summary!P$6</f>
        <v>100.6353750669972</v>
      </c>
      <c r="Q18" s="36">
        <f>Q3*11630*1000/RES_summary!Q$6</f>
        <v>96.188236442168275</v>
      </c>
      <c r="R18" s="36">
        <f>R3*11630*1000/RES_summary!R$6</f>
        <v>95.758854713246635</v>
      </c>
      <c r="S18" s="36">
        <f>S3*11630*1000/RES_summary!S$6</f>
        <v>96.086478426909892</v>
      </c>
      <c r="T18" s="36">
        <f>T3*11630*1000/RES_summary!T$6</f>
        <v>94.816071098586818</v>
      </c>
      <c r="U18" s="36">
        <f>U3*11630*1000/RES_summary!U$6</f>
        <v>96.286417602162203</v>
      </c>
      <c r="V18" s="36">
        <f>V3*11630*1000/RES_summary!V$6</f>
        <v>88.347883834003099</v>
      </c>
      <c r="W18" s="36">
        <f>W3*11630*1000/RES_summary!W$6</f>
        <v>90.384646497005207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42.99186050818038</v>
      </c>
      <c r="C3" s="49">
        <f t="shared" ref="C3:W3" si="0">C5*C11/11630</f>
        <v>44.929934021841802</v>
      </c>
      <c r="D3" s="49">
        <f t="shared" si="0"/>
        <v>46.778527727671232</v>
      </c>
      <c r="E3" s="49">
        <f t="shared" si="0"/>
        <v>48.753531046734388</v>
      </c>
      <c r="F3" s="49">
        <f t="shared" si="0"/>
        <v>49.557894165064219</v>
      </c>
      <c r="G3" s="49">
        <f t="shared" si="0"/>
        <v>50.3682485061817</v>
      </c>
      <c r="H3" s="49">
        <f t="shared" si="0"/>
        <v>51.851856014036045</v>
      </c>
      <c r="I3" s="49">
        <f t="shared" si="0"/>
        <v>52.640117899252218</v>
      </c>
      <c r="J3" s="49">
        <f t="shared" si="0"/>
        <v>52.81716608626278</v>
      </c>
      <c r="K3" s="49">
        <f t="shared" si="0"/>
        <v>52.921472902849636</v>
      </c>
      <c r="L3" s="49">
        <f t="shared" si="0"/>
        <v>53.793593900355731</v>
      </c>
      <c r="M3" s="49">
        <f t="shared" si="0"/>
        <v>52.688085848968157</v>
      </c>
      <c r="N3" s="49">
        <f t="shared" si="0"/>
        <v>54.406322299820566</v>
      </c>
      <c r="O3" s="49">
        <f t="shared" si="0"/>
        <v>54.720234493821039</v>
      </c>
      <c r="P3" s="49">
        <f t="shared" si="0"/>
        <v>52.545227832753049</v>
      </c>
      <c r="Q3" s="49">
        <f t="shared" si="0"/>
        <v>51.891475737834</v>
      </c>
      <c r="R3" s="49">
        <f t="shared" si="0"/>
        <v>51.85867655271926</v>
      </c>
      <c r="S3" s="49">
        <f t="shared" si="0"/>
        <v>52.795114785411123</v>
      </c>
      <c r="T3" s="49">
        <f t="shared" si="0"/>
        <v>53.316872231088148</v>
      </c>
      <c r="U3" s="49">
        <f t="shared" si="0"/>
        <v>55.572992712843131</v>
      </c>
      <c r="V3" s="49">
        <f t="shared" si="0"/>
        <v>55.142280854254956</v>
      </c>
      <c r="W3" s="49">
        <f t="shared" si="0"/>
        <v>61.352141270549637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1125.9203359793369</v>
      </c>
      <c r="C5" s="49">
        <f t="shared" ref="C5:W5" si="1">C7*C13/1000000</f>
        <v>1176.1249604106774</v>
      </c>
      <c r="D5" s="49">
        <f t="shared" si="1"/>
        <v>1225.5451291600357</v>
      </c>
      <c r="E5" s="49">
        <f t="shared" si="1"/>
        <v>1271.3768408589049</v>
      </c>
      <c r="F5" s="49">
        <f t="shared" si="1"/>
        <v>1298.3868421866848</v>
      </c>
      <c r="G5" s="49">
        <f t="shared" si="1"/>
        <v>1329.0626137625725</v>
      </c>
      <c r="H5" s="49">
        <f t="shared" si="1"/>
        <v>1354.8088458374257</v>
      </c>
      <c r="I5" s="49">
        <f t="shared" si="1"/>
        <v>1375.3415719781137</v>
      </c>
      <c r="J5" s="49">
        <f t="shared" si="1"/>
        <v>1396.0737782902208</v>
      </c>
      <c r="K5" s="49">
        <f t="shared" si="1"/>
        <v>1411.6605981044959</v>
      </c>
      <c r="L5" s="49">
        <f t="shared" si="1"/>
        <v>1419.240743622569</v>
      </c>
      <c r="M5" s="49">
        <f t="shared" si="1"/>
        <v>1415.3941575159054</v>
      </c>
      <c r="N5" s="49">
        <f t="shared" si="1"/>
        <v>1405.408365699413</v>
      </c>
      <c r="O5" s="49">
        <f t="shared" si="1"/>
        <v>1395.3680149791089</v>
      </c>
      <c r="P5" s="49">
        <f t="shared" si="1"/>
        <v>1391.0388420940014</v>
      </c>
      <c r="Q5" s="49">
        <f t="shared" si="1"/>
        <v>1381.3786898089841</v>
      </c>
      <c r="R5" s="49">
        <f t="shared" si="1"/>
        <v>1379.005958857749</v>
      </c>
      <c r="S5" s="49">
        <f t="shared" si="1"/>
        <v>1369.3845096126529</v>
      </c>
      <c r="T5" s="49">
        <f t="shared" si="1"/>
        <v>1363.2263318792104</v>
      </c>
      <c r="U5" s="49">
        <f t="shared" si="1"/>
        <v>1355.6823450082902</v>
      </c>
      <c r="V5" s="49">
        <f t="shared" si="1"/>
        <v>1351.4430017360421</v>
      </c>
      <c r="W5" s="49">
        <f t="shared" si="1"/>
        <v>1339.3197170237127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1877349</v>
      </c>
      <c r="C7" s="35">
        <v>1977580</v>
      </c>
      <c r="D7" s="35">
        <v>2083850</v>
      </c>
      <c r="E7" s="35">
        <v>2189688</v>
      </c>
      <c r="F7" s="35">
        <v>2266144</v>
      </c>
      <c r="G7" s="35">
        <v>2357166</v>
      </c>
      <c r="H7" s="35">
        <v>2442299</v>
      </c>
      <c r="I7" s="35">
        <v>2520683</v>
      </c>
      <c r="J7" s="35">
        <v>2603635</v>
      </c>
      <c r="K7" s="35">
        <v>2682488</v>
      </c>
      <c r="L7" s="35">
        <v>2755562</v>
      </c>
      <c r="M7" s="35">
        <v>2810142</v>
      </c>
      <c r="N7" s="35">
        <v>2855551</v>
      </c>
      <c r="O7" s="35">
        <v>2910282</v>
      </c>
      <c r="P7" s="35">
        <v>2985188</v>
      </c>
      <c r="Q7" s="35">
        <v>3052798</v>
      </c>
      <c r="R7" s="35">
        <v>3122544</v>
      </c>
      <c r="S7" s="35">
        <v>3171285</v>
      </c>
      <c r="T7" s="35">
        <v>3226984</v>
      </c>
      <c r="U7" s="35">
        <v>3264782</v>
      </c>
      <c r="V7" s="35">
        <v>3313760</v>
      </c>
      <c r="W7" s="35">
        <v>3338659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186035.08277016599</v>
      </c>
      <c r="D8" s="52">
        <v>196521.99275185051</v>
      </c>
      <c r="E8" s="52">
        <v>200768.47338432958</v>
      </c>
      <c r="F8" s="52">
        <v>176307.4769834613</v>
      </c>
      <c r="G8" s="52">
        <v>196049.57544896565</v>
      </c>
      <c r="H8" s="52">
        <v>195604.99238239834</v>
      </c>
      <c r="I8" s="52">
        <v>194582.63687005546</v>
      </c>
      <c r="J8" s="52">
        <v>205174.13901711348</v>
      </c>
      <c r="K8" s="52">
        <v>207410.88732379023</v>
      </c>
      <c r="L8" s="52">
        <v>208296.06799900811</v>
      </c>
      <c r="M8" s="52">
        <v>196811.70631199889</v>
      </c>
      <c r="N8" s="52">
        <v>195013.71008749213</v>
      </c>
      <c r="O8" s="52">
        <v>212090.91545560444</v>
      </c>
      <c r="P8" s="52">
        <v>240423.13497331413</v>
      </c>
      <c r="Q8" s="52">
        <v>241707.20824045222</v>
      </c>
      <c r="R8" s="52">
        <v>255781.08277016599</v>
      </c>
      <c r="S8" s="52">
        <v>245262.99275185075</v>
      </c>
      <c r="T8" s="52">
        <v>256467.47338432958</v>
      </c>
      <c r="U8" s="52">
        <v>214105.47698346153</v>
      </c>
      <c r="V8" s="52">
        <v>245027.57544896565</v>
      </c>
      <c r="W8" s="52">
        <v>220503.99238239834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85804.082770165987</v>
      </c>
      <c r="D9" s="36">
        <v>90251.992751850747</v>
      </c>
      <c r="E9" s="36">
        <v>94930.473384329583</v>
      </c>
      <c r="F9" s="36">
        <v>99851.476983461529</v>
      </c>
      <c r="G9" s="36">
        <v>105027.57544896565</v>
      </c>
      <c r="H9" s="36">
        <v>110471.99238239834</v>
      </c>
      <c r="I9" s="36">
        <v>116198.63687005546</v>
      </c>
      <c r="J9" s="36">
        <v>122222.13901711348</v>
      </c>
      <c r="K9" s="36">
        <v>128557.88732379023</v>
      </c>
      <c r="L9" s="36">
        <v>135222.06799900811</v>
      </c>
      <c r="M9" s="36">
        <v>142231.70631199889</v>
      </c>
      <c r="N9" s="36">
        <v>149604.71008749213</v>
      </c>
      <c r="O9" s="36">
        <v>157359.91545560444</v>
      </c>
      <c r="P9" s="36">
        <v>165517.13497331413</v>
      </c>
      <c r="Q9" s="36">
        <v>174097.20824045222</v>
      </c>
      <c r="R9" s="36">
        <v>186035.08277016599</v>
      </c>
      <c r="S9" s="36">
        <v>196521.99275185075</v>
      </c>
      <c r="T9" s="36">
        <v>200768.47338432958</v>
      </c>
      <c r="U9" s="36">
        <v>176307.47698346153</v>
      </c>
      <c r="V9" s="36">
        <v>196049.57544896565</v>
      </c>
      <c r="W9" s="36">
        <v>195604.99238239834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444.07701125252066</v>
      </c>
      <c r="C11" s="54">
        <v>444.28538655583179</v>
      </c>
      <c r="D11" s="54">
        <v>443.91207188403314</v>
      </c>
      <c r="E11" s="54">
        <v>445.97600636682193</v>
      </c>
      <c r="F11" s="54">
        <v>443.90338103628659</v>
      </c>
      <c r="G11" s="54">
        <v>440.74878343657855</v>
      </c>
      <c r="H11" s="54">
        <v>445.10861240390989</v>
      </c>
      <c r="I11" s="54">
        <v>445.12911093626525</v>
      </c>
      <c r="J11" s="54">
        <v>439.99368166310535</v>
      </c>
      <c r="K11" s="54">
        <v>435.99483522212864</v>
      </c>
      <c r="L11" s="54">
        <v>440.81280774413392</v>
      </c>
      <c r="M11" s="54">
        <v>432.92706499434155</v>
      </c>
      <c r="N11" s="54">
        <v>450.22183145467625</v>
      </c>
      <c r="O11" s="54">
        <v>456.07776610292063</v>
      </c>
      <c r="P11" s="54">
        <v>439.31267855540005</v>
      </c>
      <c r="Q11" s="54">
        <v>436.8808258613434</v>
      </c>
      <c r="R11" s="54">
        <v>437.35591165080626</v>
      </c>
      <c r="S11" s="54">
        <v>448.3818683826143</v>
      </c>
      <c r="T11" s="54">
        <v>454.85860238100014</v>
      </c>
      <c r="U11" s="54">
        <v>476.74435506970718</v>
      </c>
      <c r="V11" s="54">
        <v>474.53331402891229</v>
      </c>
      <c r="W11" s="54">
        <v>532.75210833311382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599.73949221979342</v>
      </c>
      <c r="C13" s="35">
        <v>594.72939674282577</v>
      </c>
      <c r="D13" s="35">
        <v>588.11580927611658</v>
      </c>
      <c r="E13" s="35">
        <v>580.62008873360264</v>
      </c>
      <c r="F13" s="35">
        <v>572.9498399866402</v>
      </c>
      <c r="G13" s="35">
        <v>563.83920935673279</v>
      </c>
      <c r="H13" s="35">
        <v>554.72685606366201</v>
      </c>
      <c r="I13" s="35">
        <v>545.62258402905627</v>
      </c>
      <c r="J13" s="35">
        <v>536.201801823305</v>
      </c>
      <c r="K13" s="35">
        <v>526.25048019021733</v>
      </c>
      <c r="L13" s="35">
        <v>515.04583951388827</v>
      </c>
      <c r="M13" s="35">
        <v>503.67353589815224</v>
      </c>
      <c r="N13" s="35">
        <v>492.16713891624175</v>
      </c>
      <c r="O13" s="35">
        <v>479.46144565341393</v>
      </c>
      <c r="P13" s="35">
        <v>465.98031416915836</v>
      </c>
      <c r="Q13" s="35">
        <v>452.49593645206267</v>
      </c>
      <c r="R13" s="35">
        <v>441.62899189178728</v>
      </c>
      <c r="S13" s="35">
        <v>431.80745647668147</v>
      </c>
      <c r="T13" s="35">
        <v>422.4459532117948</v>
      </c>
      <c r="U13" s="35">
        <v>415.24437007073988</v>
      </c>
      <c r="V13" s="35">
        <v>407.82766456715092</v>
      </c>
      <c r="W13" s="35">
        <v>401.15498977994235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546.48144827556598</v>
      </c>
      <c r="D14" s="36">
        <v>526.90211209555605</v>
      </c>
      <c r="E14" s="36">
        <v>511.85957571061948</v>
      </c>
      <c r="F14" s="36">
        <v>492.85984303086951</v>
      </c>
      <c r="G14" s="36">
        <v>477.7615872425522</v>
      </c>
      <c r="H14" s="36">
        <v>470.33896001450233</v>
      </c>
      <c r="I14" s="36">
        <v>463.6674631663987</v>
      </c>
      <c r="J14" s="36">
        <v>458.31141465837669</v>
      </c>
      <c r="K14" s="36">
        <v>446.88137192141903</v>
      </c>
      <c r="L14" s="36">
        <v>425.73131969601684</v>
      </c>
      <c r="M14" s="36">
        <v>413.87469648436974</v>
      </c>
      <c r="N14" s="36">
        <v>408.88438566342518</v>
      </c>
      <c r="O14" s="36">
        <v>397.63421686226286</v>
      </c>
      <c r="P14" s="36">
        <v>394.8787607648527</v>
      </c>
      <c r="Q14" s="36">
        <v>392.01486654768712</v>
      </c>
      <c r="R14" s="36">
        <v>388.19129794790035</v>
      </c>
      <c r="S14" s="36">
        <v>382.96199012833949</v>
      </c>
      <c r="T14" s="36">
        <v>376.68358717894324</v>
      </c>
      <c r="U14" s="36">
        <v>370.61587437320253</v>
      </c>
      <c r="V14" s="36">
        <v>364.9614248870684</v>
      </c>
      <c r="W14" s="36">
        <v>362.24906005297674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0.57242689802602797</v>
      </c>
      <c r="C16" s="44">
        <f>C7/RES_summary!C$6</f>
        <v>0.59344479341154388</v>
      </c>
      <c r="D16" s="44">
        <f>D7/RES_summary!D$6</f>
        <v>0.61349900961649428</v>
      </c>
      <c r="E16" s="44">
        <f>E7/RES_summary!E$6</f>
        <v>0.63282543060658458</v>
      </c>
      <c r="F16" s="44">
        <f>F7/RES_summary!F$6</f>
        <v>0.65151918524451691</v>
      </c>
      <c r="G16" s="44">
        <f>G7/RES_summary!G$6</f>
        <v>0.66966902724710409</v>
      </c>
      <c r="H16" s="44">
        <f>H7/RES_summary!H$6</f>
        <v>0.68733416786461676</v>
      </c>
      <c r="I16" s="44">
        <f>I7/RES_summary!I$6</f>
        <v>0.70450225449508563</v>
      </c>
      <c r="J16" s="44">
        <f>J7/RES_summary!J$6</f>
        <v>0.72110887971774218</v>
      </c>
      <c r="K16" s="44">
        <f>K7/RES_summary!K$6</f>
        <v>0.73700009808395606</v>
      </c>
      <c r="L16" s="44">
        <f>L7/RES_summary!L$6</f>
        <v>0.75094912328560304</v>
      </c>
      <c r="M16" s="44">
        <f>M7/RES_summary!M$6</f>
        <v>0.76199491577127754</v>
      </c>
      <c r="N16" s="44">
        <f>N7/RES_summary!N$6</f>
        <v>0.76923518295779181</v>
      </c>
      <c r="O16" s="44">
        <f>O7/RES_summary!O$6</f>
        <v>0.77406799009714544</v>
      </c>
      <c r="P16" s="44">
        <f>P7/RES_summary!P$6</f>
        <v>0.78000002090320664</v>
      </c>
      <c r="Q16" s="44">
        <f>Q7/RES_summary!Q$6</f>
        <v>0.78729790146597189</v>
      </c>
      <c r="R16" s="44">
        <f>R7/RES_summary!R$6</f>
        <v>0.79423165751331293</v>
      </c>
      <c r="S16" s="44">
        <f>S7/RES_summary!S$6</f>
        <v>0.80069589394295548</v>
      </c>
      <c r="T16" s="44">
        <f>T7/RES_summary!T$6</f>
        <v>0.80653871954907586</v>
      </c>
      <c r="U16" s="44">
        <f>U7/RES_summary!U$6</f>
        <v>0.81151730561247049</v>
      </c>
      <c r="V16" s="44">
        <f>V7/RES_summary!V$6</f>
        <v>0.81493850629692566</v>
      </c>
      <c r="W16" s="44">
        <f>W7/RES_summary!W$6</f>
        <v>0.81703597332162592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2">B13*B16</f>
        <v>343.3070171550815</v>
      </c>
      <c r="C17" s="52">
        <f t="shared" si="2"/>
        <v>352.93906398581834</v>
      </c>
      <c r="D17" s="52">
        <f t="shared" si="2"/>
        <v>360.80846653070057</v>
      </c>
      <c r="E17" s="52">
        <f t="shared" si="2"/>
        <v>367.43115767167546</v>
      </c>
      <c r="F17" s="52">
        <f t="shared" si="2"/>
        <v>373.28781293407218</v>
      </c>
      <c r="G17" s="52">
        <f t="shared" si="2"/>
        <v>377.58565485369951</v>
      </c>
      <c r="H17" s="52">
        <f t="shared" si="2"/>
        <v>381.28272200467217</v>
      </c>
      <c r="I17" s="52">
        <f t="shared" si="2"/>
        <v>384.39234055190445</v>
      </c>
      <c r="J17" s="52">
        <f t="shared" si="2"/>
        <v>386.65988061543828</v>
      </c>
      <c r="K17" s="52">
        <f t="shared" si="2"/>
        <v>387.84665551691916</v>
      </c>
      <c r="L17" s="52">
        <f t="shared" si="2"/>
        <v>386.77322163485178</v>
      </c>
      <c r="M17" s="52">
        <f t="shared" si="2"/>
        <v>383.79667356293407</v>
      </c>
      <c r="N17" s="52">
        <f t="shared" si="2"/>
        <v>378.59227915004817</v>
      </c>
      <c r="O17" s="52">
        <f t="shared" si="2"/>
        <v>371.13575756600983</v>
      </c>
      <c r="P17" s="52">
        <f t="shared" si="2"/>
        <v>363.4646547924263</v>
      </c>
      <c r="Q17" s="52">
        <f t="shared" si="2"/>
        <v>356.2491011905887</v>
      </c>
      <c r="R17" s="52">
        <f t="shared" ref="R17:V17" si="3">R13*R16</f>
        <v>350.75572623614767</v>
      </c>
      <c r="S17" s="52">
        <f t="shared" si="3"/>
        <v>345.7464573748303</v>
      </c>
      <c r="T17" s="52">
        <f t="shared" si="3"/>
        <v>340.71901818212979</v>
      </c>
      <c r="U17" s="52">
        <f t="shared" si="3"/>
        <v>336.97799237055443</v>
      </c>
      <c r="V17" s="52">
        <f t="shared" si="3"/>
        <v>332.35446778891759</v>
      </c>
      <c r="W17" s="52">
        <f t="shared" ref="W17" si="4">W13*W16</f>
        <v>327.75805752768213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152.45475412024641</v>
      </c>
      <c r="C18" s="36">
        <f>C3*11630*1000/RES_summary!C$6</f>
        <v>156.80566847359273</v>
      </c>
      <c r="D18" s="36">
        <f>D3*11630*1000/RES_summary!D$6</f>
        <v>160.16723393094415</v>
      </c>
      <c r="E18" s="36">
        <f>E3*11630*1000/RES_summary!E$6</f>
        <v>163.86548031315186</v>
      </c>
      <c r="F18" s="36">
        <f>F3*11630*1000/RES_summary!F$6</f>
        <v>165.70372226107551</v>
      </c>
      <c r="G18" s="36">
        <f>G3*11630*1000/RES_summary!G$6</f>
        <v>166.42041801987193</v>
      </c>
      <c r="H18" s="36">
        <f>H3*11630*1000/RES_summary!H$6</f>
        <v>169.71222332508535</v>
      </c>
      <c r="I18" s="36">
        <f>I3*11630*1000/RES_summary!I$6</f>
        <v>171.10422080057933</v>
      </c>
      <c r="J18" s="36">
        <f>J3*11630*1000/RES_summary!J$6</f>
        <v>170.12790442340349</v>
      </c>
      <c r="K18" s="36">
        <f>K3*11630*1000/RES_summary!K$6</f>
        <v>169.09913866355288</v>
      </c>
      <c r="L18" s="36">
        <f>L3*11630*1000/RES_summary!L$6</f>
        <v>170.4945897891032</v>
      </c>
      <c r="M18" s="36">
        <f>M3*11630*1000/RES_summary!M$6</f>
        <v>166.15596744019246</v>
      </c>
      <c r="N18" s="36">
        <f>N3*11630*1000/RES_summary!N$6</f>
        <v>170.45050929353474</v>
      </c>
      <c r="O18" s="36">
        <f>O3*11630*1000/RES_summary!O$6</f>
        <v>169.26676723162089</v>
      </c>
      <c r="P18" s="36">
        <f>P3*11630*1000/RES_summary!P$6</f>
        <v>159.67463105707461</v>
      </c>
      <c r="Q18" s="36">
        <f>Q3*11630*1000/RES_summary!Q$6</f>
        <v>155.6384015405057</v>
      </c>
      <c r="R18" s="36">
        <f>R3*11630*1000/RES_summary!R$6</f>
        <v>153.40509041475096</v>
      </c>
      <c r="S18" s="36">
        <f>S3*11630*1000/RES_summary!S$6</f>
        <v>155.02644254439636</v>
      </c>
      <c r="T18" s="36">
        <f>T3*11630*1000/RES_summary!T$6</f>
        <v>154.97897641495013</v>
      </c>
      <c r="U18" s="36">
        <f>U3*11630*1000/RES_summary!U$6</f>
        <v>160.65235564538466</v>
      </c>
      <c r="V18" s="36">
        <f>V3*11630*1000/RES_summary!V$6</f>
        <v>157.71326703219046</v>
      </c>
      <c r="W18" s="36">
        <f>W3*11630*1000/RES_summary!W$6</f>
        <v>174.61379617103864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68.722809101883129</v>
      </c>
      <c r="C3" s="49">
        <f t="shared" ref="C3:W3" si="0">C5*C11/11630</f>
        <v>77.347682231417835</v>
      </c>
      <c r="D3" s="49">
        <f t="shared" si="0"/>
        <v>84.431737134156208</v>
      </c>
      <c r="E3" s="49">
        <f t="shared" si="0"/>
        <v>88.867995332866599</v>
      </c>
      <c r="F3" s="49">
        <f t="shared" si="0"/>
        <v>97.047738450773821</v>
      </c>
      <c r="G3" s="49">
        <f t="shared" si="0"/>
        <v>106.71254561080032</v>
      </c>
      <c r="H3" s="49">
        <f t="shared" si="0"/>
        <v>113.51726254541529</v>
      </c>
      <c r="I3" s="49">
        <f t="shared" si="0"/>
        <v>118.61676755170426</v>
      </c>
      <c r="J3" s="49">
        <f t="shared" si="0"/>
        <v>124.52546782500849</v>
      </c>
      <c r="K3" s="49">
        <f t="shared" si="0"/>
        <v>129.44141176248041</v>
      </c>
      <c r="L3" s="49">
        <f t="shared" si="0"/>
        <v>135.32869344203374</v>
      </c>
      <c r="M3" s="49">
        <f t="shared" si="0"/>
        <v>137.71131096404289</v>
      </c>
      <c r="N3" s="49">
        <f t="shared" si="0"/>
        <v>147.86918977101379</v>
      </c>
      <c r="O3" s="49">
        <f t="shared" si="0"/>
        <v>152.26694108990932</v>
      </c>
      <c r="P3" s="49">
        <f t="shared" si="0"/>
        <v>151.91105444332788</v>
      </c>
      <c r="Q3" s="49">
        <f t="shared" si="0"/>
        <v>158.39523433708445</v>
      </c>
      <c r="R3" s="49">
        <f t="shared" si="0"/>
        <v>160.24576667960739</v>
      </c>
      <c r="S3" s="49">
        <f t="shared" si="0"/>
        <v>163.80978292514723</v>
      </c>
      <c r="T3" s="49">
        <f t="shared" si="0"/>
        <v>162.49184253935553</v>
      </c>
      <c r="U3" s="49">
        <f t="shared" si="0"/>
        <v>167.12168492378461</v>
      </c>
      <c r="V3" s="49">
        <f t="shared" si="0"/>
        <v>162.53027819594027</v>
      </c>
      <c r="W3" s="49">
        <f t="shared" si="0"/>
        <v>192.36478420287096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603.250427441547</v>
      </c>
      <c r="C5" s="49">
        <f t="shared" ref="C5:W5" si="1">C7*C13/1000000</f>
        <v>674.60464830226113</v>
      </c>
      <c r="D5" s="49">
        <f t="shared" si="1"/>
        <v>733.36349679402849</v>
      </c>
      <c r="E5" s="49">
        <f t="shared" si="1"/>
        <v>770.00266569450196</v>
      </c>
      <c r="F5" s="49">
        <f t="shared" si="1"/>
        <v>840.56733748745705</v>
      </c>
      <c r="G5" s="49">
        <f t="shared" si="1"/>
        <v>923.73051323901905</v>
      </c>
      <c r="H5" s="49">
        <f t="shared" si="1"/>
        <v>982.78712435336945</v>
      </c>
      <c r="I5" s="49">
        <f t="shared" si="1"/>
        <v>1028.502310920624</v>
      </c>
      <c r="J5" s="49">
        <f t="shared" si="1"/>
        <v>1084.7686237843313</v>
      </c>
      <c r="K5" s="49">
        <f t="shared" si="1"/>
        <v>1135.686412620285</v>
      </c>
      <c r="L5" s="49">
        <f t="shared" si="1"/>
        <v>1193.9547790297604</v>
      </c>
      <c r="M5" s="49">
        <f t="shared" si="1"/>
        <v>1236.6546031326725</v>
      </c>
      <c r="N5" s="49">
        <f t="shared" si="1"/>
        <v>1271.3208058743041</v>
      </c>
      <c r="O5" s="49">
        <f t="shared" si="1"/>
        <v>1295.8713020153994</v>
      </c>
      <c r="P5" s="49">
        <f t="shared" si="1"/>
        <v>1352.0037254791084</v>
      </c>
      <c r="Q5" s="49">
        <f t="shared" si="1"/>
        <v>1419.8399038805981</v>
      </c>
      <c r="R5" s="49">
        <f t="shared" si="1"/>
        <v>1416.4771933417765</v>
      </c>
      <c r="S5" s="49">
        <f t="shared" si="1"/>
        <v>1413.4118660300439</v>
      </c>
      <c r="T5" s="49">
        <f t="shared" si="1"/>
        <v>1393.0578335945975</v>
      </c>
      <c r="U5" s="49">
        <f t="shared" si="1"/>
        <v>1376.2454404947039</v>
      </c>
      <c r="V5" s="49">
        <f t="shared" si="1"/>
        <v>1341.1227577291834</v>
      </c>
      <c r="W5" s="49">
        <f t="shared" si="1"/>
        <v>1301.168559548244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1730801.3615323715</v>
      </c>
      <c r="C7" s="35">
        <v>1974557.2500221427</v>
      </c>
      <c r="D7" s="35">
        <v>2195486.1816809895</v>
      </c>
      <c r="E7" s="35">
        <v>2351125.1414092421</v>
      </c>
      <c r="F7" s="35">
        <v>2636658.5910798162</v>
      </c>
      <c r="G7" s="35">
        <v>2979010.8099698098</v>
      </c>
      <c r="H7" s="35">
        <v>3259627.6830651602</v>
      </c>
      <c r="I7" s="35">
        <v>3519137.894773752</v>
      </c>
      <c r="J7" s="35">
        <v>3856855.6597599513</v>
      </c>
      <c r="K7" s="35">
        <v>4232102.5075040665</v>
      </c>
      <c r="L7" s="35">
        <v>4687194.8885889268</v>
      </c>
      <c r="M7" s="35">
        <v>5089341.1819787137</v>
      </c>
      <c r="N7" s="35">
        <v>5560623.3367800247</v>
      </c>
      <c r="O7" s="35">
        <v>6120330.5603450434</v>
      </c>
      <c r="P7" s="35">
        <v>7005589.0770145077</v>
      </c>
      <c r="Q7" s="35">
        <v>8140459.1714440314</v>
      </c>
      <c r="R7" s="35">
        <v>8880258.0602971595</v>
      </c>
      <c r="S7" s="35">
        <v>9735252.3494450878</v>
      </c>
      <c r="T7" s="35">
        <v>10391901.560630053</v>
      </c>
      <c r="U7" s="35">
        <v>10905790.29807396</v>
      </c>
      <c r="V7" s="35">
        <v>11344773.853577435</v>
      </c>
      <c r="W7" s="35">
        <v>11666140.036151782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408120.04261439084</v>
      </c>
      <c r="D8" s="52">
        <v>397984.84938076069</v>
      </c>
      <c r="E8" s="52">
        <v>346366.66533601377</v>
      </c>
      <c r="F8" s="52">
        <v>490988.64232634893</v>
      </c>
      <c r="G8" s="52">
        <v>563672.11604238581</v>
      </c>
      <c r="H8" s="52">
        <v>519026.50510505168</v>
      </c>
      <c r="I8" s="52">
        <v>516329.20252831001</v>
      </c>
      <c r="J8" s="52">
        <v>614367.63642668957</v>
      </c>
      <c r="K8" s="52">
        <v>783366.89035850577</v>
      </c>
      <c r="L8" s="52">
        <v>853077.23046562076</v>
      </c>
      <c r="M8" s="52">
        <v>748512.95872580074</v>
      </c>
      <c r="N8" s="52">
        <v>962270.79712766036</v>
      </c>
      <c r="O8" s="52">
        <v>1123379.3396074045</v>
      </c>
      <c r="P8" s="52">
        <v>1404285.0217745155</v>
      </c>
      <c r="Q8" s="52">
        <v>1651199.2969578337</v>
      </c>
      <c r="R8" s="52">
        <v>1354166.5252798181</v>
      </c>
      <c r="S8" s="52">
        <v>1638361.1795064341</v>
      </c>
      <c r="T8" s="52">
        <v>1509726.4416505862</v>
      </c>
      <c r="U8" s="52">
        <v>1262401.6961697079</v>
      </c>
      <c r="V8" s="52">
        <v>1401254.3526311349</v>
      </c>
      <c r="W8" s="52">
        <v>1444745.5221817512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164364.1541246199</v>
      </c>
      <c r="D9" s="36">
        <v>177055.91772191413</v>
      </c>
      <c r="E9" s="36">
        <v>190727.70560776116</v>
      </c>
      <c r="F9" s="36">
        <v>205455.19265577476</v>
      </c>
      <c r="G9" s="36">
        <v>221319.89715239219</v>
      </c>
      <c r="H9" s="36">
        <v>238409.63200970134</v>
      </c>
      <c r="I9" s="36">
        <v>256818.99081971822</v>
      </c>
      <c r="J9" s="36">
        <v>276649.87144049024</v>
      </c>
      <c r="K9" s="36">
        <v>408120.04261439107</v>
      </c>
      <c r="L9" s="36">
        <v>397984.84938076045</v>
      </c>
      <c r="M9" s="36">
        <v>346366.66533601377</v>
      </c>
      <c r="N9" s="36">
        <v>490988.64232634939</v>
      </c>
      <c r="O9" s="36">
        <v>563672.11604238581</v>
      </c>
      <c r="P9" s="36">
        <v>519026.50510505121</v>
      </c>
      <c r="Q9" s="36">
        <v>516329.20252831001</v>
      </c>
      <c r="R9" s="36">
        <v>614367.6364266891</v>
      </c>
      <c r="S9" s="36">
        <v>783366.89035850577</v>
      </c>
      <c r="T9" s="36">
        <v>853077.23046562076</v>
      </c>
      <c r="U9" s="36">
        <v>748512.95872580074</v>
      </c>
      <c r="V9" s="36">
        <v>962270.79712766036</v>
      </c>
      <c r="W9" s="36">
        <v>1123379.3396074045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1324.8996328847941</v>
      </c>
      <c r="C11" s="54">
        <v>1333.452929230838</v>
      </c>
      <c r="D11" s="54">
        <v>1338.9555209154669</v>
      </c>
      <c r="E11" s="54">
        <v>1342.2483216847627</v>
      </c>
      <c r="F11" s="54">
        <v>1342.7421550261479</v>
      </c>
      <c r="G11" s="54">
        <v>1343.5378475285643</v>
      </c>
      <c r="H11" s="54">
        <v>1343.3283064954853</v>
      </c>
      <c r="I11" s="54">
        <v>1341.2833320632044</v>
      </c>
      <c r="J11" s="54">
        <v>1335.0599925655476</v>
      </c>
      <c r="K11" s="54">
        <v>1325.5451523139573</v>
      </c>
      <c r="L11" s="54">
        <v>1318.2012689038554</v>
      </c>
      <c r="M11" s="54">
        <v>1295.0928597643328</v>
      </c>
      <c r="N11" s="54">
        <v>1352.7023777874988</v>
      </c>
      <c r="O11" s="54">
        <v>1366.543515641958</v>
      </c>
      <c r="P11" s="54">
        <v>1306.7460761247755</v>
      </c>
      <c r="Q11" s="54">
        <v>1297.4255550259609</v>
      </c>
      <c r="R11" s="54">
        <v>1315.6994516001068</v>
      </c>
      <c r="S11" s="54">
        <v>1347.8787190109574</v>
      </c>
      <c r="T11" s="54">
        <v>1356.5697583828107</v>
      </c>
      <c r="U11" s="54">
        <v>1412.2664013803826</v>
      </c>
      <c r="V11" s="54">
        <v>1409.4363282741967</v>
      </c>
      <c r="W11" s="54">
        <v>1719.3794177259624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348.53822099345763</v>
      </c>
      <c r="C13" s="35">
        <v>341.64856364367057</v>
      </c>
      <c r="D13" s="35">
        <v>334.03239014354608</v>
      </c>
      <c r="E13" s="35">
        <v>327.50390531444435</v>
      </c>
      <c r="F13" s="35">
        <v>318.80021946383715</v>
      </c>
      <c r="G13" s="35">
        <v>310.07961103987412</v>
      </c>
      <c r="H13" s="35">
        <v>301.50287698784507</v>
      </c>
      <c r="I13" s="35">
        <v>292.25973567220711</v>
      </c>
      <c r="J13" s="35">
        <v>281.25725188581384</v>
      </c>
      <c r="K13" s="35">
        <v>268.35040280961198</v>
      </c>
      <c r="L13" s="35">
        <v>254.72693314640449</v>
      </c>
      <c r="M13" s="35">
        <v>242.98913335023585</v>
      </c>
      <c r="N13" s="35">
        <v>228.62918936898978</v>
      </c>
      <c r="O13" s="35">
        <v>211.73224047923691</v>
      </c>
      <c r="P13" s="35">
        <v>192.98929906052618</v>
      </c>
      <c r="Q13" s="35">
        <v>174.41766784621481</v>
      </c>
      <c r="R13" s="35">
        <v>159.50856199491761</v>
      </c>
      <c r="S13" s="35">
        <v>145.18492333797681</v>
      </c>
      <c r="T13" s="35">
        <v>134.05225458180124</v>
      </c>
      <c r="U13" s="35">
        <v>126.19401280233295</v>
      </c>
      <c r="V13" s="35">
        <v>118.2150279096376</v>
      </c>
      <c r="W13" s="35">
        <v>111.5337682829196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315.20483510276739</v>
      </c>
      <c r="D14" s="36">
        <v>302.69896770786715</v>
      </c>
      <c r="E14" s="36">
        <v>297.70493071881924</v>
      </c>
      <c r="F14" s="36">
        <v>289.56608540155844</v>
      </c>
      <c r="G14" s="36">
        <v>284.38805896770259</v>
      </c>
      <c r="H14" s="36">
        <v>273.88096508471187</v>
      </c>
      <c r="I14" s="36">
        <v>261.89961769106083</v>
      </c>
      <c r="J14" s="36">
        <v>248.53094115068055</v>
      </c>
      <c r="K14" s="36">
        <v>229.21469081771181</v>
      </c>
      <c r="L14" s="36">
        <v>209.52143967416072</v>
      </c>
      <c r="M14" s="36">
        <v>194.80609722281969</v>
      </c>
      <c r="N14" s="36">
        <v>183.77348913066692</v>
      </c>
      <c r="O14" s="36">
        <v>164.55003986561547</v>
      </c>
      <c r="P14" s="36">
        <v>141.19918713927845</v>
      </c>
      <c r="Q14" s="36">
        <v>122.97885513911407</v>
      </c>
      <c r="R14" s="36">
        <v>110.27200389846193</v>
      </c>
      <c r="S14" s="36">
        <v>107.72586317737012</v>
      </c>
      <c r="T14" s="36">
        <v>104.90903032194012</v>
      </c>
      <c r="U14" s="36">
        <v>102.18815096779078</v>
      </c>
      <c r="V14" s="36">
        <v>101.13594212576439</v>
      </c>
      <c r="W14" s="36">
        <v>100.29303757027971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0.52774271298581199</v>
      </c>
      <c r="C16" s="44">
        <f>C7/RES_summary!C$6</f>
        <v>0.59253770735882072</v>
      </c>
      <c r="D16" s="44">
        <f>D7/RES_summary!D$6</f>
        <v>0.64636542845597611</v>
      </c>
      <c r="E16" s="44">
        <f>E7/RES_summary!E$6</f>
        <v>0.67948117723724599</v>
      </c>
      <c r="F16" s="44">
        <f>F7/RES_summary!F$6</f>
        <v>0.75804258556750048</v>
      </c>
      <c r="G16" s="44">
        <f>G7/RES_summary!G$6</f>
        <v>0.84633465410204045</v>
      </c>
      <c r="H16" s="44">
        <f>H7/RES_summary!H$6</f>
        <v>0.91735429654111178</v>
      </c>
      <c r="I16" s="44">
        <f>I7/RES_summary!I$6</f>
        <v>0.98355905155356604</v>
      </c>
      <c r="J16" s="44">
        <f>J7/RES_summary!J$6</f>
        <v>1.0682038242850982</v>
      </c>
      <c r="K16" s="44">
        <f>K7/RES_summary!K$6</f>
        <v>1.1627488969687294</v>
      </c>
      <c r="L16" s="44">
        <f>L7/RES_summary!L$6</f>
        <v>1.2773600783631849</v>
      </c>
      <c r="M16" s="44">
        <f>M7/RES_summary!M$6</f>
        <v>1.3800199795217336</v>
      </c>
      <c r="N16" s="44">
        <f>N7/RES_summary!N$6</f>
        <v>1.4979340624024398</v>
      </c>
      <c r="O16" s="44">
        <f>O7/RES_summary!O$6</f>
        <v>1.6278669818170279</v>
      </c>
      <c r="P16" s="44">
        <f>P7/RES_summary!P$6</f>
        <v>1.8304909528346598</v>
      </c>
      <c r="Q16" s="44">
        <f>Q7/RES_summary!Q$6</f>
        <v>2.0993745484133934</v>
      </c>
      <c r="R16" s="44">
        <f>R7/RES_summary!R$6</f>
        <v>2.2587294457262317</v>
      </c>
      <c r="S16" s="44">
        <f>S7/RES_summary!S$6</f>
        <v>2.4579867727748193</v>
      </c>
      <c r="T16" s="44">
        <f>T7/RES_summary!T$6</f>
        <v>2.5973078820318309</v>
      </c>
      <c r="U16" s="44">
        <f>U7/RES_summary!U$6</f>
        <v>2.7108203727745379</v>
      </c>
      <c r="V16" s="44">
        <f>V7/RES_summary!V$6</f>
        <v>2.7899706250636171</v>
      </c>
      <c r="W16" s="44">
        <f>W7/RES_summary!W$6</f>
        <v>2.8549354933653479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2">B13*B16</f>
        <v>183.93850632633581</v>
      </c>
      <c r="C17" s="52">
        <f t="shared" si="2"/>
        <v>202.43965662385472</v>
      </c>
      <c r="D17" s="52">
        <f t="shared" si="2"/>
        <v>215.90698897330694</v>
      </c>
      <c r="E17" s="52">
        <f t="shared" si="2"/>
        <v>222.5327391328542</v>
      </c>
      <c r="F17" s="52">
        <f t="shared" si="2"/>
        <v>241.66414264185372</v>
      </c>
      <c r="G17" s="52">
        <f t="shared" si="2"/>
        <v>262.43112035352709</v>
      </c>
      <c r="H17" s="52">
        <f t="shared" si="2"/>
        <v>276.58495962430595</v>
      </c>
      <c r="I17" s="52">
        <f t="shared" si="2"/>
        <v>287.45470842505193</v>
      </c>
      <c r="J17" s="52">
        <f t="shared" si="2"/>
        <v>300.44007207234347</v>
      </c>
      <c r="K17" s="52">
        <f t="shared" si="2"/>
        <v>312.02413486799054</v>
      </c>
      <c r="L17" s="52">
        <f t="shared" si="2"/>
        <v>325.37801528510499</v>
      </c>
      <c r="M17" s="52">
        <f t="shared" si="2"/>
        <v>335.32985882999628</v>
      </c>
      <c r="N17" s="52">
        <f t="shared" si="2"/>
        <v>342.47145041526755</v>
      </c>
      <c r="O17" s="52">
        <f t="shared" si="2"/>
        <v>344.67192326229252</v>
      </c>
      <c r="P17" s="52">
        <f t="shared" si="2"/>
        <v>353.26516592419568</v>
      </c>
      <c r="Q17" s="52">
        <f t="shared" si="2"/>
        <v>366.16801266996447</v>
      </c>
      <c r="R17" s="52">
        <f t="shared" ref="R17:V17" si="3">R13*R16</f>
        <v>360.28668582336854</v>
      </c>
      <c r="S17" s="52">
        <f t="shared" si="3"/>
        <v>356.86262117107316</v>
      </c>
      <c r="T17" s="52">
        <f t="shared" si="3"/>
        <v>348.17497742945</v>
      </c>
      <c r="U17" s="52">
        <f t="shared" si="3"/>
        <v>342.08930082673504</v>
      </c>
      <c r="V17" s="52">
        <f t="shared" si="3"/>
        <v>329.81645530896458</v>
      </c>
      <c r="W17" s="52">
        <f t="shared" ref="W17" si="4">W13*W16</f>
        <v>318.42171377969345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243.70005950513968</v>
      </c>
      <c r="C18" s="36">
        <f>C3*11630*1000/RES_summary!C$6</f>
        <v>269.94375311756409</v>
      </c>
      <c r="D18" s="36">
        <f>D3*11630*1000/RES_summary!D$6</f>
        <v>289.08985489004408</v>
      </c>
      <c r="E18" s="36">
        <f>E3*11630*1000/RES_summary!E$6</f>
        <v>298.69419562098659</v>
      </c>
      <c r="F18" s="36">
        <f>F3*11630*1000/RES_summary!F$6</f>
        <v>324.49263168346903</v>
      </c>
      <c r="G18" s="36">
        <f>G3*11630*1000/RES_summary!G$6</f>
        <v>352.5861425642874</v>
      </c>
      <c r="H18" s="36">
        <f>H3*11630*1000/RES_summary!H$6</f>
        <v>371.54440541424117</v>
      </c>
      <c r="I18" s="36">
        <f>I3*11630*1000/RES_summary!I$6</f>
        <v>385.55820913361055</v>
      </c>
      <c r="J18" s="36">
        <f>J3*11630*1000/RES_summary!J$6</f>
        <v>401.10552038729548</v>
      </c>
      <c r="K18" s="36">
        <f>K3*11630*1000/RES_summary!K$6</f>
        <v>413.60207937922121</v>
      </c>
      <c r="L18" s="36">
        <f>L3*11630*1000/RES_summary!L$6</f>
        <v>428.91371262224345</v>
      </c>
      <c r="M18" s="36">
        <f>M3*11630*1000/RES_summary!M$6</f>
        <v>434.2833058365099</v>
      </c>
      <c r="N18" s="36">
        <f>N3*11630*1000/RES_summary!N$6</f>
        <v>463.26194530106596</v>
      </c>
      <c r="O18" s="36">
        <f>O3*11630*1000/RES_summary!O$6</f>
        <v>471.00918175792839</v>
      </c>
      <c r="P18" s="36">
        <f>P3*11630*1000/RES_summary!P$6</f>
        <v>461.62786940301049</v>
      </c>
      <c r="Q18" s="36">
        <f>Q3*11630*1000/RES_summary!Q$6</f>
        <v>475.07573707108179</v>
      </c>
      <c r="R18" s="36">
        <f>R3*11630*1000/RES_summary!R$6</f>
        <v>474.02899495662598</v>
      </c>
      <c r="S18" s="36">
        <f>S3*11630*1000/RES_summary!S$6</f>
        <v>481.0075326869586</v>
      </c>
      <c r="T18" s="36">
        <f>T3*11630*1000/RES_summary!T$6</f>
        <v>472.32364500640955</v>
      </c>
      <c r="U18" s="36">
        <f>U3*11630*1000/RES_summary!U$6</f>
        <v>483.12122582930431</v>
      </c>
      <c r="V18" s="36">
        <f>V3*11630*1000/RES_summary!V$6</f>
        <v>464.85529377507771</v>
      </c>
      <c r="W18" s="36">
        <f>W3*11630*1000/RES_summary!W$6</f>
        <v>547.48774082983243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19.822474670607765</v>
      </c>
      <c r="C3" s="49">
        <f t="shared" ref="C3:W3" si="0">C5*C11/11630</f>
        <v>21.621486762807201</v>
      </c>
      <c r="D3" s="49">
        <f t="shared" si="0"/>
        <v>24.093595078030734</v>
      </c>
      <c r="E3" s="49">
        <f t="shared" si="0"/>
        <v>26.53030790358692</v>
      </c>
      <c r="F3" s="49">
        <f t="shared" si="0"/>
        <v>28.689599903208258</v>
      </c>
      <c r="G3" s="49">
        <f t="shared" si="0"/>
        <v>30.783942993843528</v>
      </c>
      <c r="H3" s="49">
        <f t="shared" si="0"/>
        <v>31.90591596384354</v>
      </c>
      <c r="I3" s="49">
        <f t="shared" si="0"/>
        <v>32.858522993789421</v>
      </c>
      <c r="J3" s="49">
        <f t="shared" si="0"/>
        <v>34.277643774712907</v>
      </c>
      <c r="K3" s="49">
        <f t="shared" si="0"/>
        <v>35.177553219503189</v>
      </c>
      <c r="L3" s="49">
        <f t="shared" si="0"/>
        <v>36.529021285331901</v>
      </c>
      <c r="M3" s="49">
        <f t="shared" si="0"/>
        <v>36.874419567319144</v>
      </c>
      <c r="N3" s="49">
        <f t="shared" si="0"/>
        <v>40.659982094716476</v>
      </c>
      <c r="O3" s="49">
        <f t="shared" si="0"/>
        <v>43.575070544241349</v>
      </c>
      <c r="P3" s="49">
        <f t="shared" si="0"/>
        <v>45.530486068605832</v>
      </c>
      <c r="Q3" s="49">
        <f t="shared" si="0"/>
        <v>49.786125030080839</v>
      </c>
      <c r="R3" s="49">
        <f t="shared" si="0"/>
        <v>55.301497905024227</v>
      </c>
      <c r="S3" s="49">
        <f t="shared" si="0"/>
        <v>62.46155615381727</v>
      </c>
      <c r="T3" s="49">
        <f t="shared" si="0"/>
        <v>70.077362839214516</v>
      </c>
      <c r="U3" s="49">
        <f t="shared" si="0"/>
        <v>79.126818107238833</v>
      </c>
      <c r="V3" s="49">
        <f t="shared" si="0"/>
        <v>84.473137264831138</v>
      </c>
      <c r="W3" s="49">
        <f t="shared" si="0"/>
        <v>106.83999755299037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408.3468334841827</v>
      </c>
      <c r="C5" s="49">
        <f t="shared" ref="C5:W5" si="1">C7*C13/1000000</f>
        <v>436.91883168872766</v>
      </c>
      <c r="D5" s="49">
        <f t="shared" si="1"/>
        <v>478.55054332820703</v>
      </c>
      <c r="E5" s="49">
        <f t="shared" si="1"/>
        <v>518.60030735963721</v>
      </c>
      <c r="F5" s="49">
        <f t="shared" si="1"/>
        <v>553.04684484573602</v>
      </c>
      <c r="G5" s="49">
        <f t="shared" si="1"/>
        <v>584.80563234631575</v>
      </c>
      <c r="H5" s="49">
        <f t="shared" si="1"/>
        <v>597.69214454494306</v>
      </c>
      <c r="I5" s="49">
        <f t="shared" si="1"/>
        <v>607.5479916606605</v>
      </c>
      <c r="J5" s="49">
        <f t="shared" si="1"/>
        <v>627.47881630746542</v>
      </c>
      <c r="K5" s="49">
        <f t="shared" si="1"/>
        <v>638.93428685483741</v>
      </c>
      <c r="L5" s="49">
        <f t="shared" si="1"/>
        <v>657.19942035533052</v>
      </c>
      <c r="M5" s="49">
        <f t="shared" si="1"/>
        <v>669.57292871766458</v>
      </c>
      <c r="N5" s="49">
        <f t="shared" si="1"/>
        <v>700.9212522494314</v>
      </c>
      <c r="O5" s="49">
        <f t="shared" si="1"/>
        <v>737.27536926285813</v>
      </c>
      <c r="P5" s="49">
        <f t="shared" si="1"/>
        <v>798.77172200993039</v>
      </c>
      <c r="Q5" s="49">
        <f t="shared" si="1"/>
        <v>872.02987865787247</v>
      </c>
      <c r="R5" s="49">
        <f t="shared" si="1"/>
        <v>950.7124134282916</v>
      </c>
      <c r="S5" s="49">
        <f t="shared" si="1"/>
        <v>1041.1937647137154</v>
      </c>
      <c r="T5" s="49">
        <f t="shared" si="1"/>
        <v>1156.0048710913561</v>
      </c>
      <c r="U5" s="49">
        <f t="shared" si="1"/>
        <v>1250.0787504780649</v>
      </c>
      <c r="V5" s="49">
        <f t="shared" si="1"/>
        <v>1337.6356780168103</v>
      </c>
      <c r="W5" s="49">
        <f t="shared" si="1"/>
        <v>1402.281621234896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1167379.645524099</v>
      </c>
      <c r="C7" s="35">
        <v>1271625.1561011132</v>
      </c>
      <c r="D7" s="35">
        <v>1430445.2941193234</v>
      </c>
      <c r="E7" s="35">
        <v>1601446.0420991974</v>
      </c>
      <c r="F7" s="35">
        <v>1770409.9721179979</v>
      </c>
      <c r="G7" s="35">
        <v>1946163.3502219685</v>
      </c>
      <c r="H7" s="35">
        <v>2064187.2663255783</v>
      </c>
      <c r="I7" s="35">
        <v>2192438.0833225986</v>
      </c>
      <c r="J7" s="35">
        <v>2370097.4117303798</v>
      </c>
      <c r="K7" s="35">
        <v>2531827.8208222017</v>
      </c>
      <c r="L7" s="35">
        <v>2750649.1756822485</v>
      </c>
      <c r="M7" s="35">
        <v>2954610.6692236122</v>
      </c>
      <c r="N7" s="35">
        <v>3277524.0787230814</v>
      </c>
      <c r="O7" s="35">
        <v>3694598.9528941065</v>
      </c>
      <c r="P7" s="35">
        <v>4238477.2776932735</v>
      </c>
      <c r="Q7" s="35">
        <v>4843303.3988348767</v>
      </c>
      <c r="R7" s="35">
        <v>5441748.2555002216</v>
      </c>
      <c r="S7" s="35">
        <v>6118991.3865403738</v>
      </c>
      <c r="T7" s="35">
        <v>6898615.5794354752</v>
      </c>
      <c r="U7" s="35">
        <v>7544812.9630970135</v>
      </c>
      <c r="V7" s="35">
        <v>8158799.0296002254</v>
      </c>
      <c r="W7" s="35">
        <v>8643924.9765464552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322032.80812033056</v>
      </c>
      <c r="D8" s="52">
        <v>384183.58451237227</v>
      </c>
      <c r="E8" s="52">
        <v>404203.8943003132</v>
      </c>
      <c r="F8" s="52">
        <v>410279.49516374944</v>
      </c>
      <c r="G8" s="52">
        <v>425463.56812520279</v>
      </c>
      <c r="H8" s="52">
        <v>440056.7242239404</v>
      </c>
      <c r="I8" s="52">
        <v>512434.40150939254</v>
      </c>
      <c r="J8" s="52">
        <v>581863.2227080944</v>
      </c>
      <c r="K8" s="52">
        <v>572009.90425557131</v>
      </c>
      <c r="L8" s="52">
        <v>644284.92298524966</v>
      </c>
      <c r="M8" s="52">
        <v>644018.21776530426</v>
      </c>
      <c r="N8" s="52">
        <v>835347.81100886175</v>
      </c>
      <c r="O8" s="52">
        <v>998938.09687911952</v>
      </c>
      <c r="P8" s="52">
        <v>1115888.2290547383</v>
      </c>
      <c r="Q8" s="52">
        <v>1249111.0441268529</v>
      </c>
      <c r="R8" s="52">
        <v>1242463.0744306492</v>
      </c>
      <c r="S8" s="52">
        <v>1512590.9420490135</v>
      </c>
      <c r="T8" s="52">
        <v>1778562.2897742204</v>
      </c>
      <c r="U8" s="52">
        <v>1762085.6127162762</v>
      </c>
      <c r="V8" s="52">
        <v>1863097.1106300652</v>
      </c>
      <c r="W8" s="52">
        <v>1727589.021376879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217787.29754331638</v>
      </c>
      <c r="D9" s="36">
        <v>225363.44649416208</v>
      </c>
      <c r="E9" s="36">
        <v>233203.14632043918</v>
      </c>
      <c r="F9" s="36">
        <v>241315.56514494889</v>
      </c>
      <c r="G9" s="36">
        <v>249710.19002123247</v>
      </c>
      <c r="H9" s="36">
        <v>322032.80812033056</v>
      </c>
      <c r="I9" s="36">
        <v>384183.5845123725</v>
      </c>
      <c r="J9" s="36">
        <v>404203.8943003132</v>
      </c>
      <c r="K9" s="36">
        <v>410279.49516374944</v>
      </c>
      <c r="L9" s="36">
        <v>425463.56812520279</v>
      </c>
      <c r="M9" s="36">
        <v>440056.72422394063</v>
      </c>
      <c r="N9" s="36">
        <v>512434.40150939254</v>
      </c>
      <c r="O9" s="36">
        <v>581863.22270809487</v>
      </c>
      <c r="P9" s="36">
        <v>572009.90425557084</v>
      </c>
      <c r="Q9" s="36">
        <v>644284.92298525013</v>
      </c>
      <c r="R9" s="36">
        <v>644018.21776530426</v>
      </c>
      <c r="S9" s="36">
        <v>835347.81100886129</v>
      </c>
      <c r="T9" s="36">
        <v>998938.09687911905</v>
      </c>
      <c r="U9" s="36">
        <v>1115888.2290547378</v>
      </c>
      <c r="V9" s="36">
        <v>1249111.0441268533</v>
      </c>
      <c r="W9" s="36">
        <v>1242463.0744306482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564.55777666290658</v>
      </c>
      <c r="C11" s="54">
        <v>575.52541299156655</v>
      </c>
      <c r="D11" s="54">
        <v>585.53587424373791</v>
      </c>
      <c r="E11" s="54">
        <v>594.96200935481784</v>
      </c>
      <c r="F11" s="54">
        <v>603.31244990174639</v>
      </c>
      <c r="G11" s="54">
        <v>612.19871563478068</v>
      </c>
      <c r="H11" s="54">
        <v>620.83098472377253</v>
      </c>
      <c r="I11" s="54">
        <v>628.99495622267455</v>
      </c>
      <c r="J11" s="54">
        <v>635.31865417520737</v>
      </c>
      <c r="K11" s="54">
        <v>640.30832647390991</v>
      </c>
      <c r="L11" s="54">
        <v>646.42862484375621</v>
      </c>
      <c r="M11" s="54">
        <v>640.48213596274661</v>
      </c>
      <c r="N11" s="54">
        <v>674.64867165031262</v>
      </c>
      <c r="O11" s="54">
        <v>687.36606640774289</v>
      </c>
      <c r="P11" s="54">
        <v>662.91724955594111</v>
      </c>
      <c r="Q11" s="54">
        <v>663.98256329357594</v>
      </c>
      <c r="R11" s="54">
        <v>676.49944562751045</v>
      </c>
      <c r="S11" s="54">
        <v>697.68752242636799</v>
      </c>
      <c r="T11" s="54">
        <v>705.01409656746807</v>
      </c>
      <c r="U11" s="54">
        <v>736.14953796731641</v>
      </c>
      <c r="V11" s="54">
        <v>734.44705650086576</v>
      </c>
      <c r="W11" s="54">
        <v>886.09103387310154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349.79780146916477</v>
      </c>
      <c r="C13" s="35">
        <v>343.59089987520355</v>
      </c>
      <c r="D13" s="35">
        <v>334.54655364701267</v>
      </c>
      <c r="E13" s="35">
        <v>323.83251993919748</v>
      </c>
      <c r="F13" s="35">
        <v>312.38348944911809</v>
      </c>
      <c r="G13" s="35">
        <v>300.4915452136205</v>
      </c>
      <c r="H13" s="35">
        <v>289.55325628419553</v>
      </c>
      <c r="I13" s="35">
        <v>277.11067248929237</v>
      </c>
      <c r="J13" s="35">
        <v>264.74811254671204</v>
      </c>
      <c r="K13" s="35">
        <v>252.36087604383221</v>
      </c>
      <c r="L13" s="35">
        <v>238.92520578976564</v>
      </c>
      <c r="M13" s="35">
        <v>226.6196814667326</v>
      </c>
      <c r="N13" s="35">
        <v>213.85693450725441</v>
      </c>
      <c r="O13" s="35">
        <v>199.55491209277938</v>
      </c>
      <c r="P13" s="35">
        <v>188.45723821944131</v>
      </c>
      <c r="Q13" s="35">
        <v>180.04857570303179</v>
      </c>
      <c r="R13" s="35">
        <v>174.70716556344985</v>
      </c>
      <c r="S13" s="35">
        <v>170.15774315420265</v>
      </c>
      <c r="T13" s="35">
        <v>167.57055930719852</v>
      </c>
      <c r="U13" s="35">
        <v>165.68717562548156</v>
      </c>
      <c r="V13" s="35">
        <v>163.95007073514756</v>
      </c>
      <c r="W13" s="35">
        <v>162.2274169477065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325.28833532379002</v>
      </c>
      <c r="D14" s="36">
        <v>313.5567333194362</v>
      </c>
      <c r="E14" s="36">
        <v>300.89693252596044</v>
      </c>
      <c r="F14" s="36">
        <v>289.70054081462843</v>
      </c>
      <c r="G14" s="36">
        <v>279.94609150507608</v>
      </c>
      <c r="H14" s="36">
        <v>267.32923688235547</v>
      </c>
      <c r="I14" s="36">
        <v>254.31391117869691</v>
      </c>
      <c r="J14" s="36">
        <v>243.27802657469365</v>
      </c>
      <c r="K14" s="36">
        <v>227.81714304589977</v>
      </c>
      <c r="L14" s="36">
        <v>213.21622092046411</v>
      </c>
      <c r="M14" s="36">
        <v>201.8786628198294</v>
      </c>
      <c r="N14" s="36">
        <v>193.53318255169293</v>
      </c>
      <c r="O14" s="36">
        <v>178.09777615456389</v>
      </c>
      <c r="P14" s="36">
        <v>171.88998856186168</v>
      </c>
      <c r="Q14" s="36">
        <v>168.62404196427784</v>
      </c>
      <c r="R14" s="36">
        <v>167.96963684423545</v>
      </c>
      <c r="S14" s="36">
        <v>166.69997464482242</v>
      </c>
      <c r="T14" s="36">
        <v>164.58223680489914</v>
      </c>
      <c r="U14" s="36">
        <v>162.24177318748454</v>
      </c>
      <c r="V14" s="36">
        <v>160.04913483054742</v>
      </c>
      <c r="W14" s="36">
        <v>158.22166686653406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0.35594847271662544</v>
      </c>
      <c r="C16" s="44">
        <f>C7/RES_summary!C$6</f>
        <v>0.38159737055357928</v>
      </c>
      <c r="D16" s="44">
        <f>D7/RES_summary!D$6</f>
        <v>0.42113240936381208</v>
      </c>
      <c r="E16" s="44">
        <f>E7/RES_summary!E$6</f>
        <v>0.46282200075290869</v>
      </c>
      <c r="F16" s="44">
        <f>F7/RES_summary!F$6</f>
        <v>0.50899504293773301</v>
      </c>
      <c r="G16" s="44">
        <f>G7/RES_summary!G$6</f>
        <v>0.55290349411416539</v>
      </c>
      <c r="H16" s="44">
        <f>H7/RES_summary!H$6</f>
        <v>0.58092249843963806</v>
      </c>
      <c r="I16" s="44">
        <f>I7/RES_summary!I$6</f>
        <v>0.61276153032398561</v>
      </c>
      <c r="J16" s="44">
        <f>J7/RES_summary!J$6</f>
        <v>0.65642775941897169</v>
      </c>
      <c r="K16" s="44">
        <f>K7/RES_summary!K$6</f>
        <v>0.69560697094549961</v>
      </c>
      <c r="L16" s="44">
        <f>L7/RES_summary!L$6</f>
        <v>0.74961027439950589</v>
      </c>
      <c r="M16" s="44">
        <f>M7/RES_summary!M$6</f>
        <v>0.80116887617492794</v>
      </c>
      <c r="N16" s="44">
        <f>N7/RES_summary!N$6</f>
        <v>0.88290730382511728</v>
      </c>
      <c r="O16" s="44">
        <f>O7/RES_summary!O$6</f>
        <v>0.98267823725733761</v>
      </c>
      <c r="P16" s="44">
        <f>P7/RES_summary!P$6</f>
        <v>1.1074720805518847</v>
      </c>
      <c r="Q16" s="44">
        <f>Q7/RES_summary!Q$6</f>
        <v>1.2490582744307706</v>
      </c>
      <c r="R16" s="44">
        <f>R7/RES_summary!R$6</f>
        <v>1.3841306116858945</v>
      </c>
      <c r="S16" s="44">
        <f>S7/RES_summary!S$6</f>
        <v>1.5449419646216562</v>
      </c>
      <c r="T16" s="44">
        <f>T7/RES_summary!T$6</f>
        <v>1.7242107726902873</v>
      </c>
      <c r="U16" s="44">
        <f>U7/RES_summary!U$6</f>
        <v>1.8753920743138526</v>
      </c>
      <c r="V16" s="44">
        <f>V7/RES_summary!V$6</f>
        <v>2.0064577683233593</v>
      </c>
      <c r="W16" s="44">
        <f>W7/RES_summary!W$6</f>
        <v>2.1153396188504865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2">B13*B16</f>
        <v>124.50999319258256</v>
      </c>
      <c r="C17" s="52">
        <f t="shared" si="2"/>
        <v>131.1133839385158</v>
      </c>
      <c r="D17" s="52">
        <f t="shared" si="2"/>
        <v>140.88839618172625</v>
      </c>
      <c r="E17" s="52">
        <f t="shared" si="2"/>
        <v>149.87681478711556</v>
      </c>
      <c r="F17" s="52">
        <f t="shared" si="2"/>
        <v>159.00164762519273</v>
      </c>
      <c r="G17" s="52">
        <f t="shared" si="2"/>
        <v>166.14282530037548</v>
      </c>
      <c r="H17" s="52">
        <f t="shared" si="2"/>
        <v>168.20800107194771</v>
      </c>
      <c r="I17" s="52">
        <f t="shared" si="2"/>
        <v>169.80275974364758</v>
      </c>
      <c r="J17" s="52">
        <f t="shared" si="2"/>
        <v>173.78801032943994</v>
      </c>
      <c r="K17" s="52">
        <f t="shared" si="2"/>
        <v>175.54398457000281</v>
      </c>
      <c r="L17" s="52">
        <f t="shared" si="2"/>
        <v>179.10078907302463</v>
      </c>
      <c r="M17" s="52">
        <f t="shared" si="2"/>
        <v>181.56063551982231</v>
      </c>
      <c r="N17" s="52">
        <f t="shared" si="2"/>
        <v>188.81584945010468</v>
      </c>
      <c r="O17" s="52">
        <f t="shared" si="2"/>
        <v>196.0982692513754</v>
      </c>
      <c r="P17" s="52">
        <f t="shared" si="2"/>
        <v>208.71112970594683</v>
      </c>
      <c r="Q17" s="52">
        <f t="shared" si="2"/>
        <v>224.89116328134685</v>
      </c>
      <c r="R17" s="52">
        <f t="shared" ref="R17:V17" si="3">R13*R16</f>
        <v>241.81753593724667</v>
      </c>
      <c r="S17" s="52">
        <f t="shared" si="3"/>
        <v>262.883838004241</v>
      </c>
      <c r="T17" s="52">
        <f t="shared" si="3"/>
        <v>288.92696354320839</v>
      </c>
      <c r="U17" s="52">
        <f t="shared" si="3"/>
        <v>310.72841598347543</v>
      </c>
      <c r="V17" s="52">
        <f t="shared" si="3"/>
        <v>328.9588930437011</v>
      </c>
      <c r="W17" s="52">
        <f t="shared" ref="W17" si="4">W13*W16</f>
        <v>343.16608233326042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70.293084929118024</v>
      </c>
      <c r="C18" s="36">
        <f>C3*11630*1000/RES_summary!C$6</f>
        <v>75.459084439936134</v>
      </c>
      <c r="D18" s="36">
        <f>D3*11630*1000/RES_summary!D$6</f>
        <v>82.495210229065179</v>
      </c>
      <c r="E18" s="36">
        <f>E3*11630*1000/RES_summary!E$6</f>
        <v>89.171010881442157</v>
      </c>
      <c r="F18" s="36">
        <f>F3*11630*1000/RES_summary!F$6</f>
        <v>95.927673567169208</v>
      </c>
      <c r="G18" s="36">
        <f>G3*11630*1000/RES_summary!G$6</f>
        <v>101.71242426082361</v>
      </c>
      <c r="H18" s="36">
        <f>H3*11630*1000/RES_summary!H$6</f>
        <v>104.42873894391465</v>
      </c>
      <c r="I18" s="36">
        <f>I3*11630*1000/RES_summary!I$6</f>
        <v>106.80507943144492</v>
      </c>
      <c r="J18" s="36">
        <f>J3*11630*1000/RES_summary!J$6</f>
        <v>110.41076483428681</v>
      </c>
      <c r="K18" s="36">
        <f>K3*11630*1000/RES_summary!K$6</f>
        <v>112.40227498258037</v>
      </c>
      <c r="L18" s="36">
        <f>L3*11630*1000/RES_summary!L$6</f>
        <v>115.77587678890697</v>
      </c>
      <c r="M18" s="36">
        <f>M3*11630*1000/RES_summary!M$6</f>
        <v>116.28634364448948</v>
      </c>
      <c r="N18" s="36">
        <f>N3*11630*1000/RES_summary!N$6</f>
        <v>127.38436201803856</v>
      </c>
      <c r="O18" s="36">
        <f>O3*11630*1000/RES_summary!O$6</f>
        <v>134.79129596468437</v>
      </c>
      <c r="P18" s="36">
        <f>P3*11630*1000/RES_summary!P$6</f>
        <v>138.35820805637957</v>
      </c>
      <c r="Q18" s="36">
        <f>Q3*11630*1000/RES_summary!Q$6</f>
        <v>149.32381105762281</v>
      </c>
      <c r="R18" s="36">
        <f>R3*11630*1000/RES_summary!R$6</f>
        <v>163.58942900455796</v>
      </c>
      <c r="S18" s="36">
        <f>S3*11630*1000/RES_summary!S$6</f>
        <v>183.41077362311364</v>
      </c>
      <c r="T18" s="36">
        <f>T3*11630*1000/RES_summary!T$6</f>
        <v>203.69758217639688</v>
      </c>
      <c r="U18" s="36">
        <f>U3*11630*1000/RES_summary!U$6</f>
        <v>228.74257985955157</v>
      </c>
      <c r="V18" s="36">
        <f>V3*11630*1000/RES_summary!V$6</f>
        <v>241.60289070572938</v>
      </c>
      <c r="W18" s="36">
        <f>W3*11630*1000/RES_summary!W$6</f>
        <v>304.07638868486066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106.83494522265366</v>
      </c>
      <c r="C3" s="49">
        <f t="shared" ref="C3:W3" si="0">C5*C11/11630</f>
        <v>109.58953125283061</v>
      </c>
      <c r="D3" s="49">
        <f t="shared" si="0"/>
        <v>112.43904950367858</v>
      </c>
      <c r="E3" s="49">
        <f t="shared" si="0"/>
        <v>114.9258204083208</v>
      </c>
      <c r="F3" s="49">
        <f t="shared" si="0"/>
        <v>118.24470904653346</v>
      </c>
      <c r="G3" s="49">
        <f t="shared" si="0"/>
        <v>119.58745979215776</v>
      </c>
      <c r="H3" s="49">
        <f t="shared" si="0"/>
        <v>121.19890607950302</v>
      </c>
      <c r="I3" s="49">
        <f t="shared" si="0"/>
        <v>121.5982486791994</v>
      </c>
      <c r="J3" s="49">
        <f t="shared" si="0"/>
        <v>121.54489994535314</v>
      </c>
      <c r="K3" s="49">
        <f t="shared" si="0"/>
        <v>120.79837144230268</v>
      </c>
      <c r="L3" s="49">
        <f t="shared" si="0"/>
        <v>118.41208589829007</v>
      </c>
      <c r="M3" s="49">
        <f t="shared" si="0"/>
        <v>110.83156967345302</v>
      </c>
      <c r="N3" s="49">
        <f t="shared" si="0"/>
        <v>109.59934855686203</v>
      </c>
      <c r="O3" s="49">
        <f t="shared" si="0"/>
        <v>106.79695119475637</v>
      </c>
      <c r="P3" s="49">
        <f t="shared" si="0"/>
        <v>97.987299733553243</v>
      </c>
      <c r="Q3" s="49">
        <f t="shared" si="0"/>
        <v>92.026810719506884</v>
      </c>
      <c r="R3" s="49">
        <f t="shared" si="0"/>
        <v>87.415635434324955</v>
      </c>
      <c r="S3" s="49">
        <f t="shared" si="0"/>
        <v>84.305368669824446</v>
      </c>
      <c r="T3" s="49">
        <f t="shared" si="0"/>
        <v>79.698567486164805</v>
      </c>
      <c r="U3" s="49">
        <f t="shared" si="0"/>
        <v>77.904012772383069</v>
      </c>
      <c r="V3" s="49">
        <f t="shared" si="0"/>
        <v>73.501702954168238</v>
      </c>
      <c r="W3" s="49">
        <f t="shared" si="0"/>
        <v>85.617816730861804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2703.5678097971531</v>
      </c>
      <c r="C5" s="49">
        <f t="shared" ref="C5:W5" si="1">C7*C13/1000000</f>
        <v>2778.2425146574947</v>
      </c>
      <c r="D5" s="49">
        <f t="shared" si="1"/>
        <v>2857.0284490754011</v>
      </c>
      <c r="E5" s="49">
        <f t="shared" si="1"/>
        <v>2926.9886943420142</v>
      </c>
      <c r="F5" s="49">
        <f t="shared" si="1"/>
        <v>3020.6424221240673</v>
      </c>
      <c r="G5" s="49">
        <f t="shared" si="1"/>
        <v>3057.1054220507849</v>
      </c>
      <c r="H5" s="49">
        <f t="shared" si="1"/>
        <v>3099.2818876420242</v>
      </c>
      <c r="I5" s="49">
        <f t="shared" si="1"/>
        <v>3110.8002268282808</v>
      </c>
      <c r="J5" s="49">
        <f t="shared" si="1"/>
        <v>3118.131681399354</v>
      </c>
      <c r="K5" s="49">
        <f t="shared" si="1"/>
        <v>3112.5287066229498</v>
      </c>
      <c r="L5" s="49">
        <f t="shared" si="1"/>
        <v>3057.5094751074389</v>
      </c>
      <c r="M5" s="49">
        <f t="shared" si="1"/>
        <v>2916.3010454763162</v>
      </c>
      <c r="N5" s="49">
        <f t="shared" si="1"/>
        <v>2763.1104425485355</v>
      </c>
      <c r="O5" s="49">
        <f t="shared" si="1"/>
        <v>2666.5909088120607</v>
      </c>
      <c r="P5" s="49">
        <f t="shared" si="1"/>
        <v>2558.8883396373399</v>
      </c>
      <c r="Q5" s="49">
        <f t="shared" si="1"/>
        <v>2419.1556703749229</v>
      </c>
      <c r="R5" s="49">
        <f t="shared" si="1"/>
        <v>2289.794154629566</v>
      </c>
      <c r="S5" s="49">
        <f t="shared" si="1"/>
        <v>2164.5856311921607</v>
      </c>
      <c r="T5" s="49">
        <f t="shared" si="1"/>
        <v>2025.6277983498278</v>
      </c>
      <c r="U5" s="49">
        <f t="shared" si="1"/>
        <v>1894.3718565087265</v>
      </c>
      <c r="V5" s="49">
        <f t="shared" si="1"/>
        <v>1784.854992436934</v>
      </c>
      <c r="W5" s="49">
        <f t="shared" si="1"/>
        <v>1710.7646568168675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44680874.29605975</v>
      </c>
      <c r="C7" s="35">
        <v>46537201.909522049</v>
      </c>
      <c r="D7" s="35">
        <v>48789823.58162991</v>
      </c>
      <c r="E7" s="35">
        <v>51258641.056429423</v>
      </c>
      <c r="F7" s="35">
        <v>54404685.149309352</v>
      </c>
      <c r="G7" s="35">
        <v>56569610.961555846</v>
      </c>
      <c r="H7" s="35">
        <v>58827572.061464682</v>
      </c>
      <c r="I7" s="35">
        <v>60668106.742365912</v>
      </c>
      <c r="J7" s="35">
        <v>62670328.049594037</v>
      </c>
      <c r="K7" s="35">
        <v>64820051.074904226</v>
      </c>
      <c r="L7" s="35">
        <v>66784029.982943475</v>
      </c>
      <c r="M7" s="35">
        <v>67734918.58904013</v>
      </c>
      <c r="N7" s="35">
        <v>68590627.863397941</v>
      </c>
      <c r="O7" s="35">
        <v>70148191.024391845</v>
      </c>
      <c r="P7" s="35">
        <v>71880883.408809468</v>
      </c>
      <c r="Q7" s="35">
        <v>73136795.551421806</v>
      </c>
      <c r="R7" s="35">
        <v>74425642.4117475</v>
      </c>
      <c r="S7" s="35">
        <v>75428268.21173197</v>
      </c>
      <c r="T7" s="35">
        <v>76490399.659623444</v>
      </c>
      <c r="U7" s="35">
        <v>77543308.676964894</v>
      </c>
      <c r="V7" s="35">
        <v>78575596.625915393</v>
      </c>
      <c r="W7" s="35">
        <v>81057811.085475862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12611619.924538217</v>
      </c>
      <c r="D8" s="52">
        <v>13111028.538241453</v>
      </c>
      <c r="E8" s="52">
        <v>13577303.131190784</v>
      </c>
      <c r="F8" s="52">
        <v>14402040.949433059</v>
      </c>
      <c r="G8" s="52">
        <v>14041162.582864322</v>
      </c>
      <c r="H8" s="52">
        <v>14712566.034741506</v>
      </c>
      <c r="I8" s="52">
        <v>15380121.370582901</v>
      </c>
      <c r="J8" s="52">
        <v>16023635.536606468</v>
      </c>
      <c r="K8" s="52">
        <v>16447420.392731898</v>
      </c>
      <c r="L8" s="52">
        <v>16596636.030877121</v>
      </c>
      <c r="M8" s="52">
        <v>15864426.940410569</v>
      </c>
      <c r="N8" s="52">
        <v>14454473.933204137</v>
      </c>
      <c r="O8" s="52">
        <v>11923137.870841995</v>
      </c>
      <c r="P8" s="52">
        <v>12136470.818787217</v>
      </c>
      <c r="Q8" s="52">
        <v>13458224.136055164</v>
      </c>
      <c r="R8" s="52">
        <v>11290568.734454095</v>
      </c>
      <c r="S8" s="52">
        <v>8929102.5706026554</v>
      </c>
      <c r="T8" s="52">
        <v>8525623.2615418732</v>
      </c>
      <c r="U8" s="52">
        <v>7473400.1298532933</v>
      </c>
      <c r="V8" s="52">
        <v>6429613.2308412194</v>
      </c>
      <c r="W8" s="52">
        <v>7076739.5565246344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10755292.311075918</v>
      </c>
      <c r="D9" s="36">
        <v>10858406.866133593</v>
      </c>
      <c r="E9" s="36">
        <v>11108485.65639127</v>
      </c>
      <c r="F9" s="36">
        <v>11255996.85655313</v>
      </c>
      <c r="G9" s="36">
        <v>11876236.770617835</v>
      </c>
      <c r="H9" s="36">
        <v>12454604.934832677</v>
      </c>
      <c r="I9" s="36">
        <v>13539586.689681664</v>
      </c>
      <c r="J9" s="36">
        <v>14021414.22937835</v>
      </c>
      <c r="K9" s="36">
        <v>14297697.367421709</v>
      </c>
      <c r="L9" s="36">
        <v>14632657.122837871</v>
      </c>
      <c r="M9" s="36">
        <v>14913538.334313914</v>
      </c>
      <c r="N9" s="36">
        <v>13598764.658846334</v>
      </c>
      <c r="O9" s="36">
        <v>10365574.709848091</v>
      </c>
      <c r="P9" s="36">
        <v>10403778.434369594</v>
      </c>
      <c r="Q9" s="36">
        <v>12202311.993442819</v>
      </c>
      <c r="R9" s="36">
        <v>10001721.874128401</v>
      </c>
      <c r="S9" s="36">
        <v>7926476.7706181854</v>
      </c>
      <c r="T9" s="36">
        <v>7463491.8136503994</v>
      </c>
      <c r="U9" s="36">
        <v>6420491.1125118434</v>
      </c>
      <c r="V9" s="36">
        <v>5397325.2818907201</v>
      </c>
      <c r="W9" s="36">
        <v>4594525.0969641656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459.57434780697633</v>
      </c>
      <c r="C11" s="54">
        <v>458.75269770232609</v>
      </c>
      <c r="D11" s="54">
        <v>457.70147866429966</v>
      </c>
      <c r="E11" s="54">
        <v>456.642450971009</v>
      </c>
      <c r="F11" s="54">
        <v>455.26274680475933</v>
      </c>
      <c r="G11" s="54">
        <v>454.94085593221342</v>
      </c>
      <c r="H11" s="54">
        <v>454.79673318034963</v>
      </c>
      <c r="I11" s="54">
        <v>454.60573775930663</v>
      </c>
      <c r="J11" s="54">
        <v>453.33787370072736</v>
      </c>
      <c r="K11" s="54">
        <v>451.36453099520514</v>
      </c>
      <c r="L11" s="54">
        <v>450.40990721663161</v>
      </c>
      <c r="M11" s="54">
        <v>441.98837335455278</v>
      </c>
      <c r="N11" s="54">
        <v>461.30636115313933</v>
      </c>
      <c r="O11" s="54">
        <v>465.78143587399268</v>
      </c>
      <c r="P11" s="54">
        <v>445.34662894385366</v>
      </c>
      <c r="Q11" s="54">
        <v>442.41543517618828</v>
      </c>
      <c r="R11" s="54">
        <v>443.98918481197182</v>
      </c>
      <c r="S11" s="54">
        <v>452.96033730486181</v>
      </c>
      <c r="T11" s="54">
        <v>457.58373804861316</v>
      </c>
      <c r="U11" s="54">
        <v>478.27128841144781</v>
      </c>
      <c r="V11" s="54">
        <v>478.93235527769684</v>
      </c>
      <c r="W11" s="54">
        <v>582.04102160529578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60.508390947837185</v>
      </c>
      <c r="C13" s="35">
        <v>59.699388890182377</v>
      </c>
      <c r="D13" s="35">
        <v>58.557876199230918</v>
      </c>
      <c r="E13" s="35">
        <v>57.10234672666725</v>
      </c>
      <c r="F13" s="35">
        <v>55.521733355025461</v>
      </c>
      <c r="G13" s="35">
        <v>54.041478632907058</v>
      </c>
      <c r="H13" s="35">
        <v>52.684171367871656</v>
      </c>
      <c r="I13" s="35">
        <v>51.275709658101768</v>
      </c>
      <c r="J13" s="35">
        <v>49.754513474571681</v>
      </c>
      <c r="K13" s="35">
        <v>48.017992195442723</v>
      </c>
      <c r="L13" s="35">
        <v>45.782045136963454</v>
      </c>
      <c r="M13" s="35">
        <v>43.054618005375282</v>
      </c>
      <c r="N13" s="35">
        <v>40.284081493632392</v>
      </c>
      <c r="O13" s="35">
        <v>38.013680322630655</v>
      </c>
      <c r="P13" s="35">
        <v>35.599010728403648</v>
      </c>
      <c r="Q13" s="35">
        <v>33.077135142925925</v>
      </c>
      <c r="R13" s="35">
        <v>30.766199396192786</v>
      </c>
      <c r="S13" s="35">
        <v>28.69727335003941</v>
      </c>
      <c r="T13" s="35">
        <v>26.482118113694266</v>
      </c>
      <c r="U13" s="35">
        <v>24.42985589382609</v>
      </c>
      <c r="V13" s="35">
        <v>22.715131275863101</v>
      </c>
      <c r="W13" s="35">
        <v>21.105487970960105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57.523152546460352</v>
      </c>
      <c r="D14" s="36">
        <v>56.118702788580535</v>
      </c>
      <c r="E14" s="36">
        <v>54.571889124732039</v>
      </c>
      <c r="F14" s="36">
        <v>53.197171091074559</v>
      </c>
      <c r="G14" s="36">
        <v>51.72922096751018</v>
      </c>
      <c r="H14" s="36">
        <v>50.41182827729795</v>
      </c>
      <c r="I14" s="36">
        <v>49.012606496556067</v>
      </c>
      <c r="J14" s="36">
        <v>47.182204389244475</v>
      </c>
      <c r="K14" s="36">
        <v>44.858342763510628</v>
      </c>
      <c r="L14" s="36">
        <v>41.274628194622537</v>
      </c>
      <c r="M14" s="36">
        <v>37.32555753127432</v>
      </c>
      <c r="N14" s="36">
        <v>34.332037654991126</v>
      </c>
      <c r="O14" s="36">
        <v>31.795532294139651</v>
      </c>
      <c r="P14" s="36">
        <v>28.437414716971404</v>
      </c>
      <c r="Q14" s="36">
        <v>27.762743196893084</v>
      </c>
      <c r="R14" s="36">
        <v>23.927166508637342</v>
      </c>
      <c r="S14" s="36">
        <v>19.101773875043673</v>
      </c>
      <c r="T14" s="36">
        <v>15.057479473696739</v>
      </c>
      <c r="U14" s="36">
        <v>12.126531327327109</v>
      </c>
      <c r="V14" s="36">
        <v>10.896009461362828</v>
      </c>
      <c r="W14" s="36">
        <v>10.319665754517967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13.623750445114023</v>
      </c>
      <c r="C16" s="44">
        <f>C7/RES_summary!C$6</f>
        <v>13.965179751589123</v>
      </c>
      <c r="D16" s="44">
        <f>D7/RES_summary!D$6</f>
        <v>14.364041772053376</v>
      </c>
      <c r="E16" s="44">
        <f>E7/RES_summary!E$6</f>
        <v>14.813878323689632</v>
      </c>
      <c r="F16" s="44">
        <f>F7/RES_summary!F$6</f>
        <v>15.641413847470636</v>
      </c>
      <c r="G16" s="44">
        <f>G7/RES_summary!G$6</f>
        <v>16.071382475554213</v>
      </c>
      <c r="H16" s="44">
        <f>H7/RES_summary!H$6</f>
        <v>16.555794474944552</v>
      </c>
      <c r="I16" s="44">
        <f>I7/RES_summary!I$6</f>
        <v>16.956046427077617</v>
      </c>
      <c r="J16" s="44">
        <f>J7/RES_summary!J$6</f>
        <v>17.357321610512283</v>
      </c>
      <c r="K16" s="44">
        <f>K7/RES_summary!K$6</f>
        <v>17.808983302073095</v>
      </c>
      <c r="L16" s="44">
        <f>L7/RES_summary!L$6</f>
        <v>18.200065454949236</v>
      </c>
      <c r="M16" s="44">
        <f>M7/RES_summary!M$6</f>
        <v>18.366923659028608</v>
      </c>
      <c r="N16" s="44">
        <f>N7/RES_summary!N$6</f>
        <v>18.47710798150365</v>
      </c>
      <c r="O16" s="44">
        <f>O7/RES_summary!O$6</f>
        <v>18.657803345243387</v>
      </c>
      <c r="P16" s="44">
        <f>P7/RES_summary!P$6</f>
        <v>18.781762006752118</v>
      </c>
      <c r="Q16" s="44">
        <f>Q7/RES_summary!Q$6</f>
        <v>18.861531505713845</v>
      </c>
      <c r="R16" s="44">
        <f>R7/RES_summary!R$6</f>
        <v>18.930462255832211</v>
      </c>
      <c r="S16" s="44">
        <f>S7/RES_summary!S$6</f>
        <v>19.044363607926044</v>
      </c>
      <c r="T16" s="44">
        <f>T7/RES_summary!T$6</f>
        <v>19.117686669431816</v>
      </c>
      <c r="U16" s="44">
        <f>U7/RES_summary!U$6</f>
        <v>19.274713265941386</v>
      </c>
      <c r="V16" s="44">
        <f>V7/RES_summary!V$6</f>
        <v>19.323752880629026</v>
      </c>
      <c r="W16" s="44">
        <f>W7/RES_summary!W$6</f>
        <v>19.836451573982924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2">B13*B16</f>
        <v>824.35121810873022</v>
      </c>
      <c r="C17" s="52">
        <f t="shared" si="2"/>
        <v>833.71269691141958</v>
      </c>
      <c r="D17" s="52">
        <f t="shared" si="2"/>
        <v>841.12777980848307</v>
      </c>
      <c r="E17" s="52">
        <f t="shared" si="2"/>
        <v>845.90721640598565</v>
      </c>
      <c r="F17" s="52">
        <f t="shared" si="2"/>
        <v>868.43840893486754</v>
      </c>
      <c r="G17" s="52">
        <f t="shared" si="2"/>
        <v>868.52127265393995</v>
      </c>
      <c r="H17" s="52">
        <f t="shared" si="2"/>
        <v>872.22831324924152</v>
      </c>
      <c r="I17" s="52">
        <f t="shared" si="2"/>
        <v>869.43331354412567</v>
      </c>
      <c r="J17" s="52">
        <f t="shared" si="2"/>
        <v>863.60509195270765</v>
      </c>
      <c r="K17" s="52">
        <f t="shared" si="2"/>
        <v>855.15162120771561</v>
      </c>
      <c r="L17" s="52">
        <f t="shared" si="2"/>
        <v>833.23621815417528</v>
      </c>
      <c r="M17" s="52">
        <f t="shared" si="2"/>
        <v>790.78088207336634</v>
      </c>
      <c r="N17" s="52">
        <f t="shared" si="2"/>
        <v>744.33332369353855</v>
      </c>
      <c r="O17" s="52">
        <f t="shared" si="2"/>
        <v>709.25177188859095</v>
      </c>
      <c r="P17" s="52">
        <f t="shared" si="2"/>
        <v>668.6121471766927</v>
      </c>
      <c r="Q17" s="52">
        <f t="shared" si="2"/>
        <v>623.88542661705196</v>
      </c>
      <c r="R17" s="52">
        <f t="shared" ref="R17:V17" si="3">R13*R16</f>
        <v>582.41837642503526</v>
      </c>
      <c r="S17" s="52">
        <f t="shared" si="3"/>
        <v>546.52130823419645</v>
      </c>
      <c r="T17" s="52">
        <f t="shared" si="3"/>
        <v>506.27683644049171</v>
      </c>
      <c r="U17" s="52">
        <f t="shared" si="3"/>
        <v>470.87846748176611</v>
      </c>
      <c r="V17" s="52">
        <f t="shared" si="3"/>
        <v>438.94158342582608</v>
      </c>
      <c r="W17" s="52">
        <f t="shared" ref="W17" si="4">W13*W16</f>
        <v>418.65799008122923</v>
      </c>
      <c r="DA17" s="63" t="s">
        <v>1046</v>
      </c>
    </row>
    <row r="18" spans="1:105" ht="12.95" customHeight="1" x14ac:dyDescent="0.25">
      <c r="A18" s="51" t="s">
        <v>42</v>
      </c>
      <c r="B18" s="52">
        <f>B3*11630*1000/RES_summary!B$6</f>
        <v>378.85067342620624</v>
      </c>
      <c r="C18" s="52">
        <f>C3*11630*1000/RES_summary!C$6</f>
        <v>382.46794881679551</v>
      </c>
      <c r="D18" s="52">
        <f>D3*11630*1000/RES_summary!D$6</f>
        <v>384.9854285639621</v>
      </c>
      <c r="E18" s="52">
        <f>E3*11630*1000/RES_summary!E$6</f>
        <v>386.27714459369298</v>
      </c>
      <c r="F18" s="52">
        <f>F3*11630*1000/RES_summary!F$6</f>
        <v>395.36765548244267</v>
      </c>
      <c r="G18" s="52">
        <f>G3*11630*1000/RES_summary!G$6</f>
        <v>395.12581117651871</v>
      </c>
      <c r="H18" s="52">
        <f>H3*11630*1000/RES_summary!H$6</f>
        <v>396.68658745316179</v>
      </c>
      <c r="I18" s="52">
        <f>I3*11630*1000/RES_summary!I$6</f>
        <v>395.24937293624589</v>
      </c>
      <c r="J18" s="52">
        <f>J3*11630*1000/RES_summary!J$6</f>
        <v>391.5048961029616</v>
      </c>
      <c r="K18" s="52">
        <f>K3*11630*1000/RES_summary!K$6</f>
        <v>385.98511043620994</v>
      </c>
      <c r="L18" s="52">
        <f>L3*11630*1000/RES_summary!L$6</f>
        <v>375.29784770835909</v>
      </c>
      <c r="M18" s="52">
        <f>M3*11630*1000/RES_summary!M$6</f>
        <v>349.51595574748569</v>
      </c>
      <c r="N18" s="52">
        <f>N3*11630*1000/RES_summary!N$6</f>
        <v>343.36569703808806</v>
      </c>
      <c r="O18" s="52">
        <f>O3*11630*1000/RES_summary!O$6</f>
        <v>330.35630870644138</v>
      </c>
      <c r="P18" s="52">
        <f>P3*11630*1000/RES_summary!P$6</f>
        <v>297.76416581605184</v>
      </c>
      <c r="Q18" s="52">
        <f>Q3*11630*1000/RES_summary!Q$6</f>
        <v>276.016542516865</v>
      </c>
      <c r="R18" s="52">
        <f>R3*11630*1000/RES_summary!R$6</f>
        <v>258.58746016846356</v>
      </c>
      <c r="S18" s="52">
        <f>S3*11630*1000/RES_summary!S$6</f>
        <v>247.55247612205596</v>
      </c>
      <c r="T18" s="52">
        <f>T3*11630*1000/RES_summary!T$6</f>
        <v>231.66404730586657</v>
      </c>
      <c r="U18" s="52">
        <f>U3*11630*1000/RES_summary!U$6</f>
        <v>225.20765132771234</v>
      </c>
      <c r="V18" s="52">
        <f>V3*11630*1000/RES_summary!V$6</f>
        <v>210.22332637945257</v>
      </c>
      <c r="W18" s="52">
        <f>W3*11630*1000/RES_summary!W$6</f>
        <v>243.67612425009844</v>
      </c>
      <c r="DA18" s="63" t="s">
        <v>1054</v>
      </c>
    </row>
    <row r="19" spans="1:105" ht="12.95" customHeight="1" x14ac:dyDescent="0.25">
      <c r="A19" s="53" t="s">
        <v>119</v>
      </c>
      <c r="B19" s="36"/>
      <c r="C19" s="36">
        <v>151.67636432037253</v>
      </c>
      <c r="D19" s="36">
        <v>155.20553506638601</v>
      </c>
      <c r="E19" s="36">
        <v>159.23681369475946</v>
      </c>
      <c r="F19" s="36">
        <v>164.03168682612019</v>
      </c>
      <c r="G19" s="36">
        <v>168.71050877584454</v>
      </c>
      <c r="H19" s="36">
        <v>172.55004476181196</v>
      </c>
      <c r="I19" s="36">
        <v>175.25917735962574</v>
      </c>
      <c r="J19" s="36">
        <v>179.12187345073445</v>
      </c>
      <c r="K19" s="36">
        <v>183.19310634279407</v>
      </c>
      <c r="L19" s="36">
        <v>186.86837910568349</v>
      </c>
      <c r="M19" s="36">
        <v>186.90500169287867</v>
      </c>
      <c r="N19" s="36">
        <v>187.86793895026508</v>
      </c>
      <c r="O19" s="36">
        <v>190.72545294627562</v>
      </c>
      <c r="P19" s="36">
        <v>191.87178996429583</v>
      </c>
      <c r="Q19" s="36">
        <v>191.61354940626231</v>
      </c>
      <c r="R19" s="36">
        <v>193.49573604604072</v>
      </c>
      <c r="S19" s="36">
        <v>193.15733428079213</v>
      </c>
      <c r="T19" s="36">
        <v>193.82616599814955</v>
      </c>
      <c r="U19" s="36">
        <v>193.6891136244966</v>
      </c>
      <c r="V19" s="36">
        <v>195.33580914226155</v>
      </c>
      <c r="W19" s="36">
        <v>199.46646241304464</v>
      </c>
      <c r="DA19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44.571035799213576</v>
      </c>
      <c r="C3" s="49">
        <f t="shared" ref="C3:W3" si="0">C5*C11/11630</f>
        <v>46.232741241293361</v>
      </c>
      <c r="D3" s="49">
        <f t="shared" si="0"/>
        <v>47.871886054635027</v>
      </c>
      <c r="E3" s="49">
        <f t="shared" si="0"/>
        <v>49.474096393107011</v>
      </c>
      <c r="F3" s="49">
        <f t="shared" si="0"/>
        <v>51.668704334677102</v>
      </c>
      <c r="G3" s="49">
        <f t="shared" si="0"/>
        <v>53.100329300971474</v>
      </c>
      <c r="H3" s="49">
        <f t="shared" si="0"/>
        <v>54.457571702886895</v>
      </c>
      <c r="I3" s="49">
        <f t="shared" si="0"/>
        <v>55.798009065357192</v>
      </c>
      <c r="J3" s="49">
        <f t="shared" si="0"/>
        <v>56.968083247118621</v>
      </c>
      <c r="K3" s="49">
        <f t="shared" si="0"/>
        <v>57.861304118340804</v>
      </c>
      <c r="L3" s="49">
        <f t="shared" si="0"/>
        <v>59.051614041033815</v>
      </c>
      <c r="M3" s="49">
        <f t="shared" si="0"/>
        <v>59.165812441515776</v>
      </c>
      <c r="N3" s="49">
        <f t="shared" si="0"/>
        <v>62.714549538915975</v>
      </c>
      <c r="O3" s="49">
        <f t="shared" si="0"/>
        <v>64.827042413908302</v>
      </c>
      <c r="P3" s="49">
        <f t="shared" si="0"/>
        <v>64.762834873930359</v>
      </c>
      <c r="Q3" s="49">
        <f t="shared" si="0"/>
        <v>66.645227170054937</v>
      </c>
      <c r="R3" s="49">
        <f t="shared" si="0"/>
        <v>70.080116825024163</v>
      </c>
      <c r="S3" s="49">
        <f t="shared" si="0"/>
        <v>74.095812901272311</v>
      </c>
      <c r="T3" s="49">
        <f t="shared" si="0"/>
        <v>77.138043616873105</v>
      </c>
      <c r="U3" s="49">
        <f t="shared" si="0"/>
        <v>81.831704971134641</v>
      </c>
      <c r="V3" s="49">
        <f t="shared" si="0"/>
        <v>82.998427798635447</v>
      </c>
      <c r="W3" s="49">
        <f t="shared" si="0"/>
        <v>100.90782215550762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14959.187921887256</v>
      </c>
      <c r="C5" s="49">
        <f t="shared" ref="C5:W5" si="1">C7*C13/1000000</f>
        <v>15406.200287029202</v>
      </c>
      <c r="D5" s="49">
        <f t="shared" si="1"/>
        <v>15876.570700051843</v>
      </c>
      <c r="E5" s="49">
        <f t="shared" si="1"/>
        <v>16356.66621380066</v>
      </c>
      <c r="F5" s="49">
        <f t="shared" si="1"/>
        <v>17064.811749177839</v>
      </c>
      <c r="G5" s="49">
        <f t="shared" si="1"/>
        <v>17500.732788819179</v>
      </c>
      <c r="H5" s="49">
        <f t="shared" si="1"/>
        <v>17922.945893165066</v>
      </c>
      <c r="I5" s="49">
        <f t="shared" si="1"/>
        <v>18358.444546059291</v>
      </c>
      <c r="J5" s="49">
        <f t="shared" si="1"/>
        <v>18799.03466399293</v>
      </c>
      <c r="K5" s="49">
        <f t="shared" si="1"/>
        <v>19196.347164427618</v>
      </c>
      <c r="L5" s="49">
        <f t="shared" si="1"/>
        <v>19667.295870827358</v>
      </c>
      <c r="M5" s="49">
        <f t="shared" si="1"/>
        <v>20062.520674422536</v>
      </c>
      <c r="N5" s="49">
        <f t="shared" si="1"/>
        <v>20368.199948366586</v>
      </c>
      <c r="O5" s="49">
        <f t="shared" si="1"/>
        <v>20855.564066186333</v>
      </c>
      <c r="P5" s="49">
        <f t="shared" si="1"/>
        <v>21805.206042980582</v>
      </c>
      <c r="Q5" s="49">
        <f t="shared" si="1"/>
        <v>22612.730721492586</v>
      </c>
      <c r="R5" s="49">
        <f t="shared" si="1"/>
        <v>23404.180091209411</v>
      </c>
      <c r="S5" s="49">
        <f t="shared" si="1"/>
        <v>24045.676431520689</v>
      </c>
      <c r="T5" s="49">
        <f t="shared" si="1"/>
        <v>24826.97964895963</v>
      </c>
      <c r="U5" s="49">
        <f t="shared" si="1"/>
        <v>25262.496280465773</v>
      </c>
      <c r="V5" s="49">
        <f t="shared" si="1"/>
        <v>25656.039627329334</v>
      </c>
      <c r="W5" s="49">
        <f t="shared" si="1"/>
        <v>25598.249203188752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1758792.5684195177</v>
      </c>
      <c r="C7" s="35">
        <v>1833326.3129919954</v>
      </c>
      <c r="D7" s="35">
        <v>1911142.339772328</v>
      </c>
      <c r="E7" s="35">
        <v>1990612.1905234056</v>
      </c>
      <c r="F7" s="35">
        <v>2099618.9109365544</v>
      </c>
      <c r="G7" s="35">
        <v>2174393.1716616759</v>
      </c>
      <c r="H7" s="35">
        <v>2248768.7744195252</v>
      </c>
      <c r="I7" s="35">
        <v>2326679.968626467</v>
      </c>
      <c r="J7" s="35">
        <v>2412366.9306005193</v>
      </c>
      <c r="K7" s="35">
        <v>2481689.8873203122</v>
      </c>
      <c r="L7" s="35">
        <v>2568577.5815041796</v>
      </c>
      <c r="M7" s="35">
        <v>2653668.1117473384</v>
      </c>
      <c r="N7" s="35">
        <v>2736713.0544133573</v>
      </c>
      <c r="O7" s="35">
        <v>2846278.1442739358</v>
      </c>
      <c r="P7" s="35">
        <v>3022610.9003612483</v>
      </c>
      <c r="Q7" s="35">
        <v>3178421.6621646867</v>
      </c>
      <c r="R7" s="35">
        <v>3333292.5239709718</v>
      </c>
      <c r="S7" s="35">
        <v>3470337.2592213703</v>
      </c>
      <c r="T7" s="35">
        <v>3634719.8277893066</v>
      </c>
      <c r="U7" s="35">
        <v>3748024.7369700274</v>
      </c>
      <c r="V7" s="35">
        <v>3861374.3972956999</v>
      </c>
      <c r="W7" s="35">
        <v>3904237.8653253061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281453.6606054767</v>
      </c>
      <c r="D8" s="52">
        <v>288304.22879944276</v>
      </c>
      <c r="E8" s="52">
        <v>293587.87302096887</v>
      </c>
      <c r="F8" s="52">
        <v>326817.15834262152</v>
      </c>
      <c r="G8" s="52">
        <v>296340.78916629008</v>
      </c>
      <c r="H8" s="52">
        <v>299762.99462089268</v>
      </c>
      <c r="I8" s="52">
        <v>307185.33939586021</v>
      </c>
      <c r="J8" s="52">
        <v>318914.88664896647</v>
      </c>
      <c r="K8" s="52">
        <v>350776.61732526962</v>
      </c>
      <c r="L8" s="52">
        <v>375191.92298331019</v>
      </c>
      <c r="M8" s="52">
        <v>378678.40326412767</v>
      </c>
      <c r="N8" s="52">
        <v>409862.10100864014</v>
      </c>
      <c r="O8" s="52">
        <v>405905.87902686838</v>
      </c>
      <c r="P8" s="52">
        <v>476095.75070820516</v>
      </c>
      <c r="Q8" s="52">
        <v>462996.10119929863</v>
      </c>
      <c r="R8" s="52">
        <v>473785.74845525157</v>
      </c>
      <c r="S8" s="52">
        <v>487821.35257566813</v>
      </c>
      <c r="T8" s="52">
        <v>539574.49155124649</v>
      </c>
      <c r="U8" s="52">
        <v>491983.31244484847</v>
      </c>
      <c r="V8" s="52">
        <v>523211.76133431261</v>
      </c>
      <c r="W8" s="52">
        <v>448769.34705647454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206919.91603299906</v>
      </c>
      <c r="D9" s="36">
        <v>210488.20201911009</v>
      </c>
      <c r="E9" s="36">
        <v>214118.02226989157</v>
      </c>
      <c r="F9" s="36">
        <v>217810.43792947242</v>
      </c>
      <c r="G9" s="36">
        <v>221566.52844116837</v>
      </c>
      <c r="H9" s="36">
        <v>225387.39186304342</v>
      </c>
      <c r="I9" s="36">
        <v>229274.14518891834</v>
      </c>
      <c r="J9" s="36">
        <v>233227.92467491422</v>
      </c>
      <c r="K9" s="36">
        <v>281453.6606054767</v>
      </c>
      <c r="L9" s="36">
        <v>288304.22879944276</v>
      </c>
      <c r="M9" s="36">
        <v>293587.87302096887</v>
      </c>
      <c r="N9" s="36">
        <v>326817.15834262129</v>
      </c>
      <c r="O9" s="36">
        <v>296340.78916628985</v>
      </c>
      <c r="P9" s="36">
        <v>299762.99462089268</v>
      </c>
      <c r="Q9" s="36">
        <v>307185.33939586021</v>
      </c>
      <c r="R9" s="36">
        <v>318914.88664896647</v>
      </c>
      <c r="S9" s="36">
        <v>350776.61732526962</v>
      </c>
      <c r="T9" s="36">
        <v>375191.92298331019</v>
      </c>
      <c r="U9" s="36">
        <v>378678.40326412767</v>
      </c>
      <c r="V9" s="36">
        <v>409862.10100864014</v>
      </c>
      <c r="W9" s="36">
        <v>405905.87902686885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34.651690255620323</v>
      </c>
      <c r="C11" s="54">
        <v>34.900674443972498</v>
      </c>
      <c r="D11" s="54">
        <v>35.067398705539567</v>
      </c>
      <c r="E11" s="54">
        <v>35.177323638625353</v>
      </c>
      <c r="F11" s="54">
        <v>35.213223576360029</v>
      </c>
      <c r="G11" s="54">
        <v>35.287484085514478</v>
      </c>
      <c r="H11" s="54">
        <v>35.33691183803105</v>
      </c>
      <c r="I11" s="54">
        <v>35.34781194572389</v>
      </c>
      <c r="J11" s="54">
        <v>35.24323562384803</v>
      </c>
      <c r="K11" s="54">
        <v>35.054948794804652</v>
      </c>
      <c r="L11" s="54">
        <v>34.919405077742006</v>
      </c>
      <c r="M11" s="54">
        <v>34.297704154995678</v>
      </c>
      <c r="N11" s="54">
        <v>35.809262133450538</v>
      </c>
      <c r="O11" s="54">
        <v>36.150472884889922</v>
      </c>
      <c r="P11" s="54">
        <v>34.541832262404768</v>
      </c>
      <c r="Q11" s="54">
        <v>34.276443722519971</v>
      </c>
      <c r="R11" s="54">
        <v>34.824196169177327</v>
      </c>
      <c r="S11" s="54">
        <v>35.837390829736762</v>
      </c>
      <c r="T11" s="54">
        <v>36.134699425744593</v>
      </c>
      <c r="U11" s="54">
        <v>37.672552951554522</v>
      </c>
      <c r="V11" s="54">
        <v>37.623566587802713</v>
      </c>
      <c r="W11" s="54">
        <v>45.845243647458688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8505.3736242073446</v>
      </c>
      <c r="C13" s="35">
        <v>8403.4141537445266</v>
      </c>
      <c r="D13" s="35">
        <v>8307.3721771781784</v>
      </c>
      <c r="E13" s="35">
        <v>8216.9024643116882</v>
      </c>
      <c r="F13" s="35">
        <v>8127.5757520996622</v>
      </c>
      <c r="G13" s="35">
        <v>8048.559486343991</v>
      </c>
      <c r="H13" s="35">
        <v>7970.1150678737595</v>
      </c>
      <c r="I13" s="35">
        <v>7890.4038344805203</v>
      </c>
      <c r="J13" s="35">
        <v>7792.7758109804709</v>
      </c>
      <c r="K13" s="35">
        <v>7735.1917588524793</v>
      </c>
      <c r="L13" s="35">
        <v>7656.8821640614151</v>
      </c>
      <c r="M13" s="35">
        <v>7560.2976067765067</v>
      </c>
      <c r="N13" s="35">
        <v>7442.5778455362097</v>
      </c>
      <c r="O13" s="35">
        <v>7327.3106172504549</v>
      </c>
      <c r="P13" s="35">
        <v>7214.0301089943559</v>
      </c>
      <c r="Q13" s="35">
        <v>7114.4527457354488</v>
      </c>
      <c r="R13" s="35">
        <v>7021.3399882851772</v>
      </c>
      <c r="S13" s="35">
        <v>6928.9163085307018</v>
      </c>
      <c r="T13" s="35">
        <v>6830.5071161591532</v>
      </c>
      <c r="U13" s="35">
        <v>6740.2159946490756</v>
      </c>
      <c r="V13" s="35">
        <v>6644.2766195625709</v>
      </c>
      <c r="W13" s="35">
        <v>6556.5291066239561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7841.2323952174957</v>
      </c>
      <c r="D14" s="36">
        <v>7841.2003323593854</v>
      </c>
      <c r="E14" s="36">
        <v>7838.3663097223061</v>
      </c>
      <c r="F14" s="36">
        <v>7835.2822789525371</v>
      </c>
      <c r="G14" s="36">
        <v>7830.2658003314746</v>
      </c>
      <c r="H14" s="36">
        <v>7803.5552229690265</v>
      </c>
      <c r="I14" s="36">
        <v>7765.8683998019187</v>
      </c>
      <c r="J14" s="36">
        <v>7601.6544174706696</v>
      </c>
      <c r="K14" s="36">
        <v>7424.2578698226416</v>
      </c>
      <c r="L14" s="36">
        <v>7280.5403148405749</v>
      </c>
      <c r="M14" s="36">
        <v>7120.7496207407985</v>
      </c>
      <c r="N14" s="36">
        <v>6993.5325957429559</v>
      </c>
      <c r="O14" s="36">
        <v>6917.3456447669059</v>
      </c>
      <c r="P14" s="36">
        <v>6907.9781834403821</v>
      </c>
      <c r="Q14" s="36">
        <v>6896.5712461458952</v>
      </c>
      <c r="R14" s="36">
        <v>6787.3086877217929</v>
      </c>
      <c r="S14" s="36">
        <v>6653.567714698821</v>
      </c>
      <c r="T14" s="36">
        <v>6510.5063221615419</v>
      </c>
      <c r="U14" s="36">
        <v>6366.0507352736968</v>
      </c>
      <c r="V14" s="36">
        <v>6230.6078550558514</v>
      </c>
      <c r="W14" s="36">
        <v>6127.8713850862432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0.53627757769685602</v>
      </c>
      <c r="C16" s="44">
        <f>C7/RES_summary!C$6</f>
        <v>0.55015622886026461</v>
      </c>
      <c r="D16" s="44">
        <f>D7/RES_summary!D$6</f>
        <v>0.56265274980755475</v>
      </c>
      <c r="E16" s="44">
        <f>E7/RES_summary!E$6</f>
        <v>0.57529201266970031</v>
      </c>
      <c r="F16" s="44">
        <f>F7/RES_summary!F$6</f>
        <v>0.60364301746815907</v>
      </c>
      <c r="G16" s="44">
        <f>G7/RES_summary!G$6</f>
        <v>0.61774340887295165</v>
      </c>
      <c r="H16" s="44">
        <f>H7/RES_summary!H$6</f>
        <v>0.63286911810780688</v>
      </c>
      <c r="I16" s="44">
        <f>I7/RES_summary!I$6</f>
        <v>0.65028061179684282</v>
      </c>
      <c r="J16" s="44">
        <f>J7/RES_summary!J$6</f>
        <v>0.66813482488654075</v>
      </c>
      <c r="K16" s="44">
        <f>K7/RES_summary!K$6</f>
        <v>0.68183182566670641</v>
      </c>
      <c r="L16" s="44">
        <f>L7/RES_summary!L$6</f>
        <v>0.69999190107920573</v>
      </c>
      <c r="M16" s="44">
        <f>M7/RES_summary!M$6</f>
        <v>0.71956563379923089</v>
      </c>
      <c r="N16" s="44">
        <f>N7/RES_summary!N$6</f>
        <v>0.73722233191234765</v>
      </c>
      <c r="O16" s="44">
        <f>O7/RES_summary!O$6</f>
        <v>0.75704443844120894</v>
      </c>
      <c r="P16" s="44">
        <f>P7/RES_summary!P$6</f>
        <v>0.78977825365237764</v>
      </c>
      <c r="Q16" s="44">
        <f>Q7/RES_summary!Q$6</f>
        <v>0.8196954743144631</v>
      </c>
      <c r="R16" s="44">
        <f>R7/RES_summary!R$6</f>
        <v>0.84783639439194425</v>
      </c>
      <c r="S16" s="44">
        <f>S7/RES_summary!S$6</f>
        <v>0.87620153788000799</v>
      </c>
      <c r="T16" s="44">
        <f>T7/RES_summary!T$6</f>
        <v>0.90844648620037316</v>
      </c>
      <c r="U16" s="44">
        <f>U7/RES_summary!U$6</f>
        <v>0.93163553827324619</v>
      </c>
      <c r="V16" s="44">
        <f>V7/RES_summary!V$6</f>
        <v>0.94961092040019479</v>
      </c>
      <c r="W16" s="44">
        <f>W7/RES_summary!W$6</f>
        <v>0.95544432191943185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2">B13*B16</f>
        <v>4561.241164596644</v>
      </c>
      <c r="C17" s="52">
        <f t="shared" si="2"/>
        <v>4623.1906403750609</v>
      </c>
      <c r="D17" s="52">
        <f t="shared" si="2"/>
        <v>4674.165799164075</v>
      </c>
      <c r="E17" s="52">
        <f t="shared" si="2"/>
        <v>4727.1183566044911</v>
      </c>
      <c r="F17" s="52">
        <f t="shared" si="2"/>
        <v>4906.1543516984821</v>
      </c>
      <c r="G17" s="52">
        <f t="shared" si="2"/>
        <v>4971.9445736108701</v>
      </c>
      <c r="H17" s="52">
        <f t="shared" si="2"/>
        <v>5044.03969422301</v>
      </c>
      <c r="I17" s="52">
        <f t="shared" si="2"/>
        <v>5130.9766328101477</v>
      </c>
      <c r="J17" s="52">
        <f t="shared" si="2"/>
        <v>5206.6249018495073</v>
      </c>
      <c r="K17" s="52">
        <f t="shared" si="2"/>
        <v>5274.0999188204478</v>
      </c>
      <c r="L17" s="52">
        <f t="shared" si="2"/>
        <v>5359.7555023608129</v>
      </c>
      <c r="M17" s="52">
        <f t="shared" si="2"/>
        <v>5440.1303391309457</v>
      </c>
      <c r="N17" s="52">
        <f t="shared" si="2"/>
        <v>5486.8345947253811</v>
      </c>
      <c r="O17" s="52">
        <f t="shared" si="2"/>
        <v>5547.0997515206791</v>
      </c>
      <c r="P17" s="52">
        <f t="shared" si="2"/>
        <v>5697.484101277234</v>
      </c>
      <c r="Q17" s="52">
        <f t="shared" si="2"/>
        <v>5831.684717903453</v>
      </c>
      <c r="R17" s="52">
        <f t="shared" ref="R17:V17" si="3">R13*R16</f>
        <v>5952.947579467681</v>
      </c>
      <c r="S17" s="52">
        <f t="shared" si="3"/>
        <v>6071.1271253764689</v>
      </c>
      <c r="T17" s="52">
        <f t="shared" si="3"/>
        <v>6205.1501886414271</v>
      </c>
      <c r="U17" s="52">
        <f t="shared" si="3"/>
        <v>6279.4247562528353</v>
      </c>
      <c r="V17" s="52">
        <f t="shared" si="3"/>
        <v>6309.4776360963078</v>
      </c>
      <c r="W17" s="52">
        <f t="shared" ref="W17" si="4">W13*W16</f>
        <v>6264.3985064233439</v>
      </c>
      <c r="DA17" s="63" t="s">
        <v>1047</v>
      </c>
    </row>
    <row r="18" spans="1:105" ht="12.95" customHeight="1" x14ac:dyDescent="0.25">
      <c r="A18" s="53" t="s">
        <v>42</v>
      </c>
      <c r="B18" s="36">
        <f>B3*11630*1000/RES_summary!B$6</f>
        <v>158.05471601678784</v>
      </c>
      <c r="C18" s="36">
        <f>C3*11630*1000/RES_summary!C$6</f>
        <v>161.35247143215071</v>
      </c>
      <c r="D18" s="36">
        <f>D3*11630*1000/RES_summary!D$6</f>
        <v>163.91083569508359</v>
      </c>
      <c r="E18" s="36">
        <f>E3*11630*1000/RES_summary!E$6</f>
        <v>166.28737230836302</v>
      </c>
      <c r="F18" s="36">
        <f>F3*11630*1000/RES_summary!F$6</f>
        <v>172.76151008649035</v>
      </c>
      <c r="G18" s="36">
        <f>G3*11630*1000/RES_summary!G$6</f>
        <v>175.44741501535364</v>
      </c>
      <c r="H18" s="36">
        <f>H3*11630*1000/RES_summary!H$6</f>
        <v>178.24078598228758</v>
      </c>
      <c r="I18" s="36">
        <f>I3*11630*1000/RES_summary!I$6</f>
        <v>181.36879711447662</v>
      </c>
      <c r="J18" s="36">
        <f>J3*11630*1000/RES_summary!J$6</f>
        <v>183.49830822087679</v>
      </c>
      <c r="K18" s="36">
        <f>K3*11630*1000/RES_summary!K$6</f>
        <v>184.88330259293414</v>
      </c>
      <c r="L18" s="36">
        <f>L3*11630*1000/RES_summary!L$6</f>
        <v>187.15947350459385</v>
      </c>
      <c r="M18" s="36">
        <f>M3*11630*1000/RES_summary!M$6</f>
        <v>186.58398093612948</v>
      </c>
      <c r="N18" s="36">
        <f>N3*11630*1000/RES_summary!N$6</f>
        <v>196.47949828540601</v>
      </c>
      <c r="O18" s="36">
        <f>O3*11630*1000/RES_summary!O$6</f>
        <v>200.53027915712789</v>
      </c>
      <c r="P18" s="36">
        <f>P3*11630*1000/RES_summary!P$6</f>
        <v>196.80154014403618</v>
      </c>
      <c r="Q18" s="36">
        <f>Q3*11630*1000/RES_summary!Q$6</f>
        <v>199.88941304069741</v>
      </c>
      <c r="R18" s="36">
        <f>R3*11630*1000/RES_summary!R$6</f>
        <v>207.30661429221186</v>
      </c>
      <c r="S18" s="36">
        <f>S3*11630*1000/RES_summary!S$6</f>
        <v>217.57335556913276</v>
      </c>
      <c r="T18" s="36">
        <f>T3*11630*1000/RES_summary!T$6</f>
        <v>224.22123695816029</v>
      </c>
      <c r="U18" s="36">
        <f>U3*11630*1000/RES_summary!U$6</f>
        <v>236.56196163523722</v>
      </c>
      <c r="V18" s="36">
        <f>V3*11630*1000/RES_summary!V$6</f>
        <v>237.3850519759215</v>
      </c>
      <c r="W18" s="36">
        <f>W3*11630*1000/RES_summary!W$6</f>
        <v>287.19287583175452</v>
      </c>
      <c r="DA18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161757</v>
      </c>
      <c r="C3" s="120">
        <v>148409</v>
      </c>
      <c r="D3" s="120">
        <v>128242</v>
      </c>
      <c r="E3" s="120">
        <v>108936</v>
      </c>
      <c r="F3" s="120">
        <v>94683</v>
      </c>
      <c r="G3" s="120">
        <v>78425</v>
      </c>
      <c r="H3" s="120">
        <v>69438</v>
      </c>
      <c r="I3" s="120">
        <v>60755</v>
      </c>
      <c r="J3" s="120">
        <v>54903</v>
      </c>
      <c r="K3" s="120">
        <v>45512</v>
      </c>
      <c r="L3" s="120">
        <v>39549</v>
      </c>
      <c r="M3" s="120">
        <v>32707</v>
      </c>
      <c r="N3" s="120">
        <v>29607</v>
      </c>
      <c r="O3" s="120">
        <v>24859</v>
      </c>
      <c r="P3" s="120">
        <v>21731</v>
      </c>
      <c r="Q3" s="120">
        <v>18284</v>
      </c>
      <c r="R3" s="120">
        <v>16674</v>
      </c>
      <c r="S3" s="120">
        <v>16088</v>
      </c>
      <c r="T3" s="120">
        <v>15090</v>
      </c>
      <c r="U3" s="120">
        <v>13501</v>
      </c>
      <c r="V3" s="120">
        <v>10401</v>
      </c>
      <c r="W3" s="120">
        <v>8002</v>
      </c>
      <c r="DA3" s="129" t="s">
        <v>335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161757</v>
      </c>
      <c r="C5" s="52">
        <v>148409</v>
      </c>
      <c r="D5" s="52">
        <v>128242</v>
      </c>
      <c r="E5" s="52">
        <v>108936</v>
      </c>
      <c r="F5" s="52">
        <v>94683</v>
      </c>
      <c r="G5" s="52">
        <v>78425</v>
      </c>
      <c r="H5" s="52">
        <v>69438</v>
      </c>
      <c r="I5" s="52">
        <v>60755</v>
      </c>
      <c r="J5" s="52">
        <v>54903</v>
      </c>
      <c r="K5" s="52">
        <v>45512</v>
      </c>
      <c r="L5" s="52">
        <v>39549</v>
      </c>
      <c r="M5" s="52">
        <v>32707</v>
      </c>
      <c r="N5" s="52">
        <v>29607</v>
      </c>
      <c r="O5" s="52">
        <v>24859</v>
      </c>
      <c r="P5" s="52">
        <v>21731</v>
      </c>
      <c r="Q5" s="52">
        <v>18284</v>
      </c>
      <c r="R5" s="52">
        <v>16674</v>
      </c>
      <c r="S5" s="52">
        <v>16088</v>
      </c>
      <c r="T5" s="52">
        <v>15090</v>
      </c>
      <c r="U5" s="52">
        <v>13501</v>
      </c>
      <c r="V5" s="52">
        <v>10401</v>
      </c>
      <c r="W5" s="52">
        <v>8002</v>
      </c>
      <c r="DA5" s="63" t="s">
        <v>1058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1076</v>
      </c>
      <c r="C8" s="52">
        <v>1217</v>
      </c>
      <c r="D8" s="52">
        <v>1258</v>
      </c>
      <c r="E8" s="52">
        <v>1125</v>
      </c>
      <c r="F8" s="52">
        <v>969</v>
      </c>
      <c r="G8" s="52">
        <v>798</v>
      </c>
      <c r="H8" s="52">
        <v>612</v>
      </c>
      <c r="I8" s="52">
        <v>488</v>
      </c>
      <c r="J8" s="52">
        <v>386</v>
      </c>
      <c r="K8" s="52">
        <v>246</v>
      </c>
      <c r="L8" s="52">
        <v>216</v>
      </c>
      <c r="M8" s="52">
        <v>314</v>
      </c>
      <c r="N8" s="52">
        <v>496</v>
      </c>
      <c r="O8" s="52">
        <v>745</v>
      </c>
      <c r="P8" s="52">
        <v>941</v>
      </c>
      <c r="Q8" s="52">
        <v>970</v>
      </c>
      <c r="R8" s="52">
        <v>925</v>
      </c>
      <c r="S8" s="52">
        <v>843</v>
      </c>
      <c r="T8" s="52">
        <v>710</v>
      </c>
      <c r="U8" s="52">
        <v>538</v>
      </c>
      <c r="V8" s="52">
        <v>349</v>
      </c>
      <c r="W8" s="52">
        <v>171</v>
      </c>
      <c r="DA8" s="63" t="s">
        <v>1059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19161</v>
      </c>
      <c r="C10" s="52">
        <v>18803</v>
      </c>
      <c r="D10" s="52">
        <v>17929</v>
      </c>
      <c r="E10" s="52">
        <v>16903</v>
      </c>
      <c r="F10" s="52">
        <v>16330</v>
      </c>
      <c r="G10" s="52">
        <v>15041</v>
      </c>
      <c r="H10" s="52">
        <v>14867</v>
      </c>
      <c r="I10" s="52">
        <v>14473</v>
      </c>
      <c r="J10" s="52">
        <v>14461</v>
      </c>
      <c r="K10" s="52">
        <v>13184</v>
      </c>
      <c r="L10" s="52">
        <v>12039</v>
      </c>
      <c r="M10" s="52">
        <v>9951</v>
      </c>
      <c r="N10" s="52">
        <v>8223</v>
      </c>
      <c r="O10" s="52">
        <v>7534</v>
      </c>
      <c r="P10" s="52">
        <v>7010</v>
      </c>
      <c r="Q10" s="52">
        <v>6066</v>
      </c>
      <c r="R10" s="52">
        <v>4732</v>
      </c>
      <c r="S10" s="52">
        <v>3979</v>
      </c>
      <c r="T10" s="52">
        <v>3483</v>
      </c>
      <c r="U10" s="52">
        <v>3331</v>
      </c>
      <c r="V10" s="52">
        <v>3184</v>
      </c>
      <c r="W10" s="52">
        <v>2622</v>
      </c>
      <c r="DA10" s="63" t="s">
        <v>1060</v>
      </c>
    </row>
    <row r="11" spans="1:105" ht="12" customHeight="1" x14ac:dyDescent="0.25">
      <c r="A11" s="97" t="s">
        <v>124</v>
      </c>
      <c r="B11" s="52">
        <v>4804</v>
      </c>
      <c r="C11" s="52">
        <v>4090</v>
      </c>
      <c r="D11" s="52">
        <v>3369</v>
      </c>
      <c r="E11" s="52">
        <v>2700</v>
      </c>
      <c r="F11" s="52">
        <v>2295</v>
      </c>
      <c r="G11" s="52">
        <v>1929</v>
      </c>
      <c r="H11" s="52">
        <v>1675</v>
      </c>
      <c r="I11" s="52">
        <v>1405</v>
      </c>
      <c r="J11" s="52">
        <v>1287</v>
      </c>
      <c r="K11" s="52">
        <v>890</v>
      </c>
      <c r="L11" s="52">
        <v>635</v>
      </c>
      <c r="M11" s="52">
        <v>459</v>
      </c>
      <c r="N11" s="52">
        <v>349</v>
      </c>
      <c r="O11" s="52">
        <v>226</v>
      </c>
      <c r="P11" s="52">
        <v>197</v>
      </c>
      <c r="Q11" s="52">
        <v>167</v>
      </c>
      <c r="R11" s="52">
        <v>162</v>
      </c>
      <c r="S11" s="52">
        <v>163</v>
      </c>
      <c r="T11" s="52">
        <v>150</v>
      </c>
      <c r="U11" s="52">
        <v>126</v>
      </c>
      <c r="V11" s="52">
        <v>80</v>
      </c>
      <c r="W11" s="52">
        <v>55</v>
      </c>
      <c r="DA11" s="63" t="s">
        <v>1061</v>
      </c>
    </row>
    <row r="12" spans="1:105" ht="12" customHeight="1" x14ac:dyDescent="0.25">
      <c r="A12" s="97" t="s">
        <v>123</v>
      </c>
      <c r="B12" s="52">
        <v>15</v>
      </c>
      <c r="C12" s="52">
        <v>13</v>
      </c>
      <c r="D12" s="52">
        <v>10</v>
      </c>
      <c r="E12" s="52">
        <v>8</v>
      </c>
      <c r="F12" s="52">
        <v>8</v>
      </c>
      <c r="G12" s="52">
        <v>8</v>
      </c>
      <c r="H12" s="52">
        <v>9</v>
      </c>
      <c r="I12" s="52">
        <v>8</v>
      </c>
      <c r="J12" s="52">
        <v>8</v>
      </c>
      <c r="K12" s="52">
        <v>8</v>
      </c>
      <c r="L12" s="52">
        <v>6</v>
      </c>
      <c r="M12" s="52">
        <v>5</v>
      </c>
      <c r="N12" s="52">
        <v>3</v>
      </c>
      <c r="O12" s="52">
        <v>1</v>
      </c>
      <c r="P12" s="52">
        <v>1</v>
      </c>
      <c r="Q12" s="52">
        <v>1</v>
      </c>
      <c r="R12" s="52">
        <v>1</v>
      </c>
      <c r="S12" s="52">
        <v>1</v>
      </c>
      <c r="T12" s="52">
        <v>1</v>
      </c>
      <c r="U12" s="52">
        <v>0</v>
      </c>
      <c r="V12" s="52">
        <v>0</v>
      </c>
      <c r="W12" s="52">
        <v>0</v>
      </c>
      <c r="DA12" s="63" t="s">
        <v>1062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103599</v>
      </c>
      <c r="C15" s="52">
        <v>94215</v>
      </c>
      <c r="D15" s="52">
        <v>80274</v>
      </c>
      <c r="E15" s="52">
        <v>66670</v>
      </c>
      <c r="F15" s="52">
        <v>55182</v>
      </c>
      <c r="G15" s="52">
        <v>41925</v>
      </c>
      <c r="H15" s="52">
        <v>32419</v>
      </c>
      <c r="I15" s="52">
        <v>26257</v>
      </c>
      <c r="J15" s="52">
        <v>22292</v>
      </c>
      <c r="K15" s="52">
        <v>17321</v>
      </c>
      <c r="L15" s="52">
        <v>14794</v>
      </c>
      <c r="M15" s="52">
        <v>12161</v>
      </c>
      <c r="N15" s="52">
        <v>11251</v>
      </c>
      <c r="O15" s="52">
        <v>8962</v>
      </c>
      <c r="P15" s="52">
        <v>7563</v>
      </c>
      <c r="Q15" s="52">
        <v>6225</v>
      </c>
      <c r="R15" s="52">
        <v>6082</v>
      </c>
      <c r="S15" s="52">
        <v>6090</v>
      </c>
      <c r="T15" s="52">
        <v>5946</v>
      </c>
      <c r="U15" s="52">
        <v>5201</v>
      </c>
      <c r="V15" s="52">
        <v>3737</v>
      </c>
      <c r="W15" s="52">
        <v>2807</v>
      </c>
      <c r="DA15" s="63" t="s">
        <v>1063</v>
      </c>
    </row>
    <row r="16" spans="1:105" ht="12" customHeight="1" x14ac:dyDescent="0.25">
      <c r="A16" s="97" t="s">
        <v>121</v>
      </c>
      <c r="B16" s="52">
        <v>34178</v>
      </c>
      <c r="C16" s="52">
        <v>31288</v>
      </c>
      <c r="D16" s="52">
        <v>26660</v>
      </c>
      <c r="E16" s="52">
        <v>22655</v>
      </c>
      <c r="F16" s="52">
        <v>20868</v>
      </c>
      <c r="G16" s="52">
        <v>19522</v>
      </c>
      <c r="H16" s="52">
        <v>20468</v>
      </c>
      <c r="I16" s="52">
        <v>18612</v>
      </c>
      <c r="J16" s="52">
        <v>16855</v>
      </c>
      <c r="K16" s="52">
        <v>14109</v>
      </c>
      <c r="L16" s="52">
        <v>12075</v>
      </c>
      <c r="M16" s="52">
        <v>10131</v>
      </c>
      <c r="N16" s="52">
        <v>9781</v>
      </c>
      <c r="O16" s="52">
        <v>8136</v>
      </c>
      <c r="P16" s="52">
        <v>6960</v>
      </c>
      <c r="Q16" s="52">
        <v>5825</v>
      </c>
      <c r="R16" s="52">
        <v>5697</v>
      </c>
      <c r="S16" s="52">
        <v>5855</v>
      </c>
      <c r="T16" s="52">
        <v>5510</v>
      </c>
      <c r="U16" s="52">
        <v>4843</v>
      </c>
      <c r="V16" s="52">
        <v>3400</v>
      </c>
      <c r="W16" s="52">
        <v>2518</v>
      </c>
      <c r="DA16" s="63" t="s">
        <v>1064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6890</v>
      </c>
      <c r="C20" s="52">
        <v>6330</v>
      </c>
      <c r="D20" s="52">
        <v>5494</v>
      </c>
      <c r="E20" s="52">
        <v>4697</v>
      </c>
      <c r="F20" s="52">
        <v>4112</v>
      </c>
      <c r="G20" s="52">
        <v>3425</v>
      </c>
      <c r="H20" s="52">
        <v>3038</v>
      </c>
      <c r="I20" s="52">
        <v>2657</v>
      </c>
      <c r="J20" s="52">
        <v>2397</v>
      </c>
      <c r="K20" s="52">
        <v>2033</v>
      </c>
      <c r="L20" s="52">
        <v>1841</v>
      </c>
      <c r="M20" s="52">
        <v>1667</v>
      </c>
      <c r="N20" s="52">
        <v>1449</v>
      </c>
      <c r="O20" s="52">
        <v>1150</v>
      </c>
      <c r="P20" s="52">
        <v>878</v>
      </c>
      <c r="Q20" s="52">
        <v>839</v>
      </c>
      <c r="R20" s="52">
        <v>863</v>
      </c>
      <c r="S20" s="52">
        <v>918</v>
      </c>
      <c r="T20" s="52">
        <v>897</v>
      </c>
      <c r="U20" s="52">
        <v>835</v>
      </c>
      <c r="V20" s="52">
        <v>768</v>
      </c>
      <c r="W20" s="52">
        <v>685</v>
      </c>
      <c r="DA20" s="63" t="s">
        <v>1065</v>
      </c>
    </row>
    <row r="21" spans="1:105" ht="12" customHeight="1" x14ac:dyDescent="0.25">
      <c r="A21" s="97" t="s">
        <v>50</v>
      </c>
      <c r="B21" s="52">
        <v>1010</v>
      </c>
      <c r="C21" s="52">
        <v>914</v>
      </c>
      <c r="D21" s="52">
        <v>777</v>
      </c>
      <c r="E21" s="52">
        <v>645</v>
      </c>
      <c r="F21" s="52">
        <v>550</v>
      </c>
      <c r="G21" s="52">
        <v>446</v>
      </c>
      <c r="H21" s="52">
        <v>368</v>
      </c>
      <c r="I21" s="52">
        <v>304</v>
      </c>
      <c r="J21" s="52">
        <v>274</v>
      </c>
      <c r="K21" s="52">
        <v>225</v>
      </c>
      <c r="L21" s="52">
        <v>179</v>
      </c>
      <c r="M21" s="52">
        <v>120</v>
      </c>
      <c r="N21" s="52">
        <v>65</v>
      </c>
      <c r="O21" s="52">
        <v>28</v>
      </c>
      <c r="P21" s="52">
        <v>30</v>
      </c>
      <c r="Q21" s="52">
        <v>38</v>
      </c>
      <c r="R21" s="52">
        <v>51</v>
      </c>
      <c r="S21" s="52">
        <v>49</v>
      </c>
      <c r="T21" s="52">
        <v>41</v>
      </c>
      <c r="U21" s="52">
        <v>29</v>
      </c>
      <c r="V21" s="52">
        <v>17</v>
      </c>
      <c r="W21" s="52">
        <v>16</v>
      </c>
      <c r="DA21" s="63" t="s">
        <v>1066</v>
      </c>
    </row>
    <row r="22" spans="1:105" ht="12" customHeight="1" x14ac:dyDescent="0.25">
      <c r="A22" s="109" t="s">
        <v>120</v>
      </c>
      <c r="B22" s="36">
        <v>153857</v>
      </c>
      <c r="C22" s="36">
        <v>141165</v>
      </c>
      <c r="D22" s="36">
        <v>121971</v>
      </c>
      <c r="E22" s="36">
        <v>103594</v>
      </c>
      <c r="F22" s="36">
        <v>90021</v>
      </c>
      <c r="G22" s="36">
        <v>74554</v>
      </c>
      <c r="H22" s="36">
        <v>66032</v>
      </c>
      <c r="I22" s="36">
        <v>57794</v>
      </c>
      <c r="J22" s="36">
        <v>52232</v>
      </c>
      <c r="K22" s="36">
        <v>43254</v>
      </c>
      <c r="L22" s="36">
        <v>37529</v>
      </c>
      <c r="M22" s="36">
        <v>30920</v>
      </c>
      <c r="N22" s="36">
        <v>28093</v>
      </c>
      <c r="O22" s="36">
        <v>23681</v>
      </c>
      <c r="P22" s="36">
        <v>20823</v>
      </c>
      <c r="Q22" s="36">
        <v>17407</v>
      </c>
      <c r="R22" s="36">
        <v>15760</v>
      </c>
      <c r="S22" s="36">
        <v>15121</v>
      </c>
      <c r="T22" s="36">
        <v>14152</v>
      </c>
      <c r="U22" s="36">
        <v>12637</v>
      </c>
      <c r="V22" s="36">
        <v>9616</v>
      </c>
      <c r="W22" s="36">
        <v>7301</v>
      </c>
      <c r="DA22" s="60" t="s">
        <v>1067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28774</v>
      </c>
      <c r="C24" s="120">
        <v>26003</v>
      </c>
      <c r="D24" s="120">
        <v>23713</v>
      </c>
      <c r="E24" s="120">
        <v>22231</v>
      </c>
      <c r="F24" s="120">
        <v>22868</v>
      </c>
      <c r="G24" s="120">
        <v>25223</v>
      </c>
      <c r="H24" s="120">
        <v>27155</v>
      </c>
      <c r="I24" s="120">
        <v>27948</v>
      </c>
      <c r="J24" s="120">
        <v>26699</v>
      </c>
      <c r="K24" s="120">
        <v>22573</v>
      </c>
      <c r="L24" s="120">
        <v>19473</v>
      </c>
      <c r="M24" s="120">
        <v>16757</v>
      </c>
      <c r="N24" s="120">
        <v>16373</v>
      </c>
      <c r="O24" s="120">
        <v>16691</v>
      </c>
      <c r="P24" s="120">
        <v>16728</v>
      </c>
      <c r="Q24" s="120">
        <v>16704</v>
      </c>
      <c r="R24" s="120">
        <v>17135</v>
      </c>
      <c r="S24" s="120">
        <v>18648</v>
      </c>
      <c r="T24" s="120">
        <v>19560</v>
      </c>
      <c r="U24" s="120">
        <v>19954</v>
      </c>
      <c r="V24" s="120">
        <v>19764</v>
      </c>
      <c r="W24" s="120">
        <v>19181</v>
      </c>
      <c r="DA24" s="129" t="s">
        <v>336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28774</v>
      </c>
      <c r="C26" s="52">
        <v>26003</v>
      </c>
      <c r="D26" s="52">
        <v>23713</v>
      </c>
      <c r="E26" s="52">
        <v>22231</v>
      </c>
      <c r="F26" s="52">
        <v>22868</v>
      </c>
      <c r="G26" s="52">
        <v>25223</v>
      </c>
      <c r="H26" s="52">
        <v>27155</v>
      </c>
      <c r="I26" s="52">
        <v>27948</v>
      </c>
      <c r="J26" s="52">
        <v>26699</v>
      </c>
      <c r="K26" s="52">
        <v>22573</v>
      </c>
      <c r="L26" s="52">
        <v>19473</v>
      </c>
      <c r="M26" s="52">
        <v>16757</v>
      </c>
      <c r="N26" s="52">
        <v>16373</v>
      </c>
      <c r="O26" s="52">
        <v>16691</v>
      </c>
      <c r="P26" s="52">
        <v>16728</v>
      </c>
      <c r="Q26" s="52">
        <v>16704</v>
      </c>
      <c r="R26" s="52">
        <v>17135</v>
      </c>
      <c r="S26" s="52">
        <v>18648</v>
      </c>
      <c r="T26" s="52">
        <v>19560</v>
      </c>
      <c r="U26" s="52">
        <v>19954</v>
      </c>
      <c r="V26" s="52">
        <v>19764</v>
      </c>
      <c r="W26" s="52">
        <v>19181</v>
      </c>
      <c r="DA26" s="63" t="s">
        <v>1068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191</v>
      </c>
      <c r="C29" s="52">
        <v>215</v>
      </c>
      <c r="D29" s="52">
        <v>224</v>
      </c>
      <c r="E29" s="52">
        <v>203</v>
      </c>
      <c r="F29" s="52">
        <v>214</v>
      </c>
      <c r="G29" s="52">
        <v>271</v>
      </c>
      <c r="H29" s="52">
        <v>389</v>
      </c>
      <c r="I29" s="52">
        <v>534</v>
      </c>
      <c r="J29" s="52">
        <v>623</v>
      </c>
      <c r="K29" s="52">
        <v>643</v>
      </c>
      <c r="L29" s="52">
        <v>611</v>
      </c>
      <c r="M29" s="52">
        <v>552</v>
      </c>
      <c r="N29" s="52">
        <v>472</v>
      </c>
      <c r="O29" s="52">
        <v>397</v>
      </c>
      <c r="P29" s="52">
        <v>346</v>
      </c>
      <c r="Q29" s="52">
        <v>289</v>
      </c>
      <c r="R29" s="52">
        <v>268</v>
      </c>
      <c r="S29" s="52">
        <v>340</v>
      </c>
      <c r="T29" s="52">
        <v>460</v>
      </c>
      <c r="U29" s="52">
        <v>646</v>
      </c>
      <c r="V29" s="52">
        <v>932</v>
      </c>
      <c r="W29" s="52">
        <v>1141</v>
      </c>
      <c r="DA29" s="63" t="s">
        <v>1069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969</v>
      </c>
      <c r="C31" s="52">
        <v>825</v>
      </c>
      <c r="D31" s="52">
        <v>694</v>
      </c>
      <c r="E31" s="52">
        <v>604</v>
      </c>
      <c r="F31" s="52">
        <v>654</v>
      </c>
      <c r="G31" s="52">
        <v>841</v>
      </c>
      <c r="H31" s="52">
        <v>921</v>
      </c>
      <c r="I31" s="52">
        <v>910</v>
      </c>
      <c r="J31" s="52">
        <v>827</v>
      </c>
      <c r="K31" s="52">
        <v>576</v>
      </c>
      <c r="L31" s="52">
        <v>441</v>
      </c>
      <c r="M31" s="52">
        <v>377</v>
      </c>
      <c r="N31" s="52">
        <v>324</v>
      </c>
      <c r="O31" s="52">
        <v>263</v>
      </c>
      <c r="P31" s="52">
        <v>235</v>
      </c>
      <c r="Q31" s="52">
        <v>224</v>
      </c>
      <c r="R31" s="52">
        <v>213</v>
      </c>
      <c r="S31" s="52">
        <v>220</v>
      </c>
      <c r="T31" s="52">
        <v>214</v>
      </c>
      <c r="U31" s="52">
        <v>211</v>
      </c>
      <c r="V31" s="52">
        <v>194</v>
      </c>
      <c r="W31" s="52">
        <v>181</v>
      </c>
      <c r="DA31" s="63" t="s">
        <v>1070</v>
      </c>
    </row>
    <row r="32" spans="1:105" ht="12" customHeight="1" x14ac:dyDescent="0.25">
      <c r="A32" s="97" t="s">
        <v>140</v>
      </c>
      <c r="B32" s="52">
        <v>3</v>
      </c>
      <c r="C32" s="52">
        <v>3</v>
      </c>
      <c r="D32" s="52">
        <v>2</v>
      </c>
      <c r="E32" s="52">
        <v>2</v>
      </c>
      <c r="F32" s="52">
        <v>1</v>
      </c>
      <c r="G32" s="52">
        <v>4</v>
      </c>
      <c r="H32" s="52">
        <v>3</v>
      </c>
      <c r="I32" s="52">
        <v>3</v>
      </c>
      <c r="J32" s="52">
        <v>3</v>
      </c>
      <c r="K32" s="52">
        <v>3</v>
      </c>
      <c r="L32" s="52">
        <v>3</v>
      </c>
      <c r="M32" s="52">
        <v>3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1071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20905</v>
      </c>
      <c r="C35" s="52">
        <v>18901</v>
      </c>
      <c r="D35" s="52">
        <v>17294</v>
      </c>
      <c r="E35" s="52">
        <v>15980</v>
      </c>
      <c r="F35" s="52">
        <v>15542</v>
      </c>
      <c r="G35" s="52">
        <v>15181</v>
      </c>
      <c r="H35" s="52">
        <v>15154</v>
      </c>
      <c r="I35" s="52">
        <v>15540</v>
      </c>
      <c r="J35" s="52">
        <v>14673</v>
      </c>
      <c r="K35" s="52">
        <v>12209</v>
      </c>
      <c r="L35" s="52">
        <v>10421</v>
      </c>
      <c r="M35" s="52">
        <v>8910</v>
      </c>
      <c r="N35" s="52">
        <v>8668</v>
      </c>
      <c r="O35" s="52">
        <v>8755</v>
      </c>
      <c r="P35" s="52">
        <v>8798</v>
      </c>
      <c r="Q35" s="52">
        <v>8699</v>
      </c>
      <c r="R35" s="52">
        <v>8908</v>
      </c>
      <c r="S35" s="52">
        <v>9426</v>
      </c>
      <c r="T35" s="52">
        <v>10070</v>
      </c>
      <c r="U35" s="52">
        <v>10259</v>
      </c>
      <c r="V35" s="52">
        <v>10221</v>
      </c>
      <c r="W35" s="52">
        <v>10021</v>
      </c>
      <c r="DA35" s="63" t="s">
        <v>1072</v>
      </c>
    </row>
    <row r="36" spans="1:105" ht="12" customHeight="1" x14ac:dyDescent="0.25">
      <c r="A36" s="97" t="s">
        <v>121</v>
      </c>
      <c r="B36" s="52">
        <v>6897</v>
      </c>
      <c r="C36" s="52">
        <v>6274</v>
      </c>
      <c r="D36" s="52">
        <v>5723</v>
      </c>
      <c r="E36" s="52">
        <v>5645</v>
      </c>
      <c r="F36" s="52">
        <v>6671</v>
      </c>
      <c r="G36" s="52">
        <v>9197</v>
      </c>
      <c r="H36" s="52">
        <v>11077</v>
      </c>
      <c r="I36" s="52">
        <v>11495</v>
      </c>
      <c r="J36" s="52">
        <v>11196</v>
      </c>
      <c r="K36" s="52">
        <v>9785</v>
      </c>
      <c r="L36" s="52">
        <v>8608</v>
      </c>
      <c r="M36" s="52">
        <v>7467</v>
      </c>
      <c r="N36" s="52">
        <v>7381</v>
      </c>
      <c r="O36" s="52">
        <v>7673</v>
      </c>
      <c r="P36" s="52">
        <v>7695</v>
      </c>
      <c r="Q36" s="52">
        <v>7781</v>
      </c>
      <c r="R36" s="52">
        <v>8014</v>
      </c>
      <c r="S36" s="52">
        <v>9002</v>
      </c>
      <c r="T36" s="52">
        <v>9276</v>
      </c>
      <c r="U36" s="52">
        <v>9484</v>
      </c>
      <c r="V36" s="52">
        <v>9349</v>
      </c>
      <c r="W36" s="52">
        <v>8979</v>
      </c>
      <c r="DA36" s="63" t="s">
        <v>1073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188</v>
      </c>
      <c r="C40" s="52">
        <v>168</v>
      </c>
      <c r="D40" s="52">
        <v>147</v>
      </c>
      <c r="E40" s="52">
        <v>132</v>
      </c>
      <c r="F40" s="52">
        <v>134</v>
      </c>
      <c r="G40" s="52">
        <v>146</v>
      </c>
      <c r="H40" s="52">
        <v>149</v>
      </c>
      <c r="I40" s="52">
        <v>144</v>
      </c>
      <c r="J40" s="52">
        <v>133</v>
      </c>
      <c r="K40" s="52">
        <v>116</v>
      </c>
      <c r="L40" s="52">
        <v>95</v>
      </c>
      <c r="M40" s="52">
        <v>74</v>
      </c>
      <c r="N40" s="52">
        <v>46</v>
      </c>
      <c r="O40" s="52">
        <v>31</v>
      </c>
      <c r="P40" s="52">
        <v>28</v>
      </c>
      <c r="Q40" s="52">
        <v>31</v>
      </c>
      <c r="R40" s="52">
        <v>34</v>
      </c>
      <c r="S40" s="52">
        <v>38</v>
      </c>
      <c r="T40" s="52">
        <v>39</v>
      </c>
      <c r="U40" s="52">
        <v>34</v>
      </c>
      <c r="V40" s="52">
        <v>32</v>
      </c>
      <c r="W40" s="52">
        <v>31</v>
      </c>
      <c r="DA40" s="63" t="s">
        <v>1074</v>
      </c>
    </row>
    <row r="41" spans="1:105" ht="12" customHeight="1" x14ac:dyDescent="0.25">
      <c r="A41" s="109" t="s">
        <v>120</v>
      </c>
      <c r="B41" s="36">
        <v>28586</v>
      </c>
      <c r="C41" s="36">
        <v>25835</v>
      </c>
      <c r="D41" s="36">
        <v>23566</v>
      </c>
      <c r="E41" s="36">
        <v>22099</v>
      </c>
      <c r="F41" s="36">
        <v>22734</v>
      </c>
      <c r="G41" s="36">
        <v>25077</v>
      </c>
      <c r="H41" s="36">
        <v>27006</v>
      </c>
      <c r="I41" s="36">
        <v>27804</v>
      </c>
      <c r="J41" s="36">
        <v>26566</v>
      </c>
      <c r="K41" s="36">
        <v>22457</v>
      </c>
      <c r="L41" s="36">
        <v>19378</v>
      </c>
      <c r="M41" s="36">
        <v>16683</v>
      </c>
      <c r="N41" s="36">
        <v>16327</v>
      </c>
      <c r="O41" s="36">
        <v>16660</v>
      </c>
      <c r="P41" s="36">
        <v>16700</v>
      </c>
      <c r="Q41" s="36">
        <v>16673</v>
      </c>
      <c r="R41" s="36">
        <v>17101</v>
      </c>
      <c r="S41" s="36">
        <v>18610</v>
      </c>
      <c r="T41" s="36">
        <v>19521</v>
      </c>
      <c r="U41" s="36">
        <v>19920</v>
      </c>
      <c r="V41" s="36">
        <v>19732</v>
      </c>
      <c r="W41" s="36">
        <v>19150</v>
      </c>
      <c r="DA41" s="60" t="s">
        <v>1075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893502</v>
      </c>
      <c r="C43" s="120">
        <v>896356</v>
      </c>
      <c r="D43" s="120">
        <v>908235</v>
      </c>
      <c r="E43" s="120">
        <v>911012</v>
      </c>
      <c r="F43" s="120">
        <v>871263</v>
      </c>
      <c r="G43" s="120">
        <v>835958</v>
      </c>
      <c r="H43" s="120">
        <v>800463</v>
      </c>
      <c r="I43" s="120">
        <v>754041</v>
      </c>
      <c r="J43" s="120">
        <v>727445</v>
      </c>
      <c r="K43" s="120">
        <v>697305</v>
      </c>
      <c r="L43" s="120">
        <v>675634</v>
      </c>
      <c r="M43" s="120">
        <v>646182</v>
      </c>
      <c r="N43" s="120">
        <v>620254</v>
      </c>
      <c r="O43" s="120">
        <v>615392</v>
      </c>
      <c r="P43" s="120">
        <v>612835</v>
      </c>
      <c r="Q43" s="120">
        <v>607509</v>
      </c>
      <c r="R43" s="120">
        <v>595352</v>
      </c>
      <c r="S43" s="120">
        <v>588347</v>
      </c>
      <c r="T43" s="120">
        <v>577667</v>
      </c>
      <c r="U43" s="120">
        <v>566503</v>
      </c>
      <c r="V43" s="120">
        <v>551236</v>
      </c>
      <c r="W43" s="120">
        <v>535377</v>
      </c>
      <c r="DA43" s="129" t="s">
        <v>337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893502</v>
      </c>
      <c r="C45" s="52">
        <v>896356</v>
      </c>
      <c r="D45" s="52">
        <v>908235</v>
      </c>
      <c r="E45" s="52">
        <v>911012</v>
      </c>
      <c r="F45" s="52">
        <v>871263</v>
      </c>
      <c r="G45" s="52">
        <v>835958</v>
      </c>
      <c r="H45" s="52">
        <v>800463</v>
      </c>
      <c r="I45" s="52">
        <v>754041</v>
      </c>
      <c r="J45" s="52">
        <v>727445</v>
      </c>
      <c r="K45" s="52">
        <v>697305</v>
      </c>
      <c r="L45" s="52">
        <v>675634</v>
      </c>
      <c r="M45" s="52">
        <v>646182</v>
      </c>
      <c r="N45" s="52">
        <v>620254</v>
      </c>
      <c r="O45" s="52">
        <v>615392</v>
      </c>
      <c r="P45" s="52">
        <v>612835</v>
      </c>
      <c r="Q45" s="52">
        <v>607509</v>
      </c>
      <c r="R45" s="52">
        <v>595352</v>
      </c>
      <c r="S45" s="52">
        <v>588347</v>
      </c>
      <c r="T45" s="52">
        <v>577667</v>
      </c>
      <c r="U45" s="52">
        <v>566503</v>
      </c>
      <c r="V45" s="52">
        <v>551236</v>
      </c>
      <c r="W45" s="52">
        <v>535377</v>
      </c>
      <c r="DA45" s="63" t="s">
        <v>1076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5942</v>
      </c>
      <c r="C48" s="52">
        <v>7634</v>
      </c>
      <c r="D48" s="52">
        <v>8734</v>
      </c>
      <c r="E48" s="52">
        <v>10105</v>
      </c>
      <c r="F48" s="52">
        <v>10814</v>
      </c>
      <c r="G48" s="52">
        <v>11354</v>
      </c>
      <c r="H48" s="52">
        <v>11513</v>
      </c>
      <c r="I48" s="52">
        <v>11875</v>
      </c>
      <c r="J48" s="52">
        <v>12070</v>
      </c>
      <c r="K48" s="52">
        <v>11766</v>
      </c>
      <c r="L48" s="52">
        <v>12119</v>
      </c>
      <c r="M48" s="52">
        <v>12654</v>
      </c>
      <c r="N48" s="52">
        <v>13237</v>
      </c>
      <c r="O48" s="52">
        <v>14477</v>
      </c>
      <c r="P48" s="52">
        <v>15609</v>
      </c>
      <c r="Q48" s="52">
        <v>16074</v>
      </c>
      <c r="R48" s="52">
        <v>16224</v>
      </c>
      <c r="S48" s="52">
        <v>16966</v>
      </c>
      <c r="T48" s="52">
        <v>17279</v>
      </c>
      <c r="U48" s="52">
        <v>18423</v>
      </c>
      <c r="V48" s="52">
        <v>21240</v>
      </c>
      <c r="W48" s="52">
        <v>22908</v>
      </c>
      <c r="DA48" s="63" t="s">
        <v>1077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516710</v>
      </c>
      <c r="C50" s="52">
        <v>510220</v>
      </c>
      <c r="D50" s="52">
        <v>513684</v>
      </c>
      <c r="E50" s="52">
        <v>508822</v>
      </c>
      <c r="F50" s="52">
        <v>498016</v>
      </c>
      <c r="G50" s="52">
        <v>475874</v>
      </c>
      <c r="H50" s="52">
        <v>455409</v>
      </c>
      <c r="I50" s="52">
        <v>428972</v>
      </c>
      <c r="J50" s="52">
        <v>413615</v>
      </c>
      <c r="K50" s="52">
        <v>397556</v>
      </c>
      <c r="L50" s="52">
        <v>385905</v>
      </c>
      <c r="M50" s="52">
        <v>373204</v>
      </c>
      <c r="N50" s="52">
        <v>354292</v>
      </c>
      <c r="O50" s="52">
        <v>352195</v>
      </c>
      <c r="P50" s="52">
        <v>344349</v>
      </c>
      <c r="Q50" s="52">
        <v>339687</v>
      </c>
      <c r="R50" s="52">
        <v>333349</v>
      </c>
      <c r="S50" s="52">
        <v>331966</v>
      </c>
      <c r="T50" s="52">
        <v>329203</v>
      </c>
      <c r="U50" s="52">
        <v>330557</v>
      </c>
      <c r="V50" s="52">
        <v>334586</v>
      </c>
      <c r="W50" s="52">
        <v>335570</v>
      </c>
      <c r="DA50" s="63" t="s">
        <v>1078</v>
      </c>
    </row>
    <row r="51" spans="1:105" ht="12" customHeight="1" x14ac:dyDescent="0.25">
      <c r="A51" s="97" t="s">
        <v>137</v>
      </c>
      <c r="B51" s="52">
        <v>1540</v>
      </c>
      <c r="C51" s="52">
        <v>1483</v>
      </c>
      <c r="D51" s="52">
        <v>1531</v>
      </c>
      <c r="E51" s="52">
        <v>1651</v>
      </c>
      <c r="F51" s="52">
        <v>1801</v>
      </c>
      <c r="G51" s="52">
        <v>2065</v>
      </c>
      <c r="H51" s="52">
        <v>2417</v>
      </c>
      <c r="I51" s="52">
        <v>2274</v>
      </c>
      <c r="J51" s="52">
        <v>2308</v>
      </c>
      <c r="K51" s="52">
        <v>2857</v>
      </c>
      <c r="L51" s="52">
        <v>3057</v>
      </c>
      <c r="M51" s="52">
        <v>3100</v>
      </c>
      <c r="N51" s="52">
        <v>2694</v>
      </c>
      <c r="O51" s="52">
        <v>2929</v>
      </c>
      <c r="P51" s="52">
        <v>2813</v>
      </c>
      <c r="Q51" s="52">
        <v>2696</v>
      </c>
      <c r="R51" s="52">
        <v>2558</v>
      </c>
      <c r="S51" s="52">
        <v>2558</v>
      </c>
      <c r="T51" s="52">
        <v>2313</v>
      </c>
      <c r="U51" s="52">
        <v>2309</v>
      </c>
      <c r="V51" s="52">
        <v>2410</v>
      </c>
      <c r="W51" s="52">
        <v>2355</v>
      </c>
      <c r="DA51" s="63" t="s">
        <v>1079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282164</v>
      </c>
      <c r="C54" s="52">
        <v>288095</v>
      </c>
      <c r="D54" s="52">
        <v>294865</v>
      </c>
      <c r="E54" s="52">
        <v>294484</v>
      </c>
      <c r="F54" s="52">
        <v>266865</v>
      </c>
      <c r="G54" s="52">
        <v>241111</v>
      </c>
      <c r="H54" s="52">
        <v>217269</v>
      </c>
      <c r="I54" s="52">
        <v>200902</v>
      </c>
      <c r="J54" s="52">
        <v>188155</v>
      </c>
      <c r="K54" s="52">
        <v>149573</v>
      </c>
      <c r="L54" s="52">
        <v>139283</v>
      </c>
      <c r="M54" s="52">
        <v>128248</v>
      </c>
      <c r="N54" s="52">
        <v>124887</v>
      </c>
      <c r="O54" s="52">
        <v>123741</v>
      </c>
      <c r="P54" s="52">
        <v>129642</v>
      </c>
      <c r="Q54" s="52">
        <v>132544</v>
      </c>
      <c r="R54" s="52">
        <v>133395</v>
      </c>
      <c r="S54" s="52">
        <v>132334</v>
      </c>
      <c r="T54" s="52">
        <v>129205</v>
      </c>
      <c r="U54" s="52">
        <v>122154</v>
      </c>
      <c r="V54" s="52">
        <v>112071</v>
      </c>
      <c r="W54" s="52">
        <v>103644</v>
      </c>
      <c r="DA54" s="63" t="s">
        <v>1080</v>
      </c>
    </row>
    <row r="55" spans="1:105" ht="12" customHeight="1" x14ac:dyDescent="0.25">
      <c r="A55" s="97" t="s">
        <v>121</v>
      </c>
      <c r="B55" s="52">
        <v>93088</v>
      </c>
      <c r="C55" s="52">
        <v>96558</v>
      </c>
      <c r="D55" s="52">
        <v>98155</v>
      </c>
      <c r="E55" s="52">
        <v>106055</v>
      </c>
      <c r="F55" s="52">
        <v>104581</v>
      </c>
      <c r="G55" s="52">
        <v>116908</v>
      </c>
      <c r="H55" s="52">
        <v>125368</v>
      </c>
      <c r="I55" s="52">
        <v>121893</v>
      </c>
      <c r="J55" s="52">
        <v>123367</v>
      </c>
      <c r="K55" s="52">
        <v>147319</v>
      </c>
      <c r="L55" s="52">
        <v>147389</v>
      </c>
      <c r="M55" s="52">
        <v>141630</v>
      </c>
      <c r="N55" s="52">
        <v>138381</v>
      </c>
      <c r="O55" s="52">
        <v>136527</v>
      </c>
      <c r="P55" s="52">
        <v>136031</v>
      </c>
      <c r="Q55" s="52">
        <v>132582</v>
      </c>
      <c r="R55" s="52">
        <v>126050</v>
      </c>
      <c r="S55" s="52">
        <v>121489</v>
      </c>
      <c r="T55" s="52">
        <v>116946</v>
      </c>
      <c r="U55" s="52">
        <v>111483</v>
      </c>
      <c r="V55" s="52">
        <v>102169</v>
      </c>
      <c r="W55" s="52">
        <v>93808</v>
      </c>
      <c r="DA55" s="63" t="s">
        <v>1081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5829</v>
      </c>
      <c r="C59" s="52">
        <v>5689</v>
      </c>
      <c r="D59" s="52">
        <v>5416</v>
      </c>
      <c r="E59" s="52">
        <v>5145</v>
      </c>
      <c r="F59" s="52">
        <v>4823</v>
      </c>
      <c r="G59" s="52">
        <v>4573</v>
      </c>
      <c r="H59" s="52">
        <v>4202</v>
      </c>
      <c r="I59" s="52">
        <v>3786</v>
      </c>
      <c r="J59" s="52">
        <v>3435</v>
      </c>
      <c r="K59" s="52">
        <v>3046</v>
      </c>
      <c r="L59" s="52">
        <v>2597</v>
      </c>
      <c r="M59" s="52">
        <v>2018</v>
      </c>
      <c r="N59" s="52">
        <v>1488</v>
      </c>
      <c r="O59" s="52">
        <v>1223</v>
      </c>
      <c r="P59" s="52">
        <v>1238</v>
      </c>
      <c r="Q59" s="52">
        <v>1380</v>
      </c>
      <c r="R59" s="52">
        <v>1457</v>
      </c>
      <c r="S59" s="52">
        <v>1451</v>
      </c>
      <c r="T59" s="52">
        <v>1361</v>
      </c>
      <c r="U59" s="52">
        <v>1316</v>
      </c>
      <c r="V59" s="52">
        <v>1278</v>
      </c>
      <c r="W59" s="52">
        <v>1311</v>
      </c>
      <c r="DA59" s="63" t="s">
        <v>1082</v>
      </c>
    </row>
    <row r="60" spans="1:105" ht="12" customHeight="1" x14ac:dyDescent="0.25">
      <c r="A60" s="109" t="s">
        <v>120</v>
      </c>
      <c r="B60" s="36">
        <v>887673</v>
      </c>
      <c r="C60" s="36">
        <v>890667</v>
      </c>
      <c r="D60" s="36">
        <v>902819</v>
      </c>
      <c r="E60" s="36">
        <v>905867</v>
      </c>
      <c r="F60" s="36">
        <v>866440</v>
      </c>
      <c r="G60" s="36">
        <v>831385</v>
      </c>
      <c r="H60" s="36">
        <v>796261</v>
      </c>
      <c r="I60" s="36">
        <v>750255</v>
      </c>
      <c r="J60" s="36">
        <v>724010</v>
      </c>
      <c r="K60" s="36">
        <v>694259</v>
      </c>
      <c r="L60" s="36">
        <v>673037</v>
      </c>
      <c r="M60" s="36">
        <v>644164</v>
      </c>
      <c r="N60" s="36">
        <v>618766</v>
      </c>
      <c r="O60" s="36">
        <v>614169</v>
      </c>
      <c r="P60" s="36">
        <v>611597</v>
      </c>
      <c r="Q60" s="36">
        <v>606129</v>
      </c>
      <c r="R60" s="36">
        <v>593895</v>
      </c>
      <c r="S60" s="36">
        <v>586896</v>
      </c>
      <c r="T60" s="36">
        <v>576306</v>
      </c>
      <c r="U60" s="36">
        <v>565187</v>
      </c>
      <c r="V60" s="36">
        <v>549958</v>
      </c>
      <c r="W60" s="36">
        <v>534066</v>
      </c>
      <c r="DA60" s="60" t="s">
        <v>1083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708009</v>
      </c>
      <c r="C62" s="120">
        <v>730498</v>
      </c>
      <c r="D62" s="120">
        <v>753598</v>
      </c>
      <c r="E62" s="120">
        <v>800665</v>
      </c>
      <c r="F62" s="120">
        <v>857714</v>
      </c>
      <c r="G62" s="120">
        <v>949641</v>
      </c>
      <c r="H62" s="120">
        <v>986238</v>
      </c>
      <c r="I62" s="120">
        <v>983407</v>
      </c>
      <c r="J62" s="120">
        <v>979476</v>
      </c>
      <c r="K62" s="120">
        <v>973441</v>
      </c>
      <c r="L62" s="120">
        <v>962695</v>
      </c>
      <c r="M62" s="120">
        <v>941858</v>
      </c>
      <c r="N62" s="120">
        <v>928756</v>
      </c>
      <c r="O62" s="120">
        <v>920878</v>
      </c>
      <c r="P62" s="120">
        <v>931002</v>
      </c>
      <c r="Q62" s="120">
        <v>952178</v>
      </c>
      <c r="R62" s="120">
        <v>981727</v>
      </c>
      <c r="S62" s="120">
        <v>995095</v>
      </c>
      <c r="T62" s="120">
        <v>1002319</v>
      </c>
      <c r="U62" s="120">
        <v>1009106</v>
      </c>
      <c r="V62" s="120">
        <v>1011085</v>
      </c>
      <c r="W62" s="120">
        <v>1014620</v>
      </c>
      <c r="DA62" s="129" t="s">
        <v>338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708009</v>
      </c>
      <c r="C64" s="52">
        <v>730498</v>
      </c>
      <c r="D64" s="52">
        <v>753598</v>
      </c>
      <c r="E64" s="52">
        <v>800665</v>
      </c>
      <c r="F64" s="52">
        <v>857714</v>
      </c>
      <c r="G64" s="52">
        <v>949641</v>
      </c>
      <c r="H64" s="52">
        <v>986238</v>
      </c>
      <c r="I64" s="52">
        <v>983407</v>
      </c>
      <c r="J64" s="52">
        <v>979476</v>
      </c>
      <c r="K64" s="52">
        <v>973441</v>
      </c>
      <c r="L64" s="52">
        <v>962695</v>
      </c>
      <c r="M64" s="52">
        <v>941858</v>
      </c>
      <c r="N64" s="52">
        <v>928756</v>
      </c>
      <c r="O64" s="52">
        <v>920878</v>
      </c>
      <c r="P64" s="52">
        <v>931002</v>
      </c>
      <c r="Q64" s="52">
        <v>952178</v>
      </c>
      <c r="R64" s="52">
        <v>981727</v>
      </c>
      <c r="S64" s="52">
        <v>995095</v>
      </c>
      <c r="T64" s="52">
        <v>1002319</v>
      </c>
      <c r="U64" s="52">
        <v>1009106</v>
      </c>
      <c r="V64" s="52">
        <v>1011085</v>
      </c>
      <c r="W64" s="52">
        <v>1014620</v>
      </c>
      <c r="DA64" s="63" t="s">
        <v>1084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4709</v>
      </c>
      <c r="C67" s="52">
        <v>6301</v>
      </c>
      <c r="D67" s="52">
        <v>7319</v>
      </c>
      <c r="E67" s="52">
        <v>9191</v>
      </c>
      <c r="F67" s="52">
        <v>11289</v>
      </c>
      <c r="G67" s="52">
        <v>14465</v>
      </c>
      <c r="H67" s="52">
        <v>18059</v>
      </c>
      <c r="I67" s="52">
        <v>21332</v>
      </c>
      <c r="J67" s="52">
        <v>22737</v>
      </c>
      <c r="K67" s="52">
        <v>22925</v>
      </c>
      <c r="L67" s="52">
        <v>22939</v>
      </c>
      <c r="M67" s="52">
        <v>22389</v>
      </c>
      <c r="N67" s="52">
        <v>21165</v>
      </c>
      <c r="O67" s="52">
        <v>20628</v>
      </c>
      <c r="P67" s="52">
        <v>20077</v>
      </c>
      <c r="Q67" s="52">
        <v>20310</v>
      </c>
      <c r="R67" s="52">
        <v>22430</v>
      </c>
      <c r="S67" s="52">
        <v>26877</v>
      </c>
      <c r="T67" s="52">
        <v>30732</v>
      </c>
      <c r="U67" s="52">
        <v>36083</v>
      </c>
      <c r="V67" s="52">
        <v>46691</v>
      </c>
      <c r="W67" s="52">
        <v>55554</v>
      </c>
      <c r="DA67" s="63" t="s">
        <v>1085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424284</v>
      </c>
      <c r="C69" s="52">
        <v>437846</v>
      </c>
      <c r="D69" s="52">
        <v>452194</v>
      </c>
      <c r="E69" s="52">
        <v>480981</v>
      </c>
      <c r="F69" s="52">
        <v>515856</v>
      </c>
      <c r="G69" s="52">
        <v>569920</v>
      </c>
      <c r="H69" s="52">
        <v>590663</v>
      </c>
      <c r="I69" s="52">
        <v>592305</v>
      </c>
      <c r="J69" s="52">
        <v>588398</v>
      </c>
      <c r="K69" s="52">
        <v>589473</v>
      </c>
      <c r="L69" s="52">
        <v>594269</v>
      </c>
      <c r="M69" s="52">
        <v>603984</v>
      </c>
      <c r="N69" s="52">
        <v>607750</v>
      </c>
      <c r="O69" s="52">
        <v>607517</v>
      </c>
      <c r="P69" s="52">
        <v>612923</v>
      </c>
      <c r="Q69" s="52">
        <v>619250</v>
      </c>
      <c r="R69" s="52">
        <v>635619</v>
      </c>
      <c r="S69" s="52">
        <v>648701</v>
      </c>
      <c r="T69" s="52">
        <v>657638</v>
      </c>
      <c r="U69" s="52">
        <v>667582</v>
      </c>
      <c r="V69" s="52">
        <v>685944</v>
      </c>
      <c r="W69" s="52">
        <v>708099</v>
      </c>
      <c r="DA69" s="63" t="s">
        <v>1086</v>
      </c>
    </row>
    <row r="70" spans="1:105" ht="12" customHeight="1" x14ac:dyDescent="0.25">
      <c r="A70" s="97" t="s">
        <v>133</v>
      </c>
      <c r="B70" s="52">
        <v>1212</v>
      </c>
      <c r="C70" s="52">
        <v>1326</v>
      </c>
      <c r="D70" s="52">
        <v>1323</v>
      </c>
      <c r="E70" s="52">
        <v>1509</v>
      </c>
      <c r="F70" s="52">
        <v>1710</v>
      </c>
      <c r="G70" s="52">
        <v>2697</v>
      </c>
      <c r="H70" s="52">
        <v>3193</v>
      </c>
      <c r="I70" s="52">
        <v>3070</v>
      </c>
      <c r="J70" s="52">
        <v>3250</v>
      </c>
      <c r="K70" s="52">
        <v>4343</v>
      </c>
      <c r="L70" s="52">
        <v>4550</v>
      </c>
      <c r="M70" s="52">
        <v>4931</v>
      </c>
      <c r="N70" s="52">
        <v>4845</v>
      </c>
      <c r="O70" s="52">
        <v>4824</v>
      </c>
      <c r="P70" s="52">
        <v>4992</v>
      </c>
      <c r="Q70" s="52">
        <v>4865</v>
      </c>
      <c r="R70" s="52">
        <v>4969</v>
      </c>
      <c r="S70" s="52">
        <v>4991</v>
      </c>
      <c r="T70" s="52">
        <v>4708</v>
      </c>
      <c r="U70" s="52">
        <v>4620</v>
      </c>
      <c r="V70" s="52">
        <v>4891</v>
      </c>
      <c r="W70" s="52">
        <v>5083</v>
      </c>
      <c r="DA70" s="63" t="s">
        <v>1087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212431</v>
      </c>
      <c r="C73" s="52">
        <v>218172</v>
      </c>
      <c r="D73" s="52">
        <v>225134</v>
      </c>
      <c r="E73" s="52">
        <v>233076</v>
      </c>
      <c r="F73" s="52">
        <v>237578</v>
      </c>
      <c r="G73" s="52">
        <v>239549</v>
      </c>
      <c r="H73" s="52">
        <v>235919</v>
      </c>
      <c r="I73" s="52">
        <v>230894</v>
      </c>
      <c r="J73" s="52">
        <v>225425</v>
      </c>
      <c r="K73" s="52">
        <v>191315</v>
      </c>
      <c r="L73" s="52">
        <v>179088</v>
      </c>
      <c r="M73" s="52">
        <v>160612</v>
      </c>
      <c r="N73" s="52">
        <v>151559</v>
      </c>
      <c r="O73" s="52">
        <v>148487</v>
      </c>
      <c r="P73" s="52">
        <v>154550</v>
      </c>
      <c r="Q73" s="52">
        <v>165907</v>
      </c>
      <c r="R73" s="52">
        <v>176289</v>
      </c>
      <c r="S73" s="52">
        <v>177969</v>
      </c>
      <c r="T73" s="52">
        <v>178741</v>
      </c>
      <c r="U73" s="52">
        <v>176384</v>
      </c>
      <c r="V73" s="52">
        <v>167830</v>
      </c>
      <c r="W73" s="52">
        <v>158551</v>
      </c>
      <c r="DA73" s="63" t="s">
        <v>1088</v>
      </c>
    </row>
    <row r="74" spans="1:105" ht="12" customHeight="1" x14ac:dyDescent="0.25">
      <c r="A74" s="97" t="s">
        <v>121</v>
      </c>
      <c r="B74" s="52">
        <v>70082</v>
      </c>
      <c r="C74" s="52">
        <v>73154</v>
      </c>
      <c r="D74" s="52">
        <v>74947</v>
      </c>
      <c r="E74" s="52">
        <v>85099</v>
      </c>
      <c r="F74" s="52">
        <v>102570</v>
      </c>
      <c r="G74" s="52">
        <v>137475</v>
      </c>
      <c r="H74" s="52">
        <v>156463</v>
      </c>
      <c r="I74" s="52">
        <v>157138</v>
      </c>
      <c r="J74" s="52">
        <v>162403</v>
      </c>
      <c r="K74" s="52">
        <v>188310</v>
      </c>
      <c r="L74" s="52">
        <v>184788</v>
      </c>
      <c r="M74" s="52">
        <v>172331</v>
      </c>
      <c r="N74" s="52">
        <v>164602</v>
      </c>
      <c r="O74" s="52">
        <v>160050</v>
      </c>
      <c r="P74" s="52">
        <v>158537</v>
      </c>
      <c r="Q74" s="52">
        <v>162156</v>
      </c>
      <c r="R74" s="52">
        <v>164850</v>
      </c>
      <c r="S74" s="52">
        <v>163434</v>
      </c>
      <c r="T74" s="52">
        <v>161232</v>
      </c>
      <c r="U74" s="52">
        <v>160520</v>
      </c>
      <c r="V74" s="52">
        <v>152420</v>
      </c>
      <c r="W74" s="52">
        <v>142887</v>
      </c>
      <c r="DA74" s="63" t="s">
        <v>1089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143405</v>
      </c>
      <c r="C78" s="52">
        <v>148208</v>
      </c>
      <c r="D78" s="52">
        <v>153805</v>
      </c>
      <c r="E78" s="52">
        <v>164706</v>
      </c>
      <c r="F78" s="52">
        <v>177854</v>
      </c>
      <c r="G78" s="52">
        <v>197665</v>
      </c>
      <c r="H78" s="52">
        <v>205162</v>
      </c>
      <c r="I78" s="52">
        <v>205602</v>
      </c>
      <c r="J78" s="52">
        <v>204087</v>
      </c>
      <c r="K78" s="52">
        <v>203711</v>
      </c>
      <c r="L78" s="52">
        <v>201932</v>
      </c>
      <c r="M78" s="52">
        <v>199007</v>
      </c>
      <c r="N78" s="52">
        <v>191521</v>
      </c>
      <c r="O78" s="52">
        <v>185646</v>
      </c>
      <c r="P78" s="52">
        <v>177515</v>
      </c>
      <c r="Q78" s="52">
        <v>170905</v>
      </c>
      <c r="R78" s="52">
        <v>163665</v>
      </c>
      <c r="S78" s="52">
        <v>159560</v>
      </c>
      <c r="T78" s="52">
        <v>156989</v>
      </c>
      <c r="U78" s="52">
        <v>158452</v>
      </c>
      <c r="V78" s="52">
        <v>162488</v>
      </c>
      <c r="W78" s="52">
        <v>165178</v>
      </c>
      <c r="DA78" s="63" t="s">
        <v>1090</v>
      </c>
    </row>
    <row r="79" spans="1:105" ht="12" customHeight="1" x14ac:dyDescent="0.25">
      <c r="A79" s="109" t="s">
        <v>120</v>
      </c>
      <c r="B79" s="36">
        <v>564604</v>
      </c>
      <c r="C79" s="36">
        <v>582290</v>
      </c>
      <c r="D79" s="36">
        <v>599793</v>
      </c>
      <c r="E79" s="36">
        <v>635959</v>
      </c>
      <c r="F79" s="36">
        <v>679860</v>
      </c>
      <c r="G79" s="36">
        <v>751976</v>
      </c>
      <c r="H79" s="36">
        <v>781076</v>
      </c>
      <c r="I79" s="36">
        <v>777805</v>
      </c>
      <c r="J79" s="36">
        <v>775389</v>
      </c>
      <c r="K79" s="36">
        <v>769730</v>
      </c>
      <c r="L79" s="36">
        <v>760763</v>
      </c>
      <c r="M79" s="36">
        <v>742851</v>
      </c>
      <c r="N79" s="36">
        <v>737235</v>
      </c>
      <c r="O79" s="36">
        <v>735232</v>
      </c>
      <c r="P79" s="36">
        <v>753487</v>
      </c>
      <c r="Q79" s="36">
        <v>781273</v>
      </c>
      <c r="R79" s="36">
        <v>818062</v>
      </c>
      <c r="S79" s="36">
        <v>835535</v>
      </c>
      <c r="T79" s="36">
        <v>845330</v>
      </c>
      <c r="U79" s="36">
        <v>850654</v>
      </c>
      <c r="V79" s="36">
        <v>848597</v>
      </c>
      <c r="W79" s="36">
        <v>849442</v>
      </c>
      <c r="DA79" s="60" t="s">
        <v>1091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>
        <v>777944</v>
      </c>
      <c r="C81" s="120">
        <v>787730</v>
      </c>
      <c r="D81" s="120">
        <v>791754</v>
      </c>
      <c r="E81" s="120">
        <v>795092</v>
      </c>
      <c r="F81" s="120">
        <v>809508</v>
      </c>
      <c r="G81" s="120">
        <v>847137</v>
      </c>
      <c r="H81" s="120">
        <v>906928</v>
      </c>
      <c r="I81" s="120">
        <v>967838</v>
      </c>
      <c r="J81" s="120">
        <v>1015188</v>
      </c>
      <c r="K81" s="120">
        <v>1058998</v>
      </c>
      <c r="L81" s="120">
        <v>1105444</v>
      </c>
      <c r="M81" s="120">
        <v>1143439</v>
      </c>
      <c r="N81" s="120">
        <v>1172976</v>
      </c>
      <c r="O81" s="120">
        <v>1194494</v>
      </c>
      <c r="P81" s="120">
        <v>1214136</v>
      </c>
      <c r="Q81" s="120">
        <v>1208942</v>
      </c>
      <c r="R81" s="120">
        <v>1209141</v>
      </c>
      <c r="S81" s="120">
        <v>1196638</v>
      </c>
      <c r="T81" s="120">
        <v>1191476</v>
      </c>
      <c r="U81" s="120">
        <v>1185083</v>
      </c>
      <c r="V81" s="120">
        <v>1190778</v>
      </c>
      <c r="W81" s="120">
        <v>1205295</v>
      </c>
      <c r="DA81" s="129" t="s">
        <v>339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777944</v>
      </c>
      <c r="C83" s="52">
        <v>787730</v>
      </c>
      <c r="D83" s="52">
        <v>791754</v>
      </c>
      <c r="E83" s="52">
        <v>795092</v>
      </c>
      <c r="F83" s="52">
        <v>809508</v>
      </c>
      <c r="G83" s="52">
        <v>847137</v>
      </c>
      <c r="H83" s="52">
        <v>906928</v>
      </c>
      <c r="I83" s="52">
        <v>967838</v>
      </c>
      <c r="J83" s="52">
        <v>1015188</v>
      </c>
      <c r="K83" s="52">
        <v>1058998</v>
      </c>
      <c r="L83" s="52">
        <v>1105444</v>
      </c>
      <c r="M83" s="52">
        <v>1143439</v>
      </c>
      <c r="N83" s="52">
        <v>1172976</v>
      </c>
      <c r="O83" s="52">
        <v>1194494</v>
      </c>
      <c r="P83" s="52">
        <v>1214136</v>
      </c>
      <c r="Q83" s="52">
        <v>1208942</v>
      </c>
      <c r="R83" s="52">
        <v>1209141</v>
      </c>
      <c r="S83" s="52">
        <v>1196638</v>
      </c>
      <c r="T83" s="52">
        <v>1191476</v>
      </c>
      <c r="U83" s="52">
        <v>1185083</v>
      </c>
      <c r="V83" s="52">
        <v>1190778</v>
      </c>
      <c r="W83" s="52">
        <v>1205295</v>
      </c>
      <c r="DA83" s="63" t="s">
        <v>1092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5174</v>
      </c>
      <c r="C86" s="52">
        <v>6737</v>
      </c>
      <c r="D86" s="52">
        <v>7655</v>
      </c>
      <c r="E86" s="52">
        <v>8866</v>
      </c>
      <c r="F86" s="52">
        <v>10038</v>
      </c>
      <c r="G86" s="52">
        <v>11806</v>
      </c>
      <c r="H86" s="52">
        <v>14624</v>
      </c>
      <c r="I86" s="52">
        <v>18608</v>
      </c>
      <c r="J86" s="52">
        <v>22103</v>
      </c>
      <c r="K86" s="52">
        <v>24911</v>
      </c>
      <c r="L86" s="52">
        <v>27615</v>
      </c>
      <c r="M86" s="52">
        <v>30015</v>
      </c>
      <c r="N86" s="52">
        <v>31354</v>
      </c>
      <c r="O86" s="52">
        <v>33379</v>
      </c>
      <c r="P86" s="52">
        <v>33342</v>
      </c>
      <c r="Q86" s="52">
        <v>32344</v>
      </c>
      <c r="R86" s="52">
        <v>31559</v>
      </c>
      <c r="S86" s="52">
        <v>31832</v>
      </c>
      <c r="T86" s="52">
        <v>32113</v>
      </c>
      <c r="U86" s="52">
        <v>34647</v>
      </c>
      <c r="V86" s="52">
        <v>44228</v>
      </c>
      <c r="W86" s="52">
        <v>55056</v>
      </c>
      <c r="DA86" s="63" t="s">
        <v>1093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457267</v>
      </c>
      <c r="C88" s="52">
        <v>462944</v>
      </c>
      <c r="D88" s="52">
        <v>465456</v>
      </c>
      <c r="E88" s="52">
        <v>467580</v>
      </c>
      <c r="F88" s="52">
        <v>476190</v>
      </c>
      <c r="G88" s="52">
        <v>498158</v>
      </c>
      <c r="H88" s="52">
        <v>532815</v>
      </c>
      <c r="I88" s="52">
        <v>568351</v>
      </c>
      <c r="J88" s="52">
        <v>595589</v>
      </c>
      <c r="K88" s="52">
        <v>619764</v>
      </c>
      <c r="L88" s="52">
        <v>645743</v>
      </c>
      <c r="M88" s="52">
        <v>670520</v>
      </c>
      <c r="N88" s="52">
        <v>692032</v>
      </c>
      <c r="O88" s="52">
        <v>698278</v>
      </c>
      <c r="P88" s="52">
        <v>704918</v>
      </c>
      <c r="Q88" s="52">
        <v>699355</v>
      </c>
      <c r="R88" s="52">
        <v>691497</v>
      </c>
      <c r="S88" s="52">
        <v>696358</v>
      </c>
      <c r="T88" s="52">
        <v>712443</v>
      </c>
      <c r="U88" s="52">
        <v>727101</v>
      </c>
      <c r="V88" s="52">
        <v>737638</v>
      </c>
      <c r="W88" s="52">
        <v>730268</v>
      </c>
      <c r="DA88" s="63" t="s">
        <v>1094</v>
      </c>
    </row>
    <row r="89" spans="1:105" ht="12" customHeight="1" x14ac:dyDescent="0.25">
      <c r="A89" s="97" t="s">
        <v>131</v>
      </c>
      <c r="B89" s="52">
        <v>1328</v>
      </c>
      <c r="C89" s="52">
        <v>1382</v>
      </c>
      <c r="D89" s="52">
        <v>1386</v>
      </c>
      <c r="E89" s="52">
        <v>1481</v>
      </c>
      <c r="F89" s="52">
        <v>1659</v>
      </c>
      <c r="G89" s="52">
        <v>2121</v>
      </c>
      <c r="H89" s="52">
        <v>2784</v>
      </c>
      <c r="I89" s="52">
        <v>3055</v>
      </c>
      <c r="J89" s="52">
        <v>3302</v>
      </c>
      <c r="K89" s="52">
        <v>4543</v>
      </c>
      <c r="L89" s="52">
        <v>5010</v>
      </c>
      <c r="M89" s="52">
        <v>5410</v>
      </c>
      <c r="N89" s="52">
        <v>5617</v>
      </c>
      <c r="O89" s="52">
        <v>5516</v>
      </c>
      <c r="P89" s="52">
        <v>5820</v>
      </c>
      <c r="Q89" s="52">
        <v>5710</v>
      </c>
      <c r="R89" s="52">
        <v>5303</v>
      </c>
      <c r="S89" s="52">
        <v>5177</v>
      </c>
      <c r="T89" s="52">
        <v>5141</v>
      </c>
      <c r="U89" s="52">
        <v>5199</v>
      </c>
      <c r="V89" s="52">
        <v>5333</v>
      </c>
      <c r="W89" s="52">
        <v>5099</v>
      </c>
      <c r="DA89" s="63" t="s">
        <v>1095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10758</v>
      </c>
      <c r="C92" s="52">
        <v>9289</v>
      </c>
      <c r="D92" s="52">
        <v>8104</v>
      </c>
      <c r="E92" s="52">
        <v>7455</v>
      </c>
      <c r="F92" s="52">
        <v>8003</v>
      </c>
      <c r="G92" s="52">
        <v>9712</v>
      </c>
      <c r="H92" s="52">
        <v>10858</v>
      </c>
      <c r="I92" s="52">
        <v>11165</v>
      </c>
      <c r="J92" s="52">
        <v>10483</v>
      </c>
      <c r="K92" s="52">
        <v>8598</v>
      </c>
      <c r="L92" s="52">
        <v>7522</v>
      </c>
      <c r="M92" s="52">
        <v>6904</v>
      </c>
      <c r="N92" s="52">
        <v>6733</v>
      </c>
      <c r="O92" s="52">
        <v>6501</v>
      </c>
      <c r="P92" s="52">
        <v>6161</v>
      </c>
      <c r="Q92" s="52">
        <v>5883</v>
      </c>
      <c r="R92" s="52">
        <v>5482</v>
      </c>
      <c r="S92" s="52">
        <v>5147</v>
      </c>
      <c r="T92" s="52">
        <v>4771</v>
      </c>
      <c r="U92" s="52">
        <v>4565</v>
      </c>
      <c r="V92" s="52">
        <v>4382</v>
      </c>
      <c r="W92" s="52">
        <v>4724</v>
      </c>
      <c r="DA92" s="63" t="s">
        <v>1096</v>
      </c>
    </row>
    <row r="93" spans="1:105" ht="12" customHeight="1" x14ac:dyDescent="0.25">
      <c r="A93" s="97" t="s">
        <v>123</v>
      </c>
      <c r="B93" s="52">
        <v>34</v>
      </c>
      <c r="C93" s="52">
        <v>29</v>
      </c>
      <c r="D93" s="52">
        <v>23</v>
      </c>
      <c r="E93" s="52">
        <v>21</v>
      </c>
      <c r="F93" s="52">
        <v>26</v>
      </c>
      <c r="G93" s="52">
        <v>50</v>
      </c>
      <c r="H93" s="52">
        <v>59</v>
      </c>
      <c r="I93" s="52">
        <v>66</v>
      </c>
      <c r="J93" s="52">
        <v>69</v>
      </c>
      <c r="K93" s="52">
        <v>58</v>
      </c>
      <c r="L93" s="52">
        <v>53</v>
      </c>
      <c r="M93" s="52">
        <v>54</v>
      </c>
      <c r="N93" s="52">
        <v>54</v>
      </c>
      <c r="O93" s="52">
        <v>54</v>
      </c>
      <c r="P93" s="52">
        <v>55</v>
      </c>
      <c r="Q93" s="52">
        <v>57</v>
      </c>
      <c r="R93" s="52">
        <v>53</v>
      </c>
      <c r="S93" s="52">
        <v>47</v>
      </c>
      <c r="T93" s="52">
        <v>42</v>
      </c>
      <c r="U93" s="52">
        <v>38</v>
      </c>
      <c r="V93" s="52">
        <v>31</v>
      </c>
      <c r="W93" s="52">
        <v>41</v>
      </c>
      <c r="DA93" s="63" t="s">
        <v>1097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232014</v>
      </c>
      <c r="C96" s="52">
        <v>235272</v>
      </c>
      <c r="D96" s="52">
        <v>237666</v>
      </c>
      <c r="E96" s="52">
        <v>234435</v>
      </c>
      <c r="F96" s="52">
        <v>228479</v>
      </c>
      <c r="G96" s="52">
        <v>218596</v>
      </c>
      <c r="H96" s="52">
        <v>218445</v>
      </c>
      <c r="I96" s="52">
        <v>232683</v>
      </c>
      <c r="J96" s="52">
        <v>238646</v>
      </c>
      <c r="K96" s="52">
        <v>209858</v>
      </c>
      <c r="L96" s="52">
        <v>218849</v>
      </c>
      <c r="M96" s="52">
        <v>224458</v>
      </c>
      <c r="N96" s="52">
        <v>227824</v>
      </c>
      <c r="O96" s="52">
        <v>235649</v>
      </c>
      <c r="P96" s="52">
        <v>247700</v>
      </c>
      <c r="Q96" s="52">
        <v>252044</v>
      </c>
      <c r="R96" s="52">
        <v>261850</v>
      </c>
      <c r="S96" s="52">
        <v>256258</v>
      </c>
      <c r="T96" s="52">
        <v>246833</v>
      </c>
      <c r="U96" s="52">
        <v>234806</v>
      </c>
      <c r="V96" s="52">
        <v>232709</v>
      </c>
      <c r="W96" s="52">
        <v>246224</v>
      </c>
      <c r="DA96" s="63" t="s">
        <v>1098</v>
      </c>
    </row>
    <row r="97" spans="1:105" ht="12" customHeight="1" x14ac:dyDescent="0.25">
      <c r="A97" s="97" t="s">
        <v>121</v>
      </c>
      <c r="B97" s="52">
        <v>76543</v>
      </c>
      <c r="C97" s="52">
        <v>78814</v>
      </c>
      <c r="D97" s="52">
        <v>79119</v>
      </c>
      <c r="E97" s="52">
        <v>84120</v>
      </c>
      <c r="F97" s="52">
        <v>95151</v>
      </c>
      <c r="G97" s="52">
        <v>118500</v>
      </c>
      <c r="H97" s="52">
        <v>141967</v>
      </c>
      <c r="I97" s="52">
        <v>152518</v>
      </c>
      <c r="J97" s="52">
        <v>167099</v>
      </c>
      <c r="K97" s="52">
        <v>216177</v>
      </c>
      <c r="L97" s="52">
        <v>228267</v>
      </c>
      <c r="M97" s="52">
        <v>236093</v>
      </c>
      <c r="N97" s="52">
        <v>240716</v>
      </c>
      <c r="O97" s="52">
        <v>248496</v>
      </c>
      <c r="P97" s="52">
        <v>249482</v>
      </c>
      <c r="Q97" s="52">
        <v>245893</v>
      </c>
      <c r="R97" s="52">
        <v>244956</v>
      </c>
      <c r="S97" s="52">
        <v>233651</v>
      </c>
      <c r="T97" s="52">
        <v>222246</v>
      </c>
      <c r="U97" s="52">
        <v>213374</v>
      </c>
      <c r="V97" s="52">
        <v>210685</v>
      </c>
      <c r="W97" s="52">
        <v>218939</v>
      </c>
      <c r="DA97" s="63" t="s">
        <v>1099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107467</v>
      </c>
      <c r="C101" s="52">
        <v>108966</v>
      </c>
      <c r="D101" s="52">
        <v>110098</v>
      </c>
      <c r="E101" s="52">
        <v>111324</v>
      </c>
      <c r="F101" s="52">
        <v>114168</v>
      </c>
      <c r="G101" s="52">
        <v>120089</v>
      </c>
      <c r="H101" s="52">
        <v>128679</v>
      </c>
      <c r="I101" s="52">
        <v>137202</v>
      </c>
      <c r="J101" s="52">
        <v>143620</v>
      </c>
      <c r="K101" s="52">
        <v>150260</v>
      </c>
      <c r="L101" s="52">
        <v>157787</v>
      </c>
      <c r="M101" s="52">
        <v>166288</v>
      </c>
      <c r="N101" s="52">
        <v>171026</v>
      </c>
      <c r="O101" s="52">
        <v>168736</v>
      </c>
      <c r="P101" s="52">
        <v>160471</v>
      </c>
      <c r="Q101" s="52">
        <v>147362</v>
      </c>
      <c r="R101" s="52">
        <v>132483</v>
      </c>
      <c r="S101" s="52">
        <v>123385</v>
      </c>
      <c r="T101" s="52">
        <v>116781</v>
      </c>
      <c r="U101" s="52">
        <v>114957</v>
      </c>
      <c r="V101" s="52">
        <v>114818</v>
      </c>
      <c r="W101" s="52">
        <v>115936</v>
      </c>
      <c r="DA101" s="63" t="s">
        <v>1100</v>
      </c>
    </row>
    <row r="102" spans="1:105" ht="12" customHeight="1" x14ac:dyDescent="0.25">
      <c r="A102" s="97" t="s">
        <v>50</v>
      </c>
      <c r="B102" s="52">
        <v>4374</v>
      </c>
      <c r="C102" s="52">
        <v>4303</v>
      </c>
      <c r="D102" s="52">
        <v>4073</v>
      </c>
      <c r="E102" s="52">
        <v>3869</v>
      </c>
      <c r="F102" s="52">
        <v>3872</v>
      </c>
      <c r="G102" s="52">
        <v>4043</v>
      </c>
      <c r="H102" s="52">
        <v>4163</v>
      </c>
      <c r="I102" s="52">
        <v>4149</v>
      </c>
      <c r="J102" s="52">
        <v>4022</v>
      </c>
      <c r="K102" s="52">
        <v>3853</v>
      </c>
      <c r="L102" s="52">
        <v>3531</v>
      </c>
      <c r="M102" s="52">
        <v>2941</v>
      </c>
      <c r="N102" s="52">
        <v>2335</v>
      </c>
      <c r="O102" s="52">
        <v>2077</v>
      </c>
      <c r="P102" s="52">
        <v>2186</v>
      </c>
      <c r="Q102" s="52">
        <v>2505</v>
      </c>
      <c r="R102" s="52">
        <v>2751</v>
      </c>
      <c r="S102" s="52">
        <v>2770</v>
      </c>
      <c r="T102" s="52">
        <v>2651</v>
      </c>
      <c r="U102" s="52">
        <v>2605</v>
      </c>
      <c r="V102" s="52">
        <v>2600</v>
      </c>
      <c r="W102" s="52">
        <v>2827</v>
      </c>
      <c r="DA102" s="63" t="s">
        <v>1101</v>
      </c>
    </row>
    <row r="103" spans="1:105" ht="12" customHeight="1" x14ac:dyDescent="0.25">
      <c r="A103" s="109" t="s">
        <v>120</v>
      </c>
      <c r="B103" s="36">
        <v>666103</v>
      </c>
      <c r="C103" s="36">
        <v>674461</v>
      </c>
      <c r="D103" s="36">
        <v>677583</v>
      </c>
      <c r="E103" s="36">
        <v>679899</v>
      </c>
      <c r="F103" s="36">
        <v>691468</v>
      </c>
      <c r="G103" s="36">
        <v>723005</v>
      </c>
      <c r="H103" s="36">
        <v>774086</v>
      </c>
      <c r="I103" s="36">
        <v>826487</v>
      </c>
      <c r="J103" s="36">
        <v>867546</v>
      </c>
      <c r="K103" s="36">
        <v>904885</v>
      </c>
      <c r="L103" s="36">
        <v>944126</v>
      </c>
      <c r="M103" s="36">
        <v>974210</v>
      </c>
      <c r="N103" s="36">
        <v>999615</v>
      </c>
      <c r="O103" s="36">
        <v>1023681</v>
      </c>
      <c r="P103" s="36">
        <v>1051479</v>
      </c>
      <c r="Q103" s="36">
        <v>1059075</v>
      </c>
      <c r="R103" s="36">
        <v>1073907</v>
      </c>
      <c r="S103" s="36">
        <v>1070483</v>
      </c>
      <c r="T103" s="36">
        <v>1072044</v>
      </c>
      <c r="U103" s="36">
        <v>1067521</v>
      </c>
      <c r="V103" s="36">
        <v>1073360</v>
      </c>
      <c r="W103" s="36">
        <v>1086532</v>
      </c>
      <c r="DA103" s="60" t="s">
        <v>1102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>
        <v>0</v>
      </c>
      <c r="C105" s="120">
        <v>0</v>
      </c>
      <c r="D105" s="120">
        <v>0</v>
      </c>
      <c r="E105" s="120">
        <v>0</v>
      </c>
      <c r="F105" s="120">
        <v>0</v>
      </c>
      <c r="G105" s="120">
        <v>0</v>
      </c>
      <c r="H105" s="120">
        <v>0</v>
      </c>
      <c r="I105" s="120">
        <v>0</v>
      </c>
      <c r="J105" s="120">
        <v>0</v>
      </c>
      <c r="K105" s="120">
        <v>0</v>
      </c>
      <c r="L105" s="120">
        <v>0</v>
      </c>
      <c r="M105" s="120">
        <v>0</v>
      </c>
      <c r="N105" s="120">
        <v>0</v>
      </c>
      <c r="O105" s="120">
        <v>0</v>
      </c>
      <c r="P105" s="120">
        <v>0</v>
      </c>
      <c r="Q105" s="120">
        <v>0</v>
      </c>
      <c r="R105" s="120">
        <v>0</v>
      </c>
      <c r="S105" s="120">
        <v>0</v>
      </c>
      <c r="T105" s="120">
        <v>0</v>
      </c>
      <c r="U105" s="120">
        <v>0</v>
      </c>
      <c r="V105" s="120">
        <v>0</v>
      </c>
      <c r="W105" s="120">
        <v>0</v>
      </c>
      <c r="DA105" s="129" t="s">
        <v>340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1103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1104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1105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1106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1107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1108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1109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1110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>
        <v>445880</v>
      </c>
      <c r="C124" s="120">
        <v>451972</v>
      </c>
      <c r="D124" s="120">
        <v>467230</v>
      </c>
      <c r="E124" s="120">
        <v>476392</v>
      </c>
      <c r="F124" s="120">
        <v>472612</v>
      </c>
      <c r="G124" s="120">
        <v>435509</v>
      </c>
      <c r="H124" s="120">
        <v>415511</v>
      </c>
      <c r="I124" s="120">
        <v>421029</v>
      </c>
      <c r="J124" s="120">
        <v>433592</v>
      </c>
      <c r="K124" s="120">
        <v>447528</v>
      </c>
      <c r="L124" s="120">
        <v>462339</v>
      </c>
      <c r="M124" s="120">
        <v>489800</v>
      </c>
      <c r="N124" s="120">
        <v>525555</v>
      </c>
      <c r="O124" s="120">
        <v>562694</v>
      </c>
      <c r="P124" s="120">
        <v>591027</v>
      </c>
      <c r="Q124" s="120">
        <v>609976</v>
      </c>
      <c r="R124" s="120">
        <v>622041</v>
      </c>
      <c r="S124" s="120">
        <v>633616</v>
      </c>
      <c r="T124" s="120">
        <v>637943</v>
      </c>
      <c r="U124" s="120">
        <v>630743</v>
      </c>
      <c r="V124" s="120">
        <v>625403</v>
      </c>
      <c r="W124" s="120">
        <v>614134</v>
      </c>
      <c r="DA124" s="129" t="s">
        <v>341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445880</v>
      </c>
      <c r="C126" s="52">
        <v>451972</v>
      </c>
      <c r="D126" s="52">
        <v>467230</v>
      </c>
      <c r="E126" s="52">
        <v>476392</v>
      </c>
      <c r="F126" s="52">
        <v>472612</v>
      </c>
      <c r="G126" s="52">
        <v>435509</v>
      </c>
      <c r="H126" s="52">
        <v>415511</v>
      </c>
      <c r="I126" s="52">
        <v>421029</v>
      </c>
      <c r="J126" s="52">
        <v>433592</v>
      </c>
      <c r="K126" s="52">
        <v>447528</v>
      </c>
      <c r="L126" s="52">
        <v>462339</v>
      </c>
      <c r="M126" s="52">
        <v>489800</v>
      </c>
      <c r="N126" s="52">
        <v>525555</v>
      </c>
      <c r="O126" s="52">
        <v>562694</v>
      </c>
      <c r="P126" s="52">
        <v>591027</v>
      </c>
      <c r="Q126" s="52">
        <v>609976</v>
      </c>
      <c r="R126" s="52">
        <v>622041</v>
      </c>
      <c r="S126" s="52">
        <v>633616</v>
      </c>
      <c r="T126" s="52">
        <v>637943</v>
      </c>
      <c r="U126" s="52">
        <v>630743</v>
      </c>
      <c r="V126" s="52">
        <v>625403</v>
      </c>
      <c r="W126" s="52">
        <v>614134</v>
      </c>
      <c r="DA126" s="63" t="s">
        <v>1111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2965</v>
      </c>
      <c r="C129" s="52">
        <v>3868</v>
      </c>
      <c r="D129" s="52">
        <v>4503</v>
      </c>
      <c r="E129" s="52">
        <v>5391</v>
      </c>
      <c r="F129" s="52">
        <v>6070</v>
      </c>
      <c r="G129" s="52">
        <v>6331</v>
      </c>
      <c r="H129" s="52">
        <v>6293</v>
      </c>
      <c r="I129" s="52">
        <v>6550</v>
      </c>
      <c r="J129" s="52">
        <v>7228</v>
      </c>
      <c r="K129" s="52">
        <v>8074</v>
      </c>
      <c r="L129" s="52">
        <v>9244</v>
      </c>
      <c r="M129" s="52">
        <v>10655</v>
      </c>
      <c r="N129" s="52">
        <v>12146</v>
      </c>
      <c r="O129" s="52">
        <v>15077</v>
      </c>
      <c r="P129" s="52">
        <v>17133</v>
      </c>
      <c r="Q129" s="52">
        <v>18421</v>
      </c>
      <c r="R129" s="52">
        <v>19331</v>
      </c>
      <c r="S129" s="52">
        <v>20494</v>
      </c>
      <c r="T129" s="52">
        <v>20927</v>
      </c>
      <c r="U129" s="52">
        <v>21751</v>
      </c>
      <c r="V129" s="52">
        <v>24323</v>
      </c>
      <c r="W129" s="52">
        <v>25666</v>
      </c>
      <c r="DA129" s="63" t="s">
        <v>1112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387129</v>
      </c>
      <c r="C131" s="52">
        <v>392362</v>
      </c>
      <c r="D131" s="52">
        <v>405812</v>
      </c>
      <c r="E131" s="52">
        <v>413825</v>
      </c>
      <c r="F131" s="52">
        <v>410393</v>
      </c>
      <c r="G131" s="52">
        <v>378167</v>
      </c>
      <c r="H131" s="52">
        <v>360469</v>
      </c>
      <c r="I131" s="52">
        <v>364791</v>
      </c>
      <c r="J131" s="52">
        <v>375414</v>
      </c>
      <c r="K131" s="52">
        <v>386656</v>
      </c>
      <c r="L131" s="52">
        <v>398025</v>
      </c>
      <c r="M131" s="52">
        <v>414765</v>
      </c>
      <c r="N131" s="52">
        <v>434765</v>
      </c>
      <c r="O131" s="52">
        <v>452891</v>
      </c>
      <c r="P131" s="52">
        <v>480219</v>
      </c>
      <c r="Q131" s="52">
        <v>498443</v>
      </c>
      <c r="R131" s="52">
        <v>510045</v>
      </c>
      <c r="S131" s="52">
        <v>506867</v>
      </c>
      <c r="T131" s="52">
        <v>504120</v>
      </c>
      <c r="U131" s="52">
        <v>506864</v>
      </c>
      <c r="V131" s="52">
        <v>519317</v>
      </c>
      <c r="W131" s="52">
        <v>549282</v>
      </c>
      <c r="DA131" s="63" t="s">
        <v>1113</v>
      </c>
    </row>
    <row r="132" spans="1:105" ht="12" customHeight="1" x14ac:dyDescent="0.25">
      <c r="A132" s="97" t="s">
        <v>127</v>
      </c>
      <c r="B132" s="52">
        <v>1122</v>
      </c>
      <c r="C132" s="52">
        <v>1176</v>
      </c>
      <c r="D132" s="52">
        <v>1170</v>
      </c>
      <c r="E132" s="52">
        <v>1337</v>
      </c>
      <c r="F132" s="52">
        <v>1638</v>
      </c>
      <c r="G132" s="52">
        <v>1548</v>
      </c>
      <c r="H132" s="52">
        <v>1704</v>
      </c>
      <c r="I132" s="52">
        <v>1963</v>
      </c>
      <c r="J132" s="52">
        <v>2103</v>
      </c>
      <c r="K132" s="52">
        <v>2832</v>
      </c>
      <c r="L132" s="52">
        <v>3038</v>
      </c>
      <c r="M132" s="52">
        <v>3341</v>
      </c>
      <c r="N132" s="52">
        <v>3489</v>
      </c>
      <c r="O132" s="52">
        <v>3519</v>
      </c>
      <c r="P132" s="52">
        <v>3953</v>
      </c>
      <c r="Q132" s="52">
        <v>4065</v>
      </c>
      <c r="R132" s="52">
        <v>4072</v>
      </c>
      <c r="S132" s="52">
        <v>3810</v>
      </c>
      <c r="T132" s="52">
        <v>3618</v>
      </c>
      <c r="U132" s="52">
        <v>3485</v>
      </c>
      <c r="V132" s="52">
        <v>3617</v>
      </c>
      <c r="W132" s="52">
        <v>4037</v>
      </c>
      <c r="DA132" s="63" t="s">
        <v>1114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43333</v>
      </c>
      <c r="C135" s="52">
        <v>43774</v>
      </c>
      <c r="D135" s="52">
        <v>45215</v>
      </c>
      <c r="E135" s="52">
        <v>45044</v>
      </c>
      <c r="F135" s="52">
        <v>43008</v>
      </c>
      <c r="G135" s="52">
        <v>37813</v>
      </c>
      <c r="H135" s="52">
        <v>34106</v>
      </c>
      <c r="I135" s="52">
        <v>34260</v>
      </c>
      <c r="J135" s="52">
        <v>34210</v>
      </c>
      <c r="K135" s="52">
        <v>28774</v>
      </c>
      <c r="L135" s="52">
        <v>29839</v>
      </c>
      <c r="M135" s="52">
        <v>35019</v>
      </c>
      <c r="N135" s="52">
        <v>42860</v>
      </c>
      <c r="O135" s="52">
        <v>52364</v>
      </c>
      <c r="P135" s="52">
        <v>53376</v>
      </c>
      <c r="Q135" s="52">
        <v>54431</v>
      </c>
      <c r="R135" s="52">
        <v>55480</v>
      </c>
      <c r="S135" s="52">
        <v>62121</v>
      </c>
      <c r="T135" s="52">
        <v>67022</v>
      </c>
      <c r="U135" s="52">
        <v>61788</v>
      </c>
      <c r="V135" s="52">
        <v>52599</v>
      </c>
      <c r="W135" s="52">
        <v>30893</v>
      </c>
      <c r="DA135" s="63" t="s">
        <v>1115</v>
      </c>
    </row>
    <row r="136" spans="1:105" ht="12" customHeight="1" x14ac:dyDescent="0.25">
      <c r="A136" s="97" t="s">
        <v>121</v>
      </c>
      <c r="B136" s="52">
        <v>14296</v>
      </c>
      <c r="C136" s="52">
        <v>14660</v>
      </c>
      <c r="D136" s="52">
        <v>15033</v>
      </c>
      <c r="E136" s="52">
        <v>16186</v>
      </c>
      <c r="F136" s="52">
        <v>17573</v>
      </c>
      <c r="G136" s="52">
        <v>17981</v>
      </c>
      <c r="H136" s="52">
        <v>19232</v>
      </c>
      <c r="I136" s="52">
        <v>20015</v>
      </c>
      <c r="J136" s="52">
        <v>21865</v>
      </c>
      <c r="K136" s="52">
        <v>29266</v>
      </c>
      <c r="L136" s="52">
        <v>31437</v>
      </c>
      <c r="M136" s="52">
        <v>36675</v>
      </c>
      <c r="N136" s="52">
        <v>44441</v>
      </c>
      <c r="O136" s="52">
        <v>53920</v>
      </c>
      <c r="P136" s="52">
        <v>53479</v>
      </c>
      <c r="Q136" s="52">
        <v>53037</v>
      </c>
      <c r="R136" s="52">
        <v>52444</v>
      </c>
      <c r="S136" s="52">
        <v>60818</v>
      </c>
      <c r="T136" s="52">
        <v>63183</v>
      </c>
      <c r="U136" s="52">
        <v>58606</v>
      </c>
      <c r="V136" s="52">
        <v>49870</v>
      </c>
      <c r="W136" s="52">
        <v>29922</v>
      </c>
      <c r="DA136" s="63" t="s">
        <v>1116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2909</v>
      </c>
      <c r="C140" s="52">
        <v>2865</v>
      </c>
      <c r="D140" s="52">
        <v>2769</v>
      </c>
      <c r="E140" s="52">
        <v>2669</v>
      </c>
      <c r="F140" s="52">
        <v>2604</v>
      </c>
      <c r="G140" s="52">
        <v>2359</v>
      </c>
      <c r="H140" s="52">
        <v>2165</v>
      </c>
      <c r="I140" s="52">
        <v>2053</v>
      </c>
      <c r="J140" s="52">
        <v>1931</v>
      </c>
      <c r="K140" s="52">
        <v>1806</v>
      </c>
      <c r="L140" s="52">
        <v>1608</v>
      </c>
      <c r="M140" s="52">
        <v>1329</v>
      </c>
      <c r="N140" s="52">
        <v>1087</v>
      </c>
      <c r="O140" s="52">
        <v>1061</v>
      </c>
      <c r="P140" s="52">
        <v>1187</v>
      </c>
      <c r="Q140" s="52">
        <v>1423</v>
      </c>
      <c r="R140" s="52">
        <v>1582</v>
      </c>
      <c r="S140" s="52">
        <v>1617</v>
      </c>
      <c r="T140" s="52">
        <v>1555</v>
      </c>
      <c r="U140" s="52">
        <v>1510</v>
      </c>
      <c r="V140" s="52">
        <v>1491</v>
      </c>
      <c r="W140" s="52">
        <v>1539</v>
      </c>
      <c r="DA140" s="63" t="s">
        <v>1117</v>
      </c>
    </row>
    <row r="141" spans="1:105" ht="12" customHeight="1" x14ac:dyDescent="0.25">
      <c r="A141" s="109" t="s">
        <v>120</v>
      </c>
      <c r="B141" s="36">
        <v>442971</v>
      </c>
      <c r="C141" s="36">
        <v>449107</v>
      </c>
      <c r="D141" s="36">
        <v>464461</v>
      </c>
      <c r="E141" s="36">
        <v>473723</v>
      </c>
      <c r="F141" s="36">
        <v>470008</v>
      </c>
      <c r="G141" s="36">
        <v>433150</v>
      </c>
      <c r="H141" s="36">
        <v>413346</v>
      </c>
      <c r="I141" s="36">
        <v>418976</v>
      </c>
      <c r="J141" s="36">
        <v>431661</v>
      </c>
      <c r="K141" s="36">
        <v>445722</v>
      </c>
      <c r="L141" s="36">
        <v>460731</v>
      </c>
      <c r="M141" s="36">
        <v>488471</v>
      </c>
      <c r="N141" s="36">
        <v>524468</v>
      </c>
      <c r="O141" s="36">
        <v>561633</v>
      </c>
      <c r="P141" s="36">
        <v>589840</v>
      </c>
      <c r="Q141" s="36">
        <v>608553</v>
      </c>
      <c r="R141" s="36">
        <v>620459</v>
      </c>
      <c r="S141" s="36">
        <v>631999</v>
      </c>
      <c r="T141" s="36">
        <v>636388</v>
      </c>
      <c r="U141" s="36">
        <v>629233</v>
      </c>
      <c r="V141" s="36">
        <v>623912</v>
      </c>
      <c r="W141" s="36">
        <v>612595</v>
      </c>
      <c r="DA141" s="60" t="s">
        <v>1118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32127</v>
      </c>
      <c r="C143" s="120">
        <v>45193</v>
      </c>
      <c r="D143" s="120">
        <v>67689</v>
      </c>
      <c r="E143" s="120">
        <v>89555</v>
      </c>
      <c r="F143" s="120">
        <v>107280</v>
      </c>
      <c r="G143" s="120">
        <v>123604</v>
      </c>
      <c r="H143" s="120">
        <v>134411</v>
      </c>
      <c r="I143" s="120">
        <v>152501</v>
      </c>
      <c r="J143" s="120">
        <v>165199</v>
      </c>
      <c r="K143" s="120">
        <v>186124</v>
      </c>
      <c r="L143" s="120">
        <v>194585</v>
      </c>
      <c r="M143" s="120">
        <v>202747</v>
      </c>
      <c r="N143" s="120">
        <v>206732</v>
      </c>
      <c r="O143" s="120">
        <v>215598</v>
      </c>
      <c r="P143" s="120">
        <v>234087</v>
      </c>
      <c r="Q143" s="120">
        <v>251430</v>
      </c>
      <c r="R143" s="120">
        <v>260926</v>
      </c>
      <c r="S143" s="120">
        <v>267008</v>
      </c>
      <c r="T143" s="120">
        <v>289781</v>
      </c>
      <c r="U143" s="120">
        <v>312109</v>
      </c>
      <c r="V143" s="120">
        <v>356745</v>
      </c>
      <c r="W143" s="120">
        <v>379946</v>
      </c>
      <c r="DA143" s="129" t="s">
        <v>342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32127</v>
      </c>
      <c r="C145" s="52">
        <v>45193</v>
      </c>
      <c r="D145" s="52">
        <v>67689</v>
      </c>
      <c r="E145" s="52">
        <v>89555</v>
      </c>
      <c r="F145" s="52">
        <v>107280</v>
      </c>
      <c r="G145" s="52">
        <v>123604</v>
      </c>
      <c r="H145" s="52">
        <v>134411</v>
      </c>
      <c r="I145" s="52">
        <v>152501</v>
      </c>
      <c r="J145" s="52">
        <v>165199</v>
      </c>
      <c r="K145" s="52">
        <v>186124</v>
      </c>
      <c r="L145" s="52">
        <v>194585</v>
      </c>
      <c r="M145" s="52">
        <v>202747</v>
      </c>
      <c r="N145" s="52">
        <v>206732</v>
      </c>
      <c r="O145" s="52">
        <v>215598</v>
      </c>
      <c r="P145" s="52">
        <v>234087</v>
      </c>
      <c r="Q145" s="52">
        <v>251430</v>
      </c>
      <c r="R145" s="52">
        <v>260926</v>
      </c>
      <c r="S145" s="52">
        <v>267008</v>
      </c>
      <c r="T145" s="52">
        <v>289781</v>
      </c>
      <c r="U145" s="52">
        <v>312109</v>
      </c>
      <c r="V145" s="52">
        <v>356745</v>
      </c>
      <c r="W145" s="52">
        <v>379946</v>
      </c>
      <c r="DA145" s="63" t="s">
        <v>1119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2137</v>
      </c>
      <c r="C147" s="52">
        <v>2956</v>
      </c>
      <c r="D147" s="52">
        <v>4242</v>
      </c>
      <c r="E147" s="52">
        <v>6393</v>
      </c>
      <c r="F147" s="52">
        <v>8807</v>
      </c>
      <c r="G147" s="52">
        <v>11235</v>
      </c>
      <c r="H147" s="52">
        <v>13299</v>
      </c>
      <c r="I147" s="52">
        <v>15595</v>
      </c>
      <c r="J147" s="52">
        <v>17572</v>
      </c>
      <c r="K147" s="52">
        <v>19844</v>
      </c>
      <c r="L147" s="52">
        <v>21411</v>
      </c>
      <c r="M147" s="52">
        <v>22479</v>
      </c>
      <c r="N147" s="52">
        <v>22428</v>
      </c>
      <c r="O147" s="52">
        <v>23174</v>
      </c>
      <c r="P147" s="52">
        <v>25362</v>
      </c>
      <c r="Q147" s="52">
        <v>30170</v>
      </c>
      <c r="R147" s="52">
        <v>36897</v>
      </c>
      <c r="S147" s="52">
        <v>42401</v>
      </c>
      <c r="T147" s="52">
        <v>48083</v>
      </c>
      <c r="U147" s="52">
        <v>56617</v>
      </c>
      <c r="V147" s="52">
        <v>75706</v>
      </c>
      <c r="W147" s="52">
        <v>97508</v>
      </c>
      <c r="DA147" s="63" t="s">
        <v>1120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1083</v>
      </c>
      <c r="C149" s="52">
        <v>985</v>
      </c>
      <c r="D149" s="52">
        <v>1081</v>
      </c>
      <c r="E149" s="52">
        <v>1451</v>
      </c>
      <c r="F149" s="52">
        <v>2195</v>
      </c>
      <c r="G149" s="52">
        <v>3160</v>
      </c>
      <c r="H149" s="52">
        <v>3653</v>
      </c>
      <c r="I149" s="52">
        <v>4021</v>
      </c>
      <c r="J149" s="52">
        <v>3770</v>
      </c>
      <c r="K149" s="52">
        <v>3289</v>
      </c>
      <c r="L149" s="52">
        <v>2900</v>
      </c>
      <c r="M149" s="52">
        <v>2630</v>
      </c>
      <c r="N149" s="52">
        <v>2558</v>
      </c>
      <c r="O149" s="52">
        <v>2639</v>
      </c>
      <c r="P149" s="52">
        <v>2812</v>
      </c>
      <c r="Q149" s="52">
        <v>2840</v>
      </c>
      <c r="R149" s="52">
        <v>2666</v>
      </c>
      <c r="S149" s="52">
        <v>2642</v>
      </c>
      <c r="T149" s="52">
        <v>2752</v>
      </c>
      <c r="U149" s="52">
        <v>3042</v>
      </c>
      <c r="V149" s="52">
        <v>3541</v>
      </c>
      <c r="W149" s="52">
        <v>3902</v>
      </c>
      <c r="DA149" s="63" t="s">
        <v>1121</v>
      </c>
    </row>
    <row r="150" spans="1:105" ht="12" customHeight="1" x14ac:dyDescent="0.25">
      <c r="A150" s="97" t="s">
        <v>123</v>
      </c>
      <c r="B150" s="52">
        <v>3</v>
      </c>
      <c r="C150" s="52">
        <v>3</v>
      </c>
      <c r="D150" s="52">
        <v>2</v>
      </c>
      <c r="E150" s="52">
        <v>4</v>
      </c>
      <c r="F150" s="52">
        <v>6</v>
      </c>
      <c r="G150" s="52">
        <v>15</v>
      </c>
      <c r="H150" s="52">
        <v>17</v>
      </c>
      <c r="I150" s="52">
        <v>20</v>
      </c>
      <c r="J150" s="52">
        <v>22</v>
      </c>
      <c r="K150" s="52">
        <v>21</v>
      </c>
      <c r="L150" s="52">
        <v>17</v>
      </c>
      <c r="M150" s="52">
        <v>16</v>
      </c>
      <c r="N150" s="52">
        <v>17</v>
      </c>
      <c r="O150" s="52">
        <v>14</v>
      </c>
      <c r="P150" s="52">
        <v>16</v>
      </c>
      <c r="Q150" s="52">
        <v>17</v>
      </c>
      <c r="R150" s="52">
        <v>17</v>
      </c>
      <c r="S150" s="52">
        <v>17</v>
      </c>
      <c r="T150" s="52">
        <v>17</v>
      </c>
      <c r="U150" s="52">
        <v>16</v>
      </c>
      <c r="V150" s="52">
        <v>20</v>
      </c>
      <c r="W150" s="52">
        <v>25</v>
      </c>
      <c r="DA150" s="63" t="s">
        <v>1122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23341</v>
      </c>
      <c r="C153" s="52">
        <v>32937</v>
      </c>
      <c r="D153" s="52">
        <v>49976</v>
      </c>
      <c r="E153" s="52">
        <v>63744</v>
      </c>
      <c r="F153" s="52">
        <v>72516</v>
      </c>
      <c r="G153" s="52">
        <v>77352</v>
      </c>
      <c r="H153" s="52">
        <v>80857</v>
      </c>
      <c r="I153" s="52">
        <v>92210</v>
      </c>
      <c r="J153" s="52">
        <v>96917</v>
      </c>
      <c r="K153" s="52">
        <v>86187</v>
      </c>
      <c r="L153" s="52">
        <v>89390</v>
      </c>
      <c r="M153" s="52">
        <v>93016</v>
      </c>
      <c r="N153" s="52">
        <v>94857</v>
      </c>
      <c r="O153" s="52">
        <v>99496</v>
      </c>
      <c r="P153" s="52">
        <v>112362</v>
      </c>
      <c r="Q153" s="52">
        <v>124644</v>
      </c>
      <c r="R153" s="52">
        <v>132977</v>
      </c>
      <c r="S153" s="52">
        <v>137748</v>
      </c>
      <c r="T153" s="52">
        <v>151963</v>
      </c>
      <c r="U153" s="52">
        <v>162638</v>
      </c>
      <c r="V153" s="52">
        <v>186167</v>
      </c>
      <c r="W153" s="52">
        <v>199464</v>
      </c>
      <c r="DA153" s="63" t="s">
        <v>1123</v>
      </c>
    </row>
    <row r="154" spans="1:105" ht="12" customHeight="1" x14ac:dyDescent="0.25">
      <c r="A154" s="97" t="s">
        <v>121</v>
      </c>
      <c r="B154" s="52">
        <v>7700</v>
      </c>
      <c r="C154" s="52">
        <v>11268</v>
      </c>
      <c r="D154" s="52">
        <v>16630</v>
      </c>
      <c r="E154" s="52">
        <v>24356</v>
      </c>
      <c r="F154" s="52">
        <v>32563</v>
      </c>
      <c r="G154" s="52">
        <v>43077</v>
      </c>
      <c r="H154" s="52">
        <v>49884</v>
      </c>
      <c r="I154" s="52">
        <v>56250</v>
      </c>
      <c r="J154" s="52">
        <v>64490</v>
      </c>
      <c r="K154" s="52">
        <v>96627</v>
      </c>
      <c r="L154" s="52">
        <v>102278</v>
      </c>
      <c r="M154" s="52">
        <v>107085</v>
      </c>
      <c r="N154" s="52">
        <v>109300</v>
      </c>
      <c r="O154" s="52">
        <v>113449</v>
      </c>
      <c r="P154" s="52">
        <v>118897</v>
      </c>
      <c r="Q154" s="52">
        <v>123929</v>
      </c>
      <c r="R154" s="52">
        <v>125266</v>
      </c>
      <c r="S154" s="52">
        <v>126601</v>
      </c>
      <c r="T154" s="52">
        <v>135049</v>
      </c>
      <c r="U154" s="52">
        <v>146413</v>
      </c>
      <c r="V154" s="52">
        <v>167017</v>
      </c>
      <c r="W154" s="52">
        <v>176555</v>
      </c>
      <c r="DA154" s="63" t="s">
        <v>1124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210</v>
      </c>
      <c r="C158" s="52">
        <v>275</v>
      </c>
      <c r="D158" s="52">
        <v>358</v>
      </c>
      <c r="E158" s="52">
        <v>446</v>
      </c>
      <c r="F158" s="52">
        <v>546</v>
      </c>
      <c r="G158" s="52">
        <v>647</v>
      </c>
      <c r="H158" s="52">
        <v>696</v>
      </c>
      <c r="I158" s="52">
        <v>737</v>
      </c>
      <c r="J158" s="52">
        <v>733</v>
      </c>
      <c r="K158" s="52">
        <v>738</v>
      </c>
      <c r="L158" s="52">
        <v>673</v>
      </c>
      <c r="M158" s="52">
        <v>567</v>
      </c>
      <c r="N158" s="52">
        <v>470</v>
      </c>
      <c r="O158" s="52">
        <v>439</v>
      </c>
      <c r="P158" s="52">
        <v>507</v>
      </c>
      <c r="Q158" s="52">
        <v>644</v>
      </c>
      <c r="R158" s="52">
        <v>722</v>
      </c>
      <c r="S158" s="52">
        <v>738</v>
      </c>
      <c r="T158" s="52">
        <v>726</v>
      </c>
      <c r="U158" s="52">
        <v>744</v>
      </c>
      <c r="V158" s="52">
        <v>812</v>
      </c>
      <c r="W158" s="52">
        <v>950</v>
      </c>
      <c r="DA158" s="63" t="s">
        <v>1125</v>
      </c>
    </row>
    <row r="159" spans="1:105" ht="12" customHeight="1" x14ac:dyDescent="0.25">
      <c r="A159" s="109" t="s">
        <v>120</v>
      </c>
      <c r="B159" s="36">
        <v>31917</v>
      </c>
      <c r="C159" s="36">
        <v>44918</v>
      </c>
      <c r="D159" s="36">
        <v>67331</v>
      </c>
      <c r="E159" s="36">
        <v>89109</v>
      </c>
      <c r="F159" s="36">
        <v>106734</v>
      </c>
      <c r="G159" s="36">
        <v>122957</v>
      </c>
      <c r="H159" s="36">
        <v>133715</v>
      </c>
      <c r="I159" s="36">
        <v>151764</v>
      </c>
      <c r="J159" s="36">
        <v>164466</v>
      </c>
      <c r="K159" s="36">
        <v>185386</v>
      </c>
      <c r="L159" s="36">
        <v>193912</v>
      </c>
      <c r="M159" s="36">
        <v>202180</v>
      </c>
      <c r="N159" s="36">
        <v>206262</v>
      </c>
      <c r="O159" s="36">
        <v>215159</v>
      </c>
      <c r="P159" s="36">
        <v>233580</v>
      </c>
      <c r="Q159" s="36">
        <v>250786</v>
      </c>
      <c r="R159" s="36">
        <v>260204</v>
      </c>
      <c r="S159" s="36">
        <v>266270</v>
      </c>
      <c r="T159" s="36">
        <v>289055</v>
      </c>
      <c r="U159" s="36">
        <v>311365</v>
      </c>
      <c r="V159" s="36">
        <v>355933</v>
      </c>
      <c r="W159" s="36">
        <v>378996</v>
      </c>
      <c r="DA159" s="60" t="s">
        <v>1126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231638</v>
      </c>
      <c r="C161" s="120">
        <v>246213</v>
      </c>
      <c r="D161" s="120">
        <v>256203</v>
      </c>
      <c r="E161" s="120">
        <v>256294</v>
      </c>
      <c r="F161" s="120">
        <v>242318</v>
      </c>
      <c r="G161" s="120">
        <v>224400</v>
      </c>
      <c r="H161" s="120">
        <v>213148</v>
      </c>
      <c r="I161" s="120">
        <v>210444</v>
      </c>
      <c r="J161" s="120">
        <v>208097</v>
      </c>
      <c r="K161" s="120">
        <v>208258</v>
      </c>
      <c r="L161" s="120">
        <v>209720</v>
      </c>
      <c r="M161" s="120">
        <v>214385</v>
      </c>
      <c r="N161" s="120">
        <v>211942</v>
      </c>
      <c r="O161" s="120">
        <v>209118</v>
      </c>
      <c r="P161" s="120">
        <v>205618</v>
      </c>
      <c r="Q161" s="120">
        <v>212541</v>
      </c>
      <c r="R161" s="120">
        <v>228532</v>
      </c>
      <c r="S161" s="120">
        <v>245221</v>
      </c>
      <c r="T161" s="120">
        <v>267192</v>
      </c>
      <c r="U161" s="120">
        <v>286060</v>
      </c>
      <c r="V161" s="120">
        <v>300858</v>
      </c>
      <c r="W161" s="120">
        <v>309751</v>
      </c>
      <c r="DA161" s="129" t="s">
        <v>343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231638</v>
      </c>
      <c r="C163" s="52">
        <v>246213</v>
      </c>
      <c r="D163" s="52">
        <v>256203</v>
      </c>
      <c r="E163" s="52">
        <v>256294</v>
      </c>
      <c r="F163" s="52">
        <v>242318</v>
      </c>
      <c r="G163" s="52">
        <v>224400</v>
      </c>
      <c r="H163" s="52">
        <v>213148</v>
      </c>
      <c r="I163" s="52">
        <v>210444</v>
      </c>
      <c r="J163" s="52">
        <v>208097</v>
      </c>
      <c r="K163" s="52">
        <v>208258</v>
      </c>
      <c r="L163" s="52">
        <v>209720</v>
      </c>
      <c r="M163" s="52">
        <v>214385</v>
      </c>
      <c r="N163" s="52">
        <v>211942</v>
      </c>
      <c r="O163" s="52">
        <v>209118</v>
      </c>
      <c r="P163" s="52">
        <v>205618</v>
      </c>
      <c r="Q163" s="52">
        <v>212541</v>
      </c>
      <c r="R163" s="52">
        <v>228532</v>
      </c>
      <c r="S163" s="52">
        <v>245221</v>
      </c>
      <c r="T163" s="52">
        <v>267192</v>
      </c>
      <c r="U163" s="52">
        <v>286060</v>
      </c>
      <c r="V163" s="52">
        <v>300858</v>
      </c>
      <c r="W163" s="52">
        <v>309751</v>
      </c>
      <c r="DA163" s="63" t="s">
        <v>1127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7702</v>
      </c>
      <c r="C165" s="52">
        <v>9656</v>
      </c>
      <c r="D165" s="52">
        <v>11201</v>
      </c>
      <c r="E165" s="52">
        <v>13040</v>
      </c>
      <c r="F165" s="52">
        <v>13704</v>
      </c>
      <c r="G165" s="52">
        <v>13501</v>
      </c>
      <c r="H165" s="52">
        <v>12592</v>
      </c>
      <c r="I165" s="52">
        <v>12479</v>
      </c>
      <c r="J165" s="52">
        <v>13095</v>
      </c>
      <c r="K165" s="52">
        <v>13487</v>
      </c>
      <c r="L165" s="52">
        <v>14809</v>
      </c>
      <c r="M165" s="52">
        <v>16734</v>
      </c>
      <c r="N165" s="52">
        <v>18540</v>
      </c>
      <c r="O165" s="52">
        <v>20199</v>
      </c>
      <c r="P165" s="52">
        <v>21434</v>
      </c>
      <c r="Q165" s="52">
        <v>21953</v>
      </c>
      <c r="R165" s="52">
        <v>23968</v>
      </c>
      <c r="S165" s="52">
        <v>28916</v>
      </c>
      <c r="T165" s="52">
        <v>34093</v>
      </c>
      <c r="U165" s="52">
        <v>40750</v>
      </c>
      <c r="V165" s="52">
        <v>51301</v>
      </c>
      <c r="W165" s="52">
        <v>60749</v>
      </c>
      <c r="DA165" s="63" t="s">
        <v>1128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7803</v>
      </c>
      <c r="C167" s="52">
        <v>6784</v>
      </c>
      <c r="D167" s="52">
        <v>6010</v>
      </c>
      <c r="E167" s="52">
        <v>5527</v>
      </c>
      <c r="F167" s="52">
        <v>5248</v>
      </c>
      <c r="G167" s="52">
        <v>5149</v>
      </c>
      <c r="H167" s="52">
        <v>5057</v>
      </c>
      <c r="I167" s="52">
        <v>4946</v>
      </c>
      <c r="J167" s="52">
        <v>4430</v>
      </c>
      <c r="K167" s="52">
        <v>3641</v>
      </c>
      <c r="L167" s="52">
        <v>3063</v>
      </c>
      <c r="M167" s="52">
        <v>2640</v>
      </c>
      <c r="N167" s="52">
        <v>2486</v>
      </c>
      <c r="O167" s="52">
        <v>2409</v>
      </c>
      <c r="P167" s="52">
        <v>2368</v>
      </c>
      <c r="Q167" s="52">
        <v>2338</v>
      </c>
      <c r="R167" s="52">
        <v>2194</v>
      </c>
      <c r="S167" s="52">
        <v>2288</v>
      </c>
      <c r="T167" s="52">
        <v>2407</v>
      </c>
      <c r="U167" s="52">
        <v>2682</v>
      </c>
      <c r="V167" s="52">
        <v>2830</v>
      </c>
      <c r="W167" s="52">
        <v>3011</v>
      </c>
      <c r="DA167" s="63" t="s">
        <v>1129</v>
      </c>
    </row>
    <row r="168" spans="1:105" ht="12" customHeight="1" x14ac:dyDescent="0.25">
      <c r="A168" s="97" t="s">
        <v>123</v>
      </c>
      <c r="B168" s="52">
        <v>25</v>
      </c>
      <c r="C168" s="52">
        <v>21</v>
      </c>
      <c r="D168" s="52">
        <v>17</v>
      </c>
      <c r="E168" s="52">
        <v>15</v>
      </c>
      <c r="F168" s="52">
        <v>15</v>
      </c>
      <c r="G168" s="52">
        <v>21</v>
      </c>
      <c r="H168" s="52">
        <v>23</v>
      </c>
      <c r="I168" s="52">
        <v>24</v>
      </c>
      <c r="J168" s="52">
        <v>26</v>
      </c>
      <c r="K168" s="52">
        <v>24</v>
      </c>
      <c r="L168" s="52">
        <v>22</v>
      </c>
      <c r="M168" s="52">
        <v>20</v>
      </c>
      <c r="N168" s="52">
        <v>18</v>
      </c>
      <c r="O168" s="52">
        <v>16</v>
      </c>
      <c r="P168" s="52">
        <v>15</v>
      </c>
      <c r="Q168" s="52">
        <v>13</v>
      </c>
      <c r="R168" s="52">
        <v>13</v>
      </c>
      <c r="S168" s="52">
        <v>10</v>
      </c>
      <c r="T168" s="52">
        <v>10</v>
      </c>
      <c r="U168" s="52">
        <v>9</v>
      </c>
      <c r="V168" s="52">
        <v>10</v>
      </c>
      <c r="W168" s="52">
        <v>12</v>
      </c>
      <c r="DA168" s="63" t="s">
        <v>1130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168290</v>
      </c>
      <c r="C171" s="52">
        <v>179173</v>
      </c>
      <c r="D171" s="52">
        <v>187598</v>
      </c>
      <c r="E171" s="52">
        <v>184773</v>
      </c>
      <c r="F171" s="52">
        <v>170338</v>
      </c>
      <c r="G171" s="52">
        <v>150236</v>
      </c>
      <c r="H171" s="52">
        <v>134633</v>
      </c>
      <c r="I171" s="52">
        <v>130822</v>
      </c>
      <c r="J171" s="52">
        <v>124872</v>
      </c>
      <c r="K171" s="52">
        <v>101345</v>
      </c>
      <c r="L171" s="52">
        <v>99441</v>
      </c>
      <c r="M171" s="52">
        <v>100942</v>
      </c>
      <c r="N171" s="52">
        <v>99316</v>
      </c>
      <c r="O171" s="52">
        <v>97551</v>
      </c>
      <c r="P171" s="52">
        <v>97650</v>
      </c>
      <c r="Q171" s="52">
        <v>104000</v>
      </c>
      <c r="R171" s="52">
        <v>115253</v>
      </c>
      <c r="S171" s="52">
        <v>124092</v>
      </c>
      <c r="T171" s="52">
        <v>137789</v>
      </c>
      <c r="U171" s="52">
        <v>146888</v>
      </c>
      <c r="V171" s="52">
        <v>154976</v>
      </c>
      <c r="W171" s="52">
        <v>160675</v>
      </c>
      <c r="DA171" s="63" t="s">
        <v>1131</v>
      </c>
    </row>
    <row r="172" spans="1:105" ht="12" customHeight="1" x14ac:dyDescent="0.25">
      <c r="A172" s="97" t="s">
        <v>121</v>
      </c>
      <c r="B172" s="52">
        <v>55520</v>
      </c>
      <c r="C172" s="52">
        <v>60235</v>
      </c>
      <c r="D172" s="52">
        <v>62578</v>
      </c>
      <c r="E172" s="52">
        <v>65979</v>
      </c>
      <c r="F172" s="52">
        <v>66717</v>
      </c>
      <c r="G172" s="52">
        <v>68994</v>
      </c>
      <c r="H172" s="52">
        <v>73435</v>
      </c>
      <c r="I172" s="52">
        <v>74652</v>
      </c>
      <c r="J172" s="52">
        <v>78769</v>
      </c>
      <c r="K172" s="52">
        <v>103248</v>
      </c>
      <c r="L172" s="52">
        <v>107194</v>
      </c>
      <c r="M172" s="52">
        <v>110783</v>
      </c>
      <c r="N172" s="52">
        <v>110122</v>
      </c>
      <c r="O172" s="52">
        <v>109142</v>
      </c>
      <c r="P172" s="52">
        <v>105585</v>
      </c>
      <c r="Q172" s="52">
        <v>106190</v>
      </c>
      <c r="R172" s="52">
        <v>111072</v>
      </c>
      <c r="S172" s="52">
        <v>118831</v>
      </c>
      <c r="T172" s="52">
        <v>126986</v>
      </c>
      <c r="U172" s="52">
        <v>136481</v>
      </c>
      <c r="V172" s="52">
        <v>143042</v>
      </c>
      <c r="W172" s="52">
        <v>146053</v>
      </c>
      <c r="DA172" s="63" t="s">
        <v>1132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1511</v>
      </c>
      <c r="C176" s="52">
        <v>1550</v>
      </c>
      <c r="D176" s="52">
        <v>1509</v>
      </c>
      <c r="E176" s="52">
        <v>1435</v>
      </c>
      <c r="F176" s="52">
        <v>1331</v>
      </c>
      <c r="G176" s="52">
        <v>1213</v>
      </c>
      <c r="H176" s="52">
        <v>1105</v>
      </c>
      <c r="I176" s="52">
        <v>1024</v>
      </c>
      <c r="J176" s="52">
        <v>933</v>
      </c>
      <c r="K176" s="52">
        <v>842</v>
      </c>
      <c r="L176" s="52">
        <v>739</v>
      </c>
      <c r="M176" s="52">
        <v>605</v>
      </c>
      <c r="N176" s="52">
        <v>478</v>
      </c>
      <c r="O176" s="52">
        <v>408</v>
      </c>
      <c r="P176" s="52">
        <v>402</v>
      </c>
      <c r="Q176" s="52">
        <v>498</v>
      </c>
      <c r="R176" s="52">
        <v>594</v>
      </c>
      <c r="S176" s="52">
        <v>634</v>
      </c>
      <c r="T176" s="52">
        <v>637</v>
      </c>
      <c r="U176" s="52">
        <v>647</v>
      </c>
      <c r="V176" s="52">
        <v>667</v>
      </c>
      <c r="W176" s="52">
        <v>733</v>
      </c>
      <c r="DA176" s="63" t="s">
        <v>1133</v>
      </c>
    </row>
    <row r="177" spans="1:105" ht="12" customHeight="1" x14ac:dyDescent="0.25">
      <c r="A177" s="109" t="s">
        <v>120</v>
      </c>
      <c r="B177" s="36">
        <v>230127</v>
      </c>
      <c r="C177" s="36">
        <v>244663</v>
      </c>
      <c r="D177" s="36">
        <v>254694</v>
      </c>
      <c r="E177" s="36">
        <v>254859</v>
      </c>
      <c r="F177" s="36">
        <v>240987</v>
      </c>
      <c r="G177" s="36">
        <v>223187</v>
      </c>
      <c r="H177" s="36">
        <v>212043</v>
      </c>
      <c r="I177" s="36">
        <v>209420</v>
      </c>
      <c r="J177" s="36">
        <v>207164</v>
      </c>
      <c r="K177" s="36">
        <v>207416</v>
      </c>
      <c r="L177" s="36">
        <v>208981</v>
      </c>
      <c r="M177" s="36">
        <v>213780</v>
      </c>
      <c r="N177" s="36">
        <v>211464</v>
      </c>
      <c r="O177" s="36">
        <v>208710</v>
      </c>
      <c r="P177" s="36">
        <v>205216</v>
      </c>
      <c r="Q177" s="36">
        <v>212043</v>
      </c>
      <c r="R177" s="36">
        <v>227938</v>
      </c>
      <c r="S177" s="36">
        <v>244587</v>
      </c>
      <c r="T177" s="36">
        <v>266555</v>
      </c>
      <c r="U177" s="36">
        <v>285413</v>
      </c>
      <c r="V177" s="36">
        <v>300191</v>
      </c>
      <c r="W177" s="36">
        <v>309018</v>
      </c>
      <c r="DA177" s="60" t="s">
        <v>1134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1136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13348</v>
      </c>
      <c r="D5" s="52">
        <v>20167</v>
      </c>
      <c r="E5" s="52">
        <v>19306</v>
      </c>
      <c r="F5" s="52">
        <v>14253</v>
      </c>
      <c r="G5" s="52">
        <v>16258</v>
      </c>
      <c r="H5" s="52">
        <v>8987</v>
      </c>
      <c r="I5" s="52">
        <v>8683</v>
      </c>
      <c r="J5" s="52">
        <v>5852</v>
      </c>
      <c r="K5" s="52">
        <v>9391</v>
      </c>
      <c r="L5" s="52">
        <v>10128</v>
      </c>
      <c r="M5" s="52">
        <v>12638</v>
      </c>
      <c r="N5" s="52">
        <v>12645</v>
      </c>
      <c r="O5" s="52">
        <v>10140</v>
      </c>
      <c r="P5" s="52">
        <v>3129</v>
      </c>
      <c r="Q5" s="52">
        <v>3447</v>
      </c>
      <c r="R5" s="52">
        <v>1610</v>
      </c>
      <c r="S5" s="52">
        <v>586</v>
      </c>
      <c r="T5" s="52">
        <v>998</v>
      </c>
      <c r="U5" s="52">
        <v>1589</v>
      </c>
      <c r="V5" s="52">
        <v>3102</v>
      </c>
      <c r="W5" s="52">
        <v>2399</v>
      </c>
      <c r="DA5" s="63" t="s">
        <v>1137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168</v>
      </c>
      <c r="D8" s="52">
        <v>169</v>
      </c>
      <c r="E8" s="52">
        <v>172</v>
      </c>
      <c r="F8" s="52">
        <v>182</v>
      </c>
      <c r="G8" s="52">
        <v>201</v>
      </c>
      <c r="H8" s="52">
        <v>220</v>
      </c>
      <c r="I8" s="52">
        <v>151</v>
      </c>
      <c r="J8" s="52">
        <v>125</v>
      </c>
      <c r="K8" s="52">
        <v>166</v>
      </c>
      <c r="L8" s="52">
        <v>90</v>
      </c>
      <c r="M8" s="52">
        <v>32</v>
      </c>
      <c r="N8" s="52">
        <v>30</v>
      </c>
      <c r="O8" s="52">
        <v>133</v>
      </c>
      <c r="P8" s="52">
        <v>10</v>
      </c>
      <c r="Q8" s="52">
        <v>27</v>
      </c>
      <c r="R8" s="52">
        <v>52</v>
      </c>
      <c r="S8" s="52">
        <v>93</v>
      </c>
      <c r="T8" s="52">
        <v>141</v>
      </c>
      <c r="U8" s="52">
        <v>186</v>
      </c>
      <c r="V8" s="52">
        <v>207</v>
      </c>
      <c r="W8" s="52">
        <v>190</v>
      </c>
      <c r="DA8" s="63" t="s">
        <v>1138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1497</v>
      </c>
      <c r="D10" s="52">
        <v>1497</v>
      </c>
      <c r="E10" s="52">
        <v>1499</v>
      </c>
      <c r="F10" s="52">
        <v>1504</v>
      </c>
      <c r="G10" s="52">
        <v>1511</v>
      </c>
      <c r="H10" s="52">
        <v>1524</v>
      </c>
      <c r="I10" s="52">
        <v>1539</v>
      </c>
      <c r="J10" s="52">
        <v>1566</v>
      </c>
      <c r="K10" s="52">
        <v>2151</v>
      </c>
      <c r="L10" s="52">
        <v>2834</v>
      </c>
      <c r="M10" s="52">
        <v>4787</v>
      </c>
      <c r="N10" s="52">
        <v>4529</v>
      </c>
      <c r="O10" s="52">
        <v>2595</v>
      </c>
      <c r="P10" s="52">
        <v>1428</v>
      </c>
      <c r="Q10" s="52">
        <v>2053</v>
      </c>
      <c r="R10" s="52">
        <v>2374</v>
      </c>
      <c r="S10" s="52">
        <v>1356</v>
      </c>
      <c r="T10" s="52">
        <v>886</v>
      </c>
      <c r="U10" s="52">
        <v>342</v>
      </c>
      <c r="V10" s="52">
        <v>689</v>
      </c>
      <c r="W10" s="52">
        <v>1206</v>
      </c>
      <c r="DA10" s="63" t="s">
        <v>1139</v>
      </c>
    </row>
    <row r="11" spans="1:105" ht="12" customHeight="1" x14ac:dyDescent="0.25">
      <c r="A11" s="97" t="s">
        <v>124</v>
      </c>
      <c r="B11" s="52"/>
      <c r="C11" s="52">
        <v>751</v>
      </c>
      <c r="D11" s="52">
        <v>750</v>
      </c>
      <c r="E11" s="52">
        <v>752</v>
      </c>
      <c r="F11" s="52">
        <v>751</v>
      </c>
      <c r="G11" s="52">
        <v>758</v>
      </c>
      <c r="H11" s="52">
        <v>765</v>
      </c>
      <c r="I11" s="52">
        <v>335</v>
      </c>
      <c r="J11" s="52">
        <v>118</v>
      </c>
      <c r="K11" s="52">
        <v>397</v>
      </c>
      <c r="L11" s="52">
        <v>283</v>
      </c>
      <c r="M11" s="52">
        <v>190</v>
      </c>
      <c r="N11" s="52">
        <v>226</v>
      </c>
      <c r="O11" s="52">
        <v>192</v>
      </c>
      <c r="P11" s="52">
        <v>29</v>
      </c>
      <c r="Q11" s="52">
        <v>30</v>
      </c>
      <c r="R11" s="52">
        <v>5</v>
      </c>
      <c r="S11" s="52">
        <v>6</v>
      </c>
      <c r="T11" s="52">
        <v>29</v>
      </c>
      <c r="U11" s="52">
        <v>49</v>
      </c>
      <c r="V11" s="52">
        <v>59</v>
      </c>
      <c r="W11" s="52">
        <v>28</v>
      </c>
      <c r="DA11" s="63" t="s">
        <v>1140</v>
      </c>
    </row>
    <row r="12" spans="1:105" ht="12" customHeight="1" x14ac:dyDescent="0.25">
      <c r="A12" s="97" t="s">
        <v>123</v>
      </c>
      <c r="B12" s="52"/>
      <c r="C12" s="52">
        <v>2</v>
      </c>
      <c r="D12" s="52">
        <v>3</v>
      </c>
      <c r="E12" s="52">
        <v>2</v>
      </c>
      <c r="F12" s="52">
        <v>2</v>
      </c>
      <c r="G12" s="52">
        <v>3</v>
      </c>
      <c r="H12" s="52">
        <v>2</v>
      </c>
      <c r="I12" s="52">
        <v>1</v>
      </c>
      <c r="J12" s="52">
        <v>0</v>
      </c>
      <c r="K12" s="52">
        <v>0</v>
      </c>
      <c r="L12" s="52">
        <v>2</v>
      </c>
      <c r="M12" s="52">
        <v>1</v>
      </c>
      <c r="N12" s="52">
        <v>3</v>
      </c>
      <c r="O12" s="52">
        <v>2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1</v>
      </c>
      <c r="V12" s="52">
        <v>0</v>
      </c>
      <c r="W12" s="52">
        <v>0</v>
      </c>
      <c r="DA12" s="63" t="s">
        <v>1141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16187</v>
      </c>
      <c r="D15" s="52">
        <v>16201</v>
      </c>
      <c r="E15" s="52">
        <v>16284</v>
      </c>
      <c r="F15" s="52">
        <v>16476</v>
      </c>
      <c r="G15" s="52">
        <v>16810</v>
      </c>
      <c r="H15" s="52">
        <v>17335</v>
      </c>
      <c r="I15" s="52">
        <v>8397</v>
      </c>
      <c r="J15" s="52">
        <v>3965</v>
      </c>
      <c r="K15" s="52">
        <v>4971</v>
      </c>
      <c r="L15" s="52">
        <v>3933</v>
      </c>
      <c r="M15" s="52">
        <v>4476</v>
      </c>
      <c r="N15" s="52">
        <v>4830</v>
      </c>
      <c r="O15" s="52">
        <v>4189</v>
      </c>
      <c r="P15" s="52">
        <v>1399</v>
      </c>
      <c r="Q15" s="52">
        <v>1340</v>
      </c>
      <c r="R15" s="52">
        <v>255</v>
      </c>
      <c r="S15" s="52">
        <v>356</v>
      </c>
      <c r="T15" s="52">
        <v>1303</v>
      </c>
      <c r="U15" s="52">
        <v>1949</v>
      </c>
      <c r="V15" s="52">
        <v>2078</v>
      </c>
      <c r="W15" s="52">
        <v>1077</v>
      </c>
      <c r="DA15" s="63" t="s">
        <v>1142</v>
      </c>
    </row>
    <row r="16" spans="1:105" ht="12" customHeight="1" x14ac:dyDescent="0.25">
      <c r="A16" s="97" t="s">
        <v>121</v>
      </c>
      <c r="B16" s="52"/>
      <c r="C16" s="52">
        <v>5340</v>
      </c>
      <c r="D16" s="52">
        <v>5346</v>
      </c>
      <c r="E16" s="52">
        <v>5374</v>
      </c>
      <c r="F16" s="52">
        <v>5444</v>
      </c>
      <c r="G16" s="52">
        <v>5570</v>
      </c>
      <c r="H16" s="52">
        <v>5793</v>
      </c>
      <c r="I16" s="52">
        <v>2963</v>
      </c>
      <c r="J16" s="52">
        <v>1757</v>
      </c>
      <c r="K16" s="52">
        <v>2746</v>
      </c>
      <c r="L16" s="52">
        <v>3076</v>
      </c>
      <c r="M16" s="52">
        <v>3520</v>
      </c>
      <c r="N16" s="52">
        <v>4074</v>
      </c>
      <c r="O16" s="52">
        <v>3524</v>
      </c>
      <c r="P16" s="52">
        <v>1176</v>
      </c>
      <c r="Q16" s="52">
        <v>1135</v>
      </c>
      <c r="R16" s="52">
        <v>231</v>
      </c>
      <c r="S16" s="52">
        <v>311</v>
      </c>
      <c r="T16" s="52">
        <v>1195</v>
      </c>
      <c r="U16" s="52">
        <v>1804</v>
      </c>
      <c r="V16" s="52">
        <v>1980</v>
      </c>
      <c r="W16" s="52">
        <v>1001</v>
      </c>
      <c r="DA16" s="63" t="s">
        <v>1143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1077</v>
      </c>
      <c r="D20" s="52">
        <v>1077</v>
      </c>
      <c r="E20" s="52">
        <v>1084</v>
      </c>
      <c r="F20" s="52">
        <v>1100</v>
      </c>
      <c r="G20" s="52">
        <v>1128</v>
      </c>
      <c r="H20" s="52">
        <v>1173</v>
      </c>
      <c r="I20" s="52">
        <v>600</v>
      </c>
      <c r="J20" s="52">
        <v>268</v>
      </c>
      <c r="K20" s="52">
        <v>417</v>
      </c>
      <c r="L20" s="52">
        <v>520</v>
      </c>
      <c r="M20" s="52">
        <v>550</v>
      </c>
      <c r="N20" s="52">
        <v>569</v>
      </c>
      <c r="O20" s="52">
        <v>578</v>
      </c>
      <c r="P20" s="52">
        <v>332</v>
      </c>
      <c r="Q20" s="52">
        <v>162</v>
      </c>
      <c r="R20" s="52">
        <v>68</v>
      </c>
      <c r="S20" s="52">
        <v>60</v>
      </c>
      <c r="T20" s="52">
        <v>172</v>
      </c>
      <c r="U20" s="52">
        <v>220</v>
      </c>
      <c r="V20" s="52">
        <v>285</v>
      </c>
      <c r="W20" s="52">
        <v>225</v>
      </c>
      <c r="DA20" s="63" t="s">
        <v>1144</v>
      </c>
    </row>
    <row r="21" spans="1:105" ht="12" customHeight="1" x14ac:dyDescent="0.25">
      <c r="A21" s="97" t="s">
        <v>50</v>
      </c>
      <c r="B21" s="52"/>
      <c r="C21" s="52">
        <v>158</v>
      </c>
      <c r="D21" s="52">
        <v>158</v>
      </c>
      <c r="E21" s="52">
        <v>158</v>
      </c>
      <c r="F21" s="52">
        <v>160</v>
      </c>
      <c r="G21" s="52">
        <v>164</v>
      </c>
      <c r="H21" s="52">
        <v>169</v>
      </c>
      <c r="I21" s="52">
        <v>81</v>
      </c>
      <c r="J21" s="52">
        <v>31</v>
      </c>
      <c r="K21" s="52">
        <v>53</v>
      </c>
      <c r="L21" s="52">
        <v>52</v>
      </c>
      <c r="M21" s="52">
        <v>63</v>
      </c>
      <c r="N21" s="52">
        <v>62</v>
      </c>
      <c r="O21" s="52">
        <v>48</v>
      </c>
      <c r="P21" s="52">
        <v>8</v>
      </c>
      <c r="Q21" s="52">
        <v>8</v>
      </c>
      <c r="R21" s="52">
        <v>7</v>
      </c>
      <c r="S21" s="52">
        <v>8</v>
      </c>
      <c r="T21" s="52">
        <v>10</v>
      </c>
      <c r="U21" s="52">
        <v>16</v>
      </c>
      <c r="V21" s="52">
        <v>19</v>
      </c>
      <c r="W21" s="52">
        <v>6</v>
      </c>
      <c r="DA21" s="63" t="s">
        <v>1145</v>
      </c>
    </row>
    <row r="22" spans="1:105" ht="12" customHeight="1" x14ac:dyDescent="0.25">
      <c r="A22" s="109" t="s">
        <v>120</v>
      </c>
      <c r="B22" s="36"/>
      <c r="C22" s="36">
        <v>24040</v>
      </c>
      <c r="D22" s="36">
        <v>24062</v>
      </c>
      <c r="E22" s="36">
        <v>24205</v>
      </c>
      <c r="F22" s="36">
        <v>24539</v>
      </c>
      <c r="G22" s="36">
        <v>25142</v>
      </c>
      <c r="H22" s="36">
        <v>26129</v>
      </c>
      <c r="I22" s="36">
        <v>13206</v>
      </c>
      <c r="J22" s="36">
        <v>5779</v>
      </c>
      <c r="K22" s="36">
        <v>10527</v>
      </c>
      <c r="L22" s="36">
        <v>9558</v>
      </c>
      <c r="M22" s="36">
        <v>12031</v>
      </c>
      <c r="N22" s="36">
        <v>12087</v>
      </c>
      <c r="O22" s="36">
        <v>9880</v>
      </c>
      <c r="P22" s="36">
        <v>5984</v>
      </c>
      <c r="Q22" s="36">
        <v>7257</v>
      </c>
      <c r="R22" s="36">
        <v>7797</v>
      </c>
      <c r="S22" s="36">
        <v>4109</v>
      </c>
      <c r="T22" s="36">
        <v>3114</v>
      </c>
      <c r="U22" s="36">
        <v>4317</v>
      </c>
      <c r="V22" s="36">
        <v>6721</v>
      </c>
      <c r="W22" s="36">
        <v>3930</v>
      </c>
      <c r="DA22" s="60" t="s">
        <v>1146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1147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2771</v>
      </c>
      <c r="D26" s="52">
        <v>2290</v>
      </c>
      <c r="E26" s="52">
        <v>1683</v>
      </c>
      <c r="F26" s="52">
        <v>2248</v>
      </c>
      <c r="G26" s="52">
        <v>2248</v>
      </c>
      <c r="H26" s="52">
        <v>2257</v>
      </c>
      <c r="I26" s="52">
        <v>2271</v>
      </c>
      <c r="J26" s="52">
        <v>2306</v>
      </c>
      <c r="K26" s="52">
        <v>4126</v>
      </c>
      <c r="L26" s="52">
        <v>3100</v>
      </c>
      <c r="M26" s="52">
        <v>2716</v>
      </c>
      <c r="N26" s="52">
        <v>2040</v>
      </c>
      <c r="O26" s="52">
        <v>1802</v>
      </c>
      <c r="P26" s="52">
        <v>125</v>
      </c>
      <c r="Q26" s="52">
        <v>491</v>
      </c>
      <c r="R26" s="52">
        <v>938</v>
      </c>
      <c r="S26" s="52">
        <v>1371</v>
      </c>
      <c r="T26" s="52">
        <v>1736</v>
      </c>
      <c r="U26" s="52">
        <v>2070</v>
      </c>
      <c r="V26" s="52">
        <v>2401</v>
      </c>
      <c r="W26" s="52">
        <v>2249</v>
      </c>
      <c r="DA26" s="63" t="s">
        <v>1148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30</v>
      </c>
      <c r="D29" s="52">
        <v>30</v>
      </c>
      <c r="E29" s="52">
        <v>31</v>
      </c>
      <c r="F29" s="52">
        <v>32</v>
      </c>
      <c r="G29" s="52">
        <v>35</v>
      </c>
      <c r="H29" s="52">
        <v>40</v>
      </c>
      <c r="I29" s="52">
        <v>30</v>
      </c>
      <c r="J29" s="52">
        <v>28</v>
      </c>
      <c r="K29" s="52">
        <v>50</v>
      </c>
      <c r="L29" s="52">
        <v>54</v>
      </c>
      <c r="M29" s="52">
        <v>67</v>
      </c>
      <c r="N29" s="52">
        <v>95</v>
      </c>
      <c r="O29" s="52">
        <v>143</v>
      </c>
      <c r="P29" s="52">
        <v>120</v>
      </c>
      <c r="Q29" s="52">
        <v>100</v>
      </c>
      <c r="R29" s="52">
        <v>60</v>
      </c>
      <c r="S29" s="52">
        <v>37</v>
      </c>
      <c r="T29" s="52">
        <v>24</v>
      </c>
      <c r="U29" s="52">
        <v>32</v>
      </c>
      <c r="V29" s="52">
        <v>55</v>
      </c>
      <c r="W29" s="52">
        <v>75</v>
      </c>
      <c r="DA29" s="63" t="s">
        <v>1149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151</v>
      </c>
      <c r="D31" s="52">
        <v>152</v>
      </c>
      <c r="E31" s="52">
        <v>151</v>
      </c>
      <c r="F31" s="52">
        <v>152</v>
      </c>
      <c r="G31" s="52">
        <v>154</v>
      </c>
      <c r="H31" s="52">
        <v>159</v>
      </c>
      <c r="I31" s="52">
        <v>81</v>
      </c>
      <c r="J31" s="52">
        <v>89</v>
      </c>
      <c r="K31" s="52">
        <v>253</v>
      </c>
      <c r="L31" s="52">
        <v>142</v>
      </c>
      <c r="M31" s="52">
        <v>71</v>
      </c>
      <c r="N31" s="52">
        <v>125</v>
      </c>
      <c r="O31" s="52">
        <v>155</v>
      </c>
      <c r="P31" s="52">
        <v>58</v>
      </c>
      <c r="Q31" s="52">
        <v>25</v>
      </c>
      <c r="R31" s="52">
        <v>15</v>
      </c>
      <c r="S31" s="52">
        <v>23</v>
      </c>
      <c r="T31" s="52">
        <v>32</v>
      </c>
      <c r="U31" s="52">
        <v>38</v>
      </c>
      <c r="V31" s="52">
        <v>56</v>
      </c>
      <c r="W31" s="52">
        <v>47</v>
      </c>
      <c r="DA31" s="63" t="s">
        <v>1150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1</v>
      </c>
      <c r="E32" s="52">
        <v>0</v>
      </c>
      <c r="F32" s="52">
        <v>1</v>
      </c>
      <c r="G32" s="52">
        <v>0</v>
      </c>
      <c r="H32" s="52">
        <v>1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3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1151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3266</v>
      </c>
      <c r="D35" s="52">
        <v>3269</v>
      </c>
      <c r="E35" s="52">
        <v>3287</v>
      </c>
      <c r="F35" s="52">
        <v>3341</v>
      </c>
      <c r="G35" s="52">
        <v>3452</v>
      </c>
      <c r="H35" s="52">
        <v>3653</v>
      </c>
      <c r="I35" s="52">
        <v>2031</v>
      </c>
      <c r="J35" s="52">
        <v>1666</v>
      </c>
      <c r="K35" s="52">
        <v>2478</v>
      </c>
      <c r="L35" s="52">
        <v>2148</v>
      </c>
      <c r="M35" s="52">
        <v>2299</v>
      </c>
      <c r="N35" s="52">
        <v>2630</v>
      </c>
      <c r="O35" s="52">
        <v>2596</v>
      </c>
      <c r="P35" s="52">
        <v>1488</v>
      </c>
      <c r="Q35" s="52">
        <v>1158</v>
      </c>
      <c r="R35" s="52">
        <v>785</v>
      </c>
      <c r="S35" s="52">
        <v>887</v>
      </c>
      <c r="T35" s="52">
        <v>1211</v>
      </c>
      <c r="U35" s="52">
        <v>1583</v>
      </c>
      <c r="V35" s="52">
        <v>2002</v>
      </c>
      <c r="W35" s="52">
        <v>1869</v>
      </c>
      <c r="DA35" s="63" t="s">
        <v>1152</v>
      </c>
    </row>
    <row r="36" spans="1:105" ht="12" customHeight="1" x14ac:dyDescent="0.25">
      <c r="A36" s="97" t="s">
        <v>121</v>
      </c>
      <c r="B36" s="52"/>
      <c r="C36" s="52">
        <v>1078</v>
      </c>
      <c r="D36" s="52">
        <v>1078</v>
      </c>
      <c r="E36" s="52">
        <v>1085</v>
      </c>
      <c r="F36" s="52">
        <v>1104</v>
      </c>
      <c r="G36" s="52">
        <v>1149</v>
      </c>
      <c r="H36" s="52">
        <v>1243</v>
      </c>
      <c r="I36" s="52">
        <v>780</v>
      </c>
      <c r="J36" s="52">
        <v>971</v>
      </c>
      <c r="K36" s="52">
        <v>1534</v>
      </c>
      <c r="L36" s="52">
        <v>1442</v>
      </c>
      <c r="M36" s="52">
        <v>1813</v>
      </c>
      <c r="N36" s="52">
        <v>2350</v>
      </c>
      <c r="O36" s="52">
        <v>2360</v>
      </c>
      <c r="P36" s="52">
        <v>1100</v>
      </c>
      <c r="Q36" s="52">
        <v>748</v>
      </c>
      <c r="R36" s="52">
        <v>728</v>
      </c>
      <c r="S36" s="52">
        <v>818</v>
      </c>
      <c r="T36" s="52">
        <v>1085</v>
      </c>
      <c r="U36" s="52">
        <v>1462</v>
      </c>
      <c r="V36" s="52">
        <v>1857</v>
      </c>
      <c r="W36" s="52">
        <v>1723</v>
      </c>
      <c r="DA36" s="63" t="s">
        <v>1153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29</v>
      </c>
      <c r="D40" s="52">
        <v>30</v>
      </c>
      <c r="E40" s="52">
        <v>29</v>
      </c>
      <c r="F40" s="52">
        <v>29</v>
      </c>
      <c r="G40" s="52">
        <v>31</v>
      </c>
      <c r="H40" s="52">
        <v>32</v>
      </c>
      <c r="I40" s="52">
        <v>18</v>
      </c>
      <c r="J40" s="52">
        <v>14</v>
      </c>
      <c r="K40" s="52">
        <v>17</v>
      </c>
      <c r="L40" s="52">
        <v>21</v>
      </c>
      <c r="M40" s="52">
        <v>21</v>
      </c>
      <c r="N40" s="52">
        <v>31</v>
      </c>
      <c r="O40" s="52">
        <v>27</v>
      </c>
      <c r="P40" s="52">
        <v>11</v>
      </c>
      <c r="Q40" s="52">
        <v>4</v>
      </c>
      <c r="R40" s="52">
        <v>1</v>
      </c>
      <c r="S40" s="52">
        <v>0</v>
      </c>
      <c r="T40" s="52">
        <v>1</v>
      </c>
      <c r="U40" s="52">
        <v>7</v>
      </c>
      <c r="V40" s="52">
        <v>7</v>
      </c>
      <c r="W40" s="52">
        <v>7</v>
      </c>
      <c r="DA40" s="63" t="s">
        <v>1154</v>
      </c>
    </row>
    <row r="41" spans="1:105" ht="12" customHeight="1" x14ac:dyDescent="0.25">
      <c r="A41" s="109" t="s">
        <v>120</v>
      </c>
      <c r="B41" s="36"/>
      <c r="C41" s="36">
        <v>4467</v>
      </c>
      <c r="D41" s="36">
        <v>4469</v>
      </c>
      <c r="E41" s="36">
        <v>4495</v>
      </c>
      <c r="F41" s="36">
        <v>4565</v>
      </c>
      <c r="G41" s="36">
        <v>4725</v>
      </c>
      <c r="H41" s="36">
        <v>5026</v>
      </c>
      <c r="I41" s="36">
        <v>2875</v>
      </c>
      <c r="J41" s="36">
        <v>2703</v>
      </c>
      <c r="K41" s="36">
        <v>4228</v>
      </c>
      <c r="L41" s="36">
        <v>3681</v>
      </c>
      <c r="M41" s="36">
        <v>4181</v>
      </c>
      <c r="N41" s="36">
        <v>5100</v>
      </c>
      <c r="O41" s="36">
        <v>5094</v>
      </c>
      <c r="P41" s="36">
        <v>2636</v>
      </c>
      <c r="Q41" s="36">
        <v>1933</v>
      </c>
      <c r="R41" s="36">
        <v>1514</v>
      </c>
      <c r="S41" s="36">
        <v>1728</v>
      </c>
      <c r="T41" s="36">
        <v>2331</v>
      </c>
      <c r="U41" s="36">
        <v>3090</v>
      </c>
      <c r="V41" s="36">
        <v>3907</v>
      </c>
      <c r="W41" s="36">
        <v>3631</v>
      </c>
      <c r="DA41" s="60" t="s">
        <v>1155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1156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69805</v>
      </c>
      <c r="D45" s="52">
        <v>69823</v>
      </c>
      <c r="E45" s="52">
        <v>69949</v>
      </c>
      <c r="F45" s="52">
        <v>70298</v>
      </c>
      <c r="G45" s="52">
        <v>70972</v>
      </c>
      <c r="H45" s="52">
        <v>72023</v>
      </c>
      <c r="I45" s="52">
        <v>73503</v>
      </c>
      <c r="J45" s="52">
        <v>75465</v>
      </c>
      <c r="K45" s="52">
        <v>77956</v>
      </c>
      <c r="L45" s="52">
        <v>81044</v>
      </c>
      <c r="M45" s="52">
        <v>84792</v>
      </c>
      <c r="N45" s="52">
        <v>89290</v>
      </c>
      <c r="O45" s="52">
        <v>80672</v>
      </c>
      <c r="P45" s="52">
        <v>31091</v>
      </c>
      <c r="Q45" s="52">
        <v>38379</v>
      </c>
      <c r="R45" s="52">
        <v>46751</v>
      </c>
      <c r="S45" s="52">
        <v>56245</v>
      </c>
      <c r="T45" s="52">
        <v>52427</v>
      </c>
      <c r="U45" s="52">
        <v>46251</v>
      </c>
      <c r="V45" s="52">
        <v>41016</v>
      </c>
      <c r="W45" s="52">
        <v>43537</v>
      </c>
      <c r="DA45" s="63" t="s">
        <v>1157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928</v>
      </c>
      <c r="D48" s="52">
        <v>934</v>
      </c>
      <c r="E48" s="52">
        <v>967</v>
      </c>
      <c r="F48" s="52">
        <v>1058</v>
      </c>
      <c r="G48" s="52">
        <v>1228</v>
      </c>
      <c r="H48" s="52">
        <v>1503</v>
      </c>
      <c r="I48" s="52">
        <v>1341</v>
      </c>
      <c r="J48" s="52">
        <v>1506</v>
      </c>
      <c r="K48" s="52">
        <v>2215</v>
      </c>
      <c r="L48" s="52">
        <v>1985</v>
      </c>
      <c r="M48" s="52">
        <v>1934</v>
      </c>
      <c r="N48" s="52">
        <v>1752</v>
      </c>
      <c r="O48" s="52">
        <v>2379</v>
      </c>
      <c r="P48" s="52">
        <v>1621</v>
      </c>
      <c r="Q48" s="52">
        <v>1781</v>
      </c>
      <c r="R48" s="52">
        <v>1978</v>
      </c>
      <c r="S48" s="52">
        <v>2336</v>
      </c>
      <c r="T48" s="52">
        <v>2588</v>
      </c>
      <c r="U48" s="52">
        <v>2675</v>
      </c>
      <c r="V48" s="52">
        <v>2715</v>
      </c>
      <c r="W48" s="52">
        <v>2894</v>
      </c>
      <c r="DA48" s="63" t="s">
        <v>1158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40368</v>
      </c>
      <c r="D50" s="52">
        <v>40376</v>
      </c>
      <c r="E50" s="52">
        <v>40436</v>
      </c>
      <c r="F50" s="52">
        <v>40610</v>
      </c>
      <c r="G50" s="52">
        <v>40943</v>
      </c>
      <c r="H50" s="52">
        <v>41488</v>
      </c>
      <c r="I50" s="52">
        <v>45568</v>
      </c>
      <c r="J50" s="52">
        <v>65731</v>
      </c>
      <c r="K50" s="52">
        <v>64683</v>
      </c>
      <c r="L50" s="52">
        <v>65223</v>
      </c>
      <c r="M50" s="52">
        <v>66872</v>
      </c>
      <c r="N50" s="52">
        <v>69469</v>
      </c>
      <c r="O50" s="52">
        <v>60293</v>
      </c>
      <c r="P50" s="52">
        <v>22469</v>
      </c>
      <c r="Q50" s="52">
        <v>22478</v>
      </c>
      <c r="R50" s="52">
        <v>30476</v>
      </c>
      <c r="S50" s="52">
        <v>35472</v>
      </c>
      <c r="T50" s="52">
        <v>35293</v>
      </c>
      <c r="U50" s="52">
        <v>31477</v>
      </c>
      <c r="V50" s="52">
        <v>27306</v>
      </c>
      <c r="W50" s="52">
        <v>29471</v>
      </c>
      <c r="DA50" s="63" t="s">
        <v>1159</v>
      </c>
    </row>
    <row r="51" spans="1:105" ht="12" customHeight="1" x14ac:dyDescent="0.25">
      <c r="A51" s="97" t="s">
        <v>137</v>
      </c>
      <c r="B51" s="52"/>
      <c r="C51" s="52">
        <v>120</v>
      </c>
      <c r="D51" s="52">
        <v>121</v>
      </c>
      <c r="E51" s="52">
        <v>120</v>
      </c>
      <c r="F51" s="52">
        <v>120</v>
      </c>
      <c r="G51" s="52">
        <v>123</v>
      </c>
      <c r="H51" s="52">
        <v>124</v>
      </c>
      <c r="I51" s="52">
        <v>143</v>
      </c>
      <c r="J51" s="52">
        <v>255</v>
      </c>
      <c r="K51" s="52">
        <v>287</v>
      </c>
      <c r="L51" s="52">
        <v>321</v>
      </c>
      <c r="M51" s="52">
        <v>358</v>
      </c>
      <c r="N51" s="52">
        <v>406</v>
      </c>
      <c r="O51" s="52">
        <v>414</v>
      </c>
      <c r="P51" s="52">
        <v>142</v>
      </c>
      <c r="Q51" s="52">
        <v>170</v>
      </c>
      <c r="R51" s="52">
        <v>244</v>
      </c>
      <c r="S51" s="52">
        <v>350</v>
      </c>
      <c r="T51" s="52">
        <v>335</v>
      </c>
      <c r="U51" s="52">
        <v>283</v>
      </c>
      <c r="V51" s="52">
        <v>204</v>
      </c>
      <c r="W51" s="52">
        <v>213</v>
      </c>
      <c r="DA51" s="63" t="s">
        <v>1160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44088</v>
      </c>
      <c r="D54" s="52">
        <v>44186</v>
      </c>
      <c r="E54" s="52">
        <v>44872</v>
      </c>
      <c r="F54" s="52">
        <v>46727</v>
      </c>
      <c r="G54" s="52">
        <v>50239</v>
      </c>
      <c r="H54" s="52">
        <v>55687</v>
      </c>
      <c r="I54" s="52">
        <v>37120</v>
      </c>
      <c r="J54" s="52">
        <v>31020</v>
      </c>
      <c r="K54" s="52">
        <v>44049</v>
      </c>
      <c r="L54" s="52">
        <v>39041</v>
      </c>
      <c r="M54" s="52">
        <v>30861</v>
      </c>
      <c r="N54" s="52">
        <v>22920</v>
      </c>
      <c r="O54" s="52">
        <v>22897</v>
      </c>
      <c r="P54" s="52">
        <v>19545</v>
      </c>
      <c r="Q54" s="52">
        <v>18615</v>
      </c>
      <c r="R54" s="52">
        <v>17905</v>
      </c>
      <c r="S54" s="52">
        <v>18277</v>
      </c>
      <c r="T54" s="52">
        <v>23114</v>
      </c>
      <c r="U54" s="52">
        <v>20646</v>
      </c>
      <c r="V54" s="52">
        <v>21040</v>
      </c>
      <c r="W54" s="52">
        <v>21305</v>
      </c>
      <c r="DA54" s="63" t="s">
        <v>1161</v>
      </c>
    </row>
    <row r="55" spans="1:105" ht="12" customHeight="1" x14ac:dyDescent="0.25">
      <c r="A55" s="97" t="s">
        <v>121</v>
      </c>
      <c r="B55" s="52"/>
      <c r="C55" s="52">
        <v>14545</v>
      </c>
      <c r="D55" s="52">
        <v>14580</v>
      </c>
      <c r="E55" s="52">
        <v>14823</v>
      </c>
      <c r="F55" s="52">
        <v>15480</v>
      </c>
      <c r="G55" s="52">
        <v>16783</v>
      </c>
      <c r="H55" s="52">
        <v>18951</v>
      </c>
      <c r="I55" s="52">
        <v>13747</v>
      </c>
      <c r="J55" s="52">
        <v>13924</v>
      </c>
      <c r="K55" s="52">
        <v>20304</v>
      </c>
      <c r="L55" s="52">
        <v>21275</v>
      </c>
      <c r="M55" s="52">
        <v>22764</v>
      </c>
      <c r="N55" s="52">
        <v>21813</v>
      </c>
      <c r="O55" s="52">
        <v>23406</v>
      </c>
      <c r="P55" s="52">
        <v>19094</v>
      </c>
      <c r="Q55" s="52">
        <v>20492</v>
      </c>
      <c r="R55" s="52">
        <v>24751</v>
      </c>
      <c r="S55" s="52">
        <v>26687</v>
      </c>
      <c r="T55" s="52">
        <v>19256</v>
      </c>
      <c r="U55" s="52">
        <v>18386</v>
      </c>
      <c r="V55" s="52">
        <v>18998</v>
      </c>
      <c r="W55" s="52">
        <v>18889</v>
      </c>
      <c r="DA55" s="63" t="s">
        <v>1162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911</v>
      </c>
      <c r="D59" s="52">
        <v>912</v>
      </c>
      <c r="E59" s="52">
        <v>922</v>
      </c>
      <c r="F59" s="52">
        <v>950</v>
      </c>
      <c r="G59" s="52">
        <v>1000</v>
      </c>
      <c r="H59" s="52">
        <v>1083</v>
      </c>
      <c r="I59" s="52">
        <v>656</v>
      </c>
      <c r="J59" s="52">
        <v>580</v>
      </c>
      <c r="K59" s="52">
        <v>680</v>
      </c>
      <c r="L59" s="52">
        <v>643</v>
      </c>
      <c r="M59" s="52">
        <v>650</v>
      </c>
      <c r="N59" s="52">
        <v>618</v>
      </c>
      <c r="O59" s="52">
        <v>519</v>
      </c>
      <c r="P59" s="52">
        <v>222</v>
      </c>
      <c r="Q59" s="52">
        <v>203</v>
      </c>
      <c r="R59" s="52">
        <v>215</v>
      </c>
      <c r="S59" s="52">
        <v>219</v>
      </c>
      <c r="T59" s="52">
        <v>187</v>
      </c>
      <c r="U59" s="52">
        <v>171</v>
      </c>
      <c r="V59" s="52">
        <v>197</v>
      </c>
      <c r="W59" s="52">
        <v>254</v>
      </c>
      <c r="DA59" s="63" t="s">
        <v>1163</v>
      </c>
    </row>
    <row r="60" spans="1:105" ht="12" customHeight="1" x14ac:dyDescent="0.25">
      <c r="A60" s="109" t="s">
        <v>120</v>
      </c>
      <c r="B60" s="36"/>
      <c r="C60" s="36">
        <v>138699</v>
      </c>
      <c r="D60" s="36">
        <v>138976</v>
      </c>
      <c r="E60" s="36">
        <v>140930</v>
      </c>
      <c r="F60" s="36">
        <v>146305</v>
      </c>
      <c r="G60" s="36">
        <v>156727</v>
      </c>
      <c r="H60" s="36">
        <v>173540</v>
      </c>
      <c r="I60" s="36">
        <v>114975</v>
      </c>
      <c r="J60" s="36">
        <v>115477</v>
      </c>
      <c r="K60" s="36">
        <v>136573</v>
      </c>
      <c r="L60" s="36">
        <v>134280</v>
      </c>
      <c r="M60" s="36">
        <v>126813</v>
      </c>
      <c r="N60" s="36">
        <v>120182</v>
      </c>
      <c r="O60" s="36">
        <v>115434</v>
      </c>
      <c r="P60" s="36">
        <v>71126</v>
      </c>
      <c r="Q60" s="36">
        <v>83925</v>
      </c>
      <c r="R60" s="36">
        <v>99876</v>
      </c>
      <c r="S60" s="36">
        <v>109431</v>
      </c>
      <c r="T60" s="36">
        <v>106997</v>
      </c>
      <c r="U60" s="36">
        <v>98964</v>
      </c>
      <c r="V60" s="36">
        <v>92386</v>
      </c>
      <c r="W60" s="36">
        <v>89973</v>
      </c>
      <c r="DA60" s="60" t="s">
        <v>1164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1165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55313</v>
      </c>
      <c r="D64" s="52">
        <v>55332</v>
      </c>
      <c r="E64" s="52">
        <v>55466</v>
      </c>
      <c r="F64" s="52">
        <v>55833</v>
      </c>
      <c r="G64" s="52">
        <v>56581</v>
      </c>
      <c r="H64" s="52">
        <v>57885</v>
      </c>
      <c r="I64" s="52">
        <v>59935</v>
      </c>
      <c r="J64" s="52">
        <v>62883</v>
      </c>
      <c r="K64" s="52">
        <v>66803</v>
      </c>
      <c r="L64" s="52">
        <v>71806</v>
      </c>
      <c r="M64" s="52">
        <v>77959</v>
      </c>
      <c r="N64" s="52">
        <v>85361</v>
      </c>
      <c r="O64" s="52">
        <v>83050</v>
      </c>
      <c r="P64" s="52">
        <v>48972</v>
      </c>
      <c r="Q64" s="52">
        <v>60698</v>
      </c>
      <c r="R64" s="52">
        <v>74069</v>
      </c>
      <c r="S64" s="52">
        <v>89194</v>
      </c>
      <c r="T64" s="52">
        <v>90695</v>
      </c>
      <c r="U64" s="52">
        <v>92212</v>
      </c>
      <c r="V64" s="52">
        <v>89045</v>
      </c>
      <c r="W64" s="52">
        <v>83367</v>
      </c>
      <c r="DA64" s="63" t="s">
        <v>1166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736</v>
      </c>
      <c r="D67" s="52">
        <v>741</v>
      </c>
      <c r="E67" s="52">
        <v>770</v>
      </c>
      <c r="F67" s="52">
        <v>850</v>
      </c>
      <c r="G67" s="52">
        <v>1013</v>
      </c>
      <c r="H67" s="52">
        <v>1283</v>
      </c>
      <c r="I67" s="52">
        <v>1285</v>
      </c>
      <c r="J67" s="52">
        <v>1653</v>
      </c>
      <c r="K67" s="52">
        <v>2570</v>
      </c>
      <c r="L67" s="52">
        <v>2830</v>
      </c>
      <c r="M67" s="52">
        <v>3413</v>
      </c>
      <c r="N67" s="52">
        <v>3789</v>
      </c>
      <c r="O67" s="52">
        <v>4601</v>
      </c>
      <c r="P67" s="52">
        <v>3828</v>
      </c>
      <c r="Q67" s="52">
        <v>3342</v>
      </c>
      <c r="R67" s="52">
        <v>2839</v>
      </c>
      <c r="S67" s="52">
        <v>2936</v>
      </c>
      <c r="T67" s="52">
        <v>3080</v>
      </c>
      <c r="U67" s="52">
        <v>3325</v>
      </c>
      <c r="V67" s="52">
        <v>3700</v>
      </c>
      <c r="W67" s="52">
        <v>4487</v>
      </c>
      <c r="DA67" s="63" t="s">
        <v>1167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33147</v>
      </c>
      <c r="D69" s="52">
        <v>33158</v>
      </c>
      <c r="E69" s="52">
        <v>33240</v>
      </c>
      <c r="F69" s="52">
        <v>33459</v>
      </c>
      <c r="G69" s="52">
        <v>33911</v>
      </c>
      <c r="H69" s="52">
        <v>34697</v>
      </c>
      <c r="I69" s="52">
        <v>39153</v>
      </c>
      <c r="J69" s="52">
        <v>57754</v>
      </c>
      <c r="K69" s="52">
        <v>59180</v>
      </c>
      <c r="L69" s="52">
        <v>62904</v>
      </c>
      <c r="M69" s="52">
        <v>67498</v>
      </c>
      <c r="N69" s="52">
        <v>73569</v>
      </c>
      <c r="O69" s="52">
        <v>70027</v>
      </c>
      <c r="P69" s="52">
        <v>35872</v>
      </c>
      <c r="Q69" s="52">
        <v>45904</v>
      </c>
      <c r="R69" s="52">
        <v>56976</v>
      </c>
      <c r="S69" s="52">
        <v>71003</v>
      </c>
      <c r="T69" s="52">
        <v>73234</v>
      </c>
      <c r="U69" s="52">
        <v>75093</v>
      </c>
      <c r="V69" s="52">
        <v>71486</v>
      </c>
      <c r="W69" s="52">
        <v>66529</v>
      </c>
      <c r="DA69" s="63" t="s">
        <v>1168</v>
      </c>
    </row>
    <row r="70" spans="1:105" ht="12" customHeight="1" x14ac:dyDescent="0.25">
      <c r="A70" s="97" t="s">
        <v>133</v>
      </c>
      <c r="B70" s="52"/>
      <c r="C70" s="52">
        <v>95</v>
      </c>
      <c r="D70" s="52">
        <v>94</v>
      </c>
      <c r="E70" s="52">
        <v>95</v>
      </c>
      <c r="F70" s="52">
        <v>96</v>
      </c>
      <c r="G70" s="52">
        <v>97</v>
      </c>
      <c r="H70" s="52">
        <v>100</v>
      </c>
      <c r="I70" s="52">
        <v>123</v>
      </c>
      <c r="J70" s="52">
        <v>206</v>
      </c>
      <c r="K70" s="52">
        <v>236</v>
      </c>
      <c r="L70" s="52">
        <v>279</v>
      </c>
      <c r="M70" s="52">
        <v>323</v>
      </c>
      <c r="N70" s="52">
        <v>382</v>
      </c>
      <c r="O70" s="52">
        <v>427</v>
      </c>
      <c r="P70" s="52">
        <v>275</v>
      </c>
      <c r="Q70" s="52">
        <v>363</v>
      </c>
      <c r="R70" s="52">
        <v>437</v>
      </c>
      <c r="S70" s="52">
        <v>568</v>
      </c>
      <c r="T70" s="52">
        <v>590</v>
      </c>
      <c r="U70" s="52">
        <v>623</v>
      </c>
      <c r="V70" s="52">
        <v>590</v>
      </c>
      <c r="W70" s="52">
        <v>527</v>
      </c>
      <c r="DA70" s="63" t="s">
        <v>1169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33192</v>
      </c>
      <c r="D73" s="52">
        <v>33269</v>
      </c>
      <c r="E73" s="52">
        <v>33802</v>
      </c>
      <c r="F73" s="52">
        <v>35270</v>
      </c>
      <c r="G73" s="52">
        <v>38145</v>
      </c>
      <c r="H73" s="52">
        <v>42910</v>
      </c>
      <c r="I73" s="52">
        <v>30110</v>
      </c>
      <c r="J73" s="52">
        <v>26772</v>
      </c>
      <c r="K73" s="52">
        <v>39782</v>
      </c>
      <c r="L73" s="52">
        <v>39809</v>
      </c>
      <c r="M73" s="52">
        <v>38596</v>
      </c>
      <c r="N73" s="52">
        <v>35767</v>
      </c>
      <c r="O73" s="52">
        <v>32385</v>
      </c>
      <c r="P73" s="52">
        <v>27294</v>
      </c>
      <c r="Q73" s="52">
        <v>21555</v>
      </c>
      <c r="R73" s="52">
        <v>19977</v>
      </c>
      <c r="S73" s="52">
        <v>19917</v>
      </c>
      <c r="T73" s="52">
        <v>26260</v>
      </c>
      <c r="U73" s="52">
        <v>25976</v>
      </c>
      <c r="V73" s="52">
        <v>28576</v>
      </c>
      <c r="W73" s="52">
        <v>29538</v>
      </c>
      <c r="DA73" s="63" t="s">
        <v>1170</v>
      </c>
    </row>
    <row r="74" spans="1:105" ht="12" customHeight="1" x14ac:dyDescent="0.25">
      <c r="A74" s="97" t="s">
        <v>121</v>
      </c>
      <c r="B74" s="52"/>
      <c r="C74" s="52">
        <v>10950</v>
      </c>
      <c r="D74" s="52">
        <v>10979</v>
      </c>
      <c r="E74" s="52">
        <v>11167</v>
      </c>
      <c r="F74" s="52">
        <v>11684</v>
      </c>
      <c r="G74" s="52">
        <v>12787</v>
      </c>
      <c r="H74" s="52">
        <v>14827</v>
      </c>
      <c r="I74" s="52">
        <v>11740</v>
      </c>
      <c r="J74" s="52">
        <v>12685</v>
      </c>
      <c r="K74" s="52">
        <v>20011</v>
      </c>
      <c r="L74" s="52">
        <v>24003</v>
      </c>
      <c r="M74" s="52">
        <v>29720</v>
      </c>
      <c r="N74" s="52">
        <v>33085</v>
      </c>
      <c r="O74" s="52">
        <v>33608</v>
      </c>
      <c r="P74" s="52">
        <v>25902</v>
      </c>
      <c r="Q74" s="52">
        <v>22446</v>
      </c>
      <c r="R74" s="52">
        <v>26794</v>
      </c>
      <c r="S74" s="52">
        <v>29160</v>
      </c>
      <c r="T74" s="52">
        <v>22117</v>
      </c>
      <c r="U74" s="52">
        <v>23174</v>
      </c>
      <c r="V74" s="52">
        <v>25810</v>
      </c>
      <c r="W74" s="52">
        <v>26107</v>
      </c>
      <c r="DA74" s="63" t="s">
        <v>1171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22407</v>
      </c>
      <c r="D78" s="52">
        <v>22459</v>
      </c>
      <c r="E78" s="52">
        <v>22835</v>
      </c>
      <c r="F78" s="52">
        <v>23865</v>
      </c>
      <c r="G78" s="52">
        <v>25950</v>
      </c>
      <c r="H78" s="52">
        <v>29521</v>
      </c>
      <c r="I78" s="52">
        <v>21652</v>
      </c>
      <c r="J78" s="52">
        <v>27250</v>
      </c>
      <c r="K78" s="52">
        <v>30854</v>
      </c>
      <c r="L78" s="52">
        <v>33888</v>
      </c>
      <c r="M78" s="52">
        <v>36923</v>
      </c>
      <c r="N78" s="52">
        <v>38684</v>
      </c>
      <c r="O78" s="52">
        <v>36716</v>
      </c>
      <c r="P78" s="52">
        <v>22776</v>
      </c>
      <c r="Q78" s="52">
        <v>24485</v>
      </c>
      <c r="R78" s="52">
        <v>29037</v>
      </c>
      <c r="S78" s="52">
        <v>32472</v>
      </c>
      <c r="T78" s="52">
        <v>32064</v>
      </c>
      <c r="U78" s="52">
        <v>31463</v>
      </c>
      <c r="V78" s="52">
        <v>28897</v>
      </c>
      <c r="W78" s="52">
        <v>27124</v>
      </c>
      <c r="DA78" s="63" t="s">
        <v>1172</v>
      </c>
    </row>
    <row r="79" spans="1:105" ht="12" customHeight="1" x14ac:dyDescent="0.25">
      <c r="A79" s="109" t="s">
        <v>120</v>
      </c>
      <c r="B79" s="36"/>
      <c r="C79" s="36">
        <v>88219</v>
      </c>
      <c r="D79" s="36">
        <v>88428</v>
      </c>
      <c r="E79" s="36">
        <v>89872</v>
      </c>
      <c r="F79" s="36">
        <v>93843</v>
      </c>
      <c r="G79" s="36">
        <v>101797</v>
      </c>
      <c r="H79" s="36">
        <v>115392</v>
      </c>
      <c r="I79" s="36">
        <v>83612</v>
      </c>
      <c r="J79" s="36">
        <v>89643</v>
      </c>
      <c r="K79" s="36">
        <v>118924</v>
      </c>
      <c r="L79" s="36">
        <v>127284</v>
      </c>
      <c r="M79" s="36">
        <v>137799</v>
      </c>
      <c r="N79" s="36">
        <v>142277</v>
      </c>
      <c r="O79" s="36">
        <v>136072</v>
      </c>
      <c r="P79" s="36">
        <v>94359</v>
      </c>
      <c r="Q79" s="36">
        <v>96540</v>
      </c>
      <c r="R79" s="36">
        <v>107886</v>
      </c>
      <c r="S79" s="36">
        <v>122686</v>
      </c>
      <c r="T79" s="36">
        <v>127388</v>
      </c>
      <c r="U79" s="36">
        <v>131205</v>
      </c>
      <c r="V79" s="36">
        <v>134120</v>
      </c>
      <c r="W79" s="36">
        <v>132163</v>
      </c>
      <c r="DA79" s="60" t="s">
        <v>1173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1174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60777</v>
      </c>
      <c r="D83" s="52">
        <v>60794</v>
      </c>
      <c r="E83" s="52">
        <v>60913</v>
      </c>
      <c r="F83" s="52">
        <v>61230</v>
      </c>
      <c r="G83" s="52">
        <v>61842</v>
      </c>
      <c r="H83" s="52">
        <v>62866</v>
      </c>
      <c r="I83" s="52">
        <v>64442</v>
      </c>
      <c r="J83" s="52">
        <v>66743</v>
      </c>
      <c r="K83" s="52">
        <v>69965</v>
      </c>
      <c r="L83" s="52">
        <v>74257</v>
      </c>
      <c r="M83" s="52">
        <v>79792</v>
      </c>
      <c r="N83" s="52">
        <v>86763</v>
      </c>
      <c r="O83" s="52">
        <v>83171</v>
      </c>
      <c r="P83" s="52">
        <v>44865</v>
      </c>
      <c r="Q83" s="52">
        <v>57101</v>
      </c>
      <c r="R83" s="52">
        <v>71331</v>
      </c>
      <c r="S83" s="52">
        <v>87677</v>
      </c>
      <c r="T83" s="52">
        <v>92131</v>
      </c>
      <c r="U83" s="52">
        <v>98289</v>
      </c>
      <c r="V83" s="52">
        <v>105269</v>
      </c>
      <c r="W83" s="52">
        <v>110746</v>
      </c>
      <c r="DA83" s="63" t="s">
        <v>1175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808</v>
      </c>
      <c r="D86" s="52">
        <v>814</v>
      </c>
      <c r="E86" s="52">
        <v>842</v>
      </c>
      <c r="F86" s="52">
        <v>926</v>
      </c>
      <c r="G86" s="52">
        <v>1073</v>
      </c>
      <c r="H86" s="52">
        <v>1329</v>
      </c>
      <c r="I86" s="52">
        <v>1225</v>
      </c>
      <c r="J86" s="52">
        <v>1464</v>
      </c>
      <c r="K86" s="52">
        <v>2264</v>
      </c>
      <c r="L86" s="52">
        <v>2363</v>
      </c>
      <c r="M86" s="52">
        <v>2833</v>
      </c>
      <c r="N86" s="52">
        <v>3381</v>
      </c>
      <c r="O86" s="52">
        <v>4654</v>
      </c>
      <c r="P86" s="52">
        <v>4624</v>
      </c>
      <c r="Q86" s="52">
        <v>4983</v>
      </c>
      <c r="R86" s="52">
        <v>4980</v>
      </c>
      <c r="S86" s="52">
        <v>5162</v>
      </c>
      <c r="T86" s="52">
        <v>5163</v>
      </c>
      <c r="U86" s="52">
        <v>5192</v>
      </c>
      <c r="V86" s="52">
        <v>5141</v>
      </c>
      <c r="W86" s="52">
        <v>5383</v>
      </c>
      <c r="DA86" s="63" t="s">
        <v>1176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35724</v>
      </c>
      <c r="D88" s="52">
        <v>35734</v>
      </c>
      <c r="E88" s="52">
        <v>35805</v>
      </c>
      <c r="F88" s="52">
        <v>35990</v>
      </c>
      <c r="G88" s="52">
        <v>36348</v>
      </c>
      <c r="H88" s="52">
        <v>36953</v>
      </c>
      <c r="I88" s="52">
        <v>41538</v>
      </c>
      <c r="J88" s="52">
        <v>61986</v>
      </c>
      <c r="K88" s="52">
        <v>62879</v>
      </c>
      <c r="L88" s="52">
        <v>66244</v>
      </c>
      <c r="M88" s="52">
        <v>70405</v>
      </c>
      <c r="N88" s="52">
        <v>75588</v>
      </c>
      <c r="O88" s="52">
        <v>70070</v>
      </c>
      <c r="P88" s="52">
        <v>30071</v>
      </c>
      <c r="Q88" s="52">
        <v>40113</v>
      </c>
      <c r="R88" s="52">
        <v>51198</v>
      </c>
      <c r="S88" s="52">
        <v>64486</v>
      </c>
      <c r="T88" s="52">
        <v>67289</v>
      </c>
      <c r="U88" s="52">
        <v>71545</v>
      </c>
      <c r="V88" s="52">
        <v>76143</v>
      </c>
      <c r="W88" s="52">
        <v>79046</v>
      </c>
      <c r="DA88" s="63" t="s">
        <v>1177</v>
      </c>
    </row>
    <row r="89" spans="1:105" ht="12" customHeight="1" x14ac:dyDescent="0.25">
      <c r="A89" s="97" t="s">
        <v>131</v>
      </c>
      <c r="B89" s="52"/>
      <c r="C89" s="52">
        <v>104</v>
      </c>
      <c r="D89" s="52">
        <v>103</v>
      </c>
      <c r="E89" s="52">
        <v>104</v>
      </c>
      <c r="F89" s="52">
        <v>105</v>
      </c>
      <c r="G89" s="52">
        <v>105</v>
      </c>
      <c r="H89" s="52">
        <v>108</v>
      </c>
      <c r="I89" s="52">
        <v>129</v>
      </c>
      <c r="J89" s="52">
        <v>228</v>
      </c>
      <c r="K89" s="52">
        <v>259</v>
      </c>
      <c r="L89" s="52">
        <v>297</v>
      </c>
      <c r="M89" s="52">
        <v>342</v>
      </c>
      <c r="N89" s="52">
        <v>398</v>
      </c>
      <c r="O89" s="52">
        <v>439</v>
      </c>
      <c r="P89" s="52">
        <v>239</v>
      </c>
      <c r="Q89" s="52">
        <v>333</v>
      </c>
      <c r="R89" s="52">
        <v>407</v>
      </c>
      <c r="S89" s="52">
        <v>520</v>
      </c>
      <c r="T89" s="52">
        <v>562</v>
      </c>
      <c r="U89" s="52">
        <v>581</v>
      </c>
      <c r="V89" s="52">
        <v>606</v>
      </c>
      <c r="W89" s="52">
        <v>621</v>
      </c>
      <c r="DA89" s="63" t="s">
        <v>1178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1681</v>
      </c>
      <c r="D92" s="52">
        <v>1681</v>
      </c>
      <c r="E92" s="52">
        <v>1685</v>
      </c>
      <c r="F92" s="52">
        <v>1698</v>
      </c>
      <c r="G92" s="52">
        <v>1732</v>
      </c>
      <c r="H92" s="52">
        <v>1819</v>
      </c>
      <c r="I92" s="52">
        <v>978</v>
      </c>
      <c r="J92" s="52">
        <v>915</v>
      </c>
      <c r="K92" s="52">
        <v>2914</v>
      </c>
      <c r="L92" s="52">
        <v>1986</v>
      </c>
      <c r="M92" s="52">
        <v>943</v>
      </c>
      <c r="N92" s="52">
        <v>1338</v>
      </c>
      <c r="O92" s="52">
        <v>1836</v>
      </c>
      <c r="P92" s="52">
        <v>1404</v>
      </c>
      <c r="Q92" s="52">
        <v>874</v>
      </c>
      <c r="R92" s="52">
        <v>709</v>
      </c>
      <c r="S92" s="52">
        <v>939</v>
      </c>
      <c r="T92" s="52">
        <v>887</v>
      </c>
      <c r="U92" s="52">
        <v>873</v>
      </c>
      <c r="V92" s="52">
        <v>1076</v>
      </c>
      <c r="W92" s="52">
        <v>971</v>
      </c>
      <c r="DA92" s="63" t="s">
        <v>1179</v>
      </c>
    </row>
    <row r="93" spans="1:105" ht="12" customHeight="1" x14ac:dyDescent="0.25">
      <c r="A93" s="97" t="s">
        <v>123</v>
      </c>
      <c r="B93" s="52"/>
      <c r="C93" s="52">
        <v>5</v>
      </c>
      <c r="D93" s="52">
        <v>6</v>
      </c>
      <c r="E93" s="52">
        <v>5</v>
      </c>
      <c r="F93" s="52">
        <v>5</v>
      </c>
      <c r="G93" s="52">
        <v>6</v>
      </c>
      <c r="H93" s="52">
        <v>5</v>
      </c>
      <c r="I93" s="52">
        <v>2</v>
      </c>
      <c r="J93" s="52">
        <v>3</v>
      </c>
      <c r="K93" s="52">
        <v>11</v>
      </c>
      <c r="L93" s="52">
        <v>8</v>
      </c>
      <c r="M93" s="52">
        <v>6</v>
      </c>
      <c r="N93" s="52">
        <v>14</v>
      </c>
      <c r="O93" s="52">
        <v>15</v>
      </c>
      <c r="P93" s="52">
        <v>9</v>
      </c>
      <c r="Q93" s="52">
        <v>5</v>
      </c>
      <c r="R93" s="52">
        <v>4</v>
      </c>
      <c r="S93" s="52">
        <v>6</v>
      </c>
      <c r="T93" s="52">
        <v>7</v>
      </c>
      <c r="U93" s="52">
        <v>10</v>
      </c>
      <c r="V93" s="52">
        <v>14</v>
      </c>
      <c r="W93" s="52">
        <v>7</v>
      </c>
      <c r="DA93" s="63" t="s">
        <v>1180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36252</v>
      </c>
      <c r="D96" s="52">
        <v>36329</v>
      </c>
      <c r="E96" s="52">
        <v>36869</v>
      </c>
      <c r="F96" s="52">
        <v>38313</v>
      </c>
      <c r="G96" s="52">
        <v>41068</v>
      </c>
      <c r="H96" s="52">
        <v>45508</v>
      </c>
      <c r="I96" s="52">
        <v>30283</v>
      </c>
      <c r="J96" s="52">
        <v>24891</v>
      </c>
      <c r="K96" s="52">
        <v>37087</v>
      </c>
      <c r="L96" s="52">
        <v>36105</v>
      </c>
      <c r="M96" s="52">
        <v>34959</v>
      </c>
      <c r="N96" s="52">
        <v>35562</v>
      </c>
      <c r="O96" s="52">
        <v>36795</v>
      </c>
      <c r="P96" s="52">
        <v>38772</v>
      </c>
      <c r="Q96" s="52">
        <v>35459</v>
      </c>
      <c r="R96" s="52">
        <v>31538</v>
      </c>
      <c r="S96" s="52">
        <v>32640</v>
      </c>
      <c r="T96" s="52">
        <v>43442</v>
      </c>
      <c r="U96" s="52">
        <v>42035</v>
      </c>
      <c r="V96" s="52">
        <v>41761</v>
      </c>
      <c r="W96" s="52">
        <v>42231</v>
      </c>
      <c r="DA96" s="63" t="s">
        <v>1181</v>
      </c>
    </row>
    <row r="97" spans="1:105" ht="12" customHeight="1" x14ac:dyDescent="0.25">
      <c r="A97" s="97" t="s">
        <v>121</v>
      </c>
      <c r="B97" s="52"/>
      <c r="C97" s="52">
        <v>11960</v>
      </c>
      <c r="D97" s="52">
        <v>11988</v>
      </c>
      <c r="E97" s="52">
        <v>12179</v>
      </c>
      <c r="F97" s="52">
        <v>12688</v>
      </c>
      <c r="G97" s="52">
        <v>13726</v>
      </c>
      <c r="H97" s="52">
        <v>15577</v>
      </c>
      <c r="I97" s="52">
        <v>11483</v>
      </c>
      <c r="J97" s="52">
        <v>11424</v>
      </c>
      <c r="K97" s="52">
        <v>18108</v>
      </c>
      <c r="L97" s="52">
        <v>21395</v>
      </c>
      <c r="M97" s="52">
        <v>26980</v>
      </c>
      <c r="N97" s="52">
        <v>32330</v>
      </c>
      <c r="O97" s="52">
        <v>36451</v>
      </c>
      <c r="P97" s="52">
        <v>36166</v>
      </c>
      <c r="Q97" s="52">
        <v>35106</v>
      </c>
      <c r="R97" s="52">
        <v>41106</v>
      </c>
      <c r="S97" s="52">
        <v>46067</v>
      </c>
      <c r="T97" s="52">
        <v>36467</v>
      </c>
      <c r="U97" s="52">
        <v>37406</v>
      </c>
      <c r="V97" s="52">
        <v>37779</v>
      </c>
      <c r="W97" s="52">
        <v>37351</v>
      </c>
      <c r="DA97" s="63" t="s">
        <v>1182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16792</v>
      </c>
      <c r="D101" s="52">
        <v>16827</v>
      </c>
      <c r="E101" s="52">
        <v>17076</v>
      </c>
      <c r="F101" s="52">
        <v>17752</v>
      </c>
      <c r="G101" s="52">
        <v>19072</v>
      </c>
      <c r="H101" s="52">
        <v>21278</v>
      </c>
      <c r="I101" s="52">
        <v>14590</v>
      </c>
      <c r="J101" s="52">
        <v>17502</v>
      </c>
      <c r="K101" s="52">
        <v>19383</v>
      </c>
      <c r="L101" s="52">
        <v>20900</v>
      </c>
      <c r="M101" s="52">
        <v>23136</v>
      </c>
      <c r="N101" s="52">
        <v>26538</v>
      </c>
      <c r="O101" s="52">
        <v>28351</v>
      </c>
      <c r="P101" s="52">
        <v>19642</v>
      </c>
      <c r="Q101" s="52">
        <v>22688</v>
      </c>
      <c r="R101" s="52">
        <v>26583</v>
      </c>
      <c r="S101" s="52">
        <v>28591</v>
      </c>
      <c r="T101" s="52">
        <v>27790</v>
      </c>
      <c r="U101" s="52">
        <v>26268</v>
      </c>
      <c r="V101" s="52">
        <v>22900</v>
      </c>
      <c r="W101" s="52">
        <v>18846</v>
      </c>
      <c r="DA101" s="63" t="s">
        <v>1183</v>
      </c>
    </row>
    <row r="102" spans="1:105" ht="12" customHeight="1" x14ac:dyDescent="0.25">
      <c r="A102" s="97" t="s">
        <v>50</v>
      </c>
      <c r="B102" s="52"/>
      <c r="C102" s="52">
        <v>683</v>
      </c>
      <c r="D102" s="52">
        <v>684</v>
      </c>
      <c r="E102" s="52">
        <v>693</v>
      </c>
      <c r="F102" s="52">
        <v>714</v>
      </c>
      <c r="G102" s="52">
        <v>753</v>
      </c>
      <c r="H102" s="52">
        <v>818</v>
      </c>
      <c r="I102" s="52">
        <v>511</v>
      </c>
      <c r="J102" s="52">
        <v>466</v>
      </c>
      <c r="K102" s="52">
        <v>589</v>
      </c>
      <c r="L102" s="52">
        <v>599</v>
      </c>
      <c r="M102" s="52">
        <v>707</v>
      </c>
      <c r="N102" s="52">
        <v>769</v>
      </c>
      <c r="O102" s="52">
        <v>680</v>
      </c>
      <c r="P102" s="52">
        <v>462</v>
      </c>
      <c r="Q102" s="52">
        <v>378</v>
      </c>
      <c r="R102" s="52">
        <v>318</v>
      </c>
      <c r="S102" s="52">
        <v>334</v>
      </c>
      <c r="T102" s="52">
        <v>296</v>
      </c>
      <c r="U102" s="52">
        <v>291</v>
      </c>
      <c r="V102" s="52">
        <v>398</v>
      </c>
      <c r="W102" s="52">
        <v>501</v>
      </c>
      <c r="DA102" s="63" t="s">
        <v>1184</v>
      </c>
    </row>
    <row r="103" spans="1:105" ht="12" customHeight="1" x14ac:dyDescent="0.25">
      <c r="A103" s="109" t="s">
        <v>120</v>
      </c>
      <c r="B103" s="36"/>
      <c r="C103" s="36">
        <v>104079</v>
      </c>
      <c r="D103" s="36">
        <v>104298</v>
      </c>
      <c r="E103" s="36">
        <v>105825</v>
      </c>
      <c r="F103" s="36">
        <v>109932</v>
      </c>
      <c r="G103" s="36">
        <v>117903</v>
      </c>
      <c r="H103" s="36">
        <v>131204</v>
      </c>
      <c r="I103" s="36">
        <v>89137</v>
      </c>
      <c r="J103" s="36">
        <v>91464</v>
      </c>
      <c r="K103" s="36">
        <v>116383</v>
      </c>
      <c r="L103" s="36">
        <v>123005</v>
      </c>
      <c r="M103" s="36">
        <v>134662</v>
      </c>
      <c r="N103" s="36">
        <v>150314</v>
      </c>
      <c r="O103" s="36">
        <v>157839</v>
      </c>
      <c r="P103" s="36">
        <v>137164</v>
      </c>
      <c r="Q103" s="36">
        <v>146816</v>
      </c>
      <c r="R103" s="36">
        <v>153485</v>
      </c>
      <c r="S103" s="36">
        <v>167179</v>
      </c>
      <c r="T103" s="36">
        <v>171299</v>
      </c>
      <c r="U103" s="36">
        <v>173125</v>
      </c>
      <c r="V103" s="36">
        <v>174733</v>
      </c>
      <c r="W103" s="36">
        <v>171986</v>
      </c>
      <c r="DA103" s="60" t="s">
        <v>1185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1186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1187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1188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1189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1190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1191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1192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1193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1195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34834</v>
      </c>
      <c r="D126" s="52">
        <v>34845</v>
      </c>
      <c r="E126" s="52">
        <v>34916</v>
      </c>
      <c r="F126" s="52">
        <v>35120</v>
      </c>
      <c r="G126" s="52">
        <v>37103</v>
      </c>
      <c r="H126" s="52">
        <v>34630</v>
      </c>
      <c r="I126" s="52">
        <v>36977</v>
      </c>
      <c r="J126" s="52">
        <v>38195</v>
      </c>
      <c r="K126" s="52">
        <v>39671</v>
      </c>
      <c r="L126" s="52">
        <v>41560</v>
      </c>
      <c r="M126" s="52">
        <v>43929</v>
      </c>
      <c r="N126" s="52">
        <v>46866</v>
      </c>
      <c r="O126" s="52">
        <v>43500</v>
      </c>
      <c r="P126" s="52">
        <v>20029</v>
      </c>
      <c r="Q126" s="52">
        <v>25310</v>
      </c>
      <c r="R126" s="52">
        <v>31592</v>
      </c>
      <c r="S126" s="52">
        <v>38898</v>
      </c>
      <c r="T126" s="52">
        <v>39146</v>
      </c>
      <c r="U126" s="52">
        <v>37737</v>
      </c>
      <c r="V126" s="52">
        <v>37449</v>
      </c>
      <c r="W126" s="52">
        <v>39776</v>
      </c>
      <c r="DA126" s="63" t="s">
        <v>1196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463</v>
      </c>
      <c r="D129" s="52">
        <v>467</v>
      </c>
      <c r="E129" s="52">
        <v>483</v>
      </c>
      <c r="F129" s="52">
        <v>533</v>
      </c>
      <c r="G129" s="52">
        <v>622</v>
      </c>
      <c r="H129" s="52">
        <v>775</v>
      </c>
      <c r="I129" s="52">
        <v>713</v>
      </c>
      <c r="J129" s="52">
        <v>830</v>
      </c>
      <c r="K129" s="52">
        <v>1223</v>
      </c>
      <c r="L129" s="52">
        <v>1137</v>
      </c>
      <c r="M129" s="52">
        <v>1155</v>
      </c>
      <c r="N129" s="52">
        <v>1087</v>
      </c>
      <c r="O129" s="52">
        <v>1412</v>
      </c>
      <c r="P129" s="52">
        <v>1213</v>
      </c>
      <c r="Q129" s="52">
        <v>1611</v>
      </c>
      <c r="R129" s="52">
        <v>2065</v>
      </c>
      <c r="S129" s="52">
        <v>2502</v>
      </c>
      <c r="T129" s="52">
        <v>2798</v>
      </c>
      <c r="U129" s="52">
        <v>3045</v>
      </c>
      <c r="V129" s="52">
        <v>3255</v>
      </c>
      <c r="W129" s="52">
        <v>3500</v>
      </c>
      <c r="DA129" s="63" t="s">
        <v>1197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30244</v>
      </c>
      <c r="D131" s="52">
        <v>30254</v>
      </c>
      <c r="E131" s="52">
        <v>30316</v>
      </c>
      <c r="F131" s="52">
        <v>30494</v>
      </c>
      <c r="G131" s="52">
        <v>33595</v>
      </c>
      <c r="H131" s="52">
        <v>28883</v>
      </c>
      <c r="I131" s="52">
        <v>32559</v>
      </c>
      <c r="J131" s="52">
        <v>37001</v>
      </c>
      <c r="K131" s="52">
        <v>37979</v>
      </c>
      <c r="L131" s="52">
        <v>39631</v>
      </c>
      <c r="M131" s="52">
        <v>41772</v>
      </c>
      <c r="N131" s="52">
        <v>44445</v>
      </c>
      <c r="O131" s="52">
        <v>41157</v>
      </c>
      <c r="P131" s="52">
        <v>18671</v>
      </c>
      <c r="Q131" s="52">
        <v>23756</v>
      </c>
      <c r="R131" s="52">
        <v>29731</v>
      </c>
      <c r="S131" s="52">
        <v>36637</v>
      </c>
      <c r="T131" s="52">
        <v>36604</v>
      </c>
      <c r="U131" s="52">
        <v>34882</v>
      </c>
      <c r="V131" s="52">
        <v>34524</v>
      </c>
      <c r="W131" s="52">
        <v>36979</v>
      </c>
      <c r="DA131" s="63" t="s">
        <v>1198</v>
      </c>
    </row>
    <row r="132" spans="1:105" ht="12" customHeight="1" x14ac:dyDescent="0.25">
      <c r="A132" s="97" t="s">
        <v>127</v>
      </c>
      <c r="B132" s="52"/>
      <c r="C132" s="52">
        <v>88</v>
      </c>
      <c r="D132" s="52">
        <v>87</v>
      </c>
      <c r="E132" s="52">
        <v>88</v>
      </c>
      <c r="F132" s="52">
        <v>88</v>
      </c>
      <c r="G132" s="52">
        <v>92</v>
      </c>
      <c r="H132" s="52">
        <v>91</v>
      </c>
      <c r="I132" s="52">
        <v>97</v>
      </c>
      <c r="J132" s="52">
        <v>116</v>
      </c>
      <c r="K132" s="52">
        <v>127</v>
      </c>
      <c r="L132" s="52">
        <v>140</v>
      </c>
      <c r="M132" s="52">
        <v>157</v>
      </c>
      <c r="N132" s="52">
        <v>187</v>
      </c>
      <c r="O132" s="52">
        <v>238</v>
      </c>
      <c r="P132" s="52">
        <v>125</v>
      </c>
      <c r="Q132" s="52">
        <v>171</v>
      </c>
      <c r="R132" s="52">
        <v>220</v>
      </c>
      <c r="S132" s="52">
        <v>287</v>
      </c>
      <c r="T132" s="52">
        <v>305</v>
      </c>
      <c r="U132" s="52">
        <v>324</v>
      </c>
      <c r="V132" s="52">
        <v>307</v>
      </c>
      <c r="W132" s="52">
        <v>305</v>
      </c>
      <c r="DA132" s="63" t="s">
        <v>1199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6771</v>
      </c>
      <c r="D135" s="52">
        <v>6786</v>
      </c>
      <c r="E135" s="52">
        <v>6883</v>
      </c>
      <c r="F135" s="52">
        <v>7165</v>
      </c>
      <c r="G135" s="52">
        <v>7699</v>
      </c>
      <c r="H135" s="52">
        <v>8546</v>
      </c>
      <c r="I135" s="52">
        <v>5696</v>
      </c>
      <c r="J135" s="52">
        <v>4639</v>
      </c>
      <c r="K135" s="52">
        <v>6726</v>
      </c>
      <c r="L135" s="52">
        <v>6277</v>
      </c>
      <c r="M135" s="52">
        <v>5180</v>
      </c>
      <c r="N135" s="52">
        <v>4386</v>
      </c>
      <c r="O135" s="52">
        <v>3922</v>
      </c>
      <c r="P135" s="52">
        <v>5128</v>
      </c>
      <c r="Q135" s="52">
        <v>5583</v>
      </c>
      <c r="R135" s="52">
        <v>5863</v>
      </c>
      <c r="S135" s="52">
        <v>6858</v>
      </c>
      <c r="T135" s="52">
        <v>9591</v>
      </c>
      <c r="U135" s="52">
        <v>10531</v>
      </c>
      <c r="V135" s="52">
        <v>10462</v>
      </c>
      <c r="W135" s="52">
        <v>21706</v>
      </c>
      <c r="DA135" s="63" t="s">
        <v>1200</v>
      </c>
    </row>
    <row r="136" spans="1:105" ht="12" customHeight="1" x14ac:dyDescent="0.25">
      <c r="A136" s="97" t="s">
        <v>121</v>
      </c>
      <c r="B136" s="52"/>
      <c r="C136" s="52">
        <v>2234</v>
      </c>
      <c r="D136" s="52">
        <v>2238</v>
      </c>
      <c r="E136" s="52">
        <v>2275</v>
      </c>
      <c r="F136" s="52">
        <v>2373</v>
      </c>
      <c r="G136" s="52">
        <v>2571</v>
      </c>
      <c r="H136" s="52">
        <v>2914</v>
      </c>
      <c r="I136" s="52">
        <v>2112</v>
      </c>
      <c r="J136" s="52">
        <v>2016</v>
      </c>
      <c r="K136" s="52">
        <v>3044</v>
      </c>
      <c r="L136" s="52">
        <v>3278</v>
      </c>
      <c r="M136" s="52">
        <v>3653</v>
      </c>
      <c r="N136" s="52">
        <v>3843</v>
      </c>
      <c r="O136" s="52">
        <v>3830</v>
      </c>
      <c r="P136" s="52">
        <v>4932</v>
      </c>
      <c r="Q136" s="52">
        <v>5696</v>
      </c>
      <c r="R136" s="52">
        <v>7307</v>
      </c>
      <c r="S136" s="52">
        <v>8980</v>
      </c>
      <c r="T136" s="52">
        <v>8311</v>
      </c>
      <c r="U136" s="52">
        <v>9610</v>
      </c>
      <c r="V136" s="52">
        <v>9856</v>
      </c>
      <c r="W136" s="52">
        <v>19948</v>
      </c>
      <c r="DA136" s="63" t="s">
        <v>1201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455</v>
      </c>
      <c r="D140" s="52">
        <v>454</v>
      </c>
      <c r="E140" s="52">
        <v>461</v>
      </c>
      <c r="F140" s="52">
        <v>475</v>
      </c>
      <c r="G140" s="52">
        <v>505</v>
      </c>
      <c r="H140" s="52">
        <v>545</v>
      </c>
      <c r="I140" s="52">
        <v>343</v>
      </c>
      <c r="J140" s="52">
        <v>312</v>
      </c>
      <c r="K140" s="52">
        <v>366</v>
      </c>
      <c r="L140" s="52">
        <v>353</v>
      </c>
      <c r="M140" s="52">
        <v>348</v>
      </c>
      <c r="N140" s="52">
        <v>338</v>
      </c>
      <c r="O140" s="52">
        <v>262</v>
      </c>
      <c r="P140" s="52">
        <v>163</v>
      </c>
      <c r="Q140" s="52">
        <v>186</v>
      </c>
      <c r="R140" s="52">
        <v>176</v>
      </c>
      <c r="S140" s="52">
        <v>195</v>
      </c>
      <c r="T140" s="52">
        <v>165</v>
      </c>
      <c r="U140" s="52">
        <v>177</v>
      </c>
      <c r="V140" s="52">
        <v>220</v>
      </c>
      <c r="W140" s="52">
        <v>279</v>
      </c>
      <c r="DA140" s="63" t="s">
        <v>1202</v>
      </c>
    </row>
    <row r="141" spans="1:105" ht="12" customHeight="1" x14ac:dyDescent="0.25">
      <c r="A141" s="109" t="s">
        <v>120</v>
      </c>
      <c r="B141" s="36"/>
      <c r="C141" s="36">
        <v>69214</v>
      </c>
      <c r="D141" s="36">
        <v>69361</v>
      </c>
      <c r="E141" s="36">
        <v>70410</v>
      </c>
      <c r="F141" s="36">
        <v>73325</v>
      </c>
      <c r="G141" s="36">
        <v>79087</v>
      </c>
      <c r="H141" s="36">
        <v>88243</v>
      </c>
      <c r="I141" s="36">
        <v>60219</v>
      </c>
      <c r="J141" s="36">
        <v>61932</v>
      </c>
      <c r="K141" s="36">
        <v>74489</v>
      </c>
      <c r="L141" s="36">
        <v>74450</v>
      </c>
      <c r="M141" s="36">
        <v>70756</v>
      </c>
      <c r="N141" s="36">
        <v>68683</v>
      </c>
      <c r="O141" s="36">
        <v>65365</v>
      </c>
      <c r="P141" s="36">
        <v>56856</v>
      </c>
      <c r="Q141" s="36">
        <v>75913</v>
      </c>
      <c r="R141" s="36">
        <v>87535</v>
      </c>
      <c r="S141" s="36">
        <v>97585</v>
      </c>
      <c r="T141" s="36">
        <v>100179</v>
      </c>
      <c r="U141" s="36">
        <v>101944</v>
      </c>
      <c r="V141" s="36">
        <v>100674</v>
      </c>
      <c r="W141" s="36">
        <v>95545</v>
      </c>
      <c r="DA141" s="60" t="s">
        <v>1203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1204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2510</v>
      </c>
      <c r="D145" s="52">
        <v>2514</v>
      </c>
      <c r="E145" s="52">
        <v>2543</v>
      </c>
      <c r="F145" s="52">
        <v>2630</v>
      </c>
      <c r="G145" s="52">
        <v>2814</v>
      </c>
      <c r="H145" s="52">
        <v>3122</v>
      </c>
      <c r="I145" s="52">
        <v>3575</v>
      </c>
      <c r="J145" s="52">
        <v>4213</v>
      </c>
      <c r="K145" s="52">
        <v>5053</v>
      </c>
      <c r="L145" s="52">
        <v>6121</v>
      </c>
      <c r="M145" s="52">
        <v>7457</v>
      </c>
      <c r="N145" s="52">
        <v>9087</v>
      </c>
      <c r="O145" s="52">
        <v>10520</v>
      </c>
      <c r="P145" s="52">
        <v>10783</v>
      </c>
      <c r="Q145" s="52">
        <v>13405</v>
      </c>
      <c r="R145" s="52">
        <v>16450</v>
      </c>
      <c r="S145" s="52">
        <v>19931</v>
      </c>
      <c r="T145" s="52">
        <v>20788</v>
      </c>
      <c r="U145" s="52">
        <v>19915</v>
      </c>
      <c r="V145" s="52">
        <v>19088</v>
      </c>
      <c r="W145" s="52">
        <v>19079</v>
      </c>
      <c r="DA145" s="63" t="s">
        <v>1205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334</v>
      </c>
      <c r="D147" s="52">
        <v>336</v>
      </c>
      <c r="E147" s="52">
        <v>352</v>
      </c>
      <c r="F147" s="52">
        <v>404</v>
      </c>
      <c r="G147" s="52">
        <v>520</v>
      </c>
      <c r="H147" s="52">
        <v>723</v>
      </c>
      <c r="I147" s="52">
        <v>862</v>
      </c>
      <c r="J147" s="52">
        <v>1232</v>
      </c>
      <c r="K147" s="52">
        <v>1929</v>
      </c>
      <c r="L147" s="52">
        <v>2378</v>
      </c>
      <c r="M147" s="52">
        <v>2790</v>
      </c>
      <c r="N147" s="52">
        <v>2982</v>
      </c>
      <c r="O147" s="52">
        <v>3321</v>
      </c>
      <c r="P147" s="52">
        <v>3187</v>
      </c>
      <c r="Q147" s="52">
        <v>3453</v>
      </c>
      <c r="R147" s="52">
        <v>3668</v>
      </c>
      <c r="S147" s="52">
        <v>4217</v>
      </c>
      <c r="T147" s="52">
        <v>4405</v>
      </c>
      <c r="U147" s="52">
        <v>4701</v>
      </c>
      <c r="V147" s="52">
        <v>5290</v>
      </c>
      <c r="W147" s="52">
        <v>6769</v>
      </c>
      <c r="DA147" s="63" t="s">
        <v>1206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169</v>
      </c>
      <c r="D149" s="52">
        <v>169</v>
      </c>
      <c r="E149" s="52">
        <v>171</v>
      </c>
      <c r="F149" s="52">
        <v>177</v>
      </c>
      <c r="G149" s="52">
        <v>192</v>
      </c>
      <c r="H149" s="52">
        <v>232</v>
      </c>
      <c r="I149" s="52">
        <v>199</v>
      </c>
      <c r="J149" s="52">
        <v>372</v>
      </c>
      <c r="K149" s="52">
        <v>1085</v>
      </c>
      <c r="L149" s="52">
        <v>791</v>
      </c>
      <c r="M149" s="52">
        <v>418</v>
      </c>
      <c r="N149" s="52">
        <v>524</v>
      </c>
      <c r="O149" s="52">
        <v>553</v>
      </c>
      <c r="P149" s="52">
        <v>381</v>
      </c>
      <c r="Q149" s="52">
        <v>386</v>
      </c>
      <c r="R149" s="52">
        <v>338</v>
      </c>
      <c r="S149" s="52">
        <v>458</v>
      </c>
      <c r="T149" s="52">
        <v>400</v>
      </c>
      <c r="U149" s="52">
        <v>389</v>
      </c>
      <c r="V149" s="52">
        <v>494</v>
      </c>
      <c r="W149" s="52">
        <v>502</v>
      </c>
      <c r="DA149" s="63" t="s">
        <v>1207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1</v>
      </c>
      <c r="E150" s="52">
        <v>0</v>
      </c>
      <c r="F150" s="52">
        <v>1</v>
      </c>
      <c r="G150" s="52">
        <v>0</v>
      </c>
      <c r="H150" s="52">
        <v>1</v>
      </c>
      <c r="I150" s="52">
        <v>0</v>
      </c>
      <c r="J150" s="52">
        <v>0</v>
      </c>
      <c r="K150" s="52">
        <v>1</v>
      </c>
      <c r="L150" s="52">
        <v>4</v>
      </c>
      <c r="M150" s="52">
        <v>2</v>
      </c>
      <c r="N150" s="52">
        <v>4</v>
      </c>
      <c r="O150" s="52">
        <v>7</v>
      </c>
      <c r="P150" s="52">
        <v>1</v>
      </c>
      <c r="Q150" s="52">
        <v>3</v>
      </c>
      <c r="R150" s="52">
        <v>0</v>
      </c>
      <c r="S150" s="52">
        <v>0</v>
      </c>
      <c r="T150" s="52">
        <v>2</v>
      </c>
      <c r="U150" s="52">
        <v>5</v>
      </c>
      <c r="V150" s="52">
        <v>3</v>
      </c>
      <c r="W150" s="52">
        <v>3</v>
      </c>
      <c r="DA150" s="63" t="s">
        <v>1208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3647</v>
      </c>
      <c r="D153" s="52">
        <v>3673</v>
      </c>
      <c r="E153" s="52">
        <v>3869</v>
      </c>
      <c r="F153" s="52">
        <v>4456</v>
      </c>
      <c r="G153" s="52">
        <v>5638</v>
      </c>
      <c r="H153" s="52">
        <v>7577</v>
      </c>
      <c r="I153" s="52">
        <v>8209</v>
      </c>
      <c r="J153" s="52">
        <v>11056</v>
      </c>
      <c r="K153" s="52">
        <v>15607</v>
      </c>
      <c r="L153" s="52">
        <v>16648</v>
      </c>
      <c r="M153" s="52">
        <v>14688</v>
      </c>
      <c r="N153" s="52">
        <v>13323</v>
      </c>
      <c r="O153" s="52">
        <v>13150</v>
      </c>
      <c r="P153" s="52">
        <v>13546</v>
      </c>
      <c r="Q153" s="52">
        <v>15529</v>
      </c>
      <c r="R153" s="52">
        <v>14311</v>
      </c>
      <c r="S153" s="52">
        <v>14973</v>
      </c>
      <c r="T153" s="52">
        <v>20244</v>
      </c>
      <c r="U153" s="52">
        <v>20028</v>
      </c>
      <c r="V153" s="52">
        <v>20742</v>
      </c>
      <c r="W153" s="52">
        <v>23441</v>
      </c>
      <c r="DA153" s="63" t="s">
        <v>1209</v>
      </c>
    </row>
    <row r="154" spans="1:105" ht="12" customHeight="1" x14ac:dyDescent="0.25">
      <c r="A154" s="97" t="s">
        <v>121</v>
      </c>
      <c r="B154" s="52"/>
      <c r="C154" s="52">
        <v>1203</v>
      </c>
      <c r="D154" s="52">
        <v>1212</v>
      </c>
      <c r="E154" s="52">
        <v>1281</v>
      </c>
      <c r="F154" s="52">
        <v>1488</v>
      </c>
      <c r="G154" s="52">
        <v>1935</v>
      </c>
      <c r="H154" s="52">
        <v>2734</v>
      </c>
      <c r="I154" s="52">
        <v>3315</v>
      </c>
      <c r="J154" s="52">
        <v>5042</v>
      </c>
      <c r="K154" s="52">
        <v>7344</v>
      </c>
      <c r="L154" s="52">
        <v>9083</v>
      </c>
      <c r="M154" s="52">
        <v>10911</v>
      </c>
      <c r="N154" s="52">
        <v>12177</v>
      </c>
      <c r="O154" s="52">
        <v>13467</v>
      </c>
      <c r="P154" s="52">
        <v>13863</v>
      </c>
      <c r="Q154" s="52">
        <v>16994</v>
      </c>
      <c r="R154" s="52">
        <v>20641</v>
      </c>
      <c r="S154" s="52">
        <v>24034</v>
      </c>
      <c r="T154" s="52">
        <v>16935</v>
      </c>
      <c r="U154" s="52">
        <v>17838</v>
      </c>
      <c r="V154" s="52">
        <v>18547</v>
      </c>
      <c r="W154" s="52">
        <v>20496</v>
      </c>
      <c r="DA154" s="63" t="s">
        <v>1210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33</v>
      </c>
      <c r="D158" s="52">
        <v>33</v>
      </c>
      <c r="E158" s="52">
        <v>34</v>
      </c>
      <c r="F158" s="52">
        <v>39</v>
      </c>
      <c r="G158" s="52">
        <v>45</v>
      </c>
      <c r="H158" s="52">
        <v>58</v>
      </c>
      <c r="I158" s="52">
        <v>62</v>
      </c>
      <c r="J158" s="52">
        <v>78</v>
      </c>
      <c r="K158" s="52">
        <v>113</v>
      </c>
      <c r="L158" s="52">
        <v>122</v>
      </c>
      <c r="M158" s="52">
        <v>128</v>
      </c>
      <c r="N158" s="52">
        <v>123</v>
      </c>
      <c r="O158" s="52">
        <v>112</v>
      </c>
      <c r="P158" s="52">
        <v>89</v>
      </c>
      <c r="Q158" s="52">
        <v>86</v>
      </c>
      <c r="R158" s="52">
        <v>69</v>
      </c>
      <c r="S158" s="52">
        <v>78</v>
      </c>
      <c r="T158" s="52">
        <v>70</v>
      </c>
      <c r="U158" s="52">
        <v>65</v>
      </c>
      <c r="V158" s="52">
        <v>110</v>
      </c>
      <c r="W158" s="52">
        <v>125</v>
      </c>
      <c r="DA158" s="63" t="s">
        <v>1211</v>
      </c>
    </row>
    <row r="159" spans="1:105" ht="12" customHeight="1" x14ac:dyDescent="0.25">
      <c r="A159" s="109" t="s">
        <v>120</v>
      </c>
      <c r="B159" s="36"/>
      <c r="C159" s="36">
        <v>4987</v>
      </c>
      <c r="D159" s="36">
        <v>5022</v>
      </c>
      <c r="E159" s="36">
        <v>5287</v>
      </c>
      <c r="F159" s="36">
        <v>6082</v>
      </c>
      <c r="G159" s="36">
        <v>7720</v>
      </c>
      <c r="H159" s="36">
        <v>10487</v>
      </c>
      <c r="I159" s="36">
        <v>11663</v>
      </c>
      <c r="J159" s="36">
        <v>16306</v>
      </c>
      <c r="K159" s="36">
        <v>23316</v>
      </c>
      <c r="L159" s="36">
        <v>26254</v>
      </c>
      <c r="M159" s="36">
        <v>26156</v>
      </c>
      <c r="N159" s="36">
        <v>26123</v>
      </c>
      <c r="O159" s="36">
        <v>27161</v>
      </c>
      <c r="P159" s="36">
        <v>27774</v>
      </c>
      <c r="Q159" s="36">
        <v>32831</v>
      </c>
      <c r="R159" s="36">
        <v>35125</v>
      </c>
      <c r="S159" s="36">
        <v>39246</v>
      </c>
      <c r="T159" s="36">
        <v>37510</v>
      </c>
      <c r="U159" s="36">
        <v>38271</v>
      </c>
      <c r="V159" s="36">
        <v>39757</v>
      </c>
      <c r="W159" s="36">
        <v>44358</v>
      </c>
      <c r="DA159" s="60" t="s">
        <v>1212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1213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18097</v>
      </c>
      <c r="D163" s="52">
        <v>18104</v>
      </c>
      <c r="E163" s="52">
        <v>18160</v>
      </c>
      <c r="F163" s="52">
        <v>18301</v>
      </c>
      <c r="G163" s="52">
        <v>18555</v>
      </c>
      <c r="H163" s="52">
        <v>18928</v>
      </c>
      <c r="I163" s="52">
        <v>19427</v>
      </c>
      <c r="J163" s="52">
        <v>20067</v>
      </c>
      <c r="K163" s="52">
        <v>20859</v>
      </c>
      <c r="L163" s="52">
        <v>21838</v>
      </c>
      <c r="M163" s="52">
        <v>23037</v>
      </c>
      <c r="N163" s="52">
        <v>24485</v>
      </c>
      <c r="O163" s="52">
        <v>22602</v>
      </c>
      <c r="P163" s="52">
        <v>10183</v>
      </c>
      <c r="Q163" s="52">
        <v>12583</v>
      </c>
      <c r="R163" s="52">
        <v>15360</v>
      </c>
      <c r="S163" s="52">
        <v>18524</v>
      </c>
      <c r="T163" s="52">
        <v>15603</v>
      </c>
      <c r="U163" s="52">
        <v>13285</v>
      </c>
      <c r="V163" s="52">
        <v>12700</v>
      </c>
      <c r="W163" s="52">
        <v>14955</v>
      </c>
      <c r="DA163" s="63" t="s">
        <v>1214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1203</v>
      </c>
      <c r="D165" s="52">
        <v>1210</v>
      </c>
      <c r="E165" s="52">
        <v>1251</v>
      </c>
      <c r="F165" s="52">
        <v>1366</v>
      </c>
      <c r="G165" s="52">
        <v>1578</v>
      </c>
      <c r="H165" s="52">
        <v>1924</v>
      </c>
      <c r="I165" s="52">
        <v>1687</v>
      </c>
      <c r="J165" s="52">
        <v>1857</v>
      </c>
      <c r="K165" s="52">
        <v>2684</v>
      </c>
      <c r="L165" s="52">
        <v>2366</v>
      </c>
      <c r="M165" s="52">
        <v>2142</v>
      </c>
      <c r="N165" s="52">
        <v>1732</v>
      </c>
      <c r="O165" s="52">
        <v>2475</v>
      </c>
      <c r="P165" s="52">
        <v>1774</v>
      </c>
      <c r="Q165" s="52">
        <v>2435</v>
      </c>
      <c r="R165" s="52">
        <v>3030</v>
      </c>
      <c r="S165" s="52">
        <v>3651</v>
      </c>
      <c r="T165" s="52">
        <v>3829</v>
      </c>
      <c r="U165" s="52">
        <v>3840</v>
      </c>
      <c r="V165" s="52">
        <v>3796</v>
      </c>
      <c r="W165" s="52">
        <v>4240</v>
      </c>
      <c r="DA165" s="63" t="s">
        <v>1215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1219</v>
      </c>
      <c r="D167" s="52">
        <v>1219</v>
      </c>
      <c r="E167" s="52">
        <v>1223</v>
      </c>
      <c r="F167" s="52">
        <v>1235</v>
      </c>
      <c r="G167" s="52">
        <v>1260</v>
      </c>
      <c r="H167" s="52">
        <v>1317</v>
      </c>
      <c r="I167" s="52">
        <v>684</v>
      </c>
      <c r="J167" s="52">
        <v>646</v>
      </c>
      <c r="K167" s="52">
        <v>1343</v>
      </c>
      <c r="L167" s="52">
        <v>1015</v>
      </c>
      <c r="M167" s="52">
        <v>580</v>
      </c>
      <c r="N167" s="52">
        <v>583</v>
      </c>
      <c r="O167" s="52">
        <v>584</v>
      </c>
      <c r="P167" s="52">
        <v>302</v>
      </c>
      <c r="Q167" s="52">
        <v>358</v>
      </c>
      <c r="R167" s="52">
        <v>335</v>
      </c>
      <c r="S167" s="52">
        <v>446</v>
      </c>
      <c r="T167" s="52">
        <v>374</v>
      </c>
      <c r="U167" s="52">
        <v>317</v>
      </c>
      <c r="V167" s="52">
        <v>398</v>
      </c>
      <c r="W167" s="52">
        <v>367</v>
      </c>
      <c r="DA167" s="63" t="s">
        <v>1216</v>
      </c>
    </row>
    <row r="168" spans="1:105" ht="12" customHeight="1" x14ac:dyDescent="0.25">
      <c r="A168" s="97" t="s">
        <v>123</v>
      </c>
      <c r="B168" s="52"/>
      <c r="C168" s="52">
        <v>4</v>
      </c>
      <c r="D168" s="52">
        <v>4</v>
      </c>
      <c r="E168" s="52">
        <v>4</v>
      </c>
      <c r="F168" s="52">
        <v>4</v>
      </c>
      <c r="G168" s="52">
        <v>4</v>
      </c>
      <c r="H168" s="52">
        <v>3</v>
      </c>
      <c r="I168" s="52">
        <v>2</v>
      </c>
      <c r="J168" s="52">
        <v>1</v>
      </c>
      <c r="K168" s="52">
        <v>2</v>
      </c>
      <c r="L168" s="52">
        <v>3</v>
      </c>
      <c r="M168" s="52">
        <v>5</v>
      </c>
      <c r="N168" s="52">
        <v>6</v>
      </c>
      <c r="O168" s="52">
        <v>5</v>
      </c>
      <c r="P168" s="52">
        <v>2</v>
      </c>
      <c r="Q168" s="52">
        <v>3</v>
      </c>
      <c r="R168" s="52">
        <v>0</v>
      </c>
      <c r="S168" s="52">
        <v>3</v>
      </c>
      <c r="T168" s="52">
        <v>1</v>
      </c>
      <c r="U168" s="52">
        <v>4</v>
      </c>
      <c r="V168" s="52">
        <v>2</v>
      </c>
      <c r="W168" s="52">
        <v>2</v>
      </c>
      <c r="DA168" s="63" t="s">
        <v>1217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26295</v>
      </c>
      <c r="D171" s="52">
        <v>26368</v>
      </c>
      <c r="E171" s="52">
        <v>26872</v>
      </c>
      <c r="F171" s="52">
        <v>28195</v>
      </c>
      <c r="G171" s="52">
        <v>30630</v>
      </c>
      <c r="H171" s="52">
        <v>34338</v>
      </c>
      <c r="I171" s="52">
        <v>23703</v>
      </c>
      <c r="J171" s="52">
        <v>23203</v>
      </c>
      <c r="K171" s="52">
        <v>28035</v>
      </c>
      <c r="L171" s="52">
        <v>23562</v>
      </c>
      <c r="M171" s="52">
        <v>18356</v>
      </c>
      <c r="N171" s="52">
        <v>16047</v>
      </c>
      <c r="O171" s="52">
        <v>16075</v>
      </c>
      <c r="P171" s="52">
        <v>12437</v>
      </c>
      <c r="Q171" s="52">
        <v>15438</v>
      </c>
      <c r="R171" s="52">
        <v>14967</v>
      </c>
      <c r="S171" s="52">
        <v>15484</v>
      </c>
      <c r="T171" s="52">
        <v>19584</v>
      </c>
      <c r="U171" s="52">
        <v>17612</v>
      </c>
      <c r="V171" s="52">
        <v>16299</v>
      </c>
      <c r="W171" s="52">
        <v>17688</v>
      </c>
      <c r="DA171" s="63" t="s">
        <v>1218</v>
      </c>
    </row>
    <row r="172" spans="1:105" ht="12" customHeight="1" x14ac:dyDescent="0.25">
      <c r="A172" s="97" t="s">
        <v>121</v>
      </c>
      <c r="B172" s="52"/>
      <c r="C172" s="52">
        <v>8675</v>
      </c>
      <c r="D172" s="52">
        <v>8701</v>
      </c>
      <c r="E172" s="52">
        <v>8879</v>
      </c>
      <c r="F172" s="52">
        <v>9348</v>
      </c>
      <c r="G172" s="52">
        <v>10238</v>
      </c>
      <c r="H172" s="52">
        <v>11687</v>
      </c>
      <c r="I172" s="52">
        <v>8629</v>
      </c>
      <c r="J172" s="52">
        <v>10422</v>
      </c>
      <c r="K172" s="52">
        <v>12016</v>
      </c>
      <c r="L172" s="52">
        <v>12132</v>
      </c>
      <c r="M172" s="52">
        <v>13438</v>
      </c>
      <c r="N172" s="52">
        <v>14343</v>
      </c>
      <c r="O172" s="52">
        <v>15149</v>
      </c>
      <c r="P172" s="52">
        <v>12720</v>
      </c>
      <c r="Q172" s="52">
        <v>16654</v>
      </c>
      <c r="R172" s="52">
        <v>20577</v>
      </c>
      <c r="S172" s="52">
        <v>23496</v>
      </c>
      <c r="T172" s="52">
        <v>16375</v>
      </c>
      <c r="U172" s="52">
        <v>15893</v>
      </c>
      <c r="V172" s="52">
        <v>15005</v>
      </c>
      <c r="W172" s="52">
        <v>16119</v>
      </c>
      <c r="DA172" s="63" t="s">
        <v>1219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236</v>
      </c>
      <c r="D176" s="52">
        <v>236</v>
      </c>
      <c r="E176" s="52">
        <v>241</v>
      </c>
      <c r="F176" s="52">
        <v>249</v>
      </c>
      <c r="G176" s="52">
        <v>266</v>
      </c>
      <c r="H176" s="52">
        <v>291</v>
      </c>
      <c r="I176" s="52">
        <v>185</v>
      </c>
      <c r="J176" s="52">
        <v>171</v>
      </c>
      <c r="K176" s="52">
        <v>202</v>
      </c>
      <c r="L176" s="52">
        <v>168</v>
      </c>
      <c r="M176" s="52">
        <v>156</v>
      </c>
      <c r="N176" s="52">
        <v>152</v>
      </c>
      <c r="O176" s="52">
        <v>135</v>
      </c>
      <c r="P176" s="52">
        <v>79</v>
      </c>
      <c r="Q176" s="52">
        <v>78</v>
      </c>
      <c r="R176" s="52">
        <v>74</v>
      </c>
      <c r="S176" s="52">
        <v>76</v>
      </c>
      <c r="T176" s="52">
        <v>55</v>
      </c>
      <c r="U176" s="52">
        <v>60</v>
      </c>
      <c r="V176" s="52">
        <v>72</v>
      </c>
      <c r="W176" s="52">
        <v>99</v>
      </c>
      <c r="DA176" s="63" t="s">
        <v>1220</v>
      </c>
    </row>
    <row r="177" spans="1:105" ht="12" customHeight="1" x14ac:dyDescent="0.25">
      <c r="A177" s="109" t="s">
        <v>120</v>
      </c>
      <c r="B177" s="36"/>
      <c r="C177" s="36">
        <v>35957</v>
      </c>
      <c r="D177" s="36">
        <v>36056</v>
      </c>
      <c r="E177" s="36">
        <v>36738</v>
      </c>
      <c r="F177" s="36">
        <v>38533</v>
      </c>
      <c r="G177" s="36">
        <v>41869</v>
      </c>
      <c r="H177" s="36">
        <v>47056</v>
      </c>
      <c r="I177" s="36">
        <v>32824</v>
      </c>
      <c r="J177" s="36">
        <v>34059</v>
      </c>
      <c r="K177" s="36">
        <v>40867</v>
      </c>
      <c r="L177" s="36">
        <v>36419</v>
      </c>
      <c r="M177" s="36">
        <v>32285</v>
      </c>
      <c r="N177" s="36">
        <v>30921</v>
      </c>
      <c r="O177" s="36">
        <v>31802</v>
      </c>
      <c r="P177" s="36">
        <v>25485</v>
      </c>
      <c r="Q177" s="36">
        <v>32355</v>
      </c>
      <c r="R177" s="36">
        <v>35769</v>
      </c>
      <c r="S177" s="36">
        <v>39323</v>
      </c>
      <c r="T177" s="36">
        <v>36249</v>
      </c>
      <c r="U177" s="36">
        <v>33775</v>
      </c>
      <c r="V177" s="36">
        <v>31653</v>
      </c>
      <c r="W177" s="36">
        <v>34125</v>
      </c>
      <c r="DA177" s="60" t="s">
        <v>1221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1223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4165</v>
      </c>
      <c r="M5" s="52">
        <v>5796</v>
      </c>
      <c r="N5" s="52">
        <v>9545</v>
      </c>
      <c r="O5" s="52">
        <v>5392</v>
      </c>
      <c r="P5" s="52">
        <v>1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2</v>
      </c>
      <c r="W5" s="52">
        <v>0</v>
      </c>
      <c r="DA5" s="63" t="s">
        <v>1224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309</v>
      </c>
      <c r="D8" s="52">
        <v>210</v>
      </c>
      <c r="E8" s="52">
        <v>39</v>
      </c>
      <c r="F8" s="52">
        <v>26</v>
      </c>
      <c r="G8" s="52">
        <v>30</v>
      </c>
      <c r="H8" s="52">
        <v>34</v>
      </c>
      <c r="I8" s="52">
        <v>27</v>
      </c>
      <c r="J8" s="52">
        <v>23</v>
      </c>
      <c r="K8" s="52">
        <v>26</v>
      </c>
      <c r="L8" s="52">
        <v>60</v>
      </c>
      <c r="M8" s="52">
        <v>130</v>
      </c>
      <c r="N8" s="52">
        <v>212</v>
      </c>
      <c r="O8" s="52">
        <v>382</v>
      </c>
      <c r="P8" s="52">
        <v>206</v>
      </c>
      <c r="Q8" s="52">
        <v>56</v>
      </c>
      <c r="R8" s="52">
        <v>7</v>
      </c>
      <c r="S8" s="52">
        <v>11</v>
      </c>
      <c r="T8" s="52">
        <v>8</v>
      </c>
      <c r="U8" s="52">
        <v>14</v>
      </c>
      <c r="V8" s="52">
        <v>18</v>
      </c>
      <c r="W8" s="52">
        <v>12</v>
      </c>
      <c r="DA8" s="63" t="s">
        <v>1225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1139</v>
      </c>
      <c r="D10" s="52">
        <v>623</v>
      </c>
      <c r="E10" s="52">
        <v>473</v>
      </c>
      <c r="F10" s="52">
        <v>931</v>
      </c>
      <c r="G10" s="52">
        <v>222</v>
      </c>
      <c r="H10" s="52">
        <v>1350</v>
      </c>
      <c r="I10" s="52">
        <v>1145</v>
      </c>
      <c r="J10" s="52">
        <v>1554</v>
      </c>
      <c r="K10" s="52">
        <v>874</v>
      </c>
      <c r="L10" s="52">
        <v>1689</v>
      </c>
      <c r="M10" s="52">
        <v>2699</v>
      </c>
      <c r="N10" s="52">
        <v>2801</v>
      </c>
      <c r="O10" s="52">
        <v>1906</v>
      </c>
      <c r="P10" s="52">
        <v>904</v>
      </c>
      <c r="Q10" s="52">
        <v>1109</v>
      </c>
      <c r="R10" s="52">
        <v>1040</v>
      </c>
      <c r="S10" s="52">
        <v>603</v>
      </c>
      <c r="T10" s="52">
        <v>390</v>
      </c>
      <c r="U10" s="52">
        <v>190</v>
      </c>
      <c r="V10" s="52">
        <v>542</v>
      </c>
      <c r="W10" s="52">
        <v>644</v>
      </c>
      <c r="DA10" s="63" t="s">
        <v>1226</v>
      </c>
    </row>
    <row r="11" spans="1:105" ht="12" customHeight="1" x14ac:dyDescent="0.25">
      <c r="A11" s="97" t="s">
        <v>124</v>
      </c>
      <c r="B11" s="52"/>
      <c r="C11" s="52">
        <v>37</v>
      </c>
      <c r="D11" s="52">
        <v>29</v>
      </c>
      <c r="E11" s="52">
        <v>83</v>
      </c>
      <c r="F11" s="52">
        <v>346</v>
      </c>
      <c r="G11" s="52">
        <v>392</v>
      </c>
      <c r="H11" s="52">
        <v>511</v>
      </c>
      <c r="I11" s="52">
        <v>65</v>
      </c>
      <c r="J11" s="52">
        <v>0</v>
      </c>
      <c r="K11" s="52">
        <v>0</v>
      </c>
      <c r="L11" s="52">
        <v>28</v>
      </c>
      <c r="M11" s="52">
        <v>14</v>
      </c>
      <c r="N11" s="52">
        <v>116</v>
      </c>
      <c r="O11" s="52">
        <v>69</v>
      </c>
      <c r="P11" s="52">
        <v>0</v>
      </c>
      <c r="Q11" s="52">
        <v>0</v>
      </c>
      <c r="R11" s="52">
        <v>0</v>
      </c>
      <c r="S11" s="52">
        <v>7</v>
      </c>
      <c r="T11" s="52">
        <v>16</v>
      </c>
      <c r="U11" s="52">
        <v>25</v>
      </c>
      <c r="V11" s="52">
        <v>13</v>
      </c>
      <c r="W11" s="52">
        <v>3</v>
      </c>
      <c r="DA11" s="63" t="s">
        <v>1227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2</v>
      </c>
      <c r="G12" s="52">
        <v>3</v>
      </c>
      <c r="H12" s="52">
        <v>3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1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1228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6803</v>
      </c>
      <c r="D15" s="52">
        <v>2260</v>
      </c>
      <c r="E15" s="52">
        <v>2680</v>
      </c>
      <c r="F15" s="52">
        <v>4988</v>
      </c>
      <c r="G15" s="52">
        <v>3553</v>
      </c>
      <c r="H15" s="52">
        <v>7829</v>
      </c>
      <c r="I15" s="52">
        <v>2235</v>
      </c>
      <c r="J15" s="52">
        <v>0</v>
      </c>
      <c r="K15" s="52">
        <v>0</v>
      </c>
      <c r="L15" s="52">
        <v>1406</v>
      </c>
      <c r="M15" s="52">
        <v>1843</v>
      </c>
      <c r="N15" s="52">
        <v>3920</v>
      </c>
      <c r="O15" s="52">
        <v>1900</v>
      </c>
      <c r="P15" s="52">
        <v>0</v>
      </c>
      <c r="Q15" s="52">
        <v>2</v>
      </c>
      <c r="R15" s="52">
        <v>112</v>
      </c>
      <c r="S15" s="52">
        <v>364</v>
      </c>
      <c r="T15" s="52">
        <v>1159</v>
      </c>
      <c r="U15" s="52">
        <v>1204</v>
      </c>
      <c r="V15" s="52">
        <v>614</v>
      </c>
      <c r="W15" s="52">
        <v>147</v>
      </c>
      <c r="DA15" s="63" t="s">
        <v>1229</v>
      </c>
    </row>
    <row r="16" spans="1:105" ht="12" customHeight="1" x14ac:dyDescent="0.25">
      <c r="A16" s="97" t="s">
        <v>121</v>
      </c>
      <c r="B16" s="52"/>
      <c r="C16" s="52">
        <v>2450</v>
      </c>
      <c r="D16" s="52">
        <v>718</v>
      </c>
      <c r="E16" s="52">
        <v>1369</v>
      </c>
      <c r="F16" s="52">
        <v>3657</v>
      </c>
      <c r="G16" s="52">
        <v>4224</v>
      </c>
      <c r="H16" s="52">
        <v>6739</v>
      </c>
      <c r="I16" s="52">
        <v>1107</v>
      </c>
      <c r="J16" s="52">
        <v>0</v>
      </c>
      <c r="K16" s="52">
        <v>0</v>
      </c>
      <c r="L16" s="52">
        <v>1042</v>
      </c>
      <c r="M16" s="52">
        <v>1576</v>
      </c>
      <c r="N16" s="52">
        <v>3724</v>
      </c>
      <c r="O16" s="52">
        <v>1879</v>
      </c>
      <c r="P16" s="52">
        <v>0</v>
      </c>
      <c r="Q16" s="52">
        <v>0</v>
      </c>
      <c r="R16" s="52">
        <v>103</v>
      </c>
      <c r="S16" s="52">
        <v>469</v>
      </c>
      <c r="T16" s="52">
        <v>850</v>
      </c>
      <c r="U16" s="52">
        <v>1137</v>
      </c>
      <c r="V16" s="52">
        <v>537</v>
      </c>
      <c r="W16" s="52">
        <v>119</v>
      </c>
      <c r="DA16" s="63" t="s">
        <v>1230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517</v>
      </c>
      <c r="D20" s="52">
        <v>241</v>
      </c>
      <c r="E20" s="52">
        <v>287</v>
      </c>
      <c r="F20" s="52">
        <v>515</v>
      </c>
      <c r="G20" s="52">
        <v>441</v>
      </c>
      <c r="H20" s="52">
        <v>786</v>
      </c>
      <c r="I20" s="52">
        <v>219</v>
      </c>
      <c r="J20" s="52">
        <v>8</v>
      </c>
      <c r="K20" s="52">
        <v>53</v>
      </c>
      <c r="L20" s="52">
        <v>328</v>
      </c>
      <c r="M20" s="52">
        <v>376</v>
      </c>
      <c r="N20" s="52">
        <v>351</v>
      </c>
      <c r="O20" s="52">
        <v>279</v>
      </c>
      <c r="P20" s="52">
        <v>60</v>
      </c>
      <c r="Q20" s="52">
        <v>123</v>
      </c>
      <c r="R20" s="52">
        <v>92</v>
      </c>
      <c r="S20" s="52">
        <v>115</v>
      </c>
      <c r="T20" s="52">
        <v>151</v>
      </c>
      <c r="U20" s="52">
        <v>158</v>
      </c>
      <c r="V20" s="52">
        <v>218</v>
      </c>
      <c r="W20" s="52">
        <v>142</v>
      </c>
      <c r="DA20" s="63" t="s">
        <v>1231</v>
      </c>
    </row>
    <row r="21" spans="1:105" ht="12" customHeight="1" x14ac:dyDescent="0.25">
      <c r="A21" s="97" t="s">
        <v>50</v>
      </c>
      <c r="B21" s="52"/>
      <c r="C21" s="52">
        <v>62</v>
      </c>
      <c r="D21" s="52">
        <v>21</v>
      </c>
      <c r="E21" s="52">
        <v>26</v>
      </c>
      <c r="F21" s="52">
        <v>65</v>
      </c>
      <c r="G21" s="52">
        <v>60</v>
      </c>
      <c r="H21" s="52">
        <v>91</v>
      </c>
      <c r="I21" s="52">
        <v>17</v>
      </c>
      <c r="J21" s="52">
        <v>1</v>
      </c>
      <c r="K21" s="52">
        <v>4</v>
      </c>
      <c r="L21" s="52">
        <v>6</v>
      </c>
      <c r="M21" s="52">
        <v>4</v>
      </c>
      <c r="N21" s="52">
        <v>7</v>
      </c>
      <c r="O21" s="52">
        <v>11</v>
      </c>
      <c r="P21" s="52">
        <v>10</v>
      </c>
      <c r="Q21" s="52">
        <v>16</v>
      </c>
      <c r="R21" s="52">
        <v>20</v>
      </c>
      <c r="S21" s="52">
        <v>6</v>
      </c>
      <c r="T21" s="52">
        <v>2</v>
      </c>
      <c r="U21" s="52">
        <v>4</v>
      </c>
      <c r="V21" s="52">
        <v>7</v>
      </c>
      <c r="W21" s="52">
        <v>5</v>
      </c>
      <c r="DA21" s="63" t="s">
        <v>1232</v>
      </c>
    </row>
    <row r="22" spans="1:105" ht="12" customHeight="1" x14ac:dyDescent="0.25">
      <c r="A22" s="109" t="s">
        <v>120</v>
      </c>
      <c r="B22" s="36"/>
      <c r="C22" s="36">
        <v>11348</v>
      </c>
      <c r="D22" s="36">
        <v>4868</v>
      </c>
      <c r="E22" s="36">
        <v>5828</v>
      </c>
      <c r="F22" s="36">
        <v>10966</v>
      </c>
      <c r="G22" s="36">
        <v>9675</v>
      </c>
      <c r="H22" s="36">
        <v>17607</v>
      </c>
      <c r="I22" s="36">
        <v>4968</v>
      </c>
      <c r="J22" s="36">
        <v>217</v>
      </c>
      <c r="K22" s="36">
        <v>1549</v>
      </c>
      <c r="L22" s="36">
        <v>3833</v>
      </c>
      <c r="M22" s="36">
        <v>5422</v>
      </c>
      <c r="N22" s="36">
        <v>9260</v>
      </c>
      <c r="O22" s="36">
        <v>5468</v>
      </c>
      <c r="P22" s="36">
        <v>3126</v>
      </c>
      <c r="Q22" s="36">
        <v>3841</v>
      </c>
      <c r="R22" s="36">
        <v>6150</v>
      </c>
      <c r="S22" s="36">
        <v>3470</v>
      </c>
      <c r="T22" s="36">
        <v>2145</v>
      </c>
      <c r="U22" s="36">
        <v>2802</v>
      </c>
      <c r="V22" s="36">
        <v>3700</v>
      </c>
      <c r="W22" s="36">
        <v>1615</v>
      </c>
      <c r="DA22" s="60" t="s">
        <v>1233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1234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0</v>
      </c>
      <c r="E26" s="52">
        <v>201</v>
      </c>
      <c r="F26" s="52">
        <v>2885</v>
      </c>
      <c r="G26" s="52">
        <v>4603</v>
      </c>
      <c r="H26" s="52">
        <v>4189</v>
      </c>
      <c r="I26" s="52">
        <v>3064</v>
      </c>
      <c r="J26" s="52">
        <v>1057</v>
      </c>
      <c r="K26" s="52">
        <v>0</v>
      </c>
      <c r="L26" s="52">
        <v>0</v>
      </c>
      <c r="M26" s="52">
        <v>0</v>
      </c>
      <c r="N26" s="52">
        <v>1656</v>
      </c>
      <c r="O26" s="52">
        <v>2120</v>
      </c>
      <c r="P26" s="52">
        <v>162</v>
      </c>
      <c r="Q26" s="52">
        <v>467</v>
      </c>
      <c r="R26" s="52">
        <v>1369</v>
      </c>
      <c r="S26" s="52">
        <v>2884</v>
      </c>
      <c r="T26" s="52">
        <v>2648</v>
      </c>
      <c r="U26" s="52">
        <v>2464</v>
      </c>
      <c r="V26" s="52">
        <v>2211</v>
      </c>
      <c r="W26" s="52">
        <v>1666</v>
      </c>
      <c r="DA26" s="63" t="s">
        <v>1235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54</v>
      </c>
      <c r="D29" s="52">
        <v>39</v>
      </c>
      <c r="E29" s="52">
        <v>10</v>
      </c>
      <c r="F29" s="52">
        <v>43</v>
      </c>
      <c r="G29" s="52">
        <v>92</v>
      </c>
      <c r="H29" s="52">
        <v>158</v>
      </c>
      <c r="I29" s="52">
        <v>175</v>
      </c>
      <c r="J29" s="52">
        <v>117</v>
      </c>
      <c r="K29" s="52">
        <v>70</v>
      </c>
      <c r="L29" s="52">
        <v>22</v>
      </c>
      <c r="M29" s="52">
        <v>8</v>
      </c>
      <c r="N29" s="52">
        <v>15</v>
      </c>
      <c r="O29" s="52">
        <v>68</v>
      </c>
      <c r="P29" s="52">
        <v>69</v>
      </c>
      <c r="Q29" s="52">
        <v>43</v>
      </c>
      <c r="R29" s="52">
        <v>39</v>
      </c>
      <c r="S29" s="52">
        <v>109</v>
      </c>
      <c r="T29" s="52">
        <v>144</v>
      </c>
      <c r="U29" s="52">
        <v>218</v>
      </c>
      <c r="V29" s="52">
        <v>341</v>
      </c>
      <c r="W29" s="52">
        <v>284</v>
      </c>
      <c r="DA29" s="63" t="s">
        <v>1236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7</v>
      </c>
      <c r="D31" s="52">
        <v>21</v>
      </c>
      <c r="E31" s="52">
        <v>61</v>
      </c>
      <c r="F31" s="52">
        <v>202</v>
      </c>
      <c r="G31" s="52">
        <v>341</v>
      </c>
      <c r="H31" s="52">
        <v>239</v>
      </c>
      <c r="I31" s="52">
        <v>70</v>
      </c>
      <c r="J31" s="52">
        <v>6</v>
      </c>
      <c r="K31" s="52">
        <v>2</v>
      </c>
      <c r="L31" s="52">
        <v>7</v>
      </c>
      <c r="M31" s="52">
        <v>7</v>
      </c>
      <c r="N31" s="52">
        <v>72</v>
      </c>
      <c r="O31" s="52">
        <v>94</v>
      </c>
      <c r="P31" s="52">
        <v>30</v>
      </c>
      <c r="Q31" s="52">
        <v>14</v>
      </c>
      <c r="R31" s="52">
        <v>4</v>
      </c>
      <c r="S31" s="52">
        <v>30</v>
      </c>
      <c r="T31" s="52">
        <v>26</v>
      </c>
      <c r="U31" s="52">
        <v>35</v>
      </c>
      <c r="V31" s="52">
        <v>39</v>
      </c>
      <c r="W31" s="52">
        <v>34</v>
      </c>
      <c r="DA31" s="63" t="s">
        <v>1237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3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1238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1262</v>
      </c>
      <c r="D35" s="52">
        <v>1662</v>
      </c>
      <c r="E35" s="52">
        <v>1973</v>
      </c>
      <c r="F35" s="52">
        <v>2903</v>
      </c>
      <c r="G35" s="52">
        <v>3091</v>
      </c>
      <c r="H35" s="52">
        <v>3626</v>
      </c>
      <c r="I35" s="52">
        <v>2417</v>
      </c>
      <c r="J35" s="52">
        <v>799</v>
      </c>
      <c r="K35" s="52">
        <v>14</v>
      </c>
      <c r="L35" s="52">
        <v>360</v>
      </c>
      <c r="M35" s="52">
        <v>788</v>
      </c>
      <c r="N35" s="52">
        <v>2388</v>
      </c>
      <c r="O35" s="52">
        <v>2683</v>
      </c>
      <c r="P35" s="52">
        <v>1531</v>
      </c>
      <c r="Q35" s="52">
        <v>1059</v>
      </c>
      <c r="R35" s="52">
        <v>994</v>
      </c>
      <c r="S35" s="52">
        <v>1405</v>
      </c>
      <c r="T35" s="52">
        <v>1855</v>
      </c>
      <c r="U35" s="52">
        <v>1772</v>
      </c>
      <c r="V35" s="52">
        <v>1964</v>
      </c>
      <c r="W35" s="52">
        <v>1669</v>
      </c>
      <c r="DA35" s="63" t="s">
        <v>1239</v>
      </c>
    </row>
    <row r="36" spans="1:105" ht="12" customHeight="1" x14ac:dyDescent="0.25">
      <c r="A36" s="97" t="s">
        <v>121</v>
      </c>
      <c r="B36" s="52"/>
      <c r="C36" s="52">
        <v>455</v>
      </c>
      <c r="D36" s="52">
        <v>527</v>
      </c>
      <c r="E36" s="52">
        <v>1007</v>
      </c>
      <c r="F36" s="52">
        <v>2130</v>
      </c>
      <c r="G36" s="52">
        <v>3675</v>
      </c>
      <c r="H36" s="52">
        <v>3123</v>
      </c>
      <c r="I36" s="52">
        <v>1198</v>
      </c>
      <c r="J36" s="52">
        <v>672</v>
      </c>
      <c r="K36" s="52">
        <v>123</v>
      </c>
      <c r="L36" s="52">
        <v>265</v>
      </c>
      <c r="M36" s="52">
        <v>672</v>
      </c>
      <c r="N36" s="52">
        <v>2264</v>
      </c>
      <c r="O36" s="52">
        <v>2652</v>
      </c>
      <c r="P36" s="52">
        <v>1122</v>
      </c>
      <c r="Q36" s="52">
        <v>834</v>
      </c>
      <c r="R36" s="52">
        <v>961</v>
      </c>
      <c r="S36" s="52">
        <v>1806</v>
      </c>
      <c r="T36" s="52">
        <v>1359</v>
      </c>
      <c r="U36" s="52">
        <v>1670</v>
      </c>
      <c r="V36" s="52">
        <v>1722</v>
      </c>
      <c r="W36" s="52">
        <v>1353</v>
      </c>
      <c r="DA36" s="63" t="s">
        <v>1240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9</v>
      </c>
      <c r="D40" s="52">
        <v>9</v>
      </c>
      <c r="E40" s="52">
        <v>14</v>
      </c>
      <c r="F40" s="52">
        <v>31</v>
      </c>
      <c r="G40" s="52">
        <v>43</v>
      </c>
      <c r="H40" s="52">
        <v>35</v>
      </c>
      <c r="I40" s="52">
        <v>13</v>
      </c>
      <c r="J40" s="52">
        <v>3</v>
      </c>
      <c r="K40" s="52">
        <v>0</v>
      </c>
      <c r="L40" s="52">
        <v>0</v>
      </c>
      <c r="M40" s="52">
        <v>0</v>
      </c>
      <c r="N40" s="52">
        <v>3</v>
      </c>
      <c r="O40" s="52">
        <v>12</v>
      </c>
      <c r="P40" s="52">
        <v>8</v>
      </c>
      <c r="Q40" s="52">
        <v>7</v>
      </c>
      <c r="R40" s="52">
        <v>4</v>
      </c>
      <c r="S40" s="52">
        <v>4</v>
      </c>
      <c r="T40" s="52">
        <v>2</v>
      </c>
      <c r="U40" s="52">
        <v>2</v>
      </c>
      <c r="V40" s="52">
        <v>5</v>
      </c>
      <c r="W40" s="52">
        <v>6</v>
      </c>
      <c r="DA40" s="63" t="s">
        <v>1241</v>
      </c>
    </row>
    <row r="41" spans="1:105" ht="12" customHeight="1" x14ac:dyDescent="0.25">
      <c r="A41" s="109" t="s">
        <v>120</v>
      </c>
      <c r="B41" s="36"/>
      <c r="C41" s="36">
        <v>1716</v>
      </c>
      <c r="D41" s="36">
        <v>2200</v>
      </c>
      <c r="E41" s="36">
        <v>3028</v>
      </c>
      <c r="F41" s="36">
        <v>5200</v>
      </c>
      <c r="G41" s="36">
        <v>7068</v>
      </c>
      <c r="H41" s="36">
        <v>6955</v>
      </c>
      <c r="I41" s="36">
        <v>3673</v>
      </c>
      <c r="J41" s="36">
        <v>1465</v>
      </c>
      <c r="K41" s="36">
        <v>119</v>
      </c>
      <c r="L41" s="36">
        <v>602</v>
      </c>
      <c r="M41" s="36">
        <v>1486</v>
      </c>
      <c r="N41" s="36">
        <v>4744</v>
      </c>
      <c r="O41" s="36">
        <v>5427</v>
      </c>
      <c r="P41" s="36">
        <v>2676</v>
      </c>
      <c r="Q41" s="36">
        <v>1906</v>
      </c>
      <c r="R41" s="36">
        <v>1942</v>
      </c>
      <c r="S41" s="36">
        <v>3237</v>
      </c>
      <c r="T41" s="36">
        <v>3242</v>
      </c>
      <c r="U41" s="36">
        <v>3489</v>
      </c>
      <c r="V41" s="36">
        <v>3719</v>
      </c>
      <c r="W41" s="36">
        <v>3049</v>
      </c>
      <c r="DA41" s="60" t="s">
        <v>1242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1243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72659</v>
      </c>
      <c r="D45" s="52">
        <v>81702</v>
      </c>
      <c r="E45" s="52">
        <v>72726</v>
      </c>
      <c r="F45" s="52">
        <v>30549</v>
      </c>
      <c r="G45" s="52">
        <v>35667</v>
      </c>
      <c r="H45" s="52">
        <v>36528</v>
      </c>
      <c r="I45" s="52">
        <v>27081</v>
      </c>
      <c r="J45" s="52">
        <v>48869</v>
      </c>
      <c r="K45" s="52">
        <v>47816</v>
      </c>
      <c r="L45" s="52">
        <v>59373</v>
      </c>
      <c r="M45" s="52">
        <v>55340</v>
      </c>
      <c r="N45" s="52">
        <v>63362</v>
      </c>
      <c r="O45" s="52">
        <v>75810</v>
      </c>
      <c r="P45" s="52">
        <v>28534</v>
      </c>
      <c r="Q45" s="52">
        <v>33053</v>
      </c>
      <c r="R45" s="52">
        <v>34594</v>
      </c>
      <c r="S45" s="52">
        <v>49240</v>
      </c>
      <c r="T45" s="52">
        <v>41747</v>
      </c>
      <c r="U45" s="52">
        <v>35087</v>
      </c>
      <c r="V45" s="52">
        <v>25749</v>
      </c>
      <c r="W45" s="52">
        <v>27678</v>
      </c>
      <c r="DA45" s="63" t="s">
        <v>1244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2620</v>
      </c>
      <c r="D48" s="52">
        <v>2034</v>
      </c>
      <c r="E48" s="52">
        <v>2338</v>
      </c>
      <c r="F48" s="52">
        <v>1767</v>
      </c>
      <c r="G48" s="52">
        <v>1768</v>
      </c>
      <c r="H48" s="52">
        <v>1662</v>
      </c>
      <c r="I48" s="52">
        <v>1703</v>
      </c>
      <c r="J48" s="52">
        <v>1701</v>
      </c>
      <c r="K48" s="52">
        <v>1911</v>
      </c>
      <c r="L48" s="52">
        <v>2338</v>
      </c>
      <c r="M48" s="52">
        <v>2469</v>
      </c>
      <c r="N48" s="52">
        <v>2335</v>
      </c>
      <c r="O48" s="52">
        <v>3619</v>
      </c>
      <c r="P48" s="52">
        <v>2753</v>
      </c>
      <c r="Q48" s="52">
        <v>2246</v>
      </c>
      <c r="R48" s="52">
        <v>2128</v>
      </c>
      <c r="S48" s="52">
        <v>3078</v>
      </c>
      <c r="T48" s="52">
        <v>2901</v>
      </c>
      <c r="U48" s="52">
        <v>3819</v>
      </c>
      <c r="V48" s="52">
        <v>5532</v>
      </c>
      <c r="W48" s="52">
        <v>4562</v>
      </c>
      <c r="DA48" s="63" t="s">
        <v>1245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33878</v>
      </c>
      <c r="D50" s="52">
        <v>43840</v>
      </c>
      <c r="E50" s="52">
        <v>35574</v>
      </c>
      <c r="F50" s="52">
        <v>29804</v>
      </c>
      <c r="G50" s="52">
        <v>18801</v>
      </c>
      <c r="H50" s="52">
        <v>21023</v>
      </c>
      <c r="I50" s="52">
        <v>19131</v>
      </c>
      <c r="J50" s="52">
        <v>50374</v>
      </c>
      <c r="K50" s="52">
        <v>48624</v>
      </c>
      <c r="L50" s="52">
        <v>53572</v>
      </c>
      <c r="M50" s="52">
        <v>54171</v>
      </c>
      <c r="N50" s="52">
        <v>50557</v>
      </c>
      <c r="O50" s="52">
        <v>58196</v>
      </c>
      <c r="P50" s="52">
        <v>14623</v>
      </c>
      <c r="Q50" s="52">
        <v>17816</v>
      </c>
      <c r="R50" s="52">
        <v>24138</v>
      </c>
      <c r="S50" s="52">
        <v>34089</v>
      </c>
      <c r="T50" s="52">
        <v>32530</v>
      </c>
      <c r="U50" s="52">
        <v>32831</v>
      </c>
      <c r="V50" s="52">
        <v>31335</v>
      </c>
      <c r="W50" s="52">
        <v>30455</v>
      </c>
      <c r="DA50" s="63" t="s">
        <v>1246</v>
      </c>
    </row>
    <row r="51" spans="1:105" ht="12" customHeight="1" x14ac:dyDescent="0.25">
      <c r="A51" s="97" t="s">
        <v>137</v>
      </c>
      <c r="B51" s="52"/>
      <c r="C51" s="52">
        <v>63</v>
      </c>
      <c r="D51" s="52">
        <v>169</v>
      </c>
      <c r="E51" s="52">
        <v>240</v>
      </c>
      <c r="F51" s="52">
        <v>270</v>
      </c>
      <c r="G51" s="52">
        <v>387</v>
      </c>
      <c r="H51" s="52">
        <v>476</v>
      </c>
      <c r="I51" s="52">
        <v>0</v>
      </c>
      <c r="J51" s="52">
        <v>289</v>
      </c>
      <c r="K51" s="52">
        <v>836</v>
      </c>
      <c r="L51" s="52">
        <v>521</v>
      </c>
      <c r="M51" s="52">
        <v>401</v>
      </c>
      <c r="N51" s="52">
        <v>0</v>
      </c>
      <c r="O51" s="52">
        <v>649</v>
      </c>
      <c r="P51" s="52">
        <v>26</v>
      </c>
      <c r="Q51" s="52">
        <v>53</v>
      </c>
      <c r="R51" s="52">
        <v>106</v>
      </c>
      <c r="S51" s="52">
        <v>350</v>
      </c>
      <c r="T51" s="52">
        <v>90</v>
      </c>
      <c r="U51" s="52">
        <v>279</v>
      </c>
      <c r="V51" s="52">
        <v>305</v>
      </c>
      <c r="W51" s="52">
        <v>158</v>
      </c>
      <c r="DA51" s="63" t="s">
        <v>1247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50019</v>
      </c>
      <c r="D54" s="52">
        <v>50956</v>
      </c>
      <c r="E54" s="52">
        <v>44491</v>
      </c>
      <c r="F54" s="52">
        <v>19108</v>
      </c>
      <c r="G54" s="52">
        <v>24485</v>
      </c>
      <c r="H54" s="52">
        <v>31845</v>
      </c>
      <c r="I54" s="52">
        <v>20753</v>
      </c>
      <c r="J54" s="52">
        <v>18273</v>
      </c>
      <c r="K54" s="52">
        <v>5467</v>
      </c>
      <c r="L54" s="52">
        <v>28751</v>
      </c>
      <c r="M54" s="52">
        <v>19826</v>
      </c>
      <c r="N54" s="52">
        <v>19559</v>
      </c>
      <c r="O54" s="52">
        <v>21751</v>
      </c>
      <c r="P54" s="52">
        <v>25446</v>
      </c>
      <c r="Q54" s="52">
        <v>21517</v>
      </c>
      <c r="R54" s="52">
        <v>18756</v>
      </c>
      <c r="S54" s="52">
        <v>17216</v>
      </c>
      <c r="T54" s="52">
        <v>19985</v>
      </c>
      <c r="U54" s="52">
        <v>13595</v>
      </c>
      <c r="V54" s="52">
        <v>10957</v>
      </c>
      <c r="W54" s="52">
        <v>12878</v>
      </c>
      <c r="DA54" s="63" t="s">
        <v>1248</v>
      </c>
    </row>
    <row r="55" spans="1:105" ht="12" customHeight="1" x14ac:dyDescent="0.25">
      <c r="A55" s="97" t="s">
        <v>121</v>
      </c>
      <c r="B55" s="52"/>
      <c r="C55" s="52">
        <v>18015</v>
      </c>
      <c r="D55" s="52">
        <v>16177</v>
      </c>
      <c r="E55" s="52">
        <v>22723</v>
      </c>
      <c r="F55" s="52">
        <v>14006</v>
      </c>
      <c r="G55" s="52">
        <v>29110</v>
      </c>
      <c r="H55" s="52">
        <v>27411</v>
      </c>
      <c r="I55" s="52">
        <v>10272</v>
      </c>
      <c r="J55" s="52">
        <v>15398</v>
      </c>
      <c r="K55" s="52">
        <v>44256</v>
      </c>
      <c r="L55" s="52">
        <v>21345</v>
      </c>
      <c r="M55" s="52">
        <v>17005</v>
      </c>
      <c r="N55" s="52">
        <v>18564</v>
      </c>
      <c r="O55" s="52">
        <v>21552</v>
      </c>
      <c r="P55" s="52">
        <v>18598</v>
      </c>
      <c r="Q55" s="52">
        <v>17043</v>
      </c>
      <c r="R55" s="52">
        <v>18219</v>
      </c>
      <c r="S55" s="52">
        <v>22126</v>
      </c>
      <c r="T55" s="52">
        <v>14713</v>
      </c>
      <c r="U55" s="52">
        <v>12923</v>
      </c>
      <c r="V55" s="52">
        <v>9684</v>
      </c>
      <c r="W55" s="52">
        <v>10528</v>
      </c>
      <c r="DA55" s="63" t="s">
        <v>1249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771</v>
      </c>
      <c r="D59" s="52">
        <v>639</v>
      </c>
      <c r="E59" s="52">
        <v>651</v>
      </c>
      <c r="F59" s="52">
        <v>628</v>
      </c>
      <c r="G59" s="52">
        <v>750</v>
      </c>
      <c r="H59" s="52">
        <v>712</v>
      </c>
      <c r="I59" s="52">
        <v>240</v>
      </c>
      <c r="J59" s="52">
        <v>229</v>
      </c>
      <c r="K59" s="52">
        <v>291</v>
      </c>
      <c r="L59" s="52">
        <v>194</v>
      </c>
      <c r="M59" s="52">
        <v>71</v>
      </c>
      <c r="N59" s="52">
        <v>88</v>
      </c>
      <c r="O59" s="52">
        <v>254</v>
      </c>
      <c r="P59" s="52">
        <v>237</v>
      </c>
      <c r="Q59" s="52">
        <v>345</v>
      </c>
      <c r="R59" s="52">
        <v>292</v>
      </c>
      <c r="S59" s="52">
        <v>213</v>
      </c>
      <c r="T59" s="52">
        <v>97</v>
      </c>
      <c r="U59" s="52">
        <v>126</v>
      </c>
      <c r="V59" s="52">
        <v>159</v>
      </c>
      <c r="W59" s="52">
        <v>287</v>
      </c>
      <c r="DA59" s="63" t="s">
        <v>1250</v>
      </c>
    </row>
    <row r="60" spans="1:105" ht="12" customHeight="1" x14ac:dyDescent="0.25">
      <c r="A60" s="109" t="s">
        <v>120</v>
      </c>
      <c r="B60" s="36"/>
      <c r="C60" s="36">
        <v>141693</v>
      </c>
      <c r="D60" s="36">
        <v>151128</v>
      </c>
      <c r="E60" s="36">
        <v>143978</v>
      </c>
      <c r="F60" s="36">
        <v>106878</v>
      </c>
      <c r="G60" s="36">
        <v>121672</v>
      </c>
      <c r="H60" s="36">
        <v>138416</v>
      </c>
      <c r="I60" s="36">
        <v>68969</v>
      </c>
      <c r="J60" s="36">
        <v>89232</v>
      </c>
      <c r="K60" s="36">
        <v>106822</v>
      </c>
      <c r="L60" s="36">
        <v>113058</v>
      </c>
      <c r="M60" s="36">
        <v>97940</v>
      </c>
      <c r="N60" s="36">
        <v>94784</v>
      </c>
      <c r="O60" s="36">
        <v>110837</v>
      </c>
      <c r="P60" s="36">
        <v>68554</v>
      </c>
      <c r="Q60" s="36">
        <v>78457</v>
      </c>
      <c r="R60" s="36">
        <v>87642</v>
      </c>
      <c r="S60" s="36">
        <v>102432</v>
      </c>
      <c r="T60" s="36">
        <v>96407</v>
      </c>
      <c r="U60" s="36">
        <v>87845</v>
      </c>
      <c r="V60" s="36">
        <v>77157</v>
      </c>
      <c r="W60" s="36">
        <v>74081</v>
      </c>
      <c r="DA60" s="60" t="s">
        <v>1251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1252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77802</v>
      </c>
      <c r="D64" s="52">
        <v>78432</v>
      </c>
      <c r="E64" s="52">
        <v>102533</v>
      </c>
      <c r="F64" s="52">
        <v>112882</v>
      </c>
      <c r="G64" s="52">
        <v>148508</v>
      </c>
      <c r="H64" s="52">
        <v>94482</v>
      </c>
      <c r="I64" s="52">
        <v>57104</v>
      </c>
      <c r="J64" s="52">
        <v>58952</v>
      </c>
      <c r="K64" s="52">
        <v>60768</v>
      </c>
      <c r="L64" s="52">
        <v>61060</v>
      </c>
      <c r="M64" s="52">
        <v>57122</v>
      </c>
      <c r="N64" s="52">
        <v>72259</v>
      </c>
      <c r="O64" s="52">
        <v>75172</v>
      </c>
      <c r="P64" s="52">
        <v>59096</v>
      </c>
      <c r="Q64" s="52">
        <v>81874</v>
      </c>
      <c r="R64" s="52">
        <v>103618</v>
      </c>
      <c r="S64" s="52">
        <v>102562</v>
      </c>
      <c r="T64" s="52">
        <v>97919</v>
      </c>
      <c r="U64" s="52">
        <v>98999</v>
      </c>
      <c r="V64" s="52">
        <v>91024</v>
      </c>
      <c r="W64" s="52">
        <v>86902</v>
      </c>
      <c r="DA64" s="63" t="s">
        <v>1253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2328</v>
      </c>
      <c r="D67" s="52">
        <v>1759</v>
      </c>
      <c r="E67" s="52">
        <v>2642</v>
      </c>
      <c r="F67" s="52">
        <v>2948</v>
      </c>
      <c r="G67" s="52">
        <v>4189</v>
      </c>
      <c r="H67" s="52">
        <v>4877</v>
      </c>
      <c r="I67" s="52">
        <v>4558</v>
      </c>
      <c r="J67" s="52">
        <v>3058</v>
      </c>
      <c r="K67" s="52">
        <v>2758</v>
      </c>
      <c r="L67" s="52">
        <v>2844</v>
      </c>
      <c r="M67" s="52">
        <v>2863</v>
      </c>
      <c r="N67" s="52">
        <v>2565</v>
      </c>
      <c r="O67" s="52">
        <v>4064</v>
      </c>
      <c r="P67" s="52">
        <v>3277</v>
      </c>
      <c r="Q67" s="52">
        <v>3575</v>
      </c>
      <c r="R67" s="52">
        <v>4959</v>
      </c>
      <c r="S67" s="52">
        <v>7383</v>
      </c>
      <c r="T67" s="52">
        <v>6935</v>
      </c>
      <c r="U67" s="52">
        <v>8676</v>
      </c>
      <c r="V67" s="52">
        <v>14308</v>
      </c>
      <c r="W67" s="52">
        <v>13350</v>
      </c>
      <c r="DA67" s="63" t="s">
        <v>1254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46709</v>
      </c>
      <c r="D69" s="52">
        <v>47506</v>
      </c>
      <c r="E69" s="52">
        <v>62027</v>
      </c>
      <c r="F69" s="52">
        <v>68334</v>
      </c>
      <c r="G69" s="52">
        <v>87975</v>
      </c>
      <c r="H69" s="52">
        <v>55440</v>
      </c>
      <c r="I69" s="52">
        <v>40795</v>
      </c>
      <c r="J69" s="52">
        <v>53847</v>
      </c>
      <c r="K69" s="52">
        <v>60255</v>
      </c>
      <c r="L69" s="52">
        <v>67700</v>
      </c>
      <c r="M69" s="52">
        <v>77213</v>
      </c>
      <c r="N69" s="52">
        <v>77335</v>
      </c>
      <c r="O69" s="52">
        <v>69794</v>
      </c>
      <c r="P69" s="52">
        <v>41278</v>
      </c>
      <c r="Q69" s="52">
        <v>52231</v>
      </c>
      <c r="R69" s="52">
        <v>73345</v>
      </c>
      <c r="S69" s="52">
        <v>84085</v>
      </c>
      <c r="T69" s="52">
        <v>82171</v>
      </c>
      <c r="U69" s="52">
        <v>85037</v>
      </c>
      <c r="V69" s="52">
        <v>89848</v>
      </c>
      <c r="W69" s="52">
        <v>88684</v>
      </c>
      <c r="DA69" s="63" t="s">
        <v>1255</v>
      </c>
    </row>
    <row r="70" spans="1:105" ht="12" customHeight="1" x14ac:dyDescent="0.25">
      <c r="A70" s="97" t="s">
        <v>133</v>
      </c>
      <c r="B70" s="52"/>
      <c r="C70" s="52">
        <v>209</v>
      </c>
      <c r="D70" s="52">
        <v>91</v>
      </c>
      <c r="E70" s="52">
        <v>281</v>
      </c>
      <c r="F70" s="52">
        <v>297</v>
      </c>
      <c r="G70" s="52">
        <v>1084</v>
      </c>
      <c r="H70" s="52">
        <v>596</v>
      </c>
      <c r="I70" s="52">
        <v>0</v>
      </c>
      <c r="J70" s="52">
        <v>386</v>
      </c>
      <c r="K70" s="52">
        <v>1329</v>
      </c>
      <c r="L70" s="52">
        <v>486</v>
      </c>
      <c r="M70" s="52">
        <v>704</v>
      </c>
      <c r="N70" s="52">
        <v>296</v>
      </c>
      <c r="O70" s="52">
        <v>406</v>
      </c>
      <c r="P70" s="52">
        <v>443</v>
      </c>
      <c r="Q70" s="52">
        <v>236</v>
      </c>
      <c r="R70" s="52">
        <v>541</v>
      </c>
      <c r="S70" s="52">
        <v>590</v>
      </c>
      <c r="T70" s="52">
        <v>307</v>
      </c>
      <c r="U70" s="52">
        <v>535</v>
      </c>
      <c r="V70" s="52">
        <v>861</v>
      </c>
      <c r="W70" s="52">
        <v>719</v>
      </c>
      <c r="DA70" s="63" t="s">
        <v>1256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38933</v>
      </c>
      <c r="D73" s="52">
        <v>40231</v>
      </c>
      <c r="E73" s="52">
        <v>41744</v>
      </c>
      <c r="F73" s="52">
        <v>39772</v>
      </c>
      <c r="G73" s="52">
        <v>40116</v>
      </c>
      <c r="H73" s="52">
        <v>39280</v>
      </c>
      <c r="I73" s="52">
        <v>25085</v>
      </c>
      <c r="J73" s="52">
        <v>21303</v>
      </c>
      <c r="K73" s="52">
        <v>5672</v>
      </c>
      <c r="L73" s="52">
        <v>27582</v>
      </c>
      <c r="M73" s="52">
        <v>20120</v>
      </c>
      <c r="N73" s="52">
        <v>26714</v>
      </c>
      <c r="O73" s="52">
        <v>29313</v>
      </c>
      <c r="P73" s="52">
        <v>33357</v>
      </c>
      <c r="Q73" s="52">
        <v>32912</v>
      </c>
      <c r="R73" s="52">
        <v>30359</v>
      </c>
      <c r="S73" s="52">
        <v>21597</v>
      </c>
      <c r="T73" s="52">
        <v>27032</v>
      </c>
      <c r="U73" s="52">
        <v>23619</v>
      </c>
      <c r="V73" s="52">
        <v>20022</v>
      </c>
      <c r="W73" s="52">
        <v>20259</v>
      </c>
      <c r="DA73" s="63" t="s">
        <v>1257</v>
      </c>
    </row>
    <row r="74" spans="1:105" ht="12" customHeight="1" x14ac:dyDescent="0.25">
      <c r="A74" s="97" t="s">
        <v>121</v>
      </c>
      <c r="B74" s="52"/>
      <c r="C74" s="52">
        <v>14022</v>
      </c>
      <c r="D74" s="52">
        <v>12772</v>
      </c>
      <c r="E74" s="52">
        <v>21319</v>
      </c>
      <c r="F74" s="52">
        <v>29155</v>
      </c>
      <c r="G74" s="52">
        <v>47692</v>
      </c>
      <c r="H74" s="52">
        <v>33815</v>
      </c>
      <c r="I74" s="52">
        <v>12415</v>
      </c>
      <c r="J74" s="52">
        <v>17950</v>
      </c>
      <c r="K74" s="52">
        <v>45918</v>
      </c>
      <c r="L74" s="52">
        <v>20481</v>
      </c>
      <c r="M74" s="52">
        <v>17263</v>
      </c>
      <c r="N74" s="52">
        <v>25356</v>
      </c>
      <c r="O74" s="52">
        <v>29056</v>
      </c>
      <c r="P74" s="52">
        <v>24389</v>
      </c>
      <c r="Q74" s="52">
        <v>26065</v>
      </c>
      <c r="R74" s="52">
        <v>29488</v>
      </c>
      <c r="S74" s="52">
        <v>27744</v>
      </c>
      <c r="T74" s="52">
        <v>19915</v>
      </c>
      <c r="U74" s="52">
        <v>22462</v>
      </c>
      <c r="V74" s="52">
        <v>17710</v>
      </c>
      <c r="W74" s="52">
        <v>16574</v>
      </c>
      <c r="DA74" s="63" t="s">
        <v>1258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27210</v>
      </c>
      <c r="D78" s="52">
        <v>28056</v>
      </c>
      <c r="E78" s="52">
        <v>33736</v>
      </c>
      <c r="F78" s="52">
        <v>37013</v>
      </c>
      <c r="G78" s="52">
        <v>45761</v>
      </c>
      <c r="H78" s="52">
        <v>37018</v>
      </c>
      <c r="I78" s="52">
        <v>22092</v>
      </c>
      <c r="J78" s="52">
        <v>25735</v>
      </c>
      <c r="K78" s="52">
        <v>30478</v>
      </c>
      <c r="L78" s="52">
        <v>32109</v>
      </c>
      <c r="M78" s="52">
        <v>33998</v>
      </c>
      <c r="N78" s="52">
        <v>31198</v>
      </c>
      <c r="O78" s="52">
        <v>30841</v>
      </c>
      <c r="P78" s="52">
        <v>14645</v>
      </c>
      <c r="Q78" s="52">
        <v>17875</v>
      </c>
      <c r="R78" s="52">
        <v>21797</v>
      </c>
      <c r="S78" s="52">
        <v>28367</v>
      </c>
      <c r="T78" s="52">
        <v>29493</v>
      </c>
      <c r="U78" s="52">
        <v>32926</v>
      </c>
      <c r="V78" s="52">
        <v>32933</v>
      </c>
      <c r="W78" s="52">
        <v>29814</v>
      </c>
      <c r="DA78" s="63" t="s">
        <v>1259</v>
      </c>
    </row>
    <row r="79" spans="1:105" ht="12" customHeight="1" x14ac:dyDescent="0.25">
      <c r="A79" s="109" t="s">
        <v>120</v>
      </c>
      <c r="B79" s="36"/>
      <c r="C79" s="36">
        <v>105905</v>
      </c>
      <c r="D79" s="36">
        <v>105931</v>
      </c>
      <c r="E79" s="36">
        <v>126038</v>
      </c>
      <c r="F79" s="36">
        <v>137744</v>
      </c>
      <c r="G79" s="36">
        <v>173913</v>
      </c>
      <c r="H79" s="36">
        <v>144492</v>
      </c>
      <c r="I79" s="36">
        <v>80341</v>
      </c>
      <c r="J79" s="36">
        <v>87227</v>
      </c>
      <c r="K79" s="36">
        <v>113265</v>
      </c>
      <c r="L79" s="36">
        <v>118317</v>
      </c>
      <c r="M79" s="36">
        <v>119887</v>
      </c>
      <c r="N79" s="36">
        <v>136661</v>
      </c>
      <c r="O79" s="36">
        <v>134069</v>
      </c>
      <c r="P79" s="36">
        <v>112614</v>
      </c>
      <c r="Q79" s="36">
        <v>124326</v>
      </c>
      <c r="R79" s="36">
        <v>144675</v>
      </c>
      <c r="S79" s="36">
        <v>140159</v>
      </c>
      <c r="T79" s="36">
        <v>137183</v>
      </c>
      <c r="U79" s="36">
        <v>136529</v>
      </c>
      <c r="V79" s="36">
        <v>132063</v>
      </c>
      <c r="W79" s="36">
        <v>133008</v>
      </c>
      <c r="DA79" s="60" t="s">
        <v>1260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1261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70563</v>
      </c>
      <c r="D83" s="52">
        <v>64818</v>
      </c>
      <c r="E83" s="52">
        <v>64251</v>
      </c>
      <c r="F83" s="52">
        <v>75646</v>
      </c>
      <c r="G83" s="52">
        <v>99471</v>
      </c>
      <c r="H83" s="52">
        <v>122657</v>
      </c>
      <c r="I83" s="52">
        <v>125352</v>
      </c>
      <c r="J83" s="52">
        <v>114093</v>
      </c>
      <c r="K83" s="52">
        <v>113775</v>
      </c>
      <c r="L83" s="52">
        <v>120703</v>
      </c>
      <c r="M83" s="52">
        <v>117787</v>
      </c>
      <c r="N83" s="52">
        <v>116300</v>
      </c>
      <c r="O83" s="52">
        <v>104689</v>
      </c>
      <c r="P83" s="52">
        <v>64507</v>
      </c>
      <c r="Q83" s="52">
        <v>51907</v>
      </c>
      <c r="R83" s="52">
        <v>71530</v>
      </c>
      <c r="S83" s="52">
        <v>75174</v>
      </c>
      <c r="T83" s="52">
        <v>86969</v>
      </c>
      <c r="U83" s="52">
        <v>91896</v>
      </c>
      <c r="V83" s="52">
        <v>110964</v>
      </c>
      <c r="W83" s="52">
        <v>125263</v>
      </c>
      <c r="DA83" s="63" t="s">
        <v>1262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2371</v>
      </c>
      <c r="D86" s="52">
        <v>1732</v>
      </c>
      <c r="E86" s="52">
        <v>2053</v>
      </c>
      <c r="F86" s="52">
        <v>2098</v>
      </c>
      <c r="G86" s="52">
        <v>2841</v>
      </c>
      <c r="H86" s="52">
        <v>4147</v>
      </c>
      <c r="I86" s="52">
        <v>5209</v>
      </c>
      <c r="J86" s="52">
        <v>4959</v>
      </c>
      <c r="K86" s="52">
        <v>5072</v>
      </c>
      <c r="L86" s="52">
        <v>5067</v>
      </c>
      <c r="M86" s="52">
        <v>5233</v>
      </c>
      <c r="N86" s="52">
        <v>4720</v>
      </c>
      <c r="O86" s="52">
        <v>6679</v>
      </c>
      <c r="P86" s="52">
        <v>4587</v>
      </c>
      <c r="Q86" s="52">
        <v>3985</v>
      </c>
      <c r="R86" s="52">
        <v>4195</v>
      </c>
      <c r="S86" s="52">
        <v>5435</v>
      </c>
      <c r="T86" s="52">
        <v>5444</v>
      </c>
      <c r="U86" s="52">
        <v>7726</v>
      </c>
      <c r="V86" s="52">
        <v>14722</v>
      </c>
      <c r="W86" s="52">
        <v>16211</v>
      </c>
      <c r="DA86" s="63" t="s">
        <v>1263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41401</v>
      </c>
      <c r="D88" s="52">
        <v>38246</v>
      </c>
      <c r="E88" s="52">
        <v>37929</v>
      </c>
      <c r="F88" s="52">
        <v>44600</v>
      </c>
      <c r="G88" s="52">
        <v>58316</v>
      </c>
      <c r="H88" s="52">
        <v>71610</v>
      </c>
      <c r="I88" s="52">
        <v>77074</v>
      </c>
      <c r="J88" s="52">
        <v>89224</v>
      </c>
      <c r="K88" s="52">
        <v>87054</v>
      </c>
      <c r="L88" s="52">
        <v>92223</v>
      </c>
      <c r="M88" s="52">
        <v>95182</v>
      </c>
      <c r="N88" s="52">
        <v>97100</v>
      </c>
      <c r="O88" s="52">
        <v>76316</v>
      </c>
      <c r="P88" s="52">
        <v>36711</v>
      </c>
      <c r="Q88" s="52">
        <v>34550</v>
      </c>
      <c r="R88" s="52">
        <v>43340</v>
      </c>
      <c r="S88" s="52">
        <v>69347</v>
      </c>
      <c r="T88" s="52">
        <v>83374</v>
      </c>
      <c r="U88" s="52">
        <v>86203</v>
      </c>
      <c r="V88" s="52">
        <v>86680</v>
      </c>
      <c r="W88" s="52">
        <v>71676</v>
      </c>
      <c r="DA88" s="63" t="s">
        <v>1264</v>
      </c>
    </row>
    <row r="89" spans="1:105" ht="12" customHeight="1" x14ac:dyDescent="0.25">
      <c r="A89" s="97" t="s">
        <v>131</v>
      </c>
      <c r="B89" s="52"/>
      <c r="C89" s="52">
        <v>158</v>
      </c>
      <c r="D89" s="52">
        <v>107</v>
      </c>
      <c r="E89" s="52">
        <v>199</v>
      </c>
      <c r="F89" s="52">
        <v>283</v>
      </c>
      <c r="G89" s="52">
        <v>567</v>
      </c>
      <c r="H89" s="52">
        <v>771</v>
      </c>
      <c r="I89" s="52">
        <v>400</v>
      </c>
      <c r="J89" s="52">
        <v>475</v>
      </c>
      <c r="K89" s="52">
        <v>1500</v>
      </c>
      <c r="L89" s="52">
        <v>764</v>
      </c>
      <c r="M89" s="52">
        <v>742</v>
      </c>
      <c r="N89" s="52">
        <v>605</v>
      </c>
      <c r="O89" s="52">
        <v>338</v>
      </c>
      <c r="P89" s="52">
        <v>543</v>
      </c>
      <c r="Q89" s="52">
        <v>223</v>
      </c>
      <c r="R89" s="52">
        <v>0</v>
      </c>
      <c r="S89" s="52">
        <v>394</v>
      </c>
      <c r="T89" s="52">
        <v>526</v>
      </c>
      <c r="U89" s="52">
        <v>639</v>
      </c>
      <c r="V89" s="52">
        <v>740</v>
      </c>
      <c r="W89" s="52">
        <v>387</v>
      </c>
      <c r="DA89" s="63" t="s">
        <v>1265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212</v>
      </c>
      <c r="D92" s="52">
        <v>496</v>
      </c>
      <c r="E92" s="52">
        <v>1036</v>
      </c>
      <c r="F92" s="52">
        <v>2246</v>
      </c>
      <c r="G92" s="52">
        <v>3441</v>
      </c>
      <c r="H92" s="52">
        <v>2965</v>
      </c>
      <c r="I92" s="52">
        <v>1285</v>
      </c>
      <c r="J92" s="52">
        <v>233</v>
      </c>
      <c r="K92" s="52">
        <v>1029</v>
      </c>
      <c r="L92" s="52">
        <v>910</v>
      </c>
      <c r="M92" s="52">
        <v>325</v>
      </c>
      <c r="N92" s="52">
        <v>1167</v>
      </c>
      <c r="O92" s="52">
        <v>1604</v>
      </c>
      <c r="P92" s="52">
        <v>1064</v>
      </c>
      <c r="Q92" s="52">
        <v>596</v>
      </c>
      <c r="R92" s="52">
        <v>308</v>
      </c>
      <c r="S92" s="52">
        <v>604</v>
      </c>
      <c r="T92" s="52">
        <v>511</v>
      </c>
      <c r="U92" s="52">
        <v>667</v>
      </c>
      <c r="V92" s="52">
        <v>893</v>
      </c>
      <c r="W92" s="52">
        <v>1313</v>
      </c>
      <c r="DA92" s="63" t="s">
        <v>1266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3</v>
      </c>
      <c r="F93" s="52">
        <v>10</v>
      </c>
      <c r="G93" s="52">
        <v>30</v>
      </c>
      <c r="H93" s="52">
        <v>14</v>
      </c>
      <c r="I93" s="52">
        <v>9</v>
      </c>
      <c r="J93" s="52">
        <v>6</v>
      </c>
      <c r="K93" s="52">
        <v>0</v>
      </c>
      <c r="L93" s="52">
        <v>3</v>
      </c>
      <c r="M93" s="52">
        <v>7</v>
      </c>
      <c r="N93" s="52">
        <v>14</v>
      </c>
      <c r="O93" s="52">
        <v>15</v>
      </c>
      <c r="P93" s="52">
        <v>10</v>
      </c>
      <c r="Q93" s="52">
        <v>7</v>
      </c>
      <c r="R93" s="52">
        <v>0</v>
      </c>
      <c r="S93" s="52">
        <v>0</v>
      </c>
      <c r="T93" s="52">
        <v>2</v>
      </c>
      <c r="U93" s="52">
        <v>6</v>
      </c>
      <c r="V93" s="52">
        <v>7</v>
      </c>
      <c r="W93" s="52">
        <v>17</v>
      </c>
      <c r="DA93" s="63" t="s">
        <v>1267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39510</v>
      </c>
      <c r="D96" s="52">
        <v>38723</v>
      </c>
      <c r="E96" s="52">
        <v>33638</v>
      </c>
      <c r="F96" s="52">
        <v>32357</v>
      </c>
      <c r="G96" s="52">
        <v>31185</v>
      </c>
      <c r="H96" s="52">
        <v>45357</v>
      </c>
      <c r="I96" s="52">
        <v>44521</v>
      </c>
      <c r="J96" s="52">
        <v>30854</v>
      </c>
      <c r="K96" s="52">
        <v>8299</v>
      </c>
      <c r="L96" s="52">
        <v>45096</v>
      </c>
      <c r="M96" s="52">
        <v>40568</v>
      </c>
      <c r="N96" s="52">
        <v>38928</v>
      </c>
      <c r="O96" s="52">
        <v>44620</v>
      </c>
      <c r="P96" s="52">
        <v>50823</v>
      </c>
      <c r="Q96" s="52">
        <v>39803</v>
      </c>
      <c r="R96" s="52">
        <v>41344</v>
      </c>
      <c r="S96" s="52">
        <v>27048</v>
      </c>
      <c r="T96" s="52">
        <v>34017</v>
      </c>
      <c r="U96" s="52">
        <v>30008</v>
      </c>
      <c r="V96" s="52">
        <v>39664</v>
      </c>
      <c r="W96" s="52">
        <v>55746</v>
      </c>
      <c r="DA96" s="63" t="s">
        <v>1268</v>
      </c>
    </row>
    <row r="97" spans="1:105" ht="12" customHeight="1" x14ac:dyDescent="0.25">
      <c r="A97" s="97" t="s">
        <v>121</v>
      </c>
      <c r="B97" s="52"/>
      <c r="C97" s="52">
        <v>14231</v>
      </c>
      <c r="D97" s="52">
        <v>12293</v>
      </c>
      <c r="E97" s="52">
        <v>17180</v>
      </c>
      <c r="F97" s="52">
        <v>23719</v>
      </c>
      <c r="G97" s="52">
        <v>37075</v>
      </c>
      <c r="H97" s="52">
        <v>39044</v>
      </c>
      <c r="I97" s="52">
        <v>22034</v>
      </c>
      <c r="J97" s="52">
        <v>26005</v>
      </c>
      <c r="K97" s="52">
        <v>67186</v>
      </c>
      <c r="L97" s="52">
        <v>33485</v>
      </c>
      <c r="M97" s="52">
        <v>34806</v>
      </c>
      <c r="N97" s="52">
        <v>36953</v>
      </c>
      <c r="O97" s="52">
        <v>44231</v>
      </c>
      <c r="P97" s="52">
        <v>37152</v>
      </c>
      <c r="Q97" s="52">
        <v>31517</v>
      </c>
      <c r="R97" s="52">
        <v>40169</v>
      </c>
      <c r="S97" s="52">
        <v>34762</v>
      </c>
      <c r="T97" s="52">
        <v>25062</v>
      </c>
      <c r="U97" s="52">
        <v>28534</v>
      </c>
      <c r="V97" s="52">
        <v>35090</v>
      </c>
      <c r="W97" s="52">
        <v>45605</v>
      </c>
      <c r="DA97" s="63" t="s">
        <v>1269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18291</v>
      </c>
      <c r="D101" s="52">
        <v>17959</v>
      </c>
      <c r="E101" s="52">
        <v>18302</v>
      </c>
      <c r="F101" s="52">
        <v>20596</v>
      </c>
      <c r="G101" s="52">
        <v>24993</v>
      </c>
      <c r="H101" s="52">
        <v>29868</v>
      </c>
      <c r="I101" s="52">
        <v>23113</v>
      </c>
      <c r="J101" s="52">
        <v>23920</v>
      </c>
      <c r="K101" s="52">
        <v>26023</v>
      </c>
      <c r="L101" s="52">
        <v>28427</v>
      </c>
      <c r="M101" s="52">
        <v>31637</v>
      </c>
      <c r="N101" s="52">
        <v>31276</v>
      </c>
      <c r="O101" s="52">
        <v>26061</v>
      </c>
      <c r="P101" s="52">
        <v>11377</v>
      </c>
      <c r="Q101" s="52">
        <v>9579</v>
      </c>
      <c r="R101" s="52">
        <v>11704</v>
      </c>
      <c r="S101" s="52">
        <v>19493</v>
      </c>
      <c r="T101" s="52">
        <v>21186</v>
      </c>
      <c r="U101" s="52">
        <v>24444</v>
      </c>
      <c r="V101" s="52">
        <v>22761</v>
      </c>
      <c r="W101" s="52">
        <v>19964</v>
      </c>
      <c r="DA101" s="63" t="s">
        <v>1270</v>
      </c>
    </row>
    <row r="102" spans="1:105" ht="12" customHeight="1" x14ac:dyDescent="0.25">
      <c r="A102" s="97" t="s">
        <v>50</v>
      </c>
      <c r="B102" s="52"/>
      <c r="C102" s="52">
        <v>612</v>
      </c>
      <c r="D102" s="52">
        <v>454</v>
      </c>
      <c r="E102" s="52">
        <v>489</v>
      </c>
      <c r="F102" s="52">
        <v>717</v>
      </c>
      <c r="G102" s="52">
        <v>924</v>
      </c>
      <c r="H102" s="52">
        <v>938</v>
      </c>
      <c r="I102" s="52">
        <v>497</v>
      </c>
      <c r="J102" s="52">
        <v>339</v>
      </c>
      <c r="K102" s="52">
        <v>420</v>
      </c>
      <c r="L102" s="52">
        <v>277</v>
      </c>
      <c r="M102" s="52">
        <v>117</v>
      </c>
      <c r="N102" s="52">
        <v>163</v>
      </c>
      <c r="O102" s="52">
        <v>422</v>
      </c>
      <c r="P102" s="52">
        <v>571</v>
      </c>
      <c r="Q102" s="52">
        <v>697</v>
      </c>
      <c r="R102" s="52">
        <v>564</v>
      </c>
      <c r="S102" s="52">
        <v>353</v>
      </c>
      <c r="T102" s="52">
        <v>177</v>
      </c>
      <c r="U102" s="52">
        <v>245</v>
      </c>
      <c r="V102" s="52">
        <v>393</v>
      </c>
      <c r="W102" s="52">
        <v>728</v>
      </c>
      <c r="DA102" s="63" t="s">
        <v>1271</v>
      </c>
    </row>
    <row r="103" spans="1:105" ht="12" customHeight="1" x14ac:dyDescent="0.25">
      <c r="A103" s="109" t="s">
        <v>120</v>
      </c>
      <c r="B103" s="36"/>
      <c r="C103" s="36">
        <v>112437</v>
      </c>
      <c r="D103" s="36">
        <v>107420</v>
      </c>
      <c r="E103" s="36">
        <v>108141</v>
      </c>
      <c r="F103" s="36">
        <v>121501</v>
      </c>
      <c r="G103" s="36">
        <v>149440</v>
      </c>
      <c r="H103" s="36">
        <v>182285</v>
      </c>
      <c r="I103" s="36">
        <v>141538</v>
      </c>
      <c r="J103" s="36">
        <v>132523</v>
      </c>
      <c r="K103" s="36">
        <v>153722</v>
      </c>
      <c r="L103" s="36">
        <v>162246</v>
      </c>
      <c r="M103" s="36">
        <v>164746</v>
      </c>
      <c r="N103" s="36">
        <v>175719</v>
      </c>
      <c r="O103" s="36">
        <v>181905</v>
      </c>
      <c r="P103" s="36">
        <v>164962</v>
      </c>
      <c r="Q103" s="36">
        <v>154412</v>
      </c>
      <c r="R103" s="36">
        <v>168317</v>
      </c>
      <c r="S103" s="36">
        <v>163755</v>
      </c>
      <c r="T103" s="36">
        <v>172860</v>
      </c>
      <c r="U103" s="36">
        <v>168602</v>
      </c>
      <c r="V103" s="36">
        <v>180572</v>
      </c>
      <c r="W103" s="36">
        <v>185158</v>
      </c>
      <c r="DA103" s="60" t="s">
        <v>1272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1273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1274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1275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1276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1277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1278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1279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1280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1281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1282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40926</v>
      </c>
      <c r="D126" s="52">
        <v>50103</v>
      </c>
      <c r="E126" s="52">
        <v>44078</v>
      </c>
      <c r="F126" s="52">
        <v>31340</v>
      </c>
      <c r="G126" s="52">
        <v>0</v>
      </c>
      <c r="H126" s="52">
        <v>14632</v>
      </c>
      <c r="I126" s="52">
        <v>42495</v>
      </c>
      <c r="J126" s="52">
        <v>50758</v>
      </c>
      <c r="K126" s="52">
        <v>53607</v>
      </c>
      <c r="L126" s="52">
        <v>56371</v>
      </c>
      <c r="M126" s="52">
        <v>71390</v>
      </c>
      <c r="N126" s="52">
        <v>82621</v>
      </c>
      <c r="O126" s="52">
        <v>80639</v>
      </c>
      <c r="P126" s="52">
        <v>48362</v>
      </c>
      <c r="Q126" s="52">
        <v>44259</v>
      </c>
      <c r="R126" s="52">
        <v>43657</v>
      </c>
      <c r="S126" s="52">
        <v>50473</v>
      </c>
      <c r="T126" s="52">
        <v>43473</v>
      </c>
      <c r="U126" s="52">
        <v>30537</v>
      </c>
      <c r="V126" s="52">
        <v>32109</v>
      </c>
      <c r="W126" s="52">
        <v>28507</v>
      </c>
      <c r="DA126" s="63" t="s">
        <v>1283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1366</v>
      </c>
      <c r="D129" s="52">
        <v>1102</v>
      </c>
      <c r="E129" s="52">
        <v>1371</v>
      </c>
      <c r="F129" s="52">
        <v>1212</v>
      </c>
      <c r="G129" s="52">
        <v>883</v>
      </c>
      <c r="H129" s="52">
        <v>737</v>
      </c>
      <c r="I129" s="52">
        <v>970</v>
      </c>
      <c r="J129" s="52">
        <v>1508</v>
      </c>
      <c r="K129" s="52">
        <v>2069</v>
      </c>
      <c r="L129" s="52">
        <v>2307</v>
      </c>
      <c r="M129" s="52">
        <v>2566</v>
      </c>
      <c r="N129" s="52">
        <v>2578</v>
      </c>
      <c r="O129" s="52">
        <v>4343</v>
      </c>
      <c r="P129" s="52">
        <v>3269</v>
      </c>
      <c r="Q129" s="52">
        <v>2899</v>
      </c>
      <c r="R129" s="52">
        <v>2975</v>
      </c>
      <c r="S129" s="52">
        <v>3665</v>
      </c>
      <c r="T129" s="52">
        <v>3231</v>
      </c>
      <c r="U129" s="52">
        <v>3869</v>
      </c>
      <c r="V129" s="52">
        <v>5827</v>
      </c>
      <c r="W129" s="52">
        <v>4843</v>
      </c>
      <c r="DA129" s="63" t="s">
        <v>1284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35477</v>
      </c>
      <c r="D131" s="52">
        <v>43704</v>
      </c>
      <c r="E131" s="52">
        <v>38329</v>
      </c>
      <c r="F131" s="52">
        <v>27062</v>
      </c>
      <c r="G131" s="52">
        <v>1369</v>
      </c>
      <c r="H131" s="52">
        <v>11185</v>
      </c>
      <c r="I131" s="52">
        <v>36881</v>
      </c>
      <c r="J131" s="52">
        <v>47624</v>
      </c>
      <c r="K131" s="52">
        <v>49221</v>
      </c>
      <c r="L131" s="52">
        <v>51000</v>
      </c>
      <c r="M131" s="52">
        <v>58512</v>
      </c>
      <c r="N131" s="52">
        <v>64445</v>
      </c>
      <c r="O131" s="52">
        <v>59283</v>
      </c>
      <c r="P131" s="52">
        <v>45999</v>
      </c>
      <c r="Q131" s="52">
        <v>41980</v>
      </c>
      <c r="R131" s="52">
        <v>41333</v>
      </c>
      <c r="S131" s="52">
        <v>33459</v>
      </c>
      <c r="T131" s="52">
        <v>33857</v>
      </c>
      <c r="U131" s="52">
        <v>37626</v>
      </c>
      <c r="V131" s="52">
        <v>46977</v>
      </c>
      <c r="W131" s="52">
        <v>66944</v>
      </c>
      <c r="DA131" s="63" t="s">
        <v>1285</v>
      </c>
    </row>
    <row r="132" spans="1:105" ht="12" customHeight="1" x14ac:dyDescent="0.25">
      <c r="A132" s="97" t="s">
        <v>127</v>
      </c>
      <c r="B132" s="52"/>
      <c r="C132" s="52">
        <v>142</v>
      </c>
      <c r="D132" s="52">
        <v>81</v>
      </c>
      <c r="E132" s="52">
        <v>255</v>
      </c>
      <c r="F132" s="52">
        <v>389</v>
      </c>
      <c r="G132" s="52">
        <v>2</v>
      </c>
      <c r="H132" s="52">
        <v>247</v>
      </c>
      <c r="I132" s="52">
        <v>356</v>
      </c>
      <c r="J132" s="52">
        <v>256</v>
      </c>
      <c r="K132" s="52">
        <v>856</v>
      </c>
      <c r="L132" s="52">
        <v>346</v>
      </c>
      <c r="M132" s="52">
        <v>460</v>
      </c>
      <c r="N132" s="52">
        <v>335</v>
      </c>
      <c r="O132" s="52">
        <v>268</v>
      </c>
      <c r="P132" s="52">
        <v>559</v>
      </c>
      <c r="Q132" s="52">
        <v>283</v>
      </c>
      <c r="R132" s="52">
        <v>227</v>
      </c>
      <c r="S132" s="52">
        <v>25</v>
      </c>
      <c r="T132" s="52">
        <v>113</v>
      </c>
      <c r="U132" s="52">
        <v>191</v>
      </c>
      <c r="V132" s="52">
        <v>439</v>
      </c>
      <c r="W132" s="52">
        <v>725</v>
      </c>
      <c r="DA132" s="63" t="s">
        <v>1286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7212</v>
      </c>
      <c r="D135" s="52">
        <v>8227</v>
      </c>
      <c r="E135" s="52">
        <v>6712</v>
      </c>
      <c r="F135" s="52">
        <v>5129</v>
      </c>
      <c r="G135" s="52">
        <v>2504</v>
      </c>
      <c r="H135" s="52">
        <v>4839</v>
      </c>
      <c r="I135" s="52">
        <v>5850</v>
      </c>
      <c r="J135" s="52">
        <v>4589</v>
      </c>
      <c r="K135" s="52">
        <v>1290</v>
      </c>
      <c r="L135" s="52">
        <v>7342</v>
      </c>
      <c r="M135" s="52">
        <v>10360</v>
      </c>
      <c r="N135" s="52">
        <v>12227</v>
      </c>
      <c r="O135" s="52">
        <v>13426</v>
      </c>
      <c r="P135" s="52">
        <v>6140</v>
      </c>
      <c r="Q135" s="52">
        <v>6638</v>
      </c>
      <c r="R135" s="52">
        <v>6912</v>
      </c>
      <c r="S135" s="52">
        <v>13499</v>
      </c>
      <c r="T135" s="52">
        <v>14492</v>
      </c>
      <c r="U135" s="52">
        <v>5297</v>
      </c>
      <c r="V135" s="52">
        <v>1273</v>
      </c>
      <c r="W135" s="52">
        <v>0</v>
      </c>
      <c r="DA135" s="63" t="s">
        <v>1287</v>
      </c>
    </row>
    <row r="136" spans="1:105" ht="12" customHeight="1" x14ac:dyDescent="0.25">
      <c r="A136" s="97" t="s">
        <v>121</v>
      </c>
      <c r="B136" s="52"/>
      <c r="C136" s="52">
        <v>2598</v>
      </c>
      <c r="D136" s="52">
        <v>2611</v>
      </c>
      <c r="E136" s="52">
        <v>3428</v>
      </c>
      <c r="F136" s="52">
        <v>3760</v>
      </c>
      <c r="G136" s="52">
        <v>2979</v>
      </c>
      <c r="H136" s="52">
        <v>4165</v>
      </c>
      <c r="I136" s="52">
        <v>2895</v>
      </c>
      <c r="J136" s="52">
        <v>3866</v>
      </c>
      <c r="K136" s="52">
        <v>10445</v>
      </c>
      <c r="L136" s="52">
        <v>5449</v>
      </c>
      <c r="M136" s="52">
        <v>8891</v>
      </c>
      <c r="N136" s="52">
        <v>11609</v>
      </c>
      <c r="O136" s="52">
        <v>13309</v>
      </c>
      <c r="P136" s="52">
        <v>4491</v>
      </c>
      <c r="Q136" s="52">
        <v>5254</v>
      </c>
      <c r="R136" s="52">
        <v>6714</v>
      </c>
      <c r="S136" s="52">
        <v>17354</v>
      </c>
      <c r="T136" s="52">
        <v>10676</v>
      </c>
      <c r="U136" s="52">
        <v>5033</v>
      </c>
      <c r="V136" s="52">
        <v>1120</v>
      </c>
      <c r="W136" s="52">
        <v>0</v>
      </c>
      <c r="DA136" s="63" t="s">
        <v>1288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411</v>
      </c>
      <c r="D140" s="52">
        <v>358</v>
      </c>
      <c r="E140" s="52">
        <v>361</v>
      </c>
      <c r="F140" s="52">
        <v>410</v>
      </c>
      <c r="G140" s="52">
        <v>260</v>
      </c>
      <c r="H140" s="52">
        <v>351</v>
      </c>
      <c r="I140" s="52">
        <v>231</v>
      </c>
      <c r="J140" s="52">
        <v>190</v>
      </c>
      <c r="K140" s="52">
        <v>241</v>
      </c>
      <c r="L140" s="52">
        <v>155</v>
      </c>
      <c r="M140" s="52">
        <v>69</v>
      </c>
      <c r="N140" s="52">
        <v>96</v>
      </c>
      <c r="O140" s="52">
        <v>236</v>
      </c>
      <c r="P140" s="52">
        <v>289</v>
      </c>
      <c r="Q140" s="52">
        <v>422</v>
      </c>
      <c r="R140" s="52">
        <v>335</v>
      </c>
      <c r="S140" s="52">
        <v>230</v>
      </c>
      <c r="T140" s="52">
        <v>103</v>
      </c>
      <c r="U140" s="52">
        <v>132</v>
      </c>
      <c r="V140" s="52">
        <v>201</v>
      </c>
      <c r="W140" s="52">
        <v>327</v>
      </c>
      <c r="DA140" s="63" t="s">
        <v>1289</v>
      </c>
    </row>
    <row r="141" spans="1:105" ht="12" customHeight="1" x14ac:dyDescent="0.25">
      <c r="A141" s="109" t="s">
        <v>120</v>
      </c>
      <c r="B141" s="36"/>
      <c r="C141" s="36">
        <v>75350</v>
      </c>
      <c r="D141" s="36">
        <v>84715</v>
      </c>
      <c r="E141" s="36">
        <v>79672</v>
      </c>
      <c r="F141" s="36">
        <v>69610</v>
      </c>
      <c r="G141" s="36">
        <v>42229</v>
      </c>
      <c r="H141" s="36">
        <v>68439</v>
      </c>
      <c r="I141" s="36">
        <v>65849</v>
      </c>
      <c r="J141" s="36">
        <v>74617</v>
      </c>
      <c r="K141" s="36">
        <v>88550</v>
      </c>
      <c r="L141" s="36">
        <v>89459</v>
      </c>
      <c r="M141" s="36">
        <v>98496</v>
      </c>
      <c r="N141" s="36">
        <v>104680</v>
      </c>
      <c r="O141" s="36">
        <v>102530</v>
      </c>
      <c r="P141" s="36">
        <v>85063</v>
      </c>
      <c r="Q141" s="36">
        <v>94626</v>
      </c>
      <c r="R141" s="36">
        <v>99441</v>
      </c>
      <c r="S141" s="36">
        <v>109125</v>
      </c>
      <c r="T141" s="36">
        <v>104568</v>
      </c>
      <c r="U141" s="36">
        <v>94789</v>
      </c>
      <c r="V141" s="36">
        <v>95353</v>
      </c>
      <c r="W141" s="36">
        <v>84228</v>
      </c>
      <c r="DA141" s="60" t="s">
        <v>1290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1291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15576</v>
      </c>
      <c r="D145" s="52">
        <v>25010</v>
      </c>
      <c r="E145" s="52">
        <v>24409</v>
      </c>
      <c r="F145" s="52">
        <v>20355</v>
      </c>
      <c r="G145" s="52">
        <v>19138</v>
      </c>
      <c r="H145" s="52">
        <v>13929</v>
      </c>
      <c r="I145" s="52">
        <v>21665</v>
      </c>
      <c r="J145" s="52">
        <v>16911</v>
      </c>
      <c r="K145" s="52">
        <v>25978</v>
      </c>
      <c r="L145" s="52">
        <v>14582</v>
      </c>
      <c r="M145" s="52">
        <v>15619</v>
      </c>
      <c r="N145" s="52">
        <v>13072</v>
      </c>
      <c r="O145" s="52">
        <v>19386</v>
      </c>
      <c r="P145" s="52">
        <v>29272</v>
      </c>
      <c r="Q145" s="52">
        <v>30748</v>
      </c>
      <c r="R145" s="52">
        <v>25946</v>
      </c>
      <c r="S145" s="52">
        <v>26013</v>
      </c>
      <c r="T145" s="52">
        <v>43561</v>
      </c>
      <c r="U145" s="52">
        <v>42243</v>
      </c>
      <c r="V145" s="52">
        <v>63724</v>
      </c>
      <c r="W145" s="52">
        <v>42280</v>
      </c>
      <c r="DA145" s="63" t="s">
        <v>1292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1153</v>
      </c>
      <c r="D147" s="52">
        <v>1622</v>
      </c>
      <c r="E147" s="52">
        <v>2503</v>
      </c>
      <c r="F147" s="52">
        <v>2818</v>
      </c>
      <c r="G147" s="52">
        <v>2948</v>
      </c>
      <c r="H147" s="52">
        <v>2787</v>
      </c>
      <c r="I147" s="52">
        <v>3158</v>
      </c>
      <c r="J147" s="52">
        <v>3209</v>
      </c>
      <c r="K147" s="52">
        <v>4201</v>
      </c>
      <c r="L147" s="52">
        <v>3945</v>
      </c>
      <c r="M147" s="52">
        <v>3858</v>
      </c>
      <c r="N147" s="52">
        <v>2931</v>
      </c>
      <c r="O147" s="52">
        <v>4067</v>
      </c>
      <c r="P147" s="52">
        <v>5375</v>
      </c>
      <c r="Q147" s="52">
        <v>8261</v>
      </c>
      <c r="R147" s="52">
        <v>10395</v>
      </c>
      <c r="S147" s="52">
        <v>9721</v>
      </c>
      <c r="T147" s="52">
        <v>10087</v>
      </c>
      <c r="U147" s="52">
        <v>13235</v>
      </c>
      <c r="V147" s="52">
        <v>24379</v>
      </c>
      <c r="W147" s="52">
        <v>28571</v>
      </c>
      <c r="DA147" s="63" t="s">
        <v>1293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71</v>
      </c>
      <c r="D149" s="52">
        <v>265</v>
      </c>
      <c r="E149" s="52">
        <v>541</v>
      </c>
      <c r="F149" s="52">
        <v>921</v>
      </c>
      <c r="G149" s="52">
        <v>1157</v>
      </c>
      <c r="H149" s="52">
        <v>725</v>
      </c>
      <c r="I149" s="52">
        <v>567</v>
      </c>
      <c r="J149" s="52">
        <v>121</v>
      </c>
      <c r="K149" s="52">
        <v>604</v>
      </c>
      <c r="L149" s="52">
        <v>402</v>
      </c>
      <c r="M149" s="52">
        <v>148</v>
      </c>
      <c r="N149" s="52">
        <v>452</v>
      </c>
      <c r="O149" s="52">
        <v>634</v>
      </c>
      <c r="P149" s="52">
        <v>554</v>
      </c>
      <c r="Q149" s="52">
        <v>414</v>
      </c>
      <c r="R149" s="52">
        <v>164</v>
      </c>
      <c r="S149" s="52">
        <v>434</v>
      </c>
      <c r="T149" s="52">
        <v>510</v>
      </c>
      <c r="U149" s="52">
        <v>679</v>
      </c>
      <c r="V149" s="52">
        <v>993</v>
      </c>
      <c r="W149" s="52">
        <v>863</v>
      </c>
      <c r="DA149" s="63" t="s">
        <v>1294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2</v>
      </c>
      <c r="F150" s="52">
        <v>3</v>
      </c>
      <c r="G150" s="52">
        <v>9</v>
      </c>
      <c r="H150" s="52">
        <v>3</v>
      </c>
      <c r="I150" s="52">
        <v>3</v>
      </c>
      <c r="J150" s="52">
        <v>2</v>
      </c>
      <c r="K150" s="52">
        <v>0</v>
      </c>
      <c r="L150" s="52">
        <v>0</v>
      </c>
      <c r="M150" s="52">
        <v>1</v>
      </c>
      <c r="N150" s="52">
        <v>5</v>
      </c>
      <c r="O150" s="52">
        <v>4</v>
      </c>
      <c r="P150" s="52">
        <v>3</v>
      </c>
      <c r="Q150" s="52">
        <v>4</v>
      </c>
      <c r="R150" s="52">
        <v>0</v>
      </c>
      <c r="S150" s="52">
        <v>0</v>
      </c>
      <c r="T150" s="52">
        <v>2</v>
      </c>
      <c r="U150" s="52">
        <v>4</v>
      </c>
      <c r="V150" s="52">
        <v>7</v>
      </c>
      <c r="W150" s="52">
        <v>8</v>
      </c>
      <c r="DA150" s="63" t="s">
        <v>1295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13243</v>
      </c>
      <c r="D153" s="52">
        <v>20712</v>
      </c>
      <c r="E153" s="52">
        <v>17637</v>
      </c>
      <c r="F153" s="52">
        <v>13228</v>
      </c>
      <c r="G153" s="52">
        <v>10474</v>
      </c>
      <c r="H153" s="52">
        <v>11082</v>
      </c>
      <c r="I153" s="52">
        <v>19562</v>
      </c>
      <c r="J153" s="52">
        <v>15763</v>
      </c>
      <c r="K153" s="52">
        <v>4877</v>
      </c>
      <c r="L153" s="52">
        <v>19851</v>
      </c>
      <c r="M153" s="52">
        <v>18314</v>
      </c>
      <c r="N153" s="52">
        <v>15164</v>
      </c>
      <c r="O153" s="52">
        <v>17789</v>
      </c>
      <c r="P153" s="52">
        <v>26412</v>
      </c>
      <c r="Q153" s="52">
        <v>27811</v>
      </c>
      <c r="R153" s="52">
        <v>22644</v>
      </c>
      <c r="S153" s="52">
        <v>19744</v>
      </c>
      <c r="T153" s="52">
        <v>34459</v>
      </c>
      <c r="U153" s="52">
        <v>30703</v>
      </c>
      <c r="V153" s="52">
        <v>44271</v>
      </c>
      <c r="W153" s="52">
        <v>36738</v>
      </c>
      <c r="DA153" s="63" t="s">
        <v>1296</v>
      </c>
    </row>
    <row r="154" spans="1:105" ht="12" customHeight="1" x14ac:dyDescent="0.25">
      <c r="A154" s="97" t="s">
        <v>121</v>
      </c>
      <c r="B154" s="52"/>
      <c r="C154" s="52">
        <v>4771</v>
      </c>
      <c r="D154" s="52">
        <v>6574</v>
      </c>
      <c r="E154" s="52">
        <v>9007</v>
      </c>
      <c r="F154" s="52">
        <v>9695</v>
      </c>
      <c r="G154" s="52">
        <v>12449</v>
      </c>
      <c r="H154" s="52">
        <v>9541</v>
      </c>
      <c r="I154" s="52">
        <v>9681</v>
      </c>
      <c r="J154" s="52">
        <v>13282</v>
      </c>
      <c r="K154" s="52">
        <v>39481</v>
      </c>
      <c r="L154" s="52">
        <v>14734</v>
      </c>
      <c r="M154" s="52">
        <v>15718</v>
      </c>
      <c r="N154" s="52">
        <v>14392</v>
      </c>
      <c r="O154" s="52">
        <v>17616</v>
      </c>
      <c r="P154" s="52">
        <v>19311</v>
      </c>
      <c r="Q154" s="52">
        <v>22026</v>
      </c>
      <c r="R154" s="52">
        <v>21978</v>
      </c>
      <c r="S154" s="52">
        <v>25369</v>
      </c>
      <c r="T154" s="52">
        <v>25383</v>
      </c>
      <c r="U154" s="52">
        <v>29202</v>
      </c>
      <c r="V154" s="52">
        <v>39151</v>
      </c>
      <c r="W154" s="52">
        <v>30034</v>
      </c>
      <c r="DA154" s="63" t="s">
        <v>1297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98</v>
      </c>
      <c r="D158" s="52">
        <v>116</v>
      </c>
      <c r="E158" s="52">
        <v>122</v>
      </c>
      <c r="F158" s="52">
        <v>139</v>
      </c>
      <c r="G158" s="52">
        <v>146</v>
      </c>
      <c r="H158" s="52">
        <v>107</v>
      </c>
      <c r="I158" s="52">
        <v>103</v>
      </c>
      <c r="J158" s="52">
        <v>74</v>
      </c>
      <c r="K158" s="52">
        <v>118</v>
      </c>
      <c r="L158" s="52">
        <v>57</v>
      </c>
      <c r="M158" s="52">
        <v>22</v>
      </c>
      <c r="N158" s="52">
        <v>26</v>
      </c>
      <c r="O158" s="52">
        <v>81</v>
      </c>
      <c r="P158" s="52">
        <v>157</v>
      </c>
      <c r="Q158" s="52">
        <v>223</v>
      </c>
      <c r="R158" s="52">
        <v>147</v>
      </c>
      <c r="S158" s="52">
        <v>94</v>
      </c>
      <c r="T158" s="52">
        <v>58</v>
      </c>
      <c r="U158" s="52">
        <v>83</v>
      </c>
      <c r="V158" s="52">
        <v>178</v>
      </c>
      <c r="W158" s="52">
        <v>263</v>
      </c>
      <c r="DA158" s="63" t="s">
        <v>1298</v>
      </c>
    </row>
    <row r="159" spans="1:105" ht="12" customHeight="1" x14ac:dyDescent="0.25">
      <c r="A159" s="109" t="s">
        <v>120</v>
      </c>
      <c r="B159" s="36"/>
      <c r="C159" s="36">
        <v>17988</v>
      </c>
      <c r="D159" s="36">
        <v>27435</v>
      </c>
      <c r="E159" s="36">
        <v>27065</v>
      </c>
      <c r="F159" s="36">
        <v>23707</v>
      </c>
      <c r="G159" s="36">
        <v>23943</v>
      </c>
      <c r="H159" s="36">
        <v>21245</v>
      </c>
      <c r="I159" s="36">
        <v>29712</v>
      </c>
      <c r="J159" s="36">
        <v>29008</v>
      </c>
      <c r="K159" s="36">
        <v>44236</v>
      </c>
      <c r="L159" s="36">
        <v>34780</v>
      </c>
      <c r="M159" s="36">
        <v>34424</v>
      </c>
      <c r="N159" s="36">
        <v>30205</v>
      </c>
      <c r="O159" s="36">
        <v>36058</v>
      </c>
      <c r="P159" s="36">
        <v>46195</v>
      </c>
      <c r="Q159" s="36">
        <v>50037</v>
      </c>
      <c r="R159" s="36">
        <v>44543</v>
      </c>
      <c r="S159" s="36">
        <v>45312</v>
      </c>
      <c r="T159" s="36">
        <v>60295</v>
      </c>
      <c r="U159" s="36">
        <v>60581</v>
      </c>
      <c r="V159" s="36">
        <v>84325</v>
      </c>
      <c r="W159" s="36">
        <v>67421</v>
      </c>
      <c r="DA159" s="60" t="s">
        <v>1299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1300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32672</v>
      </c>
      <c r="D163" s="52">
        <v>28094</v>
      </c>
      <c r="E163" s="52">
        <v>18251</v>
      </c>
      <c r="F163" s="52">
        <v>4325</v>
      </c>
      <c r="G163" s="52">
        <v>637</v>
      </c>
      <c r="H163" s="52">
        <v>7676</v>
      </c>
      <c r="I163" s="52">
        <v>16723</v>
      </c>
      <c r="J163" s="52">
        <v>17720</v>
      </c>
      <c r="K163" s="52">
        <v>21020</v>
      </c>
      <c r="L163" s="52">
        <v>23300</v>
      </c>
      <c r="M163" s="52">
        <v>27702</v>
      </c>
      <c r="N163" s="52">
        <v>22042</v>
      </c>
      <c r="O163" s="52">
        <v>19778</v>
      </c>
      <c r="P163" s="52">
        <v>6683</v>
      </c>
      <c r="Q163" s="52">
        <v>19506</v>
      </c>
      <c r="R163" s="52">
        <v>31351</v>
      </c>
      <c r="S163" s="52">
        <v>35213</v>
      </c>
      <c r="T163" s="52">
        <v>37574</v>
      </c>
      <c r="U163" s="52">
        <v>32153</v>
      </c>
      <c r="V163" s="52">
        <v>27498</v>
      </c>
      <c r="W163" s="52">
        <v>23848</v>
      </c>
      <c r="DA163" s="63" t="s">
        <v>1301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3157</v>
      </c>
      <c r="D165" s="52">
        <v>2755</v>
      </c>
      <c r="E165" s="52">
        <v>3090</v>
      </c>
      <c r="F165" s="52">
        <v>2030</v>
      </c>
      <c r="G165" s="52">
        <v>1375</v>
      </c>
      <c r="H165" s="52">
        <v>1015</v>
      </c>
      <c r="I165" s="52">
        <v>1574</v>
      </c>
      <c r="J165" s="52">
        <v>2473</v>
      </c>
      <c r="K165" s="52">
        <v>3076</v>
      </c>
      <c r="L165" s="52">
        <v>3688</v>
      </c>
      <c r="M165" s="52">
        <v>4067</v>
      </c>
      <c r="N165" s="52">
        <v>3538</v>
      </c>
      <c r="O165" s="52">
        <v>4134</v>
      </c>
      <c r="P165" s="52">
        <v>3009</v>
      </c>
      <c r="Q165" s="52">
        <v>2954</v>
      </c>
      <c r="R165" s="52">
        <v>5045</v>
      </c>
      <c r="S165" s="52">
        <v>8599</v>
      </c>
      <c r="T165" s="52">
        <v>9006</v>
      </c>
      <c r="U165" s="52">
        <v>10497</v>
      </c>
      <c r="V165" s="52">
        <v>14347</v>
      </c>
      <c r="W165" s="52">
        <v>13688</v>
      </c>
      <c r="DA165" s="63" t="s">
        <v>1302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200</v>
      </c>
      <c r="D167" s="52">
        <v>445</v>
      </c>
      <c r="E167" s="52">
        <v>740</v>
      </c>
      <c r="F167" s="52">
        <v>956</v>
      </c>
      <c r="G167" s="52">
        <v>1161</v>
      </c>
      <c r="H167" s="52">
        <v>1225</v>
      </c>
      <c r="I167" s="52">
        <v>573</v>
      </c>
      <c r="J167" s="52">
        <v>130</v>
      </c>
      <c r="K167" s="52">
        <v>554</v>
      </c>
      <c r="L167" s="52">
        <v>437</v>
      </c>
      <c r="M167" s="52">
        <v>157</v>
      </c>
      <c r="N167" s="52">
        <v>429</v>
      </c>
      <c r="O167" s="52">
        <v>507</v>
      </c>
      <c r="P167" s="52">
        <v>261</v>
      </c>
      <c r="Q167" s="52">
        <v>328</v>
      </c>
      <c r="R167" s="52">
        <v>191</v>
      </c>
      <c r="S167" s="52">
        <v>540</v>
      </c>
      <c r="T167" s="52">
        <v>493</v>
      </c>
      <c r="U167" s="52">
        <v>592</v>
      </c>
      <c r="V167" s="52">
        <v>546</v>
      </c>
      <c r="W167" s="52">
        <v>548</v>
      </c>
      <c r="DA167" s="63" t="s">
        <v>1303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2</v>
      </c>
      <c r="F168" s="52">
        <v>4</v>
      </c>
      <c r="G168" s="52">
        <v>10</v>
      </c>
      <c r="H168" s="52">
        <v>5</v>
      </c>
      <c r="I168" s="52">
        <v>3</v>
      </c>
      <c r="J168" s="52">
        <v>3</v>
      </c>
      <c r="K168" s="52">
        <v>0</v>
      </c>
      <c r="L168" s="52">
        <v>1</v>
      </c>
      <c r="M168" s="52">
        <v>3</v>
      </c>
      <c r="N168" s="52">
        <v>4</v>
      </c>
      <c r="O168" s="52">
        <v>3</v>
      </c>
      <c r="P168" s="52">
        <v>1</v>
      </c>
      <c r="Q168" s="52">
        <v>1</v>
      </c>
      <c r="R168" s="52">
        <v>0</v>
      </c>
      <c r="S168" s="52">
        <v>0</v>
      </c>
      <c r="T168" s="52">
        <v>1</v>
      </c>
      <c r="U168" s="52">
        <v>3</v>
      </c>
      <c r="V168" s="52">
        <v>3</v>
      </c>
      <c r="W168" s="52">
        <v>4</v>
      </c>
      <c r="DA168" s="63" t="s">
        <v>1304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37178</v>
      </c>
      <c r="D171" s="52">
        <v>34793</v>
      </c>
      <c r="E171" s="52">
        <v>24047</v>
      </c>
      <c r="F171" s="52">
        <v>13760</v>
      </c>
      <c r="G171" s="52">
        <v>10528</v>
      </c>
      <c r="H171" s="52">
        <v>18735</v>
      </c>
      <c r="I171" s="52">
        <v>19892</v>
      </c>
      <c r="J171" s="52">
        <v>17253</v>
      </c>
      <c r="K171" s="52">
        <v>4508</v>
      </c>
      <c r="L171" s="52">
        <v>21658</v>
      </c>
      <c r="M171" s="52">
        <v>19857</v>
      </c>
      <c r="N171" s="52">
        <v>14421</v>
      </c>
      <c r="O171" s="52">
        <v>14310</v>
      </c>
      <c r="P171" s="52">
        <v>12536</v>
      </c>
      <c r="Q171" s="52">
        <v>21788</v>
      </c>
      <c r="R171" s="52">
        <v>26220</v>
      </c>
      <c r="S171" s="52">
        <v>24323</v>
      </c>
      <c r="T171" s="52">
        <v>33281</v>
      </c>
      <c r="U171" s="52">
        <v>26711</v>
      </c>
      <c r="V171" s="52">
        <v>24387</v>
      </c>
      <c r="W171" s="52">
        <v>23387</v>
      </c>
      <c r="DA171" s="63" t="s">
        <v>1305</v>
      </c>
    </row>
    <row r="172" spans="1:105" ht="12" customHeight="1" x14ac:dyDescent="0.25">
      <c r="A172" s="97" t="s">
        <v>121</v>
      </c>
      <c r="B172" s="52"/>
      <c r="C172" s="52">
        <v>13390</v>
      </c>
      <c r="D172" s="52">
        <v>11044</v>
      </c>
      <c r="E172" s="52">
        <v>12280</v>
      </c>
      <c r="F172" s="52">
        <v>10086</v>
      </c>
      <c r="G172" s="52">
        <v>12515</v>
      </c>
      <c r="H172" s="52">
        <v>16128</v>
      </c>
      <c r="I172" s="52">
        <v>9846</v>
      </c>
      <c r="J172" s="52">
        <v>14539</v>
      </c>
      <c r="K172" s="52">
        <v>36495</v>
      </c>
      <c r="L172" s="52">
        <v>16078</v>
      </c>
      <c r="M172" s="52">
        <v>17027</v>
      </c>
      <c r="N172" s="52">
        <v>13682</v>
      </c>
      <c r="O172" s="52">
        <v>14169</v>
      </c>
      <c r="P172" s="52">
        <v>9163</v>
      </c>
      <c r="Q172" s="52">
        <v>17259</v>
      </c>
      <c r="R172" s="52">
        <v>25459</v>
      </c>
      <c r="S172" s="52">
        <v>31255</v>
      </c>
      <c r="T172" s="52">
        <v>24530</v>
      </c>
      <c r="U172" s="52">
        <v>25388</v>
      </c>
      <c r="V172" s="52">
        <v>21566</v>
      </c>
      <c r="W172" s="52">
        <v>19130</v>
      </c>
      <c r="DA172" s="63" t="s">
        <v>1306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275</v>
      </c>
      <c r="D176" s="52">
        <v>195</v>
      </c>
      <c r="E176" s="52">
        <v>167</v>
      </c>
      <c r="F176" s="52">
        <v>145</v>
      </c>
      <c r="G176" s="52">
        <v>148</v>
      </c>
      <c r="H176" s="52">
        <v>183</v>
      </c>
      <c r="I176" s="52">
        <v>104</v>
      </c>
      <c r="J176" s="52">
        <v>80</v>
      </c>
      <c r="K176" s="52">
        <v>111</v>
      </c>
      <c r="L176" s="52">
        <v>65</v>
      </c>
      <c r="M176" s="52">
        <v>22</v>
      </c>
      <c r="N176" s="52">
        <v>25</v>
      </c>
      <c r="O176" s="52">
        <v>65</v>
      </c>
      <c r="P176" s="52">
        <v>73</v>
      </c>
      <c r="Q176" s="52">
        <v>174</v>
      </c>
      <c r="R176" s="52">
        <v>170</v>
      </c>
      <c r="S176" s="52">
        <v>116</v>
      </c>
      <c r="T176" s="52">
        <v>58</v>
      </c>
      <c r="U176" s="52">
        <v>70</v>
      </c>
      <c r="V176" s="52">
        <v>92</v>
      </c>
      <c r="W176" s="52">
        <v>165</v>
      </c>
      <c r="DA176" s="63" t="s">
        <v>1307</v>
      </c>
    </row>
    <row r="177" spans="1:105" ht="12" customHeight="1" x14ac:dyDescent="0.25">
      <c r="A177" s="109" t="s">
        <v>120</v>
      </c>
      <c r="B177" s="36"/>
      <c r="C177" s="36">
        <v>50493</v>
      </c>
      <c r="D177" s="36">
        <v>46087</v>
      </c>
      <c r="E177" s="36">
        <v>36903</v>
      </c>
      <c r="F177" s="36">
        <v>24661</v>
      </c>
      <c r="G177" s="36">
        <v>24069</v>
      </c>
      <c r="H177" s="36">
        <v>35912</v>
      </c>
      <c r="I177" s="36">
        <v>30201</v>
      </c>
      <c r="J177" s="36">
        <v>31803</v>
      </c>
      <c r="K177" s="36">
        <v>41119</v>
      </c>
      <c r="L177" s="36">
        <v>37984</v>
      </c>
      <c r="M177" s="36">
        <v>37084</v>
      </c>
      <c r="N177" s="36">
        <v>28605</v>
      </c>
      <c r="O177" s="36">
        <v>29048</v>
      </c>
      <c r="P177" s="36">
        <v>21991</v>
      </c>
      <c r="Q177" s="36">
        <v>39182</v>
      </c>
      <c r="R177" s="36">
        <v>51664</v>
      </c>
      <c r="S177" s="36">
        <v>55972</v>
      </c>
      <c r="T177" s="36">
        <v>58217</v>
      </c>
      <c r="U177" s="36">
        <v>52633</v>
      </c>
      <c r="V177" s="36">
        <v>46431</v>
      </c>
      <c r="W177" s="36">
        <v>42952</v>
      </c>
      <c r="DA177" s="60" t="s">
        <v>1308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1309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1310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1314</v>
      </c>
      <c r="M5" s="52">
        <v>1594</v>
      </c>
      <c r="N5" s="52">
        <v>2575</v>
      </c>
      <c r="O5" s="52">
        <v>1781</v>
      </c>
      <c r="P5" s="52">
        <v>0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0</v>
      </c>
      <c r="DA5" s="63" t="s">
        <v>1311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40</v>
      </c>
      <c r="M8" s="52">
        <v>50</v>
      </c>
      <c r="N8" s="52">
        <v>50</v>
      </c>
      <c r="O8" s="52">
        <v>53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0</v>
      </c>
      <c r="DA8" s="63" t="s">
        <v>1312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533</v>
      </c>
      <c r="M10" s="52">
        <v>650</v>
      </c>
      <c r="N10" s="52">
        <v>501</v>
      </c>
      <c r="O10" s="52">
        <v>510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1313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9</v>
      </c>
      <c r="M11" s="52">
        <v>4</v>
      </c>
      <c r="N11" s="52">
        <v>32</v>
      </c>
      <c r="O11" s="52">
        <v>23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1314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1315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443</v>
      </c>
      <c r="M15" s="52">
        <v>506</v>
      </c>
      <c r="N15" s="52">
        <v>1047</v>
      </c>
      <c r="O15" s="52">
        <v>627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DA15" s="63" t="s">
        <v>1316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329</v>
      </c>
      <c r="M16" s="52">
        <v>434</v>
      </c>
      <c r="N16" s="52">
        <v>995</v>
      </c>
      <c r="O16" s="52">
        <v>621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1317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103</v>
      </c>
      <c r="M20" s="52">
        <v>102</v>
      </c>
      <c r="N20" s="52">
        <v>77</v>
      </c>
      <c r="O20" s="52">
        <v>36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1318</v>
      </c>
    </row>
    <row r="21" spans="1:105" ht="12" customHeight="1" x14ac:dyDescent="0.25">
      <c r="A21" s="97" t="s">
        <v>50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2</v>
      </c>
      <c r="M21" s="52">
        <v>1</v>
      </c>
      <c r="N21" s="52">
        <v>2</v>
      </c>
      <c r="O21" s="52">
        <v>4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1319</v>
      </c>
    </row>
    <row r="22" spans="1:105" ht="12" customHeight="1" x14ac:dyDescent="0.25">
      <c r="A22" s="109" t="s">
        <v>120</v>
      </c>
      <c r="B22" s="36"/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1209</v>
      </c>
      <c r="M22" s="36">
        <v>1491</v>
      </c>
      <c r="N22" s="36">
        <v>2496</v>
      </c>
      <c r="O22" s="36">
        <v>1741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DA22" s="60" t="s">
        <v>1320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1321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0</v>
      </c>
      <c r="E26" s="52">
        <v>83</v>
      </c>
      <c r="F26" s="52">
        <v>951</v>
      </c>
      <c r="G26" s="52">
        <v>1728</v>
      </c>
      <c r="H26" s="52">
        <v>1542</v>
      </c>
      <c r="I26" s="52">
        <v>1046</v>
      </c>
      <c r="J26" s="52">
        <v>372</v>
      </c>
      <c r="K26" s="52">
        <v>0</v>
      </c>
      <c r="L26" s="52">
        <v>0</v>
      </c>
      <c r="M26" s="52">
        <v>0</v>
      </c>
      <c r="N26" s="52">
        <v>446</v>
      </c>
      <c r="O26" s="52">
        <v>700</v>
      </c>
      <c r="P26" s="52">
        <v>100</v>
      </c>
      <c r="Q26" s="52">
        <v>235</v>
      </c>
      <c r="R26" s="52">
        <v>598</v>
      </c>
      <c r="S26" s="52">
        <v>952</v>
      </c>
      <c r="T26" s="52">
        <v>932</v>
      </c>
      <c r="U26" s="52">
        <v>792</v>
      </c>
      <c r="V26" s="52">
        <v>806</v>
      </c>
      <c r="W26" s="52">
        <v>825</v>
      </c>
      <c r="DA26" s="63" t="s">
        <v>1322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2</v>
      </c>
      <c r="F29" s="52">
        <v>34</v>
      </c>
      <c r="G29" s="52">
        <v>57</v>
      </c>
      <c r="H29" s="52">
        <v>54</v>
      </c>
      <c r="I29" s="52">
        <v>42</v>
      </c>
      <c r="J29" s="52">
        <v>12</v>
      </c>
      <c r="K29" s="52">
        <v>0</v>
      </c>
      <c r="L29" s="52">
        <v>0</v>
      </c>
      <c r="M29" s="52">
        <v>0</v>
      </c>
      <c r="N29" s="52">
        <v>9</v>
      </c>
      <c r="O29" s="52">
        <v>22</v>
      </c>
      <c r="P29" s="52">
        <v>1</v>
      </c>
      <c r="Q29" s="52">
        <v>4</v>
      </c>
      <c r="R29" s="52">
        <v>17</v>
      </c>
      <c r="S29" s="52">
        <v>52</v>
      </c>
      <c r="T29" s="52">
        <v>36</v>
      </c>
      <c r="U29" s="52">
        <v>56</v>
      </c>
      <c r="V29" s="52">
        <v>90</v>
      </c>
      <c r="W29" s="52">
        <v>84</v>
      </c>
      <c r="DA29" s="63" t="s">
        <v>1323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2</v>
      </c>
      <c r="F31" s="52">
        <v>37</v>
      </c>
      <c r="G31" s="52">
        <v>83</v>
      </c>
      <c r="H31" s="52">
        <v>53</v>
      </c>
      <c r="I31" s="52">
        <v>20</v>
      </c>
      <c r="J31" s="52">
        <v>2</v>
      </c>
      <c r="K31" s="52">
        <v>0</v>
      </c>
      <c r="L31" s="52">
        <v>0</v>
      </c>
      <c r="M31" s="52">
        <v>0</v>
      </c>
      <c r="N31" s="52">
        <v>7</v>
      </c>
      <c r="O31" s="52">
        <v>13</v>
      </c>
      <c r="P31" s="52">
        <v>1</v>
      </c>
      <c r="Q31" s="52">
        <v>2</v>
      </c>
      <c r="R31" s="52">
        <v>2</v>
      </c>
      <c r="S31" s="52">
        <v>9</v>
      </c>
      <c r="T31" s="52">
        <v>8</v>
      </c>
      <c r="U31" s="52">
        <v>9</v>
      </c>
      <c r="V31" s="52">
        <v>10</v>
      </c>
      <c r="W31" s="52">
        <v>11</v>
      </c>
      <c r="DA31" s="63" t="s">
        <v>1324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1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1325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0</v>
      </c>
      <c r="D35" s="52">
        <v>0</v>
      </c>
      <c r="E35" s="52">
        <v>54</v>
      </c>
      <c r="F35" s="52">
        <v>527</v>
      </c>
      <c r="G35" s="52">
        <v>751</v>
      </c>
      <c r="H35" s="52">
        <v>800</v>
      </c>
      <c r="I35" s="52">
        <v>686</v>
      </c>
      <c r="J35" s="52">
        <v>201</v>
      </c>
      <c r="K35" s="52">
        <v>0</v>
      </c>
      <c r="L35" s="52">
        <v>0</v>
      </c>
      <c r="M35" s="52">
        <v>0</v>
      </c>
      <c r="N35" s="52">
        <v>225</v>
      </c>
      <c r="O35" s="52">
        <v>345</v>
      </c>
      <c r="P35" s="52">
        <v>57</v>
      </c>
      <c r="Q35" s="52">
        <v>130</v>
      </c>
      <c r="R35" s="52">
        <v>302</v>
      </c>
      <c r="S35" s="52">
        <v>413</v>
      </c>
      <c r="T35" s="52">
        <v>532</v>
      </c>
      <c r="U35" s="52">
        <v>401</v>
      </c>
      <c r="V35" s="52">
        <v>422</v>
      </c>
      <c r="W35" s="52">
        <v>448</v>
      </c>
      <c r="DA35" s="63" t="s">
        <v>1326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27</v>
      </c>
      <c r="F36" s="52">
        <v>387</v>
      </c>
      <c r="G36" s="52">
        <v>893</v>
      </c>
      <c r="H36" s="52">
        <v>689</v>
      </c>
      <c r="I36" s="52">
        <v>340</v>
      </c>
      <c r="J36" s="52">
        <v>169</v>
      </c>
      <c r="K36" s="52">
        <v>0</v>
      </c>
      <c r="L36" s="52">
        <v>0</v>
      </c>
      <c r="M36" s="52">
        <v>0</v>
      </c>
      <c r="N36" s="52">
        <v>214</v>
      </c>
      <c r="O36" s="52">
        <v>342</v>
      </c>
      <c r="P36" s="52">
        <v>42</v>
      </c>
      <c r="Q36" s="52">
        <v>103</v>
      </c>
      <c r="R36" s="52">
        <v>294</v>
      </c>
      <c r="S36" s="52">
        <v>530</v>
      </c>
      <c r="T36" s="52">
        <v>392</v>
      </c>
      <c r="U36" s="52">
        <v>382</v>
      </c>
      <c r="V36" s="52">
        <v>374</v>
      </c>
      <c r="W36" s="52">
        <v>366</v>
      </c>
      <c r="DA36" s="63" t="s">
        <v>1327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6</v>
      </c>
      <c r="G40" s="52">
        <v>11</v>
      </c>
      <c r="H40" s="52">
        <v>8</v>
      </c>
      <c r="I40" s="52">
        <v>4</v>
      </c>
      <c r="J40" s="52">
        <v>1</v>
      </c>
      <c r="K40" s="52">
        <v>0</v>
      </c>
      <c r="L40" s="52">
        <v>0</v>
      </c>
      <c r="M40" s="52">
        <v>0</v>
      </c>
      <c r="N40" s="52">
        <v>0</v>
      </c>
      <c r="O40" s="52">
        <v>2</v>
      </c>
      <c r="P40" s="52">
        <v>0</v>
      </c>
      <c r="Q40" s="52">
        <v>1</v>
      </c>
      <c r="R40" s="52">
        <v>2</v>
      </c>
      <c r="S40" s="52">
        <v>2</v>
      </c>
      <c r="T40" s="52">
        <v>1</v>
      </c>
      <c r="U40" s="52">
        <v>1</v>
      </c>
      <c r="V40" s="52">
        <v>2</v>
      </c>
      <c r="W40" s="52">
        <v>3</v>
      </c>
      <c r="DA40" s="63" t="s">
        <v>1328</v>
      </c>
    </row>
    <row r="41" spans="1:105" ht="12" customHeight="1" x14ac:dyDescent="0.25">
      <c r="A41" s="109" t="s">
        <v>120</v>
      </c>
      <c r="B41" s="36"/>
      <c r="C41" s="36">
        <v>0</v>
      </c>
      <c r="D41" s="36">
        <v>0</v>
      </c>
      <c r="E41" s="36">
        <v>83</v>
      </c>
      <c r="F41" s="36">
        <v>945</v>
      </c>
      <c r="G41" s="36">
        <v>1717</v>
      </c>
      <c r="H41" s="36">
        <v>1534</v>
      </c>
      <c r="I41" s="36">
        <v>1042</v>
      </c>
      <c r="J41" s="36">
        <v>371</v>
      </c>
      <c r="K41" s="36">
        <v>0</v>
      </c>
      <c r="L41" s="36">
        <v>0</v>
      </c>
      <c r="M41" s="36">
        <v>0</v>
      </c>
      <c r="N41" s="36">
        <v>446</v>
      </c>
      <c r="O41" s="36">
        <v>698</v>
      </c>
      <c r="P41" s="36">
        <v>100</v>
      </c>
      <c r="Q41" s="36">
        <v>234</v>
      </c>
      <c r="R41" s="36">
        <v>596</v>
      </c>
      <c r="S41" s="36">
        <v>950</v>
      </c>
      <c r="T41" s="36">
        <v>931</v>
      </c>
      <c r="U41" s="36">
        <v>791</v>
      </c>
      <c r="V41" s="36">
        <v>804</v>
      </c>
      <c r="W41" s="36">
        <v>822</v>
      </c>
      <c r="DA41" s="60" t="s">
        <v>1329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1330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28698</v>
      </c>
      <c r="D45" s="52">
        <v>33662</v>
      </c>
      <c r="E45" s="52">
        <v>30249</v>
      </c>
      <c r="F45" s="52">
        <v>10076</v>
      </c>
      <c r="G45" s="52">
        <v>13392</v>
      </c>
      <c r="H45" s="52">
        <v>13449</v>
      </c>
      <c r="I45" s="52">
        <v>9252</v>
      </c>
      <c r="J45" s="52">
        <v>17236</v>
      </c>
      <c r="K45" s="52">
        <v>15687</v>
      </c>
      <c r="L45" s="52">
        <v>18734</v>
      </c>
      <c r="M45" s="52">
        <v>15226</v>
      </c>
      <c r="N45" s="52">
        <v>17100</v>
      </c>
      <c r="O45" s="52">
        <v>25042</v>
      </c>
      <c r="P45" s="52">
        <v>17779</v>
      </c>
      <c r="Q45" s="52">
        <v>16642</v>
      </c>
      <c r="R45" s="52">
        <v>15127</v>
      </c>
      <c r="S45" s="52">
        <v>16259</v>
      </c>
      <c r="T45" s="52">
        <v>14702</v>
      </c>
      <c r="U45" s="52">
        <v>11278</v>
      </c>
      <c r="V45" s="52">
        <v>9388</v>
      </c>
      <c r="W45" s="52">
        <v>13713</v>
      </c>
      <c r="DA45" s="63" t="s">
        <v>1331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815</v>
      </c>
      <c r="D48" s="52">
        <v>603</v>
      </c>
      <c r="E48" s="52">
        <v>819</v>
      </c>
      <c r="F48" s="52">
        <v>367</v>
      </c>
      <c r="G48" s="52">
        <v>440</v>
      </c>
      <c r="H48" s="52">
        <v>470</v>
      </c>
      <c r="I48" s="52">
        <v>373</v>
      </c>
      <c r="J48" s="52">
        <v>584</v>
      </c>
      <c r="K48" s="52">
        <v>349</v>
      </c>
      <c r="L48" s="52">
        <v>569</v>
      </c>
      <c r="M48" s="52">
        <v>479</v>
      </c>
      <c r="N48" s="52">
        <v>335</v>
      </c>
      <c r="O48" s="52">
        <v>754</v>
      </c>
      <c r="P48" s="52">
        <v>259</v>
      </c>
      <c r="Q48" s="52">
        <v>262</v>
      </c>
      <c r="R48" s="52">
        <v>436</v>
      </c>
      <c r="S48" s="52">
        <v>892</v>
      </c>
      <c r="T48" s="52">
        <v>559</v>
      </c>
      <c r="U48" s="52">
        <v>795</v>
      </c>
      <c r="V48" s="52">
        <v>1048</v>
      </c>
      <c r="W48" s="52">
        <v>1401</v>
      </c>
      <c r="DA48" s="63" t="s">
        <v>1332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1824</v>
      </c>
      <c r="D50" s="52">
        <v>5980</v>
      </c>
      <c r="E50" s="52">
        <v>3229</v>
      </c>
      <c r="F50" s="52">
        <v>1541</v>
      </c>
      <c r="G50" s="52">
        <v>661</v>
      </c>
      <c r="H50" s="52">
        <v>651</v>
      </c>
      <c r="I50" s="52">
        <v>2695</v>
      </c>
      <c r="J50" s="52">
        <v>8590</v>
      </c>
      <c r="K50" s="52">
        <v>5979</v>
      </c>
      <c r="L50" s="52">
        <v>7884</v>
      </c>
      <c r="M50" s="52">
        <v>7908</v>
      </c>
      <c r="N50" s="52">
        <v>8655</v>
      </c>
      <c r="O50" s="52">
        <v>12700</v>
      </c>
      <c r="P50" s="52">
        <v>2300</v>
      </c>
      <c r="Q50" s="52">
        <v>3169</v>
      </c>
      <c r="R50" s="52">
        <v>3738</v>
      </c>
      <c r="S50" s="52">
        <v>5499</v>
      </c>
      <c r="T50" s="52">
        <v>5012</v>
      </c>
      <c r="U50" s="52">
        <v>4630</v>
      </c>
      <c r="V50" s="52">
        <v>4431</v>
      </c>
      <c r="W50" s="52">
        <v>6155</v>
      </c>
      <c r="DA50" s="63" t="s">
        <v>1333</v>
      </c>
    </row>
    <row r="51" spans="1:105" ht="12" customHeight="1" x14ac:dyDescent="0.25">
      <c r="A51" s="97" t="s">
        <v>137</v>
      </c>
      <c r="B51" s="52"/>
      <c r="C51" s="52">
        <v>3</v>
      </c>
      <c r="D51" s="52">
        <v>23</v>
      </c>
      <c r="E51" s="52">
        <v>22</v>
      </c>
      <c r="F51" s="52">
        <v>14</v>
      </c>
      <c r="G51" s="52">
        <v>14</v>
      </c>
      <c r="H51" s="52">
        <v>15</v>
      </c>
      <c r="I51" s="52">
        <v>0</v>
      </c>
      <c r="J51" s="52">
        <v>50</v>
      </c>
      <c r="K51" s="52">
        <v>103</v>
      </c>
      <c r="L51" s="52">
        <v>77</v>
      </c>
      <c r="M51" s="52">
        <v>59</v>
      </c>
      <c r="N51" s="52">
        <v>0</v>
      </c>
      <c r="O51" s="52">
        <v>143</v>
      </c>
      <c r="P51" s="52">
        <v>4</v>
      </c>
      <c r="Q51" s="52">
        <v>10</v>
      </c>
      <c r="R51" s="52">
        <v>18</v>
      </c>
      <c r="S51" s="52">
        <v>57</v>
      </c>
      <c r="T51" s="52">
        <v>15</v>
      </c>
      <c r="U51" s="52">
        <v>41</v>
      </c>
      <c r="V51" s="52">
        <v>44</v>
      </c>
      <c r="W51" s="52">
        <v>34</v>
      </c>
      <c r="DA51" s="63" t="s">
        <v>1334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19756</v>
      </c>
      <c r="D54" s="52">
        <v>20994</v>
      </c>
      <c r="E54" s="52">
        <v>17871</v>
      </c>
      <c r="F54" s="52">
        <v>4917</v>
      </c>
      <c r="G54" s="52">
        <v>5810</v>
      </c>
      <c r="H54" s="52">
        <v>6869</v>
      </c>
      <c r="I54" s="52">
        <v>4386</v>
      </c>
      <c r="J54" s="52">
        <v>4665</v>
      </c>
      <c r="K54" s="52">
        <v>1056</v>
      </c>
      <c r="L54" s="52">
        <v>6183</v>
      </c>
      <c r="M54" s="52">
        <v>3907</v>
      </c>
      <c r="N54" s="52">
        <v>4332</v>
      </c>
      <c r="O54" s="52">
        <v>6126</v>
      </c>
      <c r="P54" s="52">
        <v>8939</v>
      </c>
      <c r="Q54" s="52">
        <v>7513</v>
      </c>
      <c r="R54" s="52">
        <v>5767</v>
      </c>
      <c r="S54" s="52">
        <v>4685</v>
      </c>
      <c r="T54" s="52">
        <v>5571</v>
      </c>
      <c r="U54" s="52">
        <v>3386</v>
      </c>
      <c r="V54" s="52">
        <v>2607</v>
      </c>
      <c r="W54" s="52">
        <v>4138</v>
      </c>
      <c r="DA54" s="63" t="s">
        <v>1335</v>
      </c>
    </row>
    <row r="55" spans="1:105" ht="12" customHeight="1" x14ac:dyDescent="0.25">
      <c r="A55" s="97" t="s">
        <v>121</v>
      </c>
      <c r="B55" s="52"/>
      <c r="C55" s="52">
        <v>7115</v>
      </c>
      <c r="D55" s="52">
        <v>6665</v>
      </c>
      <c r="E55" s="52">
        <v>9127</v>
      </c>
      <c r="F55" s="52">
        <v>3604</v>
      </c>
      <c r="G55" s="52">
        <v>6907</v>
      </c>
      <c r="H55" s="52">
        <v>5914</v>
      </c>
      <c r="I55" s="52">
        <v>2171</v>
      </c>
      <c r="J55" s="52">
        <v>3931</v>
      </c>
      <c r="K55" s="52">
        <v>8549</v>
      </c>
      <c r="L55" s="52">
        <v>4590</v>
      </c>
      <c r="M55" s="52">
        <v>3352</v>
      </c>
      <c r="N55" s="52">
        <v>4113</v>
      </c>
      <c r="O55" s="52">
        <v>6073</v>
      </c>
      <c r="P55" s="52">
        <v>6536</v>
      </c>
      <c r="Q55" s="52">
        <v>5950</v>
      </c>
      <c r="R55" s="52">
        <v>5604</v>
      </c>
      <c r="S55" s="52">
        <v>6018</v>
      </c>
      <c r="T55" s="52">
        <v>4104</v>
      </c>
      <c r="U55" s="52">
        <v>3221</v>
      </c>
      <c r="V55" s="52">
        <v>2306</v>
      </c>
      <c r="W55" s="52">
        <v>3386</v>
      </c>
      <c r="DA55" s="63" t="s">
        <v>1336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155</v>
      </c>
      <c r="D59" s="52">
        <v>142</v>
      </c>
      <c r="E59" s="52">
        <v>136</v>
      </c>
      <c r="F59" s="52">
        <v>59</v>
      </c>
      <c r="G59" s="52">
        <v>82</v>
      </c>
      <c r="H59" s="52">
        <v>69</v>
      </c>
      <c r="I59" s="52">
        <v>32</v>
      </c>
      <c r="J59" s="52">
        <v>44</v>
      </c>
      <c r="K59" s="52">
        <v>43</v>
      </c>
      <c r="L59" s="52">
        <v>32</v>
      </c>
      <c r="M59" s="52">
        <v>11</v>
      </c>
      <c r="N59" s="52">
        <v>16</v>
      </c>
      <c r="O59" s="52">
        <v>58</v>
      </c>
      <c r="P59" s="52">
        <v>62</v>
      </c>
      <c r="Q59" s="52">
        <v>75</v>
      </c>
      <c r="R59" s="52">
        <v>51</v>
      </c>
      <c r="S59" s="52">
        <v>35</v>
      </c>
      <c r="T59" s="52">
        <v>16</v>
      </c>
      <c r="U59" s="52">
        <v>17</v>
      </c>
      <c r="V59" s="52">
        <v>21</v>
      </c>
      <c r="W59" s="52">
        <v>54</v>
      </c>
      <c r="DA59" s="63" t="s">
        <v>1337</v>
      </c>
    </row>
    <row r="60" spans="1:105" ht="12" customHeight="1" x14ac:dyDescent="0.25">
      <c r="A60" s="109" t="s">
        <v>120</v>
      </c>
      <c r="B60" s="36"/>
      <c r="C60" s="36">
        <v>28543</v>
      </c>
      <c r="D60" s="36">
        <v>33520</v>
      </c>
      <c r="E60" s="36">
        <v>30113</v>
      </c>
      <c r="F60" s="36">
        <v>10017</v>
      </c>
      <c r="G60" s="36">
        <v>13310</v>
      </c>
      <c r="H60" s="36">
        <v>13380</v>
      </c>
      <c r="I60" s="36">
        <v>9220</v>
      </c>
      <c r="J60" s="36">
        <v>17192</v>
      </c>
      <c r="K60" s="36">
        <v>15644</v>
      </c>
      <c r="L60" s="36">
        <v>18702</v>
      </c>
      <c r="M60" s="36">
        <v>15215</v>
      </c>
      <c r="N60" s="36">
        <v>17084</v>
      </c>
      <c r="O60" s="36">
        <v>24984</v>
      </c>
      <c r="P60" s="36">
        <v>17717</v>
      </c>
      <c r="Q60" s="36">
        <v>16567</v>
      </c>
      <c r="R60" s="36">
        <v>15076</v>
      </c>
      <c r="S60" s="36">
        <v>16224</v>
      </c>
      <c r="T60" s="36">
        <v>14686</v>
      </c>
      <c r="U60" s="36">
        <v>11261</v>
      </c>
      <c r="V60" s="36">
        <v>9367</v>
      </c>
      <c r="W60" s="36">
        <v>13659</v>
      </c>
      <c r="DA60" s="60" t="s">
        <v>1338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30734</v>
      </c>
      <c r="D64" s="52">
        <v>32311</v>
      </c>
      <c r="E64" s="52">
        <v>42650</v>
      </c>
      <c r="F64" s="52">
        <v>37236</v>
      </c>
      <c r="G64" s="52">
        <v>55763</v>
      </c>
      <c r="H64" s="52">
        <v>34788</v>
      </c>
      <c r="I64" s="52">
        <v>19510</v>
      </c>
      <c r="J64" s="52">
        <v>20793</v>
      </c>
      <c r="K64" s="52">
        <v>19937</v>
      </c>
      <c r="L64" s="52">
        <v>19266</v>
      </c>
      <c r="M64" s="52">
        <v>15716</v>
      </c>
      <c r="N64" s="52">
        <v>19501</v>
      </c>
      <c r="O64" s="52">
        <v>24831</v>
      </c>
      <c r="P64" s="52">
        <v>36822</v>
      </c>
      <c r="Q64" s="52">
        <v>41228</v>
      </c>
      <c r="R64" s="52">
        <v>45315</v>
      </c>
      <c r="S64" s="52">
        <v>33868</v>
      </c>
      <c r="T64" s="52">
        <v>34489</v>
      </c>
      <c r="U64" s="52">
        <v>31823</v>
      </c>
      <c r="V64" s="52">
        <v>33187</v>
      </c>
      <c r="W64" s="52">
        <v>43058</v>
      </c>
      <c r="DA64" s="63" t="s">
        <v>1340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873</v>
      </c>
      <c r="D67" s="52">
        <v>579</v>
      </c>
      <c r="E67" s="52">
        <v>1155</v>
      </c>
      <c r="F67" s="52">
        <v>1354</v>
      </c>
      <c r="G67" s="52">
        <v>1833</v>
      </c>
      <c r="H67" s="52">
        <v>1217</v>
      </c>
      <c r="I67" s="52">
        <v>786</v>
      </c>
      <c r="J67" s="52">
        <v>704</v>
      </c>
      <c r="K67" s="52">
        <v>444</v>
      </c>
      <c r="L67" s="52">
        <v>585</v>
      </c>
      <c r="M67" s="52">
        <v>494</v>
      </c>
      <c r="N67" s="52">
        <v>382</v>
      </c>
      <c r="O67" s="52">
        <v>748</v>
      </c>
      <c r="P67" s="52">
        <v>537</v>
      </c>
      <c r="Q67" s="52">
        <v>648</v>
      </c>
      <c r="R67" s="52">
        <v>1306</v>
      </c>
      <c r="S67" s="52">
        <v>1857</v>
      </c>
      <c r="T67" s="52">
        <v>1311</v>
      </c>
      <c r="U67" s="52">
        <v>2242</v>
      </c>
      <c r="V67" s="52">
        <v>3706</v>
      </c>
      <c r="W67" s="52">
        <v>4398</v>
      </c>
      <c r="DA67" s="63" t="s">
        <v>1341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9771</v>
      </c>
      <c r="D69" s="52">
        <v>10456</v>
      </c>
      <c r="E69" s="52">
        <v>16344</v>
      </c>
      <c r="F69" s="52">
        <v>14436</v>
      </c>
      <c r="G69" s="52">
        <v>22515</v>
      </c>
      <c r="H69" s="52">
        <v>8551</v>
      </c>
      <c r="I69" s="52">
        <v>8256</v>
      </c>
      <c r="J69" s="52">
        <v>9477</v>
      </c>
      <c r="K69" s="52">
        <v>7588</v>
      </c>
      <c r="L69" s="52">
        <v>8129</v>
      </c>
      <c r="M69" s="52">
        <v>8148</v>
      </c>
      <c r="N69" s="52">
        <v>9060</v>
      </c>
      <c r="O69" s="52">
        <v>10675</v>
      </c>
      <c r="P69" s="52">
        <v>11919</v>
      </c>
      <c r="Q69" s="52">
        <v>15966</v>
      </c>
      <c r="R69" s="52">
        <v>21558</v>
      </c>
      <c r="S69" s="52">
        <v>18900</v>
      </c>
      <c r="T69" s="52">
        <v>19207</v>
      </c>
      <c r="U69" s="52">
        <v>17970</v>
      </c>
      <c r="V69" s="52">
        <v>20692</v>
      </c>
      <c r="W69" s="52">
        <v>26896</v>
      </c>
      <c r="DA69" s="63" t="s">
        <v>1342</v>
      </c>
    </row>
    <row r="70" spans="1:105" ht="12" customHeight="1" x14ac:dyDescent="0.25">
      <c r="A70" s="97" t="s">
        <v>133</v>
      </c>
      <c r="B70" s="52"/>
      <c r="C70" s="52">
        <v>44</v>
      </c>
      <c r="D70" s="52">
        <v>20</v>
      </c>
      <c r="E70" s="52">
        <v>74</v>
      </c>
      <c r="F70" s="52">
        <v>63</v>
      </c>
      <c r="G70" s="52">
        <v>277</v>
      </c>
      <c r="H70" s="52">
        <v>92</v>
      </c>
      <c r="I70" s="52">
        <v>0</v>
      </c>
      <c r="J70" s="52">
        <v>68</v>
      </c>
      <c r="K70" s="52">
        <v>168</v>
      </c>
      <c r="L70" s="52">
        <v>58</v>
      </c>
      <c r="M70" s="52">
        <v>75</v>
      </c>
      <c r="N70" s="52">
        <v>35</v>
      </c>
      <c r="O70" s="52">
        <v>63</v>
      </c>
      <c r="P70" s="52">
        <v>130</v>
      </c>
      <c r="Q70" s="52">
        <v>74</v>
      </c>
      <c r="R70" s="52">
        <v>162</v>
      </c>
      <c r="S70" s="52">
        <v>133</v>
      </c>
      <c r="T70" s="52">
        <v>74</v>
      </c>
      <c r="U70" s="52">
        <v>114</v>
      </c>
      <c r="V70" s="52">
        <v>201</v>
      </c>
      <c r="W70" s="52">
        <v>220</v>
      </c>
      <c r="DA70" s="63" t="s">
        <v>1343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15380</v>
      </c>
      <c r="D73" s="52">
        <v>16573</v>
      </c>
      <c r="E73" s="52">
        <v>17364</v>
      </c>
      <c r="F73" s="52">
        <v>13119</v>
      </c>
      <c r="G73" s="52">
        <v>15063</v>
      </c>
      <c r="H73" s="52">
        <v>14050</v>
      </c>
      <c r="I73" s="52">
        <v>7528</v>
      </c>
      <c r="J73" s="52">
        <v>6104</v>
      </c>
      <c r="K73" s="52">
        <v>1340</v>
      </c>
      <c r="L73" s="52">
        <v>6358</v>
      </c>
      <c r="M73" s="52">
        <v>4033</v>
      </c>
      <c r="N73" s="52">
        <v>5338</v>
      </c>
      <c r="O73" s="52">
        <v>7077</v>
      </c>
      <c r="P73" s="52">
        <v>14310</v>
      </c>
      <c r="Q73" s="52">
        <v>14056</v>
      </c>
      <c r="R73" s="52">
        <v>11967</v>
      </c>
      <c r="S73" s="52">
        <v>6493</v>
      </c>
      <c r="T73" s="52">
        <v>8756</v>
      </c>
      <c r="U73" s="52">
        <v>7041</v>
      </c>
      <c r="V73" s="52">
        <v>6523</v>
      </c>
      <c r="W73" s="52">
        <v>8768</v>
      </c>
      <c r="DA73" s="63" t="s">
        <v>1344</v>
      </c>
    </row>
    <row r="74" spans="1:105" ht="12" customHeight="1" x14ac:dyDescent="0.25">
      <c r="A74" s="97" t="s">
        <v>121</v>
      </c>
      <c r="B74" s="52"/>
      <c r="C74" s="52">
        <v>5539</v>
      </c>
      <c r="D74" s="52">
        <v>5262</v>
      </c>
      <c r="E74" s="52">
        <v>8868</v>
      </c>
      <c r="F74" s="52">
        <v>9618</v>
      </c>
      <c r="G74" s="52">
        <v>17908</v>
      </c>
      <c r="H74" s="52">
        <v>12095</v>
      </c>
      <c r="I74" s="52">
        <v>3726</v>
      </c>
      <c r="J74" s="52">
        <v>5144</v>
      </c>
      <c r="K74" s="52">
        <v>10841</v>
      </c>
      <c r="L74" s="52">
        <v>4721</v>
      </c>
      <c r="M74" s="52">
        <v>3460</v>
      </c>
      <c r="N74" s="52">
        <v>5068</v>
      </c>
      <c r="O74" s="52">
        <v>7016</v>
      </c>
      <c r="P74" s="52">
        <v>10463</v>
      </c>
      <c r="Q74" s="52">
        <v>11132</v>
      </c>
      <c r="R74" s="52">
        <v>11628</v>
      </c>
      <c r="S74" s="52">
        <v>8342</v>
      </c>
      <c r="T74" s="52">
        <v>6452</v>
      </c>
      <c r="U74" s="52">
        <v>6698</v>
      </c>
      <c r="V74" s="52">
        <v>5771</v>
      </c>
      <c r="W74" s="52">
        <v>7174</v>
      </c>
      <c r="DA74" s="63" t="s">
        <v>1345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1145</v>
      </c>
      <c r="D78" s="52">
        <v>1994</v>
      </c>
      <c r="E78" s="52">
        <v>3508</v>
      </c>
      <c r="F78" s="52">
        <v>3446</v>
      </c>
      <c r="G78" s="52">
        <v>5614</v>
      </c>
      <c r="H78" s="52">
        <v>3205</v>
      </c>
      <c r="I78" s="52">
        <v>1237</v>
      </c>
      <c r="J78" s="52">
        <v>2578</v>
      </c>
      <c r="K78" s="52">
        <v>2108</v>
      </c>
      <c r="L78" s="52">
        <v>2164</v>
      </c>
      <c r="M78" s="52">
        <v>1924</v>
      </c>
      <c r="N78" s="52">
        <v>2090</v>
      </c>
      <c r="O78" s="52">
        <v>2733</v>
      </c>
      <c r="P78" s="52">
        <v>2316</v>
      </c>
      <c r="Q78" s="52">
        <v>2787</v>
      </c>
      <c r="R78" s="52">
        <v>3172</v>
      </c>
      <c r="S78" s="52">
        <v>3043</v>
      </c>
      <c r="T78" s="52">
        <v>3172</v>
      </c>
      <c r="U78" s="52">
        <v>3249</v>
      </c>
      <c r="V78" s="52">
        <v>3472</v>
      </c>
      <c r="W78" s="52">
        <v>3968</v>
      </c>
      <c r="DA78" s="63" t="s">
        <v>1346</v>
      </c>
    </row>
    <row r="79" spans="1:105" ht="12" customHeight="1" x14ac:dyDescent="0.25">
      <c r="A79" s="109" t="s">
        <v>120</v>
      </c>
      <c r="B79" s="36"/>
      <c r="C79" s="36">
        <v>29589</v>
      </c>
      <c r="D79" s="36">
        <v>30317</v>
      </c>
      <c r="E79" s="36">
        <v>39142</v>
      </c>
      <c r="F79" s="36">
        <v>33790</v>
      </c>
      <c r="G79" s="36">
        <v>50149</v>
      </c>
      <c r="H79" s="36">
        <v>31583</v>
      </c>
      <c r="I79" s="36">
        <v>18273</v>
      </c>
      <c r="J79" s="36">
        <v>18215</v>
      </c>
      <c r="K79" s="36">
        <v>17829</v>
      </c>
      <c r="L79" s="36">
        <v>17102</v>
      </c>
      <c r="M79" s="36">
        <v>13792</v>
      </c>
      <c r="N79" s="36">
        <v>17411</v>
      </c>
      <c r="O79" s="36">
        <v>22098</v>
      </c>
      <c r="P79" s="36">
        <v>34506</v>
      </c>
      <c r="Q79" s="36">
        <v>38441</v>
      </c>
      <c r="R79" s="36">
        <v>42143</v>
      </c>
      <c r="S79" s="36">
        <v>30825</v>
      </c>
      <c r="T79" s="36">
        <v>31317</v>
      </c>
      <c r="U79" s="36">
        <v>28574</v>
      </c>
      <c r="V79" s="36">
        <v>29715</v>
      </c>
      <c r="W79" s="36">
        <v>39090</v>
      </c>
      <c r="DA79" s="60" t="s">
        <v>1347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1348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27870</v>
      </c>
      <c r="D83" s="52">
        <v>26703</v>
      </c>
      <c r="E83" s="52">
        <v>26724</v>
      </c>
      <c r="F83" s="52">
        <v>24951</v>
      </c>
      <c r="G83" s="52">
        <v>37349</v>
      </c>
      <c r="H83" s="52">
        <v>45166</v>
      </c>
      <c r="I83" s="52">
        <v>42831</v>
      </c>
      <c r="J83" s="52">
        <v>40245</v>
      </c>
      <c r="K83" s="52">
        <v>37331</v>
      </c>
      <c r="L83" s="52">
        <v>38089</v>
      </c>
      <c r="M83" s="52">
        <v>32412</v>
      </c>
      <c r="N83" s="52">
        <v>31391</v>
      </c>
      <c r="O83" s="52">
        <v>34585</v>
      </c>
      <c r="P83" s="52">
        <v>40197</v>
      </c>
      <c r="Q83" s="52">
        <v>26136</v>
      </c>
      <c r="R83" s="52">
        <v>31279</v>
      </c>
      <c r="S83" s="52">
        <v>24822</v>
      </c>
      <c r="T83" s="52">
        <v>30629</v>
      </c>
      <c r="U83" s="52">
        <v>29538</v>
      </c>
      <c r="V83" s="52">
        <v>40461</v>
      </c>
      <c r="W83" s="52">
        <v>62068</v>
      </c>
      <c r="DA83" s="63" t="s">
        <v>1349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791</v>
      </c>
      <c r="D86" s="52">
        <v>479</v>
      </c>
      <c r="E86" s="52">
        <v>723</v>
      </c>
      <c r="F86" s="52">
        <v>908</v>
      </c>
      <c r="G86" s="52">
        <v>1228</v>
      </c>
      <c r="H86" s="52">
        <v>1580</v>
      </c>
      <c r="I86" s="52">
        <v>1726</v>
      </c>
      <c r="J86" s="52">
        <v>1362</v>
      </c>
      <c r="K86" s="52">
        <v>831</v>
      </c>
      <c r="L86" s="52">
        <v>1156</v>
      </c>
      <c r="M86" s="52">
        <v>1019</v>
      </c>
      <c r="N86" s="52">
        <v>616</v>
      </c>
      <c r="O86" s="52">
        <v>1041</v>
      </c>
      <c r="P86" s="52">
        <v>587</v>
      </c>
      <c r="Q86" s="52">
        <v>411</v>
      </c>
      <c r="R86" s="52">
        <v>902</v>
      </c>
      <c r="S86" s="52">
        <v>1361</v>
      </c>
      <c r="T86" s="52">
        <v>1165</v>
      </c>
      <c r="U86" s="52">
        <v>2081</v>
      </c>
      <c r="V86" s="52">
        <v>4519</v>
      </c>
      <c r="W86" s="52">
        <v>6340</v>
      </c>
      <c r="DA86" s="63" t="s">
        <v>1350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6535</v>
      </c>
      <c r="D88" s="52">
        <v>5467</v>
      </c>
      <c r="E88" s="52">
        <v>5128</v>
      </c>
      <c r="F88" s="52">
        <v>5675</v>
      </c>
      <c r="G88" s="52">
        <v>10316</v>
      </c>
      <c r="H88" s="52">
        <v>12901</v>
      </c>
      <c r="I88" s="52">
        <v>20209</v>
      </c>
      <c r="J88" s="52">
        <v>21541</v>
      </c>
      <c r="K88" s="52">
        <v>16036</v>
      </c>
      <c r="L88" s="52">
        <v>16623</v>
      </c>
      <c r="M88" s="52">
        <v>14693</v>
      </c>
      <c r="N88" s="52">
        <v>14150</v>
      </c>
      <c r="O88" s="52">
        <v>11562</v>
      </c>
      <c r="P88" s="52">
        <v>6796</v>
      </c>
      <c r="Q88" s="52">
        <v>4939</v>
      </c>
      <c r="R88" s="52">
        <v>6628</v>
      </c>
      <c r="S88" s="52">
        <v>9525</v>
      </c>
      <c r="T88" s="52">
        <v>13895</v>
      </c>
      <c r="U88" s="52">
        <v>14280</v>
      </c>
      <c r="V88" s="52">
        <v>17888</v>
      </c>
      <c r="W88" s="52">
        <v>20919</v>
      </c>
      <c r="DA88" s="63" t="s">
        <v>1351</v>
      </c>
    </row>
    <row r="89" spans="1:105" ht="12" customHeight="1" x14ac:dyDescent="0.25">
      <c r="A89" s="97" t="s">
        <v>131</v>
      </c>
      <c r="B89" s="52"/>
      <c r="C89" s="52">
        <v>25</v>
      </c>
      <c r="D89" s="52">
        <v>15</v>
      </c>
      <c r="E89" s="52">
        <v>27</v>
      </c>
      <c r="F89" s="52">
        <v>36</v>
      </c>
      <c r="G89" s="52">
        <v>100</v>
      </c>
      <c r="H89" s="52">
        <v>139</v>
      </c>
      <c r="I89" s="52">
        <v>105</v>
      </c>
      <c r="J89" s="52">
        <v>114</v>
      </c>
      <c r="K89" s="52">
        <v>276</v>
      </c>
      <c r="L89" s="52">
        <v>138</v>
      </c>
      <c r="M89" s="52">
        <v>115</v>
      </c>
      <c r="N89" s="52">
        <v>89</v>
      </c>
      <c r="O89" s="52">
        <v>52</v>
      </c>
      <c r="P89" s="52">
        <v>101</v>
      </c>
      <c r="Q89" s="52">
        <v>33</v>
      </c>
      <c r="R89" s="52">
        <v>0</v>
      </c>
      <c r="S89" s="52">
        <v>55</v>
      </c>
      <c r="T89" s="52">
        <v>89</v>
      </c>
      <c r="U89" s="52">
        <v>107</v>
      </c>
      <c r="V89" s="52">
        <v>155</v>
      </c>
      <c r="W89" s="52">
        <v>115</v>
      </c>
      <c r="DA89" s="63" t="s">
        <v>1352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84</v>
      </c>
      <c r="D92" s="52">
        <v>204</v>
      </c>
      <c r="E92" s="52">
        <v>431</v>
      </c>
      <c r="F92" s="52">
        <v>741</v>
      </c>
      <c r="G92" s="52">
        <v>1292</v>
      </c>
      <c r="H92" s="52">
        <v>1090</v>
      </c>
      <c r="I92" s="52">
        <v>426</v>
      </c>
      <c r="J92" s="52">
        <v>76</v>
      </c>
      <c r="K92" s="52">
        <v>282</v>
      </c>
      <c r="L92" s="52">
        <v>244</v>
      </c>
      <c r="M92" s="52">
        <v>75</v>
      </c>
      <c r="N92" s="52">
        <v>259</v>
      </c>
      <c r="O92" s="52">
        <v>407</v>
      </c>
      <c r="P92" s="52">
        <v>398</v>
      </c>
      <c r="Q92" s="52">
        <v>175</v>
      </c>
      <c r="R92" s="52">
        <v>94</v>
      </c>
      <c r="S92" s="52">
        <v>148</v>
      </c>
      <c r="T92" s="52">
        <v>142</v>
      </c>
      <c r="U92" s="52">
        <v>171</v>
      </c>
      <c r="V92" s="52">
        <v>265</v>
      </c>
      <c r="W92" s="52">
        <v>525</v>
      </c>
      <c r="DA92" s="63" t="s">
        <v>1353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1</v>
      </c>
      <c r="F93" s="52">
        <v>3</v>
      </c>
      <c r="G93" s="52">
        <v>11</v>
      </c>
      <c r="H93" s="52">
        <v>5</v>
      </c>
      <c r="I93" s="52">
        <v>3</v>
      </c>
      <c r="J93" s="52">
        <v>2</v>
      </c>
      <c r="K93" s="52">
        <v>0</v>
      </c>
      <c r="L93" s="52">
        <v>1</v>
      </c>
      <c r="M93" s="52">
        <v>2</v>
      </c>
      <c r="N93" s="52">
        <v>4</v>
      </c>
      <c r="O93" s="52">
        <v>4</v>
      </c>
      <c r="P93" s="52">
        <v>5</v>
      </c>
      <c r="Q93" s="52">
        <v>3</v>
      </c>
      <c r="R93" s="52">
        <v>0</v>
      </c>
      <c r="S93" s="52">
        <v>0</v>
      </c>
      <c r="T93" s="52">
        <v>1</v>
      </c>
      <c r="U93" s="52">
        <v>2</v>
      </c>
      <c r="V93" s="52">
        <v>3</v>
      </c>
      <c r="W93" s="52">
        <v>8</v>
      </c>
      <c r="DA93" s="63" t="s">
        <v>1354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15605</v>
      </c>
      <c r="D96" s="52">
        <v>15953</v>
      </c>
      <c r="E96" s="52">
        <v>13991</v>
      </c>
      <c r="F96" s="52">
        <v>10672</v>
      </c>
      <c r="G96" s="52">
        <v>11709</v>
      </c>
      <c r="H96" s="52">
        <v>16676</v>
      </c>
      <c r="I96" s="52">
        <v>14775</v>
      </c>
      <c r="J96" s="52">
        <v>10046</v>
      </c>
      <c r="K96" s="52">
        <v>2281</v>
      </c>
      <c r="L96" s="52">
        <v>12099</v>
      </c>
      <c r="M96" s="52">
        <v>9433</v>
      </c>
      <c r="N96" s="52">
        <v>8663</v>
      </c>
      <c r="O96" s="52">
        <v>11328</v>
      </c>
      <c r="P96" s="52">
        <v>19003</v>
      </c>
      <c r="Q96" s="52">
        <v>11711</v>
      </c>
      <c r="R96" s="52">
        <v>12455</v>
      </c>
      <c r="S96" s="52">
        <v>6606</v>
      </c>
      <c r="T96" s="52">
        <v>9501</v>
      </c>
      <c r="U96" s="52">
        <v>7675</v>
      </c>
      <c r="V96" s="52">
        <v>11752</v>
      </c>
      <c r="W96" s="52">
        <v>22276</v>
      </c>
      <c r="DA96" s="63" t="s">
        <v>1355</v>
      </c>
    </row>
    <row r="97" spans="1:105" ht="12" customHeight="1" x14ac:dyDescent="0.25">
      <c r="A97" s="97" t="s">
        <v>121</v>
      </c>
      <c r="B97" s="52"/>
      <c r="C97" s="52">
        <v>5621</v>
      </c>
      <c r="D97" s="52">
        <v>5064</v>
      </c>
      <c r="E97" s="52">
        <v>7146</v>
      </c>
      <c r="F97" s="52">
        <v>7824</v>
      </c>
      <c r="G97" s="52">
        <v>13921</v>
      </c>
      <c r="H97" s="52">
        <v>14355</v>
      </c>
      <c r="I97" s="52">
        <v>7313</v>
      </c>
      <c r="J97" s="52">
        <v>8466</v>
      </c>
      <c r="K97" s="52">
        <v>18456</v>
      </c>
      <c r="L97" s="52">
        <v>8984</v>
      </c>
      <c r="M97" s="52">
        <v>8094</v>
      </c>
      <c r="N97" s="52">
        <v>8226</v>
      </c>
      <c r="O97" s="52">
        <v>11232</v>
      </c>
      <c r="P97" s="52">
        <v>13894</v>
      </c>
      <c r="Q97" s="52">
        <v>9275</v>
      </c>
      <c r="R97" s="52">
        <v>12102</v>
      </c>
      <c r="S97" s="52">
        <v>8488</v>
      </c>
      <c r="T97" s="52">
        <v>7001</v>
      </c>
      <c r="U97" s="52">
        <v>7303</v>
      </c>
      <c r="V97" s="52">
        <v>10398</v>
      </c>
      <c r="W97" s="52">
        <v>18225</v>
      </c>
      <c r="DA97" s="63" t="s">
        <v>1356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647</v>
      </c>
      <c r="D101" s="52">
        <v>959</v>
      </c>
      <c r="E101" s="52">
        <v>1124</v>
      </c>
      <c r="F101" s="52">
        <v>1102</v>
      </c>
      <c r="G101" s="52">
        <v>1862</v>
      </c>
      <c r="H101" s="52">
        <v>2580</v>
      </c>
      <c r="I101" s="52">
        <v>2141</v>
      </c>
      <c r="J101" s="52">
        <v>3960</v>
      </c>
      <c r="K101" s="52">
        <v>3108</v>
      </c>
      <c r="L101" s="52">
        <v>3163</v>
      </c>
      <c r="M101" s="52">
        <v>2849</v>
      </c>
      <c r="N101" s="52">
        <v>2479</v>
      </c>
      <c r="O101" s="52">
        <v>1983</v>
      </c>
      <c r="P101" s="52">
        <v>971</v>
      </c>
      <c r="Q101" s="52">
        <v>570</v>
      </c>
      <c r="R101" s="52">
        <v>858</v>
      </c>
      <c r="S101" s="52">
        <v>1248</v>
      </c>
      <c r="T101" s="52">
        <v>1639</v>
      </c>
      <c r="U101" s="52">
        <v>1914</v>
      </c>
      <c r="V101" s="52">
        <v>2378</v>
      </c>
      <c r="W101" s="52">
        <v>3192</v>
      </c>
      <c r="DA101" s="63" t="s">
        <v>1357</v>
      </c>
    </row>
    <row r="102" spans="1:105" ht="12" customHeight="1" x14ac:dyDescent="0.25">
      <c r="A102" s="97" t="s">
        <v>50</v>
      </c>
      <c r="B102" s="52"/>
      <c r="C102" s="52">
        <v>147</v>
      </c>
      <c r="D102" s="52">
        <v>108</v>
      </c>
      <c r="E102" s="52">
        <v>115</v>
      </c>
      <c r="F102" s="52">
        <v>140</v>
      </c>
      <c r="G102" s="52">
        <v>218</v>
      </c>
      <c r="H102" s="52">
        <v>218</v>
      </c>
      <c r="I102" s="52">
        <v>142</v>
      </c>
      <c r="J102" s="52">
        <v>93</v>
      </c>
      <c r="K102" s="52">
        <v>93</v>
      </c>
      <c r="L102" s="52">
        <v>60</v>
      </c>
      <c r="M102" s="52">
        <v>21</v>
      </c>
      <c r="N102" s="52">
        <v>27</v>
      </c>
      <c r="O102" s="52">
        <v>76</v>
      </c>
      <c r="P102" s="52">
        <v>136</v>
      </c>
      <c r="Q102" s="52">
        <v>115</v>
      </c>
      <c r="R102" s="52">
        <v>103</v>
      </c>
      <c r="S102" s="52">
        <v>51</v>
      </c>
      <c r="T102" s="52">
        <v>31</v>
      </c>
      <c r="U102" s="52">
        <v>41</v>
      </c>
      <c r="V102" s="52">
        <v>84</v>
      </c>
      <c r="W102" s="52">
        <v>234</v>
      </c>
      <c r="DA102" s="63" t="s">
        <v>1358</v>
      </c>
    </row>
    <row r="103" spans="1:105" ht="12" customHeight="1" x14ac:dyDescent="0.25">
      <c r="A103" s="109" t="s">
        <v>120</v>
      </c>
      <c r="B103" s="36"/>
      <c r="C103" s="36">
        <v>27076</v>
      </c>
      <c r="D103" s="36">
        <v>25636</v>
      </c>
      <c r="E103" s="36">
        <v>25485</v>
      </c>
      <c r="F103" s="36">
        <v>23709</v>
      </c>
      <c r="G103" s="36">
        <v>35269</v>
      </c>
      <c r="H103" s="36">
        <v>42368</v>
      </c>
      <c r="I103" s="36">
        <v>40548</v>
      </c>
      <c r="J103" s="36">
        <v>36192</v>
      </c>
      <c r="K103" s="36">
        <v>34130</v>
      </c>
      <c r="L103" s="36">
        <v>34866</v>
      </c>
      <c r="M103" s="36">
        <v>29542</v>
      </c>
      <c r="N103" s="36">
        <v>28885</v>
      </c>
      <c r="O103" s="36">
        <v>32526</v>
      </c>
      <c r="P103" s="36">
        <v>39090</v>
      </c>
      <c r="Q103" s="36">
        <v>25451</v>
      </c>
      <c r="R103" s="36">
        <v>30318</v>
      </c>
      <c r="S103" s="36">
        <v>23523</v>
      </c>
      <c r="T103" s="36">
        <v>28959</v>
      </c>
      <c r="U103" s="36">
        <v>27583</v>
      </c>
      <c r="V103" s="36">
        <v>37999</v>
      </c>
      <c r="W103" s="36">
        <v>58642</v>
      </c>
      <c r="DA103" s="60" t="s">
        <v>1359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1360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1361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1362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1363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1364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1365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1366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1367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1368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1369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16164</v>
      </c>
      <c r="D126" s="52">
        <v>20640</v>
      </c>
      <c r="E126" s="52">
        <v>18333</v>
      </c>
      <c r="F126" s="52">
        <v>10337</v>
      </c>
      <c r="G126" s="52">
        <v>0</v>
      </c>
      <c r="H126" s="52">
        <v>5387</v>
      </c>
      <c r="I126" s="52">
        <v>14519</v>
      </c>
      <c r="J126" s="52">
        <v>17903</v>
      </c>
      <c r="K126" s="52">
        <v>17587</v>
      </c>
      <c r="L126" s="52">
        <v>17786</v>
      </c>
      <c r="M126" s="52">
        <v>19642</v>
      </c>
      <c r="N126" s="52">
        <v>22297</v>
      </c>
      <c r="O126" s="52">
        <v>26637</v>
      </c>
      <c r="P126" s="52">
        <v>30133</v>
      </c>
      <c r="Q126" s="52">
        <v>22285</v>
      </c>
      <c r="R126" s="52">
        <v>19091</v>
      </c>
      <c r="S126" s="52">
        <v>16666</v>
      </c>
      <c r="T126" s="52">
        <v>15310</v>
      </c>
      <c r="U126" s="52">
        <v>9815</v>
      </c>
      <c r="V126" s="52">
        <v>11707</v>
      </c>
      <c r="W126" s="52">
        <v>14124</v>
      </c>
      <c r="DA126" s="63" t="s">
        <v>1370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459</v>
      </c>
      <c r="D129" s="52">
        <v>370</v>
      </c>
      <c r="E129" s="52">
        <v>497</v>
      </c>
      <c r="F129" s="52">
        <v>376</v>
      </c>
      <c r="G129" s="52">
        <v>0</v>
      </c>
      <c r="H129" s="52">
        <v>189</v>
      </c>
      <c r="I129" s="52">
        <v>585</v>
      </c>
      <c r="J129" s="52">
        <v>606</v>
      </c>
      <c r="K129" s="52">
        <v>392</v>
      </c>
      <c r="L129" s="52">
        <v>541</v>
      </c>
      <c r="M129" s="52">
        <v>617</v>
      </c>
      <c r="N129" s="52">
        <v>437</v>
      </c>
      <c r="O129" s="52">
        <v>802</v>
      </c>
      <c r="P129" s="52">
        <v>439</v>
      </c>
      <c r="Q129" s="52">
        <v>350</v>
      </c>
      <c r="R129" s="52">
        <v>550</v>
      </c>
      <c r="S129" s="52">
        <v>914</v>
      </c>
      <c r="T129" s="52">
        <v>582</v>
      </c>
      <c r="U129" s="52">
        <v>691</v>
      </c>
      <c r="V129" s="52">
        <v>1308</v>
      </c>
      <c r="W129" s="52">
        <v>1443</v>
      </c>
      <c r="DA129" s="63" t="s">
        <v>1371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12241</v>
      </c>
      <c r="D131" s="52">
        <v>16145</v>
      </c>
      <c r="E131" s="52">
        <v>14022</v>
      </c>
      <c r="F131" s="52">
        <v>7300</v>
      </c>
      <c r="G131" s="52">
        <v>0</v>
      </c>
      <c r="H131" s="52">
        <v>2027</v>
      </c>
      <c r="I131" s="52">
        <v>11420</v>
      </c>
      <c r="J131" s="52">
        <v>14841</v>
      </c>
      <c r="K131" s="52">
        <v>13502</v>
      </c>
      <c r="L131" s="52">
        <v>13658</v>
      </c>
      <c r="M131" s="52">
        <v>14233</v>
      </c>
      <c r="N131" s="52">
        <v>15782</v>
      </c>
      <c r="O131" s="52">
        <v>17791</v>
      </c>
      <c r="P131" s="52">
        <v>23453</v>
      </c>
      <c r="Q131" s="52">
        <v>16186</v>
      </c>
      <c r="R131" s="52">
        <v>13058</v>
      </c>
      <c r="S131" s="52">
        <v>6682</v>
      </c>
      <c r="T131" s="52">
        <v>6797</v>
      </c>
      <c r="U131" s="52">
        <v>6728</v>
      </c>
      <c r="V131" s="52">
        <v>10778</v>
      </c>
      <c r="W131" s="52">
        <v>13972</v>
      </c>
      <c r="DA131" s="63" t="s">
        <v>1372</v>
      </c>
    </row>
    <row r="132" spans="1:105" ht="12" customHeight="1" x14ac:dyDescent="0.25">
      <c r="A132" s="97" t="s">
        <v>127</v>
      </c>
      <c r="B132" s="52"/>
      <c r="C132" s="52">
        <v>49</v>
      </c>
      <c r="D132" s="52">
        <v>30</v>
      </c>
      <c r="E132" s="52">
        <v>94</v>
      </c>
      <c r="F132" s="52">
        <v>105</v>
      </c>
      <c r="G132" s="52">
        <v>0</v>
      </c>
      <c r="H132" s="52">
        <v>45</v>
      </c>
      <c r="I132" s="52">
        <v>111</v>
      </c>
      <c r="J132" s="52">
        <v>80</v>
      </c>
      <c r="K132" s="52">
        <v>235</v>
      </c>
      <c r="L132" s="52">
        <v>93</v>
      </c>
      <c r="M132" s="52">
        <v>112</v>
      </c>
      <c r="N132" s="52">
        <v>82</v>
      </c>
      <c r="O132" s="52">
        <v>81</v>
      </c>
      <c r="P132" s="52">
        <v>287</v>
      </c>
      <c r="Q132" s="52">
        <v>111</v>
      </c>
      <c r="R132" s="52">
        <v>73</v>
      </c>
      <c r="S132" s="52">
        <v>5</v>
      </c>
      <c r="T132" s="52">
        <v>24</v>
      </c>
      <c r="U132" s="52">
        <v>35</v>
      </c>
      <c r="V132" s="52">
        <v>102</v>
      </c>
      <c r="W132" s="52">
        <v>152</v>
      </c>
      <c r="DA132" s="63" t="s">
        <v>1373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2848</v>
      </c>
      <c r="D135" s="52">
        <v>3389</v>
      </c>
      <c r="E135" s="52">
        <v>2791</v>
      </c>
      <c r="F135" s="52">
        <v>1692</v>
      </c>
      <c r="G135" s="52">
        <v>0</v>
      </c>
      <c r="H135" s="52">
        <v>1781</v>
      </c>
      <c r="I135" s="52">
        <v>1999</v>
      </c>
      <c r="J135" s="52">
        <v>1618</v>
      </c>
      <c r="K135" s="52">
        <v>423</v>
      </c>
      <c r="L135" s="52">
        <v>2316</v>
      </c>
      <c r="M135" s="52">
        <v>2851</v>
      </c>
      <c r="N135" s="52">
        <v>3300</v>
      </c>
      <c r="O135" s="52">
        <v>4401</v>
      </c>
      <c r="P135" s="52">
        <v>3693</v>
      </c>
      <c r="Q135" s="52">
        <v>3342</v>
      </c>
      <c r="R135" s="52">
        <v>3023</v>
      </c>
      <c r="S135" s="52">
        <v>4368</v>
      </c>
      <c r="T135" s="52">
        <v>4888</v>
      </c>
      <c r="U135" s="52">
        <v>1564</v>
      </c>
      <c r="V135" s="52">
        <v>439</v>
      </c>
      <c r="W135" s="52">
        <v>0</v>
      </c>
      <c r="DA135" s="63" t="s">
        <v>1374</v>
      </c>
    </row>
    <row r="136" spans="1:105" ht="12" customHeight="1" x14ac:dyDescent="0.25">
      <c r="A136" s="97" t="s">
        <v>121</v>
      </c>
      <c r="B136" s="52"/>
      <c r="C136" s="52">
        <v>1026</v>
      </c>
      <c r="D136" s="52">
        <v>1076</v>
      </c>
      <c r="E136" s="52">
        <v>1426</v>
      </c>
      <c r="F136" s="52">
        <v>1240</v>
      </c>
      <c r="G136" s="52">
        <v>0</v>
      </c>
      <c r="H136" s="52">
        <v>1534</v>
      </c>
      <c r="I136" s="52">
        <v>989</v>
      </c>
      <c r="J136" s="52">
        <v>1364</v>
      </c>
      <c r="K136" s="52">
        <v>3427</v>
      </c>
      <c r="L136" s="52">
        <v>1719</v>
      </c>
      <c r="M136" s="52">
        <v>2446</v>
      </c>
      <c r="N136" s="52">
        <v>3133</v>
      </c>
      <c r="O136" s="52">
        <v>4364</v>
      </c>
      <c r="P136" s="52">
        <v>2700</v>
      </c>
      <c r="Q136" s="52">
        <v>2646</v>
      </c>
      <c r="R136" s="52">
        <v>2937</v>
      </c>
      <c r="S136" s="52">
        <v>5611</v>
      </c>
      <c r="T136" s="52">
        <v>3601</v>
      </c>
      <c r="U136" s="52">
        <v>1488</v>
      </c>
      <c r="V136" s="52">
        <v>388</v>
      </c>
      <c r="W136" s="52">
        <v>0</v>
      </c>
      <c r="DA136" s="63" t="s">
        <v>1375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88</v>
      </c>
      <c r="D140" s="52">
        <v>87</v>
      </c>
      <c r="E140" s="52">
        <v>83</v>
      </c>
      <c r="F140" s="52">
        <v>61</v>
      </c>
      <c r="G140" s="52">
        <v>0</v>
      </c>
      <c r="H140" s="52">
        <v>28</v>
      </c>
      <c r="I140" s="52">
        <v>51</v>
      </c>
      <c r="J140" s="52">
        <v>46</v>
      </c>
      <c r="K140" s="52">
        <v>48</v>
      </c>
      <c r="L140" s="52">
        <v>30</v>
      </c>
      <c r="M140" s="52">
        <v>14</v>
      </c>
      <c r="N140" s="52">
        <v>21</v>
      </c>
      <c r="O140" s="52">
        <v>62</v>
      </c>
      <c r="P140" s="52">
        <v>105</v>
      </c>
      <c r="Q140" s="52">
        <v>100</v>
      </c>
      <c r="R140" s="52">
        <v>65</v>
      </c>
      <c r="S140" s="52">
        <v>36</v>
      </c>
      <c r="T140" s="52">
        <v>16</v>
      </c>
      <c r="U140" s="52">
        <v>14</v>
      </c>
      <c r="V140" s="52">
        <v>26</v>
      </c>
      <c r="W140" s="52">
        <v>56</v>
      </c>
      <c r="DA140" s="63" t="s">
        <v>1376</v>
      </c>
    </row>
    <row r="141" spans="1:105" ht="12" customHeight="1" x14ac:dyDescent="0.25">
      <c r="A141" s="109" t="s">
        <v>120</v>
      </c>
      <c r="B141" s="36"/>
      <c r="C141" s="36">
        <v>16076</v>
      </c>
      <c r="D141" s="36">
        <v>20553</v>
      </c>
      <c r="E141" s="36">
        <v>18250</v>
      </c>
      <c r="F141" s="36">
        <v>10276</v>
      </c>
      <c r="G141" s="36">
        <v>0</v>
      </c>
      <c r="H141" s="36">
        <v>5359</v>
      </c>
      <c r="I141" s="36">
        <v>14468</v>
      </c>
      <c r="J141" s="36">
        <v>17857</v>
      </c>
      <c r="K141" s="36">
        <v>17539</v>
      </c>
      <c r="L141" s="36">
        <v>17756</v>
      </c>
      <c r="M141" s="36">
        <v>19628</v>
      </c>
      <c r="N141" s="36">
        <v>22276</v>
      </c>
      <c r="O141" s="36">
        <v>26575</v>
      </c>
      <c r="P141" s="36">
        <v>30028</v>
      </c>
      <c r="Q141" s="36">
        <v>22185</v>
      </c>
      <c r="R141" s="36">
        <v>19026</v>
      </c>
      <c r="S141" s="36">
        <v>16630</v>
      </c>
      <c r="T141" s="36">
        <v>15294</v>
      </c>
      <c r="U141" s="36">
        <v>9801</v>
      </c>
      <c r="V141" s="36">
        <v>11681</v>
      </c>
      <c r="W141" s="36">
        <v>14068</v>
      </c>
      <c r="DA141" s="60" t="s">
        <v>1377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1378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6152</v>
      </c>
      <c r="D145" s="52">
        <v>10303</v>
      </c>
      <c r="E145" s="52">
        <v>10152</v>
      </c>
      <c r="F145" s="52">
        <v>6713</v>
      </c>
      <c r="G145" s="52">
        <v>7185</v>
      </c>
      <c r="H145" s="52">
        <v>5128</v>
      </c>
      <c r="I145" s="52">
        <v>7402</v>
      </c>
      <c r="J145" s="52">
        <v>5964</v>
      </c>
      <c r="K145" s="52">
        <v>8523</v>
      </c>
      <c r="L145" s="52">
        <v>4601</v>
      </c>
      <c r="M145" s="52">
        <v>4297</v>
      </c>
      <c r="N145" s="52">
        <v>3527</v>
      </c>
      <c r="O145" s="52">
        <v>6403</v>
      </c>
      <c r="P145" s="52">
        <v>18239</v>
      </c>
      <c r="Q145" s="52">
        <v>15482</v>
      </c>
      <c r="R145" s="52">
        <v>11346</v>
      </c>
      <c r="S145" s="52">
        <v>8589</v>
      </c>
      <c r="T145" s="52">
        <v>15341</v>
      </c>
      <c r="U145" s="52">
        <v>13578</v>
      </c>
      <c r="V145" s="52">
        <v>23234</v>
      </c>
      <c r="W145" s="52">
        <v>20948</v>
      </c>
      <c r="DA145" s="63" t="s">
        <v>1379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374</v>
      </c>
      <c r="D147" s="52">
        <v>719</v>
      </c>
      <c r="E147" s="52">
        <v>871</v>
      </c>
      <c r="F147" s="52">
        <v>644</v>
      </c>
      <c r="G147" s="52">
        <v>773</v>
      </c>
      <c r="H147" s="52">
        <v>609</v>
      </c>
      <c r="I147" s="52">
        <v>979</v>
      </c>
      <c r="J147" s="52">
        <v>853</v>
      </c>
      <c r="K147" s="52">
        <v>1295</v>
      </c>
      <c r="L147" s="52">
        <v>738</v>
      </c>
      <c r="M147" s="52">
        <v>727</v>
      </c>
      <c r="N147" s="52">
        <v>611</v>
      </c>
      <c r="O147" s="52">
        <v>1186</v>
      </c>
      <c r="P147" s="52">
        <v>2651</v>
      </c>
      <c r="Q147" s="52">
        <v>2421</v>
      </c>
      <c r="R147" s="52">
        <v>2347</v>
      </c>
      <c r="S147" s="52">
        <v>1973</v>
      </c>
      <c r="T147" s="52">
        <v>3786</v>
      </c>
      <c r="U147" s="52">
        <v>3823</v>
      </c>
      <c r="V147" s="52">
        <v>8281</v>
      </c>
      <c r="W147" s="52">
        <v>8781</v>
      </c>
      <c r="DA147" s="63" t="s">
        <v>1380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24</v>
      </c>
      <c r="D149" s="52">
        <v>99</v>
      </c>
      <c r="E149" s="52">
        <v>202</v>
      </c>
      <c r="F149" s="52">
        <v>259</v>
      </c>
      <c r="G149" s="52">
        <v>345</v>
      </c>
      <c r="H149" s="52">
        <v>174</v>
      </c>
      <c r="I149" s="52">
        <v>140</v>
      </c>
      <c r="J149" s="52">
        <v>24</v>
      </c>
      <c r="K149" s="52">
        <v>115</v>
      </c>
      <c r="L149" s="52">
        <v>53</v>
      </c>
      <c r="M149" s="52">
        <v>19</v>
      </c>
      <c r="N149" s="52">
        <v>53</v>
      </c>
      <c r="O149" s="52">
        <v>114</v>
      </c>
      <c r="P149" s="52">
        <v>218</v>
      </c>
      <c r="Q149" s="52">
        <v>128</v>
      </c>
      <c r="R149" s="52">
        <v>43</v>
      </c>
      <c r="S149" s="52">
        <v>83</v>
      </c>
      <c r="T149" s="52">
        <v>131</v>
      </c>
      <c r="U149" s="52">
        <v>153</v>
      </c>
      <c r="V149" s="52">
        <v>274</v>
      </c>
      <c r="W149" s="52">
        <v>268</v>
      </c>
      <c r="DA149" s="63" t="s">
        <v>1381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1</v>
      </c>
      <c r="F150" s="52">
        <v>1</v>
      </c>
      <c r="G150" s="52">
        <v>3</v>
      </c>
      <c r="H150" s="52">
        <v>1</v>
      </c>
      <c r="I150" s="52">
        <v>1</v>
      </c>
      <c r="J150" s="52">
        <v>1</v>
      </c>
      <c r="K150" s="52">
        <v>0</v>
      </c>
      <c r="L150" s="52">
        <v>0</v>
      </c>
      <c r="M150" s="52">
        <v>0</v>
      </c>
      <c r="N150" s="52">
        <v>1</v>
      </c>
      <c r="O150" s="52">
        <v>1</v>
      </c>
      <c r="P150" s="52">
        <v>3</v>
      </c>
      <c r="Q150" s="52">
        <v>2</v>
      </c>
      <c r="R150" s="52">
        <v>0</v>
      </c>
      <c r="S150" s="52">
        <v>0</v>
      </c>
      <c r="T150" s="52">
        <v>1</v>
      </c>
      <c r="U150" s="52">
        <v>2</v>
      </c>
      <c r="V150" s="52">
        <v>3</v>
      </c>
      <c r="W150" s="52">
        <v>4</v>
      </c>
      <c r="DA150" s="63" t="s">
        <v>1382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4505</v>
      </c>
      <c r="D153" s="52">
        <v>7745</v>
      </c>
      <c r="E153" s="52">
        <v>6586</v>
      </c>
      <c r="F153" s="52">
        <v>3723</v>
      </c>
      <c r="G153" s="52">
        <v>3124</v>
      </c>
      <c r="H153" s="52">
        <v>2662</v>
      </c>
      <c r="I153" s="52">
        <v>4857</v>
      </c>
      <c r="J153" s="52">
        <v>3223</v>
      </c>
      <c r="K153" s="52">
        <v>925</v>
      </c>
      <c r="L153" s="52">
        <v>2610</v>
      </c>
      <c r="M153" s="52">
        <v>2302</v>
      </c>
      <c r="N153" s="52">
        <v>1782</v>
      </c>
      <c r="O153" s="52">
        <v>3157</v>
      </c>
      <c r="P153" s="52">
        <v>10408</v>
      </c>
      <c r="Q153" s="52">
        <v>8567</v>
      </c>
      <c r="R153" s="52">
        <v>5733</v>
      </c>
      <c r="S153" s="52">
        <v>3723</v>
      </c>
      <c r="T153" s="52">
        <v>8757</v>
      </c>
      <c r="U153" s="52">
        <v>6879</v>
      </c>
      <c r="V153" s="52">
        <v>12180</v>
      </c>
      <c r="W153" s="52">
        <v>11372</v>
      </c>
      <c r="DA153" s="63" t="s">
        <v>1383</v>
      </c>
    </row>
    <row r="154" spans="1:105" ht="12" customHeight="1" x14ac:dyDescent="0.25">
      <c r="A154" s="97" t="s">
        <v>121</v>
      </c>
      <c r="B154" s="52"/>
      <c r="C154" s="52">
        <v>1623</v>
      </c>
      <c r="D154" s="52">
        <v>2459</v>
      </c>
      <c r="E154" s="52">
        <v>3363</v>
      </c>
      <c r="F154" s="52">
        <v>2730</v>
      </c>
      <c r="G154" s="52">
        <v>3713</v>
      </c>
      <c r="H154" s="52">
        <v>2291</v>
      </c>
      <c r="I154" s="52">
        <v>2404</v>
      </c>
      <c r="J154" s="52">
        <v>2716</v>
      </c>
      <c r="K154" s="52">
        <v>7483</v>
      </c>
      <c r="L154" s="52">
        <v>1938</v>
      </c>
      <c r="M154" s="52">
        <v>1976</v>
      </c>
      <c r="N154" s="52">
        <v>1691</v>
      </c>
      <c r="O154" s="52">
        <v>3131</v>
      </c>
      <c r="P154" s="52">
        <v>7610</v>
      </c>
      <c r="Q154" s="52">
        <v>6785</v>
      </c>
      <c r="R154" s="52">
        <v>5570</v>
      </c>
      <c r="S154" s="52">
        <v>4783</v>
      </c>
      <c r="T154" s="52">
        <v>6452</v>
      </c>
      <c r="U154" s="52">
        <v>6544</v>
      </c>
      <c r="V154" s="52">
        <v>10777</v>
      </c>
      <c r="W154" s="52">
        <v>9304</v>
      </c>
      <c r="DA154" s="63" t="s">
        <v>1384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33</v>
      </c>
      <c r="D158" s="52">
        <v>43</v>
      </c>
      <c r="E158" s="52">
        <v>46</v>
      </c>
      <c r="F158" s="52">
        <v>39</v>
      </c>
      <c r="G158" s="52">
        <v>44</v>
      </c>
      <c r="H158" s="52">
        <v>26</v>
      </c>
      <c r="I158" s="52">
        <v>26</v>
      </c>
      <c r="J158" s="52">
        <v>15</v>
      </c>
      <c r="K158" s="52">
        <v>23</v>
      </c>
      <c r="L158" s="52">
        <v>8</v>
      </c>
      <c r="M158" s="52">
        <v>3</v>
      </c>
      <c r="N158" s="52">
        <v>3</v>
      </c>
      <c r="O158" s="52">
        <v>15</v>
      </c>
      <c r="P158" s="52">
        <v>63</v>
      </c>
      <c r="Q158" s="52">
        <v>70</v>
      </c>
      <c r="R158" s="52">
        <v>38</v>
      </c>
      <c r="S158" s="52">
        <v>19</v>
      </c>
      <c r="T158" s="52">
        <v>16</v>
      </c>
      <c r="U158" s="52">
        <v>20</v>
      </c>
      <c r="V158" s="52">
        <v>51</v>
      </c>
      <c r="W158" s="52">
        <v>83</v>
      </c>
      <c r="DA158" s="63" t="s">
        <v>1385</v>
      </c>
    </row>
    <row r="159" spans="1:105" ht="12" customHeight="1" x14ac:dyDescent="0.25">
      <c r="A159" s="109" t="s">
        <v>120</v>
      </c>
      <c r="B159" s="36"/>
      <c r="C159" s="36">
        <v>6119</v>
      </c>
      <c r="D159" s="36">
        <v>10260</v>
      </c>
      <c r="E159" s="36">
        <v>10106</v>
      </c>
      <c r="F159" s="36">
        <v>6674</v>
      </c>
      <c r="G159" s="36">
        <v>7141</v>
      </c>
      <c r="H159" s="36">
        <v>5102</v>
      </c>
      <c r="I159" s="36">
        <v>7376</v>
      </c>
      <c r="J159" s="36">
        <v>5949</v>
      </c>
      <c r="K159" s="36">
        <v>8500</v>
      </c>
      <c r="L159" s="36">
        <v>4593</v>
      </c>
      <c r="M159" s="36">
        <v>4294</v>
      </c>
      <c r="N159" s="36">
        <v>3524</v>
      </c>
      <c r="O159" s="36">
        <v>6388</v>
      </c>
      <c r="P159" s="36">
        <v>18176</v>
      </c>
      <c r="Q159" s="36">
        <v>15412</v>
      </c>
      <c r="R159" s="36">
        <v>11308</v>
      </c>
      <c r="S159" s="36">
        <v>8570</v>
      </c>
      <c r="T159" s="36">
        <v>15325</v>
      </c>
      <c r="U159" s="36">
        <v>13558</v>
      </c>
      <c r="V159" s="36">
        <v>23183</v>
      </c>
      <c r="W159" s="36">
        <v>20865</v>
      </c>
      <c r="DA159" s="60" t="s">
        <v>1386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1387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12904</v>
      </c>
      <c r="D163" s="52">
        <v>11573</v>
      </c>
      <c r="E163" s="52">
        <v>7591</v>
      </c>
      <c r="F163" s="52">
        <v>1426</v>
      </c>
      <c r="G163" s="52">
        <v>239</v>
      </c>
      <c r="H163" s="52">
        <v>2826</v>
      </c>
      <c r="I163" s="52">
        <v>5713</v>
      </c>
      <c r="J163" s="52">
        <v>6250</v>
      </c>
      <c r="K163" s="52">
        <v>6896</v>
      </c>
      <c r="L163" s="52">
        <v>7351</v>
      </c>
      <c r="M163" s="52">
        <v>7622</v>
      </c>
      <c r="N163" s="52">
        <v>5948</v>
      </c>
      <c r="O163" s="52">
        <v>6533</v>
      </c>
      <c r="P163" s="52">
        <v>4164</v>
      </c>
      <c r="Q163" s="52">
        <v>9821</v>
      </c>
      <c r="R163" s="52">
        <v>13709</v>
      </c>
      <c r="S163" s="52">
        <v>11627</v>
      </c>
      <c r="T163" s="52">
        <v>13233</v>
      </c>
      <c r="U163" s="52">
        <v>10335</v>
      </c>
      <c r="V163" s="52">
        <v>10025</v>
      </c>
      <c r="W163" s="52">
        <v>11816</v>
      </c>
      <c r="DA163" s="63" t="s">
        <v>1388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784</v>
      </c>
      <c r="D165" s="52">
        <v>807</v>
      </c>
      <c r="E165" s="52">
        <v>639</v>
      </c>
      <c r="F165" s="52">
        <v>135</v>
      </c>
      <c r="G165" s="52">
        <v>25</v>
      </c>
      <c r="H165" s="52">
        <v>329</v>
      </c>
      <c r="I165" s="52">
        <v>744</v>
      </c>
      <c r="J165" s="52">
        <v>882</v>
      </c>
      <c r="K165" s="52">
        <v>766</v>
      </c>
      <c r="L165" s="52">
        <v>1114</v>
      </c>
      <c r="M165" s="52">
        <v>1195</v>
      </c>
      <c r="N165" s="52">
        <v>582</v>
      </c>
      <c r="O165" s="52">
        <v>981</v>
      </c>
      <c r="P165" s="52">
        <v>304</v>
      </c>
      <c r="Q165" s="52">
        <v>770</v>
      </c>
      <c r="R165" s="52">
        <v>1971</v>
      </c>
      <c r="S165" s="52">
        <v>2635</v>
      </c>
      <c r="T165" s="52">
        <v>2510</v>
      </c>
      <c r="U165" s="52">
        <v>2868</v>
      </c>
      <c r="V165" s="52">
        <v>3500</v>
      </c>
      <c r="W165" s="52">
        <v>4897</v>
      </c>
      <c r="DA165" s="63" t="s">
        <v>1389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51</v>
      </c>
      <c r="D167" s="52">
        <v>111</v>
      </c>
      <c r="E167" s="52">
        <v>152</v>
      </c>
      <c r="F167" s="52">
        <v>55</v>
      </c>
      <c r="G167" s="52">
        <v>12</v>
      </c>
      <c r="H167" s="52">
        <v>96</v>
      </c>
      <c r="I167" s="52">
        <v>108</v>
      </c>
      <c r="J167" s="52">
        <v>25</v>
      </c>
      <c r="K167" s="52">
        <v>93</v>
      </c>
      <c r="L167" s="52">
        <v>85</v>
      </c>
      <c r="M167" s="52">
        <v>32</v>
      </c>
      <c r="N167" s="52">
        <v>90</v>
      </c>
      <c r="O167" s="52">
        <v>116</v>
      </c>
      <c r="P167" s="52">
        <v>49</v>
      </c>
      <c r="Q167" s="52">
        <v>82</v>
      </c>
      <c r="R167" s="52">
        <v>52</v>
      </c>
      <c r="S167" s="52">
        <v>113</v>
      </c>
      <c r="T167" s="52">
        <v>113</v>
      </c>
      <c r="U167" s="52">
        <v>117</v>
      </c>
      <c r="V167" s="52">
        <v>119</v>
      </c>
      <c r="W167" s="52">
        <v>152</v>
      </c>
      <c r="DA167" s="63" t="s">
        <v>1390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1</v>
      </c>
      <c r="J168" s="52">
        <v>1</v>
      </c>
      <c r="K168" s="52">
        <v>0</v>
      </c>
      <c r="L168" s="52">
        <v>0</v>
      </c>
      <c r="M168" s="52">
        <v>1</v>
      </c>
      <c r="N168" s="52">
        <v>1</v>
      </c>
      <c r="O168" s="52">
        <v>1</v>
      </c>
      <c r="P168" s="52">
        <v>1</v>
      </c>
      <c r="Q168" s="52">
        <v>1</v>
      </c>
      <c r="R168" s="52">
        <v>0</v>
      </c>
      <c r="S168" s="52">
        <v>0</v>
      </c>
      <c r="T168" s="52">
        <v>1</v>
      </c>
      <c r="U168" s="52">
        <v>1</v>
      </c>
      <c r="V168" s="52">
        <v>1</v>
      </c>
      <c r="W168" s="52">
        <v>2</v>
      </c>
      <c r="DA168" s="63" t="s">
        <v>1391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9450</v>
      </c>
      <c r="D171" s="52">
        <v>8700</v>
      </c>
      <c r="E171" s="52">
        <v>4924</v>
      </c>
      <c r="F171" s="52">
        <v>791</v>
      </c>
      <c r="G171" s="52">
        <v>104</v>
      </c>
      <c r="H171" s="52">
        <v>1467</v>
      </c>
      <c r="I171" s="52">
        <v>3748</v>
      </c>
      <c r="J171" s="52">
        <v>3378</v>
      </c>
      <c r="K171" s="52">
        <v>748</v>
      </c>
      <c r="L171" s="52">
        <v>4170</v>
      </c>
      <c r="M171" s="52">
        <v>4084</v>
      </c>
      <c r="N171" s="52">
        <v>3004</v>
      </c>
      <c r="O171" s="52">
        <v>3222</v>
      </c>
      <c r="P171" s="52">
        <v>2376</v>
      </c>
      <c r="Q171" s="52">
        <v>5434</v>
      </c>
      <c r="R171" s="52">
        <v>6927</v>
      </c>
      <c r="S171" s="52">
        <v>5039</v>
      </c>
      <c r="T171" s="52">
        <v>7554</v>
      </c>
      <c r="U171" s="52">
        <v>5236</v>
      </c>
      <c r="V171" s="52">
        <v>5255</v>
      </c>
      <c r="W171" s="52">
        <v>6414</v>
      </c>
      <c r="DA171" s="63" t="s">
        <v>1392</v>
      </c>
    </row>
    <row r="172" spans="1:105" ht="12" customHeight="1" x14ac:dyDescent="0.25">
      <c r="A172" s="97" t="s">
        <v>121</v>
      </c>
      <c r="B172" s="52"/>
      <c r="C172" s="52">
        <v>3403</v>
      </c>
      <c r="D172" s="52">
        <v>2762</v>
      </c>
      <c r="E172" s="52">
        <v>2515</v>
      </c>
      <c r="F172" s="52">
        <v>580</v>
      </c>
      <c r="G172" s="52">
        <v>123</v>
      </c>
      <c r="H172" s="52">
        <v>1263</v>
      </c>
      <c r="I172" s="52">
        <v>1856</v>
      </c>
      <c r="J172" s="52">
        <v>2846</v>
      </c>
      <c r="K172" s="52">
        <v>6055</v>
      </c>
      <c r="L172" s="52">
        <v>3096</v>
      </c>
      <c r="M172" s="52">
        <v>3505</v>
      </c>
      <c r="N172" s="52">
        <v>2853</v>
      </c>
      <c r="O172" s="52">
        <v>3194</v>
      </c>
      <c r="P172" s="52">
        <v>1738</v>
      </c>
      <c r="Q172" s="52">
        <v>4304</v>
      </c>
      <c r="R172" s="52">
        <v>6730</v>
      </c>
      <c r="S172" s="52">
        <v>6475</v>
      </c>
      <c r="T172" s="52">
        <v>5565</v>
      </c>
      <c r="U172" s="52">
        <v>4981</v>
      </c>
      <c r="V172" s="52">
        <v>4650</v>
      </c>
      <c r="W172" s="52">
        <v>5248</v>
      </c>
      <c r="DA172" s="63" t="s">
        <v>1393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70</v>
      </c>
      <c r="D176" s="52">
        <v>49</v>
      </c>
      <c r="E176" s="52">
        <v>34</v>
      </c>
      <c r="F176" s="52">
        <v>8</v>
      </c>
      <c r="G176" s="52">
        <v>1</v>
      </c>
      <c r="H176" s="52">
        <v>14</v>
      </c>
      <c r="I176" s="52">
        <v>20</v>
      </c>
      <c r="J176" s="52">
        <v>16</v>
      </c>
      <c r="K176" s="52">
        <v>19</v>
      </c>
      <c r="L176" s="52">
        <v>13</v>
      </c>
      <c r="M176" s="52">
        <v>5</v>
      </c>
      <c r="N176" s="52">
        <v>6</v>
      </c>
      <c r="O176" s="52">
        <v>15</v>
      </c>
      <c r="P176" s="52">
        <v>14</v>
      </c>
      <c r="Q176" s="52">
        <v>44</v>
      </c>
      <c r="R176" s="52">
        <v>46</v>
      </c>
      <c r="S176" s="52">
        <v>25</v>
      </c>
      <c r="T176" s="52">
        <v>14</v>
      </c>
      <c r="U176" s="52">
        <v>15</v>
      </c>
      <c r="V176" s="52">
        <v>22</v>
      </c>
      <c r="W176" s="52">
        <v>47</v>
      </c>
      <c r="DA176" s="63" t="s">
        <v>1394</v>
      </c>
    </row>
    <row r="177" spans="1:105" ht="12" customHeight="1" x14ac:dyDescent="0.25">
      <c r="A177" s="109" t="s">
        <v>120</v>
      </c>
      <c r="B177" s="36"/>
      <c r="C177" s="36">
        <v>12834</v>
      </c>
      <c r="D177" s="36">
        <v>11524</v>
      </c>
      <c r="E177" s="36">
        <v>7557</v>
      </c>
      <c r="F177" s="36">
        <v>1418</v>
      </c>
      <c r="G177" s="36">
        <v>238</v>
      </c>
      <c r="H177" s="36">
        <v>2812</v>
      </c>
      <c r="I177" s="36">
        <v>5693</v>
      </c>
      <c r="J177" s="36">
        <v>6234</v>
      </c>
      <c r="K177" s="36">
        <v>6877</v>
      </c>
      <c r="L177" s="36">
        <v>7338</v>
      </c>
      <c r="M177" s="36">
        <v>7617</v>
      </c>
      <c r="N177" s="36">
        <v>5942</v>
      </c>
      <c r="O177" s="36">
        <v>6518</v>
      </c>
      <c r="P177" s="36">
        <v>4150</v>
      </c>
      <c r="Q177" s="36">
        <v>9777</v>
      </c>
      <c r="R177" s="36">
        <v>13663</v>
      </c>
      <c r="S177" s="36">
        <v>11602</v>
      </c>
      <c r="T177" s="36">
        <v>13219</v>
      </c>
      <c r="U177" s="36">
        <v>10320</v>
      </c>
      <c r="V177" s="36">
        <v>10003</v>
      </c>
      <c r="W177" s="36">
        <v>11769</v>
      </c>
      <c r="DA177" s="60" t="s">
        <v>1395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1397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2851</v>
      </c>
      <c r="M5" s="52">
        <v>4202</v>
      </c>
      <c r="N5" s="52">
        <v>6970</v>
      </c>
      <c r="O5" s="52">
        <v>3611</v>
      </c>
      <c r="P5" s="52">
        <v>1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2</v>
      </c>
      <c r="W5" s="52">
        <v>0</v>
      </c>
      <c r="DA5" s="63" t="s">
        <v>1398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309</v>
      </c>
      <c r="D8" s="52">
        <v>210</v>
      </c>
      <c r="E8" s="52">
        <v>39</v>
      </c>
      <c r="F8" s="52">
        <v>26</v>
      </c>
      <c r="G8" s="52">
        <v>30</v>
      </c>
      <c r="H8" s="52">
        <v>34</v>
      </c>
      <c r="I8" s="52">
        <v>27</v>
      </c>
      <c r="J8" s="52">
        <v>23</v>
      </c>
      <c r="K8" s="52">
        <v>26</v>
      </c>
      <c r="L8" s="52">
        <v>20</v>
      </c>
      <c r="M8" s="52">
        <v>80</v>
      </c>
      <c r="N8" s="52">
        <v>162</v>
      </c>
      <c r="O8" s="52">
        <v>329</v>
      </c>
      <c r="P8" s="52">
        <v>206</v>
      </c>
      <c r="Q8" s="52">
        <v>56</v>
      </c>
      <c r="R8" s="52">
        <v>7</v>
      </c>
      <c r="S8" s="52">
        <v>11</v>
      </c>
      <c r="T8" s="52">
        <v>8</v>
      </c>
      <c r="U8" s="52">
        <v>14</v>
      </c>
      <c r="V8" s="52">
        <v>18</v>
      </c>
      <c r="W8" s="52">
        <v>12</v>
      </c>
      <c r="DA8" s="63" t="s">
        <v>1399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1139</v>
      </c>
      <c r="D10" s="52">
        <f>RES_hhdet_in!D10-RES_hhdet_in_new!D10</f>
        <v>623</v>
      </c>
      <c r="E10" s="52">
        <f>RES_hhdet_in!E10-RES_hhdet_in_new!E10</f>
        <v>473</v>
      </c>
      <c r="F10" s="52">
        <f>RES_hhdet_in!F10-RES_hhdet_in_new!F10</f>
        <v>931</v>
      </c>
      <c r="G10" s="52">
        <f>RES_hhdet_in!G10-RES_hhdet_in_new!G10</f>
        <v>222</v>
      </c>
      <c r="H10" s="52">
        <f>RES_hhdet_in!H10-RES_hhdet_in_new!H10</f>
        <v>1350</v>
      </c>
      <c r="I10" s="52">
        <f>RES_hhdet_in!I10-RES_hhdet_in_new!I10</f>
        <v>1145</v>
      </c>
      <c r="J10" s="52">
        <f>RES_hhdet_in!J10-RES_hhdet_in_new!J10</f>
        <v>1554</v>
      </c>
      <c r="K10" s="52">
        <f>RES_hhdet_in!K10-RES_hhdet_in_new!K10</f>
        <v>874</v>
      </c>
      <c r="L10" s="52">
        <f>RES_hhdet_in!L10-RES_hhdet_in_new!L10</f>
        <v>1156</v>
      </c>
      <c r="M10" s="52">
        <f>RES_hhdet_in!M10-RES_hhdet_in_new!M10</f>
        <v>2049</v>
      </c>
      <c r="N10" s="52">
        <f>RES_hhdet_in!N10-RES_hhdet_in_new!N10</f>
        <v>2300</v>
      </c>
      <c r="O10" s="52">
        <f>RES_hhdet_in!O10-RES_hhdet_in_new!O10</f>
        <v>1396</v>
      </c>
      <c r="P10" s="52">
        <f>RES_hhdet_in!P10-RES_hhdet_in_new!P10</f>
        <v>904</v>
      </c>
      <c r="Q10" s="52">
        <f>RES_hhdet_in!Q10-RES_hhdet_in_new!Q10</f>
        <v>1109</v>
      </c>
      <c r="R10" s="52">
        <f>RES_hhdet_in!R10-RES_hhdet_in_new!R10</f>
        <v>1040</v>
      </c>
      <c r="S10" s="52">
        <f>RES_hhdet_in!S10-RES_hhdet_in_new!S10</f>
        <v>603</v>
      </c>
      <c r="T10" s="52">
        <f>RES_hhdet_in!T10-RES_hhdet_in_new!T10</f>
        <v>390</v>
      </c>
      <c r="U10" s="52">
        <f>RES_hhdet_in!U10-RES_hhdet_in_new!U10</f>
        <v>190</v>
      </c>
      <c r="V10" s="52">
        <f>RES_hhdet_in!V10-RES_hhdet_in_new!V10</f>
        <v>542</v>
      </c>
      <c r="W10" s="52">
        <f>RES_hhdet_in!W10-RES_hhdet_in_new!W10</f>
        <v>644</v>
      </c>
      <c r="DA10" s="63" t="s">
        <v>1400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37</v>
      </c>
      <c r="D11" s="52">
        <f>RES_hhdet_in!D11-RES_hhdet_in_new!D11</f>
        <v>29</v>
      </c>
      <c r="E11" s="52">
        <f>RES_hhdet_in!E11-RES_hhdet_in_new!E11</f>
        <v>83</v>
      </c>
      <c r="F11" s="52">
        <f>RES_hhdet_in!F11-RES_hhdet_in_new!F11</f>
        <v>346</v>
      </c>
      <c r="G11" s="52">
        <f>RES_hhdet_in!G11-RES_hhdet_in_new!G11</f>
        <v>392</v>
      </c>
      <c r="H11" s="52">
        <f>RES_hhdet_in!H11-RES_hhdet_in_new!H11</f>
        <v>511</v>
      </c>
      <c r="I11" s="52">
        <f>RES_hhdet_in!I11-RES_hhdet_in_new!I11</f>
        <v>65</v>
      </c>
      <c r="J11" s="52">
        <f>RES_hhdet_in!J11-RES_hhdet_in_new!J11</f>
        <v>0</v>
      </c>
      <c r="K11" s="52">
        <f>RES_hhdet_in!K11-RES_hhdet_in_new!K11</f>
        <v>0</v>
      </c>
      <c r="L11" s="52">
        <f>RES_hhdet_in!L11-RES_hhdet_in_new!L11</f>
        <v>19</v>
      </c>
      <c r="M11" s="52">
        <f>RES_hhdet_in!M11-RES_hhdet_in_new!M11</f>
        <v>10</v>
      </c>
      <c r="N11" s="52">
        <f>RES_hhdet_in!N11-RES_hhdet_in_new!N11</f>
        <v>84</v>
      </c>
      <c r="O11" s="52">
        <f>RES_hhdet_in!O11-RES_hhdet_in_new!O11</f>
        <v>46</v>
      </c>
      <c r="P11" s="52">
        <f>RES_hhdet_in!P11-RES_hhdet_in_new!P11</f>
        <v>0</v>
      </c>
      <c r="Q11" s="52">
        <f>RES_hhdet_in!Q11-RES_hhdet_in_new!Q11</f>
        <v>0</v>
      </c>
      <c r="R11" s="52">
        <f>RES_hhdet_in!R11-RES_hhdet_in_new!R11</f>
        <v>0</v>
      </c>
      <c r="S11" s="52">
        <f>RES_hhdet_in!S11-RES_hhdet_in_new!S11</f>
        <v>7</v>
      </c>
      <c r="T11" s="52">
        <f>RES_hhdet_in!T11-RES_hhdet_in_new!T11</f>
        <v>16</v>
      </c>
      <c r="U11" s="52">
        <f>RES_hhdet_in!U11-RES_hhdet_in_new!U11</f>
        <v>25</v>
      </c>
      <c r="V11" s="52">
        <f>RES_hhdet_in!V11-RES_hhdet_in_new!V11</f>
        <v>13</v>
      </c>
      <c r="W11" s="52">
        <f>RES_hhdet_in!W11-RES_hhdet_in_new!W11</f>
        <v>3</v>
      </c>
      <c r="DA11" s="63" t="s">
        <v>1401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2</v>
      </c>
      <c r="G12" s="52">
        <f>RES_hhdet_in!G12-RES_hhdet_in_new!G12</f>
        <v>3</v>
      </c>
      <c r="H12" s="52">
        <f>RES_hhdet_in!H12-RES_hhdet_in_new!H12</f>
        <v>3</v>
      </c>
      <c r="I12" s="52">
        <f>RES_hhdet_in!I12-RES_hhdet_in_new!I12</f>
        <v>0</v>
      </c>
      <c r="J12" s="52">
        <f>RES_hhdet_in!J12-RES_hhdet_in_new!J12</f>
        <v>0</v>
      </c>
      <c r="K12" s="52">
        <f>RES_hhdet_in!K12-RES_hhdet_in_new!K12</f>
        <v>0</v>
      </c>
      <c r="L12" s="52">
        <f>RES_hhdet_in!L12-RES_hhdet_in_new!L12</f>
        <v>0</v>
      </c>
      <c r="M12" s="52">
        <f>RES_hhdet_in!M12-RES_hhdet_in_new!M12</f>
        <v>0</v>
      </c>
      <c r="N12" s="52">
        <f>RES_hhdet_in!N12-RES_hhdet_in_new!N12</f>
        <v>1</v>
      </c>
      <c r="O12" s="52">
        <f>RES_hhdet_in!O12-RES_hhdet_in_new!O12</f>
        <v>0</v>
      </c>
      <c r="P12" s="52">
        <f>RES_hhdet_in!P12-RES_hhdet_in_new!P12</f>
        <v>0</v>
      </c>
      <c r="Q12" s="52">
        <f>RES_hhdet_in!Q12-RES_hhdet_in_new!Q12</f>
        <v>0</v>
      </c>
      <c r="R12" s="52">
        <f>RES_hhdet_in!R12-RES_hhdet_in_new!R12</f>
        <v>0</v>
      </c>
      <c r="S12" s="52">
        <f>RES_hhdet_in!S12-RES_hhdet_in_new!S12</f>
        <v>0</v>
      </c>
      <c r="T12" s="52">
        <f>RES_hhdet_in!T12-RES_hhdet_in_new!T12</f>
        <v>0</v>
      </c>
      <c r="U12" s="52">
        <f>RES_hhdet_in!U12-RES_hhdet_in_new!U12</f>
        <v>0</v>
      </c>
      <c r="V12" s="52">
        <f>RES_hhdet_in!V12-RES_hhdet_in_new!V12</f>
        <v>0</v>
      </c>
      <c r="W12" s="52">
        <f>RES_hhdet_in!W12-RES_hhdet_in_new!W12</f>
        <v>0</v>
      </c>
      <c r="DA12" s="63" t="s">
        <v>1402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6803</v>
      </c>
      <c r="D15" s="52">
        <f>RES_hhdet_in!D15-RES_hhdet_in_new!D15</f>
        <v>2260</v>
      </c>
      <c r="E15" s="52">
        <f>RES_hhdet_in!E15-RES_hhdet_in_new!E15</f>
        <v>2680</v>
      </c>
      <c r="F15" s="52">
        <f>RES_hhdet_in!F15-RES_hhdet_in_new!F15</f>
        <v>4988</v>
      </c>
      <c r="G15" s="52">
        <f>RES_hhdet_in!G15-RES_hhdet_in_new!G15</f>
        <v>3553</v>
      </c>
      <c r="H15" s="52">
        <f>RES_hhdet_in!H15-RES_hhdet_in_new!H15</f>
        <v>7829</v>
      </c>
      <c r="I15" s="52">
        <f>RES_hhdet_in!I15-RES_hhdet_in_new!I15</f>
        <v>2235</v>
      </c>
      <c r="J15" s="52">
        <f>RES_hhdet_in!J15-RES_hhdet_in_new!J15</f>
        <v>0</v>
      </c>
      <c r="K15" s="52">
        <f>RES_hhdet_in!K15-RES_hhdet_in_new!K15</f>
        <v>0</v>
      </c>
      <c r="L15" s="52">
        <f>RES_hhdet_in!L15-RES_hhdet_in_new!L15</f>
        <v>963</v>
      </c>
      <c r="M15" s="52">
        <f>RES_hhdet_in!M15-RES_hhdet_in_new!M15</f>
        <v>1337</v>
      </c>
      <c r="N15" s="52">
        <f>RES_hhdet_in!N15-RES_hhdet_in_new!N15</f>
        <v>2873</v>
      </c>
      <c r="O15" s="52">
        <f>RES_hhdet_in!O15-RES_hhdet_in_new!O15</f>
        <v>1273</v>
      </c>
      <c r="P15" s="52">
        <f>RES_hhdet_in!P15-RES_hhdet_in_new!P15</f>
        <v>0</v>
      </c>
      <c r="Q15" s="52">
        <f>RES_hhdet_in!Q15-RES_hhdet_in_new!Q15</f>
        <v>2</v>
      </c>
      <c r="R15" s="52">
        <f>RES_hhdet_in!R15-RES_hhdet_in_new!R15</f>
        <v>112</v>
      </c>
      <c r="S15" s="52">
        <f>RES_hhdet_in!S15-RES_hhdet_in_new!S15</f>
        <v>364</v>
      </c>
      <c r="T15" s="52">
        <f>RES_hhdet_in!T15-RES_hhdet_in_new!T15</f>
        <v>1159</v>
      </c>
      <c r="U15" s="52">
        <f>RES_hhdet_in!U15-RES_hhdet_in_new!U15</f>
        <v>1204</v>
      </c>
      <c r="V15" s="52">
        <f>RES_hhdet_in!V15-RES_hhdet_in_new!V15</f>
        <v>614</v>
      </c>
      <c r="W15" s="52">
        <f>RES_hhdet_in!W15-RES_hhdet_in_new!W15</f>
        <v>147</v>
      </c>
      <c r="DA15" s="63" t="s">
        <v>1403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2450</v>
      </c>
      <c r="D16" s="52">
        <f>RES_hhdet_in!D16-RES_hhdet_in_new!D16</f>
        <v>718</v>
      </c>
      <c r="E16" s="52">
        <f>RES_hhdet_in!E16-RES_hhdet_in_new!E16</f>
        <v>1369</v>
      </c>
      <c r="F16" s="52">
        <f>RES_hhdet_in!F16-RES_hhdet_in_new!F16</f>
        <v>3657</v>
      </c>
      <c r="G16" s="52">
        <f>RES_hhdet_in!G16-RES_hhdet_in_new!G16</f>
        <v>4224</v>
      </c>
      <c r="H16" s="52">
        <f>RES_hhdet_in!H16-RES_hhdet_in_new!H16</f>
        <v>6739</v>
      </c>
      <c r="I16" s="52">
        <f>RES_hhdet_in!I16-RES_hhdet_in_new!I16</f>
        <v>1107</v>
      </c>
      <c r="J16" s="52">
        <f>RES_hhdet_in!J16-RES_hhdet_in_new!J16</f>
        <v>0</v>
      </c>
      <c r="K16" s="52">
        <f>RES_hhdet_in!K16-RES_hhdet_in_new!K16</f>
        <v>0</v>
      </c>
      <c r="L16" s="52">
        <f>RES_hhdet_in!L16-RES_hhdet_in_new!L16</f>
        <v>713</v>
      </c>
      <c r="M16" s="52">
        <f>RES_hhdet_in!M16-RES_hhdet_in_new!M16</f>
        <v>1142</v>
      </c>
      <c r="N16" s="52">
        <f>RES_hhdet_in!N16-RES_hhdet_in_new!N16</f>
        <v>2729</v>
      </c>
      <c r="O16" s="52">
        <f>RES_hhdet_in!O16-RES_hhdet_in_new!O16</f>
        <v>1258</v>
      </c>
      <c r="P16" s="52">
        <f>RES_hhdet_in!P16-RES_hhdet_in_new!P16</f>
        <v>0</v>
      </c>
      <c r="Q16" s="52">
        <f>RES_hhdet_in!Q16-RES_hhdet_in_new!Q16</f>
        <v>0</v>
      </c>
      <c r="R16" s="52">
        <f>RES_hhdet_in!R16-RES_hhdet_in_new!R16</f>
        <v>103</v>
      </c>
      <c r="S16" s="52">
        <f>RES_hhdet_in!S16-RES_hhdet_in_new!S16</f>
        <v>469</v>
      </c>
      <c r="T16" s="52">
        <f>RES_hhdet_in!T16-RES_hhdet_in_new!T16</f>
        <v>850</v>
      </c>
      <c r="U16" s="52">
        <f>RES_hhdet_in!U16-RES_hhdet_in_new!U16</f>
        <v>1137</v>
      </c>
      <c r="V16" s="52">
        <f>RES_hhdet_in!V16-RES_hhdet_in_new!V16</f>
        <v>537</v>
      </c>
      <c r="W16" s="52">
        <f>RES_hhdet_in!W16-RES_hhdet_in_new!W16</f>
        <v>119</v>
      </c>
      <c r="DA16" s="63" t="s">
        <v>1404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517</v>
      </c>
      <c r="D20" s="52">
        <v>241</v>
      </c>
      <c r="E20" s="52">
        <v>287</v>
      </c>
      <c r="F20" s="52">
        <v>515</v>
      </c>
      <c r="G20" s="52">
        <v>441</v>
      </c>
      <c r="H20" s="52">
        <v>786</v>
      </c>
      <c r="I20" s="52">
        <v>219</v>
      </c>
      <c r="J20" s="52">
        <v>8</v>
      </c>
      <c r="K20" s="52">
        <v>53</v>
      </c>
      <c r="L20" s="52">
        <v>225</v>
      </c>
      <c r="M20" s="52">
        <v>274</v>
      </c>
      <c r="N20" s="52">
        <v>274</v>
      </c>
      <c r="O20" s="52">
        <v>243</v>
      </c>
      <c r="P20" s="52">
        <v>60</v>
      </c>
      <c r="Q20" s="52">
        <v>123</v>
      </c>
      <c r="R20" s="52">
        <v>92</v>
      </c>
      <c r="S20" s="52">
        <v>115</v>
      </c>
      <c r="T20" s="52">
        <v>151</v>
      </c>
      <c r="U20" s="52">
        <v>158</v>
      </c>
      <c r="V20" s="52">
        <v>218</v>
      </c>
      <c r="W20" s="52">
        <v>142</v>
      </c>
      <c r="DA20" s="63" t="s">
        <v>1405</v>
      </c>
    </row>
    <row r="21" spans="1:105" ht="12" customHeight="1" x14ac:dyDescent="0.25">
      <c r="A21" s="97" t="s">
        <v>50</v>
      </c>
      <c r="B21" s="52"/>
      <c r="C21" s="52">
        <v>62</v>
      </c>
      <c r="D21" s="52">
        <v>21</v>
      </c>
      <c r="E21" s="52">
        <v>26</v>
      </c>
      <c r="F21" s="52">
        <v>65</v>
      </c>
      <c r="G21" s="52">
        <v>60</v>
      </c>
      <c r="H21" s="52">
        <v>91</v>
      </c>
      <c r="I21" s="52">
        <v>17</v>
      </c>
      <c r="J21" s="52">
        <v>1</v>
      </c>
      <c r="K21" s="52">
        <v>4</v>
      </c>
      <c r="L21" s="52">
        <v>4</v>
      </c>
      <c r="M21" s="52">
        <v>3</v>
      </c>
      <c r="N21" s="52">
        <v>5</v>
      </c>
      <c r="O21" s="52">
        <v>7</v>
      </c>
      <c r="P21" s="52">
        <v>10</v>
      </c>
      <c r="Q21" s="52">
        <v>16</v>
      </c>
      <c r="R21" s="52">
        <v>20</v>
      </c>
      <c r="S21" s="52">
        <v>6</v>
      </c>
      <c r="T21" s="52">
        <v>2</v>
      </c>
      <c r="U21" s="52">
        <v>4</v>
      </c>
      <c r="V21" s="52">
        <v>7</v>
      </c>
      <c r="W21" s="52">
        <v>5</v>
      </c>
      <c r="DA21" s="63" t="s">
        <v>1406</v>
      </c>
    </row>
    <row r="22" spans="1:105" ht="12" customHeight="1" x14ac:dyDescent="0.25">
      <c r="A22" s="109" t="s">
        <v>120</v>
      </c>
      <c r="B22" s="36"/>
      <c r="C22" s="36">
        <v>11348</v>
      </c>
      <c r="D22" s="36">
        <v>4868</v>
      </c>
      <c r="E22" s="36">
        <v>5828</v>
      </c>
      <c r="F22" s="36">
        <v>10966</v>
      </c>
      <c r="G22" s="36">
        <v>9675</v>
      </c>
      <c r="H22" s="36">
        <v>17607</v>
      </c>
      <c r="I22" s="36">
        <v>4968</v>
      </c>
      <c r="J22" s="36">
        <v>217</v>
      </c>
      <c r="K22" s="36">
        <v>1549</v>
      </c>
      <c r="L22" s="36">
        <v>2624</v>
      </c>
      <c r="M22" s="36">
        <v>3931</v>
      </c>
      <c r="N22" s="36">
        <v>6764</v>
      </c>
      <c r="O22" s="36">
        <v>3727</v>
      </c>
      <c r="P22" s="36">
        <v>3126</v>
      </c>
      <c r="Q22" s="36">
        <v>3841</v>
      </c>
      <c r="R22" s="36">
        <v>6150</v>
      </c>
      <c r="S22" s="36">
        <v>3470</v>
      </c>
      <c r="T22" s="36">
        <v>2145</v>
      </c>
      <c r="U22" s="36">
        <v>2802</v>
      </c>
      <c r="V22" s="36">
        <v>3700</v>
      </c>
      <c r="W22" s="36">
        <v>1615</v>
      </c>
      <c r="DA22" s="60" t="s">
        <v>1407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1408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0</v>
      </c>
      <c r="E26" s="52">
        <v>118</v>
      </c>
      <c r="F26" s="52">
        <v>1934</v>
      </c>
      <c r="G26" s="52">
        <v>2875</v>
      </c>
      <c r="H26" s="52">
        <v>2647</v>
      </c>
      <c r="I26" s="52">
        <v>2018</v>
      </c>
      <c r="J26" s="52">
        <v>685</v>
      </c>
      <c r="K26" s="52">
        <v>0</v>
      </c>
      <c r="L26" s="52">
        <v>0</v>
      </c>
      <c r="M26" s="52">
        <v>0</v>
      </c>
      <c r="N26" s="52">
        <v>1210</v>
      </c>
      <c r="O26" s="52">
        <v>1420</v>
      </c>
      <c r="P26" s="52">
        <v>62</v>
      </c>
      <c r="Q26" s="52">
        <v>232</v>
      </c>
      <c r="R26" s="52">
        <v>771</v>
      </c>
      <c r="S26" s="52">
        <v>1932</v>
      </c>
      <c r="T26" s="52">
        <v>1716</v>
      </c>
      <c r="U26" s="52">
        <v>1672</v>
      </c>
      <c r="V26" s="52">
        <v>1405</v>
      </c>
      <c r="W26" s="52">
        <v>841</v>
      </c>
      <c r="DA26" s="63" t="s">
        <v>1409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54</v>
      </c>
      <c r="D29" s="52">
        <v>39</v>
      </c>
      <c r="E29" s="52">
        <v>8</v>
      </c>
      <c r="F29" s="52">
        <v>9</v>
      </c>
      <c r="G29" s="52">
        <v>35</v>
      </c>
      <c r="H29" s="52">
        <v>104</v>
      </c>
      <c r="I29" s="52">
        <v>133</v>
      </c>
      <c r="J29" s="52">
        <v>105</v>
      </c>
      <c r="K29" s="52">
        <v>70</v>
      </c>
      <c r="L29" s="52">
        <v>22</v>
      </c>
      <c r="M29" s="52">
        <v>8</v>
      </c>
      <c r="N29" s="52">
        <v>6</v>
      </c>
      <c r="O29" s="52">
        <v>46</v>
      </c>
      <c r="P29" s="52">
        <v>68</v>
      </c>
      <c r="Q29" s="52">
        <v>39</v>
      </c>
      <c r="R29" s="52">
        <v>22</v>
      </c>
      <c r="S29" s="52">
        <v>57</v>
      </c>
      <c r="T29" s="52">
        <v>108</v>
      </c>
      <c r="U29" s="52">
        <v>162</v>
      </c>
      <c r="V29" s="52">
        <v>251</v>
      </c>
      <c r="W29" s="52">
        <v>200</v>
      </c>
      <c r="DA29" s="63" t="s">
        <v>1410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7</v>
      </c>
      <c r="D31" s="52">
        <f>RES_hhdet_in!D31-RES_hhdet_in_new!D31</f>
        <v>21</v>
      </c>
      <c r="E31" s="52">
        <f>RES_hhdet_in!E31-RES_hhdet_in_new!E31</f>
        <v>59</v>
      </c>
      <c r="F31" s="52">
        <f>RES_hhdet_in!F31-RES_hhdet_in_new!F31</f>
        <v>165</v>
      </c>
      <c r="G31" s="52">
        <f>RES_hhdet_in!G31-RES_hhdet_in_new!G31</f>
        <v>258</v>
      </c>
      <c r="H31" s="52">
        <f>RES_hhdet_in!H31-RES_hhdet_in_new!H31</f>
        <v>186</v>
      </c>
      <c r="I31" s="52">
        <f>RES_hhdet_in!I31-RES_hhdet_in_new!I31</f>
        <v>50</v>
      </c>
      <c r="J31" s="52">
        <f>RES_hhdet_in!J31-RES_hhdet_in_new!J31</f>
        <v>4</v>
      </c>
      <c r="K31" s="52">
        <f>RES_hhdet_in!K31-RES_hhdet_in_new!K31</f>
        <v>2</v>
      </c>
      <c r="L31" s="52">
        <f>RES_hhdet_in!L31-RES_hhdet_in_new!L31</f>
        <v>7</v>
      </c>
      <c r="M31" s="52">
        <f>RES_hhdet_in!M31-RES_hhdet_in_new!M31</f>
        <v>7</v>
      </c>
      <c r="N31" s="52">
        <f>RES_hhdet_in!N31-RES_hhdet_in_new!N31</f>
        <v>65</v>
      </c>
      <c r="O31" s="52">
        <f>RES_hhdet_in!O31-RES_hhdet_in_new!O31</f>
        <v>81</v>
      </c>
      <c r="P31" s="52">
        <f>RES_hhdet_in!P31-RES_hhdet_in_new!P31</f>
        <v>29</v>
      </c>
      <c r="Q31" s="52">
        <f>RES_hhdet_in!Q31-RES_hhdet_in_new!Q31</f>
        <v>12</v>
      </c>
      <c r="R31" s="52">
        <f>RES_hhdet_in!R31-RES_hhdet_in_new!R31</f>
        <v>2</v>
      </c>
      <c r="S31" s="52">
        <f>RES_hhdet_in!S31-RES_hhdet_in_new!S31</f>
        <v>21</v>
      </c>
      <c r="T31" s="52">
        <f>RES_hhdet_in!T31-RES_hhdet_in_new!T31</f>
        <v>18</v>
      </c>
      <c r="U31" s="52">
        <f>RES_hhdet_in!U31-RES_hhdet_in_new!U31</f>
        <v>26</v>
      </c>
      <c r="V31" s="52">
        <f>RES_hhdet_in!V31-RES_hhdet_in_new!V31</f>
        <v>29</v>
      </c>
      <c r="W31" s="52">
        <f>RES_hhdet_in!W31-RES_hhdet_in_new!W31</f>
        <v>23</v>
      </c>
      <c r="DA31" s="63" t="s">
        <v>1411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0</v>
      </c>
      <c r="D32" s="52">
        <f>RES_hhdet_in!D32-RES_hhdet_in_new!D32</f>
        <v>0</v>
      </c>
      <c r="E32" s="52">
        <f>RES_hhdet_in!E32-RES_hhdet_in_new!E32</f>
        <v>0</v>
      </c>
      <c r="F32" s="52">
        <f>RES_hhdet_in!F32-RES_hhdet_in_new!F32</f>
        <v>0</v>
      </c>
      <c r="G32" s="52">
        <f>RES_hhdet_in!G32-RES_hhdet_in_new!G32</f>
        <v>2</v>
      </c>
      <c r="H32" s="52">
        <f>RES_hhdet_in!H32-RES_hhdet_in_new!H32</f>
        <v>0</v>
      </c>
      <c r="I32" s="52">
        <f>RES_hhdet_in!I32-RES_hhdet_in_new!I32</f>
        <v>0</v>
      </c>
      <c r="J32" s="52">
        <f>RES_hhdet_in!J32-RES_hhdet_in_new!J32</f>
        <v>0</v>
      </c>
      <c r="K32" s="52">
        <f>RES_hhdet_in!K32-RES_hhdet_in_new!K32</f>
        <v>0</v>
      </c>
      <c r="L32" s="52">
        <f>RES_hhdet_in!L32-RES_hhdet_in_new!L32</f>
        <v>0</v>
      </c>
      <c r="M32" s="52">
        <f>RES_hhdet_in!M32-RES_hhdet_in_new!M32</f>
        <v>0</v>
      </c>
      <c r="N32" s="52">
        <f>RES_hhdet_in!N32-RES_hhdet_in_new!N32</f>
        <v>0</v>
      </c>
      <c r="O32" s="52">
        <f>RES_hhdet_in!O32-RES_hhdet_in_new!O32</f>
        <v>0</v>
      </c>
      <c r="P32" s="52">
        <f>RES_hhdet_in!P32-RES_hhdet_in_new!P32</f>
        <v>0</v>
      </c>
      <c r="Q32" s="52">
        <f>RES_hhdet_in!Q32-RES_hhdet_in_new!Q32</f>
        <v>0</v>
      </c>
      <c r="R32" s="52">
        <f>RES_hhdet_in!R32-RES_hhdet_in_new!R32</f>
        <v>0</v>
      </c>
      <c r="S32" s="52">
        <f>RES_hhdet_in!S32-RES_hhdet_in_new!S32</f>
        <v>0</v>
      </c>
      <c r="T32" s="52">
        <f>RES_hhdet_in!T32-RES_hhdet_in_new!T32</f>
        <v>0</v>
      </c>
      <c r="U32" s="52">
        <f>RES_hhdet_in!U32-RES_hhdet_in_new!U32</f>
        <v>0</v>
      </c>
      <c r="V32" s="52">
        <f>RES_hhdet_in!V32-RES_hhdet_in_new!V32</f>
        <v>0</v>
      </c>
      <c r="W32" s="52">
        <f>RES_hhdet_in!W32-RES_hhdet_in_new!W32</f>
        <v>0</v>
      </c>
      <c r="DA32" s="63" t="s">
        <v>1412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1262</v>
      </c>
      <c r="D35" s="52">
        <f>RES_hhdet_in!D35-RES_hhdet_in_new!D35</f>
        <v>1662</v>
      </c>
      <c r="E35" s="52">
        <f>RES_hhdet_in!E35-RES_hhdet_in_new!E35</f>
        <v>1919</v>
      </c>
      <c r="F35" s="52">
        <f>RES_hhdet_in!F35-RES_hhdet_in_new!F35</f>
        <v>2376</v>
      </c>
      <c r="G35" s="52">
        <f>RES_hhdet_in!G35-RES_hhdet_in_new!G35</f>
        <v>2340</v>
      </c>
      <c r="H35" s="52">
        <f>RES_hhdet_in!H35-RES_hhdet_in_new!H35</f>
        <v>2826</v>
      </c>
      <c r="I35" s="52">
        <f>RES_hhdet_in!I35-RES_hhdet_in_new!I35</f>
        <v>1731</v>
      </c>
      <c r="J35" s="52">
        <f>RES_hhdet_in!J35-RES_hhdet_in_new!J35</f>
        <v>598</v>
      </c>
      <c r="K35" s="52">
        <f>RES_hhdet_in!K35-RES_hhdet_in_new!K35</f>
        <v>14</v>
      </c>
      <c r="L35" s="52">
        <f>RES_hhdet_in!L35-RES_hhdet_in_new!L35</f>
        <v>360</v>
      </c>
      <c r="M35" s="52">
        <f>RES_hhdet_in!M35-RES_hhdet_in_new!M35</f>
        <v>788</v>
      </c>
      <c r="N35" s="52">
        <f>RES_hhdet_in!N35-RES_hhdet_in_new!N35</f>
        <v>2163</v>
      </c>
      <c r="O35" s="52">
        <f>RES_hhdet_in!O35-RES_hhdet_in_new!O35</f>
        <v>2338</v>
      </c>
      <c r="P35" s="52">
        <f>RES_hhdet_in!P35-RES_hhdet_in_new!P35</f>
        <v>1474</v>
      </c>
      <c r="Q35" s="52">
        <f>RES_hhdet_in!Q35-RES_hhdet_in_new!Q35</f>
        <v>929</v>
      </c>
      <c r="R35" s="52">
        <f>RES_hhdet_in!R35-RES_hhdet_in_new!R35</f>
        <v>692</v>
      </c>
      <c r="S35" s="52">
        <f>RES_hhdet_in!S35-RES_hhdet_in_new!S35</f>
        <v>992</v>
      </c>
      <c r="T35" s="52">
        <f>RES_hhdet_in!T35-RES_hhdet_in_new!T35</f>
        <v>1323</v>
      </c>
      <c r="U35" s="52">
        <f>RES_hhdet_in!U35-RES_hhdet_in_new!U35</f>
        <v>1371</v>
      </c>
      <c r="V35" s="52">
        <f>RES_hhdet_in!V35-RES_hhdet_in_new!V35</f>
        <v>1542</v>
      </c>
      <c r="W35" s="52">
        <f>RES_hhdet_in!W35-RES_hhdet_in_new!W35</f>
        <v>1221</v>
      </c>
      <c r="DA35" s="63" t="s">
        <v>1413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455</v>
      </c>
      <c r="D36" s="52">
        <f>RES_hhdet_in!D36-RES_hhdet_in_new!D36</f>
        <v>527</v>
      </c>
      <c r="E36" s="52">
        <f>RES_hhdet_in!E36-RES_hhdet_in_new!E36</f>
        <v>980</v>
      </c>
      <c r="F36" s="52">
        <f>RES_hhdet_in!F36-RES_hhdet_in_new!F36</f>
        <v>1743</v>
      </c>
      <c r="G36" s="52">
        <f>RES_hhdet_in!G36-RES_hhdet_in_new!G36</f>
        <v>2782</v>
      </c>
      <c r="H36" s="52">
        <f>RES_hhdet_in!H36-RES_hhdet_in_new!H36</f>
        <v>2434</v>
      </c>
      <c r="I36" s="52">
        <f>RES_hhdet_in!I36-RES_hhdet_in_new!I36</f>
        <v>858</v>
      </c>
      <c r="J36" s="52">
        <f>RES_hhdet_in!J36-RES_hhdet_in_new!J36</f>
        <v>503</v>
      </c>
      <c r="K36" s="52">
        <f>RES_hhdet_in!K36-RES_hhdet_in_new!K36</f>
        <v>123</v>
      </c>
      <c r="L36" s="52">
        <f>RES_hhdet_in!L36-RES_hhdet_in_new!L36</f>
        <v>265</v>
      </c>
      <c r="M36" s="52">
        <f>RES_hhdet_in!M36-RES_hhdet_in_new!M36</f>
        <v>672</v>
      </c>
      <c r="N36" s="52">
        <f>RES_hhdet_in!N36-RES_hhdet_in_new!N36</f>
        <v>2050</v>
      </c>
      <c r="O36" s="52">
        <f>RES_hhdet_in!O36-RES_hhdet_in_new!O36</f>
        <v>2310</v>
      </c>
      <c r="P36" s="52">
        <f>RES_hhdet_in!P36-RES_hhdet_in_new!P36</f>
        <v>1080</v>
      </c>
      <c r="Q36" s="52">
        <f>RES_hhdet_in!Q36-RES_hhdet_in_new!Q36</f>
        <v>731</v>
      </c>
      <c r="R36" s="52">
        <f>RES_hhdet_in!R36-RES_hhdet_in_new!R36</f>
        <v>667</v>
      </c>
      <c r="S36" s="52">
        <f>RES_hhdet_in!S36-RES_hhdet_in_new!S36</f>
        <v>1276</v>
      </c>
      <c r="T36" s="52">
        <f>RES_hhdet_in!T36-RES_hhdet_in_new!T36</f>
        <v>967</v>
      </c>
      <c r="U36" s="52">
        <f>RES_hhdet_in!U36-RES_hhdet_in_new!U36</f>
        <v>1288</v>
      </c>
      <c r="V36" s="52">
        <f>RES_hhdet_in!V36-RES_hhdet_in_new!V36</f>
        <v>1348</v>
      </c>
      <c r="W36" s="52">
        <f>RES_hhdet_in!W36-RES_hhdet_in_new!W36</f>
        <v>987</v>
      </c>
      <c r="DA36" s="63" t="s">
        <v>1414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9</v>
      </c>
      <c r="D40" s="52">
        <v>9</v>
      </c>
      <c r="E40" s="52">
        <v>14</v>
      </c>
      <c r="F40" s="52">
        <v>25</v>
      </c>
      <c r="G40" s="52">
        <v>32</v>
      </c>
      <c r="H40" s="52">
        <v>27</v>
      </c>
      <c r="I40" s="52">
        <v>9</v>
      </c>
      <c r="J40" s="52">
        <v>2</v>
      </c>
      <c r="K40" s="52">
        <v>0</v>
      </c>
      <c r="L40" s="52">
        <v>0</v>
      </c>
      <c r="M40" s="52">
        <v>0</v>
      </c>
      <c r="N40" s="52">
        <v>3</v>
      </c>
      <c r="O40" s="52">
        <v>10</v>
      </c>
      <c r="P40" s="52">
        <v>8</v>
      </c>
      <c r="Q40" s="52">
        <v>6</v>
      </c>
      <c r="R40" s="52">
        <v>2</v>
      </c>
      <c r="S40" s="52">
        <v>2</v>
      </c>
      <c r="T40" s="52">
        <v>1</v>
      </c>
      <c r="U40" s="52">
        <v>1</v>
      </c>
      <c r="V40" s="52">
        <v>3</v>
      </c>
      <c r="W40" s="52">
        <v>3</v>
      </c>
      <c r="DA40" s="63" t="s">
        <v>1415</v>
      </c>
    </row>
    <row r="41" spans="1:105" ht="12" customHeight="1" x14ac:dyDescent="0.25">
      <c r="A41" s="109" t="s">
        <v>120</v>
      </c>
      <c r="B41" s="36"/>
      <c r="C41" s="36">
        <v>1716</v>
      </c>
      <c r="D41" s="36">
        <v>2200</v>
      </c>
      <c r="E41" s="36">
        <v>2945</v>
      </c>
      <c r="F41" s="36">
        <v>4255</v>
      </c>
      <c r="G41" s="36">
        <v>5351</v>
      </c>
      <c r="H41" s="36">
        <v>5421</v>
      </c>
      <c r="I41" s="36">
        <v>2631</v>
      </c>
      <c r="J41" s="36">
        <v>1094</v>
      </c>
      <c r="K41" s="36">
        <v>119</v>
      </c>
      <c r="L41" s="36">
        <v>602</v>
      </c>
      <c r="M41" s="36">
        <v>1486</v>
      </c>
      <c r="N41" s="36">
        <v>4298</v>
      </c>
      <c r="O41" s="36">
        <v>4729</v>
      </c>
      <c r="P41" s="36">
        <v>2576</v>
      </c>
      <c r="Q41" s="36">
        <v>1672</v>
      </c>
      <c r="R41" s="36">
        <v>1346</v>
      </c>
      <c r="S41" s="36">
        <v>2287</v>
      </c>
      <c r="T41" s="36">
        <v>2311</v>
      </c>
      <c r="U41" s="36">
        <v>2698</v>
      </c>
      <c r="V41" s="36">
        <v>2915</v>
      </c>
      <c r="W41" s="36">
        <v>2227</v>
      </c>
      <c r="DA41" s="60" t="s">
        <v>1416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1417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43961</v>
      </c>
      <c r="D45" s="52">
        <v>48040</v>
      </c>
      <c r="E45" s="52">
        <v>42477</v>
      </c>
      <c r="F45" s="52">
        <v>20473</v>
      </c>
      <c r="G45" s="52">
        <v>22275</v>
      </c>
      <c r="H45" s="52">
        <v>23079</v>
      </c>
      <c r="I45" s="52">
        <v>17829</v>
      </c>
      <c r="J45" s="52">
        <v>31633</v>
      </c>
      <c r="K45" s="52">
        <v>32129</v>
      </c>
      <c r="L45" s="52">
        <v>40639</v>
      </c>
      <c r="M45" s="52">
        <v>40114</v>
      </c>
      <c r="N45" s="52">
        <v>46262</v>
      </c>
      <c r="O45" s="52">
        <v>50768</v>
      </c>
      <c r="P45" s="52">
        <v>10755</v>
      </c>
      <c r="Q45" s="52">
        <v>16411</v>
      </c>
      <c r="R45" s="52">
        <v>19467</v>
      </c>
      <c r="S45" s="52">
        <v>32981</v>
      </c>
      <c r="T45" s="52">
        <v>27045</v>
      </c>
      <c r="U45" s="52">
        <v>23809</v>
      </c>
      <c r="V45" s="52">
        <v>16361</v>
      </c>
      <c r="W45" s="52">
        <v>13965</v>
      </c>
      <c r="DA45" s="63" t="s">
        <v>1418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1805</v>
      </c>
      <c r="D48" s="52">
        <v>1431</v>
      </c>
      <c r="E48" s="52">
        <v>1519</v>
      </c>
      <c r="F48" s="52">
        <v>1400</v>
      </c>
      <c r="G48" s="52">
        <v>1328</v>
      </c>
      <c r="H48" s="52">
        <v>1192</v>
      </c>
      <c r="I48" s="52">
        <v>1330</v>
      </c>
      <c r="J48" s="52">
        <v>1117</v>
      </c>
      <c r="K48" s="52">
        <v>1562</v>
      </c>
      <c r="L48" s="52">
        <v>1769</v>
      </c>
      <c r="M48" s="52">
        <v>1990</v>
      </c>
      <c r="N48" s="52">
        <v>2000</v>
      </c>
      <c r="O48" s="52">
        <v>2865</v>
      </c>
      <c r="P48" s="52">
        <v>2494</v>
      </c>
      <c r="Q48" s="52">
        <v>1984</v>
      </c>
      <c r="R48" s="52">
        <v>1692</v>
      </c>
      <c r="S48" s="52">
        <v>2186</v>
      </c>
      <c r="T48" s="52">
        <v>2342</v>
      </c>
      <c r="U48" s="52">
        <v>3024</v>
      </c>
      <c r="V48" s="52">
        <v>4484</v>
      </c>
      <c r="W48" s="52">
        <v>3161</v>
      </c>
      <c r="DA48" s="63" t="s">
        <v>1419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32054</v>
      </c>
      <c r="D50" s="52">
        <f>RES_hhdet_in!D50-RES_hhdet_in_new!D50</f>
        <v>37860</v>
      </c>
      <c r="E50" s="52">
        <f>RES_hhdet_in!E50-RES_hhdet_in_new!E50</f>
        <v>32345</v>
      </c>
      <c r="F50" s="52">
        <f>RES_hhdet_in!F50-RES_hhdet_in_new!F50</f>
        <v>28263</v>
      </c>
      <c r="G50" s="52">
        <f>RES_hhdet_in!G50-RES_hhdet_in_new!G50</f>
        <v>18140</v>
      </c>
      <c r="H50" s="52">
        <f>RES_hhdet_in!H50-RES_hhdet_in_new!H50</f>
        <v>20372</v>
      </c>
      <c r="I50" s="52">
        <f>RES_hhdet_in!I50-RES_hhdet_in_new!I50</f>
        <v>16436</v>
      </c>
      <c r="J50" s="52">
        <f>RES_hhdet_in!J50-RES_hhdet_in_new!J50</f>
        <v>41784</v>
      </c>
      <c r="K50" s="52">
        <f>RES_hhdet_in!K50-RES_hhdet_in_new!K50</f>
        <v>42645</v>
      </c>
      <c r="L50" s="52">
        <f>RES_hhdet_in!L50-RES_hhdet_in_new!L50</f>
        <v>45688</v>
      </c>
      <c r="M50" s="52">
        <f>RES_hhdet_in!M50-RES_hhdet_in_new!M50</f>
        <v>46263</v>
      </c>
      <c r="N50" s="52">
        <f>RES_hhdet_in!N50-RES_hhdet_in_new!N50</f>
        <v>41902</v>
      </c>
      <c r="O50" s="52">
        <f>RES_hhdet_in!O50-RES_hhdet_in_new!O50</f>
        <v>45496</v>
      </c>
      <c r="P50" s="52">
        <f>RES_hhdet_in!P50-RES_hhdet_in_new!P50</f>
        <v>12323</v>
      </c>
      <c r="Q50" s="52">
        <f>RES_hhdet_in!Q50-RES_hhdet_in_new!Q50</f>
        <v>14647</v>
      </c>
      <c r="R50" s="52">
        <f>RES_hhdet_in!R50-RES_hhdet_in_new!R50</f>
        <v>20400</v>
      </c>
      <c r="S50" s="52">
        <f>RES_hhdet_in!S50-RES_hhdet_in_new!S50</f>
        <v>28590</v>
      </c>
      <c r="T50" s="52">
        <f>RES_hhdet_in!T50-RES_hhdet_in_new!T50</f>
        <v>27518</v>
      </c>
      <c r="U50" s="52">
        <f>RES_hhdet_in!U50-RES_hhdet_in_new!U50</f>
        <v>28201</v>
      </c>
      <c r="V50" s="52">
        <f>RES_hhdet_in!V50-RES_hhdet_in_new!V50</f>
        <v>26904</v>
      </c>
      <c r="W50" s="52">
        <f>RES_hhdet_in!W50-RES_hhdet_in_new!W50</f>
        <v>24300</v>
      </c>
      <c r="DA50" s="63" t="s">
        <v>1420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60</v>
      </c>
      <c r="D51" s="52">
        <f>RES_hhdet_in!D51-RES_hhdet_in_new!D51</f>
        <v>146</v>
      </c>
      <c r="E51" s="52">
        <f>RES_hhdet_in!E51-RES_hhdet_in_new!E51</f>
        <v>218</v>
      </c>
      <c r="F51" s="52">
        <f>RES_hhdet_in!F51-RES_hhdet_in_new!F51</f>
        <v>256</v>
      </c>
      <c r="G51" s="52">
        <f>RES_hhdet_in!G51-RES_hhdet_in_new!G51</f>
        <v>373</v>
      </c>
      <c r="H51" s="52">
        <f>RES_hhdet_in!H51-RES_hhdet_in_new!H51</f>
        <v>461</v>
      </c>
      <c r="I51" s="52">
        <f>RES_hhdet_in!I51-RES_hhdet_in_new!I51</f>
        <v>0</v>
      </c>
      <c r="J51" s="52">
        <f>RES_hhdet_in!J51-RES_hhdet_in_new!J51</f>
        <v>239</v>
      </c>
      <c r="K51" s="52">
        <f>RES_hhdet_in!K51-RES_hhdet_in_new!K51</f>
        <v>733</v>
      </c>
      <c r="L51" s="52">
        <f>RES_hhdet_in!L51-RES_hhdet_in_new!L51</f>
        <v>444</v>
      </c>
      <c r="M51" s="52">
        <f>RES_hhdet_in!M51-RES_hhdet_in_new!M51</f>
        <v>342</v>
      </c>
      <c r="N51" s="52">
        <f>RES_hhdet_in!N51-RES_hhdet_in_new!N51</f>
        <v>0</v>
      </c>
      <c r="O51" s="52">
        <f>RES_hhdet_in!O51-RES_hhdet_in_new!O51</f>
        <v>506</v>
      </c>
      <c r="P51" s="52">
        <f>RES_hhdet_in!P51-RES_hhdet_in_new!P51</f>
        <v>22</v>
      </c>
      <c r="Q51" s="52">
        <f>RES_hhdet_in!Q51-RES_hhdet_in_new!Q51</f>
        <v>43</v>
      </c>
      <c r="R51" s="52">
        <f>RES_hhdet_in!R51-RES_hhdet_in_new!R51</f>
        <v>88</v>
      </c>
      <c r="S51" s="52">
        <f>RES_hhdet_in!S51-RES_hhdet_in_new!S51</f>
        <v>293</v>
      </c>
      <c r="T51" s="52">
        <f>RES_hhdet_in!T51-RES_hhdet_in_new!T51</f>
        <v>75</v>
      </c>
      <c r="U51" s="52">
        <f>RES_hhdet_in!U51-RES_hhdet_in_new!U51</f>
        <v>238</v>
      </c>
      <c r="V51" s="52">
        <f>RES_hhdet_in!V51-RES_hhdet_in_new!V51</f>
        <v>261</v>
      </c>
      <c r="W51" s="52">
        <f>RES_hhdet_in!W51-RES_hhdet_in_new!W51</f>
        <v>124</v>
      </c>
      <c r="DA51" s="63" t="s">
        <v>1421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30263</v>
      </c>
      <c r="D54" s="52">
        <f>RES_hhdet_in!D54-RES_hhdet_in_new!D54</f>
        <v>29962</v>
      </c>
      <c r="E54" s="52">
        <f>RES_hhdet_in!E54-RES_hhdet_in_new!E54</f>
        <v>26620</v>
      </c>
      <c r="F54" s="52">
        <f>RES_hhdet_in!F54-RES_hhdet_in_new!F54</f>
        <v>14191</v>
      </c>
      <c r="G54" s="52">
        <f>RES_hhdet_in!G54-RES_hhdet_in_new!G54</f>
        <v>18675</v>
      </c>
      <c r="H54" s="52">
        <f>RES_hhdet_in!H54-RES_hhdet_in_new!H54</f>
        <v>24976</v>
      </c>
      <c r="I54" s="52">
        <f>RES_hhdet_in!I54-RES_hhdet_in_new!I54</f>
        <v>16367</v>
      </c>
      <c r="J54" s="52">
        <f>RES_hhdet_in!J54-RES_hhdet_in_new!J54</f>
        <v>13608</v>
      </c>
      <c r="K54" s="52">
        <f>RES_hhdet_in!K54-RES_hhdet_in_new!K54</f>
        <v>4411</v>
      </c>
      <c r="L54" s="52">
        <f>RES_hhdet_in!L54-RES_hhdet_in_new!L54</f>
        <v>22568</v>
      </c>
      <c r="M54" s="52">
        <f>RES_hhdet_in!M54-RES_hhdet_in_new!M54</f>
        <v>15919</v>
      </c>
      <c r="N54" s="52">
        <f>RES_hhdet_in!N54-RES_hhdet_in_new!N54</f>
        <v>15227</v>
      </c>
      <c r="O54" s="52">
        <f>RES_hhdet_in!O54-RES_hhdet_in_new!O54</f>
        <v>15625</v>
      </c>
      <c r="P54" s="52">
        <f>RES_hhdet_in!P54-RES_hhdet_in_new!P54</f>
        <v>16507</v>
      </c>
      <c r="Q54" s="52">
        <f>RES_hhdet_in!Q54-RES_hhdet_in_new!Q54</f>
        <v>14004</v>
      </c>
      <c r="R54" s="52">
        <f>RES_hhdet_in!R54-RES_hhdet_in_new!R54</f>
        <v>12989</v>
      </c>
      <c r="S54" s="52">
        <f>RES_hhdet_in!S54-RES_hhdet_in_new!S54</f>
        <v>12531</v>
      </c>
      <c r="T54" s="52">
        <f>RES_hhdet_in!T54-RES_hhdet_in_new!T54</f>
        <v>14414</v>
      </c>
      <c r="U54" s="52">
        <f>RES_hhdet_in!U54-RES_hhdet_in_new!U54</f>
        <v>10209</v>
      </c>
      <c r="V54" s="52">
        <f>RES_hhdet_in!V54-RES_hhdet_in_new!V54</f>
        <v>8350</v>
      </c>
      <c r="W54" s="52">
        <f>RES_hhdet_in!W54-RES_hhdet_in_new!W54</f>
        <v>8740</v>
      </c>
      <c r="DA54" s="63" t="s">
        <v>1422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10900</v>
      </c>
      <c r="D55" s="52">
        <f>RES_hhdet_in!D55-RES_hhdet_in_new!D55</f>
        <v>9512</v>
      </c>
      <c r="E55" s="52">
        <f>RES_hhdet_in!E55-RES_hhdet_in_new!E55</f>
        <v>13596</v>
      </c>
      <c r="F55" s="52">
        <f>RES_hhdet_in!F55-RES_hhdet_in_new!F55</f>
        <v>10402</v>
      </c>
      <c r="G55" s="52">
        <f>RES_hhdet_in!G55-RES_hhdet_in_new!G55</f>
        <v>22203</v>
      </c>
      <c r="H55" s="52">
        <f>RES_hhdet_in!H55-RES_hhdet_in_new!H55</f>
        <v>21497</v>
      </c>
      <c r="I55" s="52">
        <f>RES_hhdet_in!I55-RES_hhdet_in_new!I55</f>
        <v>8101</v>
      </c>
      <c r="J55" s="52">
        <f>RES_hhdet_in!J55-RES_hhdet_in_new!J55</f>
        <v>11467</v>
      </c>
      <c r="K55" s="52">
        <f>RES_hhdet_in!K55-RES_hhdet_in_new!K55</f>
        <v>35707</v>
      </c>
      <c r="L55" s="52">
        <f>RES_hhdet_in!L55-RES_hhdet_in_new!L55</f>
        <v>16755</v>
      </c>
      <c r="M55" s="52">
        <f>RES_hhdet_in!M55-RES_hhdet_in_new!M55</f>
        <v>13653</v>
      </c>
      <c r="N55" s="52">
        <f>RES_hhdet_in!N55-RES_hhdet_in_new!N55</f>
        <v>14451</v>
      </c>
      <c r="O55" s="52">
        <f>RES_hhdet_in!O55-RES_hhdet_in_new!O55</f>
        <v>15479</v>
      </c>
      <c r="P55" s="52">
        <f>RES_hhdet_in!P55-RES_hhdet_in_new!P55</f>
        <v>12062</v>
      </c>
      <c r="Q55" s="52">
        <f>RES_hhdet_in!Q55-RES_hhdet_in_new!Q55</f>
        <v>11093</v>
      </c>
      <c r="R55" s="52">
        <f>RES_hhdet_in!R55-RES_hhdet_in_new!R55</f>
        <v>12615</v>
      </c>
      <c r="S55" s="52">
        <f>RES_hhdet_in!S55-RES_hhdet_in_new!S55</f>
        <v>16108</v>
      </c>
      <c r="T55" s="52">
        <f>RES_hhdet_in!T55-RES_hhdet_in_new!T55</f>
        <v>10609</v>
      </c>
      <c r="U55" s="52">
        <f>RES_hhdet_in!U55-RES_hhdet_in_new!U55</f>
        <v>9702</v>
      </c>
      <c r="V55" s="52">
        <f>RES_hhdet_in!V55-RES_hhdet_in_new!V55</f>
        <v>7378</v>
      </c>
      <c r="W55" s="52">
        <f>RES_hhdet_in!W55-RES_hhdet_in_new!W55</f>
        <v>7142</v>
      </c>
      <c r="DA55" s="63" t="s">
        <v>1423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616</v>
      </c>
      <c r="D59" s="52">
        <v>497</v>
      </c>
      <c r="E59" s="52">
        <v>515</v>
      </c>
      <c r="F59" s="52">
        <v>569</v>
      </c>
      <c r="G59" s="52">
        <v>668</v>
      </c>
      <c r="H59" s="52">
        <v>643</v>
      </c>
      <c r="I59" s="52">
        <v>208</v>
      </c>
      <c r="J59" s="52">
        <v>185</v>
      </c>
      <c r="K59" s="52">
        <v>248</v>
      </c>
      <c r="L59" s="52">
        <v>162</v>
      </c>
      <c r="M59" s="52">
        <v>60</v>
      </c>
      <c r="N59" s="52">
        <v>72</v>
      </c>
      <c r="O59" s="52">
        <v>196</v>
      </c>
      <c r="P59" s="52">
        <v>175</v>
      </c>
      <c r="Q59" s="52">
        <v>270</v>
      </c>
      <c r="R59" s="52">
        <v>241</v>
      </c>
      <c r="S59" s="52">
        <v>178</v>
      </c>
      <c r="T59" s="52">
        <v>81</v>
      </c>
      <c r="U59" s="52">
        <v>109</v>
      </c>
      <c r="V59" s="52">
        <v>138</v>
      </c>
      <c r="W59" s="52">
        <v>233</v>
      </c>
      <c r="DA59" s="63" t="s">
        <v>1424</v>
      </c>
    </row>
    <row r="60" spans="1:105" ht="12" customHeight="1" x14ac:dyDescent="0.25">
      <c r="A60" s="109" t="s">
        <v>120</v>
      </c>
      <c r="B60" s="36"/>
      <c r="C60" s="36">
        <v>113150</v>
      </c>
      <c r="D60" s="36">
        <v>117608</v>
      </c>
      <c r="E60" s="36">
        <v>113865</v>
      </c>
      <c r="F60" s="36">
        <v>96861</v>
      </c>
      <c r="G60" s="36">
        <v>108362</v>
      </c>
      <c r="H60" s="36">
        <v>125036</v>
      </c>
      <c r="I60" s="36">
        <v>59749</v>
      </c>
      <c r="J60" s="36">
        <v>72040</v>
      </c>
      <c r="K60" s="36">
        <v>91178</v>
      </c>
      <c r="L60" s="36">
        <v>94356</v>
      </c>
      <c r="M60" s="36">
        <v>82725</v>
      </c>
      <c r="N60" s="36">
        <v>77700</v>
      </c>
      <c r="O60" s="36">
        <v>85853</v>
      </c>
      <c r="P60" s="36">
        <v>50837</v>
      </c>
      <c r="Q60" s="36">
        <v>61890</v>
      </c>
      <c r="R60" s="36">
        <v>72566</v>
      </c>
      <c r="S60" s="36">
        <v>86208</v>
      </c>
      <c r="T60" s="36">
        <v>81721</v>
      </c>
      <c r="U60" s="36">
        <v>76584</v>
      </c>
      <c r="V60" s="36">
        <v>67790</v>
      </c>
      <c r="W60" s="36">
        <v>60422</v>
      </c>
      <c r="DA60" s="60" t="s">
        <v>1425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1426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47068</v>
      </c>
      <c r="D64" s="52">
        <v>46121</v>
      </c>
      <c r="E64" s="52">
        <v>59883</v>
      </c>
      <c r="F64" s="52">
        <v>75646</v>
      </c>
      <c r="G64" s="52">
        <v>92745</v>
      </c>
      <c r="H64" s="52">
        <v>59694</v>
      </c>
      <c r="I64" s="52">
        <v>37594</v>
      </c>
      <c r="J64" s="52">
        <v>38159</v>
      </c>
      <c r="K64" s="52">
        <v>40831</v>
      </c>
      <c r="L64" s="52">
        <v>41794</v>
      </c>
      <c r="M64" s="52">
        <v>41406</v>
      </c>
      <c r="N64" s="52">
        <v>52758</v>
      </c>
      <c r="O64" s="52">
        <v>50341</v>
      </c>
      <c r="P64" s="52">
        <v>22274</v>
      </c>
      <c r="Q64" s="52">
        <v>40646</v>
      </c>
      <c r="R64" s="52">
        <v>58303</v>
      </c>
      <c r="S64" s="52">
        <v>68694</v>
      </c>
      <c r="T64" s="52">
        <v>63430</v>
      </c>
      <c r="U64" s="52">
        <v>67176</v>
      </c>
      <c r="V64" s="52">
        <v>57837</v>
      </c>
      <c r="W64" s="52">
        <v>43844</v>
      </c>
      <c r="DA64" s="63" t="s">
        <v>1427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1455</v>
      </c>
      <c r="D67" s="52">
        <v>1180</v>
      </c>
      <c r="E67" s="52">
        <v>1487</v>
      </c>
      <c r="F67" s="52">
        <v>1594</v>
      </c>
      <c r="G67" s="52">
        <v>2356</v>
      </c>
      <c r="H67" s="52">
        <v>3660</v>
      </c>
      <c r="I67" s="52">
        <v>3772</v>
      </c>
      <c r="J67" s="52">
        <v>2354</v>
      </c>
      <c r="K67" s="52">
        <v>2314</v>
      </c>
      <c r="L67" s="52">
        <v>2259</v>
      </c>
      <c r="M67" s="52">
        <v>2369</v>
      </c>
      <c r="N67" s="52">
        <v>2183</v>
      </c>
      <c r="O67" s="52">
        <v>3316</v>
      </c>
      <c r="P67" s="52">
        <v>2740</v>
      </c>
      <c r="Q67" s="52">
        <v>2927</v>
      </c>
      <c r="R67" s="52">
        <v>3653</v>
      </c>
      <c r="S67" s="52">
        <v>5526</v>
      </c>
      <c r="T67" s="52">
        <v>5624</v>
      </c>
      <c r="U67" s="52">
        <v>6434</v>
      </c>
      <c r="V67" s="52">
        <v>10602</v>
      </c>
      <c r="W67" s="52">
        <v>8952</v>
      </c>
      <c r="DA67" s="63" t="s">
        <v>1428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36938</v>
      </c>
      <c r="D69" s="52">
        <f>RES_hhdet_in!D69-RES_hhdet_in_new!D69</f>
        <v>37050</v>
      </c>
      <c r="E69" s="52">
        <f>RES_hhdet_in!E69-RES_hhdet_in_new!E69</f>
        <v>45683</v>
      </c>
      <c r="F69" s="52">
        <f>RES_hhdet_in!F69-RES_hhdet_in_new!F69</f>
        <v>53898</v>
      </c>
      <c r="G69" s="52">
        <f>RES_hhdet_in!G69-RES_hhdet_in_new!G69</f>
        <v>65460</v>
      </c>
      <c r="H69" s="52">
        <f>RES_hhdet_in!H69-RES_hhdet_in_new!H69</f>
        <v>46889</v>
      </c>
      <c r="I69" s="52">
        <f>RES_hhdet_in!I69-RES_hhdet_in_new!I69</f>
        <v>32539</v>
      </c>
      <c r="J69" s="52">
        <f>RES_hhdet_in!J69-RES_hhdet_in_new!J69</f>
        <v>44370</v>
      </c>
      <c r="K69" s="52">
        <f>RES_hhdet_in!K69-RES_hhdet_in_new!K69</f>
        <v>52667</v>
      </c>
      <c r="L69" s="52">
        <f>RES_hhdet_in!L69-RES_hhdet_in_new!L69</f>
        <v>59571</v>
      </c>
      <c r="M69" s="52">
        <f>RES_hhdet_in!M69-RES_hhdet_in_new!M69</f>
        <v>69065</v>
      </c>
      <c r="N69" s="52">
        <f>RES_hhdet_in!N69-RES_hhdet_in_new!N69</f>
        <v>68275</v>
      </c>
      <c r="O69" s="52">
        <f>RES_hhdet_in!O69-RES_hhdet_in_new!O69</f>
        <v>59119</v>
      </c>
      <c r="P69" s="52">
        <f>RES_hhdet_in!P69-RES_hhdet_in_new!P69</f>
        <v>29359</v>
      </c>
      <c r="Q69" s="52">
        <f>RES_hhdet_in!Q69-RES_hhdet_in_new!Q69</f>
        <v>36265</v>
      </c>
      <c r="R69" s="52">
        <f>RES_hhdet_in!R69-RES_hhdet_in_new!R69</f>
        <v>51787</v>
      </c>
      <c r="S69" s="52">
        <f>RES_hhdet_in!S69-RES_hhdet_in_new!S69</f>
        <v>65185</v>
      </c>
      <c r="T69" s="52">
        <f>RES_hhdet_in!T69-RES_hhdet_in_new!T69</f>
        <v>62964</v>
      </c>
      <c r="U69" s="52">
        <f>RES_hhdet_in!U69-RES_hhdet_in_new!U69</f>
        <v>67067</v>
      </c>
      <c r="V69" s="52">
        <f>RES_hhdet_in!V69-RES_hhdet_in_new!V69</f>
        <v>69156</v>
      </c>
      <c r="W69" s="52">
        <f>RES_hhdet_in!W69-RES_hhdet_in_new!W69</f>
        <v>61788</v>
      </c>
      <c r="DA69" s="63" t="s">
        <v>1429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165</v>
      </c>
      <c r="D70" s="52">
        <f>RES_hhdet_in!D70-RES_hhdet_in_new!D70</f>
        <v>71</v>
      </c>
      <c r="E70" s="52">
        <f>RES_hhdet_in!E70-RES_hhdet_in_new!E70</f>
        <v>207</v>
      </c>
      <c r="F70" s="52">
        <f>RES_hhdet_in!F70-RES_hhdet_in_new!F70</f>
        <v>234</v>
      </c>
      <c r="G70" s="52">
        <f>RES_hhdet_in!G70-RES_hhdet_in_new!G70</f>
        <v>807</v>
      </c>
      <c r="H70" s="52">
        <f>RES_hhdet_in!H70-RES_hhdet_in_new!H70</f>
        <v>504</v>
      </c>
      <c r="I70" s="52">
        <f>RES_hhdet_in!I70-RES_hhdet_in_new!I70</f>
        <v>0</v>
      </c>
      <c r="J70" s="52">
        <f>RES_hhdet_in!J70-RES_hhdet_in_new!J70</f>
        <v>318</v>
      </c>
      <c r="K70" s="52">
        <f>RES_hhdet_in!K70-RES_hhdet_in_new!K70</f>
        <v>1161</v>
      </c>
      <c r="L70" s="52">
        <f>RES_hhdet_in!L70-RES_hhdet_in_new!L70</f>
        <v>428</v>
      </c>
      <c r="M70" s="52">
        <f>RES_hhdet_in!M70-RES_hhdet_in_new!M70</f>
        <v>629</v>
      </c>
      <c r="N70" s="52">
        <f>RES_hhdet_in!N70-RES_hhdet_in_new!N70</f>
        <v>261</v>
      </c>
      <c r="O70" s="52">
        <f>RES_hhdet_in!O70-RES_hhdet_in_new!O70</f>
        <v>343</v>
      </c>
      <c r="P70" s="52">
        <f>RES_hhdet_in!P70-RES_hhdet_in_new!P70</f>
        <v>313</v>
      </c>
      <c r="Q70" s="52">
        <f>RES_hhdet_in!Q70-RES_hhdet_in_new!Q70</f>
        <v>162</v>
      </c>
      <c r="R70" s="52">
        <f>RES_hhdet_in!R70-RES_hhdet_in_new!R70</f>
        <v>379</v>
      </c>
      <c r="S70" s="52">
        <f>RES_hhdet_in!S70-RES_hhdet_in_new!S70</f>
        <v>457</v>
      </c>
      <c r="T70" s="52">
        <f>RES_hhdet_in!T70-RES_hhdet_in_new!T70</f>
        <v>233</v>
      </c>
      <c r="U70" s="52">
        <f>RES_hhdet_in!U70-RES_hhdet_in_new!U70</f>
        <v>421</v>
      </c>
      <c r="V70" s="52">
        <f>RES_hhdet_in!V70-RES_hhdet_in_new!V70</f>
        <v>660</v>
      </c>
      <c r="W70" s="52">
        <f>RES_hhdet_in!W70-RES_hhdet_in_new!W70</f>
        <v>499</v>
      </c>
      <c r="DA70" s="63" t="s">
        <v>1430</v>
      </c>
    </row>
    <row r="71" spans="1:105" ht="12" hidden="1" customHeight="1" x14ac:dyDescent="0.25">
      <c r="A71" s="108" t="s">
        <v>192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23553</v>
      </c>
      <c r="D73" s="52">
        <f>RES_hhdet_in!D73-RES_hhdet_in_new!D73</f>
        <v>23658</v>
      </c>
      <c r="E73" s="52">
        <f>RES_hhdet_in!E73-RES_hhdet_in_new!E73</f>
        <v>24380</v>
      </c>
      <c r="F73" s="52">
        <f>RES_hhdet_in!F73-RES_hhdet_in_new!F73</f>
        <v>26653</v>
      </c>
      <c r="G73" s="52">
        <f>RES_hhdet_in!G73-RES_hhdet_in_new!G73</f>
        <v>25053</v>
      </c>
      <c r="H73" s="52">
        <f>RES_hhdet_in!H73-RES_hhdet_in_new!H73</f>
        <v>25230</v>
      </c>
      <c r="I73" s="52">
        <f>RES_hhdet_in!I73-RES_hhdet_in_new!I73</f>
        <v>17557</v>
      </c>
      <c r="J73" s="52">
        <f>RES_hhdet_in!J73-RES_hhdet_in_new!J73</f>
        <v>15199</v>
      </c>
      <c r="K73" s="52">
        <f>RES_hhdet_in!K73-RES_hhdet_in_new!K73</f>
        <v>4332</v>
      </c>
      <c r="L73" s="52">
        <f>RES_hhdet_in!L73-RES_hhdet_in_new!L73</f>
        <v>21224</v>
      </c>
      <c r="M73" s="52">
        <f>RES_hhdet_in!M73-RES_hhdet_in_new!M73</f>
        <v>16087</v>
      </c>
      <c r="N73" s="52">
        <f>RES_hhdet_in!N73-RES_hhdet_in_new!N73</f>
        <v>21376</v>
      </c>
      <c r="O73" s="52">
        <f>RES_hhdet_in!O73-RES_hhdet_in_new!O73</f>
        <v>22236</v>
      </c>
      <c r="P73" s="52">
        <f>RES_hhdet_in!P73-RES_hhdet_in_new!P73</f>
        <v>19047</v>
      </c>
      <c r="Q73" s="52">
        <f>RES_hhdet_in!Q73-RES_hhdet_in_new!Q73</f>
        <v>18856</v>
      </c>
      <c r="R73" s="52">
        <f>RES_hhdet_in!R73-RES_hhdet_in_new!R73</f>
        <v>18392</v>
      </c>
      <c r="S73" s="52">
        <f>RES_hhdet_in!S73-RES_hhdet_in_new!S73</f>
        <v>15104</v>
      </c>
      <c r="T73" s="52">
        <f>RES_hhdet_in!T73-RES_hhdet_in_new!T73</f>
        <v>18276</v>
      </c>
      <c r="U73" s="52">
        <f>RES_hhdet_in!U73-RES_hhdet_in_new!U73</f>
        <v>16578</v>
      </c>
      <c r="V73" s="52">
        <f>RES_hhdet_in!V73-RES_hhdet_in_new!V73</f>
        <v>13499</v>
      </c>
      <c r="W73" s="52">
        <f>RES_hhdet_in!W73-RES_hhdet_in_new!W73</f>
        <v>11491</v>
      </c>
      <c r="DA73" s="63" t="s">
        <v>1431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8483</v>
      </c>
      <c r="D74" s="52">
        <f>RES_hhdet_in!D74-RES_hhdet_in_new!D74</f>
        <v>7510</v>
      </c>
      <c r="E74" s="52">
        <f>RES_hhdet_in!E74-RES_hhdet_in_new!E74</f>
        <v>12451</v>
      </c>
      <c r="F74" s="52">
        <f>RES_hhdet_in!F74-RES_hhdet_in_new!F74</f>
        <v>19537</v>
      </c>
      <c r="G74" s="52">
        <f>RES_hhdet_in!G74-RES_hhdet_in_new!G74</f>
        <v>29784</v>
      </c>
      <c r="H74" s="52">
        <f>RES_hhdet_in!H74-RES_hhdet_in_new!H74</f>
        <v>21720</v>
      </c>
      <c r="I74" s="52">
        <f>RES_hhdet_in!I74-RES_hhdet_in_new!I74</f>
        <v>8689</v>
      </c>
      <c r="J74" s="52">
        <f>RES_hhdet_in!J74-RES_hhdet_in_new!J74</f>
        <v>12806</v>
      </c>
      <c r="K74" s="52">
        <f>RES_hhdet_in!K74-RES_hhdet_in_new!K74</f>
        <v>35077</v>
      </c>
      <c r="L74" s="52">
        <f>RES_hhdet_in!L74-RES_hhdet_in_new!L74</f>
        <v>15760</v>
      </c>
      <c r="M74" s="52">
        <f>RES_hhdet_in!M74-RES_hhdet_in_new!M74</f>
        <v>13803</v>
      </c>
      <c r="N74" s="52">
        <f>RES_hhdet_in!N74-RES_hhdet_in_new!N74</f>
        <v>20288</v>
      </c>
      <c r="O74" s="52">
        <f>RES_hhdet_in!O74-RES_hhdet_in_new!O74</f>
        <v>22040</v>
      </c>
      <c r="P74" s="52">
        <f>RES_hhdet_in!P74-RES_hhdet_in_new!P74</f>
        <v>13926</v>
      </c>
      <c r="Q74" s="52">
        <f>RES_hhdet_in!Q74-RES_hhdet_in_new!Q74</f>
        <v>14933</v>
      </c>
      <c r="R74" s="52">
        <f>RES_hhdet_in!R74-RES_hhdet_in_new!R74</f>
        <v>17860</v>
      </c>
      <c r="S74" s="52">
        <f>RES_hhdet_in!S74-RES_hhdet_in_new!S74</f>
        <v>19402</v>
      </c>
      <c r="T74" s="52">
        <f>RES_hhdet_in!T74-RES_hhdet_in_new!T74</f>
        <v>13463</v>
      </c>
      <c r="U74" s="52">
        <f>RES_hhdet_in!U74-RES_hhdet_in_new!U74</f>
        <v>15764</v>
      </c>
      <c r="V74" s="52">
        <f>RES_hhdet_in!V74-RES_hhdet_in_new!V74</f>
        <v>11939</v>
      </c>
      <c r="W74" s="52">
        <f>RES_hhdet_in!W74-RES_hhdet_in_new!W74</f>
        <v>9400</v>
      </c>
      <c r="DA74" s="63" t="s">
        <v>1432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26065</v>
      </c>
      <c r="D78" s="52">
        <v>26062</v>
      </c>
      <c r="E78" s="52">
        <v>30228</v>
      </c>
      <c r="F78" s="52">
        <v>33567</v>
      </c>
      <c r="G78" s="52">
        <v>40147</v>
      </c>
      <c r="H78" s="52">
        <v>33813</v>
      </c>
      <c r="I78" s="52">
        <v>20855</v>
      </c>
      <c r="J78" s="52">
        <v>23157</v>
      </c>
      <c r="K78" s="52">
        <v>28370</v>
      </c>
      <c r="L78" s="52">
        <v>29945</v>
      </c>
      <c r="M78" s="52">
        <v>32074</v>
      </c>
      <c r="N78" s="52">
        <v>29108</v>
      </c>
      <c r="O78" s="52">
        <v>28108</v>
      </c>
      <c r="P78" s="52">
        <v>12329</v>
      </c>
      <c r="Q78" s="52">
        <v>15088</v>
      </c>
      <c r="R78" s="52">
        <v>18625</v>
      </c>
      <c r="S78" s="52">
        <v>25324</v>
      </c>
      <c r="T78" s="52">
        <v>26321</v>
      </c>
      <c r="U78" s="52">
        <v>29677</v>
      </c>
      <c r="V78" s="52">
        <v>29461</v>
      </c>
      <c r="W78" s="52">
        <v>25846</v>
      </c>
      <c r="DA78" s="63" t="s">
        <v>1433</v>
      </c>
    </row>
    <row r="79" spans="1:105" ht="12" customHeight="1" x14ac:dyDescent="0.25">
      <c r="A79" s="109" t="s">
        <v>120</v>
      </c>
      <c r="B79" s="36"/>
      <c r="C79" s="36">
        <v>76316</v>
      </c>
      <c r="D79" s="36">
        <v>75614</v>
      </c>
      <c r="E79" s="36">
        <v>86896</v>
      </c>
      <c r="F79" s="36">
        <v>103954</v>
      </c>
      <c r="G79" s="36">
        <v>123764</v>
      </c>
      <c r="H79" s="36">
        <v>112909</v>
      </c>
      <c r="I79" s="36">
        <v>62068</v>
      </c>
      <c r="J79" s="36">
        <v>69012</v>
      </c>
      <c r="K79" s="36">
        <v>95436</v>
      </c>
      <c r="L79" s="36">
        <v>101215</v>
      </c>
      <c r="M79" s="36">
        <v>106095</v>
      </c>
      <c r="N79" s="36">
        <v>119250</v>
      </c>
      <c r="O79" s="36">
        <v>111971</v>
      </c>
      <c r="P79" s="36">
        <v>78108</v>
      </c>
      <c r="Q79" s="36">
        <v>85885</v>
      </c>
      <c r="R79" s="36">
        <v>102532</v>
      </c>
      <c r="S79" s="36">
        <v>109334</v>
      </c>
      <c r="T79" s="36">
        <v>105866</v>
      </c>
      <c r="U79" s="36">
        <v>107955</v>
      </c>
      <c r="V79" s="36">
        <v>102348</v>
      </c>
      <c r="W79" s="36">
        <v>93918</v>
      </c>
      <c r="DA79" s="60" t="s">
        <v>1434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1435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42693</v>
      </c>
      <c r="D83" s="52">
        <v>38115</v>
      </c>
      <c r="E83" s="52">
        <v>37527</v>
      </c>
      <c r="F83" s="52">
        <v>50695</v>
      </c>
      <c r="G83" s="52">
        <v>62122</v>
      </c>
      <c r="H83" s="52">
        <v>77491</v>
      </c>
      <c r="I83" s="52">
        <v>82521</v>
      </c>
      <c r="J83" s="52">
        <v>73848</v>
      </c>
      <c r="K83" s="52">
        <v>76444</v>
      </c>
      <c r="L83" s="52">
        <v>82614</v>
      </c>
      <c r="M83" s="52">
        <v>85375</v>
      </c>
      <c r="N83" s="52">
        <v>84909</v>
      </c>
      <c r="O83" s="52">
        <v>70104</v>
      </c>
      <c r="P83" s="52">
        <v>24310</v>
      </c>
      <c r="Q83" s="52">
        <v>25771</v>
      </c>
      <c r="R83" s="52">
        <v>40251</v>
      </c>
      <c r="S83" s="52">
        <v>50352</v>
      </c>
      <c r="T83" s="52">
        <v>56340</v>
      </c>
      <c r="U83" s="52">
        <v>62358</v>
      </c>
      <c r="V83" s="52">
        <v>70503</v>
      </c>
      <c r="W83" s="52">
        <v>63195</v>
      </c>
      <c r="DA83" s="63" t="s">
        <v>1436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1580</v>
      </c>
      <c r="D86" s="52">
        <v>1253</v>
      </c>
      <c r="E86" s="52">
        <v>1330</v>
      </c>
      <c r="F86" s="52">
        <v>1190</v>
      </c>
      <c r="G86" s="52">
        <v>1613</v>
      </c>
      <c r="H86" s="52">
        <v>2567</v>
      </c>
      <c r="I86" s="52">
        <v>3483</v>
      </c>
      <c r="J86" s="52">
        <v>3597</v>
      </c>
      <c r="K86" s="52">
        <v>4241</v>
      </c>
      <c r="L86" s="52">
        <v>3911</v>
      </c>
      <c r="M86" s="52">
        <v>4214</v>
      </c>
      <c r="N86" s="52">
        <v>4104</v>
      </c>
      <c r="O86" s="52">
        <v>5638</v>
      </c>
      <c r="P86" s="52">
        <v>4000</v>
      </c>
      <c r="Q86" s="52">
        <v>3574</v>
      </c>
      <c r="R86" s="52">
        <v>3293</v>
      </c>
      <c r="S86" s="52">
        <v>4074</v>
      </c>
      <c r="T86" s="52">
        <v>4279</v>
      </c>
      <c r="U86" s="52">
        <v>5645</v>
      </c>
      <c r="V86" s="52">
        <v>10203</v>
      </c>
      <c r="W86" s="52">
        <v>9871</v>
      </c>
      <c r="DA86" s="63" t="s">
        <v>1437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34866</v>
      </c>
      <c r="D88" s="52">
        <f>RES_hhdet_in!D88-RES_hhdet_in_new!D88</f>
        <v>32779</v>
      </c>
      <c r="E88" s="52">
        <f>RES_hhdet_in!E88-RES_hhdet_in_new!E88</f>
        <v>32801</v>
      </c>
      <c r="F88" s="52">
        <f>RES_hhdet_in!F88-RES_hhdet_in_new!F88</f>
        <v>38925</v>
      </c>
      <c r="G88" s="52">
        <f>RES_hhdet_in!G88-RES_hhdet_in_new!G88</f>
        <v>48000</v>
      </c>
      <c r="H88" s="52">
        <f>RES_hhdet_in!H88-RES_hhdet_in_new!H88</f>
        <v>58709</v>
      </c>
      <c r="I88" s="52">
        <f>RES_hhdet_in!I88-RES_hhdet_in_new!I88</f>
        <v>56865</v>
      </c>
      <c r="J88" s="52">
        <f>RES_hhdet_in!J88-RES_hhdet_in_new!J88</f>
        <v>67683</v>
      </c>
      <c r="K88" s="52">
        <f>RES_hhdet_in!K88-RES_hhdet_in_new!K88</f>
        <v>71018</v>
      </c>
      <c r="L88" s="52">
        <f>RES_hhdet_in!L88-RES_hhdet_in_new!L88</f>
        <v>75600</v>
      </c>
      <c r="M88" s="52">
        <f>RES_hhdet_in!M88-RES_hhdet_in_new!M88</f>
        <v>80489</v>
      </c>
      <c r="N88" s="52">
        <f>RES_hhdet_in!N88-RES_hhdet_in_new!N88</f>
        <v>82950</v>
      </c>
      <c r="O88" s="52">
        <f>RES_hhdet_in!O88-RES_hhdet_in_new!O88</f>
        <v>64754</v>
      </c>
      <c r="P88" s="52">
        <f>RES_hhdet_in!P88-RES_hhdet_in_new!P88</f>
        <v>29915</v>
      </c>
      <c r="Q88" s="52">
        <f>RES_hhdet_in!Q88-RES_hhdet_in_new!Q88</f>
        <v>29611</v>
      </c>
      <c r="R88" s="52">
        <f>RES_hhdet_in!R88-RES_hhdet_in_new!R88</f>
        <v>36712</v>
      </c>
      <c r="S88" s="52">
        <f>RES_hhdet_in!S88-RES_hhdet_in_new!S88</f>
        <v>59822</v>
      </c>
      <c r="T88" s="52">
        <f>RES_hhdet_in!T88-RES_hhdet_in_new!T88</f>
        <v>69479</v>
      </c>
      <c r="U88" s="52">
        <f>RES_hhdet_in!U88-RES_hhdet_in_new!U88</f>
        <v>71923</v>
      </c>
      <c r="V88" s="52">
        <f>RES_hhdet_in!V88-RES_hhdet_in_new!V88</f>
        <v>68792</v>
      </c>
      <c r="W88" s="52">
        <f>RES_hhdet_in!W88-RES_hhdet_in_new!W88</f>
        <v>50757</v>
      </c>
      <c r="DA88" s="63" t="s">
        <v>1438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133</v>
      </c>
      <c r="D89" s="52">
        <f>RES_hhdet_in!D89-RES_hhdet_in_new!D89</f>
        <v>92</v>
      </c>
      <c r="E89" s="52">
        <f>RES_hhdet_in!E89-RES_hhdet_in_new!E89</f>
        <v>172</v>
      </c>
      <c r="F89" s="52">
        <f>RES_hhdet_in!F89-RES_hhdet_in_new!F89</f>
        <v>247</v>
      </c>
      <c r="G89" s="52">
        <f>RES_hhdet_in!G89-RES_hhdet_in_new!G89</f>
        <v>467</v>
      </c>
      <c r="H89" s="52">
        <f>RES_hhdet_in!H89-RES_hhdet_in_new!H89</f>
        <v>632</v>
      </c>
      <c r="I89" s="52">
        <f>RES_hhdet_in!I89-RES_hhdet_in_new!I89</f>
        <v>295</v>
      </c>
      <c r="J89" s="52">
        <f>RES_hhdet_in!J89-RES_hhdet_in_new!J89</f>
        <v>361</v>
      </c>
      <c r="K89" s="52">
        <f>RES_hhdet_in!K89-RES_hhdet_in_new!K89</f>
        <v>1224</v>
      </c>
      <c r="L89" s="52">
        <f>RES_hhdet_in!L89-RES_hhdet_in_new!L89</f>
        <v>626</v>
      </c>
      <c r="M89" s="52">
        <f>RES_hhdet_in!M89-RES_hhdet_in_new!M89</f>
        <v>627</v>
      </c>
      <c r="N89" s="52">
        <f>RES_hhdet_in!N89-RES_hhdet_in_new!N89</f>
        <v>516</v>
      </c>
      <c r="O89" s="52">
        <f>RES_hhdet_in!O89-RES_hhdet_in_new!O89</f>
        <v>286</v>
      </c>
      <c r="P89" s="52">
        <f>RES_hhdet_in!P89-RES_hhdet_in_new!P89</f>
        <v>442</v>
      </c>
      <c r="Q89" s="52">
        <f>RES_hhdet_in!Q89-RES_hhdet_in_new!Q89</f>
        <v>190</v>
      </c>
      <c r="R89" s="52">
        <f>RES_hhdet_in!R89-RES_hhdet_in_new!R89</f>
        <v>0</v>
      </c>
      <c r="S89" s="52">
        <f>RES_hhdet_in!S89-RES_hhdet_in_new!S89</f>
        <v>339</v>
      </c>
      <c r="T89" s="52">
        <f>RES_hhdet_in!T89-RES_hhdet_in_new!T89</f>
        <v>437</v>
      </c>
      <c r="U89" s="52">
        <f>RES_hhdet_in!U89-RES_hhdet_in_new!U89</f>
        <v>532</v>
      </c>
      <c r="V89" s="52">
        <f>RES_hhdet_in!V89-RES_hhdet_in_new!V89</f>
        <v>585</v>
      </c>
      <c r="W89" s="52">
        <f>RES_hhdet_in!W89-RES_hhdet_in_new!W89</f>
        <v>272</v>
      </c>
      <c r="DA89" s="63" t="s">
        <v>1439</v>
      </c>
    </row>
    <row r="90" spans="1:105" ht="12" hidden="1" customHeight="1" x14ac:dyDescent="0.25">
      <c r="A90" s="108" t="s">
        <v>207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128</v>
      </c>
      <c r="D92" s="52">
        <f>RES_hhdet_in!D92-RES_hhdet_in_new!D92</f>
        <v>292</v>
      </c>
      <c r="E92" s="52">
        <f>RES_hhdet_in!E92-RES_hhdet_in_new!E92</f>
        <v>605</v>
      </c>
      <c r="F92" s="52">
        <f>RES_hhdet_in!F92-RES_hhdet_in_new!F92</f>
        <v>1505</v>
      </c>
      <c r="G92" s="52">
        <f>RES_hhdet_in!G92-RES_hhdet_in_new!G92</f>
        <v>2149</v>
      </c>
      <c r="H92" s="52">
        <f>RES_hhdet_in!H92-RES_hhdet_in_new!H92</f>
        <v>1875</v>
      </c>
      <c r="I92" s="52">
        <f>RES_hhdet_in!I92-RES_hhdet_in_new!I92</f>
        <v>859</v>
      </c>
      <c r="J92" s="52">
        <f>RES_hhdet_in!J92-RES_hhdet_in_new!J92</f>
        <v>157</v>
      </c>
      <c r="K92" s="52">
        <f>RES_hhdet_in!K92-RES_hhdet_in_new!K92</f>
        <v>747</v>
      </c>
      <c r="L92" s="52">
        <f>RES_hhdet_in!L92-RES_hhdet_in_new!L92</f>
        <v>666</v>
      </c>
      <c r="M92" s="52">
        <f>RES_hhdet_in!M92-RES_hhdet_in_new!M92</f>
        <v>250</v>
      </c>
      <c r="N92" s="52">
        <f>RES_hhdet_in!N92-RES_hhdet_in_new!N92</f>
        <v>908</v>
      </c>
      <c r="O92" s="52">
        <f>RES_hhdet_in!O92-RES_hhdet_in_new!O92</f>
        <v>1197</v>
      </c>
      <c r="P92" s="52">
        <f>RES_hhdet_in!P92-RES_hhdet_in_new!P92</f>
        <v>666</v>
      </c>
      <c r="Q92" s="52">
        <f>RES_hhdet_in!Q92-RES_hhdet_in_new!Q92</f>
        <v>421</v>
      </c>
      <c r="R92" s="52">
        <f>RES_hhdet_in!R92-RES_hhdet_in_new!R92</f>
        <v>214</v>
      </c>
      <c r="S92" s="52">
        <f>RES_hhdet_in!S92-RES_hhdet_in_new!S92</f>
        <v>456</v>
      </c>
      <c r="T92" s="52">
        <f>RES_hhdet_in!T92-RES_hhdet_in_new!T92</f>
        <v>369</v>
      </c>
      <c r="U92" s="52">
        <f>RES_hhdet_in!U92-RES_hhdet_in_new!U92</f>
        <v>496</v>
      </c>
      <c r="V92" s="52">
        <f>RES_hhdet_in!V92-RES_hhdet_in_new!V92</f>
        <v>628</v>
      </c>
      <c r="W92" s="52">
        <f>RES_hhdet_in!W92-RES_hhdet_in_new!W92</f>
        <v>788</v>
      </c>
      <c r="DA92" s="63" t="s">
        <v>1440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0</v>
      </c>
      <c r="D93" s="52">
        <f>RES_hhdet_in!D93-RES_hhdet_in_new!D93</f>
        <v>0</v>
      </c>
      <c r="E93" s="52">
        <f>RES_hhdet_in!E93-RES_hhdet_in_new!E93</f>
        <v>2</v>
      </c>
      <c r="F93" s="52">
        <f>RES_hhdet_in!F93-RES_hhdet_in_new!F93</f>
        <v>7</v>
      </c>
      <c r="G93" s="52">
        <f>RES_hhdet_in!G93-RES_hhdet_in_new!G93</f>
        <v>19</v>
      </c>
      <c r="H93" s="52">
        <f>RES_hhdet_in!H93-RES_hhdet_in_new!H93</f>
        <v>9</v>
      </c>
      <c r="I93" s="52">
        <f>RES_hhdet_in!I93-RES_hhdet_in_new!I93</f>
        <v>6</v>
      </c>
      <c r="J93" s="52">
        <f>RES_hhdet_in!J93-RES_hhdet_in_new!J93</f>
        <v>4</v>
      </c>
      <c r="K93" s="52">
        <f>RES_hhdet_in!K93-RES_hhdet_in_new!K93</f>
        <v>0</v>
      </c>
      <c r="L93" s="52">
        <f>RES_hhdet_in!L93-RES_hhdet_in_new!L93</f>
        <v>2</v>
      </c>
      <c r="M93" s="52">
        <f>RES_hhdet_in!M93-RES_hhdet_in_new!M93</f>
        <v>5</v>
      </c>
      <c r="N93" s="52">
        <f>RES_hhdet_in!N93-RES_hhdet_in_new!N93</f>
        <v>10</v>
      </c>
      <c r="O93" s="52">
        <f>RES_hhdet_in!O93-RES_hhdet_in_new!O93</f>
        <v>11</v>
      </c>
      <c r="P93" s="52">
        <f>RES_hhdet_in!P93-RES_hhdet_in_new!P93</f>
        <v>5</v>
      </c>
      <c r="Q93" s="52">
        <f>RES_hhdet_in!Q93-RES_hhdet_in_new!Q93</f>
        <v>4</v>
      </c>
      <c r="R93" s="52">
        <f>RES_hhdet_in!R93-RES_hhdet_in_new!R93</f>
        <v>0</v>
      </c>
      <c r="S93" s="52">
        <f>RES_hhdet_in!S93-RES_hhdet_in_new!S93</f>
        <v>0</v>
      </c>
      <c r="T93" s="52">
        <f>RES_hhdet_in!T93-RES_hhdet_in_new!T93</f>
        <v>1</v>
      </c>
      <c r="U93" s="52">
        <f>RES_hhdet_in!U93-RES_hhdet_in_new!U93</f>
        <v>4</v>
      </c>
      <c r="V93" s="52">
        <f>RES_hhdet_in!V93-RES_hhdet_in_new!V93</f>
        <v>4</v>
      </c>
      <c r="W93" s="52">
        <f>RES_hhdet_in!W93-RES_hhdet_in_new!W93</f>
        <v>9</v>
      </c>
      <c r="DA93" s="63" t="s">
        <v>1441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23905</v>
      </c>
      <c r="D96" s="52">
        <f>RES_hhdet_in!D96-RES_hhdet_in_new!D96</f>
        <v>22770</v>
      </c>
      <c r="E96" s="52">
        <f>RES_hhdet_in!E96-RES_hhdet_in_new!E96</f>
        <v>19647</v>
      </c>
      <c r="F96" s="52">
        <f>RES_hhdet_in!F96-RES_hhdet_in_new!F96</f>
        <v>21685</v>
      </c>
      <c r="G96" s="52">
        <f>RES_hhdet_in!G96-RES_hhdet_in_new!G96</f>
        <v>19476</v>
      </c>
      <c r="H96" s="52">
        <f>RES_hhdet_in!H96-RES_hhdet_in_new!H96</f>
        <v>28681</v>
      </c>
      <c r="I96" s="52">
        <f>RES_hhdet_in!I96-RES_hhdet_in_new!I96</f>
        <v>29746</v>
      </c>
      <c r="J96" s="52">
        <f>RES_hhdet_in!J96-RES_hhdet_in_new!J96</f>
        <v>20808</v>
      </c>
      <c r="K96" s="52">
        <f>RES_hhdet_in!K96-RES_hhdet_in_new!K96</f>
        <v>6018</v>
      </c>
      <c r="L96" s="52">
        <f>RES_hhdet_in!L96-RES_hhdet_in_new!L96</f>
        <v>32997</v>
      </c>
      <c r="M96" s="52">
        <f>RES_hhdet_in!M96-RES_hhdet_in_new!M96</f>
        <v>31135</v>
      </c>
      <c r="N96" s="52">
        <f>RES_hhdet_in!N96-RES_hhdet_in_new!N96</f>
        <v>30265</v>
      </c>
      <c r="O96" s="52">
        <f>RES_hhdet_in!O96-RES_hhdet_in_new!O96</f>
        <v>33292</v>
      </c>
      <c r="P96" s="52">
        <f>RES_hhdet_in!P96-RES_hhdet_in_new!P96</f>
        <v>31820</v>
      </c>
      <c r="Q96" s="52">
        <f>RES_hhdet_in!Q96-RES_hhdet_in_new!Q96</f>
        <v>28092</v>
      </c>
      <c r="R96" s="52">
        <f>RES_hhdet_in!R96-RES_hhdet_in_new!R96</f>
        <v>28889</v>
      </c>
      <c r="S96" s="52">
        <f>RES_hhdet_in!S96-RES_hhdet_in_new!S96</f>
        <v>20442</v>
      </c>
      <c r="T96" s="52">
        <f>RES_hhdet_in!T96-RES_hhdet_in_new!T96</f>
        <v>24516</v>
      </c>
      <c r="U96" s="52">
        <f>RES_hhdet_in!U96-RES_hhdet_in_new!U96</f>
        <v>22333</v>
      </c>
      <c r="V96" s="52">
        <f>RES_hhdet_in!V96-RES_hhdet_in_new!V96</f>
        <v>27912</v>
      </c>
      <c r="W96" s="52">
        <f>RES_hhdet_in!W96-RES_hhdet_in_new!W96</f>
        <v>33470</v>
      </c>
      <c r="DA96" s="63" t="s">
        <v>1442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8610</v>
      </c>
      <c r="D97" s="52">
        <f>RES_hhdet_in!D97-RES_hhdet_in_new!D97</f>
        <v>7229</v>
      </c>
      <c r="E97" s="52">
        <f>RES_hhdet_in!E97-RES_hhdet_in_new!E97</f>
        <v>10034</v>
      </c>
      <c r="F97" s="52">
        <f>RES_hhdet_in!F97-RES_hhdet_in_new!F97</f>
        <v>15895</v>
      </c>
      <c r="G97" s="52">
        <f>RES_hhdet_in!G97-RES_hhdet_in_new!G97</f>
        <v>23154</v>
      </c>
      <c r="H97" s="52">
        <f>RES_hhdet_in!H97-RES_hhdet_in_new!H97</f>
        <v>24689</v>
      </c>
      <c r="I97" s="52">
        <f>RES_hhdet_in!I97-RES_hhdet_in_new!I97</f>
        <v>14721</v>
      </c>
      <c r="J97" s="52">
        <f>RES_hhdet_in!J97-RES_hhdet_in_new!J97</f>
        <v>17539</v>
      </c>
      <c r="K97" s="52">
        <f>RES_hhdet_in!K97-RES_hhdet_in_new!K97</f>
        <v>48730</v>
      </c>
      <c r="L97" s="52">
        <f>RES_hhdet_in!L97-RES_hhdet_in_new!L97</f>
        <v>24501</v>
      </c>
      <c r="M97" s="52">
        <f>RES_hhdet_in!M97-RES_hhdet_in_new!M97</f>
        <v>26712</v>
      </c>
      <c r="N97" s="52">
        <f>RES_hhdet_in!N97-RES_hhdet_in_new!N97</f>
        <v>28727</v>
      </c>
      <c r="O97" s="52">
        <f>RES_hhdet_in!O97-RES_hhdet_in_new!O97</f>
        <v>32999</v>
      </c>
      <c r="P97" s="52">
        <f>RES_hhdet_in!P97-RES_hhdet_in_new!P97</f>
        <v>23258</v>
      </c>
      <c r="Q97" s="52">
        <f>RES_hhdet_in!Q97-RES_hhdet_in_new!Q97</f>
        <v>22242</v>
      </c>
      <c r="R97" s="52">
        <f>RES_hhdet_in!R97-RES_hhdet_in_new!R97</f>
        <v>28067</v>
      </c>
      <c r="S97" s="52">
        <f>RES_hhdet_in!S97-RES_hhdet_in_new!S97</f>
        <v>26274</v>
      </c>
      <c r="T97" s="52">
        <f>RES_hhdet_in!T97-RES_hhdet_in_new!T97</f>
        <v>18061</v>
      </c>
      <c r="U97" s="52">
        <f>RES_hhdet_in!U97-RES_hhdet_in_new!U97</f>
        <v>21231</v>
      </c>
      <c r="V97" s="52">
        <f>RES_hhdet_in!V97-RES_hhdet_in_new!V97</f>
        <v>24692</v>
      </c>
      <c r="W97" s="52">
        <f>RES_hhdet_in!W97-RES_hhdet_in_new!W97</f>
        <v>27380</v>
      </c>
      <c r="DA97" s="63" t="s">
        <v>1443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17644</v>
      </c>
      <c r="D101" s="52">
        <v>17000</v>
      </c>
      <c r="E101" s="52">
        <v>17178</v>
      </c>
      <c r="F101" s="52">
        <v>19494</v>
      </c>
      <c r="G101" s="52">
        <v>23131</v>
      </c>
      <c r="H101" s="52">
        <v>27288</v>
      </c>
      <c r="I101" s="52">
        <v>20972</v>
      </c>
      <c r="J101" s="52">
        <v>19960</v>
      </c>
      <c r="K101" s="52">
        <v>22915</v>
      </c>
      <c r="L101" s="52">
        <v>25264</v>
      </c>
      <c r="M101" s="52">
        <v>28788</v>
      </c>
      <c r="N101" s="52">
        <v>28797</v>
      </c>
      <c r="O101" s="52">
        <v>24078</v>
      </c>
      <c r="P101" s="52">
        <v>10406</v>
      </c>
      <c r="Q101" s="52">
        <v>9009</v>
      </c>
      <c r="R101" s="52">
        <v>10846</v>
      </c>
      <c r="S101" s="52">
        <v>18245</v>
      </c>
      <c r="T101" s="52">
        <v>19547</v>
      </c>
      <c r="U101" s="52">
        <v>22530</v>
      </c>
      <c r="V101" s="52">
        <v>20383</v>
      </c>
      <c r="W101" s="52">
        <v>16772</v>
      </c>
      <c r="DA101" s="63" t="s">
        <v>1444</v>
      </c>
    </row>
    <row r="102" spans="1:105" ht="12" customHeight="1" x14ac:dyDescent="0.25">
      <c r="A102" s="97" t="s">
        <v>50</v>
      </c>
      <c r="B102" s="52"/>
      <c r="C102" s="52">
        <v>465</v>
      </c>
      <c r="D102" s="52">
        <v>346</v>
      </c>
      <c r="E102" s="52">
        <v>374</v>
      </c>
      <c r="F102" s="52">
        <v>577</v>
      </c>
      <c r="G102" s="52">
        <v>706</v>
      </c>
      <c r="H102" s="52">
        <v>720</v>
      </c>
      <c r="I102" s="52">
        <v>355</v>
      </c>
      <c r="J102" s="52">
        <v>246</v>
      </c>
      <c r="K102" s="52">
        <v>327</v>
      </c>
      <c r="L102" s="52">
        <v>217</v>
      </c>
      <c r="M102" s="52">
        <v>96</v>
      </c>
      <c r="N102" s="52">
        <v>136</v>
      </c>
      <c r="O102" s="52">
        <v>346</v>
      </c>
      <c r="P102" s="52">
        <v>435</v>
      </c>
      <c r="Q102" s="52">
        <v>582</v>
      </c>
      <c r="R102" s="52">
        <v>461</v>
      </c>
      <c r="S102" s="52">
        <v>302</v>
      </c>
      <c r="T102" s="52">
        <v>146</v>
      </c>
      <c r="U102" s="52">
        <v>204</v>
      </c>
      <c r="V102" s="52">
        <v>309</v>
      </c>
      <c r="W102" s="52">
        <v>494</v>
      </c>
      <c r="DA102" s="63" t="s">
        <v>1445</v>
      </c>
    </row>
    <row r="103" spans="1:105" ht="12" customHeight="1" x14ac:dyDescent="0.25">
      <c r="A103" s="109" t="s">
        <v>120</v>
      </c>
      <c r="B103" s="36"/>
      <c r="C103" s="36">
        <v>85361</v>
      </c>
      <c r="D103" s="36">
        <v>81784</v>
      </c>
      <c r="E103" s="36">
        <v>82656</v>
      </c>
      <c r="F103" s="36">
        <v>97792</v>
      </c>
      <c r="G103" s="36">
        <v>114171</v>
      </c>
      <c r="H103" s="36">
        <v>139917</v>
      </c>
      <c r="I103" s="36">
        <v>100990</v>
      </c>
      <c r="J103" s="36">
        <v>96331</v>
      </c>
      <c r="K103" s="36">
        <v>119592</v>
      </c>
      <c r="L103" s="36">
        <v>127380</v>
      </c>
      <c r="M103" s="36">
        <v>135204</v>
      </c>
      <c r="N103" s="36">
        <v>146834</v>
      </c>
      <c r="O103" s="36">
        <v>149379</v>
      </c>
      <c r="P103" s="36">
        <v>125872</v>
      </c>
      <c r="Q103" s="36">
        <v>128961</v>
      </c>
      <c r="R103" s="36">
        <v>137999</v>
      </c>
      <c r="S103" s="36">
        <v>140232</v>
      </c>
      <c r="T103" s="36">
        <v>143901</v>
      </c>
      <c r="U103" s="36">
        <v>141019</v>
      </c>
      <c r="V103" s="36">
        <v>142573</v>
      </c>
      <c r="W103" s="36">
        <v>126516</v>
      </c>
      <c r="DA103" s="60" t="s">
        <v>1446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1447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1448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1449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0</v>
      </c>
      <c r="D112" s="52">
        <f>RES_hhdet_in!D112-RES_hhdet_in_new!D112</f>
        <v>0</v>
      </c>
      <c r="E112" s="52">
        <f>RES_hhdet_in!E112-RES_hhdet_in_new!E112</f>
        <v>0</v>
      </c>
      <c r="F112" s="52">
        <f>RES_hhdet_in!F112-RES_hhdet_in_new!F112</f>
        <v>0</v>
      </c>
      <c r="G112" s="52">
        <f>RES_hhdet_in!G112-RES_hhdet_in_new!G112</f>
        <v>0</v>
      </c>
      <c r="H112" s="52">
        <f>RES_hhdet_in!H112-RES_hhdet_in_new!H112</f>
        <v>0</v>
      </c>
      <c r="I112" s="52">
        <f>RES_hhdet_in!I112-RES_hhdet_in_new!I112</f>
        <v>0</v>
      </c>
      <c r="J112" s="52">
        <f>RES_hhdet_in!J112-RES_hhdet_in_new!J112</f>
        <v>0</v>
      </c>
      <c r="K112" s="52">
        <f>RES_hhdet_in!K112-RES_hhdet_in_new!K112</f>
        <v>0</v>
      </c>
      <c r="L112" s="52">
        <f>RES_hhdet_in!L112-RES_hhdet_in_new!L112</f>
        <v>0</v>
      </c>
      <c r="M112" s="52">
        <f>RES_hhdet_in!M112-RES_hhdet_in_new!M112</f>
        <v>0</v>
      </c>
      <c r="N112" s="52">
        <f>RES_hhdet_in!N112-RES_hhdet_in_new!N112</f>
        <v>0</v>
      </c>
      <c r="O112" s="52">
        <f>RES_hhdet_in!O112-RES_hhdet_in_new!O112</f>
        <v>0</v>
      </c>
      <c r="P112" s="52">
        <f>RES_hhdet_in!P112-RES_hhdet_in_new!P112</f>
        <v>0</v>
      </c>
      <c r="Q112" s="52">
        <f>RES_hhdet_in!Q112-RES_hhdet_in_new!Q112</f>
        <v>0</v>
      </c>
      <c r="R112" s="52">
        <f>RES_hhdet_in!R112-RES_hhdet_in_new!R112</f>
        <v>0</v>
      </c>
      <c r="S112" s="52">
        <f>RES_hhdet_in!S112-RES_hhdet_in_new!S112</f>
        <v>0</v>
      </c>
      <c r="T112" s="52">
        <f>RES_hhdet_in!T112-RES_hhdet_in_new!T112</f>
        <v>0</v>
      </c>
      <c r="U112" s="52">
        <f>RES_hhdet_in!U112-RES_hhdet_in_new!U112</f>
        <v>0</v>
      </c>
      <c r="V112" s="52">
        <f>RES_hhdet_in!V112-RES_hhdet_in_new!V112</f>
        <v>0</v>
      </c>
      <c r="W112" s="52">
        <f>RES_hhdet_in!W112-RES_hhdet_in_new!W112</f>
        <v>0</v>
      </c>
      <c r="DA112" s="63" t="s">
        <v>1450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0</v>
      </c>
      <c r="DA113" s="63" t="s">
        <v>1451</v>
      </c>
    </row>
    <row r="114" spans="1:105" ht="12" hidden="1" customHeight="1" x14ac:dyDescent="0.25">
      <c r="A114" s="108" t="s">
        <v>202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0</v>
      </c>
      <c r="D116" s="52">
        <f>RES_hhdet_in!D116-RES_hhdet_in_new!D116</f>
        <v>0</v>
      </c>
      <c r="E116" s="52">
        <f>RES_hhdet_in!E116-RES_hhdet_in_new!E116</f>
        <v>0</v>
      </c>
      <c r="F116" s="52">
        <f>RES_hhdet_in!F116-RES_hhdet_in_new!F116</f>
        <v>0</v>
      </c>
      <c r="G116" s="52">
        <f>RES_hhdet_in!G116-RES_hhdet_in_new!G116</f>
        <v>0</v>
      </c>
      <c r="H116" s="52">
        <f>RES_hhdet_in!H116-RES_hhdet_in_new!H116</f>
        <v>0</v>
      </c>
      <c r="I116" s="52">
        <f>RES_hhdet_in!I116-RES_hhdet_in_new!I116</f>
        <v>0</v>
      </c>
      <c r="J116" s="52">
        <f>RES_hhdet_in!J116-RES_hhdet_in_new!J116</f>
        <v>0</v>
      </c>
      <c r="K116" s="52">
        <f>RES_hhdet_in!K116-RES_hhdet_in_new!K116</f>
        <v>0</v>
      </c>
      <c r="L116" s="52">
        <f>RES_hhdet_in!L116-RES_hhdet_in_new!L116</f>
        <v>0</v>
      </c>
      <c r="M116" s="52">
        <f>RES_hhdet_in!M116-RES_hhdet_in_new!M116</f>
        <v>0</v>
      </c>
      <c r="N116" s="52">
        <f>RES_hhdet_in!N116-RES_hhdet_in_new!N116</f>
        <v>0</v>
      </c>
      <c r="O116" s="52">
        <f>RES_hhdet_in!O116-RES_hhdet_in_new!O116</f>
        <v>0</v>
      </c>
      <c r="P116" s="52">
        <f>RES_hhdet_in!P116-RES_hhdet_in_new!P116</f>
        <v>0</v>
      </c>
      <c r="Q116" s="52">
        <f>RES_hhdet_in!Q116-RES_hhdet_in_new!Q116</f>
        <v>0</v>
      </c>
      <c r="R116" s="52">
        <f>RES_hhdet_in!R116-RES_hhdet_in_new!R116</f>
        <v>0</v>
      </c>
      <c r="S116" s="52">
        <f>RES_hhdet_in!S116-RES_hhdet_in_new!S116</f>
        <v>0</v>
      </c>
      <c r="T116" s="52">
        <f>RES_hhdet_in!T116-RES_hhdet_in_new!T116</f>
        <v>0</v>
      </c>
      <c r="U116" s="52">
        <f>RES_hhdet_in!U116-RES_hhdet_in_new!U116</f>
        <v>0</v>
      </c>
      <c r="V116" s="52">
        <f>RES_hhdet_in!V116-RES_hhdet_in_new!V116</f>
        <v>0</v>
      </c>
      <c r="W116" s="52">
        <f>RES_hhdet_in!W116-RES_hhdet_in_new!W116</f>
        <v>0</v>
      </c>
      <c r="DA116" s="63" t="s">
        <v>1452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0</v>
      </c>
      <c r="D117" s="52">
        <f>RES_hhdet_in!D117-RES_hhdet_in_new!D117</f>
        <v>0</v>
      </c>
      <c r="E117" s="52">
        <f>RES_hhdet_in!E117-RES_hhdet_in_new!E117</f>
        <v>0</v>
      </c>
      <c r="F117" s="52">
        <f>RES_hhdet_in!F117-RES_hhdet_in_new!F117</f>
        <v>0</v>
      </c>
      <c r="G117" s="52">
        <f>RES_hhdet_in!G117-RES_hhdet_in_new!G117</f>
        <v>0</v>
      </c>
      <c r="H117" s="52">
        <f>RES_hhdet_in!H117-RES_hhdet_in_new!H117</f>
        <v>0</v>
      </c>
      <c r="I117" s="52">
        <f>RES_hhdet_in!I117-RES_hhdet_in_new!I117</f>
        <v>0</v>
      </c>
      <c r="J117" s="52">
        <f>RES_hhdet_in!J117-RES_hhdet_in_new!J117</f>
        <v>0</v>
      </c>
      <c r="K117" s="52">
        <f>RES_hhdet_in!K117-RES_hhdet_in_new!K117</f>
        <v>0</v>
      </c>
      <c r="L117" s="52">
        <f>RES_hhdet_in!L117-RES_hhdet_in_new!L117</f>
        <v>0</v>
      </c>
      <c r="M117" s="52">
        <f>RES_hhdet_in!M117-RES_hhdet_in_new!M117</f>
        <v>0</v>
      </c>
      <c r="N117" s="52">
        <f>RES_hhdet_in!N117-RES_hhdet_in_new!N117</f>
        <v>0</v>
      </c>
      <c r="O117" s="52">
        <f>RES_hhdet_in!O117-RES_hhdet_in_new!O117</f>
        <v>0</v>
      </c>
      <c r="P117" s="52">
        <f>RES_hhdet_in!P117-RES_hhdet_in_new!P117</f>
        <v>0</v>
      </c>
      <c r="Q117" s="52">
        <f>RES_hhdet_in!Q117-RES_hhdet_in_new!Q117</f>
        <v>0</v>
      </c>
      <c r="R117" s="52">
        <f>RES_hhdet_in!R117-RES_hhdet_in_new!R117</f>
        <v>0</v>
      </c>
      <c r="S117" s="52">
        <f>RES_hhdet_in!S117-RES_hhdet_in_new!S117</f>
        <v>0</v>
      </c>
      <c r="T117" s="52">
        <f>RES_hhdet_in!T117-RES_hhdet_in_new!T117</f>
        <v>0</v>
      </c>
      <c r="U117" s="52">
        <f>RES_hhdet_in!U117-RES_hhdet_in_new!U117</f>
        <v>0</v>
      </c>
      <c r="V117" s="52">
        <f>RES_hhdet_in!V117-RES_hhdet_in_new!V117</f>
        <v>0</v>
      </c>
      <c r="W117" s="52">
        <f>RES_hhdet_in!W117-RES_hhdet_in_new!W117</f>
        <v>0</v>
      </c>
      <c r="DA117" s="63" t="s">
        <v>1453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1454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1455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1456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24762</v>
      </c>
      <c r="D126" s="52">
        <v>29463</v>
      </c>
      <c r="E126" s="52">
        <v>25745</v>
      </c>
      <c r="F126" s="52">
        <v>21003</v>
      </c>
      <c r="G126" s="52">
        <v>0</v>
      </c>
      <c r="H126" s="52">
        <v>9245</v>
      </c>
      <c r="I126" s="52">
        <v>27976</v>
      </c>
      <c r="J126" s="52">
        <v>32855</v>
      </c>
      <c r="K126" s="52">
        <v>36020</v>
      </c>
      <c r="L126" s="52">
        <v>38585</v>
      </c>
      <c r="M126" s="52">
        <v>51748</v>
      </c>
      <c r="N126" s="52">
        <v>60324</v>
      </c>
      <c r="O126" s="52">
        <v>54002</v>
      </c>
      <c r="P126" s="52">
        <v>18229</v>
      </c>
      <c r="Q126" s="52">
        <v>21974</v>
      </c>
      <c r="R126" s="52">
        <v>24566</v>
      </c>
      <c r="S126" s="52">
        <v>33807</v>
      </c>
      <c r="T126" s="52">
        <v>28163</v>
      </c>
      <c r="U126" s="52">
        <v>20722</v>
      </c>
      <c r="V126" s="52">
        <v>20402</v>
      </c>
      <c r="W126" s="52">
        <v>14383</v>
      </c>
      <c r="DA126" s="63" t="s">
        <v>1457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907</v>
      </c>
      <c r="D129" s="52">
        <v>732</v>
      </c>
      <c r="E129" s="52">
        <v>874</v>
      </c>
      <c r="F129" s="52">
        <v>836</v>
      </c>
      <c r="G129" s="52">
        <v>883</v>
      </c>
      <c r="H129" s="52">
        <v>548</v>
      </c>
      <c r="I129" s="52">
        <v>385</v>
      </c>
      <c r="J129" s="52">
        <v>902</v>
      </c>
      <c r="K129" s="52">
        <v>1677</v>
      </c>
      <c r="L129" s="52">
        <v>1766</v>
      </c>
      <c r="M129" s="52">
        <v>1949</v>
      </c>
      <c r="N129" s="52">
        <v>2141</v>
      </c>
      <c r="O129" s="52">
        <v>3541</v>
      </c>
      <c r="P129" s="52">
        <v>2830</v>
      </c>
      <c r="Q129" s="52">
        <v>2549</v>
      </c>
      <c r="R129" s="52">
        <v>2425</v>
      </c>
      <c r="S129" s="52">
        <v>2751</v>
      </c>
      <c r="T129" s="52">
        <v>2649</v>
      </c>
      <c r="U129" s="52">
        <v>3178</v>
      </c>
      <c r="V129" s="52">
        <v>4519</v>
      </c>
      <c r="W129" s="52">
        <v>3400</v>
      </c>
      <c r="DA129" s="63" t="s">
        <v>1458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23236</v>
      </c>
      <c r="D131" s="52">
        <f>RES_hhdet_in!D131-RES_hhdet_in_new!D131</f>
        <v>27559</v>
      </c>
      <c r="E131" s="52">
        <f>RES_hhdet_in!E131-RES_hhdet_in_new!E131</f>
        <v>24307</v>
      </c>
      <c r="F131" s="52">
        <f>RES_hhdet_in!F131-RES_hhdet_in_new!F131</f>
        <v>19762</v>
      </c>
      <c r="G131" s="52">
        <f>RES_hhdet_in!G131-RES_hhdet_in_new!G131</f>
        <v>1369</v>
      </c>
      <c r="H131" s="52">
        <f>RES_hhdet_in!H131-RES_hhdet_in_new!H131</f>
        <v>9158</v>
      </c>
      <c r="I131" s="52">
        <f>RES_hhdet_in!I131-RES_hhdet_in_new!I131</f>
        <v>25461</v>
      </c>
      <c r="J131" s="52">
        <f>RES_hhdet_in!J131-RES_hhdet_in_new!J131</f>
        <v>32783</v>
      </c>
      <c r="K131" s="52">
        <f>RES_hhdet_in!K131-RES_hhdet_in_new!K131</f>
        <v>35719</v>
      </c>
      <c r="L131" s="52">
        <f>RES_hhdet_in!L131-RES_hhdet_in_new!L131</f>
        <v>37342</v>
      </c>
      <c r="M131" s="52">
        <f>RES_hhdet_in!M131-RES_hhdet_in_new!M131</f>
        <v>44279</v>
      </c>
      <c r="N131" s="52">
        <f>RES_hhdet_in!N131-RES_hhdet_in_new!N131</f>
        <v>48663</v>
      </c>
      <c r="O131" s="52">
        <f>RES_hhdet_in!O131-RES_hhdet_in_new!O131</f>
        <v>41492</v>
      </c>
      <c r="P131" s="52">
        <f>RES_hhdet_in!P131-RES_hhdet_in_new!P131</f>
        <v>22546</v>
      </c>
      <c r="Q131" s="52">
        <f>RES_hhdet_in!Q131-RES_hhdet_in_new!Q131</f>
        <v>25794</v>
      </c>
      <c r="R131" s="52">
        <f>RES_hhdet_in!R131-RES_hhdet_in_new!R131</f>
        <v>28275</v>
      </c>
      <c r="S131" s="52">
        <f>RES_hhdet_in!S131-RES_hhdet_in_new!S131</f>
        <v>26777</v>
      </c>
      <c r="T131" s="52">
        <f>RES_hhdet_in!T131-RES_hhdet_in_new!T131</f>
        <v>27060</v>
      </c>
      <c r="U131" s="52">
        <f>RES_hhdet_in!U131-RES_hhdet_in_new!U131</f>
        <v>30898</v>
      </c>
      <c r="V131" s="52">
        <f>RES_hhdet_in!V131-RES_hhdet_in_new!V131</f>
        <v>36199</v>
      </c>
      <c r="W131" s="52">
        <f>RES_hhdet_in!W131-RES_hhdet_in_new!W131</f>
        <v>52972</v>
      </c>
      <c r="DA131" s="63" t="s">
        <v>1459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93</v>
      </c>
      <c r="D132" s="52">
        <f>RES_hhdet_in!D132-RES_hhdet_in_new!D132</f>
        <v>51</v>
      </c>
      <c r="E132" s="52">
        <f>RES_hhdet_in!E132-RES_hhdet_in_new!E132</f>
        <v>161</v>
      </c>
      <c r="F132" s="52">
        <f>RES_hhdet_in!F132-RES_hhdet_in_new!F132</f>
        <v>284</v>
      </c>
      <c r="G132" s="52">
        <f>RES_hhdet_in!G132-RES_hhdet_in_new!G132</f>
        <v>2</v>
      </c>
      <c r="H132" s="52">
        <f>RES_hhdet_in!H132-RES_hhdet_in_new!H132</f>
        <v>202</v>
      </c>
      <c r="I132" s="52">
        <f>RES_hhdet_in!I132-RES_hhdet_in_new!I132</f>
        <v>245</v>
      </c>
      <c r="J132" s="52">
        <f>RES_hhdet_in!J132-RES_hhdet_in_new!J132</f>
        <v>176</v>
      </c>
      <c r="K132" s="52">
        <f>RES_hhdet_in!K132-RES_hhdet_in_new!K132</f>
        <v>621</v>
      </c>
      <c r="L132" s="52">
        <f>RES_hhdet_in!L132-RES_hhdet_in_new!L132</f>
        <v>253</v>
      </c>
      <c r="M132" s="52">
        <f>RES_hhdet_in!M132-RES_hhdet_in_new!M132</f>
        <v>348</v>
      </c>
      <c r="N132" s="52">
        <f>RES_hhdet_in!N132-RES_hhdet_in_new!N132</f>
        <v>253</v>
      </c>
      <c r="O132" s="52">
        <f>RES_hhdet_in!O132-RES_hhdet_in_new!O132</f>
        <v>187</v>
      </c>
      <c r="P132" s="52">
        <f>RES_hhdet_in!P132-RES_hhdet_in_new!P132</f>
        <v>272</v>
      </c>
      <c r="Q132" s="52">
        <f>RES_hhdet_in!Q132-RES_hhdet_in_new!Q132</f>
        <v>172</v>
      </c>
      <c r="R132" s="52">
        <f>RES_hhdet_in!R132-RES_hhdet_in_new!R132</f>
        <v>154</v>
      </c>
      <c r="S132" s="52">
        <f>RES_hhdet_in!S132-RES_hhdet_in_new!S132</f>
        <v>20</v>
      </c>
      <c r="T132" s="52">
        <f>RES_hhdet_in!T132-RES_hhdet_in_new!T132</f>
        <v>89</v>
      </c>
      <c r="U132" s="52">
        <f>RES_hhdet_in!U132-RES_hhdet_in_new!U132</f>
        <v>156</v>
      </c>
      <c r="V132" s="52">
        <f>RES_hhdet_in!V132-RES_hhdet_in_new!V132</f>
        <v>337</v>
      </c>
      <c r="W132" s="52">
        <f>RES_hhdet_in!W132-RES_hhdet_in_new!W132</f>
        <v>573</v>
      </c>
      <c r="DA132" s="63" t="s">
        <v>1460</v>
      </c>
    </row>
    <row r="133" spans="1:105" ht="12" hidden="1" customHeight="1" x14ac:dyDescent="0.25">
      <c r="A133" s="108" t="s">
        <v>203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4364</v>
      </c>
      <c r="D135" s="52">
        <f>RES_hhdet_in!D135-RES_hhdet_in_new!D135</f>
        <v>4838</v>
      </c>
      <c r="E135" s="52">
        <f>RES_hhdet_in!E135-RES_hhdet_in_new!E135</f>
        <v>3921</v>
      </c>
      <c r="F135" s="52">
        <f>RES_hhdet_in!F135-RES_hhdet_in_new!F135</f>
        <v>3437</v>
      </c>
      <c r="G135" s="52">
        <f>RES_hhdet_in!G135-RES_hhdet_in_new!G135</f>
        <v>2504</v>
      </c>
      <c r="H135" s="52">
        <f>RES_hhdet_in!H135-RES_hhdet_in_new!H135</f>
        <v>3058</v>
      </c>
      <c r="I135" s="52">
        <f>RES_hhdet_in!I135-RES_hhdet_in_new!I135</f>
        <v>3851</v>
      </c>
      <c r="J135" s="52">
        <f>RES_hhdet_in!J135-RES_hhdet_in_new!J135</f>
        <v>2971</v>
      </c>
      <c r="K135" s="52">
        <f>RES_hhdet_in!K135-RES_hhdet_in_new!K135</f>
        <v>867</v>
      </c>
      <c r="L135" s="52">
        <f>RES_hhdet_in!L135-RES_hhdet_in_new!L135</f>
        <v>5026</v>
      </c>
      <c r="M135" s="52">
        <f>RES_hhdet_in!M135-RES_hhdet_in_new!M135</f>
        <v>7509</v>
      </c>
      <c r="N135" s="52">
        <f>RES_hhdet_in!N135-RES_hhdet_in_new!N135</f>
        <v>8927</v>
      </c>
      <c r="O135" s="52">
        <f>RES_hhdet_in!O135-RES_hhdet_in_new!O135</f>
        <v>9025</v>
      </c>
      <c r="P135" s="52">
        <f>RES_hhdet_in!P135-RES_hhdet_in_new!P135</f>
        <v>2447</v>
      </c>
      <c r="Q135" s="52">
        <f>RES_hhdet_in!Q135-RES_hhdet_in_new!Q135</f>
        <v>3296</v>
      </c>
      <c r="R135" s="52">
        <f>RES_hhdet_in!R135-RES_hhdet_in_new!R135</f>
        <v>3889</v>
      </c>
      <c r="S135" s="52">
        <f>RES_hhdet_in!S135-RES_hhdet_in_new!S135</f>
        <v>9131</v>
      </c>
      <c r="T135" s="52">
        <f>RES_hhdet_in!T135-RES_hhdet_in_new!T135</f>
        <v>9604</v>
      </c>
      <c r="U135" s="52">
        <f>RES_hhdet_in!U135-RES_hhdet_in_new!U135</f>
        <v>3733</v>
      </c>
      <c r="V135" s="52">
        <f>RES_hhdet_in!V135-RES_hhdet_in_new!V135</f>
        <v>834</v>
      </c>
      <c r="W135" s="52">
        <f>RES_hhdet_in!W135-RES_hhdet_in_new!W135</f>
        <v>0</v>
      </c>
      <c r="DA135" s="63" t="s">
        <v>1461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1572</v>
      </c>
      <c r="D136" s="52">
        <f>RES_hhdet_in!D136-RES_hhdet_in_new!D136</f>
        <v>1535</v>
      </c>
      <c r="E136" s="52">
        <f>RES_hhdet_in!E136-RES_hhdet_in_new!E136</f>
        <v>2002</v>
      </c>
      <c r="F136" s="52">
        <f>RES_hhdet_in!F136-RES_hhdet_in_new!F136</f>
        <v>2520</v>
      </c>
      <c r="G136" s="52">
        <f>RES_hhdet_in!G136-RES_hhdet_in_new!G136</f>
        <v>2979</v>
      </c>
      <c r="H136" s="52">
        <f>RES_hhdet_in!H136-RES_hhdet_in_new!H136</f>
        <v>2631</v>
      </c>
      <c r="I136" s="52">
        <f>RES_hhdet_in!I136-RES_hhdet_in_new!I136</f>
        <v>1906</v>
      </c>
      <c r="J136" s="52">
        <f>RES_hhdet_in!J136-RES_hhdet_in_new!J136</f>
        <v>2502</v>
      </c>
      <c r="K136" s="52">
        <f>RES_hhdet_in!K136-RES_hhdet_in_new!K136</f>
        <v>7018</v>
      </c>
      <c r="L136" s="52">
        <f>RES_hhdet_in!L136-RES_hhdet_in_new!L136</f>
        <v>3730</v>
      </c>
      <c r="M136" s="52">
        <f>RES_hhdet_in!M136-RES_hhdet_in_new!M136</f>
        <v>6445</v>
      </c>
      <c r="N136" s="52">
        <f>RES_hhdet_in!N136-RES_hhdet_in_new!N136</f>
        <v>8476</v>
      </c>
      <c r="O136" s="52">
        <f>RES_hhdet_in!O136-RES_hhdet_in_new!O136</f>
        <v>8945</v>
      </c>
      <c r="P136" s="52">
        <f>RES_hhdet_in!P136-RES_hhdet_in_new!P136</f>
        <v>1791</v>
      </c>
      <c r="Q136" s="52">
        <f>RES_hhdet_in!Q136-RES_hhdet_in_new!Q136</f>
        <v>2608</v>
      </c>
      <c r="R136" s="52">
        <f>RES_hhdet_in!R136-RES_hhdet_in_new!R136</f>
        <v>3777</v>
      </c>
      <c r="S136" s="52">
        <f>RES_hhdet_in!S136-RES_hhdet_in_new!S136</f>
        <v>11743</v>
      </c>
      <c r="T136" s="52">
        <f>RES_hhdet_in!T136-RES_hhdet_in_new!T136</f>
        <v>7075</v>
      </c>
      <c r="U136" s="52">
        <f>RES_hhdet_in!U136-RES_hhdet_in_new!U136</f>
        <v>3545</v>
      </c>
      <c r="V136" s="52">
        <f>RES_hhdet_in!V136-RES_hhdet_in_new!V136</f>
        <v>732</v>
      </c>
      <c r="W136" s="52">
        <f>RES_hhdet_in!W136-RES_hhdet_in_new!W136</f>
        <v>0</v>
      </c>
      <c r="DA136" s="63" t="s">
        <v>1462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323</v>
      </c>
      <c r="D140" s="52">
        <v>271</v>
      </c>
      <c r="E140" s="52">
        <v>278</v>
      </c>
      <c r="F140" s="52">
        <v>349</v>
      </c>
      <c r="G140" s="52">
        <v>260</v>
      </c>
      <c r="H140" s="52">
        <v>323</v>
      </c>
      <c r="I140" s="52">
        <v>180</v>
      </c>
      <c r="J140" s="52">
        <v>144</v>
      </c>
      <c r="K140" s="52">
        <v>193</v>
      </c>
      <c r="L140" s="52">
        <v>125</v>
      </c>
      <c r="M140" s="52">
        <v>55</v>
      </c>
      <c r="N140" s="52">
        <v>75</v>
      </c>
      <c r="O140" s="52">
        <v>174</v>
      </c>
      <c r="P140" s="52">
        <v>184</v>
      </c>
      <c r="Q140" s="52">
        <v>322</v>
      </c>
      <c r="R140" s="52">
        <v>270</v>
      </c>
      <c r="S140" s="52">
        <v>194</v>
      </c>
      <c r="T140" s="52">
        <v>87</v>
      </c>
      <c r="U140" s="52">
        <v>118</v>
      </c>
      <c r="V140" s="52">
        <v>175</v>
      </c>
      <c r="W140" s="52">
        <v>271</v>
      </c>
      <c r="DA140" s="63" t="s">
        <v>1463</v>
      </c>
    </row>
    <row r="141" spans="1:105" ht="12" customHeight="1" x14ac:dyDescent="0.25">
      <c r="A141" s="109" t="s">
        <v>120</v>
      </c>
      <c r="B141" s="36"/>
      <c r="C141" s="36">
        <v>59274</v>
      </c>
      <c r="D141" s="36">
        <v>64162</v>
      </c>
      <c r="E141" s="36">
        <v>61422</v>
      </c>
      <c r="F141" s="36">
        <v>59334</v>
      </c>
      <c r="G141" s="36">
        <v>42229</v>
      </c>
      <c r="H141" s="36">
        <v>63080</v>
      </c>
      <c r="I141" s="36">
        <v>51381</v>
      </c>
      <c r="J141" s="36">
        <v>56760</v>
      </c>
      <c r="K141" s="36">
        <v>71011</v>
      </c>
      <c r="L141" s="36">
        <v>71703</v>
      </c>
      <c r="M141" s="36">
        <v>78868</v>
      </c>
      <c r="N141" s="36">
        <v>82404</v>
      </c>
      <c r="O141" s="36">
        <v>75955</v>
      </c>
      <c r="P141" s="36">
        <v>55035</v>
      </c>
      <c r="Q141" s="36">
        <v>72441</v>
      </c>
      <c r="R141" s="36">
        <v>80415</v>
      </c>
      <c r="S141" s="36">
        <v>92495</v>
      </c>
      <c r="T141" s="36">
        <v>89274</v>
      </c>
      <c r="U141" s="36">
        <v>84988</v>
      </c>
      <c r="V141" s="36">
        <v>83672</v>
      </c>
      <c r="W141" s="36">
        <v>70160</v>
      </c>
      <c r="DA141" s="60" t="s">
        <v>1464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1465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9424</v>
      </c>
      <c r="D145" s="52">
        <v>14707</v>
      </c>
      <c r="E145" s="52">
        <v>14257</v>
      </c>
      <c r="F145" s="52">
        <v>13642</v>
      </c>
      <c r="G145" s="52">
        <v>11953</v>
      </c>
      <c r="H145" s="52">
        <v>8801</v>
      </c>
      <c r="I145" s="52">
        <v>14263</v>
      </c>
      <c r="J145" s="52">
        <v>10947</v>
      </c>
      <c r="K145" s="52">
        <v>17455</v>
      </c>
      <c r="L145" s="52">
        <v>9981</v>
      </c>
      <c r="M145" s="52">
        <v>11322</v>
      </c>
      <c r="N145" s="52">
        <v>9545</v>
      </c>
      <c r="O145" s="52">
        <v>12983</v>
      </c>
      <c r="P145" s="52">
        <v>11033</v>
      </c>
      <c r="Q145" s="52">
        <v>15266</v>
      </c>
      <c r="R145" s="52">
        <v>14600</v>
      </c>
      <c r="S145" s="52">
        <v>17424</v>
      </c>
      <c r="T145" s="52">
        <v>28220</v>
      </c>
      <c r="U145" s="52">
        <v>28665</v>
      </c>
      <c r="V145" s="52">
        <v>40490</v>
      </c>
      <c r="W145" s="52">
        <v>21332</v>
      </c>
      <c r="DA145" s="63" t="s">
        <v>1466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779</v>
      </c>
      <c r="D147" s="52">
        <v>903</v>
      </c>
      <c r="E147" s="52">
        <v>1632</v>
      </c>
      <c r="F147" s="52">
        <v>2174</v>
      </c>
      <c r="G147" s="52">
        <v>2175</v>
      </c>
      <c r="H147" s="52">
        <v>2178</v>
      </c>
      <c r="I147" s="52">
        <v>2179</v>
      </c>
      <c r="J147" s="52">
        <v>2356</v>
      </c>
      <c r="K147" s="52">
        <v>2906</v>
      </c>
      <c r="L147" s="52">
        <v>3207</v>
      </c>
      <c r="M147" s="52">
        <v>3131</v>
      </c>
      <c r="N147" s="52">
        <v>2320</v>
      </c>
      <c r="O147" s="52">
        <v>2881</v>
      </c>
      <c r="P147" s="52">
        <v>2724</v>
      </c>
      <c r="Q147" s="52">
        <v>5840</v>
      </c>
      <c r="R147" s="52">
        <v>8048</v>
      </c>
      <c r="S147" s="52">
        <v>7748</v>
      </c>
      <c r="T147" s="52">
        <v>6301</v>
      </c>
      <c r="U147" s="52">
        <v>9412</v>
      </c>
      <c r="V147" s="52">
        <v>16098</v>
      </c>
      <c r="W147" s="52">
        <v>19790</v>
      </c>
      <c r="DA147" s="63" t="s">
        <v>1467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47</v>
      </c>
      <c r="D149" s="52">
        <f>RES_hhdet_in!D149-RES_hhdet_in_new!D149</f>
        <v>166</v>
      </c>
      <c r="E149" s="52">
        <f>RES_hhdet_in!E149-RES_hhdet_in_new!E149</f>
        <v>339</v>
      </c>
      <c r="F149" s="52">
        <f>RES_hhdet_in!F149-RES_hhdet_in_new!F149</f>
        <v>662</v>
      </c>
      <c r="G149" s="52">
        <f>RES_hhdet_in!G149-RES_hhdet_in_new!G149</f>
        <v>812</v>
      </c>
      <c r="H149" s="52">
        <f>RES_hhdet_in!H149-RES_hhdet_in_new!H149</f>
        <v>551</v>
      </c>
      <c r="I149" s="52">
        <f>RES_hhdet_in!I149-RES_hhdet_in_new!I149</f>
        <v>427</v>
      </c>
      <c r="J149" s="52">
        <f>RES_hhdet_in!J149-RES_hhdet_in_new!J149</f>
        <v>97</v>
      </c>
      <c r="K149" s="52">
        <f>RES_hhdet_in!K149-RES_hhdet_in_new!K149</f>
        <v>489</v>
      </c>
      <c r="L149" s="52">
        <f>RES_hhdet_in!L149-RES_hhdet_in_new!L149</f>
        <v>349</v>
      </c>
      <c r="M149" s="52">
        <f>RES_hhdet_in!M149-RES_hhdet_in_new!M149</f>
        <v>129</v>
      </c>
      <c r="N149" s="52">
        <f>RES_hhdet_in!N149-RES_hhdet_in_new!N149</f>
        <v>399</v>
      </c>
      <c r="O149" s="52">
        <f>RES_hhdet_in!O149-RES_hhdet_in_new!O149</f>
        <v>520</v>
      </c>
      <c r="P149" s="52">
        <f>RES_hhdet_in!P149-RES_hhdet_in_new!P149</f>
        <v>336</v>
      </c>
      <c r="Q149" s="52">
        <f>RES_hhdet_in!Q149-RES_hhdet_in_new!Q149</f>
        <v>286</v>
      </c>
      <c r="R149" s="52">
        <f>RES_hhdet_in!R149-RES_hhdet_in_new!R149</f>
        <v>121</v>
      </c>
      <c r="S149" s="52">
        <f>RES_hhdet_in!S149-RES_hhdet_in_new!S149</f>
        <v>351</v>
      </c>
      <c r="T149" s="52">
        <f>RES_hhdet_in!T149-RES_hhdet_in_new!T149</f>
        <v>379</v>
      </c>
      <c r="U149" s="52">
        <f>RES_hhdet_in!U149-RES_hhdet_in_new!U149</f>
        <v>526</v>
      </c>
      <c r="V149" s="52">
        <f>RES_hhdet_in!V149-RES_hhdet_in_new!V149</f>
        <v>719</v>
      </c>
      <c r="W149" s="52">
        <f>RES_hhdet_in!W149-RES_hhdet_in_new!W149</f>
        <v>595</v>
      </c>
      <c r="DA149" s="63" t="s">
        <v>1468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0</v>
      </c>
      <c r="D150" s="52">
        <f>RES_hhdet_in!D150-RES_hhdet_in_new!D150</f>
        <v>0</v>
      </c>
      <c r="E150" s="52">
        <f>RES_hhdet_in!E150-RES_hhdet_in_new!E150</f>
        <v>1</v>
      </c>
      <c r="F150" s="52">
        <f>RES_hhdet_in!F150-RES_hhdet_in_new!F150</f>
        <v>2</v>
      </c>
      <c r="G150" s="52">
        <f>RES_hhdet_in!G150-RES_hhdet_in_new!G150</f>
        <v>6</v>
      </c>
      <c r="H150" s="52">
        <f>RES_hhdet_in!H150-RES_hhdet_in_new!H150</f>
        <v>2</v>
      </c>
      <c r="I150" s="52">
        <f>RES_hhdet_in!I150-RES_hhdet_in_new!I150</f>
        <v>2</v>
      </c>
      <c r="J150" s="52">
        <f>RES_hhdet_in!J150-RES_hhdet_in_new!J150</f>
        <v>1</v>
      </c>
      <c r="K150" s="52">
        <f>RES_hhdet_in!K150-RES_hhdet_in_new!K150</f>
        <v>0</v>
      </c>
      <c r="L150" s="52">
        <f>RES_hhdet_in!L150-RES_hhdet_in_new!L150</f>
        <v>0</v>
      </c>
      <c r="M150" s="52">
        <f>RES_hhdet_in!M150-RES_hhdet_in_new!M150</f>
        <v>1</v>
      </c>
      <c r="N150" s="52">
        <f>RES_hhdet_in!N150-RES_hhdet_in_new!N150</f>
        <v>4</v>
      </c>
      <c r="O150" s="52">
        <f>RES_hhdet_in!O150-RES_hhdet_in_new!O150</f>
        <v>3</v>
      </c>
      <c r="P150" s="52">
        <f>RES_hhdet_in!P150-RES_hhdet_in_new!P150</f>
        <v>0</v>
      </c>
      <c r="Q150" s="52">
        <f>RES_hhdet_in!Q150-RES_hhdet_in_new!Q150</f>
        <v>2</v>
      </c>
      <c r="R150" s="52">
        <f>RES_hhdet_in!R150-RES_hhdet_in_new!R150</f>
        <v>0</v>
      </c>
      <c r="S150" s="52">
        <f>RES_hhdet_in!S150-RES_hhdet_in_new!S150</f>
        <v>0</v>
      </c>
      <c r="T150" s="52">
        <f>RES_hhdet_in!T150-RES_hhdet_in_new!T150</f>
        <v>1</v>
      </c>
      <c r="U150" s="52">
        <f>RES_hhdet_in!U150-RES_hhdet_in_new!U150</f>
        <v>2</v>
      </c>
      <c r="V150" s="52">
        <f>RES_hhdet_in!V150-RES_hhdet_in_new!V150</f>
        <v>4</v>
      </c>
      <c r="W150" s="52">
        <f>RES_hhdet_in!W150-RES_hhdet_in_new!W150</f>
        <v>4</v>
      </c>
      <c r="DA150" s="63" t="s">
        <v>1469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8738</v>
      </c>
      <c r="D153" s="52">
        <f>RES_hhdet_in!D153-RES_hhdet_in_new!D153</f>
        <v>12967</v>
      </c>
      <c r="E153" s="52">
        <f>RES_hhdet_in!E153-RES_hhdet_in_new!E153</f>
        <v>11051</v>
      </c>
      <c r="F153" s="52">
        <f>RES_hhdet_in!F153-RES_hhdet_in_new!F153</f>
        <v>9505</v>
      </c>
      <c r="G153" s="52">
        <f>RES_hhdet_in!G153-RES_hhdet_in_new!G153</f>
        <v>7350</v>
      </c>
      <c r="H153" s="52">
        <f>RES_hhdet_in!H153-RES_hhdet_in_new!H153</f>
        <v>8420</v>
      </c>
      <c r="I153" s="52">
        <f>RES_hhdet_in!I153-RES_hhdet_in_new!I153</f>
        <v>14705</v>
      </c>
      <c r="J153" s="52">
        <f>RES_hhdet_in!J153-RES_hhdet_in_new!J153</f>
        <v>12540</v>
      </c>
      <c r="K153" s="52">
        <f>RES_hhdet_in!K153-RES_hhdet_in_new!K153</f>
        <v>3952</v>
      </c>
      <c r="L153" s="52">
        <f>RES_hhdet_in!L153-RES_hhdet_in_new!L153</f>
        <v>17241</v>
      </c>
      <c r="M153" s="52">
        <f>RES_hhdet_in!M153-RES_hhdet_in_new!M153</f>
        <v>16012</v>
      </c>
      <c r="N153" s="52">
        <f>RES_hhdet_in!N153-RES_hhdet_in_new!N153</f>
        <v>13382</v>
      </c>
      <c r="O153" s="52">
        <f>RES_hhdet_in!O153-RES_hhdet_in_new!O153</f>
        <v>14632</v>
      </c>
      <c r="P153" s="52">
        <f>RES_hhdet_in!P153-RES_hhdet_in_new!P153</f>
        <v>16004</v>
      </c>
      <c r="Q153" s="52">
        <f>RES_hhdet_in!Q153-RES_hhdet_in_new!Q153</f>
        <v>19244</v>
      </c>
      <c r="R153" s="52">
        <f>RES_hhdet_in!R153-RES_hhdet_in_new!R153</f>
        <v>16911</v>
      </c>
      <c r="S153" s="52">
        <f>RES_hhdet_in!S153-RES_hhdet_in_new!S153</f>
        <v>16021</v>
      </c>
      <c r="T153" s="52">
        <f>RES_hhdet_in!T153-RES_hhdet_in_new!T153</f>
        <v>25702</v>
      </c>
      <c r="U153" s="52">
        <f>RES_hhdet_in!U153-RES_hhdet_in_new!U153</f>
        <v>23824</v>
      </c>
      <c r="V153" s="52">
        <f>RES_hhdet_in!V153-RES_hhdet_in_new!V153</f>
        <v>32091</v>
      </c>
      <c r="W153" s="52">
        <f>RES_hhdet_in!W153-RES_hhdet_in_new!W153</f>
        <v>25366</v>
      </c>
      <c r="DA153" s="63" t="s">
        <v>1470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3148</v>
      </c>
      <c r="D154" s="52">
        <f>RES_hhdet_in!D154-RES_hhdet_in_new!D154</f>
        <v>4115</v>
      </c>
      <c r="E154" s="52">
        <f>RES_hhdet_in!E154-RES_hhdet_in_new!E154</f>
        <v>5644</v>
      </c>
      <c r="F154" s="52">
        <f>RES_hhdet_in!F154-RES_hhdet_in_new!F154</f>
        <v>6965</v>
      </c>
      <c r="G154" s="52">
        <f>RES_hhdet_in!G154-RES_hhdet_in_new!G154</f>
        <v>8736</v>
      </c>
      <c r="H154" s="52">
        <f>RES_hhdet_in!H154-RES_hhdet_in_new!H154</f>
        <v>7250</v>
      </c>
      <c r="I154" s="52">
        <f>RES_hhdet_in!I154-RES_hhdet_in_new!I154</f>
        <v>7277</v>
      </c>
      <c r="J154" s="52">
        <f>RES_hhdet_in!J154-RES_hhdet_in_new!J154</f>
        <v>10566</v>
      </c>
      <c r="K154" s="52">
        <f>RES_hhdet_in!K154-RES_hhdet_in_new!K154</f>
        <v>31998</v>
      </c>
      <c r="L154" s="52">
        <f>RES_hhdet_in!L154-RES_hhdet_in_new!L154</f>
        <v>12796</v>
      </c>
      <c r="M154" s="52">
        <f>RES_hhdet_in!M154-RES_hhdet_in_new!M154</f>
        <v>13742</v>
      </c>
      <c r="N154" s="52">
        <f>RES_hhdet_in!N154-RES_hhdet_in_new!N154</f>
        <v>12701</v>
      </c>
      <c r="O154" s="52">
        <f>RES_hhdet_in!O154-RES_hhdet_in_new!O154</f>
        <v>14485</v>
      </c>
      <c r="P154" s="52">
        <f>RES_hhdet_in!P154-RES_hhdet_in_new!P154</f>
        <v>11701</v>
      </c>
      <c r="Q154" s="52">
        <f>RES_hhdet_in!Q154-RES_hhdet_in_new!Q154</f>
        <v>15241</v>
      </c>
      <c r="R154" s="52">
        <f>RES_hhdet_in!R154-RES_hhdet_in_new!R154</f>
        <v>16408</v>
      </c>
      <c r="S154" s="52">
        <f>RES_hhdet_in!S154-RES_hhdet_in_new!S154</f>
        <v>20586</v>
      </c>
      <c r="T154" s="52">
        <f>RES_hhdet_in!T154-RES_hhdet_in_new!T154</f>
        <v>18931</v>
      </c>
      <c r="U154" s="52">
        <f>RES_hhdet_in!U154-RES_hhdet_in_new!U154</f>
        <v>22658</v>
      </c>
      <c r="V154" s="52">
        <f>RES_hhdet_in!V154-RES_hhdet_in_new!V154</f>
        <v>28374</v>
      </c>
      <c r="W154" s="52">
        <f>RES_hhdet_in!W154-RES_hhdet_in_new!W154</f>
        <v>20730</v>
      </c>
      <c r="DA154" s="63" t="s">
        <v>1471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65</v>
      </c>
      <c r="D158" s="52">
        <v>73</v>
      </c>
      <c r="E158" s="52">
        <v>76</v>
      </c>
      <c r="F158" s="52">
        <v>100</v>
      </c>
      <c r="G158" s="52">
        <v>102</v>
      </c>
      <c r="H158" s="52">
        <v>81</v>
      </c>
      <c r="I158" s="52">
        <v>77</v>
      </c>
      <c r="J158" s="52">
        <v>59</v>
      </c>
      <c r="K158" s="52">
        <v>95</v>
      </c>
      <c r="L158" s="52">
        <v>49</v>
      </c>
      <c r="M158" s="52">
        <v>19</v>
      </c>
      <c r="N158" s="52">
        <v>23</v>
      </c>
      <c r="O158" s="52">
        <v>66</v>
      </c>
      <c r="P158" s="52">
        <v>94</v>
      </c>
      <c r="Q158" s="52">
        <v>153</v>
      </c>
      <c r="R158" s="52">
        <v>109</v>
      </c>
      <c r="S158" s="52">
        <v>75</v>
      </c>
      <c r="T158" s="52">
        <v>42</v>
      </c>
      <c r="U158" s="52">
        <v>63</v>
      </c>
      <c r="V158" s="52">
        <v>127</v>
      </c>
      <c r="W158" s="52">
        <v>180</v>
      </c>
      <c r="DA158" s="63" t="s">
        <v>1472</v>
      </c>
    </row>
    <row r="159" spans="1:105" ht="12" customHeight="1" x14ac:dyDescent="0.25">
      <c r="A159" s="109" t="s">
        <v>120</v>
      </c>
      <c r="B159" s="36"/>
      <c r="C159" s="36">
        <v>11869</v>
      </c>
      <c r="D159" s="36">
        <v>17175</v>
      </c>
      <c r="E159" s="36">
        <v>16959</v>
      </c>
      <c r="F159" s="36">
        <v>17033</v>
      </c>
      <c r="G159" s="36">
        <v>16802</v>
      </c>
      <c r="H159" s="36">
        <v>16143</v>
      </c>
      <c r="I159" s="36">
        <v>22336</v>
      </c>
      <c r="J159" s="36">
        <v>23059</v>
      </c>
      <c r="K159" s="36">
        <v>35736</v>
      </c>
      <c r="L159" s="36">
        <v>30187</v>
      </c>
      <c r="M159" s="36">
        <v>30130</v>
      </c>
      <c r="N159" s="36">
        <v>26681</v>
      </c>
      <c r="O159" s="36">
        <v>29670</v>
      </c>
      <c r="P159" s="36">
        <v>28019</v>
      </c>
      <c r="Q159" s="36">
        <v>34625</v>
      </c>
      <c r="R159" s="36">
        <v>33235</v>
      </c>
      <c r="S159" s="36">
        <v>36742</v>
      </c>
      <c r="T159" s="36">
        <v>44970</v>
      </c>
      <c r="U159" s="36">
        <v>47023</v>
      </c>
      <c r="V159" s="36">
        <v>61142</v>
      </c>
      <c r="W159" s="36">
        <v>46556</v>
      </c>
      <c r="DA159" s="60" t="s">
        <v>1473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1474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19768</v>
      </c>
      <c r="D163" s="52">
        <v>16521</v>
      </c>
      <c r="E163" s="52">
        <v>10660</v>
      </c>
      <c r="F163" s="52">
        <v>2899</v>
      </c>
      <c r="G163" s="52">
        <v>398</v>
      </c>
      <c r="H163" s="52">
        <v>4850</v>
      </c>
      <c r="I163" s="52">
        <v>11010</v>
      </c>
      <c r="J163" s="52">
        <v>11470</v>
      </c>
      <c r="K163" s="52">
        <v>14124</v>
      </c>
      <c r="L163" s="52">
        <v>15949</v>
      </c>
      <c r="M163" s="52">
        <v>20080</v>
      </c>
      <c r="N163" s="52">
        <v>16094</v>
      </c>
      <c r="O163" s="52">
        <v>13245</v>
      </c>
      <c r="P163" s="52">
        <v>2519</v>
      </c>
      <c r="Q163" s="52">
        <v>9685</v>
      </c>
      <c r="R163" s="52">
        <v>17642</v>
      </c>
      <c r="S163" s="52">
        <v>23586</v>
      </c>
      <c r="T163" s="52">
        <v>24341</v>
      </c>
      <c r="U163" s="52">
        <v>21818</v>
      </c>
      <c r="V163" s="52">
        <v>17473</v>
      </c>
      <c r="W163" s="52">
        <v>12032</v>
      </c>
      <c r="DA163" s="63" t="s">
        <v>1475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2373</v>
      </c>
      <c r="D165" s="52">
        <v>1948</v>
      </c>
      <c r="E165" s="52">
        <v>2451</v>
      </c>
      <c r="F165" s="52">
        <v>1895</v>
      </c>
      <c r="G165" s="52">
        <v>1350</v>
      </c>
      <c r="H165" s="52">
        <v>686</v>
      </c>
      <c r="I165" s="52">
        <v>830</v>
      </c>
      <c r="J165" s="52">
        <v>1591</v>
      </c>
      <c r="K165" s="52">
        <v>2310</v>
      </c>
      <c r="L165" s="52">
        <v>2574</v>
      </c>
      <c r="M165" s="52">
        <v>2872</v>
      </c>
      <c r="N165" s="52">
        <v>2956</v>
      </c>
      <c r="O165" s="52">
        <v>3153</v>
      </c>
      <c r="P165" s="52">
        <v>2705</v>
      </c>
      <c r="Q165" s="52">
        <v>2184</v>
      </c>
      <c r="R165" s="52">
        <v>3074</v>
      </c>
      <c r="S165" s="52">
        <v>5964</v>
      </c>
      <c r="T165" s="52">
        <v>6496</v>
      </c>
      <c r="U165" s="52">
        <v>7629</v>
      </c>
      <c r="V165" s="52">
        <v>10847</v>
      </c>
      <c r="W165" s="52">
        <v>8791</v>
      </c>
      <c r="DA165" s="63" t="s">
        <v>1476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149</v>
      </c>
      <c r="D167" s="52">
        <f>RES_hhdet_in!D167-RES_hhdet_in_new!D167</f>
        <v>334</v>
      </c>
      <c r="E167" s="52">
        <f>RES_hhdet_in!E167-RES_hhdet_in_new!E167</f>
        <v>588</v>
      </c>
      <c r="F167" s="52">
        <f>RES_hhdet_in!F167-RES_hhdet_in_new!F167</f>
        <v>901</v>
      </c>
      <c r="G167" s="52">
        <f>RES_hhdet_in!G167-RES_hhdet_in_new!G167</f>
        <v>1149</v>
      </c>
      <c r="H167" s="52">
        <f>RES_hhdet_in!H167-RES_hhdet_in_new!H167</f>
        <v>1129</v>
      </c>
      <c r="I167" s="52">
        <f>RES_hhdet_in!I167-RES_hhdet_in_new!I167</f>
        <v>465</v>
      </c>
      <c r="J167" s="52">
        <f>RES_hhdet_in!J167-RES_hhdet_in_new!J167</f>
        <v>105</v>
      </c>
      <c r="K167" s="52">
        <f>RES_hhdet_in!K167-RES_hhdet_in_new!K167</f>
        <v>461</v>
      </c>
      <c r="L167" s="52">
        <f>RES_hhdet_in!L167-RES_hhdet_in_new!L167</f>
        <v>352</v>
      </c>
      <c r="M167" s="52">
        <f>RES_hhdet_in!M167-RES_hhdet_in_new!M167</f>
        <v>125</v>
      </c>
      <c r="N167" s="52">
        <f>RES_hhdet_in!N167-RES_hhdet_in_new!N167</f>
        <v>339</v>
      </c>
      <c r="O167" s="52">
        <f>RES_hhdet_in!O167-RES_hhdet_in_new!O167</f>
        <v>391</v>
      </c>
      <c r="P167" s="52">
        <f>RES_hhdet_in!P167-RES_hhdet_in_new!P167</f>
        <v>212</v>
      </c>
      <c r="Q167" s="52">
        <f>RES_hhdet_in!Q167-RES_hhdet_in_new!Q167</f>
        <v>246</v>
      </c>
      <c r="R167" s="52">
        <f>RES_hhdet_in!R167-RES_hhdet_in_new!R167</f>
        <v>139</v>
      </c>
      <c r="S167" s="52">
        <f>RES_hhdet_in!S167-RES_hhdet_in_new!S167</f>
        <v>427</v>
      </c>
      <c r="T167" s="52">
        <f>RES_hhdet_in!T167-RES_hhdet_in_new!T167</f>
        <v>380</v>
      </c>
      <c r="U167" s="52">
        <f>RES_hhdet_in!U167-RES_hhdet_in_new!U167</f>
        <v>475</v>
      </c>
      <c r="V167" s="52">
        <f>RES_hhdet_in!V167-RES_hhdet_in_new!V167</f>
        <v>427</v>
      </c>
      <c r="W167" s="52">
        <f>RES_hhdet_in!W167-RES_hhdet_in_new!W167</f>
        <v>396</v>
      </c>
      <c r="DA167" s="63" t="s">
        <v>1477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0</v>
      </c>
      <c r="D168" s="52">
        <f>RES_hhdet_in!D168-RES_hhdet_in_new!D168</f>
        <v>0</v>
      </c>
      <c r="E168" s="52">
        <f>RES_hhdet_in!E168-RES_hhdet_in_new!E168</f>
        <v>2</v>
      </c>
      <c r="F168" s="52">
        <f>RES_hhdet_in!F168-RES_hhdet_in_new!F168</f>
        <v>4</v>
      </c>
      <c r="G168" s="52">
        <f>RES_hhdet_in!G168-RES_hhdet_in_new!G168</f>
        <v>10</v>
      </c>
      <c r="H168" s="52">
        <f>RES_hhdet_in!H168-RES_hhdet_in_new!H168</f>
        <v>5</v>
      </c>
      <c r="I168" s="52">
        <f>RES_hhdet_in!I168-RES_hhdet_in_new!I168</f>
        <v>2</v>
      </c>
      <c r="J168" s="52">
        <f>RES_hhdet_in!J168-RES_hhdet_in_new!J168</f>
        <v>2</v>
      </c>
      <c r="K168" s="52">
        <f>RES_hhdet_in!K168-RES_hhdet_in_new!K168</f>
        <v>0</v>
      </c>
      <c r="L168" s="52">
        <f>RES_hhdet_in!L168-RES_hhdet_in_new!L168</f>
        <v>1</v>
      </c>
      <c r="M168" s="52">
        <f>RES_hhdet_in!M168-RES_hhdet_in_new!M168</f>
        <v>2</v>
      </c>
      <c r="N168" s="52">
        <f>RES_hhdet_in!N168-RES_hhdet_in_new!N168</f>
        <v>3</v>
      </c>
      <c r="O168" s="52">
        <f>RES_hhdet_in!O168-RES_hhdet_in_new!O168</f>
        <v>2</v>
      </c>
      <c r="P168" s="52">
        <f>RES_hhdet_in!P168-RES_hhdet_in_new!P168</f>
        <v>0</v>
      </c>
      <c r="Q168" s="52">
        <f>RES_hhdet_in!Q168-RES_hhdet_in_new!Q168</f>
        <v>0</v>
      </c>
      <c r="R168" s="52">
        <f>RES_hhdet_in!R168-RES_hhdet_in_new!R168</f>
        <v>0</v>
      </c>
      <c r="S168" s="52">
        <f>RES_hhdet_in!S168-RES_hhdet_in_new!S168</f>
        <v>0</v>
      </c>
      <c r="T168" s="52">
        <f>RES_hhdet_in!T168-RES_hhdet_in_new!T168</f>
        <v>0</v>
      </c>
      <c r="U168" s="52">
        <f>RES_hhdet_in!U168-RES_hhdet_in_new!U168</f>
        <v>2</v>
      </c>
      <c r="V168" s="52">
        <f>RES_hhdet_in!V168-RES_hhdet_in_new!V168</f>
        <v>2</v>
      </c>
      <c r="W168" s="52">
        <f>RES_hhdet_in!W168-RES_hhdet_in_new!W168</f>
        <v>2</v>
      </c>
      <c r="DA168" s="63" t="s">
        <v>1478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27728</v>
      </c>
      <c r="D171" s="52">
        <f>RES_hhdet_in!D171-RES_hhdet_in_new!D171</f>
        <v>26093</v>
      </c>
      <c r="E171" s="52">
        <f>RES_hhdet_in!E171-RES_hhdet_in_new!E171</f>
        <v>19123</v>
      </c>
      <c r="F171" s="52">
        <f>RES_hhdet_in!F171-RES_hhdet_in_new!F171</f>
        <v>12969</v>
      </c>
      <c r="G171" s="52">
        <f>RES_hhdet_in!G171-RES_hhdet_in_new!G171</f>
        <v>10424</v>
      </c>
      <c r="H171" s="52">
        <f>RES_hhdet_in!H171-RES_hhdet_in_new!H171</f>
        <v>17268</v>
      </c>
      <c r="I171" s="52">
        <f>RES_hhdet_in!I171-RES_hhdet_in_new!I171</f>
        <v>16144</v>
      </c>
      <c r="J171" s="52">
        <f>RES_hhdet_in!J171-RES_hhdet_in_new!J171</f>
        <v>13875</v>
      </c>
      <c r="K171" s="52">
        <f>RES_hhdet_in!K171-RES_hhdet_in_new!K171</f>
        <v>3760</v>
      </c>
      <c r="L171" s="52">
        <f>RES_hhdet_in!L171-RES_hhdet_in_new!L171</f>
        <v>17488</v>
      </c>
      <c r="M171" s="52">
        <f>RES_hhdet_in!M171-RES_hhdet_in_new!M171</f>
        <v>15773</v>
      </c>
      <c r="N171" s="52">
        <f>RES_hhdet_in!N171-RES_hhdet_in_new!N171</f>
        <v>11417</v>
      </c>
      <c r="O171" s="52">
        <f>RES_hhdet_in!O171-RES_hhdet_in_new!O171</f>
        <v>11088</v>
      </c>
      <c r="P171" s="52">
        <f>RES_hhdet_in!P171-RES_hhdet_in_new!P171</f>
        <v>10160</v>
      </c>
      <c r="Q171" s="52">
        <f>RES_hhdet_in!Q171-RES_hhdet_in_new!Q171</f>
        <v>16354</v>
      </c>
      <c r="R171" s="52">
        <f>RES_hhdet_in!R171-RES_hhdet_in_new!R171</f>
        <v>19293</v>
      </c>
      <c r="S171" s="52">
        <f>RES_hhdet_in!S171-RES_hhdet_in_new!S171</f>
        <v>19284</v>
      </c>
      <c r="T171" s="52">
        <f>RES_hhdet_in!T171-RES_hhdet_in_new!T171</f>
        <v>25727</v>
      </c>
      <c r="U171" s="52">
        <f>RES_hhdet_in!U171-RES_hhdet_in_new!U171</f>
        <v>21475</v>
      </c>
      <c r="V171" s="52">
        <f>RES_hhdet_in!V171-RES_hhdet_in_new!V171</f>
        <v>19132</v>
      </c>
      <c r="W171" s="52">
        <f>RES_hhdet_in!W171-RES_hhdet_in_new!W171</f>
        <v>16973</v>
      </c>
      <c r="DA171" s="63" t="s">
        <v>1479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9987</v>
      </c>
      <c r="D172" s="52">
        <f>RES_hhdet_in!D172-RES_hhdet_in_new!D172</f>
        <v>8282</v>
      </c>
      <c r="E172" s="52">
        <f>RES_hhdet_in!E172-RES_hhdet_in_new!E172</f>
        <v>9765</v>
      </c>
      <c r="F172" s="52">
        <f>RES_hhdet_in!F172-RES_hhdet_in_new!F172</f>
        <v>9506</v>
      </c>
      <c r="G172" s="52">
        <f>RES_hhdet_in!G172-RES_hhdet_in_new!G172</f>
        <v>12392</v>
      </c>
      <c r="H172" s="52">
        <f>RES_hhdet_in!H172-RES_hhdet_in_new!H172</f>
        <v>14865</v>
      </c>
      <c r="I172" s="52">
        <f>RES_hhdet_in!I172-RES_hhdet_in_new!I172</f>
        <v>7990</v>
      </c>
      <c r="J172" s="52">
        <f>RES_hhdet_in!J172-RES_hhdet_in_new!J172</f>
        <v>11693</v>
      </c>
      <c r="K172" s="52">
        <f>RES_hhdet_in!K172-RES_hhdet_in_new!K172</f>
        <v>30440</v>
      </c>
      <c r="L172" s="52">
        <f>RES_hhdet_in!L172-RES_hhdet_in_new!L172</f>
        <v>12982</v>
      </c>
      <c r="M172" s="52">
        <f>RES_hhdet_in!M172-RES_hhdet_in_new!M172</f>
        <v>13522</v>
      </c>
      <c r="N172" s="52">
        <f>RES_hhdet_in!N172-RES_hhdet_in_new!N172</f>
        <v>10829</v>
      </c>
      <c r="O172" s="52">
        <f>RES_hhdet_in!O172-RES_hhdet_in_new!O172</f>
        <v>10975</v>
      </c>
      <c r="P172" s="52">
        <f>RES_hhdet_in!P172-RES_hhdet_in_new!P172</f>
        <v>7425</v>
      </c>
      <c r="Q172" s="52">
        <f>RES_hhdet_in!Q172-RES_hhdet_in_new!Q172</f>
        <v>12955</v>
      </c>
      <c r="R172" s="52">
        <f>RES_hhdet_in!R172-RES_hhdet_in_new!R172</f>
        <v>18729</v>
      </c>
      <c r="S172" s="52">
        <f>RES_hhdet_in!S172-RES_hhdet_in_new!S172</f>
        <v>24780</v>
      </c>
      <c r="T172" s="52">
        <f>RES_hhdet_in!T172-RES_hhdet_in_new!T172</f>
        <v>18965</v>
      </c>
      <c r="U172" s="52">
        <f>RES_hhdet_in!U172-RES_hhdet_in_new!U172</f>
        <v>20407</v>
      </c>
      <c r="V172" s="52">
        <f>RES_hhdet_in!V172-RES_hhdet_in_new!V172</f>
        <v>16916</v>
      </c>
      <c r="W172" s="52">
        <f>RES_hhdet_in!W172-RES_hhdet_in_new!W172</f>
        <v>13882</v>
      </c>
      <c r="DA172" s="63" t="s">
        <v>1480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205</v>
      </c>
      <c r="D176" s="52">
        <v>146</v>
      </c>
      <c r="E176" s="52">
        <v>133</v>
      </c>
      <c r="F176" s="52">
        <v>137</v>
      </c>
      <c r="G176" s="52">
        <v>147</v>
      </c>
      <c r="H176" s="52">
        <v>169</v>
      </c>
      <c r="I176" s="52">
        <v>84</v>
      </c>
      <c r="J176" s="52">
        <v>64</v>
      </c>
      <c r="K176" s="52">
        <v>92</v>
      </c>
      <c r="L176" s="52">
        <v>52</v>
      </c>
      <c r="M176" s="52">
        <v>17</v>
      </c>
      <c r="N176" s="52">
        <v>19</v>
      </c>
      <c r="O176" s="52">
        <v>50</v>
      </c>
      <c r="P176" s="52">
        <v>59</v>
      </c>
      <c r="Q176" s="52">
        <v>130</v>
      </c>
      <c r="R176" s="52">
        <v>124</v>
      </c>
      <c r="S176" s="52">
        <v>91</v>
      </c>
      <c r="T176" s="52">
        <v>44</v>
      </c>
      <c r="U176" s="52">
        <v>55</v>
      </c>
      <c r="V176" s="52">
        <v>70</v>
      </c>
      <c r="W176" s="52">
        <v>118</v>
      </c>
      <c r="DA176" s="63" t="s">
        <v>1481</v>
      </c>
    </row>
    <row r="177" spans="1:105" ht="12" customHeight="1" x14ac:dyDescent="0.25">
      <c r="A177" s="109" t="s">
        <v>120</v>
      </c>
      <c r="B177" s="36"/>
      <c r="C177" s="36">
        <v>37659</v>
      </c>
      <c r="D177" s="36">
        <v>34563</v>
      </c>
      <c r="E177" s="36">
        <v>29346</v>
      </c>
      <c r="F177" s="36">
        <v>23243</v>
      </c>
      <c r="G177" s="36">
        <v>23831</v>
      </c>
      <c r="H177" s="36">
        <v>33100</v>
      </c>
      <c r="I177" s="36">
        <v>24508</v>
      </c>
      <c r="J177" s="36">
        <v>25569</v>
      </c>
      <c r="K177" s="36">
        <v>34242</v>
      </c>
      <c r="L177" s="36">
        <v>30646</v>
      </c>
      <c r="M177" s="36">
        <v>29467</v>
      </c>
      <c r="N177" s="36">
        <v>22663</v>
      </c>
      <c r="O177" s="36">
        <v>22530</v>
      </c>
      <c r="P177" s="36">
        <v>17841</v>
      </c>
      <c r="Q177" s="36">
        <v>29405</v>
      </c>
      <c r="R177" s="36">
        <v>38001</v>
      </c>
      <c r="S177" s="36">
        <v>44370</v>
      </c>
      <c r="T177" s="36">
        <v>44998</v>
      </c>
      <c r="U177" s="36">
        <v>42313</v>
      </c>
      <c r="V177" s="36">
        <v>36428</v>
      </c>
      <c r="W177" s="36">
        <v>31183</v>
      </c>
      <c r="DA177" s="60" t="s">
        <v>1482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B3" activePane="bottomRight" state="frozen"/>
      <selection activeCell="B2" sqref="B2"/>
      <selection pane="topRight" activeCell="B2" sqref="B2"/>
      <selection pane="bottomLeft" activeCell="B2" sqref="B2"/>
      <selection pane="bottomRight" activeCell="B3" sqref="B3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1483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DA1" s="55" t="s">
        <v>193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1484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1324</v>
      </c>
      <c r="M5" s="52">
        <v>1859</v>
      </c>
      <c r="N5" s="52">
        <v>3073</v>
      </c>
      <c r="O5" s="52">
        <v>1743</v>
      </c>
      <c r="P5" s="52">
        <v>1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2</v>
      </c>
      <c r="W5" s="52">
        <v>0</v>
      </c>
      <c r="DA5" s="63" t="s">
        <v>1485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67</v>
      </c>
      <c r="Q8" s="52">
        <v>34</v>
      </c>
      <c r="R8" s="52">
        <v>7</v>
      </c>
      <c r="S8" s="52">
        <v>11</v>
      </c>
      <c r="T8" s="52">
        <v>8</v>
      </c>
      <c r="U8" s="52">
        <v>14</v>
      </c>
      <c r="V8" s="52">
        <v>18</v>
      </c>
      <c r="W8" s="52">
        <v>12</v>
      </c>
      <c r="DA8" s="63" t="s">
        <v>1486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83</v>
      </c>
      <c r="M10" s="52">
        <v>146</v>
      </c>
      <c r="N10" s="52">
        <v>227</v>
      </c>
      <c r="O10" s="52">
        <v>207</v>
      </c>
      <c r="P10" s="52">
        <v>107</v>
      </c>
      <c r="Q10" s="52">
        <v>160</v>
      </c>
      <c r="R10" s="52">
        <v>231</v>
      </c>
      <c r="S10" s="52">
        <v>199</v>
      </c>
      <c r="T10" s="52">
        <v>190</v>
      </c>
      <c r="U10" s="52">
        <v>104</v>
      </c>
      <c r="V10" s="52">
        <v>324</v>
      </c>
      <c r="W10" s="52">
        <v>644</v>
      </c>
      <c r="DA10" s="63" t="s">
        <v>1487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6</v>
      </c>
      <c r="T11" s="52">
        <v>14</v>
      </c>
      <c r="U11" s="52">
        <v>20</v>
      </c>
      <c r="V11" s="52">
        <v>12</v>
      </c>
      <c r="W11" s="52">
        <v>3</v>
      </c>
      <c r="DA11" s="63" t="s">
        <v>1488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1489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2</v>
      </c>
      <c r="R15" s="52">
        <v>78</v>
      </c>
      <c r="S15" s="52">
        <v>252</v>
      </c>
      <c r="T15" s="52">
        <v>849</v>
      </c>
      <c r="U15" s="52">
        <v>952</v>
      </c>
      <c r="V15" s="52">
        <v>527</v>
      </c>
      <c r="W15" s="52">
        <v>147</v>
      </c>
      <c r="DA15" s="63" t="s">
        <v>1490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70</v>
      </c>
      <c r="S16" s="52">
        <v>323</v>
      </c>
      <c r="T16" s="52">
        <v>635</v>
      </c>
      <c r="U16" s="52">
        <v>909</v>
      </c>
      <c r="V16" s="52">
        <v>462</v>
      </c>
      <c r="W16" s="52">
        <v>119</v>
      </c>
      <c r="DA16" s="63" t="s">
        <v>1491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15</v>
      </c>
      <c r="Q20" s="52">
        <v>60</v>
      </c>
      <c r="R20" s="52">
        <v>50</v>
      </c>
      <c r="S20" s="52">
        <v>65</v>
      </c>
      <c r="T20" s="52">
        <v>85</v>
      </c>
      <c r="U20" s="52">
        <v>97</v>
      </c>
      <c r="V20" s="52">
        <v>171</v>
      </c>
      <c r="W20" s="52">
        <v>142</v>
      </c>
      <c r="DA20" s="63" t="s">
        <v>1492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2</v>
      </c>
      <c r="U21" s="52">
        <v>3</v>
      </c>
      <c r="V21" s="52">
        <v>6</v>
      </c>
      <c r="W21" s="52">
        <v>5</v>
      </c>
      <c r="DA21" s="63" t="s">
        <v>1493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1160</v>
      </c>
      <c r="U22" s="36">
        <v>1676</v>
      </c>
      <c r="V22" s="36">
        <v>2850</v>
      </c>
      <c r="W22" s="36">
        <v>1615</v>
      </c>
      <c r="DA22" s="60" t="s">
        <v>1494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1495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736</v>
      </c>
      <c r="I26" s="52">
        <v>1011</v>
      </c>
      <c r="J26" s="52">
        <v>490</v>
      </c>
      <c r="K26" s="52">
        <v>0</v>
      </c>
      <c r="L26" s="52">
        <v>0</v>
      </c>
      <c r="M26" s="52">
        <v>0</v>
      </c>
      <c r="N26" s="52">
        <v>1360</v>
      </c>
      <c r="O26" s="52">
        <v>1857</v>
      </c>
      <c r="P26" s="52">
        <v>149</v>
      </c>
      <c r="Q26" s="52">
        <v>442</v>
      </c>
      <c r="R26" s="52">
        <v>1328</v>
      </c>
      <c r="S26" s="52">
        <v>2839</v>
      </c>
      <c r="T26" s="52">
        <v>2632</v>
      </c>
      <c r="U26" s="52">
        <v>2460</v>
      </c>
      <c r="V26" s="52">
        <v>2211</v>
      </c>
      <c r="W26" s="52">
        <v>1666</v>
      </c>
      <c r="DA26" s="63" t="s">
        <v>1496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21</v>
      </c>
      <c r="Q29" s="52">
        <v>25</v>
      </c>
      <c r="R29" s="52">
        <v>29</v>
      </c>
      <c r="S29" s="52">
        <v>94</v>
      </c>
      <c r="T29" s="52">
        <v>136</v>
      </c>
      <c r="U29" s="52">
        <v>213</v>
      </c>
      <c r="V29" s="52">
        <v>339</v>
      </c>
      <c r="W29" s="52">
        <v>284</v>
      </c>
      <c r="DA29" s="63" t="s">
        <v>1497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9</v>
      </c>
      <c r="Q31" s="52">
        <v>9</v>
      </c>
      <c r="R31" s="52">
        <v>4</v>
      </c>
      <c r="S31" s="52">
        <v>28</v>
      </c>
      <c r="T31" s="52">
        <v>26</v>
      </c>
      <c r="U31" s="52">
        <v>33</v>
      </c>
      <c r="V31" s="52">
        <v>38</v>
      </c>
      <c r="W31" s="52">
        <v>34</v>
      </c>
      <c r="DA31" s="63" t="s">
        <v>1498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DA32" s="63" t="s">
        <v>1499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479</v>
      </c>
      <c r="Q35" s="52">
        <v>614</v>
      </c>
      <c r="R35" s="52">
        <v>749</v>
      </c>
      <c r="S35" s="52">
        <v>1224</v>
      </c>
      <c r="T35" s="52">
        <v>1718</v>
      </c>
      <c r="U35" s="52">
        <v>1659</v>
      </c>
      <c r="V35" s="52">
        <v>1909</v>
      </c>
      <c r="W35" s="52">
        <v>1669</v>
      </c>
      <c r="DA35" s="63" t="s">
        <v>1500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350</v>
      </c>
      <c r="Q36" s="52">
        <v>483</v>
      </c>
      <c r="R36" s="52">
        <v>724</v>
      </c>
      <c r="S36" s="52">
        <v>1573</v>
      </c>
      <c r="T36" s="52">
        <v>1259</v>
      </c>
      <c r="U36" s="52">
        <v>1561</v>
      </c>
      <c r="V36" s="52">
        <v>1676</v>
      </c>
      <c r="W36" s="52">
        <v>1353</v>
      </c>
      <c r="DA36" s="63" t="s">
        <v>1501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3</v>
      </c>
      <c r="Q40" s="52">
        <v>5</v>
      </c>
      <c r="R40" s="52">
        <v>4</v>
      </c>
      <c r="S40" s="52">
        <v>4</v>
      </c>
      <c r="T40" s="52">
        <v>2</v>
      </c>
      <c r="U40" s="52">
        <v>2</v>
      </c>
      <c r="V40" s="52">
        <v>5</v>
      </c>
      <c r="W40" s="52">
        <v>6</v>
      </c>
      <c r="DA40" s="63" t="s">
        <v>1502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837</v>
      </c>
      <c r="Q41" s="36">
        <v>1101</v>
      </c>
      <c r="R41" s="36">
        <v>1464</v>
      </c>
      <c r="S41" s="36">
        <v>2814</v>
      </c>
      <c r="T41" s="36">
        <v>3009</v>
      </c>
      <c r="U41" s="36">
        <v>3256</v>
      </c>
      <c r="V41" s="36">
        <v>3620</v>
      </c>
      <c r="W41" s="36">
        <v>3049</v>
      </c>
      <c r="DA41" s="60" t="s">
        <v>1503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1504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6430</v>
      </c>
      <c r="I45" s="52">
        <v>8939</v>
      </c>
      <c r="J45" s="52">
        <v>22655</v>
      </c>
      <c r="K45" s="52">
        <v>27643</v>
      </c>
      <c r="L45" s="52">
        <v>40080</v>
      </c>
      <c r="M45" s="52">
        <v>41830</v>
      </c>
      <c r="N45" s="52">
        <v>52085</v>
      </c>
      <c r="O45" s="52">
        <v>66335</v>
      </c>
      <c r="P45" s="52">
        <v>26146</v>
      </c>
      <c r="Q45" s="52">
        <v>31309</v>
      </c>
      <c r="R45" s="52">
        <v>33539</v>
      </c>
      <c r="S45" s="52">
        <v>48471</v>
      </c>
      <c r="T45" s="52">
        <v>41473</v>
      </c>
      <c r="U45" s="52">
        <v>35019</v>
      </c>
      <c r="V45" s="52">
        <v>25745</v>
      </c>
      <c r="W45" s="52">
        <v>27678</v>
      </c>
      <c r="DA45" s="63" t="s">
        <v>1505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875</v>
      </c>
      <c r="Q48" s="52">
        <v>1262</v>
      </c>
      <c r="R48" s="52">
        <v>1568</v>
      </c>
      <c r="S48" s="52">
        <v>2653</v>
      </c>
      <c r="T48" s="52">
        <v>2732</v>
      </c>
      <c r="U48" s="52">
        <v>3746</v>
      </c>
      <c r="V48" s="52">
        <v>5510</v>
      </c>
      <c r="W48" s="52">
        <v>4562</v>
      </c>
      <c r="DA48" s="63" t="s">
        <v>1506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191</v>
      </c>
      <c r="I50" s="52">
        <v>2043</v>
      </c>
      <c r="J50" s="52">
        <v>9964</v>
      </c>
      <c r="K50" s="52">
        <v>9946</v>
      </c>
      <c r="L50" s="52">
        <v>16693</v>
      </c>
      <c r="M50" s="52">
        <v>22751</v>
      </c>
      <c r="N50" s="52">
        <v>29495</v>
      </c>
      <c r="O50" s="52">
        <v>40171</v>
      </c>
      <c r="P50" s="52">
        <v>10847</v>
      </c>
      <c r="Q50" s="52">
        <v>14886</v>
      </c>
      <c r="R50" s="52">
        <v>21423</v>
      </c>
      <c r="S50" s="52">
        <v>31893</v>
      </c>
      <c r="T50" s="52">
        <v>31311</v>
      </c>
      <c r="U50" s="52">
        <v>32328</v>
      </c>
      <c r="V50" s="52">
        <v>31173</v>
      </c>
      <c r="W50" s="52">
        <v>30455</v>
      </c>
      <c r="DA50" s="63" t="s">
        <v>1507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4</v>
      </c>
      <c r="I51" s="52">
        <v>0</v>
      </c>
      <c r="J51" s="52">
        <v>56</v>
      </c>
      <c r="K51" s="52">
        <v>173</v>
      </c>
      <c r="L51" s="52">
        <v>164</v>
      </c>
      <c r="M51" s="52">
        <v>174</v>
      </c>
      <c r="N51" s="52">
        <v>0</v>
      </c>
      <c r="O51" s="52">
        <v>454</v>
      </c>
      <c r="P51" s="52">
        <v>25</v>
      </c>
      <c r="Q51" s="52">
        <v>50</v>
      </c>
      <c r="R51" s="52">
        <v>98</v>
      </c>
      <c r="S51" s="52">
        <v>331</v>
      </c>
      <c r="T51" s="52">
        <v>89</v>
      </c>
      <c r="U51" s="52">
        <v>275</v>
      </c>
      <c r="V51" s="52">
        <v>304</v>
      </c>
      <c r="W51" s="52">
        <v>158</v>
      </c>
      <c r="DA51" s="63" t="s">
        <v>1508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7480</v>
      </c>
      <c r="Q54" s="52">
        <v>11911</v>
      </c>
      <c r="R54" s="52">
        <v>13764</v>
      </c>
      <c r="S54" s="52">
        <v>14818</v>
      </c>
      <c r="T54" s="52">
        <v>18633</v>
      </c>
      <c r="U54" s="52">
        <v>13268</v>
      </c>
      <c r="V54" s="52">
        <v>10892</v>
      </c>
      <c r="W54" s="52">
        <v>12878</v>
      </c>
      <c r="DA54" s="63" t="s">
        <v>1509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5466</v>
      </c>
      <c r="Q55" s="52">
        <v>9435</v>
      </c>
      <c r="R55" s="52">
        <v>13377</v>
      </c>
      <c r="S55" s="52">
        <v>19045</v>
      </c>
      <c r="T55" s="52">
        <v>13717</v>
      </c>
      <c r="U55" s="52">
        <v>12614</v>
      </c>
      <c r="V55" s="52">
        <v>9626</v>
      </c>
      <c r="W55" s="52">
        <v>10528</v>
      </c>
      <c r="DA55" s="63" t="s">
        <v>1510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73</v>
      </c>
      <c r="Q59" s="52">
        <v>185</v>
      </c>
      <c r="R59" s="52">
        <v>210</v>
      </c>
      <c r="S59" s="52">
        <v>183</v>
      </c>
      <c r="T59" s="52">
        <v>91</v>
      </c>
      <c r="U59" s="52">
        <v>124</v>
      </c>
      <c r="V59" s="52">
        <v>158</v>
      </c>
      <c r="W59" s="52">
        <v>287</v>
      </c>
      <c r="DA59" s="63" t="s">
        <v>1511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21296</v>
      </c>
      <c r="Q60" s="36">
        <v>41713</v>
      </c>
      <c r="R60" s="36">
        <v>61804</v>
      </c>
      <c r="S60" s="36">
        <v>85800</v>
      </c>
      <c r="T60" s="36">
        <v>88332</v>
      </c>
      <c r="U60" s="36">
        <v>84478</v>
      </c>
      <c r="V60" s="36">
        <v>76562</v>
      </c>
      <c r="W60" s="36">
        <v>74081</v>
      </c>
      <c r="DA60" s="60" t="s">
        <v>1512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1513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16632</v>
      </c>
      <c r="I64" s="52">
        <v>18849</v>
      </c>
      <c r="J64" s="52">
        <v>27331</v>
      </c>
      <c r="K64" s="52">
        <v>35131</v>
      </c>
      <c r="L64" s="52">
        <v>41218</v>
      </c>
      <c r="M64" s="52">
        <v>43175</v>
      </c>
      <c r="N64" s="52">
        <v>59399</v>
      </c>
      <c r="O64" s="52">
        <v>65777</v>
      </c>
      <c r="P64" s="52">
        <v>54148</v>
      </c>
      <c r="Q64" s="52">
        <v>77555</v>
      </c>
      <c r="R64" s="52">
        <v>100456</v>
      </c>
      <c r="S64" s="52">
        <v>100961</v>
      </c>
      <c r="T64" s="52">
        <v>97275</v>
      </c>
      <c r="U64" s="52">
        <v>98807</v>
      </c>
      <c r="V64" s="52">
        <v>91004</v>
      </c>
      <c r="W64" s="52">
        <v>86902</v>
      </c>
      <c r="DA64" s="63" t="s">
        <v>1514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1026</v>
      </c>
      <c r="Q67" s="52">
        <v>1981</v>
      </c>
      <c r="R67" s="52">
        <v>3652</v>
      </c>
      <c r="S67" s="52">
        <v>6347</v>
      </c>
      <c r="T67" s="52">
        <v>6501</v>
      </c>
      <c r="U67" s="52">
        <v>8469</v>
      </c>
      <c r="V67" s="52">
        <v>14228</v>
      </c>
      <c r="W67" s="52">
        <v>13350</v>
      </c>
      <c r="DA67" s="63" t="s">
        <v>1515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2538</v>
      </c>
      <c r="I69" s="52">
        <v>6244</v>
      </c>
      <c r="J69" s="52">
        <v>10809</v>
      </c>
      <c r="K69" s="52">
        <v>12629</v>
      </c>
      <c r="L69" s="52">
        <v>17796</v>
      </c>
      <c r="M69" s="52">
        <v>25068</v>
      </c>
      <c r="N69" s="52">
        <v>33242</v>
      </c>
      <c r="O69" s="52">
        <v>38105</v>
      </c>
      <c r="P69" s="52">
        <v>28878</v>
      </c>
      <c r="Q69" s="52">
        <v>44269</v>
      </c>
      <c r="R69" s="52">
        <v>66734</v>
      </c>
      <c r="S69" s="52">
        <v>79482</v>
      </c>
      <c r="T69" s="52">
        <v>79871</v>
      </c>
      <c r="U69" s="52">
        <v>84188</v>
      </c>
      <c r="V69" s="52">
        <v>89562</v>
      </c>
      <c r="W69" s="52">
        <v>88684</v>
      </c>
      <c r="DA69" s="63" t="s">
        <v>1516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27</v>
      </c>
      <c r="I70" s="52">
        <v>0</v>
      </c>
      <c r="J70" s="52">
        <v>78</v>
      </c>
      <c r="K70" s="52">
        <v>281</v>
      </c>
      <c r="L70" s="52">
        <v>130</v>
      </c>
      <c r="M70" s="52">
        <v>231</v>
      </c>
      <c r="N70" s="52">
        <v>128</v>
      </c>
      <c r="O70" s="52">
        <v>225</v>
      </c>
      <c r="P70" s="52">
        <v>312</v>
      </c>
      <c r="Q70" s="52">
        <v>204</v>
      </c>
      <c r="R70" s="52">
        <v>496</v>
      </c>
      <c r="S70" s="52">
        <v>562</v>
      </c>
      <c r="T70" s="52">
        <v>301</v>
      </c>
      <c r="U70" s="52">
        <v>531</v>
      </c>
      <c r="V70" s="52">
        <v>858</v>
      </c>
      <c r="W70" s="52">
        <v>719</v>
      </c>
      <c r="DA70" s="63" t="s">
        <v>1517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9935</v>
      </c>
      <c r="Q73" s="52">
        <v>18523</v>
      </c>
      <c r="R73" s="52">
        <v>22645</v>
      </c>
      <c r="S73" s="52">
        <v>18669</v>
      </c>
      <c r="T73" s="52">
        <v>25394</v>
      </c>
      <c r="U73" s="52">
        <v>23177</v>
      </c>
      <c r="V73" s="52">
        <v>19949</v>
      </c>
      <c r="W73" s="52">
        <v>20259</v>
      </c>
      <c r="DA73" s="63" t="s">
        <v>1518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7269</v>
      </c>
      <c r="Q74" s="52">
        <v>14666</v>
      </c>
      <c r="R74" s="52">
        <v>21999</v>
      </c>
      <c r="S74" s="52">
        <v>23984</v>
      </c>
      <c r="T74" s="52">
        <v>18709</v>
      </c>
      <c r="U74" s="52">
        <v>22040</v>
      </c>
      <c r="V74" s="52">
        <v>17646</v>
      </c>
      <c r="W74" s="52">
        <v>16574</v>
      </c>
      <c r="DA74" s="63" t="s">
        <v>1519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4331</v>
      </c>
      <c r="Q78" s="52">
        <v>8852</v>
      </c>
      <c r="R78" s="52">
        <v>13906</v>
      </c>
      <c r="S78" s="52">
        <v>20579</v>
      </c>
      <c r="T78" s="52">
        <v>24454</v>
      </c>
      <c r="U78" s="52">
        <v>30457</v>
      </c>
      <c r="V78" s="52">
        <v>32785</v>
      </c>
      <c r="W78" s="52">
        <v>29814</v>
      </c>
      <c r="DA78" s="63" t="s">
        <v>1520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36202</v>
      </c>
      <c r="Q79" s="36">
        <v>69458</v>
      </c>
      <c r="R79" s="36">
        <v>105898</v>
      </c>
      <c r="S79" s="36">
        <v>118342</v>
      </c>
      <c r="T79" s="36">
        <v>124193</v>
      </c>
      <c r="U79" s="36">
        <v>130984</v>
      </c>
      <c r="V79" s="36">
        <v>131357</v>
      </c>
      <c r="W79" s="36">
        <v>133008</v>
      </c>
      <c r="DA79" s="60" t="s">
        <v>1521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1522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21591</v>
      </c>
      <c r="I83" s="52">
        <v>41376</v>
      </c>
      <c r="J83" s="52">
        <v>52898</v>
      </c>
      <c r="K83" s="52">
        <v>65776</v>
      </c>
      <c r="L83" s="52">
        <v>81481</v>
      </c>
      <c r="M83" s="52">
        <v>89031</v>
      </c>
      <c r="N83" s="52">
        <v>95601</v>
      </c>
      <c r="O83" s="52">
        <v>91605</v>
      </c>
      <c r="P83" s="52">
        <v>59106</v>
      </c>
      <c r="Q83" s="52">
        <v>49170</v>
      </c>
      <c r="R83" s="52">
        <v>69346</v>
      </c>
      <c r="S83" s="52">
        <v>74000</v>
      </c>
      <c r="T83" s="52">
        <v>86396</v>
      </c>
      <c r="U83" s="52">
        <v>91716</v>
      </c>
      <c r="V83" s="52">
        <v>110939</v>
      </c>
      <c r="W83" s="52">
        <v>125263</v>
      </c>
      <c r="DA83" s="63" t="s">
        <v>1523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1470</v>
      </c>
      <c r="Q86" s="52">
        <v>2248</v>
      </c>
      <c r="R86" s="52">
        <v>3109</v>
      </c>
      <c r="S86" s="52">
        <v>4684</v>
      </c>
      <c r="T86" s="52">
        <v>5114</v>
      </c>
      <c r="U86" s="52">
        <v>7561</v>
      </c>
      <c r="V86" s="52">
        <v>14659</v>
      </c>
      <c r="W86" s="52">
        <v>16211</v>
      </c>
      <c r="DA86" s="63" t="s">
        <v>1524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3968</v>
      </c>
      <c r="I88" s="52">
        <v>15712</v>
      </c>
      <c r="J88" s="52">
        <v>25019</v>
      </c>
      <c r="K88" s="52">
        <v>26986</v>
      </c>
      <c r="L88" s="52">
        <v>36194</v>
      </c>
      <c r="M88" s="52">
        <v>44460</v>
      </c>
      <c r="N88" s="52">
        <v>52656</v>
      </c>
      <c r="O88" s="52">
        <v>46988</v>
      </c>
      <c r="P88" s="52">
        <v>25579</v>
      </c>
      <c r="Q88" s="52">
        <v>27604</v>
      </c>
      <c r="R88" s="52">
        <v>38182</v>
      </c>
      <c r="S88" s="52">
        <v>64128</v>
      </c>
      <c r="T88" s="52">
        <v>80067</v>
      </c>
      <c r="U88" s="52">
        <v>84746</v>
      </c>
      <c r="V88" s="52">
        <v>86303</v>
      </c>
      <c r="W88" s="52">
        <v>71676</v>
      </c>
      <c r="DA88" s="63" t="s">
        <v>1525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41</v>
      </c>
      <c r="I89" s="52">
        <v>81</v>
      </c>
      <c r="J89" s="52">
        <v>132</v>
      </c>
      <c r="K89" s="52">
        <v>468</v>
      </c>
      <c r="L89" s="52">
        <v>300</v>
      </c>
      <c r="M89" s="52">
        <v>349</v>
      </c>
      <c r="N89" s="52">
        <v>327</v>
      </c>
      <c r="O89" s="52">
        <v>210</v>
      </c>
      <c r="P89" s="52">
        <v>382</v>
      </c>
      <c r="Q89" s="52">
        <v>181</v>
      </c>
      <c r="R89" s="52">
        <v>0</v>
      </c>
      <c r="S89" s="52">
        <v>367</v>
      </c>
      <c r="T89" s="52">
        <v>507</v>
      </c>
      <c r="U89" s="52">
        <v>630</v>
      </c>
      <c r="V89" s="52">
        <v>737</v>
      </c>
      <c r="W89" s="52">
        <v>387</v>
      </c>
      <c r="DA89" s="63" t="s">
        <v>1526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311</v>
      </c>
      <c r="Q92" s="52">
        <v>327</v>
      </c>
      <c r="R92" s="52">
        <v>229</v>
      </c>
      <c r="S92" s="52">
        <v>520</v>
      </c>
      <c r="T92" s="52">
        <v>480</v>
      </c>
      <c r="U92" s="52">
        <v>654</v>
      </c>
      <c r="V92" s="52">
        <v>890</v>
      </c>
      <c r="W92" s="52">
        <v>1313</v>
      </c>
      <c r="DA92" s="63" t="s">
        <v>1527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3</v>
      </c>
      <c r="Q93" s="52">
        <v>6</v>
      </c>
      <c r="R93" s="52">
        <v>0</v>
      </c>
      <c r="S93" s="52">
        <v>0</v>
      </c>
      <c r="T93" s="52">
        <v>2</v>
      </c>
      <c r="U93" s="52">
        <v>6</v>
      </c>
      <c r="V93" s="52">
        <v>7</v>
      </c>
      <c r="W93" s="52">
        <v>17</v>
      </c>
      <c r="DA93" s="63" t="s">
        <v>1528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15009</v>
      </c>
      <c r="Q96" s="52">
        <v>21623</v>
      </c>
      <c r="R96" s="52">
        <v>30279</v>
      </c>
      <c r="S96" s="52">
        <v>23089</v>
      </c>
      <c r="T96" s="52">
        <v>31705</v>
      </c>
      <c r="U96" s="52">
        <v>29288</v>
      </c>
      <c r="V96" s="52">
        <v>39485</v>
      </c>
      <c r="W96" s="52">
        <v>55746</v>
      </c>
      <c r="DA96" s="63" t="s">
        <v>1529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10974</v>
      </c>
      <c r="Q97" s="52">
        <v>17123</v>
      </c>
      <c r="R97" s="52">
        <v>29419</v>
      </c>
      <c r="S97" s="52">
        <v>29677</v>
      </c>
      <c r="T97" s="52">
        <v>23359</v>
      </c>
      <c r="U97" s="52">
        <v>27850</v>
      </c>
      <c r="V97" s="52">
        <v>34932</v>
      </c>
      <c r="W97" s="52">
        <v>45605</v>
      </c>
      <c r="DA97" s="63" t="s">
        <v>1530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3496</v>
      </c>
      <c r="Q101" s="52">
        <v>5045</v>
      </c>
      <c r="R101" s="52">
        <v>8033</v>
      </c>
      <c r="S101" s="52">
        <v>15173</v>
      </c>
      <c r="T101" s="52">
        <v>18516</v>
      </c>
      <c r="U101" s="52">
        <v>23075</v>
      </c>
      <c r="V101" s="52">
        <v>22634</v>
      </c>
      <c r="W101" s="52">
        <v>19964</v>
      </c>
      <c r="DA101" s="63" t="s">
        <v>1531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182</v>
      </c>
      <c r="Q102" s="52">
        <v>399</v>
      </c>
      <c r="R102" s="52">
        <v>418</v>
      </c>
      <c r="S102" s="52">
        <v>305</v>
      </c>
      <c r="T102" s="52">
        <v>165</v>
      </c>
      <c r="U102" s="52">
        <v>238</v>
      </c>
      <c r="V102" s="52">
        <v>392</v>
      </c>
      <c r="W102" s="52">
        <v>728</v>
      </c>
      <c r="DA102" s="63" t="s">
        <v>1532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53310</v>
      </c>
      <c r="Q103" s="36">
        <v>86406</v>
      </c>
      <c r="R103" s="36">
        <v>123412</v>
      </c>
      <c r="S103" s="36">
        <v>138791</v>
      </c>
      <c r="T103" s="36">
        <v>157902</v>
      </c>
      <c r="U103" s="36">
        <v>162101</v>
      </c>
      <c r="V103" s="36">
        <v>179452</v>
      </c>
      <c r="W103" s="36">
        <v>185158</v>
      </c>
      <c r="DA103" s="60" t="s">
        <v>1533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1534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1535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1536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1537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1538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1539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1540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1541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1542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1543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2575</v>
      </c>
      <c r="I126" s="52">
        <v>14025</v>
      </c>
      <c r="J126" s="52">
        <v>23531</v>
      </c>
      <c r="K126" s="52">
        <v>30992</v>
      </c>
      <c r="L126" s="52">
        <v>38056</v>
      </c>
      <c r="M126" s="52">
        <v>53960</v>
      </c>
      <c r="N126" s="52">
        <v>67915</v>
      </c>
      <c r="O126" s="52">
        <v>70560</v>
      </c>
      <c r="P126" s="52">
        <v>44314</v>
      </c>
      <c r="Q126" s="52">
        <v>41926</v>
      </c>
      <c r="R126" s="52">
        <v>42325</v>
      </c>
      <c r="S126" s="52">
        <v>49682</v>
      </c>
      <c r="T126" s="52">
        <v>43186</v>
      </c>
      <c r="U126" s="52">
        <v>30476</v>
      </c>
      <c r="V126" s="52">
        <v>32104</v>
      </c>
      <c r="W126" s="52">
        <v>28507</v>
      </c>
      <c r="DA126" s="63" t="s">
        <v>1544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1060</v>
      </c>
      <c r="Q129" s="52">
        <v>1660</v>
      </c>
      <c r="R129" s="52">
        <v>2233</v>
      </c>
      <c r="S129" s="52">
        <v>3191</v>
      </c>
      <c r="T129" s="52">
        <v>3053</v>
      </c>
      <c r="U129" s="52">
        <v>3809</v>
      </c>
      <c r="V129" s="52">
        <v>5817</v>
      </c>
      <c r="W129" s="52">
        <v>4843</v>
      </c>
      <c r="DA129" s="63" t="s">
        <v>1545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573</v>
      </c>
      <c r="I131" s="52">
        <v>9161</v>
      </c>
      <c r="J131" s="52">
        <v>17685</v>
      </c>
      <c r="K131" s="52">
        <v>22155</v>
      </c>
      <c r="L131" s="52">
        <v>28135</v>
      </c>
      <c r="M131" s="52">
        <v>38629</v>
      </c>
      <c r="N131" s="52">
        <v>49002</v>
      </c>
      <c r="O131" s="52">
        <v>50301</v>
      </c>
      <c r="P131" s="52">
        <v>39825</v>
      </c>
      <c r="Q131" s="52">
        <v>38361</v>
      </c>
      <c r="R131" s="52">
        <v>39091</v>
      </c>
      <c r="S131" s="52">
        <v>32175</v>
      </c>
      <c r="T131" s="52">
        <v>33149</v>
      </c>
      <c r="U131" s="52">
        <v>37241</v>
      </c>
      <c r="V131" s="52">
        <v>46855</v>
      </c>
      <c r="W131" s="52">
        <v>66944</v>
      </c>
      <c r="DA131" s="63" t="s">
        <v>1546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13</v>
      </c>
      <c r="I132" s="52">
        <v>89</v>
      </c>
      <c r="J132" s="52">
        <v>94</v>
      </c>
      <c r="K132" s="52">
        <v>389</v>
      </c>
      <c r="L132" s="52">
        <v>194</v>
      </c>
      <c r="M132" s="52">
        <v>307</v>
      </c>
      <c r="N132" s="52">
        <v>257</v>
      </c>
      <c r="O132" s="52">
        <v>232</v>
      </c>
      <c r="P132" s="52">
        <v>485</v>
      </c>
      <c r="Q132" s="52">
        <v>264</v>
      </c>
      <c r="R132" s="52">
        <v>222</v>
      </c>
      <c r="S132" s="52">
        <v>25</v>
      </c>
      <c r="T132" s="52">
        <v>113</v>
      </c>
      <c r="U132" s="52">
        <v>190</v>
      </c>
      <c r="V132" s="52">
        <v>438</v>
      </c>
      <c r="W132" s="52">
        <v>725</v>
      </c>
      <c r="DA132" s="63" t="s">
        <v>1547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10711</v>
      </c>
      <c r="T135" s="52">
        <v>13708</v>
      </c>
      <c r="U135" s="52">
        <v>5204</v>
      </c>
      <c r="V135" s="52">
        <v>1270</v>
      </c>
      <c r="W135" s="52">
        <v>0</v>
      </c>
      <c r="DA135" s="63" t="s">
        <v>1548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13768</v>
      </c>
      <c r="T136" s="52">
        <v>10093</v>
      </c>
      <c r="U136" s="52">
        <v>4944</v>
      </c>
      <c r="V136" s="52">
        <v>1117</v>
      </c>
      <c r="W136" s="52">
        <v>0</v>
      </c>
      <c r="DA136" s="63" t="s">
        <v>1549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94</v>
      </c>
      <c r="Q140" s="52">
        <v>241</v>
      </c>
      <c r="R140" s="52">
        <v>248</v>
      </c>
      <c r="S140" s="52">
        <v>200</v>
      </c>
      <c r="T140" s="52">
        <v>98</v>
      </c>
      <c r="U140" s="52">
        <v>131</v>
      </c>
      <c r="V140" s="52">
        <v>200</v>
      </c>
      <c r="W140" s="52">
        <v>327</v>
      </c>
      <c r="DA140" s="63" t="s">
        <v>1550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27281</v>
      </c>
      <c r="Q141" s="36">
        <v>52451</v>
      </c>
      <c r="R141" s="36">
        <v>72147</v>
      </c>
      <c r="S141" s="36">
        <v>92693</v>
      </c>
      <c r="T141" s="36">
        <v>97123</v>
      </c>
      <c r="U141" s="36">
        <v>92074</v>
      </c>
      <c r="V141" s="36">
        <v>94598</v>
      </c>
      <c r="W141" s="36">
        <v>84228</v>
      </c>
      <c r="DA141" s="60" t="s">
        <v>1551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1552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2453</v>
      </c>
      <c r="I145" s="52">
        <v>7151</v>
      </c>
      <c r="J145" s="52">
        <v>7839</v>
      </c>
      <c r="K145" s="52">
        <v>15017</v>
      </c>
      <c r="L145" s="52">
        <v>9844</v>
      </c>
      <c r="M145" s="52">
        <v>11805</v>
      </c>
      <c r="N145" s="52">
        <v>10744</v>
      </c>
      <c r="O145" s="52">
        <v>16963</v>
      </c>
      <c r="P145" s="52">
        <v>26819</v>
      </c>
      <c r="Q145" s="52">
        <v>29126</v>
      </c>
      <c r="R145" s="52">
        <v>25156</v>
      </c>
      <c r="S145" s="52">
        <v>25606</v>
      </c>
      <c r="T145" s="52">
        <v>43274</v>
      </c>
      <c r="U145" s="52">
        <v>42160</v>
      </c>
      <c r="V145" s="52">
        <v>63709</v>
      </c>
      <c r="W145" s="52">
        <v>42280</v>
      </c>
      <c r="DA145" s="63" t="s">
        <v>1553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1671</v>
      </c>
      <c r="Q147" s="52">
        <v>4612</v>
      </c>
      <c r="R147" s="52">
        <v>7684</v>
      </c>
      <c r="S147" s="52">
        <v>8306</v>
      </c>
      <c r="T147" s="52">
        <v>9450</v>
      </c>
      <c r="U147" s="52">
        <v>12939</v>
      </c>
      <c r="V147" s="52">
        <v>24275</v>
      </c>
      <c r="W147" s="52">
        <v>28571</v>
      </c>
      <c r="DA147" s="63" t="s">
        <v>1554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181</v>
      </c>
      <c r="Q149" s="52">
        <v>234</v>
      </c>
      <c r="R149" s="52">
        <v>123</v>
      </c>
      <c r="S149" s="52">
        <v>369</v>
      </c>
      <c r="T149" s="52">
        <v>475</v>
      </c>
      <c r="U149" s="52">
        <v>666</v>
      </c>
      <c r="V149" s="52">
        <v>991</v>
      </c>
      <c r="W149" s="52">
        <v>863</v>
      </c>
      <c r="DA149" s="63" t="s">
        <v>1555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1</v>
      </c>
      <c r="Q150" s="52">
        <v>3</v>
      </c>
      <c r="R150" s="52">
        <v>0</v>
      </c>
      <c r="S150" s="52">
        <v>0</v>
      </c>
      <c r="T150" s="52">
        <v>2</v>
      </c>
      <c r="U150" s="52">
        <v>4</v>
      </c>
      <c r="V150" s="52">
        <v>7</v>
      </c>
      <c r="W150" s="52">
        <v>8</v>
      </c>
      <c r="DA150" s="63" t="s">
        <v>1556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8536</v>
      </c>
      <c r="Q153" s="52">
        <v>15519</v>
      </c>
      <c r="R153" s="52">
        <v>16331</v>
      </c>
      <c r="S153" s="52">
        <v>16530</v>
      </c>
      <c r="T153" s="52">
        <v>31833</v>
      </c>
      <c r="U153" s="52">
        <v>29844</v>
      </c>
      <c r="V153" s="52">
        <v>44133</v>
      </c>
      <c r="W153" s="52">
        <v>36738</v>
      </c>
      <c r="DA153" s="63" t="s">
        <v>1557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6244</v>
      </c>
      <c r="Q154" s="52">
        <v>12294</v>
      </c>
      <c r="R154" s="52">
        <v>15854</v>
      </c>
      <c r="S154" s="52">
        <v>21232</v>
      </c>
      <c r="T154" s="52">
        <v>23467</v>
      </c>
      <c r="U154" s="52">
        <v>28394</v>
      </c>
      <c r="V154" s="52">
        <v>39036</v>
      </c>
      <c r="W154" s="52">
        <v>30034</v>
      </c>
      <c r="DA154" s="63" t="s">
        <v>1558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51</v>
      </c>
      <c r="Q158" s="52">
        <v>124</v>
      </c>
      <c r="R158" s="52">
        <v>112</v>
      </c>
      <c r="S158" s="52">
        <v>84</v>
      </c>
      <c r="T158" s="52">
        <v>56</v>
      </c>
      <c r="U158" s="52">
        <v>82</v>
      </c>
      <c r="V158" s="52">
        <v>178</v>
      </c>
      <c r="W158" s="52">
        <v>263</v>
      </c>
      <c r="DA158" s="63" t="s">
        <v>1559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14920</v>
      </c>
      <c r="Q159" s="36">
        <v>27925</v>
      </c>
      <c r="R159" s="36">
        <v>32164</v>
      </c>
      <c r="S159" s="36">
        <v>38018</v>
      </c>
      <c r="T159" s="36">
        <v>55650</v>
      </c>
      <c r="U159" s="36">
        <v>58831</v>
      </c>
      <c r="V159" s="36">
        <v>84067</v>
      </c>
      <c r="W159" s="36">
        <v>67421</v>
      </c>
      <c r="DA159" s="60" t="s">
        <v>1560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1561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1351</v>
      </c>
      <c r="I163" s="52">
        <v>5520</v>
      </c>
      <c r="J163" s="52">
        <v>8216</v>
      </c>
      <c r="K163" s="52">
        <v>12153</v>
      </c>
      <c r="L163" s="52">
        <v>15730</v>
      </c>
      <c r="M163" s="52">
        <v>20939</v>
      </c>
      <c r="N163" s="52">
        <v>18119</v>
      </c>
      <c r="O163" s="52">
        <v>17308</v>
      </c>
      <c r="P163" s="52">
        <v>6121</v>
      </c>
      <c r="Q163" s="52">
        <v>18476</v>
      </c>
      <c r="R163" s="52">
        <v>30396</v>
      </c>
      <c r="S163" s="52">
        <v>34664</v>
      </c>
      <c r="T163" s="52">
        <v>37326</v>
      </c>
      <c r="U163" s="52">
        <v>32090</v>
      </c>
      <c r="V163" s="52">
        <v>27494</v>
      </c>
      <c r="W163" s="52">
        <v>23848</v>
      </c>
      <c r="DA163" s="63" t="s">
        <v>1562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952</v>
      </c>
      <c r="Q165" s="52">
        <v>1659</v>
      </c>
      <c r="R165" s="52">
        <v>3774</v>
      </c>
      <c r="S165" s="52">
        <v>7492</v>
      </c>
      <c r="T165" s="52">
        <v>8524</v>
      </c>
      <c r="U165" s="52">
        <v>10337</v>
      </c>
      <c r="V165" s="52">
        <v>14323</v>
      </c>
      <c r="W165" s="52">
        <v>13688</v>
      </c>
      <c r="DA165" s="63" t="s">
        <v>1563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81</v>
      </c>
      <c r="Q167" s="52">
        <v>179</v>
      </c>
      <c r="R167" s="52">
        <v>142</v>
      </c>
      <c r="S167" s="52">
        <v>469</v>
      </c>
      <c r="T167" s="52">
        <v>466</v>
      </c>
      <c r="U167" s="52">
        <v>581</v>
      </c>
      <c r="V167" s="52">
        <v>545</v>
      </c>
      <c r="W167" s="52">
        <v>548</v>
      </c>
      <c r="DA167" s="63" t="s">
        <v>1564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1</v>
      </c>
      <c r="R168" s="52">
        <v>0</v>
      </c>
      <c r="S168" s="52">
        <v>0</v>
      </c>
      <c r="T168" s="52">
        <v>1</v>
      </c>
      <c r="U168" s="52">
        <v>3</v>
      </c>
      <c r="V168" s="52">
        <v>3</v>
      </c>
      <c r="W168" s="52">
        <v>4</v>
      </c>
      <c r="DA168" s="63" t="s">
        <v>1565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3836</v>
      </c>
      <c r="Q171" s="52">
        <v>11852</v>
      </c>
      <c r="R171" s="52">
        <v>19147</v>
      </c>
      <c r="S171" s="52">
        <v>20916</v>
      </c>
      <c r="T171" s="52">
        <v>31217</v>
      </c>
      <c r="U171" s="52">
        <v>26062</v>
      </c>
      <c r="V171" s="52">
        <v>24258</v>
      </c>
      <c r="W171" s="52">
        <v>23387</v>
      </c>
      <c r="DA171" s="63" t="s">
        <v>1566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2808</v>
      </c>
      <c r="Q172" s="52">
        <v>9389</v>
      </c>
      <c r="R172" s="52">
        <v>18600</v>
      </c>
      <c r="S172" s="52">
        <v>26867</v>
      </c>
      <c r="T172" s="52">
        <v>23024</v>
      </c>
      <c r="U172" s="52">
        <v>24781</v>
      </c>
      <c r="V172" s="52">
        <v>21454</v>
      </c>
      <c r="W172" s="52">
        <v>19130</v>
      </c>
      <c r="DA172" s="63" t="s">
        <v>1567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22</v>
      </c>
      <c r="Q176" s="52">
        <v>96</v>
      </c>
      <c r="R176" s="52">
        <v>129</v>
      </c>
      <c r="S176" s="52">
        <v>103</v>
      </c>
      <c r="T176" s="52">
        <v>56</v>
      </c>
      <c r="U176" s="52">
        <v>70</v>
      </c>
      <c r="V176" s="52">
        <v>92</v>
      </c>
      <c r="W176" s="52">
        <v>165</v>
      </c>
      <c r="DA176" s="63" t="s">
        <v>1568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6712</v>
      </c>
      <c r="Q177" s="36">
        <v>21314</v>
      </c>
      <c r="R177" s="36">
        <v>37748</v>
      </c>
      <c r="S177" s="36">
        <v>48119</v>
      </c>
      <c r="T177" s="36">
        <v>54614</v>
      </c>
      <c r="U177" s="36">
        <v>51368</v>
      </c>
      <c r="V177" s="36">
        <v>46191</v>
      </c>
      <c r="W177" s="36">
        <v>42952</v>
      </c>
      <c r="DA177" s="60" t="s">
        <v>1569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251.65844210675573</v>
      </c>
      <c r="C3" s="117">
        <f t="shared" si="0"/>
        <v>237.80129113267586</v>
      </c>
      <c r="D3" s="117">
        <f t="shared" si="0"/>
        <v>193.05212846699217</v>
      </c>
      <c r="E3" s="117">
        <f t="shared" si="0"/>
        <v>161.23629748689348</v>
      </c>
      <c r="F3" s="117">
        <f t="shared" si="0"/>
        <v>152.73706039269121</v>
      </c>
      <c r="G3" s="117">
        <f t="shared" si="0"/>
        <v>110.90870723966326</v>
      </c>
      <c r="H3" s="117">
        <f t="shared" si="0"/>
        <v>104.20984140432361</v>
      </c>
      <c r="I3" s="117">
        <f t="shared" si="0"/>
        <v>89.424448593240399</v>
      </c>
      <c r="J3" s="117">
        <f t="shared" si="0"/>
        <v>89.43169826950421</v>
      </c>
      <c r="K3" s="117">
        <f t="shared" si="0"/>
        <v>66.098555162748568</v>
      </c>
      <c r="L3" s="117">
        <f t="shared" si="0"/>
        <v>70.40193353280543</v>
      </c>
      <c r="M3" s="117">
        <f t="shared" si="0"/>
        <v>47.164593229949155</v>
      </c>
      <c r="N3" s="117">
        <f t="shared" si="0"/>
        <v>48.939936651385089</v>
      </c>
      <c r="O3" s="117">
        <f t="shared" si="0"/>
        <v>37.399477891409902</v>
      </c>
      <c r="P3" s="117">
        <f t="shared" si="0"/>
        <v>31.078852596835006</v>
      </c>
      <c r="Q3" s="117">
        <f t="shared" si="0"/>
        <v>25.357332087697984</v>
      </c>
      <c r="R3" s="117">
        <f t="shared" ref="R3:V3" si="1">R4+R7+R9+R19</f>
        <v>24.256021130436196</v>
      </c>
      <c r="S3" s="117">
        <f t="shared" si="1"/>
        <v>26.141081166728888</v>
      </c>
      <c r="T3" s="117">
        <f t="shared" si="1"/>
        <v>22.641865340127655</v>
      </c>
      <c r="U3" s="117">
        <f t="shared" si="1"/>
        <v>22.749203388920932</v>
      </c>
      <c r="V3" s="117">
        <f t="shared" si="1"/>
        <v>15.656375378188757</v>
      </c>
      <c r="W3" s="117">
        <f t="shared" ref="W3" si="2">W4+W7+W9+W19</f>
        <v>13.11181305549443</v>
      </c>
      <c r="DA3" s="129" t="s">
        <v>1571</v>
      </c>
    </row>
    <row r="4" spans="1:105" ht="12.95" customHeight="1" x14ac:dyDescent="0.25">
      <c r="A4" s="121" t="s">
        <v>57</v>
      </c>
      <c r="B4" s="122">
        <f t="shared" ref="B4:Q4" si="3">SUM(B5:B6)</f>
        <v>210.23534100357114</v>
      </c>
      <c r="C4" s="122">
        <f t="shared" si="3"/>
        <v>197.94518167792458</v>
      </c>
      <c r="D4" s="122">
        <f t="shared" si="3"/>
        <v>157.17188098500455</v>
      </c>
      <c r="E4" s="122">
        <f t="shared" si="3"/>
        <v>130.70601470995061</v>
      </c>
      <c r="F4" s="122">
        <f t="shared" si="3"/>
        <v>125.46359335594673</v>
      </c>
      <c r="G4" s="122">
        <f t="shared" si="3"/>
        <v>90.939223848747346</v>
      </c>
      <c r="H4" s="122">
        <f t="shared" si="3"/>
        <v>85.665596237978917</v>
      </c>
      <c r="I4" s="122">
        <f t="shared" si="3"/>
        <v>73.450035835630402</v>
      </c>
      <c r="J4" s="122">
        <f t="shared" si="3"/>
        <v>74.455605499693945</v>
      </c>
      <c r="K4" s="122">
        <f t="shared" si="3"/>
        <v>52.943033931655904</v>
      </c>
      <c r="L4" s="122">
        <f t="shared" si="3"/>
        <v>58.189560815908536</v>
      </c>
      <c r="M4" s="122">
        <f t="shared" si="3"/>
        <v>37.50245536246733</v>
      </c>
      <c r="N4" s="122">
        <f t="shared" si="3"/>
        <v>40.561645149078025</v>
      </c>
      <c r="O4" s="122">
        <f t="shared" si="3"/>
        <v>30.106521705437448</v>
      </c>
      <c r="P4" s="122">
        <f t="shared" si="3"/>
        <v>24.427183342249883</v>
      </c>
      <c r="Q4" s="122">
        <f t="shared" si="3"/>
        <v>19.98956653041742</v>
      </c>
      <c r="R4" s="122">
        <f t="shared" ref="R4:V4" si="4">SUM(R5:R6)</f>
        <v>19.662387319350849</v>
      </c>
      <c r="S4" s="122">
        <f t="shared" si="4"/>
        <v>21.592791230445549</v>
      </c>
      <c r="T4" s="122">
        <f t="shared" si="4"/>
        <v>18.629095349847137</v>
      </c>
      <c r="U4" s="122">
        <f t="shared" si="4"/>
        <v>19.007827892008766</v>
      </c>
      <c r="V4" s="122">
        <f t="shared" si="4"/>
        <v>12.780828809418439</v>
      </c>
      <c r="W4" s="122">
        <f t="shared" ref="W4" si="5">SUM(W5:W6)</f>
        <v>10.804482241690284</v>
      </c>
      <c r="DA4" s="130" t="s">
        <v>1572</v>
      </c>
    </row>
    <row r="5" spans="1:105" ht="12" customHeight="1" x14ac:dyDescent="0.25">
      <c r="A5" s="97" t="s">
        <v>51</v>
      </c>
      <c r="B5" s="98">
        <v>208.72144903524972</v>
      </c>
      <c r="C5" s="98">
        <v>196.55587242111227</v>
      </c>
      <c r="D5" s="98">
        <v>156.10334321733964</v>
      </c>
      <c r="E5" s="98">
        <v>129.83873170440017</v>
      </c>
      <c r="F5" s="98">
        <v>124.65724021173969</v>
      </c>
      <c r="G5" s="98">
        <v>90.423488594643629</v>
      </c>
      <c r="H5" s="98">
        <v>85.176903955298386</v>
      </c>
      <c r="I5" s="98">
        <v>73.045596377291346</v>
      </c>
      <c r="J5" s="98">
        <v>74.050749103164407</v>
      </c>
      <c r="K5" s="98">
        <v>52.657766268806917</v>
      </c>
      <c r="L5" s="98">
        <v>57.874242858507692</v>
      </c>
      <c r="M5" s="98">
        <v>37.295777204547626</v>
      </c>
      <c r="N5" s="98">
        <v>40.328202923473754</v>
      </c>
      <c r="O5" s="98">
        <v>29.924964173115505</v>
      </c>
      <c r="P5" s="98">
        <v>24.281083404987097</v>
      </c>
      <c r="Q5" s="98">
        <v>19.870942008216296</v>
      </c>
      <c r="R5" s="98">
        <v>19.5463743192892</v>
      </c>
      <c r="S5" s="98">
        <v>21.466007451991967</v>
      </c>
      <c r="T5" s="98">
        <v>18.520144262921558</v>
      </c>
      <c r="U5" s="98">
        <v>18.896990541702497</v>
      </c>
      <c r="V5" s="98">
        <v>12.706453616126874</v>
      </c>
      <c r="W5" s="98">
        <v>10.741669055125636</v>
      </c>
      <c r="DA5" s="63" t="s">
        <v>1573</v>
      </c>
    </row>
    <row r="6" spans="1:105" ht="12" customHeight="1" x14ac:dyDescent="0.25">
      <c r="A6" s="97" t="s">
        <v>53</v>
      </c>
      <c r="B6" s="98">
        <v>1.5138919683214236</v>
      </c>
      <c r="C6" s="98">
        <v>1.3893092568123222</v>
      </c>
      <c r="D6" s="98">
        <v>1.0685377676649013</v>
      </c>
      <c r="E6" s="98">
        <v>0.86728300555041948</v>
      </c>
      <c r="F6" s="98">
        <v>0.80635314420703796</v>
      </c>
      <c r="G6" s="98">
        <v>0.51573525410371923</v>
      </c>
      <c r="H6" s="98">
        <v>0.48869228268052955</v>
      </c>
      <c r="I6" s="98">
        <v>0.40443945833905742</v>
      </c>
      <c r="J6" s="98">
        <v>0.4048563965295327</v>
      </c>
      <c r="K6" s="98">
        <v>0.28526766284898603</v>
      </c>
      <c r="L6" s="98">
        <v>0.31531795740084312</v>
      </c>
      <c r="M6" s="98">
        <v>0.20667815791970712</v>
      </c>
      <c r="N6" s="98">
        <v>0.23344222560427047</v>
      </c>
      <c r="O6" s="98">
        <v>0.18155753232194177</v>
      </c>
      <c r="P6" s="98">
        <v>0.14609993726278511</v>
      </c>
      <c r="Q6" s="98">
        <v>0.11862452220112522</v>
      </c>
      <c r="R6" s="98">
        <v>0.11601300006164737</v>
      </c>
      <c r="S6" s="98">
        <v>0.12678377845358219</v>
      </c>
      <c r="T6" s="98">
        <v>0.10895108692557856</v>
      </c>
      <c r="U6" s="98">
        <v>0.11083735030626907</v>
      </c>
      <c r="V6" s="98">
        <v>7.4375193291566513E-2</v>
      </c>
      <c r="W6" s="98">
        <v>6.2813186564647724E-2</v>
      </c>
      <c r="DA6" s="63" t="s">
        <v>1574</v>
      </c>
    </row>
    <row r="7" spans="1:105" ht="12.95" customHeight="1" x14ac:dyDescent="0.25">
      <c r="A7" s="121" t="s">
        <v>92</v>
      </c>
      <c r="B7" s="122">
        <f t="shared" ref="B7:W7" si="6">B8</f>
        <v>5.9679217046394494E-3</v>
      </c>
      <c r="C7" s="122">
        <f t="shared" si="6"/>
        <v>6.6925722623509265E-3</v>
      </c>
      <c r="D7" s="122">
        <f t="shared" si="6"/>
        <v>6.8816281654757935E-3</v>
      </c>
      <c r="E7" s="122">
        <f t="shared" si="6"/>
        <v>9.7770860389087624E-3</v>
      </c>
      <c r="F7" s="122">
        <f t="shared" si="6"/>
        <v>4.9100286554735716E-3</v>
      </c>
      <c r="G7" s="122">
        <f t="shared" si="6"/>
        <v>4.0660441836343469E-3</v>
      </c>
      <c r="H7" s="122">
        <f t="shared" si="6"/>
        <v>3.5675703023592938E-3</v>
      </c>
      <c r="I7" s="122">
        <f t="shared" si="6"/>
        <v>2.618065946693678E-3</v>
      </c>
      <c r="J7" s="122">
        <f t="shared" si="6"/>
        <v>1.7851248313427524E-3</v>
      </c>
      <c r="K7" s="122">
        <f t="shared" si="6"/>
        <v>1.1323407153149456E-3</v>
      </c>
      <c r="L7" s="122">
        <f t="shared" si="6"/>
        <v>1.0602883923268845E-3</v>
      </c>
      <c r="M7" s="122">
        <f t="shared" si="6"/>
        <v>1.3528509571643424E-3</v>
      </c>
      <c r="N7" s="122">
        <f t="shared" si="6"/>
        <v>2.3487000317193116E-3</v>
      </c>
      <c r="O7" s="122">
        <f t="shared" si="6"/>
        <v>4.0221466804362203E-3</v>
      </c>
      <c r="P7" s="122">
        <f t="shared" si="6"/>
        <v>3.1753551912279583E-3</v>
      </c>
      <c r="Q7" s="122">
        <f t="shared" si="6"/>
        <v>5.7356071746088796E-3</v>
      </c>
      <c r="R7" s="122">
        <f t="shared" si="6"/>
        <v>3.3180032071687083E-3</v>
      </c>
      <c r="S7" s="122">
        <f t="shared" si="6"/>
        <v>3.7835175210042963E-3</v>
      </c>
      <c r="T7" s="122">
        <f t="shared" si="6"/>
        <v>2.9262121008106954E-3</v>
      </c>
      <c r="U7" s="122">
        <f t="shared" si="6"/>
        <v>2.2261180599301221E-3</v>
      </c>
      <c r="V7" s="122">
        <f t="shared" si="6"/>
        <v>1.164884483617138E-3</v>
      </c>
      <c r="W7" s="122">
        <f t="shared" si="6"/>
        <v>4.0789172917839964E-4</v>
      </c>
      <c r="DA7" s="130" t="s">
        <v>1575</v>
      </c>
    </row>
    <row r="8" spans="1:105" ht="12" customHeight="1" x14ac:dyDescent="0.25">
      <c r="A8" s="97" t="s">
        <v>53</v>
      </c>
      <c r="B8" s="98">
        <v>5.9679217046394494E-3</v>
      </c>
      <c r="C8" s="98">
        <v>6.6925722623509265E-3</v>
      </c>
      <c r="D8" s="98">
        <v>6.8816281654757935E-3</v>
      </c>
      <c r="E8" s="98">
        <v>9.7770860389087624E-3</v>
      </c>
      <c r="F8" s="98">
        <v>4.9100286554735716E-3</v>
      </c>
      <c r="G8" s="98">
        <v>4.0660441836343469E-3</v>
      </c>
      <c r="H8" s="98">
        <v>3.5675703023592938E-3</v>
      </c>
      <c r="I8" s="98">
        <v>2.618065946693678E-3</v>
      </c>
      <c r="J8" s="98">
        <v>1.7851248313427524E-3</v>
      </c>
      <c r="K8" s="98">
        <v>1.1323407153149456E-3</v>
      </c>
      <c r="L8" s="98">
        <v>1.0602883923268845E-3</v>
      </c>
      <c r="M8" s="98">
        <v>1.3528509571643424E-3</v>
      </c>
      <c r="N8" s="98">
        <v>2.3487000317193116E-3</v>
      </c>
      <c r="O8" s="98">
        <v>4.0221466804362203E-3</v>
      </c>
      <c r="P8" s="98">
        <v>3.1753551912279583E-3</v>
      </c>
      <c r="Q8" s="98">
        <v>5.7356071746088796E-3</v>
      </c>
      <c r="R8" s="98">
        <v>3.3180032071687083E-3</v>
      </c>
      <c r="S8" s="98">
        <v>3.7835175210042963E-3</v>
      </c>
      <c r="T8" s="98">
        <v>2.9262121008106954E-3</v>
      </c>
      <c r="U8" s="98">
        <v>2.2261180599301221E-3</v>
      </c>
      <c r="V8" s="98">
        <v>1.164884483617138E-3</v>
      </c>
      <c r="W8" s="98">
        <v>4.0789172917839964E-4</v>
      </c>
      <c r="DA8" s="63" t="s">
        <v>1576</v>
      </c>
    </row>
    <row r="9" spans="1:105" ht="12" customHeight="1" x14ac:dyDescent="0.25">
      <c r="A9" s="121" t="s">
        <v>55</v>
      </c>
      <c r="B9" s="122">
        <v>36.247432427586048</v>
      </c>
      <c r="C9" s="122">
        <v>34.39760133981418</v>
      </c>
      <c r="D9" s="122">
        <v>30.942289850007505</v>
      </c>
      <c r="E9" s="122">
        <v>26.352859611318735</v>
      </c>
      <c r="F9" s="122">
        <v>23.396810796773615</v>
      </c>
      <c r="G9" s="122">
        <v>17.396223818856548</v>
      </c>
      <c r="H9" s="122">
        <v>15.899199990364037</v>
      </c>
      <c r="I9" s="122">
        <v>13.960783049598529</v>
      </c>
      <c r="J9" s="122">
        <v>12.998038611819558</v>
      </c>
      <c r="K9" s="122">
        <v>11.106948031127766</v>
      </c>
      <c r="L9" s="122">
        <v>10.403994789089422</v>
      </c>
      <c r="M9" s="122">
        <v>8.1794263205912205</v>
      </c>
      <c r="N9" s="122">
        <v>7.0018294857750174</v>
      </c>
      <c r="O9" s="122">
        <v>6.1753337355694331</v>
      </c>
      <c r="P9" s="122">
        <v>5.6545652904252339</v>
      </c>
      <c r="Q9" s="122">
        <v>4.5462348622417874</v>
      </c>
      <c r="R9" s="122">
        <v>3.8366617013472148</v>
      </c>
      <c r="S9" s="122">
        <v>3.816507037558778</v>
      </c>
      <c r="T9" s="122">
        <v>3.340403251550577</v>
      </c>
      <c r="U9" s="122">
        <v>3.1351556217630554</v>
      </c>
      <c r="V9" s="122">
        <v>2.4207761891078055</v>
      </c>
      <c r="W9" s="122">
        <v>1.9191499254348972</v>
      </c>
      <c r="DA9" s="130" t="s">
        <v>1577</v>
      </c>
    </row>
    <row r="10" spans="1:105" ht="12" customHeight="1" x14ac:dyDescent="0.25">
      <c r="A10" s="97" t="s">
        <v>143</v>
      </c>
      <c r="B10" s="98">
        <v>4.4531275159089523</v>
      </c>
      <c r="C10" s="98">
        <v>4.5746998024763936</v>
      </c>
      <c r="D10" s="98">
        <v>4.487948382149578</v>
      </c>
      <c r="E10" s="98">
        <v>4.1274072092824179</v>
      </c>
      <c r="F10" s="98">
        <v>4.4969033727794203</v>
      </c>
      <c r="G10" s="98">
        <v>3.2512582379547927</v>
      </c>
      <c r="H10" s="98">
        <v>3.6127467871755403</v>
      </c>
      <c r="I10" s="98">
        <v>3.5271861807885099</v>
      </c>
      <c r="J10" s="98">
        <v>3.8406133692019004</v>
      </c>
      <c r="K10" s="98">
        <v>3.1965568301722462</v>
      </c>
      <c r="L10" s="98">
        <v>3.52727620139486</v>
      </c>
      <c r="M10" s="98">
        <v>2.5979268176172745</v>
      </c>
      <c r="N10" s="98">
        <v>1.6484666093436506</v>
      </c>
      <c r="O10" s="98">
        <v>1.8748686347568551</v>
      </c>
      <c r="P10" s="98">
        <v>2.0431833381102509</v>
      </c>
      <c r="Q10" s="98">
        <v>1.5741377663131733</v>
      </c>
      <c r="R10" s="98">
        <v>0.94633132702780187</v>
      </c>
      <c r="S10" s="98">
        <v>0.95098882201203783</v>
      </c>
      <c r="T10" s="98">
        <v>0.70421324161650856</v>
      </c>
      <c r="U10" s="98">
        <v>0.78673449890130853</v>
      </c>
      <c r="V10" s="98">
        <v>0.80166236744052755</v>
      </c>
      <c r="W10" s="98">
        <v>0.54382822203114523</v>
      </c>
      <c r="DA10" s="63" t="s">
        <v>1578</v>
      </c>
    </row>
    <row r="11" spans="1:105" ht="12" customHeight="1" x14ac:dyDescent="0.25">
      <c r="A11" s="97" t="s">
        <v>124</v>
      </c>
      <c r="B11" s="98">
        <v>1.3649432422489662</v>
      </c>
      <c r="C11" s="98">
        <v>1.0377896488866447</v>
      </c>
      <c r="D11" s="98">
        <v>0.929637393182425</v>
      </c>
      <c r="E11" s="98">
        <v>0.68992105176843821</v>
      </c>
      <c r="F11" s="98">
        <v>0.58537815450252306</v>
      </c>
      <c r="G11" s="98">
        <v>0.56282910995202018</v>
      </c>
      <c r="H11" s="98">
        <v>0.45209386642535054</v>
      </c>
      <c r="I11" s="98">
        <v>0.40281470104983119</v>
      </c>
      <c r="J11" s="98">
        <v>0.40504385448497099</v>
      </c>
      <c r="K11" s="98">
        <v>0.2257477169786761</v>
      </c>
      <c r="L11" s="98">
        <v>0.17783310084567852</v>
      </c>
      <c r="M11" s="98">
        <v>0.13949333791820739</v>
      </c>
      <c r="N11" s="98">
        <v>0.10543312729746572</v>
      </c>
      <c r="O11" s="98">
        <v>6.2457993854715427E-2</v>
      </c>
      <c r="P11" s="98">
        <v>5.8572296016098889E-2</v>
      </c>
      <c r="Q11" s="98">
        <v>5.1080557311177797E-2</v>
      </c>
      <c r="R11" s="98">
        <v>4.3045728304821049E-2</v>
      </c>
      <c r="S11" s="98">
        <v>4.5212671369208285E-2</v>
      </c>
      <c r="T11" s="98">
        <v>3.8817874570914714E-2</v>
      </c>
      <c r="U11" s="98">
        <v>3.1915649085440569E-2</v>
      </c>
      <c r="V11" s="98">
        <v>1.8506333517935486E-2</v>
      </c>
      <c r="W11" s="98">
        <v>1.5651135011079668E-2</v>
      </c>
      <c r="DA11" s="63" t="s">
        <v>1579</v>
      </c>
    </row>
    <row r="12" spans="1:105" ht="12" customHeight="1" x14ac:dyDescent="0.25">
      <c r="A12" s="97" t="s">
        <v>123</v>
      </c>
      <c r="B12" s="98">
        <v>3.2028479813138717E-3</v>
      </c>
      <c r="C12" s="98">
        <v>2.4775038651989496E-3</v>
      </c>
      <c r="D12" s="98">
        <v>2.0736808531131379E-3</v>
      </c>
      <c r="E12" s="98">
        <v>1.5353872666081067E-3</v>
      </c>
      <c r="F12" s="98">
        <v>1.5342256551621638E-3</v>
      </c>
      <c r="G12" s="98">
        <v>1.7616815266018446E-3</v>
      </c>
      <c r="H12" s="98">
        <v>1.7964601753908539E-3</v>
      </c>
      <c r="I12" s="98">
        <v>1.7223175139511912E-3</v>
      </c>
      <c r="J12" s="98">
        <v>1.9188862878866354E-3</v>
      </c>
      <c r="K12" s="98">
        <v>1.5509051631750848E-3</v>
      </c>
      <c r="L12" s="98">
        <v>1.2585659005194714E-3</v>
      </c>
      <c r="M12" s="98">
        <v>1.1589318642817358E-3</v>
      </c>
      <c r="N12" s="98">
        <v>7.0074847705552459E-4</v>
      </c>
      <c r="O12" s="98">
        <v>2.1593065225788629E-4</v>
      </c>
      <c r="P12" s="98">
        <v>2.3371416227989589E-4</v>
      </c>
      <c r="Q12" s="98">
        <v>2.3508390130335733E-4</v>
      </c>
      <c r="R12" s="98">
        <v>2.0229109715629083E-4</v>
      </c>
      <c r="S12" s="98">
        <v>2.1584187717489667E-4</v>
      </c>
      <c r="T12" s="98">
        <v>2.0851735737518161E-4</v>
      </c>
      <c r="U12" s="98">
        <v>0</v>
      </c>
      <c r="V12" s="98">
        <v>0</v>
      </c>
      <c r="W12" s="98">
        <v>0</v>
      </c>
      <c r="DA12" s="63" t="s">
        <v>1580</v>
      </c>
    </row>
    <row r="13" spans="1:105" ht="12" customHeight="1" x14ac:dyDescent="0.25">
      <c r="A13" s="100" t="s">
        <v>50</v>
      </c>
      <c r="B13" s="101">
        <v>1.5971333935969668E-3</v>
      </c>
      <c r="C13" s="101">
        <v>1.2311347924867078E-3</v>
      </c>
      <c r="D13" s="101">
        <v>1.0315308110829711E-3</v>
      </c>
      <c r="E13" s="101">
        <v>7.5801204080430163E-4</v>
      </c>
      <c r="F13" s="101">
        <v>7.5185046657622815E-4</v>
      </c>
      <c r="G13" s="101">
        <v>8.597454058649459E-4</v>
      </c>
      <c r="H13" s="101">
        <v>7.4461271983921934E-4</v>
      </c>
      <c r="I13" s="101">
        <v>7.457384616056037E-4</v>
      </c>
      <c r="J13" s="101">
        <v>8.9337748577548017E-4</v>
      </c>
      <c r="K13" s="101">
        <v>7.3138119941938608E-4</v>
      </c>
      <c r="L13" s="101">
        <v>5.3261472051687364E-4</v>
      </c>
      <c r="M13" s="101">
        <v>5.3077858126870567E-4</v>
      </c>
      <c r="N13" s="101">
        <v>3.1215245311468325E-4</v>
      </c>
      <c r="O13" s="101">
        <v>8.1488990014452284E-5</v>
      </c>
      <c r="P13" s="101">
        <v>8.9925493381109124E-5</v>
      </c>
      <c r="Q13" s="101">
        <v>7.3050599175857923E-5</v>
      </c>
      <c r="R13" s="101">
        <v>5.7556423208475306E-5</v>
      </c>
      <c r="S13" s="101">
        <v>7.1257013663323794E-5</v>
      </c>
      <c r="T13" s="101">
        <v>7.797854442052009E-5</v>
      </c>
      <c r="U13" s="101">
        <v>0</v>
      </c>
      <c r="V13" s="101">
        <v>0</v>
      </c>
      <c r="W13" s="101">
        <v>0</v>
      </c>
      <c r="DA13" s="131" t="s">
        <v>1581</v>
      </c>
    </row>
    <row r="14" spans="1:105" ht="12" customHeight="1" x14ac:dyDescent="0.25">
      <c r="A14" s="103" t="s">
        <v>52</v>
      </c>
      <c r="B14" s="104">
        <v>1.6057145877169049E-3</v>
      </c>
      <c r="C14" s="104">
        <v>1.2463690727122418E-3</v>
      </c>
      <c r="D14" s="104">
        <v>1.042150042030167E-3</v>
      </c>
      <c r="E14" s="104">
        <v>7.7737522580380498E-4</v>
      </c>
      <c r="F14" s="104">
        <v>7.823751885859358E-4</v>
      </c>
      <c r="G14" s="104">
        <v>9.0193612073689866E-4</v>
      </c>
      <c r="H14" s="104">
        <v>1.0518474555516345E-3</v>
      </c>
      <c r="I14" s="104">
        <v>9.7657905234558749E-4</v>
      </c>
      <c r="J14" s="104">
        <v>1.0255088021111553E-3</v>
      </c>
      <c r="K14" s="104">
        <v>8.1952396375569868E-4</v>
      </c>
      <c r="L14" s="104">
        <v>7.2595118000259775E-4</v>
      </c>
      <c r="M14" s="104">
        <v>6.2815328301303022E-4</v>
      </c>
      <c r="N14" s="104">
        <v>3.8859602394084134E-4</v>
      </c>
      <c r="O14" s="104">
        <v>1.3444166224343401E-4</v>
      </c>
      <c r="P14" s="104">
        <v>1.4378866889878676E-4</v>
      </c>
      <c r="Q14" s="104">
        <v>1.6203330212749941E-4</v>
      </c>
      <c r="R14" s="104">
        <v>1.4473467394781551E-4</v>
      </c>
      <c r="S14" s="104">
        <v>1.4458486351157286E-4</v>
      </c>
      <c r="T14" s="104">
        <v>1.3053881295466152E-4</v>
      </c>
      <c r="U14" s="104">
        <v>0</v>
      </c>
      <c r="V14" s="104">
        <v>0</v>
      </c>
      <c r="W14" s="104">
        <v>0</v>
      </c>
      <c r="DA14" s="132" t="s">
        <v>1582</v>
      </c>
    </row>
    <row r="15" spans="1:105" ht="12" customHeight="1" x14ac:dyDescent="0.25">
      <c r="A15" s="106" t="s">
        <v>122</v>
      </c>
      <c r="B15" s="101">
        <v>24.093321406019378</v>
      </c>
      <c r="C15" s="101">
        <v>22.757521953384725</v>
      </c>
      <c r="D15" s="101">
        <v>20.174642316767816</v>
      </c>
      <c r="E15" s="101">
        <v>16.940231467243013</v>
      </c>
      <c r="F15" s="101">
        <v>14.063624050051654</v>
      </c>
      <c r="G15" s="101">
        <v>9.891278399186346</v>
      </c>
      <c r="H15" s="101">
        <v>7.8972894433161809</v>
      </c>
      <c r="I15" s="101">
        <v>6.4015074525104279</v>
      </c>
      <c r="J15" s="101">
        <v>5.4312250344692146</v>
      </c>
      <c r="K15" s="101">
        <v>4.6249368726200029</v>
      </c>
      <c r="L15" s="101">
        <v>4.0527388250496914</v>
      </c>
      <c r="M15" s="101">
        <v>3.2499918470498295</v>
      </c>
      <c r="N15" s="101">
        <v>3.0773822478695942</v>
      </c>
      <c r="O15" s="101">
        <v>2.4520935914418591</v>
      </c>
      <c r="P15" s="101">
        <v>2.0430540656452738</v>
      </c>
      <c r="Q15" s="101">
        <v>1.6834360124589445</v>
      </c>
      <c r="R15" s="101">
        <v>1.6448533279913262</v>
      </c>
      <c r="S15" s="101">
        <v>1.5988206142129111</v>
      </c>
      <c r="T15" s="101">
        <v>1.48131232105259</v>
      </c>
      <c r="U15" s="101">
        <v>1.3085508083486335</v>
      </c>
      <c r="V15" s="101">
        <v>0.90600688670683338</v>
      </c>
      <c r="W15" s="101">
        <v>0.77054135682988134</v>
      </c>
      <c r="DA15" s="131" t="s">
        <v>1583</v>
      </c>
    </row>
    <row r="16" spans="1:105" ht="12" customHeight="1" x14ac:dyDescent="0.25">
      <c r="A16" s="107" t="s">
        <v>121</v>
      </c>
      <c r="B16" s="104">
        <v>6.3328374154274387</v>
      </c>
      <c r="C16" s="104">
        <v>6.025112431201217</v>
      </c>
      <c r="D16" s="104">
        <v>5.3479880770545734</v>
      </c>
      <c r="E16" s="104">
        <v>4.5937644957582577</v>
      </c>
      <c r="F16" s="104">
        <v>4.2493709937848543</v>
      </c>
      <c r="G16" s="104">
        <v>3.6890963902367875</v>
      </c>
      <c r="H16" s="104">
        <v>3.9352734332715733</v>
      </c>
      <c r="I16" s="104">
        <v>3.6275523977358093</v>
      </c>
      <c r="J16" s="104">
        <v>3.3192374673755847</v>
      </c>
      <c r="K16" s="104">
        <v>3.0581557061936664</v>
      </c>
      <c r="L16" s="104">
        <v>2.6448880958986729</v>
      </c>
      <c r="M16" s="104">
        <v>2.1908553861416271</v>
      </c>
      <c r="N16" s="104">
        <v>2.1698467527872505</v>
      </c>
      <c r="O16" s="104">
        <v>1.7856975848637457</v>
      </c>
      <c r="P16" s="104">
        <v>1.5095218764913305</v>
      </c>
      <c r="Q16" s="104">
        <v>1.2373454422571883</v>
      </c>
      <c r="R16" s="104">
        <v>1.2022290269261093</v>
      </c>
      <c r="S16" s="104">
        <v>1.2212690880874455</v>
      </c>
      <c r="T16" s="104">
        <v>1.1158512969531882</v>
      </c>
      <c r="U16" s="104">
        <v>1.0079546654276725</v>
      </c>
      <c r="V16" s="104">
        <v>0.69460060144250912</v>
      </c>
      <c r="W16" s="104">
        <v>0.58912921156279108</v>
      </c>
      <c r="DA16" s="132" t="s">
        <v>1584</v>
      </c>
    </row>
    <row r="17" spans="1:105" ht="12" customHeight="1" x14ac:dyDescent="0.25">
      <c r="A17" s="108" t="s">
        <v>53</v>
      </c>
      <c r="B17" s="98">
        <v>2.9759020834997862</v>
      </c>
      <c r="C17" s="98">
        <v>2.8172144680448978</v>
      </c>
      <c r="D17" s="98">
        <v>2.5050597193062858</v>
      </c>
      <c r="E17" s="98">
        <v>2.1327796577416005</v>
      </c>
      <c r="F17" s="98">
        <v>1.9619710711785985</v>
      </c>
      <c r="G17" s="98">
        <v>1.6958315768106729</v>
      </c>
      <c r="H17" s="98">
        <v>1.5296649407116951</v>
      </c>
      <c r="I17" s="98">
        <v>1.4733825407097956</v>
      </c>
      <c r="J17" s="98">
        <v>1.450290435202944</v>
      </c>
      <c r="K17" s="98">
        <v>1.364450092864848</v>
      </c>
      <c r="L17" s="98">
        <v>1.05637158646534</v>
      </c>
      <c r="M17" s="98">
        <v>0.94210359494022478</v>
      </c>
      <c r="N17" s="98">
        <v>0.91546513882365155</v>
      </c>
      <c r="O17" s="98">
        <v>0.65341061277110268</v>
      </c>
      <c r="P17" s="98">
        <v>0.5575685491645731</v>
      </c>
      <c r="Q17" s="98">
        <v>0.36821307735927367</v>
      </c>
      <c r="R17" s="98">
        <v>0.32536501008300267</v>
      </c>
      <c r="S17" s="98">
        <v>0.38419021544289833</v>
      </c>
      <c r="T17" s="98">
        <v>0.39581935610664387</v>
      </c>
      <c r="U17" s="98">
        <v>0.36312313137073288</v>
      </c>
      <c r="V17" s="98">
        <v>0.25289985696346029</v>
      </c>
      <c r="W17" s="98">
        <v>0.22223119977349526</v>
      </c>
      <c r="DA17" s="63" t="s">
        <v>1585</v>
      </c>
    </row>
    <row r="18" spans="1:105" ht="12" customHeight="1" x14ac:dyDescent="0.25">
      <c r="A18" s="108" t="s">
        <v>52</v>
      </c>
      <c r="B18" s="98">
        <v>3.3569353319276525</v>
      </c>
      <c r="C18" s="98">
        <v>3.2078979631563196</v>
      </c>
      <c r="D18" s="98">
        <v>2.8429283577482871</v>
      </c>
      <c r="E18" s="98">
        <v>2.4609848380166572</v>
      </c>
      <c r="F18" s="98">
        <v>2.287399922606256</v>
      </c>
      <c r="G18" s="98">
        <v>1.9932648134261146</v>
      </c>
      <c r="H18" s="98">
        <v>2.4056084925598782</v>
      </c>
      <c r="I18" s="98">
        <v>2.1541698570260137</v>
      </c>
      <c r="J18" s="98">
        <v>1.8689470321726405</v>
      </c>
      <c r="K18" s="98">
        <v>1.6937056133288182</v>
      </c>
      <c r="L18" s="98">
        <v>1.5885165094333331</v>
      </c>
      <c r="M18" s="98">
        <v>1.2487517912014021</v>
      </c>
      <c r="N18" s="98">
        <v>1.2543816139635988</v>
      </c>
      <c r="O18" s="98">
        <v>1.132286972092643</v>
      </c>
      <c r="P18" s="98">
        <v>0.95195332732675741</v>
      </c>
      <c r="Q18" s="98">
        <v>0.86913236489791468</v>
      </c>
      <c r="R18" s="98">
        <v>0.87686401684310677</v>
      </c>
      <c r="S18" s="98">
        <v>0.83707887264454717</v>
      </c>
      <c r="T18" s="98">
        <v>0.72003194084654432</v>
      </c>
      <c r="U18" s="98">
        <v>0.6448315340569396</v>
      </c>
      <c r="V18" s="98">
        <v>0.44170074447904883</v>
      </c>
      <c r="W18" s="98">
        <v>0.36689801178929576</v>
      </c>
      <c r="DA18" s="63" t="s">
        <v>1586</v>
      </c>
    </row>
    <row r="19" spans="1:105" ht="12" customHeight="1" x14ac:dyDescent="0.25">
      <c r="A19" s="121" t="s">
        <v>54</v>
      </c>
      <c r="B19" s="122">
        <v>5.1697007538939017</v>
      </c>
      <c r="C19" s="122">
        <v>5.4518155426747645</v>
      </c>
      <c r="D19" s="122">
        <v>4.931076003814642</v>
      </c>
      <c r="E19" s="122">
        <v>4.167646079585233</v>
      </c>
      <c r="F19" s="122">
        <v>3.8717462113153704</v>
      </c>
      <c r="G19" s="122">
        <v>2.569193527875719</v>
      </c>
      <c r="H19" s="122">
        <v>2.6414776056782889</v>
      </c>
      <c r="I19" s="122">
        <v>2.0110116420647679</v>
      </c>
      <c r="J19" s="122">
        <v>1.9762690331593733</v>
      </c>
      <c r="K19" s="122">
        <v>2.0474408592495803</v>
      </c>
      <c r="L19" s="122">
        <v>1.8073176394151407</v>
      </c>
      <c r="M19" s="122">
        <v>1.4813586959334453</v>
      </c>
      <c r="N19" s="122">
        <v>1.3741133165003299</v>
      </c>
      <c r="O19" s="122">
        <v>1.1136003037225832</v>
      </c>
      <c r="P19" s="122">
        <v>0.99392860896865853</v>
      </c>
      <c r="Q19" s="122">
        <v>0.81579508786416544</v>
      </c>
      <c r="R19" s="122">
        <v>0.75365410653096432</v>
      </c>
      <c r="S19" s="122">
        <v>0.72799938120355645</v>
      </c>
      <c r="T19" s="122">
        <v>0.66944052662913134</v>
      </c>
      <c r="U19" s="122">
        <v>0.60399375708918068</v>
      </c>
      <c r="V19" s="122">
        <v>0.45360549517889726</v>
      </c>
      <c r="W19" s="122">
        <v>0.3877729966400697</v>
      </c>
      <c r="DA19" s="130" t="s">
        <v>1587</v>
      </c>
    </row>
    <row r="20" spans="1:105" ht="12" customHeight="1" x14ac:dyDescent="0.25">
      <c r="A20" s="97" t="s">
        <v>51</v>
      </c>
      <c r="B20" s="98">
        <v>0.28544064574590022</v>
      </c>
      <c r="C20" s="98">
        <v>0.29324548922298088</v>
      </c>
      <c r="D20" s="98">
        <v>0.26219077368360694</v>
      </c>
      <c r="E20" s="98">
        <v>0.21451456869057745</v>
      </c>
      <c r="F20" s="98">
        <v>0.22410233121605627</v>
      </c>
      <c r="G20" s="98">
        <v>0.12920845544973159</v>
      </c>
      <c r="H20" s="98">
        <v>0.14431314402651019</v>
      </c>
      <c r="I20" s="98">
        <v>0.11062242902246859</v>
      </c>
      <c r="J20" s="98">
        <v>0.1176659025262</v>
      </c>
      <c r="K20" s="98">
        <v>0.10397440746966599</v>
      </c>
      <c r="L20" s="98">
        <v>0.10346804241903126</v>
      </c>
      <c r="M20" s="98">
        <v>0.10122289099073283</v>
      </c>
      <c r="N20" s="98">
        <v>9.3579822298652915E-2</v>
      </c>
      <c r="O20" s="98">
        <v>6.6375274672781051E-2</v>
      </c>
      <c r="P20" s="98">
        <v>3.5922422852775374E-2</v>
      </c>
      <c r="Q20" s="98">
        <v>4.855737078436987E-2</v>
      </c>
      <c r="R20" s="98">
        <v>5.1662367440527199E-2</v>
      </c>
      <c r="S20" s="98">
        <v>5.9186013184293416E-2</v>
      </c>
      <c r="T20" s="98">
        <v>5.4576287379382776E-2</v>
      </c>
      <c r="U20" s="98">
        <v>4.9464985191554345E-2</v>
      </c>
      <c r="V20" s="98">
        <v>4.8891755039648405E-2</v>
      </c>
      <c r="W20" s="98">
        <v>4.2275723703066717E-2</v>
      </c>
      <c r="DA20" s="63" t="s">
        <v>1588</v>
      </c>
    </row>
    <row r="21" spans="1:105" ht="12" customHeight="1" x14ac:dyDescent="0.25">
      <c r="A21" s="97" t="s">
        <v>50</v>
      </c>
      <c r="B21" s="98">
        <v>3.9581069008196287E-2</v>
      </c>
      <c r="C21" s="98">
        <v>4.1331415499570451E-2</v>
      </c>
      <c r="D21" s="98">
        <v>3.7076293939073912E-2</v>
      </c>
      <c r="E21" s="98">
        <v>2.948403242874854E-2</v>
      </c>
      <c r="F21" s="98">
        <v>2.730844541519243E-2</v>
      </c>
      <c r="G21" s="98">
        <v>1.8493170911601582E-2</v>
      </c>
      <c r="H21" s="98">
        <v>1.7402902585982101E-2</v>
      </c>
      <c r="I21" s="98">
        <v>1.2522159737596326E-2</v>
      </c>
      <c r="J21" s="98">
        <v>1.2067370282927439E-2</v>
      </c>
      <c r="K21" s="98">
        <v>1.2862052409062213E-2</v>
      </c>
      <c r="L21" s="98">
        <v>1.1004010792842762E-2</v>
      </c>
      <c r="M21" s="98">
        <v>6.8241842737726006E-3</v>
      </c>
      <c r="N21" s="98">
        <v>3.1437966952995817E-3</v>
      </c>
      <c r="O21" s="98">
        <v>1.3543259301353572E-3</v>
      </c>
      <c r="P21" s="98">
        <v>1.6228071035924549E-3</v>
      </c>
      <c r="Q21" s="98">
        <v>2.2727801043767475E-3</v>
      </c>
      <c r="R21" s="98">
        <v>3.2178314476295771E-3</v>
      </c>
      <c r="S21" s="98">
        <v>2.9729892307648882E-3</v>
      </c>
      <c r="T21" s="98">
        <v>2.3124793892359175E-3</v>
      </c>
      <c r="U21" s="98">
        <v>1.6731988240794051E-3</v>
      </c>
      <c r="V21" s="98">
        <v>9.4638702747190824E-4</v>
      </c>
      <c r="W21" s="98">
        <v>1.1208377659178033E-3</v>
      </c>
      <c r="DA21" s="63" t="s">
        <v>1589</v>
      </c>
    </row>
    <row r="22" spans="1:105" ht="12" customHeight="1" x14ac:dyDescent="0.25">
      <c r="A22" s="109" t="s">
        <v>120</v>
      </c>
      <c r="B22" s="33">
        <v>4.8446790391398054</v>
      </c>
      <c r="C22" s="33">
        <v>5.1172386379522132</v>
      </c>
      <c r="D22" s="33">
        <v>4.6318089361919608</v>
      </c>
      <c r="E22" s="33">
        <v>3.9236474784659068</v>
      </c>
      <c r="F22" s="33">
        <v>3.6203354346841219</v>
      </c>
      <c r="G22" s="33">
        <v>2.4214919015143859</v>
      </c>
      <c r="H22" s="33">
        <v>2.4797615590657967</v>
      </c>
      <c r="I22" s="33">
        <v>1.8878670533047028</v>
      </c>
      <c r="J22" s="33">
        <v>1.8465357603502459</v>
      </c>
      <c r="K22" s="33">
        <v>1.9306043993708519</v>
      </c>
      <c r="L22" s="33">
        <v>1.6928455862032668</v>
      </c>
      <c r="M22" s="33">
        <v>1.3733116206689397</v>
      </c>
      <c r="N22" s="33">
        <v>1.2773896975063774</v>
      </c>
      <c r="O22" s="33">
        <v>1.0458707031196668</v>
      </c>
      <c r="P22" s="33">
        <v>0.95638337901229065</v>
      </c>
      <c r="Q22" s="33">
        <v>0.76496493697541879</v>
      </c>
      <c r="R22" s="33">
        <v>0.69877390764280756</v>
      </c>
      <c r="S22" s="33">
        <v>0.66584037878849811</v>
      </c>
      <c r="T22" s="33">
        <v>0.61255175986051269</v>
      </c>
      <c r="U22" s="33">
        <v>0.55285557307354694</v>
      </c>
      <c r="V22" s="33">
        <v>0.40376735311177692</v>
      </c>
      <c r="W22" s="33">
        <v>0.34437643517108518</v>
      </c>
      <c r="DA22" s="60" t="s">
        <v>1590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56.181592182331237</v>
      </c>
      <c r="C24" s="117">
        <f t="shared" si="7"/>
        <v>48.447798881732517</v>
      </c>
      <c r="D24" s="117">
        <f t="shared" si="7"/>
        <v>43.897717695500361</v>
      </c>
      <c r="E24" s="117">
        <f t="shared" si="7"/>
        <v>38.797039919110503</v>
      </c>
      <c r="F24" s="117">
        <f t="shared" si="7"/>
        <v>38.803224639384958</v>
      </c>
      <c r="G24" s="117">
        <f t="shared" si="7"/>
        <v>47.649082212988077</v>
      </c>
      <c r="H24" s="117">
        <f t="shared" si="7"/>
        <v>47.277282100597709</v>
      </c>
      <c r="I24" s="117">
        <f t="shared" si="7"/>
        <v>49.030444826713584</v>
      </c>
      <c r="J24" s="117">
        <f t="shared" si="7"/>
        <v>50.272038441291649</v>
      </c>
      <c r="K24" s="117">
        <f t="shared" si="7"/>
        <v>36.27884076597654</v>
      </c>
      <c r="L24" s="117">
        <f t="shared" si="7"/>
        <v>37.753381365650405</v>
      </c>
      <c r="M24" s="117">
        <f t="shared" si="7"/>
        <v>26.800276203458925</v>
      </c>
      <c r="N24" s="117">
        <f t="shared" si="7"/>
        <v>28.197769963172618</v>
      </c>
      <c r="O24" s="117">
        <f t="shared" si="7"/>
        <v>32.228133835179214</v>
      </c>
      <c r="P24" s="117">
        <f t="shared" si="7"/>
        <v>27.533232212921419</v>
      </c>
      <c r="Q24" s="117">
        <f t="shared" si="7"/>
        <v>27.694478843201658</v>
      </c>
      <c r="R24" s="117">
        <f t="shared" ref="R24:V24" si="8">R25+R28+R30+R39</f>
        <v>28.42563940455328</v>
      </c>
      <c r="S24" s="117">
        <f t="shared" si="8"/>
        <v>34.367200529434612</v>
      </c>
      <c r="T24" s="117">
        <f t="shared" si="8"/>
        <v>32.126032441815795</v>
      </c>
      <c r="U24" s="117">
        <f t="shared" si="8"/>
        <v>32.926201035002592</v>
      </c>
      <c r="V24" s="117">
        <f t="shared" si="8"/>
        <v>33.474897032407952</v>
      </c>
      <c r="W24" s="117">
        <f t="shared" ref="W24" si="9">W25+W28+W30+W39</f>
        <v>34.651406216343439</v>
      </c>
      <c r="DA24" s="129" t="s">
        <v>1591</v>
      </c>
    </row>
    <row r="25" spans="1:105" ht="12.95" customHeight="1" x14ac:dyDescent="0.25">
      <c r="A25" s="121" t="s">
        <v>57</v>
      </c>
      <c r="B25" s="122">
        <f t="shared" ref="B25:Q25" si="10">SUM(B26:B27)</f>
        <v>48.857405412967786</v>
      </c>
      <c r="C25" s="122">
        <f t="shared" si="10"/>
        <v>41.517679902750452</v>
      </c>
      <c r="D25" s="122">
        <f t="shared" si="10"/>
        <v>37.318929517643241</v>
      </c>
      <c r="E25" s="122">
        <f t="shared" si="10"/>
        <v>32.617931732733517</v>
      </c>
      <c r="F25" s="122">
        <f t="shared" si="10"/>
        <v>32.438453311494911</v>
      </c>
      <c r="G25" s="122">
        <f t="shared" si="10"/>
        <v>41.31784160815215</v>
      </c>
      <c r="H25" s="122">
        <f t="shared" si="10"/>
        <v>40.219969465394009</v>
      </c>
      <c r="I25" s="122">
        <f t="shared" si="10"/>
        <v>41.842762720655905</v>
      </c>
      <c r="J25" s="122">
        <f t="shared" si="10"/>
        <v>43.305146785788381</v>
      </c>
      <c r="K25" s="122">
        <f t="shared" si="10"/>
        <v>29.758682972566969</v>
      </c>
      <c r="L25" s="122">
        <f t="shared" si="10"/>
        <v>32.017695531182035</v>
      </c>
      <c r="M25" s="122">
        <f t="shared" si="10"/>
        <v>21.941813641474134</v>
      </c>
      <c r="N25" s="122">
        <f t="shared" si="10"/>
        <v>23.325869207118558</v>
      </c>
      <c r="O25" s="122">
        <f t="shared" si="10"/>
        <v>27.306472422746339</v>
      </c>
      <c r="P25" s="122">
        <f t="shared" si="10"/>
        <v>22.643552522604637</v>
      </c>
      <c r="Q25" s="122">
        <f t="shared" si="10"/>
        <v>22.898163168388155</v>
      </c>
      <c r="R25" s="122">
        <f t="shared" ref="R25:V25" si="11">SUM(R26:R27)</f>
        <v>23.535316900452308</v>
      </c>
      <c r="S25" s="122">
        <f t="shared" si="11"/>
        <v>29.183338733431317</v>
      </c>
      <c r="T25" s="122">
        <f t="shared" si="11"/>
        <v>26.893124430043112</v>
      </c>
      <c r="U25" s="122">
        <f t="shared" si="11"/>
        <v>27.484441322528042</v>
      </c>
      <c r="V25" s="122">
        <f t="shared" si="11"/>
        <v>28.22823302835118</v>
      </c>
      <c r="W25" s="122">
        <f t="shared" ref="W25" si="12">SUM(W26:W27)</f>
        <v>28.886515881616177</v>
      </c>
      <c r="DA25" s="130" t="s">
        <v>1592</v>
      </c>
    </row>
    <row r="26" spans="1:105" ht="12" customHeight="1" x14ac:dyDescent="0.25">
      <c r="A26" s="97" t="s">
        <v>74</v>
      </c>
      <c r="B26" s="98">
        <v>48.174875468398234</v>
      </c>
      <c r="C26" s="98">
        <v>40.952268997651487</v>
      </c>
      <c r="D26" s="98">
        <v>36.826536535662655</v>
      </c>
      <c r="E26" s="98">
        <v>32.197256674384398</v>
      </c>
      <c r="F26" s="98">
        <v>32.025202959853573</v>
      </c>
      <c r="G26" s="98">
        <v>40.839910572243269</v>
      </c>
      <c r="H26" s="98">
        <v>39.740837420412504</v>
      </c>
      <c r="I26" s="98">
        <v>41.352699839881865</v>
      </c>
      <c r="J26" s="98">
        <v>42.798304655205968</v>
      </c>
      <c r="K26" s="98">
        <v>29.410221251728956</v>
      </c>
      <c r="L26" s="98">
        <v>31.642275723703055</v>
      </c>
      <c r="M26" s="98">
        <v>21.683768032865203</v>
      </c>
      <c r="N26" s="98">
        <v>23.04566924620234</v>
      </c>
      <c r="O26" s="98">
        <v>26.969532817426192</v>
      </c>
      <c r="P26" s="98">
        <v>22.366016050444248</v>
      </c>
      <c r="Q26" s="98">
        <v>22.618286997229369</v>
      </c>
      <c r="R26" s="98">
        <v>23.245019585363522</v>
      </c>
      <c r="S26" s="98">
        <v>28.814497945925282</v>
      </c>
      <c r="T26" s="98">
        <v>26.545350148084449</v>
      </c>
      <c r="U26" s="98">
        <v>27.120334384255276</v>
      </c>
      <c r="V26" s="98">
        <v>27.844035540269427</v>
      </c>
      <c r="W26" s="98">
        <v>28.482954046049464</v>
      </c>
      <c r="DA26" s="63" t="s">
        <v>1593</v>
      </c>
    </row>
    <row r="27" spans="1:105" ht="12" customHeight="1" x14ac:dyDescent="0.25">
      <c r="A27" s="97" t="s">
        <v>53</v>
      </c>
      <c r="B27" s="98">
        <v>0.68252994456954952</v>
      </c>
      <c r="C27" s="98">
        <v>0.56541090509896419</v>
      </c>
      <c r="D27" s="98">
        <v>0.49239298198058473</v>
      </c>
      <c r="E27" s="98">
        <v>0.42067505834911595</v>
      </c>
      <c r="F27" s="98">
        <v>0.41325035164134066</v>
      </c>
      <c r="G27" s="98">
        <v>0.4779310359088797</v>
      </c>
      <c r="H27" s="98">
        <v>0.47913204498150774</v>
      </c>
      <c r="I27" s="98">
        <v>0.49006288077403853</v>
      </c>
      <c r="J27" s="98">
        <v>0.50684213058241168</v>
      </c>
      <c r="K27" s="98">
        <v>0.34846172083801263</v>
      </c>
      <c r="L27" s="98">
        <v>0.37541980747898007</v>
      </c>
      <c r="M27" s="98">
        <v>0.25804560860893061</v>
      </c>
      <c r="N27" s="98">
        <v>0.2801999609162184</v>
      </c>
      <c r="O27" s="98">
        <v>0.33693960532014822</v>
      </c>
      <c r="P27" s="98">
        <v>0.27753647216038851</v>
      </c>
      <c r="Q27" s="98">
        <v>0.27987617115878644</v>
      </c>
      <c r="R27" s="98">
        <v>0.29029731508878615</v>
      </c>
      <c r="S27" s="98">
        <v>0.36884078750603327</v>
      </c>
      <c r="T27" s="98">
        <v>0.34777428195866206</v>
      </c>
      <c r="U27" s="98">
        <v>0.36410693827276724</v>
      </c>
      <c r="V27" s="98">
        <v>0.3841974880817533</v>
      </c>
      <c r="W27" s="98">
        <v>0.40356183556671343</v>
      </c>
      <c r="DA27" s="63" t="s">
        <v>1594</v>
      </c>
    </row>
    <row r="28" spans="1:105" ht="12.95" customHeight="1" x14ac:dyDescent="0.25">
      <c r="A28" s="121" t="s">
        <v>92</v>
      </c>
      <c r="B28" s="122">
        <f t="shared" ref="B28:W28" si="13">B29</f>
        <v>1.0593615665298653E-3</v>
      </c>
      <c r="C28" s="122">
        <f t="shared" si="13"/>
        <v>1.1831191557664703E-3</v>
      </c>
      <c r="D28" s="122">
        <f t="shared" si="13"/>
        <v>1.2240436049127793E-3</v>
      </c>
      <c r="E28" s="122">
        <f t="shared" si="13"/>
        <v>1.760594586069545E-3</v>
      </c>
      <c r="F28" s="122">
        <f t="shared" si="13"/>
        <v>1.0698694683023435E-3</v>
      </c>
      <c r="G28" s="122">
        <f t="shared" si="13"/>
        <v>1.3306491513070096E-3</v>
      </c>
      <c r="H28" s="122">
        <f t="shared" si="13"/>
        <v>2.1995768104691713E-3</v>
      </c>
      <c r="I28" s="122">
        <f t="shared" si="13"/>
        <v>2.812863122079672E-3</v>
      </c>
      <c r="J28" s="122">
        <f t="shared" si="13"/>
        <v>2.8307367925794161E-3</v>
      </c>
      <c r="K28" s="122">
        <f t="shared" si="13"/>
        <v>3.0101827867486763E-3</v>
      </c>
      <c r="L28" s="122">
        <f t="shared" si="13"/>
        <v>3.2262594539802063E-3</v>
      </c>
      <c r="M28" s="122">
        <f t="shared" si="13"/>
        <v>2.686053696703221E-3</v>
      </c>
      <c r="N28" s="122">
        <f t="shared" si="13"/>
        <v>2.6415479195607554E-3</v>
      </c>
      <c r="O28" s="122">
        <f t="shared" si="13"/>
        <v>2.643858035903288E-3</v>
      </c>
      <c r="P28" s="122">
        <f t="shared" si="13"/>
        <v>1.3478992443080283E-3</v>
      </c>
      <c r="Q28" s="122">
        <f t="shared" si="13"/>
        <v>1.8107256173914123E-3</v>
      </c>
      <c r="R28" s="122">
        <f t="shared" si="13"/>
        <v>9.3531359232497282E-4</v>
      </c>
      <c r="S28" s="122">
        <f t="shared" si="13"/>
        <v>1.3552921884906006E-3</v>
      </c>
      <c r="T28" s="122">
        <f t="shared" si="13"/>
        <v>1.6112092435990489E-3</v>
      </c>
      <c r="U28" s="122">
        <f t="shared" si="13"/>
        <v>2.1842158893107693E-3</v>
      </c>
      <c r="V28" s="122">
        <f t="shared" si="13"/>
        <v>2.4164490101219569E-3</v>
      </c>
      <c r="W28" s="122">
        <f t="shared" si="13"/>
        <v>2.0662818637562307E-3</v>
      </c>
      <c r="DA28" s="130" t="s">
        <v>1595</v>
      </c>
    </row>
    <row r="29" spans="1:105" ht="12" customHeight="1" x14ac:dyDescent="0.25">
      <c r="A29" s="97" t="s">
        <v>53</v>
      </c>
      <c r="B29" s="98">
        <v>1.0593615665298653E-3</v>
      </c>
      <c r="C29" s="98">
        <v>1.1831191557664703E-3</v>
      </c>
      <c r="D29" s="98">
        <v>1.2240436049127793E-3</v>
      </c>
      <c r="E29" s="98">
        <v>1.760594586069545E-3</v>
      </c>
      <c r="F29" s="98">
        <v>1.0698694683023435E-3</v>
      </c>
      <c r="G29" s="98">
        <v>1.3306491513070096E-3</v>
      </c>
      <c r="H29" s="98">
        <v>2.1995768104691713E-3</v>
      </c>
      <c r="I29" s="98">
        <v>2.812863122079672E-3</v>
      </c>
      <c r="J29" s="98">
        <v>2.8307367925794161E-3</v>
      </c>
      <c r="K29" s="98">
        <v>3.0101827867486763E-3</v>
      </c>
      <c r="L29" s="98">
        <v>3.2262594539802063E-3</v>
      </c>
      <c r="M29" s="98">
        <v>2.686053696703221E-3</v>
      </c>
      <c r="N29" s="98">
        <v>2.6415479195607554E-3</v>
      </c>
      <c r="O29" s="98">
        <v>2.643858035903288E-3</v>
      </c>
      <c r="P29" s="98">
        <v>1.3478992443080283E-3</v>
      </c>
      <c r="Q29" s="98">
        <v>1.8107256173914123E-3</v>
      </c>
      <c r="R29" s="98">
        <v>9.3531359232497282E-4</v>
      </c>
      <c r="S29" s="98">
        <v>1.3552921884906006E-3</v>
      </c>
      <c r="T29" s="98">
        <v>1.6112092435990489E-3</v>
      </c>
      <c r="U29" s="98">
        <v>2.1842158893107693E-3</v>
      </c>
      <c r="V29" s="98">
        <v>2.4164490101219569E-3</v>
      </c>
      <c r="W29" s="98">
        <v>2.0662818637562307E-3</v>
      </c>
      <c r="DA29" s="63" t="s">
        <v>1596</v>
      </c>
    </row>
    <row r="30" spans="1:105" ht="12" customHeight="1" x14ac:dyDescent="0.25">
      <c r="A30" s="121" t="s">
        <v>55</v>
      </c>
      <c r="B30" s="122">
        <v>6.4156383334594418</v>
      </c>
      <c r="C30" s="122">
        <v>5.9845702771867</v>
      </c>
      <c r="D30" s="122">
        <v>5.6762912793000737</v>
      </c>
      <c r="E30" s="122">
        <v>5.3362636463776036</v>
      </c>
      <c r="F30" s="122">
        <v>5.4465827555795938</v>
      </c>
      <c r="G30" s="122">
        <v>5.5139142781429227</v>
      </c>
      <c r="H30" s="122">
        <v>6.036510808277022</v>
      </c>
      <c r="I30" s="122">
        <v>6.2713303532781355</v>
      </c>
      <c r="J30" s="122">
        <v>6.0198174270021987</v>
      </c>
      <c r="K30" s="122">
        <v>5.5081047138852952</v>
      </c>
      <c r="L30" s="122">
        <v>4.8519536285620237</v>
      </c>
      <c r="M30" s="122">
        <v>4.1092017480627874</v>
      </c>
      <c r="N30" s="122">
        <v>4.1227061821213322</v>
      </c>
      <c r="O30" s="122">
        <v>4.1803004817640739</v>
      </c>
      <c r="P30" s="122">
        <v>4.1193455131863441</v>
      </c>
      <c r="Q30" s="122">
        <v>4.0577777880728263</v>
      </c>
      <c r="R30" s="122">
        <v>4.1187294622711734</v>
      </c>
      <c r="S30" s="122">
        <v>4.3471585457418342</v>
      </c>
      <c r="T30" s="122">
        <v>4.3716523750643308</v>
      </c>
      <c r="U30" s="122">
        <v>4.5529136948026441</v>
      </c>
      <c r="V30" s="122">
        <v>4.3947981439801964</v>
      </c>
      <c r="W30" s="122">
        <v>4.8383919562269906</v>
      </c>
      <c r="DA30" s="130" t="s">
        <v>1597</v>
      </c>
    </row>
    <row r="31" spans="1:105" ht="12" customHeight="1" x14ac:dyDescent="0.25">
      <c r="A31" s="97" t="s">
        <v>141</v>
      </c>
      <c r="B31" s="98">
        <v>0.27531848495821154</v>
      </c>
      <c r="C31" s="98">
        <v>0.20933796278455508</v>
      </c>
      <c r="D31" s="98">
        <v>0.19136023685193848</v>
      </c>
      <c r="E31" s="98">
        <v>0.15379564898041015</v>
      </c>
      <c r="F31" s="98">
        <v>0.16516867429798451</v>
      </c>
      <c r="G31" s="98">
        <v>0.24181751589926395</v>
      </c>
      <c r="H31" s="98">
        <v>0.24676339590948221</v>
      </c>
      <c r="I31" s="98">
        <v>0.26017459908234358</v>
      </c>
      <c r="J31" s="98">
        <v>0.25949895275476792</v>
      </c>
      <c r="K31" s="98">
        <v>0.14564114687502108</v>
      </c>
      <c r="L31" s="98">
        <v>0.12322299360225619</v>
      </c>
      <c r="M31" s="98">
        <v>0.11440363310386692</v>
      </c>
      <c r="N31" s="98">
        <v>9.8720189492867066E-2</v>
      </c>
      <c r="O31" s="98">
        <v>7.3994897666687043E-2</v>
      </c>
      <c r="P31" s="98">
        <v>6.9624404480116683E-2</v>
      </c>
      <c r="Q31" s="98">
        <v>6.7583766390878028E-2</v>
      </c>
      <c r="R31" s="98">
        <v>5.5607695763393257E-2</v>
      </c>
      <c r="S31" s="98">
        <v>5.9130205474441679E-2</v>
      </c>
      <c r="T31" s="98">
        <v>5.346759586754412E-2</v>
      </c>
      <c r="U31" s="98">
        <v>5.202232335270289E-2</v>
      </c>
      <c r="V31" s="98">
        <v>4.4357006223627253E-2</v>
      </c>
      <c r="W31" s="98">
        <v>5.1117592478597491E-2</v>
      </c>
      <c r="DA31" s="63" t="s">
        <v>1598</v>
      </c>
    </row>
    <row r="32" spans="1:105" ht="12" customHeight="1" x14ac:dyDescent="0.25">
      <c r="A32" s="97" t="s">
        <v>140</v>
      </c>
      <c r="B32" s="98">
        <v>6.405695962627743E-4</v>
      </c>
      <c r="C32" s="98">
        <v>5.7173166119975751E-4</v>
      </c>
      <c r="D32" s="98">
        <v>4.147361706226277E-4</v>
      </c>
      <c r="E32" s="98">
        <v>3.8384681665202668E-4</v>
      </c>
      <c r="F32" s="98">
        <v>1.9275843801950802E-4</v>
      </c>
      <c r="G32" s="98">
        <v>8.7537233986577205E-4</v>
      </c>
      <c r="H32" s="98">
        <v>5.9525389814650683E-4</v>
      </c>
      <c r="I32" s="98">
        <v>6.4342361197615861E-4</v>
      </c>
      <c r="J32" s="98">
        <v>7.168708351105303E-4</v>
      </c>
      <c r="K32" s="98">
        <v>5.7939984062655792E-4</v>
      </c>
      <c r="L32" s="98">
        <v>6.2710048862136614E-4</v>
      </c>
      <c r="M32" s="98">
        <v>6.9282148392627138E-4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1599</v>
      </c>
    </row>
    <row r="33" spans="1:105" ht="12" customHeight="1" x14ac:dyDescent="0.25">
      <c r="A33" s="100" t="s">
        <v>50</v>
      </c>
      <c r="B33" s="101">
        <v>3.1942667871939328E-4</v>
      </c>
      <c r="C33" s="101">
        <v>2.8410802903539408E-4</v>
      </c>
      <c r="D33" s="101">
        <v>2.0630616221659426E-4</v>
      </c>
      <c r="E33" s="101">
        <v>1.8950301020107541E-4</v>
      </c>
      <c r="F33" s="101">
        <v>9.4961539446266019E-5</v>
      </c>
      <c r="G33" s="101">
        <v>4.2576630974819156E-4</v>
      </c>
      <c r="H33" s="101">
        <v>2.4605000327598988E-4</v>
      </c>
      <c r="I33" s="101">
        <v>2.7868121725520745E-4</v>
      </c>
      <c r="J33" s="101">
        <v>3.3385367393854262E-4</v>
      </c>
      <c r="K33" s="101">
        <v>2.7331593236177074E-4</v>
      </c>
      <c r="L33" s="101">
        <v>2.6558659484604785E-4</v>
      </c>
      <c r="M33" s="101">
        <v>3.1744725135766678E-4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1600</v>
      </c>
    </row>
    <row r="34" spans="1:105" ht="12" customHeight="1" x14ac:dyDescent="0.25">
      <c r="A34" s="103" t="s">
        <v>52</v>
      </c>
      <c r="B34" s="104">
        <v>3.2114291754338096E-4</v>
      </c>
      <c r="C34" s="104">
        <v>2.8762363216436348E-4</v>
      </c>
      <c r="D34" s="104">
        <v>2.0843000840603345E-4</v>
      </c>
      <c r="E34" s="104">
        <v>1.9434380645095124E-4</v>
      </c>
      <c r="F34" s="104">
        <v>9.7796898573242002E-5</v>
      </c>
      <c r="G34" s="104">
        <v>4.4960603011758049E-4</v>
      </c>
      <c r="H34" s="104">
        <v>3.4920389487051696E-4</v>
      </c>
      <c r="I34" s="104">
        <v>3.6474239472095117E-4</v>
      </c>
      <c r="J34" s="104">
        <v>3.8301716117198763E-4</v>
      </c>
      <c r="K34" s="104">
        <v>3.0608390826478713E-4</v>
      </c>
      <c r="L34" s="104">
        <v>3.6151389377531829E-4</v>
      </c>
      <c r="M34" s="104">
        <v>3.7537423256860461E-4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1601</v>
      </c>
    </row>
    <row r="35" spans="1:105" ht="12" customHeight="1" x14ac:dyDescent="0.25">
      <c r="A35" s="106" t="s">
        <v>122</v>
      </c>
      <c r="B35" s="101">
        <v>4.8617349973728992</v>
      </c>
      <c r="C35" s="101">
        <v>4.5663676362466639</v>
      </c>
      <c r="D35" s="101">
        <v>4.3375136739773259</v>
      </c>
      <c r="E35" s="101">
        <v>4.0405212773951735</v>
      </c>
      <c r="F35" s="101">
        <v>3.929138824069994</v>
      </c>
      <c r="G35" s="101">
        <v>3.5433855568890977</v>
      </c>
      <c r="H35" s="101">
        <v>3.6666667927421828</v>
      </c>
      <c r="I35" s="101">
        <v>3.7764880864855637</v>
      </c>
      <c r="J35" s="101">
        <v>3.5620981361784523</v>
      </c>
      <c r="K35" s="101">
        <v>3.2483927451506287</v>
      </c>
      <c r="L35" s="101">
        <v>2.8475820523824149</v>
      </c>
      <c r="M35" s="101">
        <v>2.3806211235619448</v>
      </c>
      <c r="N35" s="101">
        <v>2.3816100381332777</v>
      </c>
      <c r="O35" s="101">
        <v>2.4132067498062209</v>
      </c>
      <c r="P35" s="101">
        <v>2.375979116457799</v>
      </c>
      <c r="Q35" s="101">
        <v>2.3354102321681403</v>
      </c>
      <c r="R35" s="101">
        <v>2.375368272861905</v>
      </c>
      <c r="S35" s="101">
        <v>2.4245771048978515</v>
      </c>
      <c r="T35" s="101">
        <v>2.4588152213345915</v>
      </c>
      <c r="U35" s="101">
        <v>2.5468964512225232</v>
      </c>
      <c r="V35" s="101">
        <v>2.4601896828741352</v>
      </c>
      <c r="W35" s="101">
        <v>2.7177867518998648</v>
      </c>
      <c r="DA35" s="131" t="s">
        <v>1602</v>
      </c>
    </row>
    <row r="36" spans="1:105" ht="12" customHeight="1" x14ac:dyDescent="0.25">
      <c r="A36" s="107" t="s">
        <v>121</v>
      </c>
      <c r="B36" s="104">
        <v>1.2779442815320685</v>
      </c>
      <c r="C36" s="104">
        <v>1.2082929464942818</v>
      </c>
      <c r="D36" s="104">
        <v>1.147002632300187</v>
      </c>
      <c r="E36" s="104">
        <v>1.1415628731853678</v>
      </c>
      <c r="F36" s="104">
        <v>1.352082498773596</v>
      </c>
      <c r="G36" s="104">
        <v>1.7278358330146952</v>
      </c>
      <c r="H36" s="104">
        <v>2.12248536572721</v>
      </c>
      <c r="I36" s="104">
        <v>2.2340242440982516</v>
      </c>
      <c r="J36" s="104">
        <v>2.1975034672338682</v>
      </c>
      <c r="K36" s="104">
        <v>2.1134914220190186</v>
      </c>
      <c r="L36" s="104">
        <v>1.8805214820887306</v>
      </c>
      <c r="M36" s="104">
        <v>1.61348416991305</v>
      </c>
      <c r="N36" s="104">
        <v>1.6423759544951873</v>
      </c>
      <c r="O36" s="104">
        <v>1.6930988342911659</v>
      </c>
      <c r="P36" s="104">
        <v>1.6737419922484282</v>
      </c>
      <c r="Q36" s="104">
        <v>1.6547837895138078</v>
      </c>
      <c r="R36" s="104">
        <v>1.6877534936458751</v>
      </c>
      <c r="S36" s="104">
        <v>1.8634512353695407</v>
      </c>
      <c r="T36" s="104">
        <v>1.8593695578621956</v>
      </c>
      <c r="U36" s="104">
        <v>1.9539949202274181</v>
      </c>
      <c r="V36" s="104">
        <v>1.8902514548824341</v>
      </c>
      <c r="W36" s="104">
        <v>2.0694876118485288</v>
      </c>
      <c r="DA36" s="132" t="s">
        <v>1603</v>
      </c>
    </row>
    <row r="37" spans="1:105" ht="12" customHeight="1" x14ac:dyDescent="0.25">
      <c r="A37" s="108" t="s">
        <v>53</v>
      </c>
      <c r="B37" s="98">
        <v>0.60052655713903746</v>
      </c>
      <c r="C37" s="98">
        <v>0.56503189366755113</v>
      </c>
      <c r="D37" s="98">
        <v>0.53672209998985509</v>
      </c>
      <c r="E37" s="98">
        <v>0.5283728441912694</v>
      </c>
      <c r="F37" s="98">
        <v>0.62126773656688072</v>
      </c>
      <c r="G37" s="98">
        <v>0.79028132816934638</v>
      </c>
      <c r="H37" s="98">
        <v>0.823556151028216</v>
      </c>
      <c r="I37" s="98">
        <v>0.90721706637127397</v>
      </c>
      <c r="J37" s="98">
        <v>0.95993911642473384</v>
      </c>
      <c r="K37" s="98">
        <v>0.94279088766514829</v>
      </c>
      <c r="L37" s="98">
        <v>0.75114866419225024</v>
      </c>
      <c r="M37" s="98">
        <v>0.69428643119527067</v>
      </c>
      <c r="N37" s="98">
        <v>0.69408305614931698</v>
      </c>
      <c r="O37" s="98">
        <v>0.62014800380437052</v>
      </c>
      <c r="P37" s="98">
        <v>0.61638833517923697</v>
      </c>
      <c r="Q37" s="98">
        <v>0.48906246719542851</v>
      </c>
      <c r="R37" s="98">
        <v>0.45173565697556212</v>
      </c>
      <c r="S37" s="98">
        <v>0.57811554017121403</v>
      </c>
      <c r="T37" s="98">
        <v>0.65224607481452557</v>
      </c>
      <c r="U37" s="98">
        <v>0.70047621172338592</v>
      </c>
      <c r="V37" s="98">
        <v>0.68941682024270756</v>
      </c>
      <c r="W37" s="98">
        <v>0.78286199697270054</v>
      </c>
      <c r="DA37" s="63" t="s">
        <v>1604</v>
      </c>
    </row>
    <row r="38" spans="1:105" ht="12" customHeight="1" x14ac:dyDescent="0.25">
      <c r="A38" s="108" t="s">
        <v>52</v>
      </c>
      <c r="B38" s="98">
        <v>0.67741772439303116</v>
      </c>
      <c r="C38" s="98">
        <v>0.64326105282673074</v>
      </c>
      <c r="D38" s="98">
        <v>0.61028053231033186</v>
      </c>
      <c r="E38" s="98">
        <v>0.61319002899409836</v>
      </c>
      <c r="F38" s="98">
        <v>0.73081476220671526</v>
      </c>
      <c r="G38" s="98">
        <v>0.93755450484534875</v>
      </c>
      <c r="H38" s="98">
        <v>1.2989292146989941</v>
      </c>
      <c r="I38" s="98">
        <v>1.3268071777269779</v>
      </c>
      <c r="J38" s="98">
        <v>1.2375643508091345</v>
      </c>
      <c r="K38" s="98">
        <v>1.1707005343538701</v>
      </c>
      <c r="L38" s="98">
        <v>1.1293728178964804</v>
      </c>
      <c r="M38" s="98">
        <v>0.91919773871777932</v>
      </c>
      <c r="N38" s="98">
        <v>0.94829289834587016</v>
      </c>
      <c r="O38" s="98">
        <v>1.0729508304867954</v>
      </c>
      <c r="P38" s="98">
        <v>1.0573536570691913</v>
      </c>
      <c r="Q38" s="98">
        <v>1.1657213223183793</v>
      </c>
      <c r="R38" s="98">
        <v>1.236017836670313</v>
      </c>
      <c r="S38" s="98">
        <v>1.2853356951983268</v>
      </c>
      <c r="T38" s="98">
        <v>1.20712348304767</v>
      </c>
      <c r="U38" s="98">
        <v>1.253518708504032</v>
      </c>
      <c r="V38" s="98">
        <v>1.2008346346397265</v>
      </c>
      <c r="W38" s="98">
        <v>1.2866256148758284</v>
      </c>
      <c r="DA38" s="63" t="s">
        <v>1605</v>
      </c>
    </row>
    <row r="39" spans="1:105" ht="12" customHeight="1" x14ac:dyDescent="0.25">
      <c r="A39" s="121" t="s">
        <v>54</v>
      </c>
      <c r="B39" s="122">
        <v>0.90748907433747983</v>
      </c>
      <c r="C39" s="122">
        <v>0.94436558263959813</v>
      </c>
      <c r="D39" s="122">
        <v>0.90127285495212917</v>
      </c>
      <c r="E39" s="122">
        <v>0.84108394541331621</v>
      </c>
      <c r="F39" s="122">
        <v>0.91711870284215347</v>
      </c>
      <c r="G39" s="122">
        <v>0.81599567754170022</v>
      </c>
      <c r="H39" s="122">
        <v>1.0186022501162104</v>
      </c>
      <c r="I39" s="122">
        <v>0.91353888965745822</v>
      </c>
      <c r="J39" s="122">
        <v>0.94424349170848532</v>
      </c>
      <c r="K39" s="122">
        <v>1.0090428967375269</v>
      </c>
      <c r="L39" s="122">
        <v>0.88050594645236924</v>
      </c>
      <c r="M39" s="122">
        <v>0.74657476022529923</v>
      </c>
      <c r="N39" s="122">
        <v>0.74655302601316564</v>
      </c>
      <c r="O39" s="122">
        <v>0.73871707263290076</v>
      </c>
      <c r="P39" s="122">
        <v>0.76898627788612883</v>
      </c>
      <c r="Q39" s="122">
        <v>0.73672716112328418</v>
      </c>
      <c r="R39" s="122">
        <v>0.77065772823747236</v>
      </c>
      <c r="S39" s="122">
        <v>0.83534795807297346</v>
      </c>
      <c r="T39" s="122">
        <v>0.85964442746475378</v>
      </c>
      <c r="U39" s="122">
        <v>0.88666180178259624</v>
      </c>
      <c r="V39" s="122">
        <v>0.849449411066452</v>
      </c>
      <c r="W39" s="122">
        <v>0.92443209663651404</v>
      </c>
      <c r="DA39" s="130" t="s">
        <v>1606</v>
      </c>
    </row>
    <row r="40" spans="1:105" ht="12" customHeight="1" x14ac:dyDescent="0.25">
      <c r="A40" s="97" t="s">
        <v>50</v>
      </c>
      <c r="B40" s="98">
        <v>7.3675653203375277E-3</v>
      </c>
      <c r="C40" s="98">
        <v>7.5981552625531169E-3</v>
      </c>
      <c r="D40" s="98">
        <v>7.0131774938768446E-3</v>
      </c>
      <c r="E40" s="98">
        <v>6.0287464173252123E-3</v>
      </c>
      <c r="F40" s="98">
        <v>6.6407638968521811E-3</v>
      </c>
      <c r="G40" s="98">
        <v>6.0376088758468411E-3</v>
      </c>
      <c r="H40" s="98">
        <v>7.0376700567467186E-3</v>
      </c>
      <c r="I40" s="98">
        <v>5.9306215790427544E-3</v>
      </c>
      <c r="J40" s="98">
        <v>5.8567759968377528E-3</v>
      </c>
      <c r="K40" s="98">
        <v>6.6314053095961412E-3</v>
      </c>
      <c r="L40" s="98">
        <v>5.8404586250296051E-3</v>
      </c>
      <c r="M40" s="98">
        <v>4.2089321017235535E-3</v>
      </c>
      <c r="N40" s="98">
        <v>2.2256109720851158E-3</v>
      </c>
      <c r="O40" s="98">
        <v>1.5005525066198336E-3</v>
      </c>
      <c r="P40" s="98">
        <v>1.5149593336675272E-3</v>
      </c>
      <c r="Q40" s="98">
        <v>1.854169997556327E-3</v>
      </c>
      <c r="R40" s="98">
        <v>2.1459961395071023E-3</v>
      </c>
      <c r="S40" s="98">
        <v>2.3066403925737656E-3</v>
      </c>
      <c r="T40" s="98">
        <v>2.2010221367456347E-3</v>
      </c>
      <c r="U40" s="98">
        <v>1.9649461616448836E-3</v>
      </c>
      <c r="V40" s="98">
        <v>1.7895168980311808E-3</v>
      </c>
      <c r="W40" s="98">
        <v>2.1818825601409336E-3</v>
      </c>
      <c r="DA40" s="63" t="s">
        <v>1607</v>
      </c>
    </row>
    <row r="41" spans="1:105" ht="12" customHeight="1" x14ac:dyDescent="0.25">
      <c r="A41" s="109" t="s">
        <v>120</v>
      </c>
      <c r="B41" s="33">
        <v>0.90012150901714227</v>
      </c>
      <c r="C41" s="33">
        <v>0.93676742737704499</v>
      </c>
      <c r="D41" s="33">
        <v>0.8942596774582523</v>
      </c>
      <c r="E41" s="33">
        <v>0.83505519899599101</v>
      </c>
      <c r="F41" s="33">
        <v>0.91047793894530127</v>
      </c>
      <c r="G41" s="33">
        <v>0.8099580686658534</v>
      </c>
      <c r="H41" s="33">
        <v>1.0115645800594637</v>
      </c>
      <c r="I41" s="33">
        <v>0.90760826807841544</v>
      </c>
      <c r="J41" s="33">
        <v>0.93838671571164756</v>
      </c>
      <c r="K41" s="33">
        <v>1.0024114914279307</v>
      </c>
      <c r="L41" s="33">
        <v>0.87466548782733966</v>
      </c>
      <c r="M41" s="33">
        <v>0.74236582812357566</v>
      </c>
      <c r="N41" s="33">
        <v>0.74432741504108058</v>
      </c>
      <c r="O41" s="33">
        <v>0.73721652012628092</v>
      </c>
      <c r="P41" s="33">
        <v>0.76747131855246131</v>
      </c>
      <c r="Q41" s="33">
        <v>0.7348729911257279</v>
      </c>
      <c r="R41" s="33">
        <v>0.76851173209796531</v>
      </c>
      <c r="S41" s="33">
        <v>0.83304131768039968</v>
      </c>
      <c r="T41" s="33">
        <v>0.85744340532800811</v>
      </c>
      <c r="U41" s="33">
        <v>0.88469685562095135</v>
      </c>
      <c r="V41" s="33">
        <v>0.8476598941684208</v>
      </c>
      <c r="W41" s="33">
        <v>0.92225021407637309</v>
      </c>
      <c r="DA41" s="60" t="s">
        <v>1608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1809.2020013521524</v>
      </c>
      <c r="C43" s="117">
        <f t="shared" si="14"/>
        <v>1805.6635667472442</v>
      </c>
      <c r="D43" s="117">
        <f t="shared" si="14"/>
        <v>1760.787642711188</v>
      </c>
      <c r="E43" s="117">
        <f t="shared" si="14"/>
        <v>1778.1719317721997</v>
      </c>
      <c r="F43" s="117">
        <f t="shared" si="14"/>
        <v>1693.6821738347635</v>
      </c>
      <c r="G43" s="117">
        <f t="shared" si="14"/>
        <v>1596.9571200506477</v>
      </c>
      <c r="H43" s="117">
        <f t="shared" si="14"/>
        <v>1540.1489857239592</v>
      </c>
      <c r="I43" s="117">
        <f t="shared" si="14"/>
        <v>1337.9920928112494</v>
      </c>
      <c r="J43" s="117">
        <f t="shared" si="14"/>
        <v>1354.9359599123532</v>
      </c>
      <c r="K43" s="117">
        <f t="shared" si="14"/>
        <v>1289.4833798721802</v>
      </c>
      <c r="L43" s="117">
        <f t="shared" si="14"/>
        <v>1412.2111112387352</v>
      </c>
      <c r="M43" s="117">
        <f t="shared" si="14"/>
        <v>1226.8279580301273</v>
      </c>
      <c r="N43" s="117">
        <f t="shared" si="14"/>
        <v>1122.7336547267214</v>
      </c>
      <c r="O43" s="117">
        <f t="shared" si="14"/>
        <v>1197.7456895640055</v>
      </c>
      <c r="P43" s="117">
        <f t="shared" si="14"/>
        <v>1057.2079085742919</v>
      </c>
      <c r="Q43" s="117">
        <f t="shared" si="14"/>
        <v>1096.1704983163386</v>
      </c>
      <c r="R43" s="117">
        <f t="shared" ref="R43:V43" si="15">R44+R47+R49+R58</f>
        <v>1088.4498641059797</v>
      </c>
      <c r="S43" s="117">
        <f t="shared" si="15"/>
        <v>1092.3297388409305</v>
      </c>
      <c r="T43" s="117">
        <f t="shared" si="15"/>
        <v>974.9129007566213</v>
      </c>
      <c r="U43" s="117">
        <f t="shared" si="15"/>
        <v>978.42524520351969</v>
      </c>
      <c r="V43" s="117">
        <f t="shared" si="15"/>
        <v>994.27576428409361</v>
      </c>
      <c r="W43" s="117">
        <f t="shared" ref="W43" si="16">W44+W47+W49+W58</f>
        <v>1049.9212978107525</v>
      </c>
      <c r="DA43" s="129" t="s">
        <v>1609</v>
      </c>
    </row>
    <row r="44" spans="1:105" ht="12.95" customHeight="1" x14ac:dyDescent="0.25">
      <c r="A44" s="121" t="s">
        <v>57</v>
      </c>
      <c r="B44" s="122">
        <f t="shared" ref="B44:Q44" si="17">SUM(B45:B46)</f>
        <v>1546.3711411270424</v>
      </c>
      <c r="C44" s="122">
        <f t="shared" si="17"/>
        <v>1535.5092222682331</v>
      </c>
      <c r="D44" s="122">
        <f t="shared" si="17"/>
        <v>1471.828177411847</v>
      </c>
      <c r="E44" s="122">
        <f t="shared" si="17"/>
        <v>1484.5379138615863</v>
      </c>
      <c r="F44" s="122">
        <f t="shared" si="17"/>
        <v>1409.9259866929222</v>
      </c>
      <c r="G44" s="122">
        <f t="shared" si="17"/>
        <v>1352.249026676453</v>
      </c>
      <c r="H44" s="122">
        <f t="shared" si="17"/>
        <v>1290.0317296839137</v>
      </c>
      <c r="I44" s="122">
        <f t="shared" si="17"/>
        <v>1112.1046180113995</v>
      </c>
      <c r="J44" s="122">
        <f t="shared" si="17"/>
        <v>1130.5091150954499</v>
      </c>
      <c r="K44" s="122">
        <f t="shared" si="17"/>
        <v>1057.7185119843564</v>
      </c>
      <c r="L44" s="122">
        <f t="shared" si="17"/>
        <v>1179.9640998441334</v>
      </c>
      <c r="M44" s="122">
        <f t="shared" si="17"/>
        <v>1003.7743112178983</v>
      </c>
      <c r="N44" s="122">
        <f t="shared" si="17"/>
        <v>920.7275994395236</v>
      </c>
      <c r="O44" s="122">
        <f t="shared" si="17"/>
        <v>987.7695517630242</v>
      </c>
      <c r="P44" s="122">
        <f t="shared" si="17"/>
        <v>848.94712490228198</v>
      </c>
      <c r="Q44" s="122">
        <f t="shared" si="17"/>
        <v>897.87571318976472</v>
      </c>
      <c r="R44" s="122">
        <f t="shared" ref="R44:V44" si="18">SUM(R45:R46)</f>
        <v>896.94968448860311</v>
      </c>
      <c r="S44" s="122">
        <f t="shared" si="18"/>
        <v>905.2676004946361</v>
      </c>
      <c r="T44" s="122">
        <f t="shared" si="18"/>
        <v>804.41137124364718</v>
      </c>
      <c r="U44" s="122">
        <f t="shared" si="18"/>
        <v>809.27413732467551</v>
      </c>
      <c r="V44" s="122">
        <f t="shared" si="18"/>
        <v>830.63267369544042</v>
      </c>
      <c r="W44" s="122">
        <f t="shared" ref="W44" si="19">SUM(W45:W46)</f>
        <v>871.39118468423544</v>
      </c>
      <c r="DA44" s="130" t="s">
        <v>1610</v>
      </c>
    </row>
    <row r="45" spans="1:105" ht="12" customHeight="1" x14ac:dyDescent="0.25">
      <c r="A45" s="97" t="s">
        <v>216</v>
      </c>
      <c r="B45" s="98">
        <v>1525.8234832604332</v>
      </c>
      <c r="C45" s="98">
        <v>1515.409003208777</v>
      </c>
      <c r="D45" s="98">
        <v>1452.9356631979026</v>
      </c>
      <c r="E45" s="98">
        <v>1465.7108606288853</v>
      </c>
      <c r="F45" s="98">
        <v>1392.4809060876405</v>
      </c>
      <c r="G45" s="98">
        <v>1337.3458431240274</v>
      </c>
      <c r="H45" s="98">
        <v>1275.5870689978594</v>
      </c>
      <c r="I45" s="98">
        <v>1099.9645550515361</v>
      </c>
      <c r="J45" s="98">
        <v>1118.1406405615048</v>
      </c>
      <c r="K45" s="98">
        <v>1046.0600635784103</v>
      </c>
      <c r="L45" s="98">
        <v>1166.7840021018442</v>
      </c>
      <c r="M45" s="98">
        <v>992.40681188497194</v>
      </c>
      <c r="N45" s="98">
        <v>910.07773478551678</v>
      </c>
      <c r="O45" s="98">
        <v>976.04217063150793</v>
      </c>
      <c r="P45" s="98">
        <v>838.85739466895961</v>
      </c>
      <c r="Q45" s="98">
        <v>887.15654437756859</v>
      </c>
      <c r="R45" s="98">
        <v>886.1344033629515</v>
      </c>
      <c r="S45" s="98">
        <v>894.15234068978657</v>
      </c>
      <c r="T45" s="98">
        <v>794.36873029521291</v>
      </c>
      <c r="U45" s="98">
        <v>799.02394191267854</v>
      </c>
      <c r="V45" s="98">
        <v>819.99346039935108</v>
      </c>
      <c r="W45" s="98">
        <v>860.08105474347917</v>
      </c>
      <c r="DA45" s="63" t="s">
        <v>1611</v>
      </c>
    </row>
    <row r="46" spans="1:105" ht="12" customHeight="1" x14ac:dyDescent="0.25">
      <c r="A46" s="97" t="s">
        <v>53</v>
      </c>
      <c r="B46" s="98">
        <v>20.547657866609033</v>
      </c>
      <c r="C46" s="98">
        <v>20.100219059456176</v>
      </c>
      <c r="D46" s="98">
        <v>18.89251421394453</v>
      </c>
      <c r="E46" s="98">
        <v>18.827053232700962</v>
      </c>
      <c r="F46" s="98">
        <v>17.445080605281699</v>
      </c>
      <c r="G46" s="98">
        <v>14.903183552425579</v>
      </c>
      <c r="H46" s="98">
        <v>14.444660686054203</v>
      </c>
      <c r="I46" s="98">
        <v>12.140062959863336</v>
      </c>
      <c r="J46" s="98">
        <v>12.36847453394506</v>
      </c>
      <c r="K46" s="98">
        <v>11.658448405945986</v>
      </c>
      <c r="L46" s="98">
        <v>13.180097742289266</v>
      </c>
      <c r="M46" s="98">
        <v>11.367499332926393</v>
      </c>
      <c r="N46" s="98">
        <v>10.649864654006873</v>
      </c>
      <c r="O46" s="98">
        <v>11.727381131516298</v>
      </c>
      <c r="P46" s="98">
        <v>10.089730233322317</v>
      </c>
      <c r="Q46" s="98">
        <v>10.719168812196104</v>
      </c>
      <c r="R46" s="98">
        <v>10.81528112565166</v>
      </c>
      <c r="S46" s="98">
        <v>11.115259804849568</v>
      </c>
      <c r="T46" s="98">
        <v>10.042640948434281</v>
      </c>
      <c r="U46" s="98">
        <v>10.250195411997014</v>
      </c>
      <c r="V46" s="98">
        <v>10.63921329608938</v>
      </c>
      <c r="W46" s="98">
        <v>11.310129940756255</v>
      </c>
      <c r="DA46" s="63" t="s">
        <v>1612</v>
      </c>
    </row>
    <row r="47" spans="1:105" ht="12.95" customHeight="1" x14ac:dyDescent="0.25">
      <c r="A47" s="121" t="s">
        <v>92</v>
      </c>
      <c r="B47" s="122">
        <f t="shared" ref="B47:W47" si="20">B48</f>
        <v>3.2956682870787748E-2</v>
      </c>
      <c r="C47" s="122">
        <f t="shared" si="20"/>
        <v>4.1726400806931484E-2</v>
      </c>
      <c r="D47" s="122">
        <f t="shared" si="20"/>
        <v>4.7170502191596089E-2</v>
      </c>
      <c r="E47" s="122">
        <f t="shared" si="20"/>
        <v>8.6221697464488711E-2</v>
      </c>
      <c r="F47" s="122">
        <f t="shared" si="20"/>
        <v>5.380119985119438E-2</v>
      </c>
      <c r="G47" s="122">
        <f t="shared" si="20"/>
        <v>5.7465629758142456E-2</v>
      </c>
      <c r="H47" s="122">
        <f t="shared" si="20"/>
        <v>6.8650790313801585E-2</v>
      </c>
      <c r="I47" s="122">
        <f t="shared" si="20"/>
        <v>6.6423448049652473E-2</v>
      </c>
      <c r="J47" s="122">
        <f t="shared" si="20"/>
        <v>5.7675995161560932E-2</v>
      </c>
      <c r="K47" s="122">
        <f t="shared" si="20"/>
        <v>5.6456183810644045E-2</v>
      </c>
      <c r="L47" s="122">
        <f t="shared" si="20"/>
        <v>6.2961429286170961E-2</v>
      </c>
      <c r="M47" s="122">
        <f t="shared" si="20"/>
        <v>5.7759208839852728E-2</v>
      </c>
      <c r="N47" s="122">
        <f t="shared" si="20"/>
        <v>6.7407968963166601E-2</v>
      </c>
      <c r="O47" s="122">
        <f t="shared" si="20"/>
        <v>8.6787271413385852E-2</v>
      </c>
      <c r="P47" s="122">
        <f t="shared" si="20"/>
        <v>5.6993475585587768E-2</v>
      </c>
      <c r="Q47" s="122">
        <f t="shared" si="20"/>
        <v>9.8840152381429638E-2</v>
      </c>
      <c r="R47" s="122">
        <f t="shared" si="20"/>
        <v>5.7608892601509101E-2</v>
      </c>
      <c r="S47" s="122">
        <f t="shared" si="20"/>
        <v>7.1006809728836412E-2</v>
      </c>
      <c r="T47" s="122">
        <f t="shared" si="20"/>
        <v>6.350970096474591E-2</v>
      </c>
      <c r="U47" s="122">
        <f t="shared" si="20"/>
        <v>6.5129306495763054E-2</v>
      </c>
      <c r="V47" s="122">
        <f t="shared" si="20"/>
        <v>5.8100527946528036E-2</v>
      </c>
      <c r="W47" s="122">
        <f t="shared" si="20"/>
        <v>4.3779381747863465E-2</v>
      </c>
      <c r="DA47" s="130" t="s">
        <v>1613</v>
      </c>
    </row>
    <row r="48" spans="1:105" ht="12" customHeight="1" x14ac:dyDescent="0.25">
      <c r="A48" s="97" t="s">
        <v>53</v>
      </c>
      <c r="B48" s="98">
        <v>3.2956682870787748E-2</v>
      </c>
      <c r="C48" s="98">
        <v>4.1726400806931484E-2</v>
      </c>
      <c r="D48" s="98">
        <v>4.7170502191596089E-2</v>
      </c>
      <c r="E48" s="98">
        <v>8.6221697464488711E-2</v>
      </c>
      <c r="F48" s="98">
        <v>5.380119985119438E-2</v>
      </c>
      <c r="G48" s="98">
        <v>5.7465629758142456E-2</v>
      </c>
      <c r="H48" s="98">
        <v>6.8650790313801585E-2</v>
      </c>
      <c r="I48" s="98">
        <v>6.6423448049652473E-2</v>
      </c>
      <c r="J48" s="98">
        <v>5.7675995161560932E-2</v>
      </c>
      <c r="K48" s="98">
        <v>5.6456183810644045E-2</v>
      </c>
      <c r="L48" s="98">
        <v>6.2961429286170961E-2</v>
      </c>
      <c r="M48" s="98">
        <v>5.7759208839852728E-2</v>
      </c>
      <c r="N48" s="98">
        <v>6.7407968963166601E-2</v>
      </c>
      <c r="O48" s="98">
        <v>8.6787271413385852E-2</v>
      </c>
      <c r="P48" s="98">
        <v>5.6993475585587768E-2</v>
      </c>
      <c r="Q48" s="98">
        <v>9.8840152381429638E-2</v>
      </c>
      <c r="R48" s="98">
        <v>5.7608892601509101E-2</v>
      </c>
      <c r="S48" s="98">
        <v>7.1006809728836412E-2</v>
      </c>
      <c r="T48" s="98">
        <v>6.350970096474591E-2</v>
      </c>
      <c r="U48" s="98">
        <v>6.5129306495763054E-2</v>
      </c>
      <c r="V48" s="98">
        <v>5.8100527946528036E-2</v>
      </c>
      <c r="W48" s="98">
        <v>4.3779381747863465E-2</v>
      </c>
      <c r="DA48" s="63" t="s">
        <v>1614</v>
      </c>
    </row>
    <row r="49" spans="1:105" ht="12" customHeight="1" x14ac:dyDescent="0.25">
      <c r="A49" s="121" t="s">
        <v>55</v>
      </c>
      <c r="B49" s="122">
        <v>234.61825034048823</v>
      </c>
      <c r="C49" s="122">
        <v>237.61686111551498</v>
      </c>
      <c r="D49" s="122">
        <v>254.50217473507581</v>
      </c>
      <c r="E49" s="122">
        <v>259.19862914110882</v>
      </c>
      <c r="F49" s="122">
        <v>248.80968325628731</v>
      </c>
      <c r="G49" s="122">
        <v>217.58645680218484</v>
      </c>
      <c r="H49" s="122">
        <v>219.97574010007909</v>
      </c>
      <c r="I49" s="122">
        <v>201.13479326489224</v>
      </c>
      <c r="J49" s="122">
        <v>198.62279641563509</v>
      </c>
      <c r="K49" s="122">
        <v>200.57536901146923</v>
      </c>
      <c r="L49" s="122">
        <v>201.73082338251135</v>
      </c>
      <c r="M49" s="122">
        <v>194.321775909557</v>
      </c>
      <c r="N49" s="122">
        <v>173.68689775485205</v>
      </c>
      <c r="O49" s="122">
        <v>182.58449325658654</v>
      </c>
      <c r="P49" s="122">
        <v>179.91211521694044</v>
      </c>
      <c r="Q49" s="122">
        <v>171.29830350355414</v>
      </c>
      <c r="R49" s="122">
        <v>164.63037581743023</v>
      </c>
      <c r="S49" s="122">
        <v>160.65412052946715</v>
      </c>
      <c r="T49" s="122">
        <v>145.11152449919189</v>
      </c>
      <c r="U49" s="122">
        <v>143.94967946016112</v>
      </c>
      <c r="V49" s="122">
        <v>139.82316509437629</v>
      </c>
      <c r="W49" s="122">
        <v>152.54871095099065</v>
      </c>
      <c r="DA49" s="130" t="s">
        <v>1615</v>
      </c>
    </row>
    <row r="50" spans="1:105" ht="12" customHeight="1" x14ac:dyDescent="0.25">
      <c r="A50" s="97" t="s">
        <v>138</v>
      </c>
      <c r="B50" s="98">
        <v>151.42670913217714</v>
      </c>
      <c r="C50" s="98">
        <v>149.41036602546802</v>
      </c>
      <c r="D50" s="98">
        <v>161.07787095273855</v>
      </c>
      <c r="E50" s="98">
        <v>163.55046361613873</v>
      </c>
      <c r="F50" s="98">
        <v>160.04568540939513</v>
      </c>
      <c r="G50" s="98">
        <v>138.97429809746549</v>
      </c>
      <c r="H50" s="98">
        <v>142.79998519654157</v>
      </c>
      <c r="I50" s="98">
        <v>128.05850901449412</v>
      </c>
      <c r="J50" s="98">
        <v>128.17369726873889</v>
      </c>
      <c r="K50" s="98">
        <v>128.36237552519955</v>
      </c>
      <c r="L50" s="98">
        <v>130.96137872842755</v>
      </c>
      <c r="M50" s="98">
        <v>128.95999361121326</v>
      </c>
      <c r="N50" s="98">
        <v>108.08871357054231</v>
      </c>
      <c r="O50" s="98">
        <v>117.51150825286726</v>
      </c>
      <c r="P50" s="98">
        <v>114.65089337747834</v>
      </c>
      <c r="Q50" s="98">
        <v>107.13842184119004</v>
      </c>
      <c r="R50" s="98">
        <v>102.33718711790149</v>
      </c>
      <c r="S50" s="98">
        <v>101.2918484348845</v>
      </c>
      <c r="T50" s="98">
        <v>90.018502522693538</v>
      </c>
      <c r="U50" s="98">
        <v>90.376696052346333</v>
      </c>
      <c r="V50" s="98">
        <v>91.585950586301252</v>
      </c>
      <c r="W50" s="98">
        <v>102.01975484536881</v>
      </c>
      <c r="DA50" s="63" t="s">
        <v>1616</v>
      </c>
    </row>
    <row r="51" spans="1:105" ht="12" customHeight="1" x14ac:dyDescent="0.25">
      <c r="A51" s="97" t="s">
        <v>137</v>
      </c>
      <c r="B51" s="98">
        <v>0.32229680997958454</v>
      </c>
      <c r="C51" s="98">
        <v>0.31024425380466492</v>
      </c>
      <c r="D51" s="98">
        <v>0.34359877036685715</v>
      </c>
      <c r="E51" s="98">
        <v>0.37908764858782562</v>
      </c>
      <c r="F51" s="98">
        <v>0.41320211966952436</v>
      </c>
      <c r="G51" s="98">
        <v>0.43004225822542086</v>
      </c>
      <c r="H51" s="98">
        <v>0.51971631389922401</v>
      </c>
      <c r="I51" s="98">
        <v>0.47166225904224995</v>
      </c>
      <c r="J51" s="98">
        <v>0.50813784379800153</v>
      </c>
      <c r="K51" s="98">
        <v>0.65990116145171474</v>
      </c>
      <c r="L51" s="98">
        <v>0.72835581458843868</v>
      </c>
      <c r="M51" s="98">
        <v>0.77275493706577336</v>
      </c>
      <c r="N51" s="98">
        <v>0.59971470886247769</v>
      </c>
      <c r="O51" s="98">
        <v>0.70204738951940859</v>
      </c>
      <c r="P51" s="98">
        <v>0.67843651381411063</v>
      </c>
      <c r="Q51" s="98">
        <v>0.59877268932104366</v>
      </c>
      <c r="R51" s="98">
        <v>0.55238091767073205</v>
      </c>
      <c r="S51" s="98">
        <v>0.56884225776882635</v>
      </c>
      <c r="T51" s="98">
        <v>0.47866121909751724</v>
      </c>
      <c r="U51" s="98">
        <v>0.48597844303541282</v>
      </c>
      <c r="V51" s="98">
        <v>0.51549480546594961</v>
      </c>
      <c r="W51" s="98">
        <v>0.57085614028072074</v>
      </c>
      <c r="DA51" s="63" t="s">
        <v>1617</v>
      </c>
    </row>
    <row r="52" spans="1:105" ht="12" customHeight="1" x14ac:dyDescent="0.25">
      <c r="A52" s="100" t="s">
        <v>216</v>
      </c>
      <c r="B52" s="101">
        <v>0.16898215597059177</v>
      </c>
      <c r="C52" s="101">
        <v>0.16197212431073044</v>
      </c>
      <c r="D52" s="101">
        <v>0.17950110301237265</v>
      </c>
      <c r="E52" s="101">
        <v>0.19628538524267963</v>
      </c>
      <c r="F52" s="101">
        <v>0.21304736796828314</v>
      </c>
      <c r="G52" s="101">
        <v>0.22104536492132781</v>
      </c>
      <c r="H52" s="101">
        <v>0.23031467920164311</v>
      </c>
      <c r="I52" s="101">
        <v>0.21777858229343616</v>
      </c>
      <c r="J52" s="101">
        <v>0.24997859280043333</v>
      </c>
      <c r="K52" s="101">
        <v>0.32820578031179126</v>
      </c>
      <c r="L52" s="101">
        <v>0.32650223077746282</v>
      </c>
      <c r="M52" s="101">
        <v>0.37128564740896758</v>
      </c>
      <c r="N52" s="101">
        <v>0.28247683740663415</v>
      </c>
      <c r="O52" s="101">
        <v>0.28733573299324261</v>
      </c>
      <c r="P52" s="101">
        <v>0.28139381082792064</v>
      </c>
      <c r="Q52" s="101">
        <v>0.20133644676267101</v>
      </c>
      <c r="R52" s="101">
        <v>0.16830633772107714</v>
      </c>
      <c r="S52" s="101">
        <v>0.19742738435696111</v>
      </c>
      <c r="T52" s="101">
        <v>0.18499418123318725</v>
      </c>
      <c r="U52" s="101">
        <v>0.18912987676429457</v>
      </c>
      <c r="V52" s="101">
        <v>0.20279021813183104</v>
      </c>
      <c r="W52" s="101">
        <v>0.23160657624214079</v>
      </c>
      <c r="DA52" s="131" t="s">
        <v>1618</v>
      </c>
    </row>
    <row r="53" spans="1:105" ht="12" customHeight="1" x14ac:dyDescent="0.25">
      <c r="A53" s="103" t="s">
        <v>52</v>
      </c>
      <c r="B53" s="104">
        <v>0.15331465400899275</v>
      </c>
      <c r="C53" s="104">
        <v>0.14827212949393445</v>
      </c>
      <c r="D53" s="104">
        <v>0.16409766735448453</v>
      </c>
      <c r="E53" s="104">
        <v>0.18280226334514596</v>
      </c>
      <c r="F53" s="104">
        <v>0.20015475170124125</v>
      </c>
      <c r="G53" s="104">
        <v>0.20899689330409307</v>
      </c>
      <c r="H53" s="104">
        <v>0.2894016346975809</v>
      </c>
      <c r="I53" s="104">
        <v>0.25388367674881379</v>
      </c>
      <c r="J53" s="104">
        <v>0.25815925099756826</v>
      </c>
      <c r="K53" s="104">
        <v>0.33169538113992353</v>
      </c>
      <c r="L53" s="104">
        <v>0.40185358381097586</v>
      </c>
      <c r="M53" s="104">
        <v>0.40146928965680584</v>
      </c>
      <c r="N53" s="104">
        <v>0.31723787145584353</v>
      </c>
      <c r="O53" s="104">
        <v>0.41471165652616604</v>
      </c>
      <c r="P53" s="104">
        <v>0.39704270298618999</v>
      </c>
      <c r="Q53" s="104">
        <v>0.39743624255837262</v>
      </c>
      <c r="R53" s="104">
        <v>0.38407457994965494</v>
      </c>
      <c r="S53" s="104">
        <v>0.3714148734118653</v>
      </c>
      <c r="T53" s="104">
        <v>0.29366703786432996</v>
      </c>
      <c r="U53" s="104">
        <v>0.29684856627111827</v>
      </c>
      <c r="V53" s="104">
        <v>0.3127045873341186</v>
      </c>
      <c r="W53" s="104">
        <v>0.33924956403857998</v>
      </c>
      <c r="DA53" s="132" t="s">
        <v>1619</v>
      </c>
    </row>
    <row r="54" spans="1:105" ht="12" customHeight="1" x14ac:dyDescent="0.25">
      <c r="A54" s="106" t="s">
        <v>122</v>
      </c>
      <c r="B54" s="101">
        <v>65.620980330003675</v>
      </c>
      <c r="C54" s="101">
        <v>69.337192751222446</v>
      </c>
      <c r="D54" s="101">
        <v>73.473914593561176</v>
      </c>
      <c r="E54" s="101">
        <v>73.906862511743327</v>
      </c>
      <c r="F54" s="101">
        <v>67.182394177210455</v>
      </c>
      <c r="G54" s="101">
        <v>56.20935560317988</v>
      </c>
      <c r="H54" s="101">
        <v>52.624179262231429</v>
      </c>
      <c r="I54" s="101">
        <v>48.905367280511037</v>
      </c>
      <c r="J54" s="101">
        <v>45.726753336250702</v>
      </c>
      <c r="K54" s="101">
        <v>39.79401362822427</v>
      </c>
      <c r="L54" s="101">
        <v>37.934449748363939</v>
      </c>
      <c r="M54" s="101">
        <v>34.0931617355795</v>
      </c>
      <c r="N54" s="101">
        <v>34.247115927124717</v>
      </c>
      <c r="O54" s="101">
        <v>34.200998769527281</v>
      </c>
      <c r="P54" s="101">
        <v>35.000161889458049</v>
      </c>
      <c r="Q54" s="101">
        <v>35.448216067300351</v>
      </c>
      <c r="R54" s="101">
        <v>35.324410722515658</v>
      </c>
      <c r="S54" s="101">
        <v>33.790486612957352</v>
      </c>
      <c r="T54" s="101">
        <v>31.307759905389972</v>
      </c>
      <c r="U54" s="101">
        <v>30.205078901400796</v>
      </c>
      <c r="V54" s="101">
        <v>27.064889218322175</v>
      </c>
      <c r="W54" s="101">
        <v>28.289631969300089</v>
      </c>
      <c r="DA54" s="131" t="s">
        <v>1620</v>
      </c>
    </row>
    <row r="55" spans="1:105" ht="12" customHeight="1" x14ac:dyDescent="0.25">
      <c r="A55" s="107" t="s">
        <v>121</v>
      </c>
      <c r="B55" s="104">
        <v>17.248264068327853</v>
      </c>
      <c r="C55" s="104">
        <v>18.559058085019878</v>
      </c>
      <c r="D55" s="104">
        <v>19.606790418409211</v>
      </c>
      <c r="E55" s="104">
        <v>21.362215364638963</v>
      </c>
      <c r="F55" s="104">
        <v>21.168401550012184</v>
      </c>
      <c r="G55" s="104">
        <v>21.97276084331402</v>
      </c>
      <c r="H55" s="104">
        <v>24.03185932740686</v>
      </c>
      <c r="I55" s="104">
        <v>23.699254710844833</v>
      </c>
      <c r="J55" s="104">
        <v>24.214207966847482</v>
      </c>
      <c r="K55" s="104">
        <v>31.759078696593697</v>
      </c>
      <c r="L55" s="104">
        <v>32.106639091131413</v>
      </c>
      <c r="M55" s="104">
        <v>30.495865625698443</v>
      </c>
      <c r="N55" s="104">
        <v>30.751353548322552</v>
      </c>
      <c r="O55" s="104">
        <v>30.169938844672593</v>
      </c>
      <c r="P55" s="104">
        <v>29.582623436189955</v>
      </c>
      <c r="Q55" s="104">
        <v>28.112892905742704</v>
      </c>
      <c r="R55" s="104">
        <v>26.416397059342348</v>
      </c>
      <c r="S55" s="104">
        <v>25.00294322385647</v>
      </c>
      <c r="T55" s="104">
        <v>23.306600852010849</v>
      </c>
      <c r="U55" s="104">
        <v>22.881926063378593</v>
      </c>
      <c r="V55" s="104">
        <v>20.6568304842869</v>
      </c>
      <c r="W55" s="104">
        <v>21.668467996041045</v>
      </c>
      <c r="DA55" s="132" t="s">
        <v>1621</v>
      </c>
    </row>
    <row r="56" spans="1:105" ht="12" customHeight="1" x14ac:dyDescent="0.25">
      <c r="A56" s="108" t="s">
        <v>53</v>
      </c>
      <c r="B56" s="98">
        <v>8.1052365015164156</v>
      </c>
      <c r="C56" s="98">
        <v>8.6606125743310436</v>
      </c>
      <c r="D56" s="98">
        <v>9.1443886886866697</v>
      </c>
      <c r="E56" s="98">
        <v>9.852708072367923</v>
      </c>
      <c r="F56" s="98">
        <v>9.7197483533139515</v>
      </c>
      <c r="G56" s="98">
        <v>10.058201713926561</v>
      </c>
      <c r="H56" s="98">
        <v>9.3331224049095916</v>
      </c>
      <c r="I56" s="98">
        <v>9.6303386056171298</v>
      </c>
      <c r="J56" s="98">
        <v>10.580153631329505</v>
      </c>
      <c r="K56" s="98">
        <v>14.149515927706618</v>
      </c>
      <c r="L56" s="98">
        <v>12.797216226372683</v>
      </c>
      <c r="M56" s="98">
        <v>13.093083484556038</v>
      </c>
      <c r="N56" s="98">
        <v>12.998944335982664</v>
      </c>
      <c r="O56" s="98">
        <v>11.099547225098563</v>
      </c>
      <c r="P56" s="98">
        <v>10.947683425127376</v>
      </c>
      <c r="Q56" s="98">
        <v>8.3439293106640129</v>
      </c>
      <c r="R56" s="98">
        <v>7.0812028289230931</v>
      </c>
      <c r="S56" s="98">
        <v>7.7473650450947691</v>
      </c>
      <c r="T56" s="98">
        <v>8.159841687513973</v>
      </c>
      <c r="U56" s="98">
        <v>8.2006661734160584</v>
      </c>
      <c r="V56" s="98">
        <v>7.5575030265431353</v>
      </c>
      <c r="W56" s="98">
        <v>8.2312941604979581</v>
      </c>
      <c r="DA56" s="63" t="s">
        <v>1622</v>
      </c>
    </row>
    <row r="57" spans="1:105" ht="12" customHeight="1" x14ac:dyDescent="0.25">
      <c r="A57" s="108" t="s">
        <v>52</v>
      </c>
      <c r="B57" s="98">
        <v>9.1430275668114369</v>
      </c>
      <c r="C57" s="98">
        <v>9.898445510688834</v>
      </c>
      <c r="D57" s="98">
        <v>10.462401729722544</v>
      </c>
      <c r="E57" s="98">
        <v>11.509507292271042</v>
      </c>
      <c r="F57" s="98">
        <v>11.448653196698235</v>
      </c>
      <c r="G57" s="98">
        <v>11.91455912938746</v>
      </c>
      <c r="H57" s="98">
        <v>14.698736922497268</v>
      </c>
      <c r="I57" s="98">
        <v>14.068916105227702</v>
      </c>
      <c r="J57" s="98">
        <v>13.634054335517979</v>
      </c>
      <c r="K57" s="98">
        <v>17.609562768887081</v>
      </c>
      <c r="L57" s="98">
        <v>19.309422864758734</v>
      </c>
      <c r="M57" s="98">
        <v>17.402782141142406</v>
      </c>
      <c r="N57" s="98">
        <v>17.752409212339888</v>
      </c>
      <c r="O57" s="98">
        <v>19.070391619574028</v>
      </c>
      <c r="P57" s="98">
        <v>18.634940011062579</v>
      </c>
      <c r="Q57" s="98">
        <v>19.768963595078691</v>
      </c>
      <c r="R57" s="98">
        <v>19.335194230419255</v>
      </c>
      <c r="S57" s="98">
        <v>17.255578178761702</v>
      </c>
      <c r="T57" s="98">
        <v>15.146759164496876</v>
      </c>
      <c r="U57" s="98">
        <v>14.681259889962533</v>
      </c>
      <c r="V57" s="98">
        <v>13.099327457743764</v>
      </c>
      <c r="W57" s="98">
        <v>13.437173835543089</v>
      </c>
      <c r="DA57" s="63" t="s">
        <v>1623</v>
      </c>
    </row>
    <row r="58" spans="1:105" ht="12" customHeight="1" x14ac:dyDescent="0.25">
      <c r="A58" s="121" t="s">
        <v>54</v>
      </c>
      <c r="B58" s="122">
        <v>28.17965320175108</v>
      </c>
      <c r="C58" s="122">
        <v>32.49575696268915</v>
      </c>
      <c r="D58" s="122">
        <v>34.410120062073389</v>
      </c>
      <c r="E58" s="122">
        <v>34.349167072040267</v>
      </c>
      <c r="F58" s="122">
        <v>34.892702685702687</v>
      </c>
      <c r="G58" s="122">
        <v>27.064170942251955</v>
      </c>
      <c r="H58" s="122">
        <v>30.072865149652682</v>
      </c>
      <c r="I58" s="122">
        <v>24.686258086908033</v>
      </c>
      <c r="J58" s="122">
        <v>25.746372406106605</v>
      </c>
      <c r="K58" s="122">
        <v>31.133042692543821</v>
      </c>
      <c r="L58" s="122">
        <v>30.453226582804323</v>
      </c>
      <c r="M58" s="122">
        <v>28.674111693832071</v>
      </c>
      <c r="N58" s="122">
        <v>28.251749563382624</v>
      </c>
      <c r="O58" s="122">
        <v>27.30485727298133</v>
      </c>
      <c r="P58" s="122">
        <v>28.291674979483751</v>
      </c>
      <c r="Q58" s="122">
        <v>26.89764147063832</v>
      </c>
      <c r="R58" s="122">
        <v>26.812194907344995</v>
      </c>
      <c r="S58" s="122">
        <v>26.33701100709845</v>
      </c>
      <c r="T58" s="122">
        <v>25.326495312817386</v>
      </c>
      <c r="U58" s="122">
        <v>25.136299112187235</v>
      </c>
      <c r="V58" s="122">
        <v>23.761824966330295</v>
      </c>
      <c r="W58" s="122">
        <v>25.937622793778473</v>
      </c>
      <c r="DA58" s="130" t="s">
        <v>1624</v>
      </c>
    </row>
    <row r="59" spans="1:105" ht="12" customHeight="1" x14ac:dyDescent="0.25">
      <c r="A59" s="97" t="s">
        <v>50</v>
      </c>
      <c r="B59" s="98">
        <v>0.22843371410769919</v>
      </c>
      <c r="C59" s="98">
        <v>0.25707647723399929</v>
      </c>
      <c r="D59" s="98">
        <v>0.25801110296606772</v>
      </c>
      <c r="E59" s="98">
        <v>0.23459040052309088</v>
      </c>
      <c r="F59" s="98">
        <v>0.2388447779692553</v>
      </c>
      <c r="G59" s="98">
        <v>0.1891555980531458</v>
      </c>
      <c r="H59" s="98">
        <v>0.19855179892113087</v>
      </c>
      <c r="I59" s="98">
        <v>0.15597987765492699</v>
      </c>
      <c r="J59" s="98">
        <v>0.15129548277791283</v>
      </c>
      <c r="K59" s="98">
        <v>0.17411655300080919</v>
      </c>
      <c r="L59" s="98">
        <v>0.15960809660914241</v>
      </c>
      <c r="M59" s="98">
        <v>0.11471858976536761</v>
      </c>
      <c r="N59" s="98">
        <v>7.1950044683183084E-2</v>
      </c>
      <c r="O59" s="98">
        <v>5.9185387905675992E-2</v>
      </c>
      <c r="P59" s="98">
        <v>6.6988898830892388E-2</v>
      </c>
      <c r="Q59" s="98">
        <v>8.2550328819164492E-2</v>
      </c>
      <c r="R59" s="98">
        <v>9.1957332931430255E-2</v>
      </c>
      <c r="S59" s="98">
        <v>8.8054330963720395E-2</v>
      </c>
      <c r="T59" s="98">
        <v>7.6776182929482864E-2</v>
      </c>
      <c r="U59" s="98">
        <v>7.6006155501445988E-2</v>
      </c>
      <c r="V59" s="98">
        <v>7.1452828235565938E-2</v>
      </c>
      <c r="W59" s="98">
        <v>9.2249270454816915E-2</v>
      </c>
      <c r="DA59" s="63" t="s">
        <v>1625</v>
      </c>
    </row>
    <row r="60" spans="1:105" ht="12" customHeight="1" x14ac:dyDescent="0.25">
      <c r="A60" s="109" t="s">
        <v>120</v>
      </c>
      <c r="B60" s="33">
        <v>27.951219487643382</v>
      </c>
      <c r="C60" s="33">
        <v>32.238680485455149</v>
      </c>
      <c r="D60" s="33">
        <v>34.152108959107323</v>
      </c>
      <c r="E60" s="33">
        <v>34.114576671517177</v>
      </c>
      <c r="F60" s="33">
        <v>34.653857907733432</v>
      </c>
      <c r="G60" s="33">
        <v>26.875015344198811</v>
      </c>
      <c r="H60" s="33">
        <v>29.874313350731551</v>
      </c>
      <c r="I60" s="33">
        <v>24.530278209253105</v>
      </c>
      <c r="J60" s="33">
        <v>25.595076923328694</v>
      </c>
      <c r="K60" s="33">
        <v>30.958926139543014</v>
      </c>
      <c r="L60" s="33">
        <v>30.293618486195182</v>
      </c>
      <c r="M60" s="33">
        <v>28.559393104066704</v>
      </c>
      <c r="N60" s="33">
        <v>28.17979951869944</v>
      </c>
      <c r="O60" s="33">
        <v>27.245671885075655</v>
      </c>
      <c r="P60" s="33">
        <v>28.224686080652859</v>
      </c>
      <c r="Q60" s="33">
        <v>26.815091141819156</v>
      </c>
      <c r="R60" s="33">
        <v>26.720237574413567</v>
      </c>
      <c r="S60" s="33">
        <v>26.248956676134728</v>
      </c>
      <c r="T60" s="33">
        <v>25.249719129887904</v>
      </c>
      <c r="U60" s="33">
        <v>25.060292956685789</v>
      </c>
      <c r="V60" s="33">
        <v>23.69037213809473</v>
      </c>
      <c r="W60" s="33">
        <v>25.845373523323655</v>
      </c>
      <c r="DA60" s="60" t="s">
        <v>1626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1229.9238769242559</v>
      </c>
      <c r="C62" s="117">
        <f t="shared" si="21"/>
        <v>1373.2065493706189</v>
      </c>
      <c r="D62" s="117">
        <f t="shared" si="21"/>
        <v>1295.2968469989696</v>
      </c>
      <c r="E62" s="117">
        <f t="shared" si="21"/>
        <v>1368.8540820275662</v>
      </c>
      <c r="F62" s="117">
        <f t="shared" si="21"/>
        <v>1346.1667770634133</v>
      </c>
      <c r="G62" s="117">
        <f t="shared" si="21"/>
        <v>1693.9893950248718</v>
      </c>
      <c r="H62" s="117">
        <f t="shared" si="21"/>
        <v>1651.1850613258127</v>
      </c>
      <c r="I62" s="117">
        <f t="shared" si="21"/>
        <v>1504.0748350379695</v>
      </c>
      <c r="J62" s="117">
        <f t="shared" si="21"/>
        <v>1543.9629808535644</v>
      </c>
      <c r="K62" s="117">
        <f t="shared" si="21"/>
        <v>1585.569671074097</v>
      </c>
      <c r="L62" s="117">
        <f t="shared" si="21"/>
        <v>1706.3969340931919</v>
      </c>
      <c r="M62" s="117">
        <f t="shared" si="21"/>
        <v>1519.8335355202066</v>
      </c>
      <c r="N62" s="117">
        <f t="shared" si="21"/>
        <v>1544.344343868451</v>
      </c>
      <c r="O62" s="117">
        <f t="shared" si="21"/>
        <v>1557.2010871462253</v>
      </c>
      <c r="P62" s="117">
        <f t="shared" si="21"/>
        <v>1379.4690411538361</v>
      </c>
      <c r="Q62" s="117">
        <f t="shared" si="21"/>
        <v>1490.2560449349687</v>
      </c>
      <c r="R62" s="117">
        <f t="shared" ref="R62:V62" si="22">R63+R66+R68+R77</f>
        <v>1641.1109761758837</v>
      </c>
      <c r="S62" s="117">
        <f t="shared" si="22"/>
        <v>1610.2147552790084</v>
      </c>
      <c r="T62" s="117">
        <f t="shared" si="22"/>
        <v>1480.7490603655031</v>
      </c>
      <c r="U62" s="117">
        <f t="shared" si="22"/>
        <v>1559.7463468812218</v>
      </c>
      <c r="V62" s="117">
        <f t="shared" si="22"/>
        <v>1566.6803155918831</v>
      </c>
      <c r="W62" s="117">
        <f t="shared" ref="W62" si="23">W63+W66+W68+W77</f>
        <v>1724.1052577236806</v>
      </c>
      <c r="DA62" s="129" t="s">
        <v>1627</v>
      </c>
    </row>
    <row r="63" spans="1:105" ht="12.95" customHeight="1" x14ac:dyDescent="0.25">
      <c r="A63" s="121" t="s">
        <v>57</v>
      </c>
      <c r="B63" s="122">
        <f t="shared" ref="B63:Q63" si="24">SUM(B64:B65)</f>
        <v>1028.8066979970126</v>
      </c>
      <c r="C63" s="122">
        <f t="shared" si="24"/>
        <v>1150.5531646241875</v>
      </c>
      <c r="D63" s="122">
        <f t="shared" si="24"/>
        <v>1061.599824345232</v>
      </c>
      <c r="E63" s="122">
        <f t="shared" si="24"/>
        <v>1120.5982463596667</v>
      </c>
      <c r="F63" s="122">
        <f t="shared" si="24"/>
        <v>1088.5942208590018</v>
      </c>
      <c r="G63" s="122">
        <f t="shared" si="24"/>
        <v>1412.3962692070679</v>
      </c>
      <c r="H63" s="122">
        <f t="shared" si="24"/>
        <v>1352.5104209728504</v>
      </c>
      <c r="I63" s="122">
        <f t="shared" si="24"/>
        <v>1222.2115375686565</v>
      </c>
      <c r="J63" s="122">
        <f t="shared" si="24"/>
        <v>1258.2308317894574</v>
      </c>
      <c r="K63" s="122">
        <f t="shared" si="24"/>
        <v>1273.1044219333921</v>
      </c>
      <c r="L63" s="122">
        <f t="shared" si="24"/>
        <v>1397.4945638762333</v>
      </c>
      <c r="M63" s="122">
        <f t="shared" si="24"/>
        <v>1213.1133564613681</v>
      </c>
      <c r="N63" s="122">
        <f t="shared" si="24"/>
        <v>1241.5416204372846</v>
      </c>
      <c r="O63" s="122">
        <f t="shared" si="24"/>
        <v>1265.5693296456843</v>
      </c>
      <c r="P63" s="122">
        <f t="shared" si="24"/>
        <v>1077.8453789928617</v>
      </c>
      <c r="Q63" s="122">
        <f t="shared" si="24"/>
        <v>1197.0967310524252</v>
      </c>
      <c r="R63" s="122">
        <f t="shared" ref="R63:V63" si="25">SUM(R64:R65)</f>
        <v>1340.3774237125476</v>
      </c>
      <c r="S63" s="122">
        <f t="shared" si="25"/>
        <v>1312.0384874837368</v>
      </c>
      <c r="T63" s="122">
        <f t="shared" si="25"/>
        <v>1199.9780116454112</v>
      </c>
      <c r="U63" s="122">
        <f t="shared" si="25"/>
        <v>1279.5736670060751</v>
      </c>
      <c r="V63" s="122">
        <f t="shared" si="25"/>
        <v>1288.4432791239915</v>
      </c>
      <c r="W63" s="122">
        <f t="shared" ref="W63" si="26">SUM(W64:W65)</f>
        <v>1405.6636051404698</v>
      </c>
      <c r="DA63" s="130" t="s">
        <v>1628</v>
      </c>
    </row>
    <row r="64" spans="1:105" ht="12" customHeight="1" x14ac:dyDescent="0.25">
      <c r="A64" s="97" t="s">
        <v>217</v>
      </c>
      <c r="B64" s="98">
        <v>1013.499955090698</v>
      </c>
      <c r="C64" s="98">
        <v>1133.5675807576135</v>
      </c>
      <c r="D64" s="98">
        <v>1046.147394380029</v>
      </c>
      <c r="E64" s="98">
        <v>1104.3104000651774</v>
      </c>
      <c r="F64" s="98">
        <v>1072.9165382823583</v>
      </c>
      <c r="G64" s="98">
        <v>1393.9722552854571</v>
      </c>
      <c r="H64" s="98">
        <v>1334.4530430212649</v>
      </c>
      <c r="I64" s="98">
        <v>1206.2439594640782</v>
      </c>
      <c r="J64" s="98">
        <v>1241.7637470795314</v>
      </c>
      <c r="K64" s="98">
        <v>1256.3391568121799</v>
      </c>
      <c r="L64" s="98">
        <v>1378.929239514664</v>
      </c>
      <c r="M64" s="98">
        <v>1196.8752173497655</v>
      </c>
      <c r="N64" s="98">
        <v>1224.7233686825241</v>
      </c>
      <c r="O64" s="98">
        <v>1248.2154963217729</v>
      </c>
      <c r="P64" s="98">
        <v>1063.0574328843031</v>
      </c>
      <c r="Q64" s="98">
        <v>1180.5939954141572</v>
      </c>
      <c r="R64" s="98">
        <v>1321.6859510843597</v>
      </c>
      <c r="S64" s="98">
        <v>1293.4770134709079</v>
      </c>
      <c r="T64" s="98">
        <v>1182.7528279354151</v>
      </c>
      <c r="U64" s="98">
        <v>1260.9203544473107</v>
      </c>
      <c r="V64" s="98">
        <v>1269.3847950702198</v>
      </c>
      <c r="W64" s="98">
        <v>1384.5772379860516</v>
      </c>
      <c r="DA64" s="63" t="s">
        <v>1629</v>
      </c>
    </row>
    <row r="65" spans="1:105" ht="12" customHeight="1" x14ac:dyDescent="0.25">
      <c r="A65" s="97" t="s">
        <v>53</v>
      </c>
      <c r="B65" s="98">
        <v>15.306742906314684</v>
      </c>
      <c r="C65" s="98">
        <v>16.985583866573926</v>
      </c>
      <c r="D65" s="98">
        <v>15.452429965203107</v>
      </c>
      <c r="E65" s="98">
        <v>16.287846294489405</v>
      </c>
      <c r="F65" s="98">
        <v>15.677682576643406</v>
      </c>
      <c r="G65" s="98">
        <v>18.424013921610879</v>
      </c>
      <c r="H65" s="98">
        <v>18.057377951585512</v>
      </c>
      <c r="I65" s="98">
        <v>15.96757810457817</v>
      </c>
      <c r="J65" s="98">
        <v>16.467084709925878</v>
      </c>
      <c r="K65" s="98">
        <v>16.765265121212177</v>
      </c>
      <c r="L65" s="98">
        <v>18.565324361569257</v>
      </c>
      <c r="M65" s="98">
        <v>16.238139111602582</v>
      </c>
      <c r="N65" s="98">
        <v>16.818251754760574</v>
      </c>
      <c r="O65" s="98">
        <v>17.353833323911498</v>
      </c>
      <c r="P65" s="98">
        <v>14.787946108558648</v>
      </c>
      <c r="Q65" s="98">
        <v>16.502735638268007</v>
      </c>
      <c r="R65" s="98">
        <v>18.691472628187874</v>
      </c>
      <c r="S65" s="98">
        <v>18.561474012828906</v>
      </c>
      <c r="T65" s="98">
        <v>17.225183709996031</v>
      </c>
      <c r="U65" s="98">
        <v>18.653312558764323</v>
      </c>
      <c r="V65" s="98">
        <v>19.05848405377181</v>
      </c>
      <c r="W65" s="98">
        <v>21.086367154418213</v>
      </c>
      <c r="DA65" s="63" t="s">
        <v>1630</v>
      </c>
    </row>
    <row r="66" spans="1:105" ht="12.95" customHeight="1" x14ac:dyDescent="0.25">
      <c r="A66" s="121" t="s">
        <v>92</v>
      </c>
      <c r="B66" s="122">
        <f t="shared" ref="B66:W66" si="27">B67</f>
        <v>2.6117977051252021E-2</v>
      </c>
      <c r="C66" s="122">
        <f t="shared" si="27"/>
        <v>3.4380524940810835E-2</v>
      </c>
      <c r="D66" s="122">
        <f t="shared" si="27"/>
        <v>3.945606445791533E-2</v>
      </c>
      <c r="E66" s="122">
        <f t="shared" si="27"/>
        <v>7.8328243363407671E-2</v>
      </c>
      <c r="F66" s="122">
        <f t="shared" si="27"/>
        <v>5.5945370440170256E-2</v>
      </c>
      <c r="G66" s="122">
        <f t="shared" si="27"/>
        <v>7.23096973168907E-2</v>
      </c>
      <c r="H66" s="122">
        <f t="shared" si="27"/>
        <v>0.10596451786065153</v>
      </c>
      <c r="I66" s="122">
        <f t="shared" si="27"/>
        <v>0.11722960892020221</v>
      </c>
      <c r="J66" s="122">
        <f t="shared" si="27"/>
        <v>0.10734359187525101</v>
      </c>
      <c r="K66" s="122">
        <f t="shared" si="27"/>
        <v>0.11026029729211927</v>
      </c>
      <c r="L66" s="122">
        <f t="shared" si="27"/>
        <v>0.1216140632072544</v>
      </c>
      <c r="M66" s="122">
        <f t="shared" si="27"/>
        <v>0.10592074689136477</v>
      </c>
      <c r="N66" s="122">
        <f t="shared" si="27"/>
        <v>0.11231893719260432</v>
      </c>
      <c r="O66" s="122">
        <f t="shared" si="27"/>
        <v>0.12886064490252386</v>
      </c>
      <c r="P66" s="122">
        <f t="shared" si="27"/>
        <v>7.5093313785723231E-2</v>
      </c>
      <c r="Q66" s="122">
        <f t="shared" si="27"/>
        <v>0.12452774198320984</v>
      </c>
      <c r="R66" s="122">
        <f t="shared" si="27"/>
        <v>7.6878357981071371E-2</v>
      </c>
      <c r="S66" s="122">
        <f t="shared" si="27"/>
        <v>0.10631759437530941</v>
      </c>
      <c r="T66" s="122">
        <f t="shared" si="27"/>
        <v>0.10690497964427693</v>
      </c>
      <c r="U66" s="122">
        <f t="shared" si="27"/>
        <v>0.12177336994879609</v>
      </c>
      <c r="V66" s="122">
        <f t="shared" si="27"/>
        <v>0.12231983286137703</v>
      </c>
      <c r="W66" s="122">
        <f t="shared" si="27"/>
        <v>0.1023941707197303</v>
      </c>
      <c r="DA66" s="130" t="s">
        <v>1631</v>
      </c>
    </row>
    <row r="67" spans="1:105" ht="12" customHeight="1" x14ac:dyDescent="0.25">
      <c r="A67" s="97" t="s">
        <v>53</v>
      </c>
      <c r="B67" s="98">
        <v>2.6117977051252021E-2</v>
      </c>
      <c r="C67" s="98">
        <v>3.4380524940810835E-2</v>
      </c>
      <c r="D67" s="98">
        <v>3.945606445791533E-2</v>
      </c>
      <c r="E67" s="98">
        <v>7.8328243363407671E-2</v>
      </c>
      <c r="F67" s="98">
        <v>5.5945370440170256E-2</v>
      </c>
      <c r="G67" s="98">
        <v>7.23096973168907E-2</v>
      </c>
      <c r="H67" s="98">
        <v>0.10596451786065153</v>
      </c>
      <c r="I67" s="98">
        <v>0.11722960892020221</v>
      </c>
      <c r="J67" s="98">
        <v>0.10734359187525101</v>
      </c>
      <c r="K67" s="98">
        <v>0.11026029729211927</v>
      </c>
      <c r="L67" s="98">
        <v>0.1216140632072544</v>
      </c>
      <c r="M67" s="98">
        <v>0.10592074689136477</v>
      </c>
      <c r="N67" s="98">
        <v>0.11231893719260432</v>
      </c>
      <c r="O67" s="98">
        <v>0.12886064490252386</v>
      </c>
      <c r="P67" s="98">
        <v>7.5093313785723231E-2</v>
      </c>
      <c r="Q67" s="98">
        <v>0.12452774198320984</v>
      </c>
      <c r="R67" s="98">
        <v>7.6878357981071371E-2</v>
      </c>
      <c r="S67" s="98">
        <v>0.10631759437530941</v>
      </c>
      <c r="T67" s="98">
        <v>0.10690497964427693</v>
      </c>
      <c r="U67" s="98">
        <v>0.12177336994879609</v>
      </c>
      <c r="V67" s="98">
        <v>0.12231983286137703</v>
      </c>
      <c r="W67" s="98">
        <v>0.1023941707197303</v>
      </c>
      <c r="DA67" s="63" t="s">
        <v>1632</v>
      </c>
    </row>
    <row r="68" spans="1:105" ht="12" customHeight="1" x14ac:dyDescent="0.25">
      <c r="A68" s="121" t="s">
        <v>55</v>
      </c>
      <c r="B68" s="122">
        <v>177.81592230578258</v>
      </c>
      <c r="C68" s="122">
        <v>194.73178694740551</v>
      </c>
      <c r="D68" s="122">
        <v>203.779330498653</v>
      </c>
      <c r="E68" s="122">
        <v>216.61182875386353</v>
      </c>
      <c r="F68" s="122">
        <v>222.1167475792071</v>
      </c>
      <c r="G68" s="122">
        <v>248.51817792822308</v>
      </c>
      <c r="H68" s="122">
        <v>259.17866775823683</v>
      </c>
      <c r="I68" s="122">
        <v>248.03540734364924</v>
      </c>
      <c r="J68" s="122">
        <v>249.13803023465178</v>
      </c>
      <c r="K68" s="122">
        <v>266.43868283834149</v>
      </c>
      <c r="L68" s="122">
        <v>262.97785071809744</v>
      </c>
      <c r="M68" s="122">
        <v>262.13872832126589</v>
      </c>
      <c r="N68" s="122">
        <v>258.20065155465386</v>
      </c>
      <c r="O68" s="122">
        <v>248.23657112448763</v>
      </c>
      <c r="P68" s="122">
        <v>256.33042856274693</v>
      </c>
      <c r="Q68" s="122">
        <v>248.75618726817234</v>
      </c>
      <c r="R68" s="122">
        <v>254.56993936374241</v>
      </c>
      <c r="S68" s="122">
        <v>251.38662805764619</v>
      </c>
      <c r="T68" s="122">
        <v>234.78300349704463</v>
      </c>
      <c r="U68" s="122">
        <v>233.10648248877141</v>
      </c>
      <c r="V68" s="122">
        <v>232.04532164074743</v>
      </c>
      <c r="W68" s="122">
        <v>266.3371120865412</v>
      </c>
      <c r="DA68" s="130" t="s">
        <v>1633</v>
      </c>
    </row>
    <row r="69" spans="1:105" ht="12" customHeight="1" x14ac:dyDescent="0.25">
      <c r="A69" s="97" t="s">
        <v>134</v>
      </c>
      <c r="B69" s="98">
        <v>115.18796780267309</v>
      </c>
      <c r="C69" s="98">
        <v>127.89120016853202</v>
      </c>
      <c r="D69" s="98">
        <v>132.44759895257354</v>
      </c>
      <c r="E69" s="98">
        <v>140.72293081413062</v>
      </c>
      <c r="F69" s="98">
        <v>141.41668033015415</v>
      </c>
      <c r="G69" s="98">
        <v>166.51770104527628</v>
      </c>
      <c r="H69" s="98">
        <v>171.57894523483978</v>
      </c>
      <c r="I69" s="98">
        <v>160.80598864276888</v>
      </c>
      <c r="J69" s="98">
        <v>161.92939430091371</v>
      </c>
      <c r="K69" s="98">
        <v>174.06029801006721</v>
      </c>
      <c r="L69" s="98">
        <v>172.96879304298346</v>
      </c>
      <c r="M69" s="98">
        <v>181.16935069028148</v>
      </c>
      <c r="N69" s="98">
        <v>178.95482130796427</v>
      </c>
      <c r="O69" s="98">
        <v>170.81935995912437</v>
      </c>
      <c r="P69" s="98">
        <v>179.14866278458678</v>
      </c>
      <c r="Q69" s="98">
        <v>169.27328296490424</v>
      </c>
      <c r="R69" s="98">
        <v>172.69865769281265</v>
      </c>
      <c r="S69" s="98">
        <v>171.56374100674762</v>
      </c>
      <c r="T69" s="98">
        <v>158.62957607693724</v>
      </c>
      <c r="U69" s="98">
        <v>155.89751682719663</v>
      </c>
      <c r="V69" s="98">
        <v>160.0290089180738</v>
      </c>
      <c r="W69" s="98">
        <v>189.23565689323854</v>
      </c>
      <c r="DA69" s="63" t="s">
        <v>1634</v>
      </c>
    </row>
    <row r="70" spans="1:105" ht="12" customHeight="1" x14ac:dyDescent="0.25">
      <c r="A70" s="97" t="s">
        <v>133</v>
      </c>
      <c r="B70" s="98">
        <v>0.23882298118469569</v>
      </c>
      <c r="C70" s="98">
        <v>0.28159316354735436</v>
      </c>
      <c r="D70" s="98">
        <v>0.28388277117532268</v>
      </c>
      <c r="E70" s="98">
        <v>0.3241881580363738</v>
      </c>
      <c r="F70" s="98">
        <v>0.34602245348616473</v>
      </c>
      <c r="G70" s="98">
        <v>0.58181465855459136</v>
      </c>
      <c r="H70" s="98">
        <v>0.66708557290286119</v>
      </c>
      <c r="I70" s="98">
        <v>0.60957291991526985</v>
      </c>
      <c r="J70" s="98">
        <v>0.66906568773869646</v>
      </c>
      <c r="K70" s="98">
        <v>0.96688996126351123</v>
      </c>
      <c r="L70" s="98">
        <v>0.99067129216345751</v>
      </c>
      <c r="M70" s="98">
        <v>1.1361933659536718</v>
      </c>
      <c r="N70" s="98">
        <v>1.1113423906618869</v>
      </c>
      <c r="O70" s="98">
        <v>1.0500238715705776</v>
      </c>
      <c r="P70" s="98">
        <v>1.1385862194642509</v>
      </c>
      <c r="Q70" s="98">
        <v>1.0231839452562725</v>
      </c>
      <c r="R70" s="98">
        <v>1.0459802484626186</v>
      </c>
      <c r="S70" s="98">
        <v>1.0577638790491561</v>
      </c>
      <c r="T70" s="98">
        <v>0.94066269381656142</v>
      </c>
      <c r="U70" s="98">
        <v>0.91191086753444783</v>
      </c>
      <c r="V70" s="98">
        <v>0.98025883312180173</v>
      </c>
      <c r="W70" s="98">
        <v>1.1859917738338164</v>
      </c>
      <c r="DA70" s="63" t="s">
        <v>1635</v>
      </c>
    </row>
    <row r="71" spans="1:105" ht="12" customHeight="1" x14ac:dyDescent="0.25">
      <c r="A71" s="100" t="s">
        <v>217</v>
      </c>
      <c r="B71" s="101">
        <v>0.12312324679390613</v>
      </c>
      <c r="C71" s="101">
        <v>0.14372241726142782</v>
      </c>
      <c r="D71" s="101">
        <v>0.14464855980121308</v>
      </c>
      <c r="E71" s="101">
        <v>0.16255945638061292</v>
      </c>
      <c r="F71" s="101">
        <v>0.17161719730618297</v>
      </c>
      <c r="G71" s="101">
        <v>0.28460077578812371</v>
      </c>
      <c r="H71" s="101">
        <v>0.27794302468250581</v>
      </c>
      <c r="I71" s="101">
        <v>0.26447416656320899</v>
      </c>
      <c r="J71" s="101">
        <v>0.30957334972640804</v>
      </c>
      <c r="K71" s="101">
        <v>0.45059388323816252</v>
      </c>
      <c r="L71" s="101">
        <v>0.41204673918897089</v>
      </c>
      <c r="M71" s="101">
        <v>0.50792073419535344</v>
      </c>
      <c r="N71" s="101">
        <v>0.48632706310699964</v>
      </c>
      <c r="O71" s="101">
        <v>0.39755988419262328</v>
      </c>
      <c r="P71" s="101">
        <v>0.4355781631537069</v>
      </c>
      <c r="Q71" s="101">
        <v>0.3127970962405065</v>
      </c>
      <c r="R71" s="101">
        <v>0.2872026301071029</v>
      </c>
      <c r="S71" s="101">
        <v>0.33415237244409762</v>
      </c>
      <c r="T71" s="101">
        <v>0.3328295789336333</v>
      </c>
      <c r="U71" s="101">
        <v>0.32554135566425202</v>
      </c>
      <c r="V71" s="101">
        <v>0.35269070932678814</v>
      </c>
      <c r="W71" s="101">
        <v>0.43948880275804469</v>
      </c>
      <c r="DA71" s="131" t="s">
        <v>1636</v>
      </c>
    </row>
    <row r="72" spans="1:105" ht="12" customHeight="1" x14ac:dyDescent="0.25">
      <c r="A72" s="103" t="s">
        <v>52</v>
      </c>
      <c r="B72" s="104">
        <v>0.11569973439078955</v>
      </c>
      <c r="C72" s="104">
        <v>0.13787074628592655</v>
      </c>
      <c r="D72" s="104">
        <v>0.13923421137410963</v>
      </c>
      <c r="E72" s="104">
        <v>0.1616287016557609</v>
      </c>
      <c r="F72" s="104">
        <v>0.17440525617998176</v>
      </c>
      <c r="G72" s="104">
        <v>0.2972138827664676</v>
      </c>
      <c r="H72" s="104">
        <v>0.38914254822035538</v>
      </c>
      <c r="I72" s="104">
        <v>0.34509875335206086</v>
      </c>
      <c r="J72" s="104">
        <v>0.35949233801228841</v>
      </c>
      <c r="K72" s="104">
        <v>0.51629607802534871</v>
      </c>
      <c r="L72" s="104">
        <v>0.57862455297448667</v>
      </c>
      <c r="M72" s="104">
        <v>0.62827263175831849</v>
      </c>
      <c r="N72" s="104">
        <v>0.62501532755488731</v>
      </c>
      <c r="O72" s="104">
        <v>0.65246398737795441</v>
      </c>
      <c r="P72" s="104">
        <v>0.70300805631054408</v>
      </c>
      <c r="Q72" s="104">
        <v>0.7103868490157661</v>
      </c>
      <c r="R72" s="104">
        <v>0.7587776183555156</v>
      </c>
      <c r="S72" s="104">
        <v>0.72361150660505846</v>
      </c>
      <c r="T72" s="104">
        <v>0.60783311488292813</v>
      </c>
      <c r="U72" s="104">
        <v>0.58636951187019581</v>
      </c>
      <c r="V72" s="104">
        <v>0.62756812379501359</v>
      </c>
      <c r="W72" s="104">
        <v>0.74650297107577168</v>
      </c>
      <c r="DA72" s="132" t="s">
        <v>1637</v>
      </c>
    </row>
    <row r="73" spans="1:105" ht="12" customHeight="1" x14ac:dyDescent="0.25">
      <c r="A73" s="106" t="s">
        <v>122</v>
      </c>
      <c r="B73" s="101">
        <v>49.403646363402181</v>
      </c>
      <c r="C73" s="101">
        <v>52.499544957818969</v>
      </c>
      <c r="D73" s="101">
        <v>56.079395044944278</v>
      </c>
      <c r="E73" s="101">
        <v>58.434318207965774</v>
      </c>
      <c r="F73" s="101">
        <v>59.634526842875125</v>
      </c>
      <c r="G73" s="101">
        <v>55.643538611611618</v>
      </c>
      <c r="H73" s="101">
        <v>56.992112166678154</v>
      </c>
      <c r="I73" s="101">
        <v>56.111050421213839</v>
      </c>
      <c r="J73" s="101">
        <v>54.701546572584952</v>
      </c>
      <c r="K73" s="101">
        <v>50.843896665330099</v>
      </c>
      <c r="L73" s="101">
        <v>48.77917908096498</v>
      </c>
      <c r="M73" s="101">
        <v>42.729820700093917</v>
      </c>
      <c r="N73" s="101">
        <v>41.566824276961945</v>
      </c>
      <c r="O73" s="101">
        <v>41.017626834033948</v>
      </c>
      <c r="P73" s="101">
        <v>41.620087862428875</v>
      </c>
      <c r="Q73" s="101">
        <v>44.164979554338238</v>
      </c>
      <c r="R73" s="101">
        <v>46.400063897144925</v>
      </c>
      <c r="S73" s="101">
        <v>45.227631349869071</v>
      </c>
      <c r="T73" s="101">
        <v>43.164242427288457</v>
      </c>
      <c r="U73" s="101">
        <v>43.449247141952938</v>
      </c>
      <c r="V73" s="101">
        <v>40.335957415707249</v>
      </c>
      <c r="W73" s="101">
        <v>43.054912395536526</v>
      </c>
      <c r="DA73" s="131" t="s">
        <v>1638</v>
      </c>
    </row>
    <row r="74" spans="1:105" ht="12" customHeight="1" x14ac:dyDescent="0.25">
      <c r="A74" s="107" t="s">
        <v>121</v>
      </c>
      <c r="B74" s="104">
        <v>12.985485158522607</v>
      </c>
      <c r="C74" s="104">
        <v>14.05944865750717</v>
      </c>
      <c r="D74" s="104">
        <v>14.968453729959869</v>
      </c>
      <c r="E74" s="104">
        <v>17.130391573730758</v>
      </c>
      <c r="F74" s="104">
        <v>20.719517952691671</v>
      </c>
      <c r="G74" s="104">
        <v>25.775123612780629</v>
      </c>
      <c r="H74" s="104">
        <v>29.940524783816024</v>
      </c>
      <c r="I74" s="104">
        <v>30.508795359751247</v>
      </c>
      <c r="J74" s="104">
        <v>31.838023673414401</v>
      </c>
      <c r="K74" s="104">
        <v>40.567598201680639</v>
      </c>
      <c r="L74" s="104">
        <v>40.239207301985559</v>
      </c>
      <c r="M74" s="104">
        <v>37.103363564936856</v>
      </c>
      <c r="N74" s="104">
        <v>36.567663579065787</v>
      </c>
      <c r="O74" s="104">
        <v>35.349560459758713</v>
      </c>
      <c r="P74" s="104">
        <v>34.423091696267036</v>
      </c>
      <c r="Q74" s="104">
        <v>34.294740803673591</v>
      </c>
      <c r="R74" s="104">
        <v>34.42523752532221</v>
      </c>
      <c r="S74" s="104">
        <v>33.537491821980339</v>
      </c>
      <c r="T74" s="104">
        <v>32.048522299002364</v>
      </c>
      <c r="U74" s="104">
        <v>32.847807652087397</v>
      </c>
      <c r="V74" s="104">
        <v>30.700096473844596</v>
      </c>
      <c r="W74" s="104">
        <v>32.860551023932302</v>
      </c>
      <c r="DA74" s="132" t="s">
        <v>1639</v>
      </c>
    </row>
    <row r="75" spans="1:105" ht="12" customHeight="1" x14ac:dyDescent="0.25">
      <c r="A75" s="108" t="s">
        <v>53</v>
      </c>
      <c r="B75" s="98">
        <v>6.1020881799939142</v>
      </c>
      <c r="C75" s="98">
        <v>6.5602467109749032</v>
      </c>
      <c r="D75" s="98">
        <v>6.9799069278059633</v>
      </c>
      <c r="E75" s="98">
        <v>7.8961468695320427</v>
      </c>
      <c r="F75" s="98">
        <v>9.4962519351603127</v>
      </c>
      <c r="G75" s="98">
        <v>11.778759891988411</v>
      </c>
      <c r="H75" s="98">
        <v>11.618778106683651</v>
      </c>
      <c r="I75" s="98">
        <v>12.394341604587366</v>
      </c>
      <c r="J75" s="98">
        <v>13.909825660144666</v>
      </c>
      <c r="K75" s="98">
        <v>18.078792031823681</v>
      </c>
      <c r="L75" s="98">
        <v>16.047199017575306</v>
      </c>
      <c r="M75" s="98">
        <v>15.939792486571875</v>
      </c>
      <c r="N75" s="98">
        <v>15.460920758762752</v>
      </c>
      <c r="O75" s="98">
        <v>12.999555087399411</v>
      </c>
      <c r="P75" s="98">
        <v>12.726143969480503</v>
      </c>
      <c r="Q75" s="98">
        <v>10.15894496945543</v>
      </c>
      <c r="R75" s="98">
        <v>9.2033716712845468</v>
      </c>
      <c r="S75" s="98">
        <v>10.377895901730406</v>
      </c>
      <c r="T75" s="98">
        <v>11.214612465168081</v>
      </c>
      <c r="U75" s="98">
        <v>11.764443087821324</v>
      </c>
      <c r="V75" s="98">
        <v>11.221673344701253</v>
      </c>
      <c r="W75" s="98">
        <v>12.474913537237983</v>
      </c>
      <c r="DA75" s="63" t="s">
        <v>1640</v>
      </c>
    </row>
    <row r="76" spans="1:105" ht="12" customHeight="1" x14ac:dyDescent="0.25">
      <c r="A76" s="108" t="s">
        <v>52</v>
      </c>
      <c r="B76" s="98">
        <v>6.8833969785286939</v>
      </c>
      <c r="C76" s="98">
        <v>7.499201946532267</v>
      </c>
      <c r="D76" s="98">
        <v>7.9885468021539054</v>
      </c>
      <c r="E76" s="98">
        <v>9.2342447041987157</v>
      </c>
      <c r="F76" s="98">
        <v>11.223266017531358</v>
      </c>
      <c r="G76" s="98">
        <v>13.996363720792218</v>
      </c>
      <c r="H76" s="98">
        <v>18.321746677132371</v>
      </c>
      <c r="I76" s="98">
        <v>18.114453755163883</v>
      </c>
      <c r="J76" s="98">
        <v>17.928198013269736</v>
      </c>
      <c r="K76" s="98">
        <v>22.488806169856957</v>
      </c>
      <c r="L76" s="98">
        <v>24.192008284410257</v>
      </c>
      <c r="M76" s="98">
        <v>21.163571078364978</v>
      </c>
      <c r="N76" s="98">
        <v>21.106742820303033</v>
      </c>
      <c r="O76" s="98">
        <v>22.350005372359302</v>
      </c>
      <c r="P76" s="98">
        <v>21.696947726786533</v>
      </c>
      <c r="Q76" s="98">
        <v>24.135795834218158</v>
      </c>
      <c r="R76" s="98">
        <v>25.221865854037663</v>
      </c>
      <c r="S76" s="98">
        <v>23.159595920249931</v>
      </c>
      <c r="T76" s="98">
        <v>20.833909833834284</v>
      </c>
      <c r="U76" s="98">
        <v>21.08336456426607</v>
      </c>
      <c r="V76" s="98">
        <v>19.478423129143341</v>
      </c>
      <c r="W76" s="98">
        <v>20.385637486694321</v>
      </c>
      <c r="DA76" s="63" t="s">
        <v>1641</v>
      </c>
    </row>
    <row r="77" spans="1:105" ht="12" customHeight="1" x14ac:dyDescent="0.25">
      <c r="A77" s="121" t="s">
        <v>54</v>
      </c>
      <c r="B77" s="122">
        <v>23.275138644409555</v>
      </c>
      <c r="C77" s="122">
        <v>27.887217274085074</v>
      </c>
      <c r="D77" s="122">
        <v>29.87823609062653</v>
      </c>
      <c r="E77" s="122">
        <v>31.565678670672568</v>
      </c>
      <c r="F77" s="122">
        <v>35.399863254764099</v>
      </c>
      <c r="G77" s="122">
        <v>33.002638192263802</v>
      </c>
      <c r="H77" s="122">
        <v>39.390008076864838</v>
      </c>
      <c r="I77" s="122">
        <v>33.710660516743459</v>
      </c>
      <c r="J77" s="122">
        <v>36.486775237580183</v>
      </c>
      <c r="K77" s="122">
        <v>45.916306005071235</v>
      </c>
      <c r="L77" s="122">
        <v>45.802905435653933</v>
      </c>
      <c r="M77" s="122">
        <v>44.47552999068126</v>
      </c>
      <c r="N77" s="122">
        <v>44.489752939319857</v>
      </c>
      <c r="O77" s="122">
        <v>43.266325731150822</v>
      </c>
      <c r="P77" s="122">
        <v>45.218140284441759</v>
      </c>
      <c r="Q77" s="122">
        <v>44.278598872387853</v>
      </c>
      <c r="R77" s="122">
        <v>46.086734741612737</v>
      </c>
      <c r="S77" s="122">
        <v>46.683322143250031</v>
      </c>
      <c r="T77" s="122">
        <v>45.881140243403109</v>
      </c>
      <c r="U77" s="122">
        <v>46.944424016426481</v>
      </c>
      <c r="V77" s="122">
        <v>46.069394994282774</v>
      </c>
      <c r="W77" s="122">
        <v>52.002146325950022</v>
      </c>
      <c r="DA77" s="130" t="s">
        <v>1642</v>
      </c>
    </row>
    <row r="78" spans="1:105" ht="12" customHeight="1" x14ac:dyDescent="0.25">
      <c r="A78" s="97" t="s">
        <v>192</v>
      </c>
      <c r="B78" s="98">
        <v>5.4967784514089715</v>
      </c>
      <c r="C78" s="98">
        <v>6.8196806634722176</v>
      </c>
      <c r="D78" s="98">
        <v>7.2018886321008511</v>
      </c>
      <c r="E78" s="98">
        <v>7.6415989162466769</v>
      </c>
      <c r="F78" s="98">
        <v>8.2595665977486927</v>
      </c>
      <c r="G78" s="98">
        <v>8.7481428074938492</v>
      </c>
      <c r="H78" s="98">
        <v>10.120593224801771</v>
      </c>
      <c r="I78" s="98">
        <v>8.2952079931418936</v>
      </c>
      <c r="J78" s="98">
        <v>9.0858493282976092</v>
      </c>
      <c r="K78" s="98">
        <v>11.593803401134551</v>
      </c>
      <c r="L78" s="98">
        <v>11.550109869112449</v>
      </c>
      <c r="M78" s="98">
        <v>11.531002197382245</v>
      </c>
      <c r="N78" s="98">
        <v>10.920177701347077</v>
      </c>
      <c r="O78" s="98">
        <v>10.657781599312109</v>
      </c>
      <c r="P78" s="98">
        <v>10.482659787904851</v>
      </c>
      <c r="Q78" s="98">
        <v>9.7734068978694637</v>
      </c>
      <c r="R78" s="98">
        <v>9.361636572083718</v>
      </c>
      <c r="S78" s="98">
        <v>9.3616365720837322</v>
      </c>
      <c r="T78" s="98">
        <v>8.855617655488695</v>
      </c>
      <c r="U78" s="98">
        <v>9.2283844463552533</v>
      </c>
      <c r="V78" s="98">
        <v>9.531097735740909</v>
      </c>
      <c r="W78" s="98">
        <v>10.923712620617192</v>
      </c>
      <c r="DA78" s="63" t="s">
        <v>1643</v>
      </c>
    </row>
    <row r="79" spans="1:105" ht="12" customHeight="1" x14ac:dyDescent="0.25">
      <c r="A79" s="109" t="s">
        <v>120</v>
      </c>
      <c r="B79" s="33">
        <v>17.778360193000584</v>
      </c>
      <c r="C79" s="33">
        <v>21.067536610612859</v>
      </c>
      <c r="D79" s="33">
        <v>22.676347458525679</v>
      </c>
      <c r="E79" s="33">
        <v>23.92407975442589</v>
      </c>
      <c r="F79" s="33">
        <v>27.140296657015405</v>
      </c>
      <c r="G79" s="33">
        <v>24.254495384769957</v>
      </c>
      <c r="H79" s="33">
        <v>29.269414852063068</v>
      </c>
      <c r="I79" s="33">
        <v>25.415452523601562</v>
      </c>
      <c r="J79" s="33">
        <v>27.400925909282574</v>
      </c>
      <c r="K79" s="33">
        <v>34.322502603936684</v>
      </c>
      <c r="L79" s="33">
        <v>34.252795566541486</v>
      </c>
      <c r="M79" s="33">
        <v>32.944527793299017</v>
      </c>
      <c r="N79" s="33">
        <v>33.569575237972778</v>
      </c>
      <c r="O79" s="33">
        <v>32.608544131838713</v>
      </c>
      <c r="P79" s="33">
        <v>34.735480496536908</v>
      </c>
      <c r="Q79" s="33">
        <v>34.505191974518389</v>
      </c>
      <c r="R79" s="33">
        <v>36.725098169529019</v>
      </c>
      <c r="S79" s="33">
        <v>37.321685571166299</v>
      </c>
      <c r="T79" s="33">
        <v>37.025522587914416</v>
      </c>
      <c r="U79" s="33">
        <v>37.716039570071231</v>
      </c>
      <c r="V79" s="33">
        <v>36.538297258541867</v>
      </c>
      <c r="W79" s="33">
        <v>41.078433705332834</v>
      </c>
      <c r="DA79" s="60" t="s">
        <v>1644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1534.1397034556096</v>
      </c>
      <c r="C81" s="117">
        <f t="shared" si="28"/>
        <v>1629.8316592184715</v>
      </c>
      <c r="D81" s="117">
        <f t="shared" si="28"/>
        <v>1536.7512081574132</v>
      </c>
      <c r="E81" s="117">
        <f t="shared" si="28"/>
        <v>1522.2068650324504</v>
      </c>
      <c r="F81" s="117">
        <f t="shared" si="28"/>
        <v>1471.8157685221952</v>
      </c>
      <c r="G81" s="117">
        <f t="shared" si="28"/>
        <v>1511.6472184595618</v>
      </c>
      <c r="H81" s="117">
        <f t="shared" si="28"/>
        <v>1598.3000496946192</v>
      </c>
      <c r="I81" s="117">
        <f t="shared" si="28"/>
        <v>1634.7247189715201</v>
      </c>
      <c r="J81" s="117">
        <f t="shared" si="28"/>
        <v>1677.2041452613048</v>
      </c>
      <c r="K81" s="117">
        <f t="shared" si="28"/>
        <v>1749.4108137105825</v>
      </c>
      <c r="L81" s="117">
        <f t="shared" si="28"/>
        <v>1963.484675389373</v>
      </c>
      <c r="M81" s="117">
        <f t="shared" si="28"/>
        <v>1877.5253624920078</v>
      </c>
      <c r="N81" s="117">
        <f t="shared" si="28"/>
        <v>1983.8367033669253</v>
      </c>
      <c r="O81" s="117">
        <f t="shared" si="28"/>
        <v>2033.197387594066</v>
      </c>
      <c r="P81" s="117">
        <f t="shared" si="28"/>
        <v>1808.8941257926072</v>
      </c>
      <c r="Q81" s="117">
        <f t="shared" si="28"/>
        <v>1911.0581663041705</v>
      </c>
      <c r="R81" s="117">
        <f t="shared" ref="R81:V81" si="29">R82+R85+R87+R100</f>
        <v>1961.1867891791812</v>
      </c>
      <c r="S81" s="117">
        <f t="shared" si="29"/>
        <v>1961.0448112320296</v>
      </c>
      <c r="T81" s="117">
        <f t="shared" si="29"/>
        <v>1809.0404977105252</v>
      </c>
      <c r="U81" s="117">
        <f t="shared" si="29"/>
        <v>1843.3320509196947</v>
      </c>
      <c r="V81" s="117">
        <f t="shared" si="29"/>
        <v>1846.4681910701854</v>
      </c>
      <c r="W81" s="117">
        <f t="shared" ref="W81" si="30">W82+W85+W87+W100</f>
        <v>2246.2076485794437</v>
      </c>
      <c r="DA81" s="129" t="s">
        <v>1645</v>
      </c>
    </row>
    <row r="82" spans="1:105" ht="12.95" customHeight="1" x14ac:dyDescent="0.25">
      <c r="A82" s="121" t="s">
        <v>57</v>
      </c>
      <c r="B82" s="122">
        <f t="shared" ref="B82:Q82" si="31">SUM(B83:B84)</f>
        <v>1297.0199772388698</v>
      </c>
      <c r="C82" s="122">
        <f t="shared" si="31"/>
        <v>1378.7381441197285</v>
      </c>
      <c r="D82" s="122">
        <f t="shared" si="31"/>
        <v>1276.317836842002</v>
      </c>
      <c r="E82" s="122">
        <f t="shared" si="31"/>
        <v>1263.2340815824928</v>
      </c>
      <c r="F82" s="122">
        <f t="shared" si="31"/>
        <v>1211.814981721129</v>
      </c>
      <c r="G82" s="122">
        <f t="shared" si="31"/>
        <v>1268.330972462554</v>
      </c>
      <c r="H82" s="122">
        <f t="shared" si="31"/>
        <v>1324.6491861762981</v>
      </c>
      <c r="I82" s="122">
        <f t="shared" si="31"/>
        <v>1349.3465790002099</v>
      </c>
      <c r="J82" s="122">
        <f t="shared" si="31"/>
        <v>1384.2310265654737</v>
      </c>
      <c r="K82" s="122">
        <f t="shared" si="31"/>
        <v>1420.7615102132359</v>
      </c>
      <c r="L82" s="122">
        <f t="shared" si="31"/>
        <v>1620.7863398071852</v>
      </c>
      <c r="M82" s="122">
        <f t="shared" si="31"/>
        <v>1527.6906692689306</v>
      </c>
      <c r="N82" s="122">
        <f t="shared" si="31"/>
        <v>1620.0108647895615</v>
      </c>
      <c r="O82" s="122">
        <f t="shared" si="31"/>
        <v>1678.2331472760025</v>
      </c>
      <c r="P82" s="122">
        <f t="shared" si="31"/>
        <v>1436.6844320106957</v>
      </c>
      <c r="Q82" s="122">
        <f t="shared" si="31"/>
        <v>1550.7839801781715</v>
      </c>
      <c r="R82" s="122">
        <f t="shared" ref="R82:V82" si="32">SUM(R83:R84)</f>
        <v>1613.4202792842386</v>
      </c>
      <c r="S82" s="122">
        <f t="shared" si="32"/>
        <v>1622.0111911844344</v>
      </c>
      <c r="T82" s="122">
        <f t="shared" si="32"/>
        <v>1484.0608719756553</v>
      </c>
      <c r="U82" s="122">
        <f t="shared" si="32"/>
        <v>1516.297271858045</v>
      </c>
      <c r="V82" s="122">
        <f t="shared" si="32"/>
        <v>1523.5517803196014</v>
      </c>
      <c r="W82" s="122">
        <f t="shared" ref="W82" si="33">SUM(W83:W84)</f>
        <v>1881.0530313070933</v>
      </c>
      <c r="DA82" s="130" t="s">
        <v>1646</v>
      </c>
    </row>
    <row r="83" spans="1:105" ht="12" customHeight="1" x14ac:dyDescent="0.25">
      <c r="A83" s="97" t="s">
        <v>204</v>
      </c>
      <c r="B83" s="98">
        <v>1290.0638066688373</v>
      </c>
      <c r="C83" s="98">
        <v>1371.3860167388416</v>
      </c>
      <c r="D83" s="98">
        <v>1269.5987757922835</v>
      </c>
      <c r="E83" s="98">
        <v>1256.6051971852755</v>
      </c>
      <c r="F83" s="98">
        <v>1205.5031699412111</v>
      </c>
      <c r="G83" s="98">
        <v>1262.3234262953499</v>
      </c>
      <c r="H83" s="98">
        <v>1318.1161373741113</v>
      </c>
      <c r="I83" s="98">
        <v>1342.7077357819426</v>
      </c>
      <c r="J83" s="98">
        <v>1377.3010918692457</v>
      </c>
      <c r="K83" s="98">
        <v>1413.5011850463886</v>
      </c>
      <c r="L83" s="98">
        <v>1612.3107767268548</v>
      </c>
      <c r="M83" s="98">
        <v>1519.5392949269119</v>
      </c>
      <c r="N83" s="98">
        <v>1611.1827887646873</v>
      </c>
      <c r="O83" s="98">
        <v>1668.9313365816381</v>
      </c>
      <c r="P83" s="98">
        <v>1428.7334718639527</v>
      </c>
      <c r="Q83" s="98">
        <v>1542.2106381962362</v>
      </c>
      <c r="R83" s="98">
        <v>1604.4632034011674</v>
      </c>
      <c r="S83" s="98">
        <v>1612.937016337059</v>
      </c>
      <c r="T83" s="98">
        <v>1475.6769227094678</v>
      </c>
      <c r="U83" s="98">
        <v>1507.6313079201298</v>
      </c>
      <c r="V83" s="98">
        <v>1514.7185105569881</v>
      </c>
      <c r="W83" s="98">
        <v>1869.9603372504066</v>
      </c>
      <c r="DA83" s="63" t="s">
        <v>1647</v>
      </c>
    </row>
    <row r="84" spans="1:105" ht="12" customHeight="1" x14ac:dyDescent="0.25">
      <c r="A84" s="97" t="s">
        <v>53</v>
      </c>
      <c r="B84" s="98">
        <v>6.9561705700325085</v>
      </c>
      <c r="C84" s="98">
        <v>7.3521273808870031</v>
      </c>
      <c r="D84" s="98">
        <v>6.7190610497185084</v>
      </c>
      <c r="E84" s="98">
        <v>6.6288843972171962</v>
      </c>
      <c r="F84" s="98">
        <v>6.3118117799179796</v>
      </c>
      <c r="G84" s="98">
        <v>6.0075461672040147</v>
      </c>
      <c r="H84" s="98">
        <v>6.5330488021867481</v>
      </c>
      <c r="I84" s="98">
        <v>6.6388432182672066</v>
      </c>
      <c r="J84" s="98">
        <v>6.9299346962279031</v>
      </c>
      <c r="K84" s="98">
        <v>7.2603251668471618</v>
      </c>
      <c r="L84" s="98">
        <v>8.4755630803304225</v>
      </c>
      <c r="M84" s="98">
        <v>8.1513743420186575</v>
      </c>
      <c r="N84" s="98">
        <v>8.828076024874207</v>
      </c>
      <c r="O84" s="98">
        <v>9.3018106943643311</v>
      </c>
      <c r="P84" s="98">
        <v>7.9509601467429354</v>
      </c>
      <c r="Q84" s="98">
        <v>8.5733419819353411</v>
      </c>
      <c r="R84" s="98">
        <v>8.9570758830711785</v>
      </c>
      <c r="S84" s="98">
        <v>9.0741748473754349</v>
      </c>
      <c r="T84" s="98">
        <v>8.383949266187475</v>
      </c>
      <c r="U84" s="98">
        <v>8.6659639379152527</v>
      </c>
      <c r="V84" s="98">
        <v>8.8332697626133463</v>
      </c>
      <c r="W84" s="98">
        <v>11.092694056686783</v>
      </c>
      <c r="DA84" s="63" t="s">
        <v>1648</v>
      </c>
    </row>
    <row r="85" spans="1:105" ht="12.95" customHeight="1" x14ac:dyDescent="0.25">
      <c r="A85" s="121" t="s">
        <v>92</v>
      </c>
      <c r="B85" s="122">
        <f t="shared" ref="B85:W85" si="34">B86</f>
        <v>2.8697051022123155E-2</v>
      </c>
      <c r="C85" s="122">
        <f t="shared" si="34"/>
        <v>3.6802648030286461E-2</v>
      </c>
      <c r="D85" s="122">
        <f t="shared" si="34"/>
        <v>4.1367516551743339E-2</v>
      </c>
      <c r="E85" s="122">
        <f t="shared" si="34"/>
        <v>7.5734190532316989E-2</v>
      </c>
      <c r="F85" s="122">
        <f t="shared" si="34"/>
        <v>4.9869609713760844E-2</v>
      </c>
      <c r="G85" s="122">
        <f t="shared" si="34"/>
        <v>5.9171415925230036E-2</v>
      </c>
      <c r="H85" s="122">
        <f t="shared" si="34"/>
        <v>8.555129233756871E-2</v>
      </c>
      <c r="I85" s="122">
        <f t="shared" si="34"/>
        <v>0.10099855556805953</v>
      </c>
      <c r="J85" s="122">
        <f t="shared" si="34"/>
        <v>0.10188308151423263</v>
      </c>
      <c r="K85" s="122">
        <f t="shared" si="34"/>
        <v>0.11566298615556773</v>
      </c>
      <c r="L85" s="122">
        <f t="shared" si="34"/>
        <v>0.14061951115243057</v>
      </c>
      <c r="M85" s="122">
        <f t="shared" si="34"/>
        <v>0.13657341389027697</v>
      </c>
      <c r="N85" s="122">
        <f t="shared" si="34"/>
        <v>0.16100430495250392</v>
      </c>
      <c r="O85" s="122">
        <f t="shared" si="34"/>
        <v>0.20431670937677493</v>
      </c>
      <c r="P85" s="122">
        <f t="shared" si="34"/>
        <v>0.12438175227827865</v>
      </c>
      <c r="Q85" s="122">
        <f t="shared" si="34"/>
        <v>0.20209926739522269</v>
      </c>
      <c r="R85" s="122">
        <f t="shared" si="34"/>
        <v>0.11315709136041632</v>
      </c>
      <c r="S85" s="122">
        <f t="shared" si="34"/>
        <v>0.13437024295940869</v>
      </c>
      <c r="T85" s="122">
        <f t="shared" si="34"/>
        <v>0.1187079777043287</v>
      </c>
      <c r="U85" s="122">
        <f t="shared" si="34"/>
        <v>0.12240127164793113</v>
      </c>
      <c r="V85" s="122">
        <f t="shared" si="34"/>
        <v>0.11848930481549755</v>
      </c>
      <c r="W85" s="122">
        <f t="shared" si="34"/>
        <v>0.10236881322688401</v>
      </c>
      <c r="DA85" s="130" t="s">
        <v>1649</v>
      </c>
    </row>
    <row r="86" spans="1:105" ht="12" customHeight="1" x14ac:dyDescent="0.25">
      <c r="A86" s="97" t="s">
        <v>53</v>
      </c>
      <c r="B86" s="98">
        <v>2.8697051022123155E-2</v>
      </c>
      <c r="C86" s="98">
        <v>3.6802648030286461E-2</v>
      </c>
      <c r="D86" s="98">
        <v>4.1367516551743339E-2</v>
      </c>
      <c r="E86" s="98">
        <v>7.5734190532316989E-2</v>
      </c>
      <c r="F86" s="98">
        <v>4.9869609713760844E-2</v>
      </c>
      <c r="G86" s="98">
        <v>5.9171415925230036E-2</v>
      </c>
      <c r="H86" s="98">
        <v>8.555129233756871E-2</v>
      </c>
      <c r="I86" s="98">
        <v>0.10099855556805953</v>
      </c>
      <c r="J86" s="98">
        <v>0.10188308151423263</v>
      </c>
      <c r="K86" s="98">
        <v>0.11566298615556773</v>
      </c>
      <c r="L86" s="98">
        <v>0.14061951115243057</v>
      </c>
      <c r="M86" s="98">
        <v>0.13657341389027697</v>
      </c>
      <c r="N86" s="98">
        <v>0.16100430495250392</v>
      </c>
      <c r="O86" s="98">
        <v>0.20431670937677493</v>
      </c>
      <c r="P86" s="98">
        <v>0.12438175227827865</v>
      </c>
      <c r="Q86" s="98">
        <v>0.20209926739522269</v>
      </c>
      <c r="R86" s="98">
        <v>0.11315709136041632</v>
      </c>
      <c r="S86" s="98">
        <v>0.13437024295940869</v>
      </c>
      <c r="T86" s="98">
        <v>0.1187079777043287</v>
      </c>
      <c r="U86" s="98">
        <v>0.12240127164793113</v>
      </c>
      <c r="V86" s="98">
        <v>0.11848930481549755</v>
      </c>
      <c r="W86" s="98">
        <v>0.10236881322688401</v>
      </c>
      <c r="DA86" s="63" t="s">
        <v>1650</v>
      </c>
    </row>
    <row r="87" spans="1:105" ht="12" customHeight="1" x14ac:dyDescent="0.25">
      <c r="A87" s="121" t="s">
        <v>55</v>
      </c>
      <c r="B87" s="122">
        <v>211.61778074320841</v>
      </c>
      <c r="C87" s="122">
        <v>221.33792217687935</v>
      </c>
      <c r="D87" s="122">
        <v>229.13754046402951</v>
      </c>
      <c r="E87" s="122">
        <v>227.72160916313334</v>
      </c>
      <c r="F87" s="122">
        <v>226.35186345187068</v>
      </c>
      <c r="G87" s="122">
        <v>214.79344199374864</v>
      </c>
      <c r="H87" s="122">
        <v>238.00080664863975</v>
      </c>
      <c r="I87" s="122">
        <v>252.1246068373936</v>
      </c>
      <c r="J87" s="122">
        <v>255.41741544631236</v>
      </c>
      <c r="K87" s="122">
        <v>279.27048925054447</v>
      </c>
      <c r="L87" s="122">
        <v>290.69314621874969</v>
      </c>
      <c r="M87" s="122">
        <v>296.39636373140985</v>
      </c>
      <c r="N87" s="122">
        <v>307.34368638489622</v>
      </c>
      <c r="O87" s="122">
        <v>299.1817216756786</v>
      </c>
      <c r="P87" s="122">
        <v>313.30417525876885</v>
      </c>
      <c r="Q87" s="122">
        <v>304.25856133935395</v>
      </c>
      <c r="R87" s="122">
        <v>291.68499307815165</v>
      </c>
      <c r="S87" s="122">
        <v>283.33267599809557</v>
      </c>
      <c r="T87" s="122">
        <v>270.84825891259993</v>
      </c>
      <c r="U87" s="122">
        <v>272.39670628132183</v>
      </c>
      <c r="V87" s="122">
        <v>269.44919865908719</v>
      </c>
      <c r="W87" s="122">
        <v>304.30517017047674</v>
      </c>
      <c r="DA87" s="130" t="s">
        <v>1651</v>
      </c>
    </row>
    <row r="88" spans="1:105" ht="12" customHeight="1" x14ac:dyDescent="0.25">
      <c r="A88" s="97" t="s">
        <v>132</v>
      </c>
      <c r="B88" s="98">
        <v>140.13208419409185</v>
      </c>
      <c r="C88" s="98">
        <v>146.88657096331514</v>
      </c>
      <c r="D88" s="98">
        <v>151.52707138843184</v>
      </c>
      <c r="E88" s="98">
        <v>149.66976313417757</v>
      </c>
      <c r="F88" s="98">
        <v>147.26541106238454</v>
      </c>
      <c r="G88" s="98">
        <v>138.46982712365488</v>
      </c>
      <c r="H88" s="98">
        <v>154.57030080995796</v>
      </c>
      <c r="I88" s="98">
        <v>162.20683763934949</v>
      </c>
      <c r="J88" s="98">
        <v>160.88502686598491</v>
      </c>
      <c r="K88" s="98">
        <v>173.91941021660367</v>
      </c>
      <c r="L88" s="98">
        <v>178.39644472854323</v>
      </c>
      <c r="M88" s="98">
        <v>182.79626315534682</v>
      </c>
      <c r="N88" s="98">
        <v>188.23757897899006</v>
      </c>
      <c r="O88" s="98">
        <v>176.27161442226458</v>
      </c>
      <c r="P88" s="98">
        <v>189.22586628804484</v>
      </c>
      <c r="Q88" s="98">
        <v>181.80715745692882</v>
      </c>
      <c r="R88" s="98">
        <v>168.62314199264608</v>
      </c>
      <c r="S88" s="98">
        <v>167.28978174292331</v>
      </c>
      <c r="T88" s="98">
        <v>164.34548292853444</v>
      </c>
      <c r="U88" s="98">
        <v>168.27779612329306</v>
      </c>
      <c r="V88" s="98">
        <v>168.81273435067283</v>
      </c>
      <c r="W88" s="98">
        <v>184.95592383308539</v>
      </c>
      <c r="DA88" s="63" t="s">
        <v>1652</v>
      </c>
    </row>
    <row r="89" spans="1:105" ht="12" customHeight="1" x14ac:dyDescent="0.25">
      <c r="A89" s="97" t="s">
        <v>131</v>
      </c>
      <c r="B89" s="98">
        <v>0.28122913010594075</v>
      </c>
      <c r="C89" s="98">
        <v>0.30448701598386729</v>
      </c>
      <c r="D89" s="98">
        <v>0.316527121870949</v>
      </c>
      <c r="E89" s="98">
        <v>0.33312115946049992</v>
      </c>
      <c r="F89" s="98">
        <v>0.36188153566339309</v>
      </c>
      <c r="G89" s="98">
        <v>0.41691426009881966</v>
      </c>
      <c r="H89" s="98">
        <v>0.5600810353982395</v>
      </c>
      <c r="I89" s="98">
        <v>0.62526185066892137</v>
      </c>
      <c r="J89" s="98">
        <v>0.6665272290174078</v>
      </c>
      <c r="K89" s="98">
        <v>0.97178316289200195</v>
      </c>
      <c r="L89" s="98">
        <v>1.0675634479260958</v>
      </c>
      <c r="M89" s="98">
        <v>1.1818591239091216</v>
      </c>
      <c r="N89" s="98">
        <v>1.2562469339292677</v>
      </c>
      <c r="O89" s="98">
        <v>1.1496492664013485</v>
      </c>
      <c r="P89" s="98">
        <v>1.2956619484530676</v>
      </c>
      <c r="Q89" s="98">
        <v>1.2138325734532962</v>
      </c>
      <c r="R89" s="98">
        <v>1.0583688865247962</v>
      </c>
      <c r="S89" s="98">
        <v>1.0402854922041254</v>
      </c>
      <c r="T89" s="98">
        <v>1.0133529465175308</v>
      </c>
      <c r="U89" s="98">
        <v>1.0414415267543058</v>
      </c>
      <c r="V89" s="98">
        <v>1.069425550593019</v>
      </c>
      <c r="W89" s="98">
        <v>1.147286456389931</v>
      </c>
      <c r="DA89" s="63" t="s">
        <v>1653</v>
      </c>
    </row>
    <row r="90" spans="1:105" ht="12" customHeight="1" x14ac:dyDescent="0.25">
      <c r="A90" s="100" t="s">
        <v>204</v>
      </c>
      <c r="B90" s="101">
        <v>0.15232093507947203</v>
      </c>
      <c r="C90" s="101">
        <v>0.16261040512844638</v>
      </c>
      <c r="D90" s="101">
        <v>0.16799424971400595</v>
      </c>
      <c r="E90" s="101">
        <v>0.17303676215946209</v>
      </c>
      <c r="F90" s="101">
        <v>0.18407417325653136</v>
      </c>
      <c r="G90" s="101">
        <v>0.2062460288257115</v>
      </c>
      <c r="H90" s="101">
        <v>0.23160114177516555</v>
      </c>
      <c r="I90" s="101">
        <v>0.26658645954942078</v>
      </c>
      <c r="J90" s="101">
        <v>0.30017487612764909</v>
      </c>
      <c r="K90" s="101">
        <v>0.43492894599508952</v>
      </c>
      <c r="L90" s="101">
        <v>0.42191296707138565</v>
      </c>
      <c r="M90" s="101">
        <v>0.50047898662277157</v>
      </c>
      <c r="N90" s="101">
        <v>0.51827274547710023</v>
      </c>
      <c r="O90" s="101">
        <v>0.40747223102650798</v>
      </c>
      <c r="P90" s="101">
        <v>0.46604638989532848</v>
      </c>
      <c r="Q90" s="101">
        <v>0.3482834525962244</v>
      </c>
      <c r="R90" s="101">
        <v>0.27408261803501949</v>
      </c>
      <c r="S90" s="101">
        <v>0.31373406867480047</v>
      </c>
      <c r="T90" s="101">
        <v>0.34494890484667506</v>
      </c>
      <c r="U90" s="101">
        <v>0.36037622790631113</v>
      </c>
      <c r="V90" s="101">
        <v>0.37619275355914089</v>
      </c>
      <c r="W90" s="101">
        <v>0.41813272562312909</v>
      </c>
      <c r="DA90" s="131" t="s">
        <v>1654</v>
      </c>
    </row>
    <row r="91" spans="1:105" ht="12" customHeight="1" x14ac:dyDescent="0.25">
      <c r="A91" s="103" t="s">
        <v>52</v>
      </c>
      <c r="B91" s="104">
        <v>0.12890819502646875</v>
      </c>
      <c r="C91" s="104">
        <v>0.14187661085542094</v>
      </c>
      <c r="D91" s="104">
        <v>0.14853287215694302</v>
      </c>
      <c r="E91" s="104">
        <v>0.16008439730103785</v>
      </c>
      <c r="F91" s="104">
        <v>0.17780736240686176</v>
      </c>
      <c r="G91" s="104">
        <v>0.21066823127310816</v>
      </c>
      <c r="H91" s="104">
        <v>0.328479893623074</v>
      </c>
      <c r="I91" s="104">
        <v>0.35867539111950053</v>
      </c>
      <c r="J91" s="104">
        <v>0.36635235288975865</v>
      </c>
      <c r="K91" s="104">
        <v>0.53685421689691248</v>
      </c>
      <c r="L91" s="104">
        <v>0.64565048085471022</v>
      </c>
      <c r="M91" s="104">
        <v>0.68138013728635005</v>
      </c>
      <c r="N91" s="104">
        <v>0.73797418845216733</v>
      </c>
      <c r="O91" s="104">
        <v>0.74217703537484048</v>
      </c>
      <c r="P91" s="104">
        <v>0.82961555855773916</v>
      </c>
      <c r="Q91" s="104">
        <v>0.86554912085707181</v>
      </c>
      <c r="R91" s="104">
        <v>0.78428626848977667</v>
      </c>
      <c r="S91" s="104">
        <v>0.726551423529325</v>
      </c>
      <c r="T91" s="104">
        <v>0.66840404167085576</v>
      </c>
      <c r="U91" s="104">
        <v>0.6810652988479946</v>
      </c>
      <c r="V91" s="104">
        <v>0.69323279703387819</v>
      </c>
      <c r="W91" s="104">
        <v>0.72915373076680179</v>
      </c>
      <c r="DA91" s="132" t="s">
        <v>1655</v>
      </c>
    </row>
    <row r="92" spans="1:105" ht="12" customHeight="1" x14ac:dyDescent="0.25">
      <c r="A92" s="106" t="s">
        <v>124</v>
      </c>
      <c r="B92" s="101">
        <v>3.0566318484834261</v>
      </c>
      <c r="C92" s="101">
        <v>2.3558663716628945</v>
      </c>
      <c r="D92" s="101">
        <v>2.2306521148833864</v>
      </c>
      <c r="E92" s="101">
        <v>1.8913950158767781</v>
      </c>
      <c r="F92" s="101">
        <v>2.0160809267920654</v>
      </c>
      <c r="G92" s="101">
        <v>2.7898429478155093</v>
      </c>
      <c r="H92" s="101">
        <v>2.9051480340395019</v>
      </c>
      <c r="I92" s="101">
        <v>3.1867083397455027</v>
      </c>
      <c r="J92" s="101">
        <v>3.2830709151387176</v>
      </c>
      <c r="K92" s="101">
        <v>2.1645317020226189</v>
      </c>
      <c r="L92" s="101">
        <v>2.0866848109192735</v>
      </c>
      <c r="M92" s="101">
        <v>2.0774102600293007</v>
      </c>
      <c r="N92" s="101">
        <v>2.0412416849839654</v>
      </c>
      <c r="O92" s="101">
        <v>1.8468203258406171</v>
      </c>
      <c r="P92" s="101">
        <v>1.8364598316359237</v>
      </c>
      <c r="Q92" s="101">
        <v>1.7762475428002114</v>
      </c>
      <c r="R92" s="101">
        <v>1.4195631690180468</v>
      </c>
      <c r="S92" s="101">
        <v>1.3659796868090743</v>
      </c>
      <c r="T92" s="101">
        <v>1.1749990978411999</v>
      </c>
      <c r="U92" s="101">
        <v>1.1144446626517526</v>
      </c>
      <c r="V92" s="101">
        <v>0.99970517642939105</v>
      </c>
      <c r="W92" s="101">
        <v>1.3293082100373397</v>
      </c>
      <c r="DA92" s="131" t="s">
        <v>1656</v>
      </c>
    </row>
    <row r="93" spans="1:105" ht="12" customHeight="1" x14ac:dyDescent="0.25">
      <c r="A93" s="107" t="s">
        <v>123</v>
      </c>
      <c r="B93" s="104">
        <v>7.2597887576447756E-3</v>
      </c>
      <c r="C93" s="104">
        <v>5.5267393915976563E-3</v>
      </c>
      <c r="D93" s="104">
        <v>4.7694659621602183E-3</v>
      </c>
      <c r="E93" s="104">
        <v>4.0182535219357111E-3</v>
      </c>
      <c r="F93" s="104">
        <v>4.9551105371783664E-3</v>
      </c>
      <c r="G93" s="104">
        <v>1.0917259712666987E-2</v>
      </c>
      <c r="H93" s="104">
        <v>1.1713392308646358E-2</v>
      </c>
      <c r="I93" s="104">
        <v>1.4141738216665202E-2</v>
      </c>
      <c r="J93" s="104">
        <v>1.6458567743878483E-2</v>
      </c>
      <c r="K93" s="104">
        <v>1.1176095005792185E-2</v>
      </c>
      <c r="L93" s="104">
        <v>1.1042184964349954E-2</v>
      </c>
      <c r="M93" s="104">
        <v>1.2387253612112323E-2</v>
      </c>
      <c r="N93" s="104">
        <v>1.24931116427039E-2</v>
      </c>
      <c r="O93" s="104">
        <v>1.1590695361082842E-2</v>
      </c>
      <c r="P93" s="104">
        <v>1.2624402587762162E-2</v>
      </c>
      <c r="Q93" s="104">
        <v>1.3069662687398405E-2</v>
      </c>
      <c r="R93" s="104">
        <v>1.0441674012003785E-2</v>
      </c>
      <c r="S93" s="104">
        <v>9.8479653852908793E-3</v>
      </c>
      <c r="T93" s="104">
        <v>8.4488617555732344E-3</v>
      </c>
      <c r="U93" s="104">
        <v>7.6974880903206977E-3</v>
      </c>
      <c r="V93" s="104">
        <v>5.9849696160873787E-3</v>
      </c>
      <c r="W93" s="104">
        <v>9.9681080246505054E-3</v>
      </c>
      <c r="DA93" s="132" t="s">
        <v>1657</v>
      </c>
    </row>
    <row r="94" spans="1:105" ht="12" customHeight="1" x14ac:dyDescent="0.25">
      <c r="A94" s="108" t="s">
        <v>50</v>
      </c>
      <c r="B94" s="98">
        <v>3.6201690254864579E-3</v>
      </c>
      <c r="C94" s="98">
        <v>2.7463776140088094E-3</v>
      </c>
      <c r="D94" s="98">
        <v>2.3725208654908334E-3</v>
      </c>
      <c r="E94" s="98">
        <v>1.9782859946987632E-3</v>
      </c>
      <c r="F94" s="98">
        <v>2.4157473113787515E-3</v>
      </c>
      <c r="G94" s="98">
        <v>5.2990103057449873E-3</v>
      </c>
      <c r="H94" s="98">
        <v>4.8463464070110842E-3</v>
      </c>
      <c r="I94" s="98">
        <v>6.1213870677785474E-3</v>
      </c>
      <c r="J94" s="98">
        <v>7.655904918197491E-3</v>
      </c>
      <c r="K94" s="98">
        <v>5.2646540219773519E-3</v>
      </c>
      <c r="L94" s="98">
        <v>4.6650751607119987E-3</v>
      </c>
      <c r="M94" s="98">
        <v>5.6459584332180322E-3</v>
      </c>
      <c r="N94" s="98">
        <v>5.5539806348649245E-3</v>
      </c>
      <c r="O94" s="98">
        <v>4.407306948840433E-3</v>
      </c>
      <c r="P94" s="98">
        <v>4.8251960412946191E-3</v>
      </c>
      <c r="Q94" s="98">
        <v>3.9834569374570918E-3</v>
      </c>
      <c r="R94" s="98">
        <v>2.90125905093942E-3</v>
      </c>
      <c r="S94" s="98">
        <v>3.1679414999299486E-3</v>
      </c>
      <c r="T94" s="98">
        <v>3.0628869693675909E-3</v>
      </c>
      <c r="U94" s="98">
        <v>2.7739200131113662E-3</v>
      </c>
      <c r="V94" s="98">
        <v>2.1332809698640463E-3</v>
      </c>
      <c r="W94" s="98">
        <v>3.6767767334172224E-3</v>
      </c>
      <c r="DA94" s="63" t="s">
        <v>1658</v>
      </c>
    </row>
    <row r="95" spans="1:105" ht="12" customHeight="1" x14ac:dyDescent="0.25">
      <c r="A95" s="108" t="s">
        <v>52</v>
      </c>
      <c r="B95" s="98">
        <v>3.6396197321583177E-3</v>
      </c>
      <c r="C95" s="98">
        <v>2.7803617775888473E-3</v>
      </c>
      <c r="D95" s="98">
        <v>2.3969450966693849E-3</v>
      </c>
      <c r="E95" s="98">
        <v>2.0399675272369478E-3</v>
      </c>
      <c r="F95" s="98">
        <v>2.5393632257996153E-3</v>
      </c>
      <c r="G95" s="98">
        <v>5.6182494069219992E-3</v>
      </c>
      <c r="H95" s="98">
        <v>6.8670459016352738E-3</v>
      </c>
      <c r="I95" s="98">
        <v>8.020351148886655E-3</v>
      </c>
      <c r="J95" s="98">
        <v>8.8026628256809934E-3</v>
      </c>
      <c r="K95" s="98">
        <v>5.911440983814833E-3</v>
      </c>
      <c r="L95" s="98">
        <v>6.3771098036379545E-3</v>
      </c>
      <c r="M95" s="98">
        <v>6.7412951788942905E-3</v>
      </c>
      <c r="N95" s="98">
        <v>6.9391310078389754E-3</v>
      </c>
      <c r="O95" s="98">
        <v>7.1833884122424092E-3</v>
      </c>
      <c r="P95" s="98">
        <v>7.7992065464675417E-3</v>
      </c>
      <c r="Q95" s="98">
        <v>9.0862057499413139E-3</v>
      </c>
      <c r="R95" s="98">
        <v>7.5404149610643657E-3</v>
      </c>
      <c r="S95" s="98">
        <v>6.6800238853609297E-3</v>
      </c>
      <c r="T95" s="98">
        <v>5.3859747862056431E-3</v>
      </c>
      <c r="U95" s="98">
        <v>4.9235680772093315E-3</v>
      </c>
      <c r="V95" s="98">
        <v>3.8516886462233329E-3</v>
      </c>
      <c r="W95" s="98">
        <v>6.291331291233283E-3</v>
      </c>
      <c r="DA95" s="63" t="s">
        <v>1659</v>
      </c>
    </row>
    <row r="96" spans="1:105" ht="12" customHeight="1" x14ac:dyDescent="0.25">
      <c r="A96" s="106" t="s">
        <v>122</v>
      </c>
      <c r="B96" s="101">
        <v>53.957932728078255</v>
      </c>
      <c r="C96" s="101">
        <v>56.635385543252397</v>
      </c>
      <c r="D96" s="101">
        <v>59.250474797561793</v>
      </c>
      <c r="E96" s="101">
        <v>58.874054003808752</v>
      </c>
      <c r="F96" s="101">
        <v>57.4631958969495</v>
      </c>
      <c r="G96" s="101">
        <v>50.870408150884906</v>
      </c>
      <c r="H96" s="101">
        <v>52.787816066242847</v>
      </c>
      <c r="I96" s="101">
        <v>56.493850574471182</v>
      </c>
      <c r="J96" s="101">
        <v>57.83368731165514</v>
      </c>
      <c r="K96" s="101">
        <v>55.689314380610497</v>
      </c>
      <c r="L96" s="101">
        <v>59.489615060210568</v>
      </c>
      <c r="M96" s="101">
        <v>59.573829342733809</v>
      </c>
      <c r="N96" s="101">
        <v>62.38335550176965</v>
      </c>
      <c r="O96" s="101">
        <v>65.057626189761621</v>
      </c>
      <c r="P96" s="101">
        <v>66.764832445147519</v>
      </c>
      <c r="Q96" s="101">
        <v>67.353630326590391</v>
      </c>
      <c r="R96" s="101">
        <v>69.271250007080056</v>
      </c>
      <c r="S96" s="101">
        <v>65.498068508443041</v>
      </c>
      <c r="T96" s="101">
        <v>59.95060246188708</v>
      </c>
      <c r="U96" s="101">
        <v>58.125075063428369</v>
      </c>
      <c r="V96" s="101">
        <v>56.028408826267921</v>
      </c>
      <c r="W96" s="101">
        <v>66.579922144109162</v>
      </c>
      <c r="DA96" s="131" t="s">
        <v>1660</v>
      </c>
    </row>
    <row r="97" spans="1:105" ht="12" customHeight="1" x14ac:dyDescent="0.25">
      <c r="A97" s="107" t="s">
        <v>121</v>
      </c>
      <c r="B97" s="104">
        <v>14.182643053691336</v>
      </c>
      <c r="C97" s="104">
        <v>15.150085543273427</v>
      </c>
      <c r="D97" s="104">
        <v>15.808045575319372</v>
      </c>
      <c r="E97" s="104">
        <v>16.949257596287779</v>
      </c>
      <c r="F97" s="104">
        <v>19.240338919544033</v>
      </c>
      <c r="G97" s="104">
        <v>22.235532251581851</v>
      </c>
      <c r="H97" s="104">
        <v>27.165747310692566</v>
      </c>
      <c r="I97" s="104">
        <v>29.597806694941852</v>
      </c>
      <c r="J97" s="104">
        <v>32.732644556772314</v>
      </c>
      <c r="K97" s="104">
        <v>46.514273693409883</v>
      </c>
      <c r="L97" s="104">
        <v>49.641795986186182</v>
      </c>
      <c r="M97" s="104">
        <v>50.754614595778683</v>
      </c>
      <c r="N97" s="104">
        <v>53.412770173580583</v>
      </c>
      <c r="O97" s="104">
        <v>54.844420776049319</v>
      </c>
      <c r="P97" s="104">
        <v>54.1687303428997</v>
      </c>
      <c r="Q97" s="104">
        <v>52.094623776893847</v>
      </c>
      <c r="R97" s="104">
        <v>51.302227348870687</v>
      </c>
      <c r="S97" s="104">
        <v>48.128712602330737</v>
      </c>
      <c r="T97" s="104">
        <v>44.355372616064102</v>
      </c>
      <c r="U97" s="104">
        <v>43.83025141710403</v>
      </c>
      <c r="V97" s="104">
        <v>42.532939785507949</v>
      </c>
      <c r="W97" s="104">
        <v>50.282761418830276</v>
      </c>
      <c r="DA97" s="132" t="s">
        <v>1661</v>
      </c>
    </row>
    <row r="98" spans="1:105" ht="12" customHeight="1" x14ac:dyDescent="0.25">
      <c r="A98" s="108" t="s">
        <v>53</v>
      </c>
      <c r="B98" s="98">
        <v>6.6646519157740105</v>
      </c>
      <c r="C98" s="98">
        <v>7.0705915877856889</v>
      </c>
      <c r="D98" s="98">
        <v>7.3745401812405929</v>
      </c>
      <c r="E98" s="98">
        <v>7.8200496415461416</v>
      </c>
      <c r="F98" s="98">
        <v>8.8271482679859332</v>
      </c>
      <c r="G98" s="98">
        <v>10.168730171907047</v>
      </c>
      <c r="H98" s="98">
        <v>10.54279850364869</v>
      </c>
      <c r="I98" s="98">
        <v>12.021137369722643</v>
      </c>
      <c r="J98" s="98">
        <v>14.295165013735046</v>
      </c>
      <c r="K98" s="98">
        <v>20.717262540057689</v>
      </c>
      <c r="L98" s="98">
        <v>19.783838660331366</v>
      </c>
      <c r="M98" s="98">
        <v>21.788061382612415</v>
      </c>
      <c r="N98" s="98">
        <v>22.572149459336103</v>
      </c>
      <c r="O98" s="98">
        <v>20.167178546982285</v>
      </c>
      <c r="P98" s="98">
        <v>20.029877678591284</v>
      </c>
      <c r="Q98" s="98">
        <v>15.449226426454482</v>
      </c>
      <c r="R98" s="98">
        <v>13.737875270251262</v>
      </c>
      <c r="S98" s="98">
        <v>14.922119157483944</v>
      </c>
      <c r="T98" s="98">
        <v>15.546224355199548</v>
      </c>
      <c r="U98" s="98">
        <v>15.71435598295146</v>
      </c>
      <c r="V98" s="98">
        <v>15.539090061096456</v>
      </c>
      <c r="W98" s="98">
        <v>19.040596635334488</v>
      </c>
      <c r="DA98" s="63" t="s">
        <v>1662</v>
      </c>
    </row>
    <row r="99" spans="1:105" ht="12" customHeight="1" x14ac:dyDescent="0.25">
      <c r="A99" s="108" t="s">
        <v>52</v>
      </c>
      <c r="B99" s="98">
        <v>7.517991137917325</v>
      </c>
      <c r="C99" s="98">
        <v>8.0794939554877381</v>
      </c>
      <c r="D99" s="98">
        <v>8.4335053940787787</v>
      </c>
      <c r="E99" s="98">
        <v>9.129207954741636</v>
      </c>
      <c r="F99" s="98">
        <v>10.4131906515581</v>
      </c>
      <c r="G99" s="98">
        <v>12.066802079674806</v>
      </c>
      <c r="H99" s="98">
        <v>16.622948807043876</v>
      </c>
      <c r="I99" s="98">
        <v>17.576669325219207</v>
      </c>
      <c r="J99" s="98">
        <v>18.43747954303727</v>
      </c>
      <c r="K99" s="98">
        <v>25.797011153352194</v>
      </c>
      <c r="L99" s="98">
        <v>29.857957325854816</v>
      </c>
      <c r="M99" s="98">
        <v>28.966553213166268</v>
      </c>
      <c r="N99" s="98">
        <v>30.840620714244476</v>
      </c>
      <c r="O99" s="98">
        <v>34.677242229067033</v>
      </c>
      <c r="P99" s="98">
        <v>34.138852664308416</v>
      </c>
      <c r="Q99" s="98">
        <v>36.645397350439367</v>
      </c>
      <c r="R99" s="98">
        <v>37.564352078619429</v>
      </c>
      <c r="S99" s="98">
        <v>33.206593444846789</v>
      </c>
      <c r="T99" s="98">
        <v>28.80914826086455</v>
      </c>
      <c r="U99" s="98">
        <v>28.11589543415257</v>
      </c>
      <c r="V99" s="98">
        <v>26.99384972441149</v>
      </c>
      <c r="W99" s="98">
        <v>31.242164783495785</v>
      </c>
      <c r="DA99" s="63" t="s">
        <v>1663</v>
      </c>
    </row>
    <row r="100" spans="1:105" ht="12" customHeight="1" x14ac:dyDescent="0.25">
      <c r="A100" s="121" t="s">
        <v>54</v>
      </c>
      <c r="B100" s="122">
        <v>25.473248422509197</v>
      </c>
      <c r="C100" s="122">
        <v>29.718790273833363</v>
      </c>
      <c r="D100" s="122">
        <v>31.254463334829918</v>
      </c>
      <c r="E100" s="122">
        <v>31.17544009629195</v>
      </c>
      <c r="F100" s="122">
        <v>33.599053739481676</v>
      </c>
      <c r="G100" s="122">
        <v>28.463632587334018</v>
      </c>
      <c r="H100" s="122">
        <v>35.564505577343766</v>
      </c>
      <c r="I100" s="122">
        <v>33.152534578348508</v>
      </c>
      <c r="J100" s="122">
        <v>37.453820168004633</v>
      </c>
      <c r="K100" s="122">
        <v>49.263151260646758</v>
      </c>
      <c r="L100" s="122">
        <v>51.864569852285705</v>
      </c>
      <c r="M100" s="122">
        <v>53.301756077777121</v>
      </c>
      <c r="N100" s="122">
        <v>56.32114788751511</v>
      </c>
      <c r="O100" s="122">
        <v>55.578201933008124</v>
      </c>
      <c r="P100" s="122">
        <v>58.781136770864464</v>
      </c>
      <c r="Q100" s="122">
        <v>55.813525519249964</v>
      </c>
      <c r="R100" s="122">
        <v>55.968359725430645</v>
      </c>
      <c r="S100" s="122">
        <v>55.566573806540262</v>
      </c>
      <c r="T100" s="122">
        <v>54.012658844565458</v>
      </c>
      <c r="U100" s="122">
        <v>54.515671508680086</v>
      </c>
      <c r="V100" s="122">
        <v>53.348722786681321</v>
      </c>
      <c r="W100" s="122">
        <v>60.747078288646854</v>
      </c>
      <c r="DA100" s="130" t="s">
        <v>1664</v>
      </c>
    </row>
    <row r="101" spans="1:105" ht="12" customHeight="1" x14ac:dyDescent="0.25">
      <c r="A101" s="97" t="s">
        <v>207</v>
      </c>
      <c r="B101" s="98">
        <v>4.3274545820434556</v>
      </c>
      <c r="C101" s="98">
        <v>5.1150168540221923</v>
      </c>
      <c r="D101" s="98">
        <v>5.4282565919264654</v>
      </c>
      <c r="E101" s="98">
        <v>5.3939633655071351</v>
      </c>
      <c r="F101" s="98">
        <v>5.7700447371633272</v>
      </c>
      <c r="G101" s="98">
        <v>4.9520052813177067</v>
      </c>
      <c r="H101" s="98">
        <v>6.3579709922978456</v>
      </c>
      <c r="I101" s="98">
        <v>5.9902072730707285</v>
      </c>
      <c r="J101" s="98">
        <v>6.6436290025718199</v>
      </c>
      <c r="K101" s="98">
        <v>8.7285686542967866</v>
      </c>
      <c r="L101" s="98">
        <v>9.1723273144167461</v>
      </c>
      <c r="M101" s="98">
        <v>9.9526129741091047</v>
      </c>
      <c r="N101" s="98">
        <v>10.694205598547818</v>
      </c>
      <c r="O101" s="98">
        <v>10.061287857074616</v>
      </c>
      <c r="P101" s="98">
        <v>10.18510556988632</v>
      </c>
      <c r="Q101" s="98">
        <v>8.8781169389510097</v>
      </c>
      <c r="R101" s="98">
        <v>7.5457628737938078</v>
      </c>
      <c r="S101" s="98">
        <v>7.5200869399063643</v>
      </c>
      <c r="T101" s="98">
        <v>6.853969618801929</v>
      </c>
      <c r="U101" s="98">
        <v>6.986839591095845</v>
      </c>
      <c r="V101" s="98">
        <v>6.9873172828890633</v>
      </c>
      <c r="W101" s="98">
        <v>8.0627687016336989</v>
      </c>
      <c r="DA101" s="63" t="s">
        <v>1665</v>
      </c>
    </row>
    <row r="102" spans="1:105" ht="12" customHeight="1" x14ac:dyDescent="0.25">
      <c r="A102" s="97" t="s">
        <v>50</v>
      </c>
      <c r="B102" s="98">
        <v>0.17141346122955503</v>
      </c>
      <c r="C102" s="98">
        <v>0.19443179220258186</v>
      </c>
      <c r="D102" s="98">
        <v>0.19402973847910265</v>
      </c>
      <c r="E102" s="98">
        <v>0.17640836074346664</v>
      </c>
      <c r="F102" s="98">
        <v>0.19167792599741523</v>
      </c>
      <c r="G102" s="98">
        <v>0.16713539676226774</v>
      </c>
      <c r="H102" s="98">
        <v>0.19662889806514439</v>
      </c>
      <c r="I102" s="98">
        <v>0.17089668150590484</v>
      </c>
      <c r="J102" s="98">
        <v>0.1771103234810753</v>
      </c>
      <c r="K102" s="98">
        <v>0.22020732081539854</v>
      </c>
      <c r="L102" s="98">
        <v>0.21698599722228903</v>
      </c>
      <c r="M102" s="98">
        <v>0.16718040924090205</v>
      </c>
      <c r="N102" s="98">
        <v>0.11290456109355095</v>
      </c>
      <c r="O102" s="98">
        <v>0.10052095309138739</v>
      </c>
      <c r="P102" s="98">
        <v>0.1182844941944656</v>
      </c>
      <c r="Q102" s="98">
        <v>0.14984209004199064</v>
      </c>
      <c r="R102" s="98">
        <v>0.17362371383775807</v>
      </c>
      <c r="S102" s="98">
        <v>0.1681086898917267</v>
      </c>
      <c r="T102" s="98">
        <v>0.14956344880586797</v>
      </c>
      <c r="U102" s="98">
        <v>0.15047277555076891</v>
      </c>
      <c r="V102" s="98">
        <v>0.14535171695481588</v>
      </c>
      <c r="W102" s="98">
        <v>0.19883893179674433</v>
      </c>
      <c r="DA102" s="63" t="s">
        <v>1666</v>
      </c>
    </row>
    <row r="103" spans="1:105" ht="12" customHeight="1" x14ac:dyDescent="0.25">
      <c r="A103" s="109" t="s">
        <v>120</v>
      </c>
      <c r="B103" s="33">
        <v>20.974380379236187</v>
      </c>
      <c r="C103" s="33">
        <v>24.40934162760859</v>
      </c>
      <c r="D103" s="33">
        <v>25.632177004424349</v>
      </c>
      <c r="E103" s="33">
        <v>25.605068370041348</v>
      </c>
      <c r="F103" s="33">
        <v>27.637331076320933</v>
      </c>
      <c r="G103" s="33">
        <v>23.344491909254042</v>
      </c>
      <c r="H103" s="33">
        <v>29.009905686980773</v>
      </c>
      <c r="I103" s="33">
        <v>26.991430623771873</v>
      </c>
      <c r="J103" s="33">
        <v>30.633080841951738</v>
      </c>
      <c r="K103" s="33">
        <v>40.314375285534574</v>
      </c>
      <c r="L103" s="33">
        <v>42.475256540646669</v>
      </c>
      <c r="M103" s="33">
        <v>43.181962694427114</v>
      </c>
      <c r="N103" s="33">
        <v>45.514037727873742</v>
      </c>
      <c r="O103" s="33">
        <v>45.416393122842123</v>
      </c>
      <c r="P103" s="33">
        <v>48.477746706783677</v>
      </c>
      <c r="Q103" s="33">
        <v>46.785566490256961</v>
      </c>
      <c r="R103" s="33">
        <v>48.248973137799076</v>
      </c>
      <c r="S103" s="33">
        <v>47.878378176742174</v>
      </c>
      <c r="T103" s="33">
        <v>47.00912577695766</v>
      </c>
      <c r="U103" s="33">
        <v>47.378359142033474</v>
      </c>
      <c r="V103" s="33">
        <v>46.216053786837442</v>
      </c>
      <c r="W103" s="33">
        <v>52.48547065521641</v>
      </c>
      <c r="DA103" s="60" t="s">
        <v>1667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1668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1669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1670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1671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1672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1673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1674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1675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1676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1677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1678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1679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1680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1681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1682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1683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1684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1685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539.08913531053724</v>
      </c>
      <c r="C124" s="117">
        <f t="shared" si="42"/>
        <v>586.0604879822838</v>
      </c>
      <c r="D124" s="117">
        <f t="shared" si="42"/>
        <v>559.8126828038429</v>
      </c>
      <c r="E124" s="117">
        <f t="shared" si="42"/>
        <v>601.05308398008083</v>
      </c>
      <c r="F124" s="117">
        <f t="shared" si="42"/>
        <v>644.37856348528237</v>
      </c>
      <c r="G124" s="117">
        <f t="shared" si="42"/>
        <v>506.52919514865374</v>
      </c>
      <c r="H124" s="117">
        <f t="shared" si="42"/>
        <v>466.24355924477027</v>
      </c>
      <c r="I124" s="117">
        <f t="shared" si="42"/>
        <v>511.99472296151987</v>
      </c>
      <c r="J124" s="117">
        <f t="shared" si="42"/>
        <v>533.03269123199971</v>
      </c>
      <c r="K124" s="117">
        <f t="shared" si="42"/>
        <v>558.34340161701687</v>
      </c>
      <c r="L124" s="117">
        <f t="shared" si="42"/>
        <v>623.41299833627443</v>
      </c>
      <c r="M124" s="117">
        <f t="shared" si="42"/>
        <v>626.02043693768928</v>
      </c>
      <c r="N124" s="117">
        <f t="shared" si="42"/>
        <v>702.19978230150082</v>
      </c>
      <c r="O124" s="117">
        <f t="shared" si="42"/>
        <v>786.54887868177127</v>
      </c>
      <c r="P124" s="117">
        <f t="shared" si="42"/>
        <v>739.95664262205139</v>
      </c>
      <c r="Q124" s="117">
        <f t="shared" si="42"/>
        <v>807.45277452116295</v>
      </c>
      <c r="R124" s="117">
        <f t="shared" ref="R124:V124" si="43">R125+R128+R130+R139</f>
        <v>845.36681722285869</v>
      </c>
      <c r="S124" s="117">
        <f t="shared" si="43"/>
        <v>884.89138256356807</v>
      </c>
      <c r="T124" s="117">
        <f t="shared" si="43"/>
        <v>835.85223358432859</v>
      </c>
      <c r="U124" s="117">
        <f t="shared" si="43"/>
        <v>824.52490158249213</v>
      </c>
      <c r="V124" s="117">
        <f t="shared" si="43"/>
        <v>888.0407017441546</v>
      </c>
      <c r="W124" s="117">
        <f t="shared" ref="W124" si="44">W125+W128+W130+W139</f>
        <v>951.90232598319767</v>
      </c>
      <c r="DA124" s="129" t="s">
        <v>1686</v>
      </c>
    </row>
    <row r="125" spans="1:105" ht="12.95" customHeight="1" x14ac:dyDescent="0.25">
      <c r="A125" s="121" t="s">
        <v>57</v>
      </c>
      <c r="B125" s="122">
        <f t="shared" ref="B125:Q125" si="45">SUM(B126:B127)</f>
        <v>438.95680360380743</v>
      </c>
      <c r="C125" s="122">
        <f t="shared" si="45"/>
        <v>477.67042722014361</v>
      </c>
      <c r="D125" s="122">
        <f t="shared" si="45"/>
        <v>446.0114090529151</v>
      </c>
      <c r="E125" s="122">
        <f t="shared" si="45"/>
        <v>480.5540129945631</v>
      </c>
      <c r="F125" s="122">
        <f t="shared" si="45"/>
        <v>514.45856742628314</v>
      </c>
      <c r="G125" s="122">
        <f t="shared" si="45"/>
        <v>410.84483058188306</v>
      </c>
      <c r="H125" s="122">
        <f t="shared" si="45"/>
        <v>371.51602401229968</v>
      </c>
      <c r="I125" s="122">
        <f t="shared" si="45"/>
        <v>409.49857895554214</v>
      </c>
      <c r="J125" s="122">
        <f t="shared" si="45"/>
        <v>427.16951038089513</v>
      </c>
      <c r="K125" s="122">
        <f t="shared" si="45"/>
        <v>439.30755936501964</v>
      </c>
      <c r="L125" s="122">
        <f t="shared" si="45"/>
        <v>500.0383288704196</v>
      </c>
      <c r="M125" s="122">
        <f t="shared" si="45"/>
        <v>492.91800119679766</v>
      </c>
      <c r="N125" s="122">
        <f t="shared" si="45"/>
        <v>556.37530816029505</v>
      </c>
      <c r="O125" s="122">
        <f t="shared" si="45"/>
        <v>636.89607125955877</v>
      </c>
      <c r="P125" s="122">
        <f t="shared" si="45"/>
        <v>573.98137697566631</v>
      </c>
      <c r="Q125" s="122">
        <f t="shared" si="45"/>
        <v>640.9324636781671</v>
      </c>
      <c r="R125" s="122">
        <f t="shared" ref="R125:V125" si="46">SUM(R126:R127)</f>
        <v>675.9536062748756</v>
      </c>
      <c r="S125" s="122">
        <f t="shared" si="46"/>
        <v>718.60126437192696</v>
      </c>
      <c r="T125" s="122">
        <f t="shared" si="46"/>
        <v>674.8472425151632</v>
      </c>
      <c r="U125" s="122">
        <f t="shared" si="46"/>
        <v>666.34095978761468</v>
      </c>
      <c r="V125" s="122">
        <f t="shared" si="46"/>
        <v>732.63848492997306</v>
      </c>
      <c r="W125" s="122">
        <f t="shared" ref="W125" si="47">SUM(W126:W127)</f>
        <v>770.40862583853857</v>
      </c>
      <c r="DA125" s="130" t="s">
        <v>1687</v>
      </c>
    </row>
    <row r="126" spans="1:105" ht="12" customHeight="1" x14ac:dyDescent="0.25">
      <c r="A126" s="97" t="s">
        <v>203</v>
      </c>
      <c r="B126" s="98">
        <v>436.9565129579064</v>
      </c>
      <c r="C126" s="98">
        <v>475.54248786106865</v>
      </c>
      <c r="D126" s="98">
        <v>444.08004086122003</v>
      </c>
      <c r="E126" s="98">
        <v>478.51626223654245</v>
      </c>
      <c r="F126" s="98">
        <v>512.34016610765354</v>
      </c>
      <c r="G126" s="98">
        <v>409.35099757840953</v>
      </c>
      <c r="H126" s="98">
        <v>370.15437611135673</v>
      </c>
      <c r="I126" s="98">
        <v>408.04406603040604</v>
      </c>
      <c r="J126" s="98">
        <v>425.66434229914267</v>
      </c>
      <c r="K126" s="98">
        <v>437.76643242607867</v>
      </c>
      <c r="L126" s="98">
        <v>498.28915626161034</v>
      </c>
      <c r="M126" s="98">
        <v>491.20148084455872</v>
      </c>
      <c r="N126" s="98">
        <v>554.44427247539875</v>
      </c>
      <c r="O126" s="98">
        <v>634.6940670679279</v>
      </c>
      <c r="P126" s="98">
        <v>572.00886595968336</v>
      </c>
      <c r="Q126" s="98">
        <v>638.74179325499222</v>
      </c>
      <c r="R126" s="98">
        <v>673.64978026177516</v>
      </c>
      <c r="S126" s="98">
        <v>716.15474825642559</v>
      </c>
      <c r="T126" s="98">
        <v>672.55074997611564</v>
      </c>
      <c r="U126" s="98">
        <v>664.07381771281166</v>
      </c>
      <c r="V126" s="98">
        <v>730.14398586032314</v>
      </c>
      <c r="W126" s="98">
        <v>767.78094487436704</v>
      </c>
      <c r="DA126" s="63" t="s">
        <v>1688</v>
      </c>
    </row>
    <row r="127" spans="1:105" ht="12" customHeight="1" x14ac:dyDescent="0.25">
      <c r="A127" s="97" t="s">
        <v>53</v>
      </c>
      <c r="B127" s="98">
        <v>2.0002906459010363</v>
      </c>
      <c r="C127" s="98">
        <v>2.1279393590749534</v>
      </c>
      <c r="D127" s="98">
        <v>1.9313681916950793</v>
      </c>
      <c r="E127" s="98">
        <v>2.03775075802064</v>
      </c>
      <c r="F127" s="98">
        <v>2.1184013186296045</v>
      </c>
      <c r="G127" s="98">
        <v>1.4938330034735452</v>
      </c>
      <c r="H127" s="98">
        <v>1.3616479009429499</v>
      </c>
      <c r="I127" s="98">
        <v>1.4545129251360909</v>
      </c>
      <c r="J127" s="98">
        <v>1.5051680817524777</v>
      </c>
      <c r="K127" s="98">
        <v>1.5411269389409665</v>
      </c>
      <c r="L127" s="98">
        <v>1.7491726088092652</v>
      </c>
      <c r="M127" s="98">
        <v>1.7165203522389527</v>
      </c>
      <c r="N127" s="98">
        <v>1.9310356848962806</v>
      </c>
      <c r="O127" s="98">
        <v>2.2020041916308872</v>
      </c>
      <c r="P127" s="98">
        <v>1.9725110159828954</v>
      </c>
      <c r="Q127" s="98">
        <v>2.1906704231748275</v>
      </c>
      <c r="R127" s="98">
        <v>2.3038260131004202</v>
      </c>
      <c r="S127" s="98">
        <v>2.4465161155013835</v>
      </c>
      <c r="T127" s="98">
        <v>2.2964925390475881</v>
      </c>
      <c r="U127" s="98">
        <v>2.2671420748030058</v>
      </c>
      <c r="V127" s="98">
        <v>2.4944990696498817</v>
      </c>
      <c r="W127" s="98">
        <v>2.6276809641715668</v>
      </c>
      <c r="DA127" s="63" t="s">
        <v>1689</v>
      </c>
    </row>
    <row r="128" spans="1:105" ht="12.95" customHeight="1" x14ac:dyDescent="0.25">
      <c r="A128" s="121" t="s">
        <v>92</v>
      </c>
      <c r="B128" s="122">
        <f t="shared" ref="B128:W128" si="48">B129</f>
        <v>1.6445063061576181E-2</v>
      </c>
      <c r="C128" s="122">
        <f t="shared" si="48"/>
        <v>2.1127596598440688E-2</v>
      </c>
      <c r="D128" s="122">
        <f t="shared" si="48"/>
        <v>2.427346633341497E-2</v>
      </c>
      <c r="E128" s="122">
        <f t="shared" si="48"/>
        <v>4.589642416972585E-2</v>
      </c>
      <c r="F128" s="122">
        <f t="shared" si="48"/>
        <v>3.0101531891654366E-2</v>
      </c>
      <c r="G128" s="122">
        <f t="shared" si="48"/>
        <v>3.2115990858677612E-2</v>
      </c>
      <c r="H128" s="122">
        <f t="shared" si="48"/>
        <v>3.7857124805603715E-2</v>
      </c>
      <c r="I128" s="122">
        <f t="shared" si="48"/>
        <v>3.6882777651293906E-2</v>
      </c>
      <c r="J128" s="122">
        <f t="shared" si="48"/>
        <v>3.4289876496443154E-2</v>
      </c>
      <c r="K128" s="122">
        <f t="shared" si="48"/>
        <v>3.7833046344933959E-2</v>
      </c>
      <c r="L128" s="122">
        <f t="shared" si="48"/>
        <v>4.6592588974574849E-2</v>
      </c>
      <c r="M128" s="122">
        <f t="shared" si="48"/>
        <v>4.7180315578534485E-2</v>
      </c>
      <c r="N128" s="122">
        <f t="shared" si="48"/>
        <v>6.0103908965249475E-2</v>
      </c>
      <c r="O128" s="122">
        <f t="shared" si="48"/>
        <v>8.8214913161941702E-2</v>
      </c>
      <c r="P128" s="122">
        <f t="shared" si="48"/>
        <v>6.1431470161539221E-2</v>
      </c>
      <c r="Q128" s="122">
        <f t="shared" si="48"/>
        <v>0.1113394386305534</v>
      </c>
      <c r="R128" s="122">
        <f t="shared" si="48"/>
        <v>6.7240052434834524E-2</v>
      </c>
      <c r="S128" s="122">
        <f t="shared" si="48"/>
        <v>8.4244915220661895E-2</v>
      </c>
      <c r="T128" s="122">
        <f t="shared" si="48"/>
        <v>7.6062572361560749E-2</v>
      </c>
      <c r="U128" s="122">
        <f t="shared" si="48"/>
        <v>7.6789747522301208E-2</v>
      </c>
      <c r="V128" s="122">
        <f t="shared" si="48"/>
        <v>6.6789151820407788E-2</v>
      </c>
      <c r="W128" s="122">
        <f t="shared" si="48"/>
        <v>4.9306099820461968E-2</v>
      </c>
      <c r="DA128" s="130" t="s">
        <v>1690</v>
      </c>
    </row>
    <row r="129" spans="1:105" ht="12" customHeight="1" x14ac:dyDescent="0.25">
      <c r="A129" s="97" t="s">
        <v>53</v>
      </c>
      <c r="B129" s="98">
        <v>1.6445063061576181E-2</v>
      </c>
      <c r="C129" s="98">
        <v>2.1127596598440688E-2</v>
      </c>
      <c r="D129" s="98">
        <v>2.427346633341497E-2</v>
      </c>
      <c r="E129" s="98">
        <v>4.589642416972585E-2</v>
      </c>
      <c r="F129" s="98">
        <v>3.0101531891654366E-2</v>
      </c>
      <c r="G129" s="98">
        <v>3.2115990858677612E-2</v>
      </c>
      <c r="H129" s="98">
        <v>3.7857124805603715E-2</v>
      </c>
      <c r="I129" s="98">
        <v>3.6882777651293906E-2</v>
      </c>
      <c r="J129" s="98">
        <v>3.4289876496443154E-2</v>
      </c>
      <c r="K129" s="98">
        <v>3.7833046344933959E-2</v>
      </c>
      <c r="L129" s="98">
        <v>4.6592588974574849E-2</v>
      </c>
      <c r="M129" s="98">
        <v>4.7180315578534485E-2</v>
      </c>
      <c r="N129" s="98">
        <v>6.0103908965249475E-2</v>
      </c>
      <c r="O129" s="98">
        <v>8.8214913161941702E-2</v>
      </c>
      <c r="P129" s="98">
        <v>6.1431470161539221E-2</v>
      </c>
      <c r="Q129" s="98">
        <v>0.1113394386305534</v>
      </c>
      <c r="R129" s="98">
        <v>6.7240052434834524E-2</v>
      </c>
      <c r="S129" s="98">
        <v>8.4244915220661895E-2</v>
      </c>
      <c r="T129" s="98">
        <v>7.6062572361560749E-2</v>
      </c>
      <c r="U129" s="98">
        <v>7.6789747522301208E-2</v>
      </c>
      <c r="V129" s="98">
        <v>6.6789151820407788E-2</v>
      </c>
      <c r="W129" s="98">
        <v>4.9306099820461968E-2</v>
      </c>
      <c r="DA129" s="63" t="s">
        <v>1691</v>
      </c>
    </row>
    <row r="130" spans="1:105" ht="12" customHeight="1" x14ac:dyDescent="0.25">
      <c r="A130" s="121" t="s">
        <v>55</v>
      </c>
      <c r="B130" s="122">
        <v>86.053528615033244</v>
      </c>
      <c r="C130" s="122">
        <v>91.98622843843853</v>
      </c>
      <c r="D130" s="122">
        <v>96.082597898704421</v>
      </c>
      <c r="E130" s="122">
        <v>102.50041597306088</v>
      </c>
      <c r="F130" s="122">
        <v>110.97685013082942</v>
      </c>
      <c r="G130" s="122">
        <v>81.553690077496256</v>
      </c>
      <c r="H130" s="122">
        <v>79.076901185500788</v>
      </c>
      <c r="I130" s="122">
        <v>88.678969402486587</v>
      </c>
      <c r="J130" s="122">
        <v>90.492944172587812</v>
      </c>
      <c r="K130" s="122">
        <v>99.03600815875069</v>
      </c>
      <c r="L130" s="122">
        <v>102.51032684096872</v>
      </c>
      <c r="M130" s="122">
        <v>111.34617057994483</v>
      </c>
      <c r="N130" s="122">
        <v>121.85406687243049</v>
      </c>
      <c r="O130" s="122">
        <v>124.61022456320107</v>
      </c>
      <c r="P130" s="122">
        <v>138.65342057263803</v>
      </c>
      <c r="Q130" s="122">
        <v>139.44110109855976</v>
      </c>
      <c r="R130" s="122">
        <v>141.37363269531872</v>
      </c>
      <c r="S130" s="122">
        <v>137.86801334265292</v>
      </c>
      <c r="T130" s="122">
        <v>132.96375310037416</v>
      </c>
      <c r="U130" s="122">
        <v>130.10925386722147</v>
      </c>
      <c r="V130" s="122">
        <v>128.37683831248037</v>
      </c>
      <c r="W130" s="122">
        <v>151.67828366806748</v>
      </c>
      <c r="DA130" s="130" t="s">
        <v>1692</v>
      </c>
    </row>
    <row r="131" spans="1:105" ht="12" customHeight="1" x14ac:dyDescent="0.25">
      <c r="A131" s="97" t="s">
        <v>128</v>
      </c>
      <c r="B131" s="98">
        <v>73.138958293541748</v>
      </c>
      <c r="C131" s="98">
        <v>78.420779718062676</v>
      </c>
      <c r="D131" s="98">
        <v>81.603457799180617</v>
      </c>
      <c r="E131" s="98">
        <v>87.68258450216473</v>
      </c>
      <c r="F131" s="98">
        <v>96.264850530938105</v>
      </c>
      <c r="G131" s="98">
        <v>69.107159336102271</v>
      </c>
      <c r="H131" s="98">
        <v>66.853928898714443</v>
      </c>
      <c r="I131" s="98">
        <v>76.09654987920571</v>
      </c>
      <c r="J131" s="98">
        <v>77.518205207441596</v>
      </c>
      <c r="K131" s="98">
        <v>84.543985682566117</v>
      </c>
      <c r="L131" s="98">
        <v>86.978696596737421</v>
      </c>
      <c r="M131" s="98">
        <v>93.524644534574449</v>
      </c>
      <c r="N131" s="98">
        <v>99.610048310188759</v>
      </c>
      <c r="O131" s="98">
        <v>97.683871381355004</v>
      </c>
      <c r="P131" s="98">
        <v>111.85731077929444</v>
      </c>
      <c r="Q131" s="98">
        <v>112.83955059330792</v>
      </c>
      <c r="R131" s="98">
        <v>114.86859412815829</v>
      </c>
      <c r="S131" s="98">
        <v>108.83004875577458</v>
      </c>
      <c r="T131" s="98">
        <v>103.58370134398778</v>
      </c>
      <c r="U131" s="98">
        <v>102.28099854817557</v>
      </c>
      <c r="V131" s="98">
        <v>104.99365141920326</v>
      </c>
      <c r="W131" s="98">
        <v>135.45701517160927</v>
      </c>
      <c r="DA131" s="63" t="s">
        <v>1693</v>
      </c>
    </row>
    <row r="132" spans="1:105" ht="12" customHeight="1" x14ac:dyDescent="0.25">
      <c r="A132" s="97" t="s">
        <v>127</v>
      </c>
      <c r="B132" s="98">
        <v>0.18800239702810023</v>
      </c>
      <c r="C132" s="98">
        <v>0.20866867157915164</v>
      </c>
      <c r="D132" s="98">
        <v>0.20946344593593069</v>
      </c>
      <c r="E132" s="98">
        <v>0.25222471277800851</v>
      </c>
      <c r="F132" s="98">
        <v>0.34196571680712173</v>
      </c>
      <c r="G132" s="98">
        <v>0.25187162515012479</v>
      </c>
      <c r="H132" s="98">
        <v>0.27828223453232465</v>
      </c>
      <c r="I132" s="98">
        <v>0.36267277622043093</v>
      </c>
      <c r="J132" s="98">
        <v>0.38809205318898288</v>
      </c>
      <c r="K132" s="98">
        <v>0.55564170828815296</v>
      </c>
      <c r="L132" s="98">
        <v>0.59449352186395943</v>
      </c>
      <c r="M132" s="98">
        <v>0.68133981661765142</v>
      </c>
      <c r="N132" s="98">
        <v>0.72647966574884415</v>
      </c>
      <c r="O132" s="98">
        <v>0.68805723560995047</v>
      </c>
      <c r="P132" s="98">
        <v>0.83682777725162394</v>
      </c>
      <c r="Q132" s="98">
        <v>0.83120174883141751</v>
      </c>
      <c r="R132" s="98">
        <v>0.82852546887275547</v>
      </c>
      <c r="S132" s="98">
        <v>0.7458244236947138</v>
      </c>
      <c r="T132" s="98">
        <v>0.68361829576997768</v>
      </c>
      <c r="U132" s="98">
        <v>0.64948185203284192</v>
      </c>
      <c r="V132" s="98">
        <v>0.67791733241025343</v>
      </c>
      <c r="W132" s="98">
        <v>0.92729077235449076</v>
      </c>
      <c r="DA132" s="63" t="s">
        <v>1694</v>
      </c>
    </row>
    <row r="133" spans="1:105" ht="12" customHeight="1" x14ac:dyDescent="0.25">
      <c r="A133" s="100" t="s">
        <v>203</v>
      </c>
      <c r="B133" s="101">
        <v>7.9335283375515181E-2</v>
      </c>
      <c r="C133" s="101">
        <v>8.7549273835058367E-2</v>
      </c>
      <c r="D133" s="101">
        <v>8.7954478034451417E-2</v>
      </c>
      <c r="E133" s="101">
        <v>0.10476461124995587</v>
      </c>
      <c r="F133" s="101">
        <v>0.14150098823571397</v>
      </c>
      <c r="G133" s="101">
        <v>0.10383792641698994</v>
      </c>
      <c r="H133" s="101">
        <v>9.5994216068058427E-2</v>
      </c>
      <c r="I133" s="101">
        <v>0.13169707405145603</v>
      </c>
      <c r="J133" s="101">
        <v>0.15210425609863223</v>
      </c>
      <c r="K133" s="101">
        <v>0.22139616478591209</v>
      </c>
      <c r="L133" s="101">
        <v>0.20944722763651943</v>
      </c>
      <c r="M133" s="101">
        <v>0.26149284958526525</v>
      </c>
      <c r="N133" s="101">
        <v>0.2735381997948475</v>
      </c>
      <c r="O133" s="101">
        <v>0.22197556619436556</v>
      </c>
      <c r="P133" s="101">
        <v>0.27500984743710483</v>
      </c>
      <c r="Q133" s="101">
        <v>0.21607661601644559</v>
      </c>
      <c r="R133" s="101">
        <v>0.19443730396164455</v>
      </c>
      <c r="S133" s="101">
        <v>0.20565870577105785</v>
      </c>
      <c r="T133" s="101">
        <v>0.21533371858971651</v>
      </c>
      <c r="U133" s="101">
        <v>0.20975811562497357</v>
      </c>
      <c r="V133" s="101">
        <v>0.22470149949346951</v>
      </c>
      <c r="W133" s="101">
        <v>0.32145525926864277</v>
      </c>
      <c r="DA133" s="131" t="s">
        <v>1695</v>
      </c>
    </row>
    <row r="134" spans="1:105" ht="12" customHeight="1" x14ac:dyDescent="0.25">
      <c r="A134" s="103" t="s">
        <v>52</v>
      </c>
      <c r="B134" s="104">
        <v>0.10866711365258505</v>
      </c>
      <c r="C134" s="104">
        <v>0.12111939774409329</v>
      </c>
      <c r="D134" s="104">
        <v>0.12150896790147926</v>
      </c>
      <c r="E134" s="104">
        <v>0.14746010152805267</v>
      </c>
      <c r="F134" s="104">
        <v>0.20046472857140776</v>
      </c>
      <c r="G134" s="104">
        <v>0.14803369873313485</v>
      </c>
      <c r="H134" s="104">
        <v>0.18228801846426623</v>
      </c>
      <c r="I134" s="104">
        <v>0.23097570216897489</v>
      </c>
      <c r="J134" s="104">
        <v>0.23598779709035062</v>
      </c>
      <c r="K134" s="104">
        <v>0.33424554350224089</v>
      </c>
      <c r="L134" s="104">
        <v>0.38504629422744002</v>
      </c>
      <c r="M134" s="104">
        <v>0.41984696703238611</v>
      </c>
      <c r="N134" s="104">
        <v>0.4529414659539967</v>
      </c>
      <c r="O134" s="104">
        <v>0.46608166941558488</v>
      </c>
      <c r="P134" s="104">
        <v>0.56181792981451917</v>
      </c>
      <c r="Q134" s="104">
        <v>0.61512513281497194</v>
      </c>
      <c r="R134" s="104">
        <v>0.63408816491111086</v>
      </c>
      <c r="S134" s="104">
        <v>0.54016571792365597</v>
      </c>
      <c r="T134" s="104">
        <v>0.46828457718026123</v>
      </c>
      <c r="U134" s="104">
        <v>0.43972373640786838</v>
      </c>
      <c r="V134" s="104">
        <v>0.45321583291678391</v>
      </c>
      <c r="W134" s="104">
        <v>0.60583551308584793</v>
      </c>
      <c r="DA134" s="132" t="s">
        <v>1696</v>
      </c>
    </row>
    <row r="135" spans="1:105" ht="12" customHeight="1" x14ac:dyDescent="0.25">
      <c r="A135" s="106" t="s">
        <v>122</v>
      </c>
      <c r="B135" s="101">
        <v>10.077663843155221</v>
      </c>
      <c r="C135" s="101">
        <v>10.538590241289748</v>
      </c>
      <c r="D135" s="101">
        <v>11.266735395407341</v>
      </c>
      <c r="E135" s="101">
        <v>11.305251305328206</v>
      </c>
      <c r="F135" s="101">
        <v>10.816143756894352</v>
      </c>
      <c r="G135" s="101">
        <v>8.8138636958721097</v>
      </c>
      <c r="H135" s="101">
        <v>8.2585041747897492</v>
      </c>
      <c r="I135" s="101">
        <v>8.3307261747796666</v>
      </c>
      <c r="J135" s="101">
        <v>8.3001162977626706</v>
      </c>
      <c r="K135" s="101">
        <v>7.6410716657734961</v>
      </c>
      <c r="L135" s="101">
        <v>8.1057758710771992</v>
      </c>
      <c r="M135" s="101">
        <v>9.2690491784494942</v>
      </c>
      <c r="N135" s="101">
        <v>11.682304623795103</v>
      </c>
      <c r="O135" s="101">
        <v>14.376252555932449</v>
      </c>
      <c r="P135" s="101">
        <v>14.369859110502475</v>
      </c>
      <c r="Q135" s="101">
        <v>14.553530906830026</v>
      </c>
      <c r="R135" s="101">
        <v>14.707285066005555</v>
      </c>
      <c r="S135" s="101">
        <v>15.814695887286197</v>
      </c>
      <c r="T135" s="101">
        <v>16.152519040456333</v>
      </c>
      <c r="U135" s="101">
        <v>15.194592937952878</v>
      </c>
      <c r="V135" s="101">
        <v>12.652674354901441</v>
      </c>
      <c r="W135" s="101">
        <v>8.3925952663447152</v>
      </c>
      <c r="DA135" s="131" t="s">
        <v>1697</v>
      </c>
    </row>
    <row r="136" spans="1:105" ht="12" customHeight="1" x14ac:dyDescent="0.25">
      <c r="A136" s="107" t="s">
        <v>121</v>
      </c>
      <c r="B136" s="104">
        <v>2.6489040813081708</v>
      </c>
      <c r="C136" s="104">
        <v>2.8181898075069531</v>
      </c>
      <c r="D136" s="104">
        <v>3.002941258180539</v>
      </c>
      <c r="E136" s="104">
        <v>3.260355452789959</v>
      </c>
      <c r="F136" s="104">
        <v>3.5538901261898381</v>
      </c>
      <c r="G136" s="104">
        <v>3.3807954203717365</v>
      </c>
      <c r="H136" s="104">
        <v>3.6861858774642631</v>
      </c>
      <c r="I136" s="104">
        <v>3.8890205722807734</v>
      </c>
      <c r="J136" s="104">
        <v>4.2865306141945645</v>
      </c>
      <c r="K136" s="104">
        <v>6.2953091021229248</v>
      </c>
      <c r="L136" s="104">
        <v>6.8313608512901398</v>
      </c>
      <c r="M136" s="104">
        <v>7.8711370503032274</v>
      </c>
      <c r="N136" s="104">
        <v>9.8352342726977859</v>
      </c>
      <c r="O136" s="104">
        <v>11.862043390303665</v>
      </c>
      <c r="P136" s="104">
        <v>11.589422905589498</v>
      </c>
      <c r="Q136" s="104">
        <v>11.216817849590406</v>
      </c>
      <c r="R136" s="104">
        <v>10.969228032282102</v>
      </c>
      <c r="S136" s="104">
        <v>12.477444275897426</v>
      </c>
      <c r="T136" s="104">
        <v>12.543914420160075</v>
      </c>
      <c r="U136" s="104">
        <v>11.984180529060193</v>
      </c>
      <c r="V136" s="104">
        <v>10.052595205965414</v>
      </c>
      <c r="W136" s="104">
        <v>6.9013824577589915</v>
      </c>
      <c r="DA136" s="132" t="s">
        <v>1698</v>
      </c>
    </row>
    <row r="137" spans="1:105" ht="12" customHeight="1" x14ac:dyDescent="0.25">
      <c r="A137" s="108" t="s">
        <v>53</v>
      </c>
      <c r="B137" s="98">
        <v>1.2447626012555719</v>
      </c>
      <c r="C137" s="98">
        <v>1.3153388252373532</v>
      </c>
      <c r="D137" s="98">
        <v>1.4005756761574573</v>
      </c>
      <c r="E137" s="98">
        <v>1.5038243540911056</v>
      </c>
      <c r="F137" s="98">
        <v>1.6306552912811945</v>
      </c>
      <c r="G137" s="98">
        <v>1.5476751787910055</v>
      </c>
      <c r="H137" s="98">
        <v>1.4316996442604524</v>
      </c>
      <c r="I137" s="98">
        <v>1.5801390913446722</v>
      </c>
      <c r="J137" s="98">
        <v>1.8724044236752828</v>
      </c>
      <c r="K137" s="98">
        <v>2.8035501518685737</v>
      </c>
      <c r="L137" s="98">
        <v>2.7216034763068926</v>
      </c>
      <c r="M137" s="98">
        <v>3.375985521747042</v>
      </c>
      <c r="N137" s="98">
        <v>4.1495288138370281</v>
      </c>
      <c r="O137" s="98">
        <v>4.3522341230406614</v>
      </c>
      <c r="P137" s="98">
        <v>4.2838243233274618</v>
      </c>
      <c r="Q137" s="98">
        <v>3.3294411506975186</v>
      </c>
      <c r="R137" s="98">
        <v>2.9452079359827916</v>
      </c>
      <c r="S137" s="98">
        <v>3.8634968153347113</v>
      </c>
      <c r="T137" s="98">
        <v>4.386023406173698</v>
      </c>
      <c r="U137" s="98">
        <v>4.290687807881322</v>
      </c>
      <c r="V137" s="98">
        <v>3.6777447676811854</v>
      </c>
      <c r="W137" s="98">
        <v>2.6169425258338226</v>
      </c>
      <c r="DA137" s="63" t="s">
        <v>1699</v>
      </c>
    </row>
    <row r="138" spans="1:105" ht="12" customHeight="1" x14ac:dyDescent="0.25">
      <c r="A138" s="108" t="s">
        <v>52</v>
      </c>
      <c r="B138" s="98">
        <v>1.4041414800525991</v>
      </c>
      <c r="C138" s="98">
        <v>1.5028509822695999</v>
      </c>
      <c r="D138" s="98">
        <v>1.6023655820230815</v>
      </c>
      <c r="E138" s="98">
        <v>1.7565310986988536</v>
      </c>
      <c r="F138" s="98">
        <v>1.9232348349086439</v>
      </c>
      <c r="G138" s="98">
        <v>1.8331202415807308</v>
      </c>
      <c r="H138" s="98">
        <v>2.2544862332038109</v>
      </c>
      <c r="I138" s="98">
        <v>2.3088814809361011</v>
      </c>
      <c r="J138" s="98">
        <v>2.4141261905192817</v>
      </c>
      <c r="K138" s="98">
        <v>3.4917589502543511</v>
      </c>
      <c r="L138" s="98">
        <v>4.1097573749832472</v>
      </c>
      <c r="M138" s="98">
        <v>4.4951515285561854</v>
      </c>
      <c r="N138" s="98">
        <v>5.6857054588607578</v>
      </c>
      <c r="O138" s="98">
        <v>7.5098092672630026</v>
      </c>
      <c r="P138" s="98">
        <v>7.3055985822620348</v>
      </c>
      <c r="Q138" s="98">
        <v>7.8873766988928873</v>
      </c>
      <c r="R138" s="98">
        <v>8.02402009629931</v>
      </c>
      <c r="S138" s="98">
        <v>8.6139474605627147</v>
      </c>
      <c r="T138" s="98">
        <v>8.1578910139863776</v>
      </c>
      <c r="U138" s="98">
        <v>7.6934927211788722</v>
      </c>
      <c r="V138" s="98">
        <v>6.3748504382842288</v>
      </c>
      <c r="W138" s="98">
        <v>4.2844399319251689</v>
      </c>
      <c r="DA138" s="63" t="s">
        <v>1700</v>
      </c>
    </row>
    <row r="139" spans="1:105" ht="12" customHeight="1" x14ac:dyDescent="0.25">
      <c r="A139" s="121" t="s">
        <v>54</v>
      </c>
      <c r="B139" s="122">
        <v>14.062358028635044</v>
      </c>
      <c r="C139" s="122">
        <v>16.382704727103313</v>
      </c>
      <c r="D139" s="122">
        <v>17.694402385889887</v>
      </c>
      <c r="E139" s="122">
        <v>17.952758588287107</v>
      </c>
      <c r="F139" s="122">
        <v>18.913044396278103</v>
      </c>
      <c r="G139" s="122">
        <v>14.098558498415768</v>
      </c>
      <c r="H139" s="122">
        <v>15.612776922164201</v>
      </c>
      <c r="I139" s="122">
        <v>13.780291825839885</v>
      </c>
      <c r="J139" s="122">
        <v>15.33594680202037</v>
      </c>
      <c r="K139" s="122">
        <v>19.96200104690163</v>
      </c>
      <c r="L139" s="122">
        <v>20.817750035911573</v>
      </c>
      <c r="M139" s="122">
        <v>21.709084845368267</v>
      </c>
      <c r="N139" s="122">
        <v>23.910303359809994</v>
      </c>
      <c r="O139" s="122">
        <v>24.95436794584954</v>
      </c>
      <c r="P139" s="122">
        <v>27.26041360358553</v>
      </c>
      <c r="Q139" s="122">
        <v>26.967870305805466</v>
      </c>
      <c r="R139" s="122">
        <v>27.972338200229483</v>
      </c>
      <c r="S139" s="122">
        <v>28.33785993376749</v>
      </c>
      <c r="T139" s="122">
        <v>27.96517539642965</v>
      </c>
      <c r="U139" s="122">
        <v>27.997898180133735</v>
      </c>
      <c r="V139" s="122">
        <v>26.958589349880775</v>
      </c>
      <c r="W139" s="122">
        <v>29.766110376771202</v>
      </c>
      <c r="DA139" s="130" t="s">
        <v>1701</v>
      </c>
    </row>
    <row r="140" spans="1:105" ht="12" customHeight="1" x14ac:dyDescent="0.25">
      <c r="A140" s="97" t="s">
        <v>50</v>
      </c>
      <c r="B140" s="98">
        <v>0.11400131657905248</v>
      </c>
      <c r="C140" s="98">
        <v>0.12945384979273872</v>
      </c>
      <c r="D140" s="98">
        <v>0.13188654348157253</v>
      </c>
      <c r="E140" s="98">
        <v>0.12166418411943938</v>
      </c>
      <c r="F140" s="98">
        <v>0.12890336903613425</v>
      </c>
      <c r="G140" s="98">
        <v>9.7570342514423161E-2</v>
      </c>
      <c r="H140" s="98">
        <v>0.10230252178617483</v>
      </c>
      <c r="I140" s="98">
        <v>8.4580421485650495E-2</v>
      </c>
      <c r="J140" s="98">
        <v>8.5045428473225465E-2</v>
      </c>
      <c r="K140" s="98">
        <v>0.1032215633315698</v>
      </c>
      <c r="L140" s="98">
        <v>9.8808076063023151E-2</v>
      </c>
      <c r="M140" s="98">
        <v>7.5535396971797314E-2</v>
      </c>
      <c r="N140" s="98">
        <v>5.2549528207373408E-2</v>
      </c>
      <c r="O140" s="98">
        <v>5.1343256950956179E-2</v>
      </c>
      <c r="P140" s="98">
        <v>6.4227766441160086E-2</v>
      </c>
      <c r="Q140" s="98">
        <v>8.5119970381137944E-2</v>
      </c>
      <c r="R140" s="98">
        <v>9.984375816421287E-2</v>
      </c>
      <c r="S140" s="98">
        <v>9.8128602658678774E-2</v>
      </c>
      <c r="T140" s="98">
        <v>8.7724884806666417E-2</v>
      </c>
      <c r="U140" s="98">
        <v>8.7221362026209934E-2</v>
      </c>
      <c r="V140" s="98">
        <v>8.3365298034959623E-2</v>
      </c>
      <c r="W140" s="98">
        <v>0.10830659685718262</v>
      </c>
      <c r="DA140" s="63" t="s">
        <v>1702</v>
      </c>
    </row>
    <row r="141" spans="1:105" ht="12" customHeight="1" x14ac:dyDescent="0.25">
      <c r="A141" s="109" t="s">
        <v>120</v>
      </c>
      <c r="B141" s="33">
        <v>13.948356712055991</v>
      </c>
      <c r="C141" s="33">
        <v>16.253250877310574</v>
      </c>
      <c r="D141" s="33">
        <v>17.562515842408313</v>
      </c>
      <c r="E141" s="33">
        <v>17.831094404167668</v>
      </c>
      <c r="F141" s="33">
        <v>18.784141027241969</v>
      </c>
      <c r="G141" s="33">
        <v>14.000988155901345</v>
      </c>
      <c r="H141" s="33">
        <v>15.510474400378026</v>
      </c>
      <c r="I141" s="33">
        <v>13.695711404354235</v>
      </c>
      <c r="J141" s="33">
        <v>15.250901373547144</v>
      </c>
      <c r="K141" s="33">
        <v>19.858779483570061</v>
      </c>
      <c r="L141" s="33">
        <v>20.71894195984855</v>
      </c>
      <c r="M141" s="33">
        <v>21.633549448396469</v>
      </c>
      <c r="N141" s="33">
        <v>23.857753831602622</v>
      </c>
      <c r="O141" s="33">
        <v>24.903024688898583</v>
      </c>
      <c r="P141" s="33">
        <v>27.19618583714437</v>
      </c>
      <c r="Q141" s="33">
        <v>26.882750335424326</v>
      </c>
      <c r="R141" s="33">
        <v>27.872494442065271</v>
      </c>
      <c r="S141" s="33">
        <v>28.239731331108811</v>
      </c>
      <c r="T141" s="33">
        <v>27.877450511622985</v>
      </c>
      <c r="U141" s="33">
        <v>27.910676818107525</v>
      </c>
      <c r="V141" s="33">
        <v>26.875224051845816</v>
      </c>
      <c r="W141" s="33">
        <v>29.657803779914019</v>
      </c>
      <c r="DA141" s="60" t="s">
        <v>1703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23.362479157251144</v>
      </c>
      <c r="C143" s="117">
        <f t="shared" si="49"/>
        <v>37.810333821323034</v>
      </c>
      <c r="D143" s="117">
        <f t="shared" si="49"/>
        <v>53.970978473420729</v>
      </c>
      <c r="E143" s="117">
        <f t="shared" si="49"/>
        <v>72.65373696306564</v>
      </c>
      <c r="F143" s="117">
        <f t="shared" si="49"/>
        <v>83.571680835368753</v>
      </c>
      <c r="G143" s="117">
        <f t="shared" si="49"/>
        <v>94.448059343956743</v>
      </c>
      <c r="H143" s="117">
        <f t="shared" si="49"/>
        <v>95.274417387372523</v>
      </c>
      <c r="I143" s="117">
        <f t="shared" si="49"/>
        <v>110.05872796834058</v>
      </c>
      <c r="J143" s="117">
        <f t="shared" si="49"/>
        <v>111.30707511620074</v>
      </c>
      <c r="K143" s="117">
        <f t="shared" si="49"/>
        <v>140.02050837845755</v>
      </c>
      <c r="L143" s="117">
        <f t="shared" si="49"/>
        <v>148.05439798459079</v>
      </c>
      <c r="M143" s="117">
        <f t="shared" si="49"/>
        <v>146.40869168440608</v>
      </c>
      <c r="N143" s="117">
        <f t="shared" si="49"/>
        <v>150.5997753647604</v>
      </c>
      <c r="O143" s="117">
        <f t="shared" si="49"/>
        <v>151.30980523436213</v>
      </c>
      <c r="P143" s="117">
        <f t="shared" si="49"/>
        <v>152.54887197985425</v>
      </c>
      <c r="Q143" s="117">
        <f t="shared" si="49"/>
        <v>172.61530723518746</v>
      </c>
      <c r="R143" s="117">
        <f t="shared" ref="R143:V143" si="50">R144+R146+R148+R157</f>
        <v>171.79551999405743</v>
      </c>
      <c r="S143" s="117">
        <f t="shared" si="50"/>
        <v>165.13635363175729</v>
      </c>
      <c r="T143" s="117">
        <f t="shared" si="50"/>
        <v>171.12156182908745</v>
      </c>
      <c r="U143" s="117">
        <f t="shared" si="50"/>
        <v>172.77139321070814</v>
      </c>
      <c r="V143" s="117">
        <f t="shared" si="50"/>
        <v>216.04990993455465</v>
      </c>
      <c r="W143" s="117">
        <f t="shared" ref="W143" si="51">W144+W146+W148+W157</f>
        <v>244.84197008333973</v>
      </c>
      <c r="DA143" s="129" t="s">
        <v>1704</v>
      </c>
    </row>
    <row r="144" spans="1:105" ht="12.95" customHeight="1" x14ac:dyDescent="0.25">
      <c r="A144" s="121" t="s">
        <v>57</v>
      </c>
      <c r="B144" s="122">
        <f t="shared" ref="B144:W144" si="52">B145</f>
        <v>15.174047478354693</v>
      </c>
      <c r="C144" s="122">
        <f t="shared" si="52"/>
        <v>25.89271729708577</v>
      </c>
      <c r="D144" s="122">
        <f t="shared" si="52"/>
        <v>35.507126665876342</v>
      </c>
      <c r="E144" s="122">
        <f t="shared" si="52"/>
        <v>48.202244280719533</v>
      </c>
      <c r="F144" s="122">
        <f t="shared" si="52"/>
        <v>54.102918738973479</v>
      </c>
      <c r="G144" s="122">
        <f t="shared" si="52"/>
        <v>63.547184172266725</v>
      </c>
      <c r="H144" s="122">
        <f t="shared" si="52"/>
        <v>60.096877656969866</v>
      </c>
      <c r="I144" s="122">
        <f t="shared" si="52"/>
        <v>70.487531793264722</v>
      </c>
      <c r="J144" s="122">
        <f t="shared" si="52"/>
        <v>68.039244700167131</v>
      </c>
      <c r="K144" s="122">
        <f t="shared" si="52"/>
        <v>87.097237635151217</v>
      </c>
      <c r="L144" s="122">
        <f t="shared" si="52"/>
        <v>91.785174016003168</v>
      </c>
      <c r="M144" s="122">
        <f t="shared" si="52"/>
        <v>88.758957072248208</v>
      </c>
      <c r="N144" s="122">
        <f t="shared" si="52"/>
        <v>89.978345280120905</v>
      </c>
      <c r="O144" s="122">
        <f t="shared" si="52"/>
        <v>88.206932468111162</v>
      </c>
      <c r="P144" s="122">
        <f t="shared" si="52"/>
        <v>84.638037463272425</v>
      </c>
      <c r="Q144" s="122">
        <f t="shared" si="52"/>
        <v>100.98810410625109</v>
      </c>
      <c r="R144" s="122">
        <f t="shared" si="52"/>
        <v>97.949288547011022</v>
      </c>
      <c r="S144" s="122">
        <f t="shared" si="52"/>
        <v>91.228750874757225</v>
      </c>
      <c r="T144" s="122">
        <f t="shared" si="52"/>
        <v>94.085764366958145</v>
      </c>
      <c r="U144" s="122">
        <f t="shared" si="52"/>
        <v>88.112098039986577</v>
      </c>
      <c r="V144" s="122">
        <f t="shared" si="52"/>
        <v>121.68820590216544</v>
      </c>
      <c r="W144" s="122">
        <f t="shared" si="52"/>
        <v>130.82753838128534</v>
      </c>
      <c r="DA144" s="130" t="s">
        <v>1705</v>
      </c>
    </row>
    <row r="145" spans="1:105" ht="12" customHeight="1" x14ac:dyDescent="0.25">
      <c r="A145" s="97" t="s">
        <v>53</v>
      </c>
      <c r="B145" s="98">
        <v>15.174047478354693</v>
      </c>
      <c r="C145" s="98">
        <v>25.89271729708577</v>
      </c>
      <c r="D145" s="98">
        <v>35.507126665876342</v>
      </c>
      <c r="E145" s="98">
        <v>48.202244280719533</v>
      </c>
      <c r="F145" s="98">
        <v>54.102918738973479</v>
      </c>
      <c r="G145" s="98">
        <v>63.547184172266725</v>
      </c>
      <c r="H145" s="98">
        <v>60.096877656969866</v>
      </c>
      <c r="I145" s="98">
        <v>70.487531793264722</v>
      </c>
      <c r="J145" s="98">
        <v>68.039244700167131</v>
      </c>
      <c r="K145" s="98">
        <v>87.097237635151217</v>
      </c>
      <c r="L145" s="98">
        <v>91.785174016003168</v>
      </c>
      <c r="M145" s="98">
        <v>88.758957072248208</v>
      </c>
      <c r="N145" s="98">
        <v>89.978345280120905</v>
      </c>
      <c r="O145" s="98">
        <v>88.206932468111162</v>
      </c>
      <c r="P145" s="98">
        <v>84.638037463272425</v>
      </c>
      <c r="Q145" s="98">
        <v>100.98810410625109</v>
      </c>
      <c r="R145" s="98">
        <v>97.949288547011022</v>
      </c>
      <c r="S145" s="98">
        <v>91.228750874757225</v>
      </c>
      <c r="T145" s="98">
        <v>94.085764366958145</v>
      </c>
      <c r="U145" s="98">
        <v>88.112098039986577</v>
      </c>
      <c r="V145" s="98">
        <v>121.68820590216544</v>
      </c>
      <c r="W145" s="98">
        <v>130.82753838128534</v>
      </c>
      <c r="DA145" s="63" t="s">
        <v>1706</v>
      </c>
    </row>
    <row r="146" spans="1:105" ht="12.95" customHeight="1" x14ac:dyDescent="0.25">
      <c r="A146" s="121" t="s">
        <v>92</v>
      </c>
      <c r="B146" s="122">
        <f t="shared" ref="B146:W146" si="53">B147</f>
        <v>1.1852647474734671E-2</v>
      </c>
      <c r="C146" s="122">
        <f t="shared" si="53"/>
        <v>1.6019698652934396E-2</v>
      </c>
      <c r="D146" s="122">
        <f t="shared" si="53"/>
        <v>2.2299531731774187E-2</v>
      </c>
      <c r="E146" s="122">
        <f t="shared" si="53"/>
        <v>5.3163750073788443E-2</v>
      </c>
      <c r="F146" s="122">
        <f t="shared" si="53"/>
        <v>4.2796959182530639E-2</v>
      </c>
      <c r="G146" s="122">
        <f t="shared" si="53"/>
        <v>5.5828614398140033E-2</v>
      </c>
      <c r="H146" s="122">
        <f t="shared" si="53"/>
        <v>7.8426652632099095E-2</v>
      </c>
      <c r="I146" s="122">
        <f t="shared" si="53"/>
        <v>8.6193246246304089E-2</v>
      </c>
      <c r="J146" s="122">
        <f t="shared" si="53"/>
        <v>8.2704390725795579E-2</v>
      </c>
      <c r="K146" s="122">
        <f t="shared" si="53"/>
        <v>9.3647618959352447E-2</v>
      </c>
      <c r="L146" s="122">
        <f t="shared" si="53"/>
        <v>0.11021158359025189</v>
      </c>
      <c r="M146" s="122">
        <f t="shared" si="53"/>
        <v>0.1026092112259175</v>
      </c>
      <c r="N146" s="122">
        <f t="shared" si="53"/>
        <v>0.11507560663359018</v>
      </c>
      <c r="O146" s="122">
        <f t="shared" si="53"/>
        <v>0.14287381650230715</v>
      </c>
      <c r="P146" s="122">
        <f t="shared" si="53"/>
        <v>9.3694092622090358E-2</v>
      </c>
      <c r="Q146" s="122">
        <f t="shared" si="53"/>
        <v>0.17910384157306519</v>
      </c>
      <c r="R146" s="122">
        <f t="shared" si="53"/>
        <v>0.12173881602254172</v>
      </c>
      <c r="S146" s="122">
        <f t="shared" si="53"/>
        <v>0.16447378611706784</v>
      </c>
      <c r="T146" s="122">
        <f t="shared" si="53"/>
        <v>0.16569531781982907</v>
      </c>
      <c r="U146" s="122">
        <f t="shared" si="53"/>
        <v>0.19126197569153994</v>
      </c>
      <c r="V146" s="122">
        <f t="shared" si="53"/>
        <v>0.20089722335292876</v>
      </c>
      <c r="W146" s="122">
        <f t="shared" si="53"/>
        <v>0.18227041861836163</v>
      </c>
      <c r="DA146" s="130" t="s">
        <v>1707</v>
      </c>
    </row>
    <row r="147" spans="1:105" ht="12" customHeight="1" x14ac:dyDescent="0.25">
      <c r="A147" s="97" t="s">
        <v>53</v>
      </c>
      <c r="B147" s="98">
        <v>1.1852647474734671E-2</v>
      </c>
      <c r="C147" s="98">
        <v>1.6019698652934396E-2</v>
      </c>
      <c r="D147" s="98">
        <v>2.2299531731774187E-2</v>
      </c>
      <c r="E147" s="98">
        <v>5.3163750073788443E-2</v>
      </c>
      <c r="F147" s="98">
        <v>4.2796959182530639E-2</v>
      </c>
      <c r="G147" s="98">
        <v>5.5828614398140033E-2</v>
      </c>
      <c r="H147" s="98">
        <v>7.8426652632099095E-2</v>
      </c>
      <c r="I147" s="98">
        <v>8.6193246246304089E-2</v>
      </c>
      <c r="J147" s="98">
        <v>8.2704390725795579E-2</v>
      </c>
      <c r="K147" s="98">
        <v>9.3647618959352447E-2</v>
      </c>
      <c r="L147" s="98">
        <v>0.11021158359025189</v>
      </c>
      <c r="M147" s="98">
        <v>0.1026092112259175</v>
      </c>
      <c r="N147" s="98">
        <v>0.11507560663359018</v>
      </c>
      <c r="O147" s="98">
        <v>0.14287381650230715</v>
      </c>
      <c r="P147" s="98">
        <v>9.3694092622090358E-2</v>
      </c>
      <c r="Q147" s="98">
        <v>0.17910384157306519</v>
      </c>
      <c r="R147" s="98">
        <v>0.12173881602254172</v>
      </c>
      <c r="S147" s="98">
        <v>0.16447378611706784</v>
      </c>
      <c r="T147" s="98">
        <v>0.16569531781982907</v>
      </c>
      <c r="U147" s="98">
        <v>0.19126197569153994</v>
      </c>
      <c r="V147" s="98">
        <v>0.20089722335292876</v>
      </c>
      <c r="W147" s="98">
        <v>0.18227041861836163</v>
      </c>
      <c r="DA147" s="63" t="s">
        <v>1708</v>
      </c>
    </row>
    <row r="148" spans="1:105" ht="12" customHeight="1" x14ac:dyDescent="0.25">
      <c r="A148" s="121" t="s">
        <v>55</v>
      </c>
      <c r="B148" s="122">
        <v>7.1633406215148536</v>
      </c>
      <c r="C148" s="122">
        <v>10.270773511805404</v>
      </c>
      <c r="D148" s="122">
        <v>15.895612093878144</v>
      </c>
      <c r="E148" s="122">
        <v>21.046102148861834</v>
      </c>
      <c r="F148" s="122">
        <v>25.156792944490309</v>
      </c>
      <c r="G148" s="122">
        <v>26.861113809115718</v>
      </c>
      <c r="H148" s="122">
        <v>30.056827576514735</v>
      </c>
      <c r="I148" s="122">
        <v>34.496390707444917</v>
      </c>
      <c r="J148" s="122">
        <v>37.344507745392661</v>
      </c>
      <c r="K148" s="122">
        <v>44.531467886778458</v>
      </c>
      <c r="L148" s="122">
        <v>47.398604110174375</v>
      </c>
      <c r="M148" s="122">
        <v>48.558042561511598</v>
      </c>
      <c r="N148" s="122">
        <v>51.092109041303559</v>
      </c>
      <c r="O148" s="122">
        <v>53.388801299285362</v>
      </c>
      <c r="P148" s="122">
        <v>57.023266037928806</v>
      </c>
      <c r="Q148" s="122">
        <v>60.348195500381038</v>
      </c>
      <c r="R148" s="122">
        <v>62.011437229450692</v>
      </c>
      <c r="S148" s="122">
        <v>61.820437391020704</v>
      </c>
      <c r="T148" s="122">
        <v>64.206587551750872</v>
      </c>
      <c r="U148" s="122">
        <v>70.670999627860198</v>
      </c>
      <c r="V148" s="122">
        <v>78.884934987069954</v>
      </c>
      <c r="W148" s="122">
        <v>95.540565274812963</v>
      </c>
      <c r="DA148" s="130" t="s">
        <v>1709</v>
      </c>
    </row>
    <row r="149" spans="1:105" ht="12" customHeight="1" x14ac:dyDescent="0.25">
      <c r="A149" s="97" t="s">
        <v>124</v>
      </c>
      <c r="B149" s="98">
        <v>0.30770889495329523</v>
      </c>
      <c r="C149" s="98">
        <v>0.24940251556518783</v>
      </c>
      <c r="D149" s="98">
        <v>0.2951306798532472</v>
      </c>
      <c r="E149" s="98">
        <v>0.36276777891778345</v>
      </c>
      <c r="F149" s="98">
        <v>0.54560846665128615</v>
      </c>
      <c r="G149" s="98">
        <v>0.90156598144167988</v>
      </c>
      <c r="H149" s="98">
        <v>0.97719955165243244</v>
      </c>
      <c r="I149" s="98">
        <v>1.149517959710415</v>
      </c>
      <c r="J149" s="98">
        <v>1.1823728029195806</v>
      </c>
      <c r="K149" s="98">
        <v>0.8280427763736703</v>
      </c>
      <c r="L149" s="98">
        <v>0.80430234403981271</v>
      </c>
      <c r="M149" s="98">
        <v>0.79068853155050267</v>
      </c>
      <c r="N149" s="98">
        <v>0.77482850105471568</v>
      </c>
      <c r="O149" s="98">
        <v>0.75079014382244535</v>
      </c>
      <c r="P149" s="98">
        <v>0.84035811345156242</v>
      </c>
      <c r="Q149" s="98">
        <v>0.8554686743719484</v>
      </c>
      <c r="R149" s="98">
        <v>0.68750637741978149</v>
      </c>
      <c r="S149" s="98">
        <v>0.69372025640535862</v>
      </c>
      <c r="T149" s="98">
        <v>0.66597757941007618</v>
      </c>
      <c r="U149" s="98">
        <v>0.72712169829850259</v>
      </c>
      <c r="V149" s="98">
        <v>0.79345398639323683</v>
      </c>
      <c r="W149" s="98">
        <v>1.095522771424736</v>
      </c>
      <c r="DA149" s="63" t="s">
        <v>1710</v>
      </c>
    </row>
    <row r="150" spans="1:105" ht="12" customHeight="1" x14ac:dyDescent="0.25">
      <c r="A150" s="97" t="s">
        <v>123</v>
      </c>
      <c r="B150" s="98">
        <v>6.405695962627743E-4</v>
      </c>
      <c r="C150" s="98">
        <v>5.7173166119975751E-4</v>
      </c>
      <c r="D150" s="98">
        <v>4.147361706226277E-4</v>
      </c>
      <c r="E150" s="98">
        <v>7.5918664053085776E-4</v>
      </c>
      <c r="F150" s="98">
        <v>1.1345153167927106E-3</v>
      </c>
      <c r="G150" s="98">
        <v>3.2700975102767523E-3</v>
      </c>
      <c r="H150" s="98">
        <v>3.3743499108605784E-3</v>
      </c>
      <c r="I150" s="98">
        <v>4.2872823467689459E-3</v>
      </c>
      <c r="J150" s="98">
        <v>5.2482856283408517E-3</v>
      </c>
      <c r="K150" s="98">
        <v>4.0478885342880005E-3</v>
      </c>
      <c r="L150" s="98">
        <v>3.544451212947667E-3</v>
      </c>
      <c r="M150" s="98">
        <v>3.6811296333468264E-3</v>
      </c>
      <c r="N150" s="98">
        <v>3.9420101578523936E-3</v>
      </c>
      <c r="O150" s="98">
        <v>3.0054953986136655E-3</v>
      </c>
      <c r="P150" s="98">
        <v>3.6667844659225919E-3</v>
      </c>
      <c r="Q150" s="98">
        <v>3.8637661983857586E-3</v>
      </c>
      <c r="R150" s="98">
        <v>3.3286167832943005E-3</v>
      </c>
      <c r="S150" s="98">
        <v>3.5444933329792771E-3</v>
      </c>
      <c r="T150" s="98">
        <v>3.3762568594811835E-3</v>
      </c>
      <c r="U150" s="98">
        <v>3.1792907046557322E-3</v>
      </c>
      <c r="V150" s="98">
        <v>3.7953682400494225E-3</v>
      </c>
      <c r="W150" s="98">
        <v>6.0536763568271659E-3</v>
      </c>
      <c r="DA150" s="63" t="s">
        <v>1711</v>
      </c>
    </row>
    <row r="151" spans="1:105" ht="12" customHeight="1" x14ac:dyDescent="0.25">
      <c r="A151" s="100" t="s">
        <v>50</v>
      </c>
      <c r="B151" s="101">
        <v>3.1942667871939328E-4</v>
      </c>
      <c r="C151" s="101">
        <v>2.8410802903539408E-4</v>
      </c>
      <c r="D151" s="101">
        <v>2.0630616221659426E-4</v>
      </c>
      <c r="E151" s="101">
        <v>3.711414681269953E-4</v>
      </c>
      <c r="F151" s="101">
        <v>5.4928368610852223E-4</v>
      </c>
      <c r="G151" s="101">
        <v>1.5848399665847202E-3</v>
      </c>
      <c r="H151" s="101">
        <v>1.3953860730891183E-3</v>
      </c>
      <c r="I151" s="101">
        <v>1.856298175863669E-3</v>
      </c>
      <c r="J151" s="101">
        <v>2.4419482043923405E-3</v>
      </c>
      <c r="K151" s="101">
        <v>1.9076756614239566E-3</v>
      </c>
      <c r="L151" s="101">
        <v>1.4983642804716961E-3</v>
      </c>
      <c r="M151" s="101">
        <v>1.681066729944714E-3</v>
      </c>
      <c r="N151" s="101">
        <v>1.7537878713556449E-3</v>
      </c>
      <c r="O151" s="101">
        <v>1.1399033604652126E-3</v>
      </c>
      <c r="P151" s="101">
        <v>1.402492196576162E-3</v>
      </c>
      <c r="Q151" s="101">
        <v>1.1643461934866186E-3</v>
      </c>
      <c r="R151" s="101">
        <v>9.1738607252438078E-4</v>
      </c>
      <c r="S151" s="101">
        <v>1.1357584134030565E-3</v>
      </c>
      <c r="T151" s="101">
        <v>1.2111817108629139E-3</v>
      </c>
      <c r="U151" s="101">
        <v>1.1267064867178976E-3</v>
      </c>
      <c r="V151" s="101">
        <v>1.3331738058112253E-3</v>
      </c>
      <c r="W151" s="101">
        <v>2.2251784705275331E-3</v>
      </c>
      <c r="DA151" s="131" t="s">
        <v>1712</v>
      </c>
    </row>
    <row r="152" spans="1:105" ht="12" customHeight="1" x14ac:dyDescent="0.25">
      <c r="A152" s="103" t="s">
        <v>52</v>
      </c>
      <c r="B152" s="104">
        <v>3.2114291754338096E-4</v>
      </c>
      <c r="C152" s="104">
        <v>2.8762363216436348E-4</v>
      </c>
      <c r="D152" s="104">
        <v>2.0843000840603345E-4</v>
      </c>
      <c r="E152" s="104">
        <v>3.8804517240386251E-4</v>
      </c>
      <c r="F152" s="104">
        <v>5.8523163068418822E-4</v>
      </c>
      <c r="G152" s="104">
        <v>1.6852575436920321E-3</v>
      </c>
      <c r="H152" s="104">
        <v>1.9789638377714601E-3</v>
      </c>
      <c r="I152" s="104">
        <v>2.4309841709052767E-3</v>
      </c>
      <c r="J152" s="104">
        <v>2.8063374239485116E-3</v>
      </c>
      <c r="K152" s="104">
        <v>2.1402128728640443E-3</v>
      </c>
      <c r="L152" s="104">
        <v>2.0460869324759709E-3</v>
      </c>
      <c r="M152" s="104">
        <v>2.0000629034021122E-3</v>
      </c>
      <c r="N152" s="104">
        <v>2.1882222864967487E-3</v>
      </c>
      <c r="O152" s="104">
        <v>1.8655920381484528E-3</v>
      </c>
      <c r="P152" s="104">
        <v>2.2642922693464299E-3</v>
      </c>
      <c r="Q152" s="104">
        <v>2.6994200048991402E-3</v>
      </c>
      <c r="R152" s="104">
        <v>2.4112307107699198E-3</v>
      </c>
      <c r="S152" s="104">
        <v>2.4087349195762203E-3</v>
      </c>
      <c r="T152" s="104">
        <v>2.1650751486182694E-3</v>
      </c>
      <c r="U152" s="104">
        <v>2.0525842179378345E-3</v>
      </c>
      <c r="V152" s="104">
        <v>2.4621944342381971E-3</v>
      </c>
      <c r="W152" s="104">
        <v>3.8284978862996328E-3</v>
      </c>
      <c r="DA152" s="132" t="s">
        <v>1713</v>
      </c>
    </row>
    <row r="153" spans="1:105" ht="12" customHeight="1" x14ac:dyDescent="0.25">
      <c r="A153" s="106" t="s">
        <v>122</v>
      </c>
      <c r="B153" s="101">
        <v>5.4282591042181698</v>
      </c>
      <c r="C153" s="101">
        <v>7.8635804690313345</v>
      </c>
      <c r="D153" s="101">
        <v>12.297928304305557</v>
      </c>
      <c r="E153" s="101">
        <v>15.804247092268561</v>
      </c>
      <c r="F153" s="101">
        <v>18.052082697598532</v>
      </c>
      <c r="G153" s="101">
        <v>17.88592663381047</v>
      </c>
      <c r="H153" s="101">
        <v>19.524020095887639</v>
      </c>
      <c r="I153" s="101">
        <v>22.41452589369645</v>
      </c>
      <c r="J153" s="101">
        <v>23.511226309384185</v>
      </c>
      <c r="K153" s="101">
        <v>22.893551006571517</v>
      </c>
      <c r="L153" s="101">
        <v>24.324172622237224</v>
      </c>
      <c r="M153" s="101">
        <v>24.712713876123463</v>
      </c>
      <c r="N153" s="101">
        <v>26.01599791684442</v>
      </c>
      <c r="O153" s="101">
        <v>27.534185365929158</v>
      </c>
      <c r="P153" s="101">
        <v>30.313732670880359</v>
      </c>
      <c r="Q153" s="101">
        <v>33.224076605593083</v>
      </c>
      <c r="R153" s="101">
        <v>35.081405654373782</v>
      </c>
      <c r="S153" s="101">
        <v>35.070066023666335</v>
      </c>
      <c r="T153" s="101">
        <v>36.649254619353485</v>
      </c>
      <c r="U153" s="101">
        <v>39.953754685161428</v>
      </c>
      <c r="V153" s="101">
        <v>44.481224854165298</v>
      </c>
      <c r="W153" s="101">
        <v>53.876010159494605</v>
      </c>
      <c r="DA153" s="131" t="s">
        <v>1714</v>
      </c>
    </row>
    <row r="154" spans="1:105" ht="12" customHeight="1" x14ac:dyDescent="0.25">
      <c r="A154" s="107" t="s">
        <v>121</v>
      </c>
      <c r="B154" s="104">
        <v>1.4267320527471259</v>
      </c>
      <c r="C154" s="104">
        <v>2.1572187955476814</v>
      </c>
      <c r="D154" s="104">
        <v>3.3021383735487166</v>
      </c>
      <c r="E154" s="104">
        <v>4.8783280910349571</v>
      </c>
      <c r="F154" s="104">
        <v>6.5579672649236977</v>
      </c>
      <c r="G154" s="104">
        <v>8.0703510963532921</v>
      </c>
      <c r="H154" s="104">
        <v>9.5522335790638007</v>
      </c>
      <c r="I154" s="104">
        <v>10.928059571691286</v>
      </c>
      <c r="J154" s="104">
        <v>12.645660347460559</v>
      </c>
      <c r="K154" s="104">
        <v>20.805826215298985</v>
      </c>
      <c r="L154" s="104">
        <v>22.26658469268439</v>
      </c>
      <c r="M154" s="104">
        <v>23.050959024204289</v>
      </c>
      <c r="N154" s="104">
        <v>24.297340613246575</v>
      </c>
      <c r="O154" s="104">
        <v>25.100820294135147</v>
      </c>
      <c r="P154" s="104">
        <v>25.865508469130965</v>
      </c>
      <c r="Q154" s="104">
        <v>26.264786454217624</v>
      </c>
      <c r="R154" s="104">
        <v>26.239196580873834</v>
      </c>
      <c r="S154" s="104">
        <v>26.053106617616031</v>
      </c>
      <c r="T154" s="104">
        <v>26.887979096127825</v>
      </c>
      <c r="U154" s="104">
        <v>29.986943953695615</v>
      </c>
      <c r="V154" s="104">
        <v>33.606460778271376</v>
      </c>
      <c r="W154" s="104">
        <v>40.562978667536804</v>
      </c>
      <c r="DA154" s="132" t="s">
        <v>1715</v>
      </c>
    </row>
    <row r="155" spans="1:105" ht="12" customHeight="1" x14ac:dyDescent="0.25">
      <c r="A155" s="108" t="s">
        <v>53</v>
      </c>
      <c r="B155" s="98">
        <v>0.67044432216479455</v>
      </c>
      <c r="C155" s="98">
        <v>1.0022654136742151</v>
      </c>
      <c r="D155" s="98">
        <v>1.5302215561856694</v>
      </c>
      <c r="E155" s="98">
        <v>2.2364581739639009</v>
      </c>
      <c r="F155" s="98">
        <v>2.9953564038635512</v>
      </c>
      <c r="G155" s="98">
        <v>3.6829568983937597</v>
      </c>
      <c r="H155" s="98">
        <v>3.706131838254533</v>
      </c>
      <c r="I155" s="98">
        <v>4.4393068499446251</v>
      </c>
      <c r="J155" s="98">
        <v>5.5225112225806861</v>
      </c>
      <c r="K155" s="98">
        <v>9.2629235203097728</v>
      </c>
      <c r="L155" s="98">
        <v>8.8701267396360457</v>
      </c>
      <c r="M155" s="98">
        <v>9.8918587734460495</v>
      </c>
      <c r="N155" s="98">
        <v>10.2676728411053</v>
      </c>
      <c r="O155" s="98">
        <v>9.2348558211526175</v>
      </c>
      <c r="P155" s="98">
        <v>9.5687266501898787</v>
      </c>
      <c r="Q155" s="98">
        <v>7.7809017760194941</v>
      </c>
      <c r="R155" s="98">
        <v>7.0148251108195767</v>
      </c>
      <c r="S155" s="98">
        <v>8.0514057498292591</v>
      </c>
      <c r="T155" s="98">
        <v>9.3844459626029071</v>
      </c>
      <c r="U155" s="98">
        <v>10.702986123154945</v>
      </c>
      <c r="V155" s="98">
        <v>12.227459101288039</v>
      </c>
      <c r="W155" s="98">
        <v>15.335135580772848</v>
      </c>
      <c r="DA155" s="63" t="s">
        <v>1716</v>
      </c>
    </row>
    <row r="156" spans="1:105" ht="12" customHeight="1" x14ac:dyDescent="0.25">
      <c r="A156" s="108" t="s">
        <v>52</v>
      </c>
      <c r="B156" s="98">
        <v>0.75628773058233134</v>
      </c>
      <c r="C156" s="98">
        <v>1.1549533818734661</v>
      </c>
      <c r="D156" s="98">
        <v>1.7719168173630471</v>
      </c>
      <c r="E156" s="98">
        <v>2.6418699170710558</v>
      </c>
      <c r="F156" s="98">
        <v>3.5626108610601466</v>
      </c>
      <c r="G156" s="98">
        <v>4.3873941979595328</v>
      </c>
      <c r="H156" s="98">
        <v>5.8461017408092673</v>
      </c>
      <c r="I156" s="98">
        <v>6.4887527217466614</v>
      </c>
      <c r="J156" s="98">
        <v>7.1231491248798724</v>
      </c>
      <c r="K156" s="98">
        <v>11.542902694989213</v>
      </c>
      <c r="L156" s="98">
        <v>13.396457953048346</v>
      </c>
      <c r="M156" s="98">
        <v>13.159100250758238</v>
      </c>
      <c r="N156" s="98">
        <v>14.029667772141275</v>
      </c>
      <c r="O156" s="98">
        <v>15.865964472982531</v>
      </c>
      <c r="P156" s="98">
        <v>16.296781818941085</v>
      </c>
      <c r="Q156" s="98">
        <v>18.48388467819813</v>
      </c>
      <c r="R156" s="98">
        <v>19.224371470054258</v>
      </c>
      <c r="S156" s="98">
        <v>18.00170086778677</v>
      </c>
      <c r="T156" s="98">
        <v>17.503533133524918</v>
      </c>
      <c r="U156" s="98">
        <v>19.283957830540672</v>
      </c>
      <c r="V156" s="98">
        <v>21.379001676983336</v>
      </c>
      <c r="W156" s="98">
        <v>25.227843086763954</v>
      </c>
      <c r="DA156" s="63" t="s">
        <v>1717</v>
      </c>
    </row>
    <row r="157" spans="1:105" ht="12" customHeight="1" x14ac:dyDescent="0.25">
      <c r="A157" s="121" t="s">
        <v>54</v>
      </c>
      <c r="B157" s="122">
        <v>1.0132384099068601</v>
      </c>
      <c r="C157" s="122">
        <v>1.6308233137789245</v>
      </c>
      <c r="D157" s="122">
        <v>2.5459401819344696</v>
      </c>
      <c r="E157" s="122">
        <v>3.3522267834104884</v>
      </c>
      <c r="F157" s="122">
        <v>4.2691721927224329</v>
      </c>
      <c r="G157" s="122">
        <v>3.9839327481761617</v>
      </c>
      <c r="H157" s="122">
        <v>5.042285501255833</v>
      </c>
      <c r="I157" s="122">
        <v>4.9886122213846305</v>
      </c>
      <c r="J157" s="122">
        <v>5.8406182799151471</v>
      </c>
      <c r="K157" s="122">
        <v>8.2981552375685119</v>
      </c>
      <c r="L157" s="122">
        <v>8.7604082748230034</v>
      </c>
      <c r="M157" s="122">
        <v>8.9890828394203837</v>
      </c>
      <c r="N157" s="122">
        <v>9.41424543670235</v>
      </c>
      <c r="O157" s="122">
        <v>9.5711976504633025</v>
      </c>
      <c r="P157" s="122">
        <v>10.793874386030938</v>
      </c>
      <c r="Q157" s="122">
        <v>11.099903786982287</v>
      </c>
      <c r="R157" s="122">
        <v>11.713055401573172</v>
      </c>
      <c r="S157" s="122">
        <v>11.922691579862279</v>
      </c>
      <c r="T157" s="122">
        <v>12.663514592558617</v>
      </c>
      <c r="U157" s="122">
        <v>13.797033567169814</v>
      </c>
      <c r="V157" s="122">
        <v>15.275871821966346</v>
      </c>
      <c r="W157" s="122">
        <v>18.291596008623049</v>
      </c>
      <c r="DA157" s="130" t="s">
        <v>1718</v>
      </c>
    </row>
    <row r="158" spans="1:105" ht="12" customHeight="1" x14ac:dyDescent="0.25">
      <c r="A158" s="97" t="s">
        <v>50</v>
      </c>
      <c r="B158" s="98">
        <v>8.2297272195259608E-3</v>
      </c>
      <c r="C158" s="98">
        <v>1.239806185964101E-2</v>
      </c>
      <c r="D158" s="98">
        <v>1.6992682328545745E-2</v>
      </c>
      <c r="E158" s="98">
        <v>2.0256844177877265E-2</v>
      </c>
      <c r="F158" s="98">
        <v>2.6943566060154332E-2</v>
      </c>
      <c r="G158" s="98">
        <v>2.6696262389674784E-2</v>
      </c>
      <c r="H158" s="98">
        <v>3.2859852629032439E-2</v>
      </c>
      <c r="I158" s="98">
        <v>3.0359799011037324E-2</v>
      </c>
      <c r="J158" s="98">
        <v>3.2280118526857686E-2</v>
      </c>
      <c r="K158" s="98">
        <v>4.2176951332256664E-2</v>
      </c>
      <c r="L158" s="98">
        <v>4.1353427269174806E-2</v>
      </c>
      <c r="M158" s="98">
        <v>3.2226943701767582E-2</v>
      </c>
      <c r="N158" s="98">
        <v>2.2723863553804017E-2</v>
      </c>
      <c r="O158" s="98">
        <v>2.124630748072813E-2</v>
      </c>
      <c r="P158" s="98">
        <v>2.7433985553689002E-2</v>
      </c>
      <c r="Q158" s="98">
        <v>3.8522006624258025E-2</v>
      </c>
      <c r="R158" s="98">
        <v>4.5567634024540345E-2</v>
      </c>
      <c r="S158" s="98">
        <v>4.4788658538164834E-2</v>
      </c>
      <c r="T158" s="98">
        <v>4.0956909272649389E-2</v>
      </c>
      <c r="U158" s="98">
        <v>4.2968747261727967E-2</v>
      </c>
      <c r="V158" s="98">
        <v>4.5361005973787533E-2</v>
      </c>
      <c r="W158" s="98">
        <v>6.6771932210478183E-2</v>
      </c>
      <c r="DA158" s="63" t="s">
        <v>1719</v>
      </c>
    </row>
    <row r="159" spans="1:105" ht="12" customHeight="1" x14ac:dyDescent="0.25">
      <c r="A159" s="109" t="s">
        <v>120</v>
      </c>
      <c r="B159" s="33">
        <v>1.0050086826873341</v>
      </c>
      <c r="C159" s="33">
        <v>1.6184252519192834</v>
      </c>
      <c r="D159" s="33">
        <v>2.5289474996059238</v>
      </c>
      <c r="E159" s="33">
        <v>3.3319699392326112</v>
      </c>
      <c r="F159" s="33">
        <v>4.2422286266622784</v>
      </c>
      <c r="G159" s="33">
        <v>3.957236485786487</v>
      </c>
      <c r="H159" s="33">
        <v>5.0094256486268005</v>
      </c>
      <c r="I159" s="33">
        <v>4.9582524223735929</v>
      </c>
      <c r="J159" s="33">
        <v>5.8083381613882894</v>
      </c>
      <c r="K159" s="33">
        <v>8.255978286236255</v>
      </c>
      <c r="L159" s="33">
        <v>8.7190548475538279</v>
      </c>
      <c r="M159" s="33">
        <v>8.9568558957186166</v>
      </c>
      <c r="N159" s="33">
        <v>9.3915215731485464</v>
      </c>
      <c r="O159" s="33">
        <v>9.549951342982574</v>
      </c>
      <c r="P159" s="33">
        <v>10.766440400477249</v>
      </c>
      <c r="Q159" s="33">
        <v>11.061381780358028</v>
      </c>
      <c r="R159" s="33">
        <v>11.667487767548632</v>
      </c>
      <c r="S159" s="33">
        <v>11.877902921324115</v>
      </c>
      <c r="T159" s="33">
        <v>12.622557683285967</v>
      </c>
      <c r="U159" s="33">
        <v>13.754064819908086</v>
      </c>
      <c r="V159" s="33">
        <v>15.230510815992558</v>
      </c>
      <c r="W159" s="33">
        <v>18.22482407641257</v>
      </c>
      <c r="DA159" s="60" t="s">
        <v>1720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306.52244082005558</v>
      </c>
      <c r="C161" s="117">
        <f t="shared" si="54"/>
        <v>356.31261486570139</v>
      </c>
      <c r="D161" s="117">
        <f t="shared" si="54"/>
        <v>356.13866049122964</v>
      </c>
      <c r="E161" s="117">
        <f t="shared" si="54"/>
        <v>367.81526579529447</v>
      </c>
      <c r="F161" s="117">
        <f t="shared" si="54"/>
        <v>334.34267018499349</v>
      </c>
      <c r="G161" s="117">
        <f t="shared" si="54"/>
        <v>295.84886928488328</v>
      </c>
      <c r="H161" s="117">
        <f t="shared" si="54"/>
        <v>278.27177389528163</v>
      </c>
      <c r="I161" s="117">
        <f t="shared" si="54"/>
        <v>280.38094586101903</v>
      </c>
      <c r="J161" s="117">
        <f t="shared" si="54"/>
        <v>277.33072346642348</v>
      </c>
      <c r="K161" s="117">
        <f t="shared" si="54"/>
        <v>279.91534054152237</v>
      </c>
      <c r="L161" s="117">
        <f t="shared" si="54"/>
        <v>309.58337382989282</v>
      </c>
      <c r="M161" s="117">
        <f t="shared" si="54"/>
        <v>307.08793829729689</v>
      </c>
      <c r="N161" s="117">
        <f t="shared" si="54"/>
        <v>303.82782270808673</v>
      </c>
      <c r="O161" s="117">
        <f t="shared" si="54"/>
        <v>316.00860298639054</v>
      </c>
      <c r="P161" s="117">
        <f t="shared" si="54"/>
        <v>258.19267597999647</v>
      </c>
      <c r="Q161" s="117">
        <f t="shared" si="54"/>
        <v>286.29805850056067</v>
      </c>
      <c r="R161" s="117">
        <f t="shared" ref="R161:V161" si="55">R162+R164+R166+R175</f>
        <v>335.26229463667482</v>
      </c>
      <c r="S161" s="117">
        <f t="shared" si="55"/>
        <v>348.70193385026658</v>
      </c>
      <c r="T161" s="117">
        <f t="shared" si="55"/>
        <v>352.29625114386539</v>
      </c>
      <c r="U161" s="117">
        <f t="shared" si="55"/>
        <v>383.47912813720353</v>
      </c>
      <c r="V161" s="117">
        <f t="shared" si="55"/>
        <v>461.08369114777702</v>
      </c>
      <c r="W161" s="117">
        <f t="shared" ref="W161" si="56">W162+W164+W166+W175</f>
        <v>475.24386858634978</v>
      </c>
      <c r="DA161" s="129" t="s">
        <v>1721</v>
      </c>
    </row>
    <row r="162" spans="1:105" ht="12.95" customHeight="1" x14ac:dyDescent="0.25">
      <c r="A162" s="121" t="s">
        <v>57</v>
      </c>
      <c r="B162" s="122">
        <f t="shared" ref="B162:W162" si="57">B163</f>
        <v>247.52648227049679</v>
      </c>
      <c r="C162" s="122">
        <f t="shared" si="57"/>
        <v>290.97308837099501</v>
      </c>
      <c r="D162" s="122">
        <f t="shared" si="57"/>
        <v>285.54820797698727</v>
      </c>
      <c r="E162" s="122">
        <f t="shared" si="57"/>
        <v>297.00177961015623</v>
      </c>
      <c r="F162" s="122">
        <f t="shared" si="57"/>
        <v>266.8700554746776</v>
      </c>
      <c r="G162" s="122">
        <f t="shared" si="57"/>
        <v>238.9882746796203</v>
      </c>
      <c r="H162" s="122">
        <f t="shared" si="57"/>
        <v>222.0662368525218</v>
      </c>
      <c r="I162" s="122">
        <f t="shared" si="57"/>
        <v>225.58350749981565</v>
      </c>
      <c r="J162" s="122">
        <f t="shared" si="57"/>
        <v>222.66650912419814</v>
      </c>
      <c r="K162" s="122">
        <f t="shared" si="57"/>
        <v>220.39300433574672</v>
      </c>
      <c r="L162" s="122">
        <f t="shared" si="57"/>
        <v>248.75342076742177</v>
      </c>
      <c r="M162" s="122">
        <f t="shared" si="57"/>
        <v>246.0233113077671</v>
      </c>
      <c r="N162" s="122">
        <f t="shared" si="57"/>
        <v>241.61667730809947</v>
      </c>
      <c r="O162" s="122">
        <f t="shared" si="57"/>
        <v>254.78169080839072</v>
      </c>
      <c r="P162" s="122">
        <f t="shared" si="57"/>
        <v>198.35206965772437</v>
      </c>
      <c r="Q162" s="122">
        <f t="shared" si="57"/>
        <v>225.56258730239645</v>
      </c>
      <c r="R162" s="122">
        <f t="shared" si="57"/>
        <v>270.57368050521058</v>
      </c>
      <c r="S162" s="122">
        <f t="shared" si="57"/>
        <v>281.05230418338738</v>
      </c>
      <c r="T162" s="122">
        <f t="shared" si="57"/>
        <v>281.51064460315428</v>
      </c>
      <c r="U162" s="122">
        <f t="shared" si="57"/>
        <v>306.0778968327603</v>
      </c>
      <c r="V162" s="122">
        <f t="shared" si="57"/>
        <v>381.35377244439633</v>
      </c>
      <c r="W162" s="122">
        <f t="shared" si="57"/>
        <v>381.88944478340585</v>
      </c>
      <c r="DA162" s="130" t="s">
        <v>1722</v>
      </c>
    </row>
    <row r="163" spans="1:105" ht="12" customHeight="1" x14ac:dyDescent="0.25">
      <c r="A163" s="97" t="s">
        <v>53</v>
      </c>
      <c r="B163" s="33">
        <v>247.52648227049679</v>
      </c>
      <c r="C163" s="33">
        <v>290.97308837099501</v>
      </c>
      <c r="D163" s="33">
        <v>285.54820797698727</v>
      </c>
      <c r="E163" s="33">
        <v>297.00177961015623</v>
      </c>
      <c r="F163" s="33">
        <v>266.8700554746776</v>
      </c>
      <c r="G163" s="33">
        <v>238.9882746796203</v>
      </c>
      <c r="H163" s="33">
        <v>222.0662368525218</v>
      </c>
      <c r="I163" s="33">
        <v>225.58350749981565</v>
      </c>
      <c r="J163" s="33">
        <v>222.66650912419814</v>
      </c>
      <c r="K163" s="33">
        <v>220.39300433574672</v>
      </c>
      <c r="L163" s="33">
        <v>248.75342076742177</v>
      </c>
      <c r="M163" s="33">
        <v>246.0233113077671</v>
      </c>
      <c r="N163" s="33">
        <v>241.61667730809947</v>
      </c>
      <c r="O163" s="33">
        <v>254.78169080839072</v>
      </c>
      <c r="P163" s="33">
        <v>198.35206965772437</v>
      </c>
      <c r="Q163" s="33">
        <v>225.56258730239645</v>
      </c>
      <c r="R163" s="33">
        <v>270.57368050521058</v>
      </c>
      <c r="S163" s="33">
        <v>281.05230418338738</v>
      </c>
      <c r="T163" s="33">
        <v>281.51064460315428</v>
      </c>
      <c r="U163" s="33">
        <v>306.0778968327603</v>
      </c>
      <c r="V163" s="33">
        <v>381.35377244439633</v>
      </c>
      <c r="W163" s="33">
        <v>381.88944478340585</v>
      </c>
      <c r="DA163" s="60" t="s">
        <v>1723</v>
      </c>
    </row>
    <row r="164" spans="1:105" ht="12.95" customHeight="1" x14ac:dyDescent="0.25">
      <c r="A164" s="121" t="s">
        <v>92</v>
      </c>
      <c r="B164" s="122">
        <f t="shared" ref="B164:W164" si="58">B165</f>
        <v>4.2718339190644092E-2</v>
      </c>
      <c r="C164" s="122">
        <f t="shared" si="58"/>
        <v>5.2789708789898006E-2</v>
      </c>
      <c r="D164" s="122">
        <f t="shared" si="58"/>
        <v>6.0378357313047741E-2</v>
      </c>
      <c r="E164" s="122">
        <f t="shared" si="58"/>
        <v>0.11084168307332001</v>
      </c>
      <c r="F164" s="122">
        <f t="shared" si="58"/>
        <v>6.7933004230187957E-2</v>
      </c>
      <c r="G164" s="122">
        <f t="shared" si="58"/>
        <v>6.8378713185426807E-2</v>
      </c>
      <c r="H164" s="122">
        <f t="shared" si="58"/>
        <v>7.548066730255977E-2</v>
      </c>
      <c r="I164" s="122">
        <f t="shared" si="58"/>
        <v>7.013017250168814E-2</v>
      </c>
      <c r="J164" s="122">
        <f t="shared" si="58"/>
        <v>6.2283775247866636E-2</v>
      </c>
      <c r="K164" s="122">
        <f t="shared" si="58"/>
        <v>6.3577323383617323E-2</v>
      </c>
      <c r="L164" s="122">
        <f t="shared" si="58"/>
        <v>7.4880321610345593E-2</v>
      </c>
      <c r="M164" s="122">
        <f t="shared" si="58"/>
        <v>7.3985457924675924E-2</v>
      </c>
      <c r="N164" s="122">
        <f t="shared" si="58"/>
        <v>9.1989538382591413E-2</v>
      </c>
      <c r="O164" s="122">
        <f t="shared" si="58"/>
        <v>0.12062687093847824</v>
      </c>
      <c r="P164" s="122">
        <f t="shared" si="58"/>
        <v>7.9081838609032104E-2</v>
      </c>
      <c r="Q164" s="122">
        <f t="shared" si="58"/>
        <v>0.13641233769316727</v>
      </c>
      <c r="R164" s="122">
        <f t="shared" si="58"/>
        <v>8.3629061794114778E-2</v>
      </c>
      <c r="S164" s="122">
        <f t="shared" si="58"/>
        <v>0.1154452623535373</v>
      </c>
      <c r="T164" s="122">
        <f t="shared" si="58"/>
        <v>0.11838971144488357</v>
      </c>
      <c r="U164" s="122">
        <f t="shared" si="58"/>
        <v>0.13673022097926141</v>
      </c>
      <c r="V164" s="122">
        <f t="shared" si="58"/>
        <v>0.13532563516781937</v>
      </c>
      <c r="W164" s="122">
        <f t="shared" si="58"/>
        <v>0.11375737697329577</v>
      </c>
      <c r="DA164" s="130" t="s">
        <v>1724</v>
      </c>
    </row>
    <row r="165" spans="1:105" ht="12" customHeight="1" x14ac:dyDescent="0.25">
      <c r="A165" s="97" t="s">
        <v>53</v>
      </c>
      <c r="B165" s="98">
        <v>4.2718339190644092E-2</v>
      </c>
      <c r="C165" s="98">
        <v>5.2789708789898006E-2</v>
      </c>
      <c r="D165" s="98">
        <v>6.0378357313047741E-2</v>
      </c>
      <c r="E165" s="98">
        <v>0.11084168307332001</v>
      </c>
      <c r="F165" s="98">
        <v>6.7933004230187957E-2</v>
      </c>
      <c r="G165" s="98">
        <v>6.8378713185426807E-2</v>
      </c>
      <c r="H165" s="98">
        <v>7.548066730255977E-2</v>
      </c>
      <c r="I165" s="98">
        <v>7.013017250168814E-2</v>
      </c>
      <c r="J165" s="98">
        <v>6.2283775247866636E-2</v>
      </c>
      <c r="K165" s="98">
        <v>6.3577323383617323E-2</v>
      </c>
      <c r="L165" s="98">
        <v>7.4880321610345593E-2</v>
      </c>
      <c r="M165" s="98">
        <v>7.3985457924675924E-2</v>
      </c>
      <c r="N165" s="98">
        <v>9.1989538382591413E-2</v>
      </c>
      <c r="O165" s="98">
        <v>0.12062687093847824</v>
      </c>
      <c r="P165" s="98">
        <v>7.9081838609032104E-2</v>
      </c>
      <c r="Q165" s="98">
        <v>0.13641233769316727</v>
      </c>
      <c r="R165" s="98">
        <v>8.3629061794114778E-2</v>
      </c>
      <c r="S165" s="98">
        <v>0.1154452623535373</v>
      </c>
      <c r="T165" s="98">
        <v>0.11838971144488357</v>
      </c>
      <c r="U165" s="98">
        <v>0.13673022097926141</v>
      </c>
      <c r="V165" s="98">
        <v>0.13532563516781937</v>
      </c>
      <c r="W165" s="98">
        <v>0.11375737697329577</v>
      </c>
      <c r="DA165" s="63" t="s">
        <v>1725</v>
      </c>
    </row>
    <row r="166" spans="1:105" ht="12" customHeight="1" x14ac:dyDescent="0.25">
      <c r="A166" s="121" t="s">
        <v>55</v>
      </c>
      <c r="B166" s="122">
        <v>51.64774178049656</v>
      </c>
      <c r="C166" s="122">
        <v>56.368807578677362</v>
      </c>
      <c r="D166" s="122">
        <v>60.833855045763052</v>
      </c>
      <c r="E166" s="122">
        <v>61.046579158763365</v>
      </c>
      <c r="F166" s="122">
        <v>57.703825911797196</v>
      </c>
      <c r="G166" s="122">
        <v>49.525719889041866</v>
      </c>
      <c r="H166" s="122">
        <v>48.119238287721622</v>
      </c>
      <c r="I166" s="122">
        <v>47.837761385116075</v>
      </c>
      <c r="J166" s="122">
        <v>47.239442782774773</v>
      </c>
      <c r="K166" s="122">
        <v>50.168760329479646</v>
      </c>
      <c r="L166" s="122">
        <v>51.311009934654891</v>
      </c>
      <c r="M166" s="122">
        <v>51.485050276108751</v>
      </c>
      <c r="N166" s="122">
        <v>52.467000598206127</v>
      </c>
      <c r="O166" s="122">
        <v>51.819976127496318</v>
      </c>
      <c r="P166" s="122">
        <v>50.260751134611283</v>
      </c>
      <c r="Q166" s="122">
        <v>51.196054209264815</v>
      </c>
      <c r="R166" s="122">
        <v>54.347930782864161</v>
      </c>
      <c r="S166" s="122">
        <v>56.615449624259846</v>
      </c>
      <c r="T166" s="122">
        <v>59.030524304344326</v>
      </c>
      <c r="U166" s="122">
        <v>64.65258172263627</v>
      </c>
      <c r="V166" s="122">
        <v>66.683830594134335</v>
      </c>
      <c r="W166" s="122">
        <v>78.260821737223537</v>
      </c>
      <c r="DA166" s="130" t="s">
        <v>1726</v>
      </c>
    </row>
    <row r="167" spans="1:105" ht="12" customHeight="1" x14ac:dyDescent="0.25">
      <c r="A167" s="97" t="s">
        <v>124</v>
      </c>
      <c r="B167" s="98">
        <v>2.2170383262424407</v>
      </c>
      <c r="C167" s="98">
        <v>1.7201791965832942</v>
      </c>
      <c r="D167" s="98">
        <v>1.6531806943800336</v>
      </c>
      <c r="E167" s="98">
        <v>1.4017792073101292</v>
      </c>
      <c r="F167" s="98">
        <v>1.3265917045667954</v>
      </c>
      <c r="G167" s="98">
        <v>1.4893285124980074</v>
      </c>
      <c r="H167" s="98">
        <v>1.3607036669510286</v>
      </c>
      <c r="I167" s="98">
        <v>1.4174489545604725</v>
      </c>
      <c r="J167" s="98">
        <v>1.3926369809231105</v>
      </c>
      <c r="K167" s="98">
        <v>0.91911757115648507</v>
      </c>
      <c r="L167" s="98">
        <v>0.85102467482715072</v>
      </c>
      <c r="M167" s="98">
        <v>0.79445737443355779</v>
      </c>
      <c r="N167" s="98">
        <v>0.75305021159792551</v>
      </c>
      <c r="O167" s="98">
        <v>0.68581124481036315</v>
      </c>
      <c r="P167" s="98">
        <v>0.71561459442361641</v>
      </c>
      <c r="Q167" s="98">
        <v>0.71228031534373182</v>
      </c>
      <c r="R167" s="98">
        <v>0.57000483065580965</v>
      </c>
      <c r="S167" s="98">
        <v>0.5991144748241527</v>
      </c>
      <c r="T167" s="98">
        <v>0.57871523168231509</v>
      </c>
      <c r="U167" s="98">
        <v>0.63769181751095994</v>
      </c>
      <c r="V167" s="98">
        <v>0.63597198593928694</v>
      </c>
      <c r="W167" s="98">
        <v>0.85127279329499095</v>
      </c>
      <c r="DA167" s="63" t="s">
        <v>1727</v>
      </c>
    </row>
    <row r="168" spans="1:105" ht="12" customHeight="1" x14ac:dyDescent="0.25">
      <c r="A168" s="97" t="s">
        <v>123</v>
      </c>
      <c r="B168" s="98">
        <v>5.3380799688564524E-3</v>
      </c>
      <c r="C168" s="98">
        <v>4.0021216283983039E-3</v>
      </c>
      <c r="D168" s="98">
        <v>3.5252574502923351E-3</v>
      </c>
      <c r="E168" s="98">
        <v>2.8715890046154542E-3</v>
      </c>
      <c r="F168" s="98">
        <v>2.8684146541888963E-3</v>
      </c>
      <c r="G168" s="98">
        <v>4.6111767776764734E-3</v>
      </c>
      <c r="H168" s="98">
        <v>4.5904201573362009E-3</v>
      </c>
      <c r="I168" s="98">
        <v>5.1627459637751828E-3</v>
      </c>
      <c r="J168" s="98">
        <v>6.2222050244614144E-3</v>
      </c>
      <c r="K168" s="98">
        <v>4.6407913545616335E-3</v>
      </c>
      <c r="L168" s="98">
        <v>4.6002229259380703E-3</v>
      </c>
      <c r="M168" s="98">
        <v>4.5969060519215968E-3</v>
      </c>
      <c r="N168" s="98">
        <v>4.1708864252791673E-3</v>
      </c>
      <c r="O168" s="98">
        <v>3.4441751606272748E-3</v>
      </c>
      <c r="P168" s="98">
        <v>3.47082790598922E-3</v>
      </c>
      <c r="Q168" s="98">
        <v>2.9927226505014944E-3</v>
      </c>
      <c r="R168" s="98">
        <v>2.5760791065281103E-3</v>
      </c>
      <c r="S168" s="98">
        <v>2.0950310069087802E-3</v>
      </c>
      <c r="T168" s="98">
        <v>2.000266501072016E-3</v>
      </c>
      <c r="U168" s="98">
        <v>1.7840474225606206E-3</v>
      </c>
      <c r="V168" s="98">
        <v>1.9006562019448885E-3</v>
      </c>
      <c r="W168" s="98">
        <v>2.9020803231433554E-3</v>
      </c>
      <c r="DA168" s="63" t="s">
        <v>1728</v>
      </c>
    </row>
    <row r="169" spans="1:105" ht="12" customHeight="1" x14ac:dyDescent="0.25">
      <c r="A169" s="100" t="s">
        <v>50</v>
      </c>
      <c r="B169" s="101">
        <v>2.6618889893282776E-3</v>
      </c>
      <c r="C169" s="101">
        <v>1.9887562032477588E-3</v>
      </c>
      <c r="D169" s="101">
        <v>1.7536023788410511E-3</v>
      </c>
      <c r="E169" s="101">
        <v>1.4140104562333198E-3</v>
      </c>
      <c r="F169" s="101">
        <v>1.4014611755902666E-3</v>
      </c>
      <c r="G169" s="101">
        <v>2.243594460742114E-3</v>
      </c>
      <c r="H169" s="101">
        <v>1.9023655487042464E-3</v>
      </c>
      <c r="I169" s="101">
        <v>2.2352634255751757E-3</v>
      </c>
      <c r="J169" s="101">
        <v>2.8944930690076079E-3</v>
      </c>
      <c r="K169" s="101">
        <v>2.1863683138271814E-3</v>
      </c>
      <c r="L169" s="101">
        <v>1.9433021154217156E-3</v>
      </c>
      <c r="M169" s="101">
        <v>2.0936908834567596E-3</v>
      </c>
      <c r="N169" s="101">
        <v>1.8540478085225154E-3</v>
      </c>
      <c r="O169" s="101">
        <v>1.3143119791839087E-3</v>
      </c>
      <c r="P169" s="101">
        <v>1.3410988743992906E-3</v>
      </c>
      <c r="Q169" s="101">
        <v>9.2214980161907357E-4</v>
      </c>
      <c r="R169" s="101">
        <v>7.2656001240766822E-4</v>
      </c>
      <c r="S169" s="101">
        <v>6.8118088399474772E-4</v>
      </c>
      <c r="T169" s="101">
        <v>7.2894734043729714E-4</v>
      </c>
      <c r="U169" s="101">
        <v>6.332311992688325E-4</v>
      </c>
      <c r="V169" s="101">
        <v>6.6784242831181655E-4</v>
      </c>
      <c r="W169" s="101">
        <v>1.0612165724338386E-3</v>
      </c>
      <c r="DA169" s="131" t="s">
        <v>1729</v>
      </c>
    </row>
    <row r="170" spans="1:105" ht="12" customHeight="1" x14ac:dyDescent="0.25">
      <c r="A170" s="103" t="s">
        <v>52</v>
      </c>
      <c r="B170" s="104">
        <v>2.6761909795281753E-3</v>
      </c>
      <c r="C170" s="104">
        <v>2.013365425150545E-3</v>
      </c>
      <c r="D170" s="104">
        <v>1.7716550714512841E-3</v>
      </c>
      <c r="E170" s="104">
        <v>1.4575785483821344E-3</v>
      </c>
      <c r="F170" s="104">
        <v>1.4669534785986295E-3</v>
      </c>
      <c r="G170" s="104">
        <v>2.367582316934359E-3</v>
      </c>
      <c r="H170" s="104">
        <v>2.6880546086319548E-3</v>
      </c>
      <c r="I170" s="104">
        <v>2.9274825382000075E-3</v>
      </c>
      <c r="J170" s="104">
        <v>3.3277119554538065E-3</v>
      </c>
      <c r="K170" s="104">
        <v>2.4544230407344517E-3</v>
      </c>
      <c r="L170" s="104">
        <v>2.6569208105163542E-3</v>
      </c>
      <c r="M170" s="104">
        <v>2.5032151684648367E-3</v>
      </c>
      <c r="N170" s="104">
        <v>2.3168386167566521E-3</v>
      </c>
      <c r="O170" s="104">
        <v>2.129863181443366E-3</v>
      </c>
      <c r="P170" s="104">
        <v>2.1297290315899294E-3</v>
      </c>
      <c r="Q170" s="104">
        <v>2.0705728488824211E-3</v>
      </c>
      <c r="R170" s="104">
        <v>1.8495190941204423E-3</v>
      </c>
      <c r="S170" s="104">
        <v>1.4138501229140326E-3</v>
      </c>
      <c r="T170" s="104">
        <v>1.2713191606347188E-3</v>
      </c>
      <c r="U170" s="104">
        <v>1.1508162232917881E-3</v>
      </c>
      <c r="V170" s="104">
        <v>1.2328137736330718E-3</v>
      </c>
      <c r="W170" s="104">
        <v>1.8408637507095166E-3</v>
      </c>
      <c r="DA170" s="132" t="s">
        <v>1730</v>
      </c>
    </row>
    <row r="171" spans="1:105" ht="12" customHeight="1" x14ac:dyDescent="0.25">
      <c r="A171" s="106" t="s">
        <v>122</v>
      </c>
      <c r="B171" s="101">
        <v>39.138071404347542</v>
      </c>
      <c r="C171" s="101">
        <v>43.073346796842209</v>
      </c>
      <c r="D171" s="101">
        <v>46.683918583505772</v>
      </c>
      <c r="E171" s="101">
        <v>46.350058655408368</v>
      </c>
      <c r="F171" s="101">
        <v>42.865650582716306</v>
      </c>
      <c r="G171" s="101">
        <v>35.046033839848</v>
      </c>
      <c r="H171" s="101">
        <v>32.653282004622767</v>
      </c>
      <c r="I171" s="101">
        <v>31.879727349288263</v>
      </c>
      <c r="J171" s="101">
        <v>30.364312819880517</v>
      </c>
      <c r="K171" s="101">
        <v>26.974169834679088</v>
      </c>
      <c r="L171" s="101">
        <v>27.091002068738753</v>
      </c>
      <c r="M171" s="101">
        <v>26.826951990999948</v>
      </c>
      <c r="N171" s="101">
        <v>27.23221069617054</v>
      </c>
      <c r="O171" s="101">
        <v>26.990681615722707</v>
      </c>
      <c r="P171" s="101">
        <v>26.511645571111583</v>
      </c>
      <c r="Q171" s="101">
        <v>27.907499493725808</v>
      </c>
      <c r="R171" s="101">
        <v>30.480022216914534</v>
      </c>
      <c r="S171" s="101">
        <v>31.568063712055377</v>
      </c>
      <c r="T171" s="101">
        <v>33.174184147748804</v>
      </c>
      <c r="U171" s="101">
        <v>36.046197351291845</v>
      </c>
      <c r="V171" s="101">
        <v>37.16601197724021</v>
      </c>
      <c r="W171" s="101">
        <v>43.678931786550002</v>
      </c>
      <c r="DA171" s="131" t="s">
        <v>1731</v>
      </c>
    </row>
    <row r="172" spans="1:105" ht="12" customHeight="1" x14ac:dyDescent="0.25">
      <c r="A172" s="107" t="s">
        <v>121</v>
      </c>
      <c r="B172" s="104">
        <v>10.287293969937719</v>
      </c>
      <c r="C172" s="104">
        <v>11.571279463623465</v>
      </c>
      <c r="D172" s="104">
        <v>12.493230510426953</v>
      </c>
      <c r="E172" s="104">
        <v>13.291869707040245</v>
      </c>
      <c r="F172" s="104">
        <v>13.508715209859908</v>
      </c>
      <c r="G172" s="104">
        <v>12.985746359918178</v>
      </c>
      <c r="H172" s="104">
        <v>14.100662195990488</v>
      </c>
      <c r="I172" s="104">
        <v>14.535422335303565</v>
      </c>
      <c r="J172" s="104">
        <v>15.476270776946688</v>
      </c>
      <c r="K172" s="104">
        <v>22.27083213228951</v>
      </c>
      <c r="L172" s="104">
        <v>23.364382968163053</v>
      </c>
      <c r="M172" s="104">
        <v>23.859044004623321</v>
      </c>
      <c r="N172" s="104">
        <v>24.477568804012378</v>
      </c>
      <c r="O172" s="104">
        <v>24.140039091802617</v>
      </c>
      <c r="P172" s="104">
        <v>23.030020141170095</v>
      </c>
      <c r="Q172" s="104">
        <v>22.57328167754477</v>
      </c>
      <c r="R172" s="104">
        <v>23.29532765618729</v>
      </c>
      <c r="S172" s="104">
        <v>24.446176406373404</v>
      </c>
      <c r="T172" s="104">
        <v>25.275624658412134</v>
      </c>
      <c r="U172" s="104">
        <v>27.966908506410903</v>
      </c>
      <c r="V172" s="104">
        <v>28.879945974752893</v>
      </c>
      <c r="W172" s="104">
        <v>33.7277150770554</v>
      </c>
      <c r="DA172" s="132" t="s">
        <v>1732</v>
      </c>
    </row>
    <row r="173" spans="1:105" ht="12" customHeight="1" x14ac:dyDescent="0.25">
      <c r="A173" s="108" t="s">
        <v>53</v>
      </c>
      <c r="B173" s="98">
        <v>4.8341647748817405</v>
      </c>
      <c r="C173" s="98">
        <v>5.396199533388752</v>
      </c>
      <c r="D173" s="98">
        <v>5.8220962293894782</v>
      </c>
      <c r="E173" s="98">
        <v>6.1284601552113891</v>
      </c>
      <c r="F173" s="98">
        <v>6.2001273668546828</v>
      </c>
      <c r="G173" s="98">
        <v>5.9455985106170264</v>
      </c>
      <c r="H173" s="98">
        <v>5.4772628514754667</v>
      </c>
      <c r="I173" s="98">
        <v>5.9064891897461864</v>
      </c>
      <c r="J173" s="98">
        <v>6.7603395859275137</v>
      </c>
      <c r="K173" s="98">
        <v>9.9178429904335417</v>
      </c>
      <c r="L173" s="98">
        <v>9.308879814016974</v>
      </c>
      <c r="M173" s="98">
        <v>10.238968185155045</v>
      </c>
      <c r="N173" s="98">
        <v>10.344174254565893</v>
      </c>
      <c r="O173" s="98">
        <v>8.884371281533797</v>
      </c>
      <c r="P173" s="98">
        <v>8.5371634321486312</v>
      </c>
      <c r="Q173" s="98">
        <v>6.7044680669257479</v>
      </c>
      <c r="R173" s="98">
        <v>6.2304635002861328</v>
      </c>
      <c r="S173" s="98">
        <v>7.5421120930696279</v>
      </c>
      <c r="T173" s="98">
        <v>8.8049464875239671</v>
      </c>
      <c r="U173" s="98">
        <v>9.9671775444184636</v>
      </c>
      <c r="V173" s="98">
        <v>10.51408487941989</v>
      </c>
      <c r="W173" s="98">
        <v>12.771853782409339</v>
      </c>
      <c r="DA173" s="63" t="s">
        <v>1733</v>
      </c>
    </row>
    <row r="174" spans="1:105" ht="12" customHeight="1" x14ac:dyDescent="0.25">
      <c r="A174" s="115" t="s">
        <v>52</v>
      </c>
      <c r="B174" s="33">
        <v>5.453129195055979</v>
      </c>
      <c r="C174" s="33">
        <v>6.1750799302347126</v>
      </c>
      <c r="D174" s="33">
        <v>6.6711342810374745</v>
      </c>
      <c r="E174" s="33">
        <v>7.1634095518288552</v>
      </c>
      <c r="F174" s="33">
        <v>7.3085878430052249</v>
      </c>
      <c r="G174" s="33">
        <v>7.0401478493011522</v>
      </c>
      <c r="H174" s="33">
        <v>8.6233993445150201</v>
      </c>
      <c r="I174" s="33">
        <v>8.6289331455573794</v>
      </c>
      <c r="J174" s="33">
        <v>8.715931191019175</v>
      </c>
      <c r="K174" s="33">
        <v>12.352989141855968</v>
      </c>
      <c r="L174" s="33">
        <v>14.055503154146079</v>
      </c>
      <c r="M174" s="33">
        <v>13.620075819468276</v>
      </c>
      <c r="N174" s="33">
        <v>14.133394549446484</v>
      </c>
      <c r="O174" s="33">
        <v>15.25566781026882</v>
      </c>
      <c r="P174" s="33">
        <v>14.492856709021464</v>
      </c>
      <c r="Q174" s="33">
        <v>15.868813610619021</v>
      </c>
      <c r="R174" s="33">
        <v>17.064864155901155</v>
      </c>
      <c r="S174" s="33">
        <v>16.904064313303778</v>
      </c>
      <c r="T174" s="33">
        <v>16.470678170888167</v>
      </c>
      <c r="U174" s="33">
        <v>17.999730961992441</v>
      </c>
      <c r="V174" s="33">
        <v>18.365861095333003</v>
      </c>
      <c r="W174" s="33">
        <v>20.955861294646059</v>
      </c>
      <c r="DA174" s="60" t="s">
        <v>1734</v>
      </c>
    </row>
    <row r="175" spans="1:105" ht="12" customHeight="1" x14ac:dyDescent="0.25">
      <c r="A175" s="121" t="s">
        <v>54</v>
      </c>
      <c r="B175" s="122">
        <v>7.3054984298715633</v>
      </c>
      <c r="C175" s="122">
        <v>8.9179292072391174</v>
      </c>
      <c r="D175" s="122">
        <v>9.6962191111662808</v>
      </c>
      <c r="E175" s="122">
        <v>9.656065343301595</v>
      </c>
      <c r="F175" s="122">
        <v>9.7008557942884579</v>
      </c>
      <c r="G175" s="122">
        <v>7.2664960030356829</v>
      </c>
      <c r="H175" s="122">
        <v>8.0108180877356379</v>
      </c>
      <c r="I175" s="122">
        <v>6.8895468035856497</v>
      </c>
      <c r="J175" s="122">
        <v>7.3624877842026786</v>
      </c>
      <c r="K175" s="122">
        <v>9.2899985529123832</v>
      </c>
      <c r="L175" s="122">
        <v>9.4440628062058138</v>
      </c>
      <c r="M175" s="122">
        <v>9.5055912554963538</v>
      </c>
      <c r="N175" s="122">
        <v>9.6521552633984999</v>
      </c>
      <c r="O175" s="122">
        <v>9.2863091795650394</v>
      </c>
      <c r="P175" s="122">
        <v>9.5007733490517499</v>
      </c>
      <c r="Q175" s="122">
        <v>9.4030046512062508</v>
      </c>
      <c r="R175" s="122">
        <v>10.257054286805953</v>
      </c>
      <c r="S175" s="122">
        <v>10.918734780265833</v>
      </c>
      <c r="T175" s="122">
        <v>11.636692524921875</v>
      </c>
      <c r="U175" s="122">
        <v>12.611919360827676</v>
      </c>
      <c r="V175" s="122">
        <v>12.910762474078545</v>
      </c>
      <c r="W175" s="122">
        <v>14.979844688747129</v>
      </c>
      <c r="DA175" s="130" t="s">
        <v>1735</v>
      </c>
    </row>
    <row r="176" spans="1:105" ht="12" customHeight="1" x14ac:dyDescent="0.25">
      <c r="A176" s="97" t="s">
        <v>50</v>
      </c>
      <c r="B176" s="98">
        <v>5.9214846803351075E-2</v>
      </c>
      <c r="C176" s="98">
        <v>7.0011207922271904E-2</v>
      </c>
      <c r="D176" s="98">
        <v>7.1847733583408624E-2</v>
      </c>
      <c r="E176" s="98">
        <v>6.5401118578944359E-2</v>
      </c>
      <c r="F176" s="98">
        <v>6.5896977978563684E-2</v>
      </c>
      <c r="G176" s="98">
        <v>5.0175649302066284E-2</v>
      </c>
      <c r="H176" s="98">
        <v>5.2217861017335374E-2</v>
      </c>
      <c r="I176" s="98">
        <v>4.2189725658496498E-2</v>
      </c>
      <c r="J176" s="98">
        <v>4.109358025537066E-2</v>
      </c>
      <c r="K176" s="98">
        <v>4.8124612453451496E-2</v>
      </c>
      <c r="L176" s="98">
        <v>4.5410156022873994E-2</v>
      </c>
      <c r="M176" s="98">
        <v>3.4387229241316167E-2</v>
      </c>
      <c r="N176" s="98">
        <v>2.3110600909158466E-2</v>
      </c>
      <c r="O176" s="98">
        <v>1.9745557015360009E-2</v>
      </c>
      <c r="P176" s="98">
        <v>2.1753781959938663E-2</v>
      </c>
      <c r="Q176" s="98">
        <v>2.9789929468602351E-2</v>
      </c>
      <c r="R176" s="98">
        <v>3.7485330856276561E-2</v>
      </c>
      <c r="S176" s="98">
        <v>3.8466112973264376E-2</v>
      </c>
      <c r="T176" s="98">
        <v>3.5924134472667554E-2</v>
      </c>
      <c r="U176" s="98">
        <v>3.7354991037932168E-2</v>
      </c>
      <c r="V176" s="98">
        <v>3.727829321147122E-2</v>
      </c>
      <c r="W176" s="98">
        <v>5.1567139546083406E-2</v>
      </c>
      <c r="DA176" s="63" t="s">
        <v>1736</v>
      </c>
    </row>
    <row r="177" spans="1:105" ht="12" customHeight="1" x14ac:dyDescent="0.25">
      <c r="A177" s="109" t="s">
        <v>120</v>
      </c>
      <c r="B177" s="33">
        <v>7.2462835830682124</v>
      </c>
      <c r="C177" s="33">
        <v>8.8479179993168451</v>
      </c>
      <c r="D177" s="33">
        <v>9.6243713775828716</v>
      </c>
      <c r="E177" s="33">
        <v>9.5906642247226515</v>
      </c>
      <c r="F177" s="33">
        <v>9.6349588163098936</v>
      </c>
      <c r="G177" s="33">
        <v>7.2163203537336162</v>
      </c>
      <c r="H177" s="33">
        <v>7.9586002267183034</v>
      </c>
      <c r="I177" s="33">
        <v>6.8473570779271533</v>
      </c>
      <c r="J177" s="33">
        <v>7.3213942039473077</v>
      </c>
      <c r="K177" s="33">
        <v>9.2418739404589321</v>
      </c>
      <c r="L177" s="33">
        <v>9.3986526501829406</v>
      </c>
      <c r="M177" s="33">
        <v>9.4712040262550374</v>
      </c>
      <c r="N177" s="33">
        <v>9.629044662489342</v>
      </c>
      <c r="O177" s="33">
        <v>9.266563622549679</v>
      </c>
      <c r="P177" s="33">
        <v>9.4790195670918109</v>
      </c>
      <c r="Q177" s="33">
        <v>9.3732147217376482</v>
      </c>
      <c r="R177" s="33">
        <v>10.219568955949677</v>
      </c>
      <c r="S177" s="33">
        <v>10.880268667292569</v>
      </c>
      <c r="T177" s="33">
        <v>11.600768390449208</v>
      </c>
      <c r="U177" s="33">
        <v>12.574564369789744</v>
      </c>
      <c r="V177" s="33">
        <v>12.873484180867074</v>
      </c>
      <c r="W177" s="33">
        <v>14.928277549201045</v>
      </c>
      <c r="DA177" s="60" t="s">
        <v>1737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163.19692176430368</v>
      </c>
      <c r="C3" s="117">
        <f t="shared" si="0"/>
        <v>154.3560278323811</v>
      </c>
      <c r="D3" s="117">
        <f t="shared" si="0"/>
        <v>125.57915609539725</v>
      </c>
      <c r="E3" s="117">
        <f t="shared" si="0"/>
        <v>104.98642455857733</v>
      </c>
      <c r="F3" s="117">
        <f t="shared" si="0"/>
        <v>99.430720997316712</v>
      </c>
      <c r="G3" s="117">
        <f t="shared" si="0"/>
        <v>72.340124142501097</v>
      </c>
      <c r="H3" s="117">
        <f t="shared" si="0"/>
        <v>68.280344083091208</v>
      </c>
      <c r="I3" s="117">
        <f t="shared" si="0"/>
        <v>58.673228729685434</v>
      </c>
      <c r="J3" s="117">
        <f t="shared" si="0"/>
        <v>58.552653441435382</v>
      </c>
      <c r="K3" s="117">
        <f t="shared" si="0"/>
        <v>43.57767710008708</v>
      </c>
      <c r="L3" s="117">
        <f t="shared" si="0"/>
        <v>46.754833416052108</v>
      </c>
      <c r="M3" s="117">
        <f t="shared" si="0"/>
        <v>32.200567714936696</v>
      </c>
      <c r="N3" s="117">
        <f t="shared" si="0"/>
        <v>34.807281216611443</v>
      </c>
      <c r="O3" s="117">
        <f t="shared" si="0"/>
        <v>27.984362420617945</v>
      </c>
      <c r="P3" s="117">
        <f t="shared" si="0"/>
        <v>23.291279515789366</v>
      </c>
      <c r="Q3" s="117">
        <f t="shared" si="0"/>
        <v>19.041384317842073</v>
      </c>
      <c r="R3" s="117">
        <f t="shared" ref="R3:V3" si="1">R4+R7+R9+R19</f>
        <v>18.209005297125657</v>
      </c>
      <c r="S3" s="117">
        <f t="shared" si="1"/>
        <v>19.607917968695414</v>
      </c>
      <c r="T3" s="117">
        <f t="shared" si="1"/>
        <v>17.003568819613857</v>
      </c>
      <c r="U3" s="117">
        <f t="shared" si="1"/>
        <v>17.101585697412965</v>
      </c>
      <c r="V3" s="117">
        <f t="shared" si="1"/>
        <v>11.830492738556774</v>
      </c>
      <c r="W3" s="117">
        <f t="shared" ref="W3" si="2">W4+W7+W9+W19</f>
        <v>9.9208032247927953</v>
      </c>
      <c r="DA3" s="129" t="s">
        <v>1739</v>
      </c>
    </row>
    <row r="4" spans="1:105" ht="12.95" customHeight="1" x14ac:dyDescent="0.25">
      <c r="A4" s="121" t="s">
        <v>57</v>
      </c>
      <c r="B4" s="122">
        <f t="shared" ref="B4:Q4" si="3">SUM(B5:B6)</f>
        <v>133.88544360796141</v>
      </c>
      <c r="C4" s="122">
        <f t="shared" si="3"/>
        <v>126.04542838844817</v>
      </c>
      <c r="D4" s="122">
        <f t="shared" si="3"/>
        <v>100.06958367514497</v>
      </c>
      <c r="E4" s="122">
        <f t="shared" si="3"/>
        <v>83.211260867316639</v>
      </c>
      <c r="F4" s="122">
        <f t="shared" si="3"/>
        <v>79.864218956342796</v>
      </c>
      <c r="G4" s="122">
        <f t="shared" si="3"/>
        <v>57.862488763470203</v>
      </c>
      <c r="H4" s="122">
        <f t="shared" si="3"/>
        <v>54.508051541341423</v>
      </c>
      <c r="I4" s="122">
        <f t="shared" si="3"/>
        <v>46.730099698806022</v>
      </c>
      <c r="J4" s="122">
        <f t="shared" si="3"/>
        <v>47.367986463761454</v>
      </c>
      <c r="K4" s="122">
        <f t="shared" si="3"/>
        <v>33.680926130619973</v>
      </c>
      <c r="L4" s="122">
        <f t="shared" si="3"/>
        <v>37.518818002358927</v>
      </c>
      <c r="M4" s="122">
        <f t="shared" si="3"/>
        <v>24.839228890941595</v>
      </c>
      <c r="N4" s="122">
        <f t="shared" si="3"/>
        <v>28.318278202922812</v>
      </c>
      <c r="O4" s="122">
        <f t="shared" si="3"/>
        <v>22.233810094031256</v>
      </c>
      <c r="P4" s="122">
        <f t="shared" si="3"/>
        <v>18.039794126742326</v>
      </c>
      <c r="Q4" s="122">
        <f t="shared" si="3"/>
        <v>14.762322994597241</v>
      </c>
      <c r="R4" s="122">
        <f t="shared" ref="R4:V4" si="4">SUM(R5:R6)</f>
        <v>14.52053762882209</v>
      </c>
      <c r="S4" s="122">
        <f t="shared" si="4"/>
        <v>15.945962727754646</v>
      </c>
      <c r="T4" s="122">
        <f t="shared" si="4"/>
        <v>13.75719488375705</v>
      </c>
      <c r="U4" s="122">
        <f t="shared" si="4"/>
        <v>14.036802156920027</v>
      </c>
      <c r="V4" s="122">
        <f t="shared" si="4"/>
        <v>9.438539123896355</v>
      </c>
      <c r="W4" s="122">
        <f t="shared" ref="W4" si="5">SUM(W5:W6)</f>
        <v>7.97909144389509</v>
      </c>
      <c r="DA4" s="130" t="s">
        <v>1740</v>
      </c>
    </row>
    <row r="5" spans="1:105" ht="12" customHeight="1" x14ac:dyDescent="0.25">
      <c r="A5" s="97" t="s">
        <v>51</v>
      </c>
      <c r="B5" s="98">
        <v>132.37155163963999</v>
      </c>
      <c r="C5" s="98">
        <v>124.65611913163585</v>
      </c>
      <c r="D5" s="98">
        <v>99.001045907480062</v>
      </c>
      <c r="E5" s="98">
        <v>82.34397786176622</v>
      </c>
      <c r="F5" s="98">
        <v>79.057865812135759</v>
      </c>
      <c r="G5" s="98">
        <v>57.346753509366486</v>
      </c>
      <c r="H5" s="98">
        <v>54.019359258660891</v>
      </c>
      <c r="I5" s="98">
        <v>46.325660240466966</v>
      </c>
      <c r="J5" s="98">
        <v>46.963130067231923</v>
      </c>
      <c r="K5" s="98">
        <v>33.395658467770986</v>
      </c>
      <c r="L5" s="98">
        <v>37.203500044958083</v>
      </c>
      <c r="M5" s="98">
        <v>24.632550733021887</v>
      </c>
      <c r="N5" s="98">
        <v>28.084835977318541</v>
      </c>
      <c r="O5" s="98">
        <v>22.052252561709313</v>
      </c>
      <c r="P5" s="98">
        <v>17.89369418947954</v>
      </c>
      <c r="Q5" s="98">
        <v>14.643698472396116</v>
      </c>
      <c r="R5" s="98">
        <v>14.404524628760443</v>
      </c>
      <c r="S5" s="98">
        <v>15.819178949301063</v>
      </c>
      <c r="T5" s="98">
        <v>13.648243796831471</v>
      </c>
      <c r="U5" s="98">
        <v>13.925964806613758</v>
      </c>
      <c r="V5" s="98">
        <v>9.3641639306047892</v>
      </c>
      <c r="W5" s="98">
        <v>7.9162782573304424</v>
      </c>
      <c r="DA5" s="63" t="s">
        <v>1741</v>
      </c>
    </row>
    <row r="6" spans="1:105" ht="12" customHeight="1" x14ac:dyDescent="0.25">
      <c r="A6" s="97" t="s">
        <v>53</v>
      </c>
      <c r="B6" s="98">
        <v>1.5138919683214236</v>
      </c>
      <c r="C6" s="98">
        <v>1.3893092568123222</v>
      </c>
      <c r="D6" s="98">
        <v>1.0685377676649013</v>
      </c>
      <c r="E6" s="98">
        <v>0.86728300555041948</v>
      </c>
      <c r="F6" s="98">
        <v>0.80635314420703796</v>
      </c>
      <c r="G6" s="98">
        <v>0.51573525410371923</v>
      </c>
      <c r="H6" s="98">
        <v>0.48869228268052955</v>
      </c>
      <c r="I6" s="98">
        <v>0.40443945833905742</v>
      </c>
      <c r="J6" s="98">
        <v>0.4048563965295327</v>
      </c>
      <c r="K6" s="98">
        <v>0.28526766284898603</v>
      </c>
      <c r="L6" s="98">
        <v>0.31531795740084312</v>
      </c>
      <c r="M6" s="98">
        <v>0.20667815791970712</v>
      </c>
      <c r="N6" s="98">
        <v>0.23344222560427047</v>
      </c>
      <c r="O6" s="98">
        <v>0.18155753232194177</v>
      </c>
      <c r="P6" s="98">
        <v>0.14609993726278511</v>
      </c>
      <c r="Q6" s="98">
        <v>0.11862452220112522</v>
      </c>
      <c r="R6" s="98">
        <v>0.11601300006164737</v>
      </c>
      <c r="S6" s="98">
        <v>0.12678377845358219</v>
      </c>
      <c r="T6" s="98">
        <v>0.10895108692557856</v>
      </c>
      <c r="U6" s="98">
        <v>0.11083735030626907</v>
      </c>
      <c r="V6" s="98">
        <v>7.4375193291566513E-2</v>
      </c>
      <c r="W6" s="98">
        <v>6.2813186564647724E-2</v>
      </c>
      <c r="DA6" s="63" t="s">
        <v>1742</v>
      </c>
    </row>
    <row r="7" spans="1:105" ht="12.95" customHeight="1" x14ac:dyDescent="0.25">
      <c r="A7" s="121" t="s">
        <v>92</v>
      </c>
      <c r="B7" s="122">
        <f t="shared" ref="B7:W7" si="6">B8</f>
        <v>1.0869053387043474E-2</v>
      </c>
      <c r="C7" s="122">
        <f t="shared" si="6"/>
        <v>1.2936800265697598E-2</v>
      </c>
      <c r="D7" s="122">
        <f t="shared" si="6"/>
        <v>1.3894477338081234E-2</v>
      </c>
      <c r="E7" s="122">
        <f t="shared" si="6"/>
        <v>2.0196692033645595E-2</v>
      </c>
      <c r="F7" s="122">
        <f t="shared" si="6"/>
        <v>1.042307625275053E-2</v>
      </c>
      <c r="G7" s="122">
        <f t="shared" si="6"/>
        <v>8.9772211690952626E-3</v>
      </c>
      <c r="H7" s="122">
        <f t="shared" si="6"/>
        <v>8.4076617377164577E-3</v>
      </c>
      <c r="I7" s="122">
        <f t="shared" si="6"/>
        <v>6.4776335716737986E-3</v>
      </c>
      <c r="J7" s="122">
        <f t="shared" si="6"/>
        <v>4.504099057866735E-3</v>
      </c>
      <c r="K7" s="122">
        <f t="shared" si="6"/>
        <v>3.0153756219628443E-3</v>
      </c>
      <c r="L7" s="122">
        <f t="shared" si="6"/>
        <v>3.0427723113012556E-3</v>
      </c>
      <c r="M7" s="122">
        <f t="shared" si="6"/>
        <v>4.1005771736280418E-3</v>
      </c>
      <c r="N7" s="122">
        <f t="shared" si="6"/>
        <v>7.455345994198892E-3</v>
      </c>
      <c r="O7" s="122">
        <f t="shared" si="6"/>
        <v>1.3574343969981438E-2</v>
      </c>
      <c r="P7" s="122">
        <f t="shared" si="6"/>
        <v>1.0902572222724012E-2</v>
      </c>
      <c r="Q7" s="122">
        <f t="shared" si="6"/>
        <v>1.9833574751024742E-2</v>
      </c>
      <c r="R7" s="122">
        <f t="shared" si="6"/>
        <v>1.1511745011555658E-2</v>
      </c>
      <c r="S7" s="122">
        <f t="shared" si="6"/>
        <v>1.3205499745592757E-2</v>
      </c>
      <c r="T7" s="122">
        <f t="shared" si="6"/>
        <v>1.0309580274985032E-2</v>
      </c>
      <c r="U7" s="122">
        <f t="shared" si="6"/>
        <v>7.9700902728518878E-3</v>
      </c>
      <c r="V7" s="122">
        <f t="shared" si="6"/>
        <v>4.2803811791919874E-3</v>
      </c>
      <c r="W7" s="122">
        <f t="shared" si="6"/>
        <v>1.5698841962953642E-3</v>
      </c>
      <c r="DA7" s="130" t="s">
        <v>1743</v>
      </c>
    </row>
    <row r="8" spans="1:105" ht="12" customHeight="1" x14ac:dyDescent="0.25">
      <c r="A8" s="97" t="s">
        <v>53</v>
      </c>
      <c r="B8" s="98">
        <v>1.0869053387043474E-2</v>
      </c>
      <c r="C8" s="98">
        <v>1.2936800265697598E-2</v>
      </c>
      <c r="D8" s="98">
        <v>1.3894477338081234E-2</v>
      </c>
      <c r="E8" s="98">
        <v>2.0196692033645595E-2</v>
      </c>
      <c r="F8" s="98">
        <v>1.042307625275053E-2</v>
      </c>
      <c r="G8" s="98">
        <v>8.9772211690952626E-3</v>
      </c>
      <c r="H8" s="98">
        <v>8.4076617377164577E-3</v>
      </c>
      <c r="I8" s="98">
        <v>6.4776335716737986E-3</v>
      </c>
      <c r="J8" s="98">
        <v>4.504099057866735E-3</v>
      </c>
      <c r="K8" s="98">
        <v>3.0153756219628443E-3</v>
      </c>
      <c r="L8" s="98">
        <v>3.0427723113012556E-3</v>
      </c>
      <c r="M8" s="98">
        <v>4.1005771736280418E-3</v>
      </c>
      <c r="N8" s="98">
        <v>7.455345994198892E-3</v>
      </c>
      <c r="O8" s="98">
        <v>1.3574343969981438E-2</v>
      </c>
      <c r="P8" s="98">
        <v>1.0902572222724012E-2</v>
      </c>
      <c r="Q8" s="98">
        <v>1.9833574751024742E-2</v>
      </c>
      <c r="R8" s="98">
        <v>1.1511745011555658E-2</v>
      </c>
      <c r="S8" s="98">
        <v>1.3205499745592757E-2</v>
      </c>
      <c r="T8" s="98">
        <v>1.0309580274985032E-2</v>
      </c>
      <c r="U8" s="98">
        <v>7.9700902728518878E-3</v>
      </c>
      <c r="V8" s="98">
        <v>4.2803811791919874E-3</v>
      </c>
      <c r="W8" s="98">
        <v>1.5698841962953642E-3</v>
      </c>
      <c r="DA8" s="63" t="s">
        <v>1744</v>
      </c>
    </row>
    <row r="9" spans="1:105" ht="12" customHeight="1" x14ac:dyDescent="0.25">
      <c r="A9" s="121" t="s">
        <v>55</v>
      </c>
      <c r="B9" s="122">
        <v>25.464072622513868</v>
      </c>
      <c r="C9" s="122">
        <v>24.244451942119433</v>
      </c>
      <c r="D9" s="122">
        <v>21.825269084253669</v>
      </c>
      <c r="E9" s="122">
        <v>18.646230656440622</v>
      </c>
      <c r="F9" s="122">
        <v>16.662093682909024</v>
      </c>
      <c r="G9" s="122">
        <v>12.536122120629663</v>
      </c>
      <c r="H9" s="122">
        <v>11.761754090874595</v>
      </c>
      <c r="I9" s="122">
        <v>10.405796432192538</v>
      </c>
      <c r="J9" s="122">
        <v>9.6765285085836705</v>
      </c>
      <c r="K9" s="122">
        <v>8.3308314765716283</v>
      </c>
      <c r="L9" s="122">
        <v>7.8535647943388485</v>
      </c>
      <c r="M9" s="122">
        <v>6.2259044640795977</v>
      </c>
      <c r="N9" s="122">
        <v>5.4251738399921514</v>
      </c>
      <c r="O9" s="122">
        <v>4.8732280176073663</v>
      </c>
      <c r="P9" s="122">
        <v>4.4628200511464566</v>
      </c>
      <c r="Q9" s="122">
        <v>3.6207126497815505</v>
      </c>
      <c r="R9" s="122">
        <v>3.0801985177186104</v>
      </c>
      <c r="S9" s="122">
        <v>3.0680312528198455</v>
      </c>
      <c r="T9" s="122">
        <v>2.6974694873004816</v>
      </c>
      <c r="U9" s="122">
        <v>2.5641238459675346</v>
      </c>
      <c r="V9" s="122">
        <v>2.0115300293702574</v>
      </c>
      <c r="W9" s="122">
        <v>1.6147122478583102</v>
      </c>
      <c r="DA9" s="130" t="s">
        <v>1745</v>
      </c>
    </row>
    <row r="10" spans="1:105" ht="12" customHeight="1" x14ac:dyDescent="0.25">
      <c r="A10" s="97" t="s">
        <v>143</v>
      </c>
      <c r="B10" s="98">
        <v>3.0081882287052291</v>
      </c>
      <c r="C10" s="98">
        <v>3.1007812336862211</v>
      </c>
      <c r="D10" s="98">
        <v>3.0491036094541495</v>
      </c>
      <c r="E10" s="98">
        <v>2.8105731806194112</v>
      </c>
      <c r="F10" s="98">
        <v>3.0763988916727616</v>
      </c>
      <c r="G10" s="98">
        <v>2.2293075996209319</v>
      </c>
      <c r="H10" s="98">
        <v>2.4980984096352423</v>
      </c>
      <c r="I10" s="98">
        <v>2.459490816194851</v>
      </c>
      <c r="J10" s="98">
        <v>2.7087958656167332</v>
      </c>
      <c r="K10" s="98">
        <v>2.2761206791147623</v>
      </c>
      <c r="L10" s="98">
        <v>2.5497447583614448</v>
      </c>
      <c r="M10" s="98">
        <v>1.9238464538881126</v>
      </c>
      <c r="N10" s="98">
        <v>1.2539698468666092</v>
      </c>
      <c r="O10" s="98">
        <v>1.4603858235154406</v>
      </c>
      <c r="P10" s="98">
        <v>1.5951093593200598</v>
      </c>
      <c r="Q10" s="98">
        <v>1.2351745241253616</v>
      </c>
      <c r="R10" s="98">
        <v>0.74958692901669632</v>
      </c>
      <c r="S10" s="98">
        <v>0.75986720490629922</v>
      </c>
      <c r="T10" s="98">
        <v>0.56726329953637</v>
      </c>
      <c r="U10" s="98">
        <v>0.63685262215479133</v>
      </c>
      <c r="V10" s="98">
        <v>0.66029908327033915</v>
      </c>
      <c r="W10" s="98">
        <v>0.45840180231725858</v>
      </c>
      <c r="DA10" s="63" t="s">
        <v>1746</v>
      </c>
    </row>
    <row r="11" spans="1:105" ht="12" customHeight="1" x14ac:dyDescent="0.25">
      <c r="A11" s="97" t="s">
        <v>124</v>
      </c>
      <c r="B11" s="98">
        <v>0.82247823031670286</v>
      </c>
      <c r="C11" s="98">
        <v>0.62553021874116088</v>
      </c>
      <c r="D11" s="98">
        <v>0.56054768805912791</v>
      </c>
      <c r="E11" s="98">
        <v>0.41655955886927581</v>
      </c>
      <c r="F11" s="98">
        <v>0.35577840816681289</v>
      </c>
      <c r="G11" s="98">
        <v>0.34575691388661134</v>
      </c>
      <c r="H11" s="98">
        <v>0.28271826894809821</v>
      </c>
      <c r="I11" s="98">
        <v>0.25412746969884814</v>
      </c>
      <c r="J11" s="98">
        <v>0.25560309250146956</v>
      </c>
      <c r="K11" s="98">
        <v>0.14251344381575506</v>
      </c>
      <c r="L11" s="98">
        <v>0.11239733083080859</v>
      </c>
      <c r="M11" s="98">
        <v>8.8332562674409046E-2</v>
      </c>
      <c r="N11" s="98">
        <v>6.8258625203096737E-2</v>
      </c>
      <c r="O11" s="98">
        <v>4.2206144876884392E-2</v>
      </c>
      <c r="P11" s="98">
        <v>3.9671344983194731E-2</v>
      </c>
      <c r="Q11" s="98">
        <v>3.4717801300552131E-2</v>
      </c>
      <c r="R11" s="98">
        <v>2.9274549344743279E-2</v>
      </c>
      <c r="S11" s="98">
        <v>3.0953851911053862E-2</v>
      </c>
      <c r="T11" s="98">
        <v>2.7081851932626581E-2</v>
      </c>
      <c r="U11" s="98">
        <v>2.3183491041774699E-2</v>
      </c>
      <c r="V11" s="98">
        <v>1.4318117643985011E-2</v>
      </c>
      <c r="W11" s="98">
        <v>1.2682614860790697E-2</v>
      </c>
      <c r="DA11" s="63" t="s">
        <v>1747</v>
      </c>
    </row>
    <row r="12" spans="1:105" ht="12" customHeight="1" x14ac:dyDescent="0.25">
      <c r="A12" s="97" t="s">
        <v>123</v>
      </c>
      <c r="B12" s="98">
        <v>2.5681043827540679E-3</v>
      </c>
      <c r="C12" s="98">
        <v>1.9882179159926377E-3</v>
      </c>
      <c r="D12" s="98">
        <v>1.6637228735999097E-3</v>
      </c>
      <c r="E12" s="98">
        <v>1.234132974098336E-3</v>
      </c>
      <c r="F12" s="98">
        <v>1.2401454254390135E-3</v>
      </c>
      <c r="G12" s="98">
        <v>1.4344006815720878E-3</v>
      </c>
      <c r="H12" s="98">
        <v>1.5192908114320649E-3</v>
      </c>
      <c r="I12" s="98">
        <v>1.4471886635093207E-3</v>
      </c>
      <c r="J12" s="98">
        <v>1.5892882674990957E-3</v>
      </c>
      <c r="K12" s="98">
        <v>1.2810732060063359E-3</v>
      </c>
      <c r="L12" s="98">
        <v>1.0623236991891137E-3</v>
      </c>
      <c r="M12" s="98">
        <v>9.6319947171440547E-4</v>
      </c>
      <c r="N12" s="98">
        <v>5.8994944046683075E-4</v>
      </c>
      <c r="O12" s="98">
        <v>1.8928538598249388E-4</v>
      </c>
      <c r="P12" s="98">
        <v>2.0431032851461373E-4</v>
      </c>
      <c r="Q12" s="98">
        <v>2.1119781968334354E-4</v>
      </c>
      <c r="R12" s="98">
        <v>1.8347130049447169E-4</v>
      </c>
      <c r="S12" s="98">
        <v>1.9254226206478415E-4</v>
      </c>
      <c r="T12" s="98">
        <v>1.8301993644158335E-4</v>
      </c>
      <c r="U12" s="98">
        <v>0</v>
      </c>
      <c r="V12" s="98">
        <v>0</v>
      </c>
      <c r="W12" s="98">
        <v>0</v>
      </c>
      <c r="DA12" s="63" t="s">
        <v>1748</v>
      </c>
    </row>
    <row r="13" spans="1:105" ht="12" customHeight="1" x14ac:dyDescent="0.25">
      <c r="A13" s="100" t="s">
        <v>50</v>
      </c>
      <c r="B13" s="101">
        <v>9.6238979503716297E-4</v>
      </c>
      <c r="C13" s="101">
        <v>7.4184884328039574E-4</v>
      </c>
      <c r="D13" s="101">
        <v>6.2157283156974268E-4</v>
      </c>
      <c r="E13" s="101">
        <v>4.5675774829453101E-4</v>
      </c>
      <c r="F13" s="101">
        <v>4.5777023685307765E-4</v>
      </c>
      <c r="G13" s="101">
        <v>5.3246456083518912E-4</v>
      </c>
      <c r="H13" s="101">
        <v>4.6744335588043049E-4</v>
      </c>
      <c r="I13" s="101">
        <v>4.7060961116373332E-4</v>
      </c>
      <c r="J13" s="101">
        <v>5.6377946538794046E-4</v>
      </c>
      <c r="K13" s="101">
        <v>4.6154924225063709E-4</v>
      </c>
      <c r="L13" s="101">
        <v>3.3637251918651608E-4</v>
      </c>
      <c r="M13" s="101">
        <v>3.3504618870137525E-4</v>
      </c>
      <c r="N13" s="101">
        <v>2.0135341652598946E-4</v>
      </c>
      <c r="O13" s="101">
        <v>5.4843723739059856E-5</v>
      </c>
      <c r="P13" s="101">
        <v>6.0521659615826971E-5</v>
      </c>
      <c r="Q13" s="101">
        <v>4.9164517555844121E-5</v>
      </c>
      <c r="R13" s="101">
        <v>3.8736626546656181E-5</v>
      </c>
      <c r="S13" s="101">
        <v>4.7957398553211296E-5</v>
      </c>
      <c r="T13" s="101">
        <v>5.2481123486921841E-5</v>
      </c>
      <c r="U13" s="101">
        <v>0</v>
      </c>
      <c r="V13" s="101">
        <v>0</v>
      </c>
      <c r="W13" s="101">
        <v>0</v>
      </c>
      <c r="DA13" s="131" t="s">
        <v>1749</v>
      </c>
    </row>
    <row r="14" spans="1:105" ht="12" customHeight="1" x14ac:dyDescent="0.25">
      <c r="A14" s="103" t="s">
        <v>52</v>
      </c>
      <c r="B14" s="104">
        <v>1.6057145877169049E-3</v>
      </c>
      <c r="C14" s="104">
        <v>1.2463690727122418E-3</v>
      </c>
      <c r="D14" s="104">
        <v>1.042150042030167E-3</v>
      </c>
      <c r="E14" s="104">
        <v>7.7737522580380498E-4</v>
      </c>
      <c r="F14" s="104">
        <v>7.823751885859358E-4</v>
      </c>
      <c r="G14" s="104">
        <v>9.0193612073689866E-4</v>
      </c>
      <c r="H14" s="104">
        <v>1.0518474555516345E-3</v>
      </c>
      <c r="I14" s="104">
        <v>9.7657905234558749E-4</v>
      </c>
      <c r="J14" s="104">
        <v>1.0255088021111553E-3</v>
      </c>
      <c r="K14" s="104">
        <v>8.1952396375569868E-4</v>
      </c>
      <c r="L14" s="104">
        <v>7.2595118000259775E-4</v>
      </c>
      <c r="M14" s="104">
        <v>6.2815328301303022E-4</v>
      </c>
      <c r="N14" s="104">
        <v>3.8859602394084134E-4</v>
      </c>
      <c r="O14" s="104">
        <v>1.3444166224343401E-4</v>
      </c>
      <c r="P14" s="104">
        <v>1.4378866889878676E-4</v>
      </c>
      <c r="Q14" s="104">
        <v>1.6203330212749941E-4</v>
      </c>
      <c r="R14" s="104">
        <v>1.4473467394781551E-4</v>
      </c>
      <c r="S14" s="104">
        <v>1.4458486351157286E-4</v>
      </c>
      <c r="T14" s="104">
        <v>1.3053881295466152E-4</v>
      </c>
      <c r="U14" s="104">
        <v>0</v>
      </c>
      <c r="V14" s="104">
        <v>0</v>
      </c>
      <c r="W14" s="104">
        <v>0</v>
      </c>
      <c r="DA14" s="132" t="s">
        <v>1750</v>
      </c>
    </row>
    <row r="15" spans="1:105" ht="12" customHeight="1" x14ac:dyDescent="0.25">
      <c r="A15" s="106" t="s">
        <v>122</v>
      </c>
      <c r="B15" s="101">
        <v>16.264929502643053</v>
      </c>
      <c r="C15" s="101">
        <v>15.401288019246692</v>
      </c>
      <c r="D15" s="101">
        <v>13.672933021694137</v>
      </c>
      <c r="E15" s="101">
        <v>11.506870901019965</v>
      </c>
      <c r="F15" s="101">
        <v>9.597566243131487</v>
      </c>
      <c r="G15" s="101">
        <v>6.7937584365587336</v>
      </c>
      <c r="H15" s="101">
        <v>5.5028195663269646</v>
      </c>
      <c r="I15" s="101">
        <v>4.5000269399043349</v>
      </c>
      <c r="J15" s="101">
        <v>3.8208606855342664</v>
      </c>
      <c r="K15" s="101">
        <v>3.2564694684366762</v>
      </c>
      <c r="L15" s="101">
        <v>2.857205374003783</v>
      </c>
      <c r="M15" s="101">
        <v>2.2980106871116992</v>
      </c>
      <c r="N15" s="101">
        <v>2.1947897213410394</v>
      </c>
      <c r="O15" s="101">
        <v>1.7669825679109605</v>
      </c>
      <c r="P15" s="101">
        <v>1.4735145964928809</v>
      </c>
      <c r="Q15" s="101">
        <v>1.2155156841253938</v>
      </c>
      <c r="R15" s="101">
        <v>1.1890124912824103</v>
      </c>
      <c r="S15" s="101">
        <v>1.1606218645779154</v>
      </c>
      <c r="T15" s="101">
        <v>1.091584005598587</v>
      </c>
      <c r="U15" s="101">
        <v>0.98601840965497189</v>
      </c>
      <c r="V15" s="101">
        <v>0.70004600065156242</v>
      </c>
      <c r="W15" s="101">
        <v>0.60290880169384353</v>
      </c>
      <c r="DA15" s="131" t="s">
        <v>1751</v>
      </c>
    </row>
    <row r="16" spans="1:105" ht="12" customHeight="1" x14ac:dyDescent="0.25">
      <c r="A16" s="107" t="s">
        <v>121</v>
      </c>
      <c r="B16" s="104">
        <v>5.3659085564661275</v>
      </c>
      <c r="C16" s="104">
        <v>5.1148642525293671</v>
      </c>
      <c r="D16" s="104">
        <v>4.5410210421726571</v>
      </c>
      <c r="E16" s="104">
        <v>3.9109928829578711</v>
      </c>
      <c r="F16" s="104">
        <v>3.6311099945125225</v>
      </c>
      <c r="G16" s="104">
        <v>3.1658647698818134</v>
      </c>
      <c r="H16" s="104">
        <v>3.4765985551528584</v>
      </c>
      <c r="I16" s="104">
        <v>3.1907040177309942</v>
      </c>
      <c r="J16" s="104">
        <v>2.8896795766637022</v>
      </c>
      <c r="K16" s="104">
        <v>2.6544468119984286</v>
      </c>
      <c r="L16" s="104">
        <v>2.3331550074436231</v>
      </c>
      <c r="M16" s="104">
        <v>1.9147515609336625</v>
      </c>
      <c r="N16" s="104">
        <v>1.9075656971409396</v>
      </c>
      <c r="O16" s="104">
        <v>1.6034641959180986</v>
      </c>
      <c r="P16" s="104">
        <v>1.354320440021807</v>
      </c>
      <c r="Q16" s="104">
        <v>1.1350934424105596</v>
      </c>
      <c r="R16" s="104">
        <v>1.1121410767742659</v>
      </c>
      <c r="S16" s="104">
        <v>1.1163957891625125</v>
      </c>
      <c r="T16" s="104">
        <v>1.0113573102964564</v>
      </c>
      <c r="U16" s="104">
        <v>0.91806932311599643</v>
      </c>
      <c r="V16" s="104">
        <v>0.63686682780437076</v>
      </c>
      <c r="W16" s="104">
        <v>0.54071902898641733</v>
      </c>
      <c r="DA16" s="132" t="s">
        <v>1752</v>
      </c>
    </row>
    <row r="17" spans="1:105" ht="12" customHeight="1" x14ac:dyDescent="0.25">
      <c r="A17" s="108" t="s">
        <v>53</v>
      </c>
      <c r="B17" s="98">
        <v>2.0089732245384746</v>
      </c>
      <c r="C17" s="98">
        <v>1.9069662893730475</v>
      </c>
      <c r="D17" s="98">
        <v>1.6980926844243702</v>
      </c>
      <c r="E17" s="98">
        <v>1.4500080449412138</v>
      </c>
      <c r="F17" s="98">
        <v>1.3437100719062662</v>
      </c>
      <c r="G17" s="98">
        <v>1.1725999564556988</v>
      </c>
      <c r="H17" s="98">
        <v>1.0709900625929802</v>
      </c>
      <c r="I17" s="98">
        <v>1.0365341607049805</v>
      </c>
      <c r="J17" s="98">
        <v>1.0207325444910618</v>
      </c>
      <c r="K17" s="98">
        <v>0.96074119866961016</v>
      </c>
      <c r="L17" s="98">
        <v>0.74463849801029014</v>
      </c>
      <c r="M17" s="98">
        <v>0.66599976973226049</v>
      </c>
      <c r="N17" s="98">
        <v>0.65318408317734067</v>
      </c>
      <c r="O17" s="98">
        <v>0.47117722382545568</v>
      </c>
      <c r="P17" s="98">
        <v>0.4023671126950496</v>
      </c>
      <c r="Q17" s="98">
        <v>0.26596107751264503</v>
      </c>
      <c r="R17" s="98">
        <v>0.23527705993115922</v>
      </c>
      <c r="S17" s="98">
        <v>0.27931691651796536</v>
      </c>
      <c r="T17" s="98">
        <v>0.291325369449912</v>
      </c>
      <c r="U17" s="98">
        <v>0.27323778905905677</v>
      </c>
      <c r="V17" s="98">
        <v>0.19516608332532198</v>
      </c>
      <c r="W17" s="98">
        <v>0.17382101719712154</v>
      </c>
      <c r="DA17" s="63" t="s">
        <v>1753</v>
      </c>
    </row>
    <row r="18" spans="1:105" ht="12" customHeight="1" x14ac:dyDescent="0.25">
      <c r="A18" s="108" t="s">
        <v>52</v>
      </c>
      <c r="B18" s="98">
        <v>3.3569353319276525</v>
      </c>
      <c r="C18" s="98">
        <v>3.2078979631563196</v>
      </c>
      <c r="D18" s="98">
        <v>2.8429283577482871</v>
      </c>
      <c r="E18" s="98">
        <v>2.4609848380166572</v>
      </c>
      <c r="F18" s="98">
        <v>2.287399922606256</v>
      </c>
      <c r="G18" s="98">
        <v>1.9932648134261146</v>
      </c>
      <c r="H18" s="98">
        <v>2.4056084925598782</v>
      </c>
      <c r="I18" s="98">
        <v>2.1541698570260137</v>
      </c>
      <c r="J18" s="98">
        <v>1.8689470321726405</v>
      </c>
      <c r="K18" s="98">
        <v>1.6937056133288182</v>
      </c>
      <c r="L18" s="98">
        <v>1.5885165094333331</v>
      </c>
      <c r="M18" s="98">
        <v>1.2487517912014021</v>
      </c>
      <c r="N18" s="98">
        <v>1.2543816139635988</v>
      </c>
      <c r="O18" s="98">
        <v>1.132286972092643</v>
      </c>
      <c r="P18" s="98">
        <v>0.95195332732675741</v>
      </c>
      <c r="Q18" s="98">
        <v>0.86913236489791468</v>
      </c>
      <c r="R18" s="98">
        <v>0.87686401684310677</v>
      </c>
      <c r="S18" s="98">
        <v>0.83707887264454717</v>
      </c>
      <c r="T18" s="98">
        <v>0.72003194084654432</v>
      </c>
      <c r="U18" s="98">
        <v>0.6448315340569396</v>
      </c>
      <c r="V18" s="98">
        <v>0.44170074447904883</v>
      </c>
      <c r="W18" s="98">
        <v>0.36689801178929576</v>
      </c>
      <c r="DA18" s="63" t="s">
        <v>1754</v>
      </c>
    </row>
    <row r="19" spans="1:105" ht="12" customHeight="1" x14ac:dyDescent="0.25">
      <c r="A19" s="121" t="s">
        <v>54</v>
      </c>
      <c r="B19" s="122">
        <v>3.8365364804413757</v>
      </c>
      <c r="C19" s="122">
        <v>4.053210701547818</v>
      </c>
      <c r="D19" s="122">
        <v>3.6704088586605264</v>
      </c>
      <c r="E19" s="122">
        <v>3.1087363427864179</v>
      </c>
      <c r="F19" s="122">
        <v>2.8939852818121548</v>
      </c>
      <c r="G19" s="122">
        <v>1.9325360372321414</v>
      </c>
      <c r="H19" s="122">
        <v>2.0021307891374867</v>
      </c>
      <c r="I19" s="122">
        <v>1.5308549651151988</v>
      </c>
      <c r="J19" s="122">
        <v>1.5036343700323869</v>
      </c>
      <c r="K19" s="122">
        <v>1.5629041172735092</v>
      </c>
      <c r="L19" s="122">
        <v>1.3794078470430289</v>
      </c>
      <c r="M19" s="122">
        <v>1.1313337827418788</v>
      </c>
      <c r="N19" s="122">
        <v>1.0563738277022829</v>
      </c>
      <c r="O19" s="122">
        <v>0.86374996500934031</v>
      </c>
      <c r="P19" s="122">
        <v>0.77776276567785996</v>
      </c>
      <c r="Q19" s="122">
        <v>0.63851509871225753</v>
      </c>
      <c r="R19" s="122">
        <v>0.59675740557339907</v>
      </c>
      <c r="S19" s="122">
        <v>0.58071848837532791</v>
      </c>
      <c r="T19" s="122">
        <v>0.53859486828134018</v>
      </c>
      <c r="U19" s="122">
        <v>0.49268960425254887</v>
      </c>
      <c r="V19" s="122">
        <v>0.37614320411096897</v>
      </c>
      <c r="W19" s="122">
        <v>0.32542964884309972</v>
      </c>
      <c r="DA19" s="130" t="s">
        <v>1755</v>
      </c>
    </row>
    <row r="20" spans="1:105" ht="12" customHeight="1" x14ac:dyDescent="0.25">
      <c r="A20" s="97" t="s">
        <v>51</v>
      </c>
      <c r="B20" s="98">
        <v>0.16916244378757966</v>
      </c>
      <c r="C20" s="98">
        <v>0.17393358459706587</v>
      </c>
      <c r="D20" s="98">
        <v>0.15560539232270088</v>
      </c>
      <c r="E20" s="98">
        <v>0.12742328422605723</v>
      </c>
      <c r="F20" s="98">
        <v>0.13333877547975409</v>
      </c>
      <c r="G20" s="98">
        <v>7.7039503701448991E-2</v>
      </c>
      <c r="H20" s="98">
        <v>8.634232358782859E-2</v>
      </c>
      <c r="I20" s="98">
        <v>6.6296199845209292E-2</v>
      </c>
      <c r="J20" s="98">
        <v>7.0521932199100079E-2</v>
      </c>
      <c r="K20" s="98">
        <v>6.2324432789666873E-2</v>
      </c>
      <c r="L20" s="98">
        <v>6.2037017757830687E-2</v>
      </c>
      <c r="M20" s="98">
        <v>6.0710730216863386E-2</v>
      </c>
      <c r="N20" s="98">
        <v>5.6145923907953345E-2</v>
      </c>
      <c r="O20" s="98">
        <v>3.9835273615472885E-2</v>
      </c>
      <c r="P20" s="98">
        <v>2.1558947885476194E-2</v>
      </c>
      <c r="Q20" s="98">
        <v>2.9141961678103449E-2</v>
      </c>
      <c r="R20" s="98">
        <v>3.1007981747145343E-2</v>
      </c>
      <c r="S20" s="98">
        <v>3.5532392153740787E-2</v>
      </c>
      <c r="T20" s="98">
        <v>3.2783852835655117E-2</v>
      </c>
      <c r="U20" s="98">
        <v>2.9739996013369546E-2</v>
      </c>
      <c r="V20" s="98">
        <v>2.9439543596888409E-2</v>
      </c>
      <c r="W20" s="98">
        <v>2.5485510305901151E-2</v>
      </c>
      <c r="DA20" s="63" t="s">
        <v>1756</v>
      </c>
    </row>
    <row r="21" spans="1:105" ht="12" customHeight="1" x14ac:dyDescent="0.25">
      <c r="A21" s="97" t="s">
        <v>50</v>
      </c>
      <c r="B21" s="98">
        <v>2.4023253680181451E-2</v>
      </c>
      <c r="C21" s="98">
        <v>2.5103408545534094E-2</v>
      </c>
      <c r="D21" s="98">
        <v>2.2528447023541898E-2</v>
      </c>
      <c r="E21" s="98">
        <v>1.7927279040452417E-2</v>
      </c>
      <c r="F21" s="98">
        <v>1.663224394701332E-2</v>
      </c>
      <c r="G21" s="98">
        <v>1.1289510498568356E-2</v>
      </c>
      <c r="H21" s="98">
        <v>1.0667280973580827E-2</v>
      </c>
      <c r="I21" s="98">
        <v>7.6923494791153752E-3</v>
      </c>
      <c r="J21" s="98">
        <v>7.4138446696274535E-3</v>
      </c>
      <c r="K21" s="98">
        <v>7.9041235950738746E-3</v>
      </c>
      <c r="L21" s="98">
        <v>6.7631279006690618E-3</v>
      </c>
      <c r="M21" s="98">
        <v>4.1950620694344966E-3</v>
      </c>
      <c r="N21" s="98">
        <v>1.9335242747492798E-3</v>
      </c>
      <c r="O21" s="98">
        <v>8.3405558279549903E-4</v>
      </c>
      <c r="P21" s="98">
        <v>9.9944318222900145E-4</v>
      </c>
      <c r="Q21" s="98">
        <v>1.3997440453622253E-3</v>
      </c>
      <c r="R21" s="98">
        <v>1.982798730602915E-3</v>
      </c>
      <c r="S21" s="98">
        <v>1.8327445832208972E-3</v>
      </c>
      <c r="T21" s="98">
        <v>1.4261992829589327E-3</v>
      </c>
      <c r="U21" s="98">
        <v>1.0336532599873201E-3</v>
      </c>
      <c r="V21" s="98">
        <v>5.8737994853473835E-4</v>
      </c>
      <c r="W21" s="98">
        <v>6.9762773499082561E-4</v>
      </c>
      <c r="DA21" s="63" t="s">
        <v>1757</v>
      </c>
    </row>
    <row r="22" spans="1:105" ht="12" customHeight="1" x14ac:dyDescent="0.25">
      <c r="A22" s="109" t="s">
        <v>120</v>
      </c>
      <c r="B22" s="33">
        <v>3.6433507829736147</v>
      </c>
      <c r="C22" s="33">
        <v>3.8541737084052179</v>
      </c>
      <c r="D22" s="33">
        <v>3.4922750193142837</v>
      </c>
      <c r="E22" s="33">
        <v>2.9633857795199083</v>
      </c>
      <c r="F22" s="33">
        <v>2.7440142623853871</v>
      </c>
      <c r="G22" s="33">
        <v>1.8442070230321241</v>
      </c>
      <c r="H22" s="33">
        <v>1.9051211845760774</v>
      </c>
      <c r="I22" s="33">
        <v>1.4568664157908742</v>
      </c>
      <c r="J22" s="33">
        <v>1.4256985931636594</v>
      </c>
      <c r="K22" s="33">
        <v>1.4926755608887685</v>
      </c>
      <c r="L22" s="33">
        <v>1.3106077013845292</v>
      </c>
      <c r="M22" s="33">
        <v>1.0664279904555809</v>
      </c>
      <c r="N22" s="33">
        <v>0.99829437951958033</v>
      </c>
      <c r="O22" s="33">
        <v>0.82308063581107194</v>
      </c>
      <c r="P22" s="33">
        <v>0.75520437461015477</v>
      </c>
      <c r="Q22" s="33">
        <v>0.60797339298879183</v>
      </c>
      <c r="R22" s="33">
        <v>0.56376662509565079</v>
      </c>
      <c r="S22" s="33">
        <v>0.54335335163836618</v>
      </c>
      <c r="T22" s="33">
        <v>0.50438481616272612</v>
      </c>
      <c r="U22" s="33">
        <v>0.46191595497919202</v>
      </c>
      <c r="V22" s="33">
        <v>0.34611628056554583</v>
      </c>
      <c r="W22" s="33">
        <v>0.29924651080220777</v>
      </c>
      <c r="DA22" s="60" t="s">
        <v>1758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29.768744406544833</v>
      </c>
      <c r="C24" s="117">
        <f t="shared" si="7"/>
        <v>25.812355518088705</v>
      </c>
      <c r="D24" s="117">
        <f t="shared" si="7"/>
        <v>23.458407629059792</v>
      </c>
      <c r="E24" s="117">
        <f t="shared" si="7"/>
        <v>20.862482370709394</v>
      </c>
      <c r="F24" s="117">
        <f t="shared" si="7"/>
        <v>21.283135760553428</v>
      </c>
      <c r="G24" s="117">
        <f t="shared" si="7"/>
        <v>26.460409492585118</v>
      </c>
      <c r="H24" s="117">
        <f t="shared" si="7"/>
        <v>27.053934944588168</v>
      </c>
      <c r="I24" s="117">
        <f t="shared" si="7"/>
        <v>28.441960465865066</v>
      </c>
      <c r="J24" s="117">
        <f t="shared" si="7"/>
        <v>29.346007971553988</v>
      </c>
      <c r="K24" s="117">
        <f t="shared" si="7"/>
        <v>21.668372844156053</v>
      </c>
      <c r="L24" s="117">
        <f t="shared" si="7"/>
        <v>22.527098346470169</v>
      </c>
      <c r="M24" s="117">
        <f t="shared" si="7"/>
        <v>16.309233261221642</v>
      </c>
      <c r="N24" s="117">
        <f t="shared" si="7"/>
        <v>17.552410311870627</v>
      </c>
      <c r="O24" s="117">
        <f t="shared" si="7"/>
        <v>20.59809783716787</v>
      </c>
      <c r="P24" s="117">
        <f t="shared" si="7"/>
        <v>17.758867091742076</v>
      </c>
      <c r="Q24" s="117">
        <f t="shared" si="7"/>
        <v>17.963820552587304</v>
      </c>
      <c r="R24" s="117">
        <f t="shared" ref="R24:V24" si="8">R25+R28+R30+R39</f>
        <v>18.675736361698227</v>
      </c>
      <c r="S24" s="117">
        <f t="shared" si="8"/>
        <v>23.004175799491144</v>
      </c>
      <c r="T24" s="117">
        <f t="shared" si="8"/>
        <v>22.052681933205886</v>
      </c>
      <c r="U24" s="117">
        <f t="shared" si="8"/>
        <v>23.155536998793888</v>
      </c>
      <c r="V24" s="117">
        <f t="shared" si="8"/>
        <v>24.113383855267084</v>
      </c>
      <c r="W24" s="117">
        <f t="shared" ref="W24" si="9">W25+W28+W30+W39</f>
        <v>25.596501036458502</v>
      </c>
      <c r="DA24" s="129" t="s">
        <v>1759</v>
      </c>
    </row>
    <row r="25" spans="1:105" ht="12.95" customHeight="1" x14ac:dyDescent="0.25">
      <c r="A25" s="121" t="s">
        <v>57</v>
      </c>
      <c r="B25" s="122">
        <f t="shared" ref="B25:Q25" si="10">SUM(B26:B27)</f>
        <v>24.554127044953006</v>
      </c>
      <c r="C25" s="122">
        <f t="shared" si="10"/>
        <v>20.858064624562015</v>
      </c>
      <c r="D25" s="122">
        <f t="shared" si="10"/>
        <v>18.740665224190487</v>
      </c>
      <c r="E25" s="122">
        <f t="shared" si="10"/>
        <v>16.397032242801298</v>
      </c>
      <c r="F25" s="122">
        <f t="shared" si="10"/>
        <v>16.61989186179861</v>
      </c>
      <c r="G25" s="122">
        <f t="shared" si="10"/>
        <v>21.73518897409182</v>
      </c>
      <c r="H25" s="122">
        <f t="shared" si="10"/>
        <v>21.664165643814023</v>
      </c>
      <c r="I25" s="122">
        <f t="shared" si="10"/>
        <v>22.943348328674322</v>
      </c>
      <c r="J25" s="122">
        <f t="shared" si="10"/>
        <v>24.024210862938268</v>
      </c>
      <c r="K25" s="122">
        <f t="shared" si="10"/>
        <v>16.665920912640537</v>
      </c>
      <c r="L25" s="122">
        <f t="shared" si="10"/>
        <v>18.093320734595714</v>
      </c>
      <c r="M25" s="122">
        <f t="shared" si="10"/>
        <v>12.559919419507462</v>
      </c>
      <c r="N25" s="122">
        <f t="shared" si="10"/>
        <v>13.764255680164137</v>
      </c>
      <c r="O25" s="122">
        <f t="shared" si="10"/>
        <v>16.707017298130019</v>
      </c>
      <c r="P25" s="122">
        <f t="shared" si="10"/>
        <v>13.874127551683006</v>
      </c>
      <c r="Q25" s="122">
        <f t="shared" si="10"/>
        <v>14.099690772761004</v>
      </c>
      <c r="R25" s="122">
        <f t="shared" ref="R25:V25" si="11">SUM(R26:R27)</f>
        <v>14.707974032827032</v>
      </c>
      <c r="S25" s="122">
        <f t="shared" si="11"/>
        <v>18.777373779746117</v>
      </c>
      <c r="T25" s="122">
        <f t="shared" si="11"/>
        <v>17.773972846391676</v>
      </c>
      <c r="U25" s="122">
        <f t="shared" si="11"/>
        <v>18.663138426194031</v>
      </c>
      <c r="V25" s="122">
        <f t="shared" si="11"/>
        <v>19.733058853835331</v>
      </c>
      <c r="W25" s="122">
        <f t="shared" ref="W25" si="12">SUM(W26:W27)</f>
        <v>20.7477472469986</v>
      </c>
      <c r="DA25" s="130" t="s">
        <v>1760</v>
      </c>
    </row>
    <row r="26" spans="1:105" ht="12" customHeight="1" x14ac:dyDescent="0.25">
      <c r="A26" s="97" t="s">
        <v>74</v>
      </c>
      <c r="B26" s="98">
        <v>23.871597100383458</v>
      </c>
      <c r="C26" s="98">
        <v>20.292653719463051</v>
      </c>
      <c r="D26" s="98">
        <v>18.2482722422099</v>
      </c>
      <c r="E26" s="98">
        <v>15.976357184452182</v>
      </c>
      <c r="F26" s="98">
        <v>16.206641510157269</v>
      </c>
      <c r="G26" s="98">
        <v>21.257257938182939</v>
      </c>
      <c r="H26" s="98">
        <v>21.185033598832515</v>
      </c>
      <c r="I26" s="98">
        <v>22.453285447900285</v>
      </c>
      <c r="J26" s="98">
        <v>23.517368732355855</v>
      </c>
      <c r="K26" s="98">
        <v>16.317459191802524</v>
      </c>
      <c r="L26" s="98">
        <v>17.717900927116734</v>
      </c>
      <c r="M26" s="98">
        <v>12.301873810898531</v>
      </c>
      <c r="N26" s="98">
        <v>13.484055719247918</v>
      </c>
      <c r="O26" s="98">
        <v>16.370077692809872</v>
      </c>
      <c r="P26" s="98">
        <v>13.596591079522618</v>
      </c>
      <c r="Q26" s="98">
        <v>13.819814601602218</v>
      </c>
      <c r="R26" s="98">
        <v>14.417676717738246</v>
      </c>
      <c r="S26" s="98">
        <v>18.408532992240083</v>
      </c>
      <c r="T26" s="98">
        <v>17.426198564433012</v>
      </c>
      <c r="U26" s="98">
        <v>18.299031487921265</v>
      </c>
      <c r="V26" s="98">
        <v>19.348861365753578</v>
      </c>
      <c r="W26" s="98">
        <v>20.344185411431887</v>
      </c>
      <c r="DA26" s="63" t="s">
        <v>1761</v>
      </c>
    </row>
    <row r="27" spans="1:105" ht="12" customHeight="1" x14ac:dyDescent="0.25">
      <c r="A27" s="97" t="s">
        <v>53</v>
      </c>
      <c r="B27" s="98">
        <v>0.68252994456954952</v>
      </c>
      <c r="C27" s="98">
        <v>0.56541090509896419</v>
      </c>
      <c r="D27" s="98">
        <v>0.49239298198058473</v>
      </c>
      <c r="E27" s="98">
        <v>0.42067505834911595</v>
      </c>
      <c r="F27" s="98">
        <v>0.41325035164134066</v>
      </c>
      <c r="G27" s="98">
        <v>0.4779310359088797</v>
      </c>
      <c r="H27" s="98">
        <v>0.47913204498150774</v>
      </c>
      <c r="I27" s="98">
        <v>0.49006288077403853</v>
      </c>
      <c r="J27" s="98">
        <v>0.50684213058241168</v>
      </c>
      <c r="K27" s="98">
        <v>0.34846172083801263</v>
      </c>
      <c r="L27" s="98">
        <v>0.37541980747898007</v>
      </c>
      <c r="M27" s="98">
        <v>0.25804560860893061</v>
      </c>
      <c r="N27" s="98">
        <v>0.2801999609162184</v>
      </c>
      <c r="O27" s="98">
        <v>0.33693960532014822</v>
      </c>
      <c r="P27" s="98">
        <v>0.27753647216038851</v>
      </c>
      <c r="Q27" s="98">
        <v>0.27987617115878644</v>
      </c>
      <c r="R27" s="98">
        <v>0.29029731508878615</v>
      </c>
      <c r="S27" s="98">
        <v>0.36884078750603327</v>
      </c>
      <c r="T27" s="98">
        <v>0.34777428195866206</v>
      </c>
      <c r="U27" s="98">
        <v>0.36410693827276724</v>
      </c>
      <c r="V27" s="98">
        <v>0.3841974880817533</v>
      </c>
      <c r="W27" s="98">
        <v>0.40356183556671343</v>
      </c>
      <c r="DA27" s="63" t="s">
        <v>1762</v>
      </c>
    </row>
    <row r="28" spans="1:105" ht="12.95" customHeight="1" x14ac:dyDescent="0.25">
      <c r="A28" s="121" t="s">
        <v>92</v>
      </c>
      <c r="B28" s="122">
        <f t="shared" ref="B28:W28" si="13">B29</f>
        <v>1.9293579897075317E-3</v>
      </c>
      <c r="C28" s="122">
        <f t="shared" si="13"/>
        <v>2.285465946692673E-3</v>
      </c>
      <c r="D28" s="122">
        <f t="shared" si="13"/>
        <v>2.4740563781639078E-3</v>
      </c>
      <c r="E28" s="122">
        <f t="shared" si="13"/>
        <v>3.6520696746339667E-3</v>
      </c>
      <c r="F28" s="122">
        <f t="shared" si="13"/>
        <v>2.3632424000474485E-3</v>
      </c>
      <c r="G28" s="122">
        <f t="shared" si="13"/>
        <v>3.205529286648533E-3</v>
      </c>
      <c r="H28" s="122">
        <f t="shared" si="13"/>
        <v>5.735310168829273E-3</v>
      </c>
      <c r="I28" s="122">
        <f t="shared" si="13"/>
        <v>7.6299267630329654E-3</v>
      </c>
      <c r="J28" s="122">
        <f t="shared" si="13"/>
        <v>7.8188509783008401E-3</v>
      </c>
      <c r="K28" s="122">
        <f t="shared" si="13"/>
        <v>8.4502301187957349E-3</v>
      </c>
      <c r="L28" s="122">
        <f t="shared" si="13"/>
        <v>9.1367913369393601E-3</v>
      </c>
      <c r="M28" s="122">
        <f t="shared" si="13"/>
        <v>7.6565104289935855E-3</v>
      </c>
      <c r="N28" s="122">
        <f t="shared" si="13"/>
        <v>7.6189936284744167E-3</v>
      </c>
      <c r="O28" s="122">
        <f t="shared" si="13"/>
        <v>7.9112347258511306E-3</v>
      </c>
      <c r="P28" s="122">
        <f t="shared" si="13"/>
        <v>4.2689025477850506E-3</v>
      </c>
      <c r="Q28" s="122">
        <f t="shared" si="13"/>
        <v>6.0960224509069225E-3</v>
      </c>
      <c r="R28" s="122">
        <f t="shared" si="13"/>
        <v>3.3102756867723886E-3</v>
      </c>
      <c r="S28" s="122">
        <f t="shared" si="13"/>
        <v>5.0382523235383454E-3</v>
      </c>
      <c r="T28" s="122">
        <f t="shared" si="13"/>
        <v>6.1642473478518102E-3</v>
      </c>
      <c r="U28" s="122">
        <f t="shared" si="13"/>
        <v>8.5587920146407113E-3</v>
      </c>
      <c r="V28" s="122">
        <f t="shared" si="13"/>
        <v>9.6902189410561553E-3</v>
      </c>
      <c r="W28" s="122">
        <f t="shared" si="13"/>
        <v>8.4180551519222047E-3</v>
      </c>
      <c r="DA28" s="130" t="s">
        <v>1763</v>
      </c>
    </row>
    <row r="29" spans="1:105" ht="12" customHeight="1" x14ac:dyDescent="0.25">
      <c r="A29" s="97" t="s">
        <v>53</v>
      </c>
      <c r="B29" s="98">
        <v>1.9293579897075317E-3</v>
      </c>
      <c r="C29" s="98">
        <v>2.285465946692673E-3</v>
      </c>
      <c r="D29" s="98">
        <v>2.4740563781639078E-3</v>
      </c>
      <c r="E29" s="98">
        <v>3.6520696746339667E-3</v>
      </c>
      <c r="F29" s="98">
        <v>2.3632424000474485E-3</v>
      </c>
      <c r="G29" s="98">
        <v>3.205529286648533E-3</v>
      </c>
      <c r="H29" s="98">
        <v>5.735310168829273E-3</v>
      </c>
      <c r="I29" s="98">
        <v>7.6299267630329654E-3</v>
      </c>
      <c r="J29" s="98">
        <v>7.8188509783008401E-3</v>
      </c>
      <c r="K29" s="98">
        <v>8.4502301187957349E-3</v>
      </c>
      <c r="L29" s="98">
        <v>9.1367913369393601E-3</v>
      </c>
      <c r="M29" s="98">
        <v>7.6565104289935855E-3</v>
      </c>
      <c r="N29" s="98">
        <v>7.6189936284744167E-3</v>
      </c>
      <c r="O29" s="98">
        <v>7.9112347258511306E-3</v>
      </c>
      <c r="P29" s="98">
        <v>4.2689025477850506E-3</v>
      </c>
      <c r="Q29" s="98">
        <v>6.0960224509069225E-3</v>
      </c>
      <c r="R29" s="98">
        <v>3.3102756867723886E-3</v>
      </c>
      <c r="S29" s="98">
        <v>5.0382523235383454E-3</v>
      </c>
      <c r="T29" s="98">
        <v>6.1642473478518102E-3</v>
      </c>
      <c r="U29" s="98">
        <v>8.5587920146407113E-3</v>
      </c>
      <c r="V29" s="98">
        <v>9.6902189410561553E-3</v>
      </c>
      <c r="W29" s="98">
        <v>8.4180551519222047E-3</v>
      </c>
      <c r="DA29" s="63" t="s">
        <v>1764</v>
      </c>
    </row>
    <row r="30" spans="1:105" ht="12" customHeight="1" x14ac:dyDescent="0.25">
      <c r="A30" s="121" t="s">
        <v>55</v>
      </c>
      <c r="B30" s="122">
        <v>4.5312967056629248</v>
      </c>
      <c r="C30" s="122">
        <v>4.2420281644653421</v>
      </c>
      <c r="D30" s="122">
        <v>4.0362642375506557</v>
      </c>
      <c r="E30" s="122">
        <v>3.8259703848420106</v>
      </c>
      <c r="F30" s="122">
        <v>3.9638521287137731</v>
      </c>
      <c r="G30" s="122">
        <v>4.0980014359466477</v>
      </c>
      <c r="H30" s="122">
        <v>4.6005517272209371</v>
      </c>
      <c r="I30" s="122">
        <v>4.7864575124709905</v>
      </c>
      <c r="J30" s="122">
        <v>4.5852472947096432</v>
      </c>
      <c r="K30" s="122">
        <v>4.214945989499796</v>
      </c>
      <c r="L30" s="122">
        <v>3.7443226269404324</v>
      </c>
      <c r="M30" s="122">
        <v>3.1636752222424169</v>
      </c>
      <c r="N30" s="122">
        <v>3.198981759274492</v>
      </c>
      <c r="O30" s="122">
        <v>3.303194182045369</v>
      </c>
      <c r="P30" s="122">
        <v>3.2738655837559376</v>
      </c>
      <c r="Q30" s="122">
        <v>3.2745548481464866</v>
      </c>
      <c r="R30" s="122">
        <v>3.3513933183436704</v>
      </c>
      <c r="S30" s="122">
        <v>3.5516164534446579</v>
      </c>
      <c r="T30" s="122">
        <v>3.5754493756404071</v>
      </c>
      <c r="U30" s="122">
        <v>3.7544989389276875</v>
      </c>
      <c r="V30" s="122">
        <v>3.6592996701977469</v>
      </c>
      <c r="W30" s="122">
        <v>4.0540819189686035</v>
      </c>
      <c r="DA30" s="130" t="s">
        <v>1765</v>
      </c>
    </row>
    <row r="31" spans="1:105" ht="12" customHeight="1" x14ac:dyDescent="0.25">
      <c r="A31" s="97" t="s">
        <v>141</v>
      </c>
      <c r="B31" s="98">
        <v>0.16589954312591279</v>
      </c>
      <c r="C31" s="98">
        <v>0.12617663336465959</v>
      </c>
      <c r="D31" s="98">
        <v>0.11547049436421336</v>
      </c>
      <c r="E31" s="98">
        <v>9.3183876107013661E-2</v>
      </c>
      <c r="F31" s="98">
        <v>0.10133019708615608</v>
      </c>
      <c r="G31" s="98">
        <v>0.15049842223784582</v>
      </c>
      <c r="H31" s="98">
        <v>0.15508828976494296</v>
      </c>
      <c r="I31" s="98">
        <v>0.16413935917137162</v>
      </c>
      <c r="J31" s="98">
        <v>0.16376279983805603</v>
      </c>
      <c r="K31" s="98">
        <v>9.1943263875628789E-2</v>
      </c>
      <c r="L31" s="98">
        <v>7.7836297777169355E-2</v>
      </c>
      <c r="M31" s="98">
        <v>7.2358644060730823E-2</v>
      </c>
      <c r="N31" s="98">
        <v>6.33844072852464E-2</v>
      </c>
      <c r="O31" s="98">
        <v>4.9368965276210285E-2</v>
      </c>
      <c r="P31" s="98">
        <v>4.7560448379382982E-2</v>
      </c>
      <c r="Q31" s="98">
        <v>4.6776434485572678E-2</v>
      </c>
      <c r="R31" s="98">
        <v>3.86489751393456E-2</v>
      </c>
      <c r="S31" s="98">
        <v>4.1850709865153386E-2</v>
      </c>
      <c r="T31" s="98">
        <v>3.8598760885692543E-2</v>
      </c>
      <c r="U31" s="98">
        <v>3.8665436969641996E-2</v>
      </c>
      <c r="V31" s="98">
        <v>3.4398336449432028E-2</v>
      </c>
      <c r="W31" s="98">
        <v>4.1030602577466393E-2</v>
      </c>
      <c r="DA31" s="63" t="s">
        <v>1766</v>
      </c>
    </row>
    <row r="32" spans="1:105" ht="12" customHeight="1" x14ac:dyDescent="0.25">
      <c r="A32" s="97" t="s">
        <v>140</v>
      </c>
      <c r="B32" s="98">
        <v>5.1362087655081349E-4</v>
      </c>
      <c r="C32" s="98">
        <v>4.5881951907522406E-4</v>
      </c>
      <c r="D32" s="98">
        <v>3.32744574719982E-4</v>
      </c>
      <c r="E32" s="98">
        <v>3.0853324352458401E-4</v>
      </c>
      <c r="F32" s="98">
        <v>1.5501817817987671E-4</v>
      </c>
      <c r="G32" s="98">
        <v>7.1503422605214025E-4</v>
      </c>
      <c r="H32" s="98">
        <v>5.0439088481211937E-4</v>
      </c>
      <c r="I32" s="98">
        <v>5.4051032271641318E-4</v>
      </c>
      <c r="J32" s="98">
        <v>5.9358308699867233E-4</v>
      </c>
      <c r="K32" s="98">
        <v>4.7846788014683405E-4</v>
      </c>
      <c r="L32" s="98">
        <v>5.2902287030139159E-4</v>
      </c>
      <c r="M32" s="98">
        <v>5.7559241077433034E-4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1767</v>
      </c>
    </row>
    <row r="33" spans="1:105" ht="12" customHeight="1" x14ac:dyDescent="0.25">
      <c r="A33" s="100" t="s">
        <v>50</v>
      </c>
      <c r="B33" s="101">
        <v>1.9247795900743256E-4</v>
      </c>
      <c r="C33" s="101">
        <v>1.7119588691086055E-4</v>
      </c>
      <c r="D33" s="101">
        <v>1.2431456631394855E-4</v>
      </c>
      <c r="E33" s="101">
        <v>1.1418943707363275E-4</v>
      </c>
      <c r="F33" s="101">
        <v>5.722127960663472E-5</v>
      </c>
      <c r="G33" s="101">
        <v>2.6542819593455976E-4</v>
      </c>
      <c r="H33" s="101">
        <v>1.5518698994160235E-4</v>
      </c>
      <c r="I33" s="101">
        <v>1.7576792799546201E-4</v>
      </c>
      <c r="J33" s="101">
        <v>2.105659258266847E-4</v>
      </c>
      <c r="K33" s="101">
        <v>1.7238397188204692E-4</v>
      </c>
      <c r="L33" s="101">
        <v>1.6750897652607332E-4</v>
      </c>
      <c r="M33" s="101">
        <v>2.0021817820572578E-4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1768</v>
      </c>
    </row>
    <row r="34" spans="1:105" ht="12" customHeight="1" x14ac:dyDescent="0.25">
      <c r="A34" s="103" t="s">
        <v>52</v>
      </c>
      <c r="B34" s="104">
        <v>3.2114291754338096E-4</v>
      </c>
      <c r="C34" s="104">
        <v>2.8762363216436348E-4</v>
      </c>
      <c r="D34" s="104">
        <v>2.0843000840603345E-4</v>
      </c>
      <c r="E34" s="104">
        <v>1.9434380645095124E-4</v>
      </c>
      <c r="F34" s="104">
        <v>9.7796898573242002E-5</v>
      </c>
      <c r="G34" s="104">
        <v>4.4960603011758049E-4</v>
      </c>
      <c r="H34" s="104">
        <v>3.4920389487051696E-4</v>
      </c>
      <c r="I34" s="104">
        <v>3.6474239472095117E-4</v>
      </c>
      <c r="J34" s="104">
        <v>3.8301716117198763E-4</v>
      </c>
      <c r="K34" s="104">
        <v>3.0608390826478713E-4</v>
      </c>
      <c r="L34" s="104">
        <v>3.6151389377531829E-4</v>
      </c>
      <c r="M34" s="104">
        <v>3.7537423256860461E-4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1769</v>
      </c>
    </row>
    <row r="35" spans="1:105" ht="12" customHeight="1" x14ac:dyDescent="0.25">
      <c r="A35" s="106" t="s">
        <v>122</v>
      </c>
      <c r="B35" s="101">
        <v>3.2820620976336929</v>
      </c>
      <c r="C35" s="101">
        <v>3.0897388404371036</v>
      </c>
      <c r="D35" s="101">
        <v>2.9456574193036156</v>
      </c>
      <c r="E35" s="101">
        <v>2.7579974332913917</v>
      </c>
      <c r="F35" s="101">
        <v>2.7022423716235746</v>
      </c>
      <c r="G35" s="101">
        <v>2.4576879077105249</v>
      </c>
      <c r="H35" s="101">
        <v>2.5677394387110066</v>
      </c>
      <c r="I35" s="101">
        <v>2.6565431100917523</v>
      </c>
      <c r="J35" s="101">
        <v>2.5074260742161538</v>
      </c>
      <c r="K35" s="101">
        <v>2.2877530455775403</v>
      </c>
      <c r="L35" s="101">
        <v>2.0071757766720544</v>
      </c>
      <c r="M35" s="101">
        <v>1.681305325764161</v>
      </c>
      <c r="N35" s="101">
        <v>1.6935074938550239</v>
      </c>
      <c r="O35" s="101">
        <v>1.7343886401153377</v>
      </c>
      <c r="P35" s="101">
        <v>1.7220342546581735</v>
      </c>
      <c r="Q35" s="101">
        <v>1.7053375495502121</v>
      </c>
      <c r="R35" s="101">
        <v>1.7450825605533935</v>
      </c>
      <c r="S35" s="101">
        <v>1.7955385606064975</v>
      </c>
      <c r="T35" s="101">
        <v>1.8413242224457247</v>
      </c>
      <c r="U35" s="101">
        <v>1.9311548511029899</v>
      </c>
      <c r="V35" s="101">
        <v>1.8934762591027858</v>
      </c>
      <c r="W35" s="101">
        <v>2.1168760012077952</v>
      </c>
      <c r="DA35" s="131" t="s">
        <v>1770</v>
      </c>
    </row>
    <row r="36" spans="1:105" ht="12" customHeight="1" x14ac:dyDescent="0.25">
      <c r="A36" s="107" t="s">
        <v>121</v>
      </c>
      <c r="B36" s="104">
        <v>1.0828214440267681</v>
      </c>
      <c r="C36" s="104">
        <v>1.0256538711445042</v>
      </c>
      <c r="D36" s="104">
        <v>0.97480357930810646</v>
      </c>
      <c r="E36" s="104">
        <v>0.97448054220008062</v>
      </c>
      <c r="F36" s="104">
        <v>1.1601245418258628</v>
      </c>
      <c r="G36" s="104">
        <v>1.4891000717722251</v>
      </c>
      <c r="H36" s="104">
        <v>1.8772196078601753</v>
      </c>
      <c r="I36" s="104">
        <v>1.9652345328851504</v>
      </c>
      <c r="J36" s="104">
        <v>1.9134648375684349</v>
      </c>
      <c r="K36" s="104">
        <v>1.8347712121664803</v>
      </c>
      <c r="L36" s="104">
        <v>1.6587815296209072</v>
      </c>
      <c r="M36" s="104">
        <v>1.4094356600067508</v>
      </c>
      <c r="N36" s="104">
        <v>1.4420898581342219</v>
      </c>
      <c r="O36" s="104">
        <v>1.5194365766538209</v>
      </c>
      <c r="P36" s="104">
        <v>1.5042708807183809</v>
      </c>
      <c r="Q36" s="104">
        <v>1.5224408641107015</v>
      </c>
      <c r="R36" s="104">
        <v>1.5676617826509311</v>
      </c>
      <c r="S36" s="104">
        <v>1.7142271829730067</v>
      </c>
      <c r="T36" s="104">
        <v>1.6955263923089898</v>
      </c>
      <c r="U36" s="104">
        <v>1.7846786508550554</v>
      </c>
      <c r="V36" s="104">
        <v>1.7314250746455291</v>
      </c>
      <c r="W36" s="104">
        <v>1.896175315183342</v>
      </c>
      <c r="DA36" s="132" t="s">
        <v>1771</v>
      </c>
    </row>
    <row r="37" spans="1:105" ht="12" customHeight="1" x14ac:dyDescent="0.25">
      <c r="A37" s="108" t="s">
        <v>53</v>
      </c>
      <c r="B37" s="98">
        <v>0.40540371963373684</v>
      </c>
      <c r="C37" s="98">
        <v>0.38239281831777355</v>
      </c>
      <c r="D37" s="98">
        <v>0.3645230469977746</v>
      </c>
      <c r="E37" s="98">
        <v>0.36129051320598227</v>
      </c>
      <c r="F37" s="98">
        <v>0.42930977961914746</v>
      </c>
      <c r="G37" s="98">
        <v>0.55154556692687629</v>
      </c>
      <c r="H37" s="98">
        <v>0.57829039316118103</v>
      </c>
      <c r="I37" s="98">
        <v>0.63842735515817262</v>
      </c>
      <c r="J37" s="98">
        <v>0.67590048675930037</v>
      </c>
      <c r="K37" s="98">
        <v>0.66407067781261009</v>
      </c>
      <c r="L37" s="98">
        <v>0.52940871172442683</v>
      </c>
      <c r="M37" s="98">
        <v>0.49023792128897153</v>
      </c>
      <c r="N37" s="98">
        <v>0.4937969597883517</v>
      </c>
      <c r="O37" s="98">
        <v>0.44648574616702547</v>
      </c>
      <c r="P37" s="98">
        <v>0.44691722364918962</v>
      </c>
      <c r="Q37" s="98">
        <v>0.35671954179232213</v>
      </c>
      <c r="R37" s="98">
        <v>0.33164394598061825</v>
      </c>
      <c r="S37" s="98">
        <v>0.42889148777467995</v>
      </c>
      <c r="T37" s="98">
        <v>0.48840290926131985</v>
      </c>
      <c r="U37" s="98">
        <v>0.53115994235102337</v>
      </c>
      <c r="V37" s="98">
        <v>0.53059044000580247</v>
      </c>
      <c r="W37" s="98">
        <v>0.60954970030751376</v>
      </c>
      <c r="DA37" s="63" t="s">
        <v>1772</v>
      </c>
    </row>
    <row r="38" spans="1:105" ht="12" customHeight="1" x14ac:dyDescent="0.25">
      <c r="A38" s="108" t="s">
        <v>52</v>
      </c>
      <c r="B38" s="98">
        <v>0.67741772439303116</v>
      </c>
      <c r="C38" s="98">
        <v>0.64326105282673074</v>
      </c>
      <c r="D38" s="98">
        <v>0.61028053231033186</v>
      </c>
      <c r="E38" s="98">
        <v>0.61319002899409836</v>
      </c>
      <c r="F38" s="98">
        <v>0.73081476220671526</v>
      </c>
      <c r="G38" s="98">
        <v>0.93755450484534875</v>
      </c>
      <c r="H38" s="98">
        <v>1.2989292146989941</v>
      </c>
      <c r="I38" s="98">
        <v>1.3268071777269779</v>
      </c>
      <c r="J38" s="98">
        <v>1.2375643508091345</v>
      </c>
      <c r="K38" s="98">
        <v>1.1707005343538701</v>
      </c>
      <c r="L38" s="98">
        <v>1.1293728178964804</v>
      </c>
      <c r="M38" s="98">
        <v>0.91919773871777932</v>
      </c>
      <c r="N38" s="98">
        <v>0.94829289834587016</v>
      </c>
      <c r="O38" s="98">
        <v>1.0729508304867954</v>
      </c>
      <c r="P38" s="98">
        <v>1.0573536570691913</v>
      </c>
      <c r="Q38" s="98">
        <v>1.1657213223183793</v>
      </c>
      <c r="R38" s="98">
        <v>1.236017836670313</v>
      </c>
      <c r="S38" s="98">
        <v>1.2853356951983268</v>
      </c>
      <c r="T38" s="98">
        <v>1.20712348304767</v>
      </c>
      <c r="U38" s="98">
        <v>1.253518708504032</v>
      </c>
      <c r="V38" s="98">
        <v>1.2008346346397265</v>
      </c>
      <c r="W38" s="98">
        <v>1.2866256148758284</v>
      </c>
      <c r="DA38" s="63" t="s">
        <v>1773</v>
      </c>
    </row>
    <row r="39" spans="1:105" ht="12" customHeight="1" x14ac:dyDescent="0.25">
      <c r="A39" s="121" t="s">
        <v>54</v>
      </c>
      <c r="B39" s="122">
        <v>0.68139129793919639</v>
      </c>
      <c r="C39" s="122">
        <v>0.70997726311465581</v>
      </c>
      <c r="D39" s="122">
        <v>0.67900411094048152</v>
      </c>
      <c r="E39" s="122">
        <v>0.63582767339145418</v>
      </c>
      <c r="F39" s="122">
        <v>0.69702852764099699</v>
      </c>
      <c r="G39" s="122">
        <v>0.62401355326000363</v>
      </c>
      <c r="H39" s="122">
        <v>0.78348226338437521</v>
      </c>
      <c r="I39" s="122">
        <v>0.70452469795672124</v>
      </c>
      <c r="J39" s="122">
        <v>0.72873096292777828</v>
      </c>
      <c r="K39" s="122">
        <v>0.77905571189692169</v>
      </c>
      <c r="L39" s="122">
        <v>0.68031819359708046</v>
      </c>
      <c r="M39" s="122">
        <v>0.57798210904276814</v>
      </c>
      <c r="N39" s="122">
        <v>0.5815538788035215</v>
      </c>
      <c r="O39" s="122">
        <v>0.57997512226663084</v>
      </c>
      <c r="P39" s="122">
        <v>0.60660505375534601</v>
      </c>
      <c r="Q39" s="122">
        <v>0.58347890922890433</v>
      </c>
      <c r="R39" s="122">
        <v>0.61305873484075246</v>
      </c>
      <c r="S39" s="122">
        <v>0.67014731397683114</v>
      </c>
      <c r="T39" s="122">
        <v>0.697095463825954</v>
      </c>
      <c r="U39" s="122">
        <v>0.72934084165752744</v>
      </c>
      <c r="V39" s="122">
        <v>0.71133511229294888</v>
      </c>
      <c r="W39" s="122">
        <v>0.78625381533937966</v>
      </c>
      <c r="DA39" s="130" t="s">
        <v>1774</v>
      </c>
    </row>
    <row r="40" spans="1:105" ht="12" customHeight="1" x14ac:dyDescent="0.25">
      <c r="A40" s="97" t="s">
        <v>50</v>
      </c>
      <c r="B40" s="98">
        <v>4.4716551404694188E-3</v>
      </c>
      <c r="C40" s="98">
        <v>4.614193255634275E-3</v>
      </c>
      <c r="D40" s="98">
        <v>4.2621386260754939E-3</v>
      </c>
      <c r="E40" s="98">
        <v>3.66883850130189E-3</v>
      </c>
      <c r="F40" s="98">
        <v>4.0522194343632443E-3</v>
      </c>
      <c r="G40" s="98">
        <v>3.6956693560335875E-3</v>
      </c>
      <c r="H40" s="98">
        <v>4.3190893072378887E-3</v>
      </c>
      <c r="I40" s="98">
        <v>3.6437444901072837E-3</v>
      </c>
      <c r="J40" s="98">
        <v>3.5986910257680698E-3</v>
      </c>
      <c r="K40" s="98">
        <v>4.0750148312380871E-3</v>
      </c>
      <c r="L40" s="98">
        <v>3.5893695562210109E-3</v>
      </c>
      <c r="M40" s="98">
        <v>2.5869549428179399E-3</v>
      </c>
      <c r="N40" s="98">
        <v>1.3683402559764135E-3</v>
      </c>
      <c r="O40" s="98">
        <v>9.2341868095215964E-4</v>
      </c>
      <c r="P40" s="98">
        <v>9.3281363674706773E-4</v>
      </c>
      <c r="Q40" s="98">
        <v>1.1418964580586575E-3</v>
      </c>
      <c r="R40" s="98">
        <v>1.3218658204019436E-3</v>
      </c>
      <c r="S40" s="98">
        <v>1.4213121257631448E-3</v>
      </c>
      <c r="T40" s="98">
        <v>1.3566285862292285E-3</v>
      </c>
      <c r="U40" s="98">
        <v>1.2118693392954786E-3</v>
      </c>
      <c r="V40" s="98">
        <v>1.105656373712449E-3</v>
      </c>
      <c r="W40" s="98">
        <v>1.3516537365447247E-3</v>
      </c>
      <c r="DA40" s="63" t="s">
        <v>1775</v>
      </c>
    </row>
    <row r="41" spans="1:105" ht="12" customHeight="1" x14ac:dyDescent="0.25">
      <c r="A41" s="109" t="s">
        <v>120</v>
      </c>
      <c r="B41" s="33">
        <v>0.67691964279872696</v>
      </c>
      <c r="C41" s="33">
        <v>0.70536306985902153</v>
      </c>
      <c r="D41" s="33">
        <v>0.67474197231440602</v>
      </c>
      <c r="E41" s="33">
        <v>0.63215883489015234</v>
      </c>
      <c r="F41" s="33">
        <v>0.6929763082066337</v>
      </c>
      <c r="G41" s="33">
        <v>0.62031788390397002</v>
      </c>
      <c r="H41" s="33">
        <v>0.77916317407713731</v>
      </c>
      <c r="I41" s="33">
        <v>0.70088095346661394</v>
      </c>
      <c r="J41" s="33">
        <v>0.72513227190201024</v>
      </c>
      <c r="K41" s="33">
        <v>0.77498069706568362</v>
      </c>
      <c r="L41" s="33">
        <v>0.67672882404085943</v>
      </c>
      <c r="M41" s="33">
        <v>0.57539515409995023</v>
      </c>
      <c r="N41" s="33">
        <v>0.58018553854754507</v>
      </c>
      <c r="O41" s="33">
        <v>0.5790517035856787</v>
      </c>
      <c r="P41" s="33">
        <v>0.60567224011859899</v>
      </c>
      <c r="Q41" s="33">
        <v>0.58233701277084571</v>
      </c>
      <c r="R41" s="33">
        <v>0.61173686902035052</v>
      </c>
      <c r="S41" s="33">
        <v>0.66872600185106801</v>
      </c>
      <c r="T41" s="33">
        <v>0.6957388352397248</v>
      </c>
      <c r="U41" s="33">
        <v>0.72812897231823193</v>
      </c>
      <c r="V41" s="33">
        <v>0.71022945591923647</v>
      </c>
      <c r="W41" s="33">
        <v>0.78490216160283488</v>
      </c>
      <c r="DA41" s="60" t="s">
        <v>1776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901.81345392095136</v>
      </c>
      <c r="C43" s="117">
        <f t="shared" si="14"/>
        <v>910.47970608172875</v>
      </c>
      <c r="D43" s="117">
        <f t="shared" si="14"/>
        <v>900.28098912204916</v>
      </c>
      <c r="E43" s="117">
        <f t="shared" si="14"/>
        <v>919.00607878651306</v>
      </c>
      <c r="F43" s="117">
        <f t="shared" si="14"/>
        <v>881.02177881631133</v>
      </c>
      <c r="G43" s="117">
        <f t="shared" si="14"/>
        <v>833.35398826062851</v>
      </c>
      <c r="H43" s="117">
        <f t="shared" si="14"/>
        <v>813.70283896964509</v>
      </c>
      <c r="I43" s="117">
        <f t="shared" si="14"/>
        <v>714.05402007915097</v>
      </c>
      <c r="J43" s="117">
        <f t="shared" si="14"/>
        <v>731.46327401446479</v>
      </c>
      <c r="K43" s="117">
        <f t="shared" si="14"/>
        <v>710.21676469159274</v>
      </c>
      <c r="L43" s="117">
        <f t="shared" si="14"/>
        <v>789.2240063216334</v>
      </c>
      <c r="M43" s="117">
        <f t="shared" si="14"/>
        <v>701.5207994613379</v>
      </c>
      <c r="N43" s="117">
        <f t="shared" si="14"/>
        <v>660.61778737598581</v>
      </c>
      <c r="O43" s="117">
        <f t="shared" si="14"/>
        <v>725.78624492370227</v>
      </c>
      <c r="P43" s="117">
        <f t="shared" si="14"/>
        <v>648.41937737844296</v>
      </c>
      <c r="Q43" s="117">
        <f t="shared" si="14"/>
        <v>679.09742521570729</v>
      </c>
      <c r="R43" s="117">
        <f t="shared" ref="R43:V43" si="15">R44+R47+R49+R58</f>
        <v>683.84032808952031</v>
      </c>
      <c r="S43" s="117">
        <f t="shared" si="15"/>
        <v>700.16209719730637</v>
      </c>
      <c r="T43" s="117">
        <f t="shared" si="15"/>
        <v>637.92885824767632</v>
      </c>
      <c r="U43" s="117">
        <f t="shared" si="15"/>
        <v>650.98635576862898</v>
      </c>
      <c r="V43" s="117">
        <f t="shared" si="15"/>
        <v>669.18527903307915</v>
      </c>
      <c r="W43" s="117">
        <f t="shared" ref="W43" si="16">W44+W47+W49+W58</f>
        <v>717.06537747652249</v>
      </c>
      <c r="DA43" s="129" t="s">
        <v>1777</v>
      </c>
    </row>
    <row r="44" spans="1:105" ht="12.95" customHeight="1" x14ac:dyDescent="0.25">
      <c r="A44" s="121" t="s">
        <v>57</v>
      </c>
      <c r="B44" s="122">
        <f t="shared" ref="B44:Q44" si="17">SUM(B45:B46)</f>
        <v>739.20537222896144</v>
      </c>
      <c r="C44" s="122">
        <f t="shared" si="17"/>
        <v>741.49908381517344</v>
      </c>
      <c r="D44" s="122">
        <f t="shared" si="17"/>
        <v>719.05631697398019</v>
      </c>
      <c r="E44" s="122">
        <f t="shared" si="17"/>
        <v>733.83908260455814</v>
      </c>
      <c r="F44" s="122">
        <f t="shared" si="17"/>
        <v>701.5973538282102</v>
      </c>
      <c r="G44" s="122">
        <f t="shared" si="17"/>
        <v>677.76203361964713</v>
      </c>
      <c r="H44" s="122">
        <f t="shared" si="17"/>
        <v>653.12167084012117</v>
      </c>
      <c r="I44" s="122">
        <f t="shared" si="17"/>
        <v>568.36317164084448</v>
      </c>
      <c r="J44" s="122">
        <f t="shared" si="17"/>
        <v>586.26310309865471</v>
      </c>
      <c r="K44" s="122">
        <f t="shared" si="17"/>
        <v>557.59002346176931</v>
      </c>
      <c r="L44" s="122">
        <f t="shared" si="17"/>
        <v>635.21351567981105</v>
      </c>
      <c r="M44" s="122">
        <f t="shared" si="17"/>
        <v>553.29318097110695</v>
      </c>
      <c r="N44" s="122">
        <f t="shared" si="17"/>
        <v>523.15303534508337</v>
      </c>
      <c r="O44" s="122">
        <f t="shared" si="17"/>
        <v>581.49756316073615</v>
      </c>
      <c r="P44" s="122">
        <f t="shared" si="17"/>
        <v>504.38849758920293</v>
      </c>
      <c r="Q44" s="122">
        <f t="shared" si="17"/>
        <v>540.01369593998811</v>
      </c>
      <c r="R44" s="122">
        <f t="shared" ref="R44:V44" si="18">SUM(R45:R46)</f>
        <v>547.95847459063759</v>
      </c>
      <c r="S44" s="122">
        <f t="shared" si="18"/>
        <v>565.86851314873661</v>
      </c>
      <c r="T44" s="122">
        <f t="shared" si="18"/>
        <v>513.25712332215721</v>
      </c>
      <c r="U44" s="122">
        <f t="shared" si="18"/>
        <v>525.39733732381762</v>
      </c>
      <c r="V44" s="122">
        <f t="shared" si="18"/>
        <v>546.44871099616637</v>
      </c>
      <c r="W44" s="122">
        <f t="shared" ref="W44" si="19">SUM(W45:W46)</f>
        <v>581.47152842635421</v>
      </c>
      <c r="DA44" s="130" t="s">
        <v>1778</v>
      </c>
    </row>
    <row r="45" spans="1:105" ht="12" customHeight="1" x14ac:dyDescent="0.25">
      <c r="A45" s="97" t="s">
        <v>216</v>
      </c>
      <c r="B45" s="98">
        <v>718.65771436235241</v>
      </c>
      <c r="C45" s="98">
        <v>721.39886475571723</v>
      </c>
      <c r="D45" s="98">
        <v>700.16380276003565</v>
      </c>
      <c r="E45" s="98">
        <v>715.01202937185712</v>
      </c>
      <c r="F45" s="98">
        <v>684.15227322292856</v>
      </c>
      <c r="G45" s="98">
        <v>662.85885006722151</v>
      </c>
      <c r="H45" s="98">
        <v>638.67701015406692</v>
      </c>
      <c r="I45" s="98">
        <v>556.22310868098111</v>
      </c>
      <c r="J45" s="98">
        <v>573.89462856470971</v>
      </c>
      <c r="K45" s="98">
        <v>545.93157505582337</v>
      </c>
      <c r="L45" s="98">
        <v>622.03341793752179</v>
      </c>
      <c r="M45" s="98">
        <v>541.92568163818055</v>
      </c>
      <c r="N45" s="98">
        <v>512.50317069107655</v>
      </c>
      <c r="O45" s="98">
        <v>569.77018202921988</v>
      </c>
      <c r="P45" s="98">
        <v>494.29876735588061</v>
      </c>
      <c r="Q45" s="98">
        <v>529.29452712779198</v>
      </c>
      <c r="R45" s="98">
        <v>537.14319346498598</v>
      </c>
      <c r="S45" s="98">
        <v>554.75325334388708</v>
      </c>
      <c r="T45" s="98">
        <v>503.21448237372289</v>
      </c>
      <c r="U45" s="98">
        <v>515.14714191182065</v>
      </c>
      <c r="V45" s="98">
        <v>535.80949770007703</v>
      </c>
      <c r="W45" s="98">
        <v>570.16139848559794</v>
      </c>
      <c r="DA45" s="63" t="s">
        <v>1779</v>
      </c>
    </row>
    <row r="46" spans="1:105" ht="12" customHeight="1" x14ac:dyDescent="0.25">
      <c r="A46" s="97" t="s">
        <v>53</v>
      </c>
      <c r="B46" s="98">
        <v>20.547657866609033</v>
      </c>
      <c r="C46" s="98">
        <v>20.100219059456176</v>
      </c>
      <c r="D46" s="98">
        <v>18.89251421394453</v>
      </c>
      <c r="E46" s="98">
        <v>18.827053232700962</v>
      </c>
      <c r="F46" s="98">
        <v>17.445080605281699</v>
      </c>
      <c r="G46" s="98">
        <v>14.903183552425579</v>
      </c>
      <c r="H46" s="98">
        <v>14.444660686054203</v>
      </c>
      <c r="I46" s="98">
        <v>12.140062959863336</v>
      </c>
      <c r="J46" s="98">
        <v>12.36847453394506</v>
      </c>
      <c r="K46" s="98">
        <v>11.658448405945986</v>
      </c>
      <c r="L46" s="98">
        <v>13.180097742289266</v>
      </c>
      <c r="M46" s="98">
        <v>11.367499332926393</v>
      </c>
      <c r="N46" s="98">
        <v>10.649864654006873</v>
      </c>
      <c r="O46" s="98">
        <v>11.727381131516298</v>
      </c>
      <c r="P46" s="98">
        <v>10.089730233322317</v>
      </c>
      <c r="Q46" s="98">
        <v>10.719168812196104</v>
      </c>
      <c r="R46" s="98">
        <v>10.81528112565166</v>
      </c>
      <c r="S46" s="98">
        <v>11.115259804849568</v>
      </c>
      <c r="T46" s="98">
        <v>10.042640948434281</v>
      </c>
      <c r="U46" s="98">
        <v>10.250195411997014</v>
      </c>
      <c r="V46" s="98">
        <v>10.63921329608938</v>
      </c>
      <c r="W46" s="98">
        <v>11.310129940756255</v>
      </c>
      <c r="DA46" s="63" t="s">
        <v>1780</v>
      </c>
    </row>
    <row r="47" spans="1:105" ht="12.95" customHeight="1" x14ac:dyDescent="0.25">
      <c r="A47" s="121" t="s">
        <v>92</v>
      </c>
      <c r="B47" s="122">
        <f t="shared" ref="B47:W47" si="20">B48</f>
        <v>6.0022226046293994E-2</v>
      </c>
      <c r="C47" s="122">
        <f t="shared" si="20"/>
        <v>8.2685885138749624E-2</v>
      </c>
      <c r="D47" s="122">
        <f t="shared" si="20"/>
        <v>9.8691248322373665E-2</v>
      </c>
      <c r="E47" s="122">
        <f t="shared" si="20"/>
        <v>0.19088988112037489</v>
      </c>
      <c r="F47" s="122">
        <f t="shared" si="20"/>
        <v>0.12433829620959354</v>
      </c>
      <c r="G47" s="122">
        <f t="shared" si="20"/>
        <v>0.13859469772532099</v>
      </c>
      <c r="H47" s="122">
        <f t="shared" si="20"/>
        <v>0.1728391617519601</v>
      </c>
      <c r="I47" s="122">
        <f t="shared" si="20"/>
        <v>0.17238013012401923</v>
      </c>
      <c r="J47" s="122">
        <f t="shared" si="20"/>
        <v>0.1531674304481494</v>
      </c>
      <c r="K47" s="122">
        <f t="shared" si="20"/>
        <v>0.15500578261159009</v>
      </c>
      <c r="L47" s="122">
        <f t="shared" si="20"/>
        <v>0.17896924296737032</v>
      </c>
      <c r="M47" s="122">
        <f t="shared" si="20"/>
        <v>0.17023306820207035</v>
      </c>
      <c r="N47" s="122">
        <f t="shared" si="20"/>
        <v>0.20527155032280231</v>
      </c>
      <c r="O47" s="122">
        <f t="shared" si="20"/>
        <v>0.27602203461548352</v>
      </c>
      <c r="P47" s="122">
        <f t="shared" si="20"/>
        <v>0.18740128417342597</v>
      </c>
      <c r="Q47" s="122">
        <f t="shared" si="20"/>
        <v>0.33477356102019412</v>
      </c>
      <c r="R47" s="122">
        <f t="shared" si="20"/>
        <v>0.20051000821607878</v>
      </c>
      <c r="S47" s="122">
        <f t="shared" si="20"/>
        <v>0.25541645102100702</v>
      </c>
      <c r="T47" s="122">
        <f t="shared" si="20"/>
        <v>0.23579317690936874</v>
      </c>
      <c r="U47" s="122">
        <f t="shared" si="20"/>
        <v>0.24959083183989059</v>
      </c>
      <c r="V47" s="122">
        <f t="shared" si="20"/>
        <v>0.2293777506881855</v>
      </c>
      <c r="W47" s="122">
        <f t="shared" si="20"/>
        <v>0.17667163374596348</v>
      </c>
      <c r="DA47" s="130" t="s">
        <v>1781</v>
      </c>
    </row>
    <row r="48" spans="1:105" ht="12" customHeight="1" x14ac:dyDescent="0.25">
      <c r="A48" s="97" t="s">
        <v>53</v>
      </c>
      <c r="B48" s="98">
        <v>6.0022226046293994E-2</v>
      </c>
      <c r="C48" s="98">
        <v>8.2685885138749624E-2</v>
      </c>
      <c r="D48" s="98">
        <v>9.8691248322373665E-2</v>
      </c>
      <c r="E48" s="98">
        <v>0.19088988112037489</v>
      </c>
      <c r="F48" s="98">
        <v>0.12433829620959354</v>
      </c>
      <c r="G48" s="98">
        <v>0.13859469772532099</v>
      </c>
      <c r="H48" s="98">
        <v>0.1728391617519601</v>
      </c>
      <c r="I48" s="98">
        <v>0.17238013012401923</v>
      </c>
      <c r="J48" s="98">
        <v>0.1531674304481494</v>
      </c>
      <c r="K48" s="98">
        <v>0.15500578261159009</v>
      </c>
      <c r="L48" s="98">
        <v>0.17896924296737032</v>
      </c>
      <c r="M48" s="98">
        <v>0.17023306820207035</v>
      </c>
      <c r="N48" s="98">
        <v>0.20527155032280231</v>
      </c>
      <c r="O48" s="98">
        <v>0.27602203461548352</v>
      </c>
      <c r="P48" s="98">
        <v>0.18740128417342597</v>
      </c>
      <c r="Q48" s="98">
        <v>0.33477356102019412</v>
      </c>
      <c r="R48" s="98">
        <v>0.20051000821607878</v>
      </c>
      <c r="S48" s="98">
        <v>0.25541645102100702</v>
      </c>
      <c r="T48" s="98">
        <v>0.23579317690936874</v>
      </c>
      <c r="U48" s="98">
        <v>0.24959083183989059</v>
      </c>
      <c r="V48" s="98">
        <v>0.2293777506881855</v>
      </c>
      <c r="W48" s="98">
        <v>0.17667163374596348</v>
      </c>
      <c r="DA48" s="63" t="s">
        <v>1782</v>
      </c>
    </row>
    <row r="49" spans="1:105" ht="12" customHeight="1" x14ac:dyDescent="0.25">
      <c r="A49" s="121" t="s">
        <v>55</v>
      </c>
      <c r="B49" s="122">
        <v>141.38921951769211</v>
      </c>
      <c r="C49" s="122">
        <v>144.42414693080633</v>
      </c>
      <c r="D49" s="122">
        <v>155.11942505510297</v>
      </c>
      <c r="E49" s="122">
        <v>158.92008505865752</v>
      </c>
      <c r="F49" s="122">
        <v>152.74346935069948</v>
      </c>
      <c r="G49" s="122">
        <v>134.77202711338435</v>
      </c>
      <c r="H49" s="122">
        <v>137.3132134338974</v>
      </c>
      <c r="I49" s="122">
        <v>126.51030163590831</v>
      </c>
      <c r="J49" s="122">
        <v>125.1918443785777</v>
      </c>
      <c r="K49" s="122">
        <v>128.4061737681084</v>
      </c>
      <c r="L49" s="122">
        <v>130.22924323700229</v>
      </c>
      <c r="M49" s="122">
        <v>125.7696806334942</v>
      </c>
      <c r="N49" s="122">
        <v>115.22715585185239</v>
      </c>
      <c r="O49" s="122">
        <v>122.62955435762555</v>
      </c>
      <c r="P49" s="122">
        <v>121.62095786792156</v>
      </c>
      <c r="Q49" s="122">
        <v>117.52788652162931</v>
      </c>
      <c r="R49" s="122">
        <v>114.37988928876803</v>
      </c>
      <c r="S49" s="122">
        <v>112.89455601378384</v>
      </c>
      <c r="T49" s="122">
        <v>103.84874615747013</v>
      </c>
      <c r="U49" s="122">
        <v>104.63343331571542</v>
      </c>
      <c r="V49" s="122">
        <v>102.6679606070056</v>
      </c>
      <c r="W49" s="122">
        <v>113.47022140087955</v>
      </c>
      <c r="DA49" s="130" t="s">
        <v>1783</v>
      </c>
    </row>
    <row r="50" spans="1:105" ht="12" customHeight="1" x14ac:dyDescent="0.25">
      <c r="A50" s="97" t="s">
        <v>138</v>
      </c>
      <c r="B50" s="98">
        <v>82.229988759917362</v>
      </c>
      <c r="C50" s="98">
        <v>81.316804806444011</v>
      </c>
      <c r="D50" s="98">
        <v>87.943572862624805</v>
      </c>
      <c r="E50" s="98">
        <v>89.554634732613977</v>
      </c>
      <c r="F50" s="98">
        <v>87.886981571434049</v>
      </c>
      <c r="G50" s="98">
        <v>76.502438429872413</v>
      </c>
      <c r="H50" s="98">
        <v>78.848198578584373</v>
      </c>
      <c r="I50" s="98">
        <v>70.951497544803985</v>
      </c>
      <c r="J50" s="98">
        <v>71.56055390150415</v>
      </c>
      <c r="K50" s="98">
        <v>72.267818554776355</v>
      </c>
      <c r="L50" s="98">
        <v>74.480261627139328</v>
      </c>
      <c r="M50" s="98">
        <v>74.307525323951296</v>
      </c>
      <c r="N50" s="98">
        <v>63.386698708630675</v>
      </c>
      <c r="O50" s="98">
        <v>70.561360475471716</v>
      </c>
      <c r="P50" s="98">
        <v>69.278610969192783</v>
      </c>
      <c r="Q50" s="98">
        <v>65.369679147080546</v>
      </c>
      <c r="R50" s="98">
        <v>63.410137247213285</v>
      </c>
      <c r="S50" s="98">
        <v>64.327420890053688</v>
      </c>
      <c r="T50" s="98">
        <v>58.658498142437921</v>
      </c>
      <c r="U50" s="98">
        <v>60.409327453271906</v>
      </c>
      <c r="V50" s="98">
        <v>62.614040412535878</v>
      </c>
      <c r="W50" s="98">
        <v>71.28890855347376</v>
      </c>
      <c r="DA50" s="63" t="s">
        <v>1784</v>
      </c>
    </row>
    <row r="51" spans="1:105" ht="12" customHeight="1" x14ac:dyDescent="0.25">
      <c r="A51" s="97" t="s">
        <v>137</v>
      </c>
      <c r="B51" s="98">
        <v>0.24507786319264716</v>
      </c>
      <c r="C51" s="98">
        <v>0.23635461254654705</v>
      </c>
      <c r="D51" s="98">
        <v>0.26210876238671627</v>
      </c>
      <c r="E51" s="98">
        <v>0.29057773479098814</v>
      </c>
      <c r="F51" s="98">
        <v>0.31782207067091173</v>
      </c>
      <c r="G51" s="98">
        <v>0.33195829283453349</v>
      </c>
      <c r="H51" s="98">
        <v>0.41845321887855369</v>
      </c>
      <c r="I51" s="98">
        <v>0.37611418784503714</v>
      </c>
      <c r="J51" s="98">
        <v>0.39930706633890017</v>
      </c>
      <c r="K51" s="98">
        <v>0.5192463275583491</v>
      </c>
      <c r="L51" s="98">
        <v>0.58991087244272555</v>
      </c>
      <c r="M51" s="98">
        <v>0.61716067519561557</v>
      </c>
      <c r="N51" s="98">
        <v>0.48206121661693946</v>
      </c>
      <c r="O51" s="98">
        <v>0.58684181191770901</v>
      </c>
      <c r="P51" s="98">
        <v>0.56599523053071488</v>
      </c>
      <c r="Q51" s="98">
        <v>0.51888161487628237</v>
      </c>
      <c r="R51" s="98">
        <v>0.48664775391969711</v>
      </c>
      <c r="S51" s="98">
        <v>0.49571547925066151</v>
      </c>
      <c r="T51" s="98">
        <v>0.41220492682340387</v>
      </c>
      <c r="U51" s="98">
        <v>0.4219929182826877</v>
      </c>
      <c r="V51" s="98">
        <v>0.45097024741454722</v>
      </c>
      <c r="W51" s="98">
        <v>0.5003205107306955</v>
      </c>
      <c r="DA51" s="63" t="s">
        <v>1785</v>
      </c>
    </row>
    <row r="52" spans="1:105" ht="12" customHeight="1" x14ac:dyDescent="0.25">
      <c r="A52" s="100" t="s">
        <v>216</v>
      </c>
      <c r="B52" s="101">
        <v>9.1763209183654409E-2</v>
      </c>
      <c r="C52" s="101">
        <v>8.8082483052612612E-2</v>
      </c>
      <c r="D52" s="101">
        <v>9.8011095032231738E-2</v>
      </c>
      <c r="E52" s="101">
        <v>0.10777547144584215</v>
      </c>
      <c r="F52" s="101">
        <v>0.11766731896967045</v>
      </c>
      <c r="G52" s="101">
        <v>0.12296139953044039</v>
      </c>
      <c r="H52" s="101">
        <v>0.12905158418097279</v>
      </c>
      <c r="I52" s="101">
        <v>0.12223051109622332</v>
      </c>
      <c r="J52" s="101">
        <v>0.14114781534133192</v>
      </c>
      <c r="K52" s="101">
        <v>0.18755094641842557</v>
      </c>
      <c r="L52" s="101">
        <v>0.1880572886317497</v>
      </c>
      <c r="M52" s="101">
        <v>0.21569138553880976</v>
      </c>
      <c r="N52" s="101">
        <v>0.16482334516109595</v>
      </c>
      <c r="O52" s="101">
        <v>0.17213015539154303</v>
      </c>
      <c r="P52" s="101">
        <v>0.16895252754452489</v>
      </c>
      <c r="Q52" s="101">
        <v>0.12144537231790978</v>
      </c>
      <c r="R52" s="101">
        <v>0.10257317397004219</v>
      </c>
      <c r="S52" s="101">
        <v>0.12430060583879621</v>
      </c>
      <c r="T52" s="101">
        <v>0.11853788895907391</v>
      </c>
      <c r="U52" s="101">
        <v>0.12514435201156945</v>
      </c>
      <c r="V52" s="101">
        <v>0.13826566008042862</v>
      </c>
      <c r="W52" s="101">
        <v>0.16107094669211552</v>
      </c>
      <c r="DA52" s="131" t="s">
        <v>1786</v>
      </c>
    </row>
    <row r="53" spans="1:105" ht="12" customHeight="1" x14ac:dyDescent="0.25">
      <c r="A53" s="103" t="s">
        <v>52</v>
      </c>
      <c r="B53" s="104">
        <v>0.15331465400899275</v>
      </c>
      <c r="C53" s="104">
        <v>0.14827212949393445</v>
      </c>
      <c r="D53" s="104">
        <v>0.16409766735448453</v>
      </c>
      <c r="E53" s="104">
        <v>0.18280226334514596</v>
      </c>
      <c r="F53" s="104">
        <v>0.20015475170124125</v>
      </c>
      <c r="G53" s="104">
        <v>0.20899689330409307</v>
      </c>
      <c r="H53" s="104">
        <v>0.2894016346975809</v>
      </c>
      <c r="I53" s="104">
        <v>0.25388367674881379</v>
      </c>
      <c r="J53" s="104">
        <v>0.25815925099756826</v>
      </c>
      <c r="K53" s="104">
        <v>0.33169538113992353</v>
      </c>
      <c r="L53" s="104">
        <v>0.40185358381097586</v>
      </c>
      <c r="M53" s="104">
        <v>0.40146928965680584</v>
      </c>
      <c r="N53" s="104">
        <v>0.31723787145584353</v>
      </c>
      <c r="O53" s="104">
        <v>0.41471165652616604</v>
      </c>
      <c r="P53" s="104">
        <v>0.39704270298618999</v>
      </c>
      <c r="Q53" s="104">
        <v>0.39743624255837262</v>
      </c>
      <c r="R53" s="104">
        <v>0.38407457994965494</v>
      </c>
      <c r="S53" s="104">
        <v>0.3714148734118653</v>
      </c>
      <c r="T53" s="104">
        <v>0.29366703786432996</v>
      </c>
      <c r="U53" s="104">
        <v>0.29684856627111827</v>
      </c>
      <c r="V53" s="104">
        <v>0.3127045873341186</v>
      </c>
      <c r="W53" s="104">
        <v>0.33924956403857998</v>
      </c>
      <c r="DA53" s="132" t="s">
        <v>1787</v>
      </c>
    </row>
    <row r="54" spans="1:105" ht="12" customHeight="1" x14ac:dyDescent="0.25">
      <c r="A54" s="106" t="s">
        <v>122</v>
      </c>
      <c r="B54" s="101">
        <v>44.299438876666507</v>
      </c>
      <c r="C54" s="101">
        <v>47.088314347106717</v>
      </c>
      <c r="D54" s="101">
        <v>50.202106544537465</v>
      </c>
      <c r="E54" s="101">
        <v>50.783983345993796</v>
      </c>
      <c r="F54" s="101">
        <v>46.364616371881908</v>
      </c>
      <c r="G54" s="101">
        <v>39.0139616727378</v>
      </c>
      <c r="H54" s="101">
        <v>36.803866615455689</v>
      </c>
      <c r="I54" s="101">
        <v>34.344153426825692</v>
      </c>
      <c r="J54" s="101">
        <v>32.151638338210304</v>
      </c>
      <c r="K54" s="101">
        <v>28.020660026241188</v>
      </c>
      <c r="L54" s="101">
        <v>26.798095966166866</v>
      </c>
      <c r="M54" s="101">
        <v>24.160745206939158</v>
      </c>
      <c r="N54" s="101">
        <v>24.361916961909831</v>
      </c>
      <c r="O54" s="101">
        <v>24.475221188407367</v>
      </c>
      <c r="P54" s="101">
        <v>25.26488368852954</v>
      </c>
      <c r="Q54" s="101">
        <v>25.820909778048595</v>
      </c>
      <c r="R54" s="101">
        <v>25.95995894467184</v>
      </c>
      <c r="S54" s="101">
        <v>25.057991104019472</v>
      </c>
      <c r="T54" s="101">
        <v>23.502895779738832</v>
      </c>
      <c r="U54" s="101">
        <v>22.899887141292808</v>
      </c>
      <c r="V54" s="101">
        <v>20.715666580070323</v>
      </c>
      <c r="W54" s="101">
        <v>21.87784444485942</v>
      </c>
      <c r="DA54" s="131" t="s">
        <v>1788</v>
      </c>
    </row>
    <row r="55" spans="1:105" ht="12" customHeight="1" x14ac:dyDescent="0.25">
      <c r="A55" s="107" t="s">
        <v>121</v>
      </c>
      <c r="B55" s="104">
        <v>14.614714017915581</v>
      </c>
      <c r="C55" s="104">
        <v>15.782673164709063</v>
      </c>
      <c r="D55" s="104">
        <v>16.711636885553979</v>
      </c>
      <c r="E55" s="104">
        <v>18.290889245258768</v>
      </c>
      <c r="F55" s="104">
        <v>18.17404933671261</v>
      </c>
      <c r="G55" s="104">
        <v>18.923668717939609</v>
      </c>
      <c r="H55" s="104">
        <v>21.242695020978775</v>
      </c>
      <c r="I55" s="104">
        <v>20.838536476433585</v>
      </c>
      <c r="J55" s="104">
        <v>21.080345072524342</v>
      </c>
      <c r="K55" s="104">
        <v>27.59844885953251</v>
      </c>
      <c r="L55" s="104">
        <v>28.360974771253378</v>
      </c>
      <c r="M55" s="104">
        <v>26.68424942740813</v>
      </c>
      <c r="N55" s="104">
        <v>26.996478964694937</v>
      </c>
      <c r="O55" s="104">
        <v>27.006130881828774</v>
      </c>
      <c r="P55" s="104">
        <v>26.511467979668531</v>
      </c>
      <c r="Q55" s="104">
        <v>25.818415981623907</v>
      </c>
      <c r="R55" s="104">
        <v>24.523145342963204</v>
      </c>
      <c r="S55" s="104">
        <v>23.013428540460005</v>
      </c>
      <c r="T55" s="104">
        <v>21.275147308469968</v>
      </c>
      <c r="U55" s="104">
        <v>20.90222580286801</v>
      </c>
      <c r="V55" s="104">
        <v>18.88728336698485</v>
      </c>
      <c r="W55" s="104">
        <v>19.803147891815669</v>
      </c>
      <c r="DA55" s="132" t="s">
        <v>1789</v>
      </c>
    </row>
    <row r="56" spans="1:105" ht="12" customHeight="1" x14ac:dyDescent="0.25">
      <c r="A56" s="108" t="s">
        <v>53</v>
      </c>
      <c r="B56" s="98">
        <v>5.4716864511041452</v>
      </c>
      <c r="C56" s="98">
        <v>5.8842276540202283</v>
      </c>
      <c r="D56" s="98">
        <v>6.2492351558314372</v>
      </c>
      <c r="E56" s="98">
        <v>6.7813819529877275</v>
      </c>
      <c r="F56" s="98">
        <v>6.725396140014376</v>
      </c>
      <c r="G56" s="98">
        <v>7.0091095885521497</v>
      </c>
      <c r="H56" s="98">
        <v>6.5439580984815073</v>
      </c>
      <c r="I56" s="98">
        <v>6.7696203712058827</v>
      </c>
      <c r="J56" s="98">
        <v>7.446290737006362</v>
      </c>
      <c r="K56" s="98">
        <v>9.9888860906454298</v>
      </c>
      <c r="L56" s="98">
        <v>9.0515519064946446</v>
      </c>
      <c r="M56" s="98">
        <v>9.2814672862657233</v>
      </c>
      <c r="N56" s="98">
        <v>9.244069752355049</v>
      </c>
      <c r="O56" s="98">
        <v>7.9357392622547458</v>
      </c>
      <c r="P56" s="98">
        <v>7.8765279686059531</v>
      </c>
      <c r="Q56" s="98">
        <v>6.0494523865452141</v>
      </c>
      <c r="R56" s="98">
        <v>5.187951112543951</v>
      </c>
      <c r="S56" s="98">
        <v>5.7578503616983028</v>
      </c>
      <c r="T56" s="98">
        <v>6.1283881439730914</v>
      </c>
      <c r="U56" s="98">
        <v>6.220965912905478</v>
      </c>
      <c r="V56" s="98">
        <v>5.7879559092410853</v>
      </c>
      <c r="W56" s="98">
        <v>6.36597405627258</v>
      </c>
      <c r="DA56" s="63" t="s">
        <v>1790</v>
      </c>
    </row>
    <row r="57" spans="1:105" ht="12" customHeight="1" x14ac:dyDescent="0.25">
      <c r="A57" s="108" t="s">
        <v>52</v>
      </c>
      <c r="B57" s="98">
        <v>9.1430275668114369</v>
      </c>
      <c r="C57" s="98">
        <v>9.898445510688834</v>
      </c>
      <c r="D57" s="98">
        <v>10.462401729722544</v>
      </c>
      <c r="E57" s="98">
        <v>11.509507292271042</v>
      </c>
      <c r="F57" s="98">
        <v>11.448653196698235</v>
      </c>
      <c r="G57" s="98">
        <v>11.91455912938746</v>
      </c>
      <c r="H57" s="98">
        <v>14.698736922497268</v>
      </c>
      <c r="I57" s="98">
        <v>14.068916105227702</v>
      </c>
      <c r="J57" s="98">
        <v>13.634054335517979</v>
      </c>
      <c r="K57" s="98">
        <v>17.609562768887081</v>
      </c>
      <c r="L57" s="98">
        <v>19.309422864758734</v>
      </c>
      <c r="M57" s="98">
        <v>17.402782141142406</v>
      </c>
      <c r="N57" s="98">
        <v>17.752409212339888</v>
      </c>
      <c r="O57" s="98">
        <v>19.070391619574028</v>
      </c>
      <c r="P57" s="98">
        <v>18.634940011062579</v>
      </c>
      <c r="Q57" s="98">
        <v>19.768963595078691</v>
      </c>
      <c r="R57" s="98">
        <v>19.335194230419255</v>
      </c>
      <c r="S57" s="98">
        <v>17.255578178761702</v>
      </c>
      <c r="T57" s="98">
        <v>15.146759164496876</v>
      </c>
      <c r="U57" s="98">
        <v>14.681259889962533</v>
      </c>
      <c r="V57" s="98">
        <v>13.099327457743764</v>
      </c>
      <c r="W57" s="98">
        <v>13.437173835543089</v>
      </c>
      <c r="DA57" s="63" t="s">
        <v>1791</v>
      </c>
    </row>
    <row r="58" spans="1:105" ht="12" customHeight="1" x14ac:dyDescent="0.25">
      <c r="A58" s="121" t="s">
        <v>54</v>
      </c>
      <c r="B58" s="122">
        <v>21.158839948251554</v>
      </c>
      <c r="C58" s="122">
        <v>24.47378945061028</v>
      </c>
      <c r="D58" s="122">
        <v>26.006555844643678</v>
      </c>
      <c r="E58" s="122">
        <v>26.056021242177064</v>
      </c>
      <c r="F58" s="122">
        <v>26.556617341192126</v>
      </c>
      <c r="G58" s="122">
        <v>20.681332829871707</v>
      </c>
      <c r="H58" s="122">
        <v>23.095115533874541</v>
      </c>
      <c r="I58" s="122">
        <v>19.008166672274232</v>
      </c>
      <c r="J58" s="122">
        <v>19.855159106784246</v>
      </c>
      <c r="K58" s="122">
        <v>24.06556167910345</v>
      </c>
      <c r="L58" s="122">
        <v>23.602278161852674</v>
      </c>
      <c r="M58" s="122">
        <v>22.287704788534654</v>
      </c>
      <c r="N58" s="122">
        <v>22.032324628727206</v>
      </c>
      <c r="O58" s="122">
        <v>21.383105370725023</v>
      </c>
      <c r="P58" s="122">
        <v>22.222520637145024</v>
      </c>
      <c r="Q58" s="122">
        <v>21.221069193069777</v>
      </c>
      <c r="R58" s="122">
        <v>21.301454201898604</v>
      </c>
      <c r="S58" s="122">
        <v>21.14361158376493</v>
      </c>
      <c r="T58" s="122">
        <v>20.587195591139594</v>
      </c>
      <c r="U58" s="122">
        <v>20.705994297255952</v>
      </c>
      <c r="V58" s="122">
        <v>19.839229679219031</v>
      </c>
      <c r="W58" s="122">
        <v>21.946956015542664</v>
      </c>
      <c r="DA58" s="130" t="s">
        <v>1792</v>
      </c>
    </row>
    <row r="59" spans="1:105" ht="12" customHeight="1" x14ac:dyDescent="0.25">
      <c r="A59" s="97" t="s">
        <v>50</v>
      </c>
      <c r="B59" s="98">
        <v>0.13864509475423534</v>
      </c>
      <c r="C59" s="98">
        <v>0.15625086566252019</v>
      </c>
      <c r="D59" s="98">
        <v>0.15703226393758418</v>
      </c>
      <c r="E59" s="98">
        <v>0.14300131885756229</v>
      </c>
      <c r="F59" s="98">
        <v>0.14584965919353676</v>
      </c>
      <c r="G59" s="98">
        <v>0.11575545181603833</v>
      </c>
      <c r="H59" s="98">
        <v>0.1218041158994201</v>
      </c>
      <c r="I59" s="98">
        <v>9.5800115552404003E-2</v>
      </c>
      <c r="J59" s="98">
        <v>9.2943636642957225E-2</v>
      </c>
      <c r="K59" s="98">
        <v>0.10700426875820009</v>
      </c>
      <c r="L59" s="98">
        <v>9.8122028815852219E-2</v>
      </c>
      <c r="M59" s="98">
        <v>7.0546960467656822E-2</v>
      </c>
      <c r="N59" s="98">
        <v>4.4262832628106673E-2</v>
      </c>
      <c r="O59" s="98">
        <v>3.6430356348531923E-2</v>
      </c>
      <c r="P59" s="98">
        <v>4.1243688653316832E-2</v>
      </c>
      <c r="Q59" s="98">
        <v>5.0832810068417736E-2</v>
      </c>
      <c r="R59" s="98">
        <v>5.6645838244871426E-2</v>
      </c>
      <c r="S59" s="98">
        <v>5.4271681433745354E-2</v>
      </c>
      <c r="T59" s="98">
        <v>4.7342859124563659E-2</v>
      </c>
      <c r="U59" s="98">
        <v>4.6906472073907302E-2</v>
      </c>
      <c r="V59" s="98">
        <v>4.4157151425140824E-2</v>
      </c>
      <c r="W59" s="98">
        <v>5.7161872535810711E-2</v>
      </c>
      <c r="DA59" s="63" t="s">
        <v>1793</v>
      </c>
    </row>
    <row r="60" spans="1:105" ht="12" customHeight="1" x14ac:dyDescent="0.25">
      <c r="A60" s="109" t="s">
        <v>120</v>
      </c>
      <c r="B60" s="33">
        <v>21.020194853497319</v>
      </c>
      <c r="C60" s="33">
        <v>24.317538584947759</v>
      </c>
      <c r="D60" s="33">
        <v>25.849523580706094</v>
      </c>
      <c r="E60" s="33">
        <v>25.913019923319503</v>
      </c>
      <c r="F60" s="33">
        <v>26.410767681998589</v>
      </c>
      <c r="G60" s="33">
        <v>20.565577378055668</v>
      </c>
      <c r="H60" s="33">
        <v>22.973311417975122</v>
      </c>
      <c r="I60" s="33">
        <v>18.912366556721828</v>
      </c>
      <c r="J60" s="33">
        <v>19.762215470141289</v>
      </c>
      <c r="K60" s="33">
        <v>23.95855741034525</v>
      </c>
      <c r="L60" s="33">
        <v>23.504156133036822</v>
      </c>
      <c r="M60" s="33">
        <v>22.217157828066998</v>
      </c>
      <c r="N60" s="33">
        <v>21.9880617960991</v>
      </c>
      <c r="O60" s="33">
        <v>21.346675014376491</v>
      </c>
      <c r="P60" s="33">
        <v>22.181276948491707</v>
      </c>
      <c r="Q60" s="33">
        <v>21.17023638300136</v>
      </c>
      <c r="R60" s="33">
        <v>21.244808363653732</v>
      </c>
      <c r="S60" s="33">
        <v>21.089339902331183</v>
      </c>
      <c r="T60" s="33">
        <v>20.539852732015031</v>
      </c>
      <c r="U60" s="33">
        <v>20.659087825182045</v>
      </c>
      <c r="V60" s="33">
        <v>19.795072527793891</v>
      </c>
      <c r="W60" s="33">
        <v>21.889794143006853</v>
      </c>
      <c r="DA60" s="60" t="s">
        <v>1794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676.64717000256803</v>
      </c>
      <c r="C62" s="117">
        <f t="shared" si="21"/>
        <v>767.11214284169591</v>
      </c>
      <c r="D62" s="117">
        <f t="shared" si="21"/>
        <v>737.04547010919009</v>
      </c>
      <c r="E62" s="117">
        <f t="shared" si="21"/>
        <v>794.84966302321504</v>
      </c>
      <c r="F62" s="117">
        <f t="shared" si="21"/>
        <v>799.20687947729948</v>
      </c>
      <c r="G62" s="117">
        <f t="shared" si="21"/>
        <v>1023.3395038604114</v>
      </c>
      <c r="H62" s="117">
        <f t="shared" si="21"/>
        <v>1016.5623780428612</v>
      </c>
      <c r="I62" s="117">
        <f t="shared" si="21"/>
        <v>937.91309346731475</v>
      </c>
      <c r="J62" s="117">
        <f t="shared" si="21"/>
        <v>974.95928716455069</v>
      </c>
      <c r="K62" s="117">
        <f t="shared" si="21"/>
        <v>1017.437902401652</v>
      </c>
      <c r="L62" s="117">
        <f t="shared" si="21"/>
        <v>1110.3928941256875</v>
      </c>
      <c r="M62" s="117">
        <f t="shared" si="21"/>
        <v>1005.2717415799196</v>
      </c>
      <c r="N62" s="117">
        <f t="shared" si="21"/>
        <v>1041.2571148773766</v>
      </c>
      <c r="O62" s="117">
        <f t="shared" si="21"/>
        <v>1071.034106154031</v>
      </c>
      <c r="P62" s="117">
        <f t="shared" si="21"/>
        <v>958.25759539455407</v>
      </c>
      <c r="Q62" s="117">
        <f t="shared" si="21"/>
        <v>1047.7980258014009</v>
      </c>
      <c r="R62" s="117">
        <f t="shared" ref="R62:V62" si="22">R63+R66+R68+R77</f>
        <v>1172.4823325792311</v>
      </c>
      <c r="S62" s="117">
        <f t="shared" si="22"/>
        <v>1172.0896003338578</v>
      </c>
      <c r="T62" s="117">
        <f t="shared" si="22"/>
        <v>1098.067250228092</v>
      </c>
      <c r="U62" s="117">
        <f t="shared" si="22"/>
        <v>1177.6154469233188</v>
      </c>
      <c r="V62" s="117">
        <f t="shared" si="22"/>
        <v>1202.6221197593102</v>
      </c>
      <c r="W62" s="117">
        <f t="shared" ref="W62" si="23">W63+W66+W68+W77</f>
        <v>1344.0646902302753</v>
      </c>
      <c r="DA62" s="129" t="s">
        <v>1795</v>
      </c>
    </row>
    <row r="63" spans="1:105" ht="12.95" customHeight="1" x14ac:dyDescent="0.25">
      <c r="A63" s="121" t="s">
        <v>57</v>
      </c>
      <c r="B63" s="122">
        <f t="shared" ref="B63:Q63" si="24">SUM(B64:B65)</f>
        <v>550.66259430290188</v>
      </c>
      <c r="C63" s="122">
        <f t="shared" si="24"/>
        <v>626.5998812189622</v>
      </c>
      <c r="D63" s="122">
        <f t="shared" si="24"/>
        <v>588.12539470666024</v>
      </c>
      <c r="E63" s="122">
        <f t="shared" si="24"/>
        <v>634.86611710383966</v>
      </c>
      <c r="F63" s="122">
        <f t="shared" si="24"/>
        <v>630.5170413830848</v>
      </c>
      <c r="G63" s="122">
        <f t="shared" si="24"/>
        <v>837.88118820527643</v>
      </c>
      <c r="H63" s="122">
        <f t="shared" si="24"/>
        <v>816.47226716218086</v>
      </c>
      <c r="I63" s="122">
        <f t="shared" si="24"/>
        <v>747.55652956210997</v>
      </c>
      <c r="J63" s="122">
        <f t="shared" si="24"/>
        <v>780.53636724029332</v>
      </c>
      <c r="K63" s="122">
        <f t="shared" si="24"/>
        <v>801.83436481236959</v>
      </c>
      <c r="L63" s="122">
        <f t="shared" si="24"/>
        <v>894.75398347084717</v>
      </c>
      <c r="M63" s="122">
        <f t="shared" si="24"/>
        <v>790.36306745900777</v>
      </c>
      <c r="N63" s="122">
        <f t="shared" si="24"/>
        <v>826.16256079746893</v>
      </c>
      <c r="O63" s="122">
        <f t="shared" si="24"/>
        <v>860.48297366518352</v>
      </c>
      <c r="P63" s="122">
        <f t="shared" si="24"/>
        <v>739.25365174703666</v>
      </c>
      <c r="Q63" s="122">
        <f t="shared" si="24"/>
        <v>831.38006512240531</v>
      </c>
      <c r="R63" s="122">
        <f t="shared" ref="R63:V63" si="25">SUM(R64:R65)</f>
        <v>947.00736025272295</v>
      </c>
      <c r="S63" s="122">
        <f t="shared" si="25"/>
        <v>944.94900577185035</v>
      </c>
      <c r="T63" s="122">
        <f t="shared" si="25"/>
        <v>880.34096659271938</v>
      </c>
      <c r="U63" s="122">
        <f t="shared" si="25"/>
        <v>956.1184305982232</v>
      </c>
      <c r="V63" s="122">
        <f t="shared" si="25"/>
        <v>978.87726797926132</v>
      </c>
      <c r="W63" s="122">
        <f t="shared" ref="W63" si="26">SUM(W64:W65)</f>
        <v>1084.0832247254427</v>
      </c>
      <c r="DA63" s="130" t="s">
        <v>1796</v>
      </c>
    </row>
    <row r="64" spans="1:105" ht="12" customHeight="1" x14ac:dyDescent="0.25">
      <c r="A64" s="97" t="s">
        <v>217</v>
      </c>
      <c r="B64" s="98">
        <v>535.35585139658724</v>
      </c>
      <c r="C64" s="98">
        <v>609.61429735238823</v>
      </c>
      <c r="D64" s="98">
        <v>572.67296474145712</v>
      </c>
      <c r="E64" s="98">
        <v>618.57827080935022</v>
      </c>
      <c r="F64" s="98">
        <v>614.8393588064414</v>
      </c>
      <c r="G64" s="98">
        <v>819.45717428366561</v>
      </c>
      <c r="H64" s="98">
        <v>798.41488921059533</v>
      </c>
      <c r="I64" s="98">
        <v>731.58895145753183</v>
      </c>
      <c r="J64" s="98">
        <v>764.06928253036745</v>
      </c>
      <c r="K64" s="98">
        <v>785.06909969115736</v>
      </c>
      <c r="L64" s="98">
        <v>876.18865910927786</v>
      </c>
      <c r="M64" s="98">
        <v>774.12492834740522</v>
      </c>
      <c r="N64" s="98">
        <v>809.34430904270835</v>
      </c>
      <c r="O64" s="98">
        <v>843.12914034127198</v>
      </c>
      <c r="P64" s="98">
        <v>724.46570563847797</v>
      </c>
      <c r="Q64" s="98">
        <v>814.87732948413736</v>
      </c>
      <c r="R64" s="98">
        <v>928.31588762453509</v>
      </c>
      <c r="S64" s="98">
        <v>926.3875317590215</v>
      </c>
      <c r="T64" s="98">
        <v>863.11578288272335</v>
      </c>
      <c r="U64" s="98">
        <v>937.46511803945884</v>
      </c>
      <c r="V64" s="98">
        <v>959.81878392548947</v>
      </c>
      <c r="W64" s="98">
        <v>1062.9968575710245</v>
      </c>
      <c r="DA64" s="63" t="s">
        <v>1797</v>
      </c>
    </row>
    <row r="65" spans="1:105" ht="12" customHeight="1" x14ac:dyDescent="0.25">
      <c r="A65" s="97" t="s">
        <v>53</v>
      </c>
      <c r="B65" s="98">
        <v>15.306742906314684</v>
      </c>
      <c r="C65" s="98">
        <v>16.985583866573926</v>
      </c>
      <c r="D65" s="98">
        <v>15.452429965203107</v>
      </c>
      <c r="E65" s="98">
        <v>16.287846294489405</v>
      </c>
      <c r="F65" s="98">
        <v>15.677682576643406</v>
      </c>
      <c r="G65" s="98">
        <v>18.424013921610879</v>
      </c>
      <c r="H65" s="98">
        <v>18.057377951585512</v>
      </c>
      <c r="I65" s="98">
        <v>15.96757810457817</v>
      </c>
      <c r="J65" s="98">
        <v>16.467084709925878</v>
      </c>
      <c r="K65" s="98">
        <v>16.765265121212177</v>
      </c>
      <c r="L65" s="98">
        <v>18.565324361569257</v>
      </c>
      <c r="M65" s="98">
        <v>16.238139111602582</v>
      </c>
      <c r="N65" s="98">
        <v>16.818251754760574</v>
      </c>
      <c r="O65" s="98">
        <v>17.353833323911498</v>
      </c>
      <c r="P65" s="98">
        <v>14.787946108558648</v>
      </c>
      <c r="Q65" s="98">
        <v>16.502735638268007</v>
      </c>
      <c r="R65" s="98">
        <v>18.691472628187874</v>
      </c>
      <c r="S65" s="98">
        <v>18.561474012828906</v>
      </c>
      <c r="T65" s="98">
        <v>17.225183709996031</v>
      </c>
      <c r="U65" s="98">
        <v>18.653312558764323</v>
      </c>
      <c r="V65" s="98">
        <v>19.05848405377181</v>
      </c>
      <c r="W65" s="98">
        <v>21.086367154418213</v>
      </c>
      <c r="DA65" s="63" t="s">
        <v>1798</v>
      </c>
    </row>
    <row r="66" spans="1:105" ht="12.95" customHeight="1" x14ac:dyDescent="0.25">
      <c r="A66" s="121" t="s">
        <v>92</v>
      </c>
      <c r="B66" s="122">
        <f t="shared" ref="B66:W66" si="27">B67</f>
        <v>4.7567260594412387E-2</v>
      </c>
      <c r="C66" s="122">
        <f t="shared" si="27"/>
        <v>6.8625299505272741E-2</v>
      </c>
      <c r="D66" s="122">
        <f t="shared" si="27"/>
        <v>8.3160547509978255E-2</v>
      </c>
      <c r="E66" s="122">
        <f t="shared" si="27"/>
        <v>0.17601479276802301</v>
      </c>
      <c r="F66" s="122">
        <f t="shared" si="27"/>
        <v>0.13238885007723855</v>
      </c>
      <c r="G66" s="122">
        <f t="shared" si="27"/>
        <v>0.17973501137069228</v>
      </c>
      <c r="H66" s="122">
        <f t="shared" si="27"/>
        <v>0.27462241905847734</v>
      </c>
      <c r="I66" s="122">
        <f t="shared" si="27"/>
        <v>0.31205831269880346</v>
      </c>
      <c r="J66" s="122">
        <f t="shared" si="27"/>
        <v>0.29069330618682021</v>
      </c>
      <c r="K66" s="122">
        <f t="shared" si="27"/>
        <v>0.3048169217551101</v>
      </c>
      <c r="L66" s="122">
        <f t="shared" si="27"/>
        <v>0.34336060907945487</v>
      </c>
      <c r="M66" s="122">
        <f t="shared" si="27"/>
        <v>0.30667245533186804</v>
      </c>
      <c r="N66" s="122">
        <f t="shared" si="27"/>
        <v>0.33436446672204123</v>
      </c>
      <c r="O66" s="122">
        <f t="shared" si="27"/>
        <v>0.40038812974301757</v>
      </c>
      <c r="P66" s="122">
        <f t="shared" si="27"/>
        <v>0.24337710641619165</v>
      </c>
      <c r="Q66" s="122">
        <f t="shared" si="27"/>
        <v>0.42103798180773705</v>
      </c>
      <c r="R66" s="122">
        <f t="shared" si="27"/>
        <v>0.27064993793900805</v>
      </c>
      <c r="S66" s="122">
        <f t="shared" si="27"/>
        <v>0.3901033425075332</v>
      </c>
      <c r="T66" s="122">
        <f t="shared" si="27"/>
        <v>0.40502533677104896</v>
      </c>
      <c r="U66" s="122">
        <f t="shared" si="27"/>
        <v>0.47394758904413975</v>
      </c>
      <c r="V66" s="122">
        <f t="shared" si="27"/>
        <v>0.48780321099402008</v>
      </c>
      <c r="W66" s="122">
        <f t="shared" si="27"/>
        <v>0.41545323628645026</v>
      </c>
      <c r="DA66" s="130" t="s">
        <v>1799</v>
      </c>
    </row>
    <row r="67" spans="1:105" ht="12" customHeight="1" x14ac:dyDescent="0.25">
      <c r="A67" s="97" t="s">
        <v>53</v>
      </c>
      <c r="B67" s="98">
        <v>4.7567260594412387E-2</v>
      </c>
      <c r="C67" s="98">
        <v>6.8625299505272741E-2</v>
      </c>
      <c r="D67" s="98">
        <v>8.3160547509978255E-2</v>
      </c>
      <c r="E67" s="98">
        <v>0.17601479276802301</v>
      </c>
      <c r="F67" s="98">
        <v>0.13238885007723855</v>
      </c>
      <c r="G67" s="98">
        <v>0.17973501137069228</v>
      </c>
      <c r="H67" s="98">
        <v>0.27462241905847734</v>
      </c>
      <c r="I67" s="98">
        <v>0.31205831269880346</v>
      </c>
      <c r="J67" s="98">
        <v>0.29069330618682021</v>
      </c>
      <c r="K67" s="98">
        <v>0.3048169217551101</v>
      </c>
      <c r="L67" s="98">
        <v>0.34336060907945487</v>
      </c>
      <c r="M67" s="98">
        <v>0.30667245533186804</v>
      </c>
      <c r="N67" s="98">
        <v>0.33436446672204123</v>
      </c>
      <c r="O67" s="98">
        <v>0.40038812974301757</v>
      </c>
      <c r="P67" s="98">
        <v>0.24337710641619165</v>
      </c>
      <c r="Q67" s="98">
        <v>0.42103798180773705</v>
      </c>
      <c r="R67" s="98">
        <v>0.27064993793900805</v>
      </c>
      <c r="S67" s="98">
        <v>0.3901033425075332</v>
      </c>
      <c r="T67" s="98">
        <v>0.40502533677104896</v>
      </c>
      <c r="U67" s="98">
        <v>0.47394758904413975</v>
      </c>
      <c r="V67" s="98">
        <v>0.48780321099402008</v>
      </c>
      <c r="W67" s="98">
        <v>0.41545323628645026</v>
      </c>
      <c r="DA67" s="63" t="s">
        <v>1800</v>
      </c>
    </row>
    <row r="68" spans="1:105" ht="12" customHeight="1" x14ac:dyDescent="0.25">
      <c r="A68" s="121" t="s">
        <v>55</v>
      </c>
      <c r="B68" s="122">
        <v>109.25945003197096</v>
      </c>
      <c r="C68" s="122">
        <v>120.43365612442062</v>
      </c>
      <c r="D68" s="122">
        <v>127.31222225083549</v>
      </c>
      <c r="E68" s="122">
        <v>136.98771727722183</v>
      </c>
      <c r="F68" s="122">
        <v>142.82071658063543</v>
      </c>
      <c r="G68" s="122">
        <v>161.3553834036133</v>
      </c>
      <c r="H68" s="122">
        <v>171.11135875986992</v>
      </c>
      <c r="I68" s="122">
        <v>165.37648402294434</v>
      </c>
      <c r="J68" s="122">
        <v>167.4209246263697</v>
      </c>
      <c r="K68" s="122">
        <v>181.65249633266748</v>
      </c>
      <c r="L68" s="122">
        <v>181.66541948030243</v>
      </c>
      <c r="M68" s="122">
        <v>181.9244853566461</v>
      </c>
      <c r="N68" s="122">
        <v>181.87452386988201</v>
      </c>
      <c r="O68" s="122">
        <v>178.0652639179483</v>
      </c>
      <c r="P68" s="122">
        <v>185.00804794863097</v>
      </c>
      <c r="Q68" s="122">
        <v>182.71791054560856</v>
      </c>
      <c r="R68" s="122">
        <v>190.1986958812</v>
      </c>
      <c r="S68" s="122">
        <v>190.97736710815741</v>
      </c>
      <c r="T68" s="122">
        <v>181.7428806113507</v>
      </c>
      <c r="U68" s="122">
        <v>184.23105165839911</v>
      </c>
      <c r="V68" s="122">
        <v>186.80519634421836</v>
      </c>
      <c r="W68" s="122">
        <v>217.95378506172955</v>
      </c>
      <c r="DA68" s="130" t="s">
        <v>1801</v>
      </c>
    </row>
    <row r="69" spans="1:105" ht="12" customHeight="1" x14ac:dyDescent="0.25">
      <c r="A69" s="97" t="s">
        <v>134</v>
      </c>
      <c r="B69" s="98">
        <v>64.720339890452863</v>
      </c>
      <c r="C69" s="98">
        <v>72.597162607676793</v>
      </c>
      <c r="D69" s="98">
        <v>76.000129016752766</v>
      </c>
      <c r="E69" s="98">
        <v>81.865268855882988</v>
      </c>
      <c r="F69" s="98">
        <v>83.464944126060033</v>
      </c>
      <c r="G69" s="98">
        <v>99.917334240740217</v>
      </c>
      <c r="H69" s="98">
        <v>104.14532727357603</v>
      </c>
      <c r="I69" s="98">
        <v>98.604715934859087</v>
      </c>
      <c r="J69" s="98">
        <v>100.66414089829412</v>
      </c>
      <c r="K69" s="98">
        <v>109.79292197105579</v>
      </c>
      <c r="L69" s="98">
        <v>110.85092374039927</v>
      </c>
      <c r="M69" s="98">
        <v>118.26414617718024</v>
      </c>
      <c r="N69" s="98">
        <v>119.27132010501634</v>
      </c>
      <c r="O69" s="98">
        <v>116.12516727305908</v>
      </c>
      <c r="P69" s="98">
        <v>123.04906640024413</v>
      </c>
      <c r="Q69" s="98">
        <v>118.01109274663212</v>
      </c>
      <c r="R69" s="98">
        <v>123.0310781755316</v>
      </c>
      <c r="S69" s="98">
        <v>125.50851618876308</v>
      </c>
      <c r="T69" s="98">
        <v>119.19268181932561</v>
      </c>
      <c r="U69" s="98">
        <v>120.40422776594266</v>
      </c>
      <c r="V69" s="98">
        <v>126.89633169961161</v>
      </c>
      <c r="W69" s="98">
        <v>153.47755525355933</v>
      </c>
      <c r="DA69" s="63" t="s">
        <v>1802</v>
      </c>
    </row>
    <row r="70" spans="1:105" ht="12" customHeight="1" x14ac:dyDescent="0.25">
      <c r="A70" s="97" t="s">
        <v>133</v>
      </c>
      <c r="B70" s="98">
        <v>0.18487864719675706</v>
      </c>
      <c r="C70" s="98">
        <v>0.21985724843677021</v>
      </c>
      <c r="D70" s="98">
        <v>0.22235751614315113</v>
      </c>
      <c r="E70" s="98">
        <v>0.25683338281279999</v>
      </c>
      <c r="F70" s="98">
        <v>0.27666565382432434</v>
      </c>
      <c r="G70" s="98">
        <v>0.47273081039933718</v>
      </c>
      <c r="H70" s="98">
        <v>0.56290186609152892</v>
      </c>
      <c r="I70" s="98">
        <v>0.51102713674808609</v>
      </c>
      <c r="J70" s="98">
        <v>0.55594138832237372</v>
      </c>
      <c r="K70" s="98">
        <v>0.8087138016719464</v>
      </c>
      <c r="L70" s="98">
        <v>0.84859347802769236</v>
      </c>
      <c r="M70" s="98">
        <v>0.96538143049122016</v>
      </c>
      <c r="N70" s="98">
        <v>0.95078981503831383</v>
      </c>
      <c r="O70" s="98">
        <v>0.92211552140090369</v>
      </c>
      <c r="P70" s="98">
        <v>1.0021264533935554</v>
      </c>
      <c r="Q70" s="98">
        <v>0.92718094841196952</v>
      </c>
      <c r="R70" s="98">
        <v>0.96186084970609387</v>
      </c>
      <c r="S70" s="98">
        <v>0.96573412713267015</v>
      </c>
      <c r="T70" s="98">
        <v>0.85353779735837365</v>
      </c>
      <c r="U70" s="98">
        <v>0.83349399032559568</v>
      </c>
      <c r="V70" s="98">
        <v>0.90483099163592207</v>
      </c>
      <c r="W70" s="98">
        <v>1.1015472909541375</v>
      </c>
      <c r="DA70" s="63" t="s">
        <v>1803</v>
      </c>
    </row>
    <row r="71" spans="1:105" ht="12" customHeight="1" x14ac:dyDescent="0.25">
      <c r="A71" s="100" t="s">
        <v>217</v>
      </c>
      <c r="B71" s="101">
        <v>6.917891280596751E-2</v>
      </c>
      <c r="C71" s="101">
        <v>8.198650215084366E-2</v>
      </c>
      <c r="D71" s="101">
        <v>8.312330476904152E-2</v>
      </c>
      <c r="E71" s="101">
        <v>9.5204681157039062E-2</v>
      </c>
      <c r="F71" s="101">
        <v>0.1022603976443426</v>
      </c>
      <c r="G71" s="101">
        <v>0.17551692763286955</v>
      </c>
      <c r="H71" s="101">
        <v>0.17375931787117352</v>
      </c>
      <c r="I71" s="101">
        <v>0.16592838339602525</v>
      </c>
      <c r="J71" s="101">
        <v>0.19644905031008533</v>
      </c>
      <c r="K71" s="101">
        <v>0.29241772364659768</v>
      </c>
      <c r="L71" s="101">
        <v>0.26996892505320569</v>
      </c>
      <c r="M71" s="101">
        <v>0.33710879873290167</v>
      </c>
      <c r="N71" s="101">
        <v>0.32577448748342647</v>
      </c>
      <c r="O71" s="101">
        <v>0.26965153402294928</v>
      </c>
      <c r="P71" s="101">
        <v>0.29911839708301141</v>
      </c>
      <c r="Q71" s="101">
        <v>0.21679409939620337</v>
      </c>
      <c r="R71" s="101">
        <v>0.20308323135057832</v>
      </c>
      <c r="S71" s="101">
        <v>0.24212262052761171</v>
      </c>
      <c r="T71" s="101">
        <v>0.24570468247544552</v>
      </c>
      <c r="U71" s="101">
        <v>0.24712447845539984</v>
      </c>
      <c r="V71" s="101">
        <v>0.27726286784090842</v>
      </c>
      <c r="W71" s="101">
        <v>0.35504431987836582</v>
      </c>
      <c r="DA71" s="131" t="s">
        <v>1804</v>
      </c>
    </row>
    <row r="72" spans="1:105" ht="12" customHeight="1" x14ac:dyDescent="0.25">
      <c r="A72" s="103" t="s">
        <v>52</v>
      </c>
      <c r="B72" s="104">
        <v>0.11569973439078955</v>
      </c>
      <c r="C72" s="104">
        <v>0.13787074628592655</v>
      </c>
      <c r="D72" s="104">
        <v>0.13923421137410963</v>
      </c>
      <c r="E72" s="104">
        <v>0.1616287016557609</v>
      </c>
      <c r="F72" s="104">
        <v>0.17440525617998176</v>
      </c>
      <c r="G72" s="104">
        <v>0.2972138827664676</v>
      </c>
      <c r="H72" s="104">
        <v>0.38914254822035538</v>
      </c>
      <c r="I72" s="104">
        <v>0.34509875335206086</v>
      </c>
      <c r="J72" s="104">
        <v>0.35949233801228841</v>
      </c>
      <c r="K72" s="104">
        <v>0.51629607802534871</v>
      </c>
      <c r="L72" s="104">
        <v>0.57862455297448667</v>
      </c>
      <c r="M72" s="104">
        <v>0.62827263175831849</v>
      </c>
      <c r="N72" s="104">
        <v>0.62501532755488731</v>
      </c>
      <c r="O72" s="104">
        <v>0.65246398737795441</v>
      </c>
      <c r="P72" s="104">
        <v>0.70300805631054408</v>
      </c>
      <c r="Q72" s="104">
        <v>0.7103868490157661</v>
      </c>
      <c r="R72" s="104">
        <v>0.7587776183555156</v>
      </c>
      <c r="S72" s="104">
        <v>0.72361150660505846</v>
      </c>
      <c r="T72" s="104">
        <v>0.60783311488292813</v>
      </c>
      <c r="U72" s="104">
        <v>0.58636951187019581</v>
      </c>
      <c r="V72" s="104">
        <v>0.62756812379501359</v>
      </c>
      <c r="W72" s="104">
        <v>0.74650297107577168</v>
      </c>
      <c r="DA72" s="132" t="s">
        <v>1805</v>
      </c>
    </row>
    <row r="73" spans="1:105" ht="12" customHeight="1" x14ac:dyDescent="0.25">
      <c r="A73" s="106" t="s">
        <v>122</v>
      </c>
      <c r="B73" s="101">
        <v>33.351434272299599</v>
      </c>
      <c r="C73" s="101">
        <v>35.659460448077454</v>
      </c>
      <c r="D73" s="101">
        <v>38.329597381673466</v>
      </c>
      <c r="E73" s="101">
        <v>40.190569195204944</v>
      </c>
      <c r="F73" s="101">
        <v>41.26284607407537</v>
      </c>
      <c r="G73" s="101">
        <v>38.735158811381474</v>
      </c>
      <c r="H73" s="101">
        <v>39.924441079402911</v>
      </c>
      <c r="I73" s="101">
        <v>39.430052467283353</v>
      </c>
      <c r="J73" s="101">
        <v>38.481090654172661</v>
      </c>
      <c r="K73" s="101">
        <v>35.805455825228009</v>
      </c>
      <c r="L73" s="101">
        <v>34.433564427360665</v>
      </c>
      <c r="M73" s="101">
        <v>30.244168855015648</v>
      </c>
      <c r="N73" s="101">
        <v>29.554926124599838</v>
      </c>
      <c r="O73" s="101">
        <v>29.367494739350086</v>
      </c>
      <c r="P73" s="101">
        <v>30.089144516168428</v>
      </c>
      <c r="Q73" s="101">
        <v>32.258104935228396</v>
      </c>
      <c r="R73" s="101">
        <v>34.21644892409806</v>
      </c>
      <c r="S73" s="101">
        <v>33.615614778993937</v>
      </c>
      <c r="T73" s="101">
        <v>32.433338331879234</v>
      </c>
      <c r="U73" s="101">
        <v>32.976202618131779</v>
      </c>
      <c r="V73" s="101">
        <v>30.919042391478357</v>
      </c>
      <c r="W73" s="101">
        <v>33.331177911350942</v>
      </c>
      <c r="DA73" s="131" t="s">
        <v>1806</v>
      </c>
    </row>
    <row r="74" spans="1:105" ht="12" customHeight="1" x14ac:dyDescent="0.25">
      <c r="A74" s="107" t="s">
        <v>121</v>
      </c>
      <c r="B74" s="104">
        <v>11.002797222021741</v>
      </c>
      <c r="C74" s="104">
        <v>11.957175820229601</v>
      </c>
      <c r="D74" s="104">
        <v>12.76013833626611</v>
      </c>
      <c r="E74" s="104">
        <v>14.675045843321099</v>
      </c>
      <c r="F74" s="104">
        <v>17.816260726675701</v>
      </c>
      <c r="G74" s="104">
        <v>22.230159541092256</v>
      </c>
      <c r="H74" s="104">
        <v>26.478688540799453</v>
      </c>
      <c r="I74" s="104">
        <v>26.830688484053802</v>
      </c>
      <c r="J74" s="104">
        <v>27.719751685580555</v>
      </c>
      <c r="K74" s="104">
        <v>35.245404734711748</v>
      </c>
      <c r="L74" s="104">
        <v>35.532337834514806</v>
      </c>
      <c r="M74" s="104">
        <v>32.450788893958993</v>
      </c>
      <c r="N74" s="104">
        <v>32.097487825227532</v>
      </c>
      <c r="O74" s="104">
        <v>31.650486384138233</v>
      </c>
      <c r="P74" s="104">
        <v>30.867710578824862</v>
      </c>
      <c r="Q74" s="104">
        <v>31.521531915336073</v>
      </c>
      <c r="R74" s="104">
        <v>31.989307931864243</v>
      </c>
      <c r="S74" s="104">
        <v>30.887502013267728</v>
      </c>
      <c r="T74" s="104">
        <v>29.263322662787477</v>
      </c>
      <c r="U74" s="104">
        <v>30.017127283999049</v>
      </c>
      <c r="V74" s="104">
        <v>28.084991261492465</v>
      </c>
      <c r="W74" s="104">
        <v>30.043504605865124</v>
      </c>
      <c r="DA74" s="132" t="s">
        <v>1807</v>
      </c>
    </row>
    <row r="75" spans="1:105" ht="12" customHeight="1" x14ac:dyDescent="0.25">
      <c r="A75" s="108" t="s">
        <v>53</v>
      </c>
      <c r="B75" s="98">
        <v>4.1194002434930468</v>
      </c>
      <c r="C75" s="98">
        <v>4.4579738736973349</v>
      </c>
      <c r="D75" s="98">
        <v>4.771591534112205</v>
      </c>
      <c r="E75" s="98">
        <v>5.4408011391223834</v>
      </c>
      <c r="F75" s="98">
        <v>6.5929947091443424</v>
      </c>
      <c r="G75" s="98">
        <v>8.2337958203000383</v>
      </c>
      <c r="H75" s="98">
        <v>8.1569418636670807</v>
      </c>
      <c r="I75" s="98">
        <v>8.7162347288899173</v>
      </c>
      <c r="J75" s="98">
        <v>9.791553672310819</v>
      </c>
      <c r="K75" s="98">
        <v>12.756598564854793</v>
      </c>
      <c r="L75" s="98">
        <v>11.340329550104549</v>
      </c>
      <c r="M75" s="98">
        <v>11.287217815594015</v>
      </c>
      <c r="N75" s="98">
        <v>10.990745004924502</v>
      </c>
      <c r="O75" s="98">
        <v>9.3004810117789294</v>
      </c>
      <c r="P75" s="98">
        <v>9.1707628520383313</v>
      </c>
      <c r="Q75" s="98">
        <v>7.3857360811179156</v>
      </c>
      <c r="R75" s="98">
        <v>6.7674420778265789</v>
      </c>
      <c r="S75" s="98">
        <v>7.727906093017797</v>
      </c>
      <c r="T75" s="98">
        <v>8.4294128289531933</v>
      </c>
      <c r="U75" s="98">
        <v>8.9337627197329788</v>
      </c>
      <c r="V75" s="98">
        <v>8.6065681323491248</v>
      </c>
      <c r="W75" s="98">
        <v>9.6578671191708008</v>
      </c>
      <c r="DA75" s="63" t="s">
        <v>1808</v>
      </c>
    </row>
    <row r="76" spans="1:105" ht="12" customHeight="1" x14ac:dyDescent="0.25">
      <c r="A76" s="108" t="s">
        <v>52</v>
      </c>
      <c r="B76" s="98">
        <v>6.8833969785286939</v>
      </c>
      <c r="C76" s="98">
        <v>7.499201946532267</v>
      </c>
      <c r="D76" s="98">
        <v>7.9885468021539054</v>
      </c>
      <c r="E76" s="98">
        <v>9.2342447041987157</v>
      </c>
      <c r="F76" s="98">
        <v>11.223266017531358</v>
      </c>
      <c r="G76" s="98">
        <v>13.996363720792218</v>
      </c>
      <c r="H76" s="98">
        <v>18.321746677132371</v>
      </c>
      <c r="I76" s="98">
        <v>18.114453755163883</v>
      </c>
      <c r="J76" s="98">
        <v>17.928198013269736</v>
      </c>
      <c r="K76" s="98">
        <v>22.488806169856957</v>
      </c>
      <c r="L76" s="98">
        <v>24.192008284410257</v>
      </c>
      <c r="M76" s="98">
        <v>21.163571078364978</v>
      </c>
      <c r="N76" s="98">
        <v>21.106742820303033</v>
      </c>
      <c r="O76" s="98">
        <v>22.350005372359302</v>
      </c>
      <c r="P76" s="98">
        <v>21.696947726786533</v>
      </c>
      <c r="Q76" s="98">
        <v>24.135795834218158</v>
      </c>
      <c r="R76" s="98">
        <v>25.221865854037663</v>
      </c>
      <c r="S76" s="98">
        <v>23.159595920249931</v>
      </c>
      <c r="T76" s="98">
        <v>20.833909833834284</v>
      </c>
      <c r="U76" s="98">
        <v>21.08336456426607</v>
      </c>
      <c r="V76" s="98">
        <v>19.478423129143341</v>
      </c>
      <c r="W76" s="98">
        <v>20.385637486694321</v>
      </c>
      <c r="DA76" s="63" t="s">
        <v>1809</v>
      </c>
    </row>
    <row r="77" spans="1:105" ht="12" customHeight="1" x14ac:dyDescent="0.25">
      <c r="A77" s="121" t="s">
        <v>54</v>
      </c>
      <c r="B77" s="122">
        <v>16.677558407100818</v>
      </c>
      <c r="C77" s="122">
        <v>20.009980198807867</v>
      </c>
      <c r="D77" s="122">
        <v>21.524692604184288</v>
      </c>
      <c r="E77" s="122">
        <v>22.819813849385561</v>
      </c>
      <c r="F77" s="122">
        <v>25.736732663501947</v>
      </c>
      <c r="G77" s="122">
        <v>23.923197240150884</v>
      </c>
      <c r="H77" s="122">
        <v>28.704129701752002</v>
      </c>
      <c r="I77" s="122">
        <v>24.668021569561624</v>
      </c>
      <c r="J77" s="122">
        <v>26.711301991700964</v>
      </c>
      <c r="K77" s="122">
        <v>33.646224334859816</v>
      </c>
      <c r="L77" s="122">
        <v>33.630130565458416</v>
      </c>
      <c r="M77" s="122">
        <v>32.677516308933946</v>
      </c>
      <c r="N77" s="122">
        <v>32.88566574330364</v>
      </c>
      <c r="O77" s="122">
        <v>32.085480441156356</v>
      </c>
      <c r="P77" s="122">
        <v>33.752518592470167</v>
      </c>
      <c r="Q77" s="122">
        <v>33.279012151579096</v>
      </c>
      <c r="R77" s="122">
        <v>35.0056265073693</v>
      </c>
      <c r="S77" s="122">
        <v>35.773124111342455</v>
      </c>
      <c r="T77" s="122">
        <v>35.578377687250786</v>
      </c>
      <c r="U77" s="122">
        <v>36.792017077652424</v>
      </c>
      <c r="V77" s="122">
        <v>36.451852224836479</v>
      </c>
      <c r="W77" s="122">
        <v>41.612227206816641</v>
      </c>
      <c r="DA77" s="130" t="s">
        <v>1810</v>
      </c>
    </row>
    <row r="78" spans="1:105" ht="12" customHeight="1" x14ac:dyDescent="0.25">
      <c r="A78" s="97" t="s">
        <v>192</v>
      </c>
      <c r="B78" s="98">
        <v>3.3076732184513933</v>
      </c>
      <c r="C78" s="98">
        <v>4.1119402550025725</v>
      </c>
      <c r="D78" s="98">
        <v>4.3514128027595813</v>
      </c>
      <c r="E78" s="98">
        <v>4.6277191628428955</v>
      </c>
      <c r="F78" s="98">
        <v>5.0132843967049912</v>
      </c>
      <c r="G78" s="98">
        <v>5.3219227230008412</v>
      </c>
      <c r="H78" s="98">
        <v>6.1689280667274016</v>
      </c>
      <c r="I78" s="98">
        <v>5.061176870557909</v>
      </c>
      <c r="J78" s="98">
        <v>5.5466709905029035</v>
      </c>
      <c r="K78" s="98">
        <v>7.0831975747240721</v>
      </c>
      <c r="L78" s="98">
        <v>7.0623603949663147</v>
      </c>
      <c r="M78" s="98">
        <v>7.0566528180568726</v>
      </c>
      <c r="N78" s="98">
        <v>6.6877674453248632</v>
      </c>
      <c r="O78" s="98">
        <v>6.5310181283888777</v>
      </c>
      <c r="P78" s="98">
        <v>6.4252036708988687</v>
      </c>
      <c r="Q78" s="98">
        <v>5.991530295973102</v>
      </c>
      <c r="R78" s="98">
        <v>5.741917569615592</v>
      </c>
      <c r="S78" s="98">
        <v>5.7492670475793703</v>
      </c>
      <c r="T78" s="98">
        <v>5.4503663357218075</v>
      </c>
      <c r="U78" s="98">
        <v>5.6983512735161117</v>
      </c>
      <c r="V78" s="98">
        <v>5.9076303717706091</v>
      </c>
      <c r="W78" s="98">
        <v>6.7960986451334291</v>
      </c>
      <c r="DA78" s="63" t="s">
        <v>1811</v>
      </c>
    </row>
    <row r="79" spans="1:105" ht="12" customHeight="1" x14ac:dyDescent="0.25">
      <c r="A79" s="109" t="s">
        <v>120</v>
      </c>
      <c r="B79" s="33">
        <v>13.369885188649427</v>
      </c>
      <c r="C79" s="33">
        <v>15.898039943805292</v>
      </c>
      <c r="D79" s="33">
        <v>17.173279801424705</v>
      </c>
      <c r="E79" s="33">
        <v>18.192094686542667</v>
      </c>
      <c r="F79" s="33">
        <v>20.723448266796957</v>
      </c>
      <c r="G79" s="33">
        <v>18.601274517150042</v>
      </c>
      <c r="H79" s="33">
        <v>22.535201635024602</v>
      </c>
      <c r="I79" s="33">
        <v>19.606844699003716</v>
      </c>
      <c r="J79" s="33">
        <v>21.16463100119806</v>
      </c>
      <c r="K79" s="33">
        <v>26.563026760135745</v>
      </c>
      <c r="L79" s="33">
        <v>26.5677701704921</v>
      </c>
      <c r="M79" s="33">
        <v>25.620863490877074</v>
      </c>
      <c r="N79" s="33">
        <v>26.197898297978774</v>
      </c>
      <c r="O79" s="33">
        <v>25.554462312767477</v>
      </c>
      <c r="P79" s="33">
        <v>27.3273149215713</v>
      </c>
      <c r="Q79" s="33">
        <v>27.287481855605996</v>
      </c>
      <c r="R79" s="33">
        <v>29.263708937753705</v>
      </c>
      <c r="S79" s="33">
        <v>30.023857063763085</v>
      </c>
      <c r="T79" s="33">
        <v>30.128011351528976</v>
      </c>
      <c r="U79" s="33">
        <v>31.093665804136315</v>
      </c>
      <c r="V79" s="33">
        <v>30.544221853065867</v>
      </c>
      <c r="W79" s="33">
        <v>34.816128561683215</v>
      </c>
      <c r="DA79" s="60" t="s">
        <v>1812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755.07299941524877</v>
      </c>
      <c r="C81" s="117">
        <f t="shared" si="28"/>
        <v>817.37987178113144</v>
      </c>
      <c r="D81" s="117">
        <f t="shared" si="28"/>
        <v>787.22228873660731</v>
      </c>
      <c r="E81" s="117">
        <f t="shared" si="28"/>
        <v>795.55386025188886</v>
      </c>
      <c r="F81" s="117">
        <f t="shared" si="28"/>
        <v>788.59036660535833</v>
      </c>
      <c r="G81" s="117">
        <f t="shared" si="28"/>
        <v>830.22426535359739</v>
      </c>
      <c r="H81" s="117">
        <f t="shared" si="28"/>
        <v>909.27996993694012</v>
      </c>
      <c r="I81" s="117">
        <f t="shared" si="28"/>
        <v>959.00090521040283</v>
      </c>
      <c r="J81" s="117">
        <f t="shared" si="28"/>
        <v>1012.8568576244344</v>
      </c>
      <c r="K81" s="117">
        <f t="shared" si="28"/>
        <v>1090.6660288072721</v>
      </c>
      <c r="L81" s="117">
        <f t="shared" si="28"/>
        <v>1257.6786252636539</v>
      </c>
      <c r="M81" s="117">
        <f t="shared" si="28"/>
        <v>1238.3853133214886</v>
      </c>
      <c r="N81" s="117">
        <f t="shared" si="28"/>
        <v>1345.4140779831696</v>
      </c>
      <c r="O81" s="117">
        <f t="shared" si="28"/>
        <v>1412.0515181307355</v>
      </c>
      <c r="P81" s="117">
        <f t="shared" si="28"/>
        <v>1268.9035170425136</v>
      </c>
      <c r="Q81" s="117">
        <f t="shared" si="28"/>
        <v>1347.7478722682561</v>
      </c>
      <c r="R81" s="117">
        <f t="shared" ref="R81:V81" si="29">R82+R85+R87+R100</f>
        <v>1394.6142200925872</v>
      </c>
      <c r="S81" s="117">
        <f t="shared" si="29"/>
        <v>1409.8579372902129</v>
      </c>
      <c r="T81" s="117">
        <f t="shared" si="29"/>
        <v>1318.6933898270904</v>
      </c>
      <c r="U81" s="117">
        <f t="shared" si="29"/>
        <v>1362.5363011545826</v>
      </c>
      <c r="V81" s="117">
        <f t="shared" si="29"/>
        <v>1386.2847904751163</v>
      </c>
      <c r="W81" s="117">
        <f t="shared" ref="W81" si="30">W82+W85+W87+W100</f>
        <v>1712.8669304495616</v>
      </c>
      <c r="DA81" s="129" t="s">
        <v>1813</v>
      </c>
    </row>
    <row r="82" spans="1:105" ht="12.95" customHeight="1" x14ac:dyDescent="0.25">
      <c r="A82" s="121" t="s">
        <v>57</v>
      </c>
      <c r="B82" s="122">
        <f t="shared" ref="B82:Q82" si="31">SUM(B83:B84)</f>
        <v>615.18919584076423</v>
      </c>
      <c r="C82" s="122">
        <f t="shared" si="31"/>
        <v>667.02358797824331</v>
      </c>
      <c r="D82" s="122">
        <f t="shared" si="31"/>
        <v>629.24649205667902</v>
      </c>
      <c r="E82" s="122">
        <f t="shared" si="31"/>
        <v>636.00673056663288</v>
      </c>
      <c r="F82" s="122">
        <f t="shared" si="31"/>
        <v>625.14534931008393</v>
      </c>
      <c r="G82" s="122">
        <f t="shared" si="31"/>
        <v>674.01165584457556</v>
      </c>
      <c r="H82" s="122">
        <f t="shared" si="31"/>
        <v>728.68709707963239</v>
      </c>
      <c r="I82" s="122">
        <f t="shared" si="31"/>
        <v>767.07106361092895</v>
      </c>
      <c r="J82" s="122">
        <f t="shared" si="31"/>
        <v>810.79873184547569</v>
      </c>
      <c r="K82" s="122">
        <f t="shared" si="31"/>
        <v>857.2106392525501</v>
      </c>
      <c r="L82" s="122">
        <f t="shared" si="31"/>
        <v>1008.4839801057891</v>
      </c>
      <c r="M82" s="122">
        <f t="shared" si="31"/>
        <v>979.6577204631825</v>
      </c>
      <c r="N82" s="122">
        <f t="shared" si="31"/>
        <v>1070.911281032473</v>
      </c>
      <c r="O82" s="122">
        <f t="shared" si="31"/>
        <v>1139.1138107252816</v>
      </c>
      <c r="P82" s="122">
        <f t="shared" si="31"/>
        <v>981.75048425370699</v>
      </c>
      <c r="Q82" s="122">
        <f t="shared" si="31"/>
        <v>1066.9163603954171</v>
      </c>
      <c r="R82" s="122">
        <f t="shared" ref="R82:V82" si="32">SUM(R83:R84)</f>
        <v>1121.0946819342421</v>
      </c>
      <c r="S82" s="122">
        <f t="shared" si="32"/>
        <v>1141.2852311729541</v>
      </c>
      <c r="T82" s="122">
        <f t="shared" si="32"/>
        <v>1058.6367442966243</v>
      </c>
      <c r="U82" s="122">
        <f t="shared" si="32"/>
        <v>1097.4858290945604</v>
      </c>
      <c r="V82" s="122">
        <f t="shared" si="32"/>
        <v>1120.9807807761429</v>
      </c>
      <c r="W82" s="122">
        <f t="shared" ref="W82" si="33">SUM(W83:W84)</f>
        <v>1409.0929799646572</v>
      </c>
      <c r="DA82" s="130" t="s">
        <v>1814</v>
      </c>
    </row>
    <row r="83" spans="1:105" ht="12" customHeight="1" x14ac:dyDescent="0.25">
      <c r="A83" s="97" t="s">
        <v>204</v>
      </c>
      <c r="B83" s="98">
        <v>608.23302527073167</v>
      </c>
      <c r="C83" s="98">
        <v>659.67146059735626</v>
      </c>
      <c r="D83" s="98">
        <v>622.52743100696046</v>
      </c>
      <c r="E83" s="98">
        <v>629.37784616941565</v>
      </c>
      <c r="F83" s="98">
        <v>618.83353753016593</v>
      </c>
      <c r="G83" s="98">
        <v>668.0041096773715</v>
      </c>
      <c r="H83" s="98">
        <v>722.15404827744567</v>
      </c>
      <c r="I83" s="98">
        <v>760.43222039266175</v>
      </c>
      <c r="J83" s="98">
        <v>803.86879714924783</v>
      </c>
      <c r="K83" s="98">
        <v>849.95031408570298</v>
      </c>
      <c r="L83" s="98">
        <v>1000.0084170254587</v>
      </c>
      <c r="M83" s="98">
        <v>971.5063461211638</v>
      </c>
      <c r="N83" s="98">
        <v>1062.0832050075987</v>
      </c>
      <c r="O83" s="98">
        <v>1129.8120000309173</v>
      </c>
      <c r="P83" s="98">
        <v>973.7995241069641</v>
      </c>
      <c r="Q83" s="98">
        <v>1058.3430184134818</v>
      </c>
      <c r="R83" s="98">
        <v>1112.1376060511709</v>
      </c>
      <c r="S83" s="98">
        <v>1132.2110563255787</v>
      </c>
      <c r="T83" s="98">
        <v>1050.2527950304368</v>
      </c>
      <c r="U83" s="98">
        <v>1088.8198651566452</v>
      </c>
      <c r="V83" s="98">
        <v>1112.1475110135295</v>
      </c>
      <c r="W83" s="98">
        <v>1398.0002859079705</v>
      </c>
      <c r="DA83" s="63" t="s">
        <v>1815</v>
      </c>
    </row>
    <row r="84" spans="1:105" ht="12" customHeight="1" x14ac:dyDescent="0.25">
      <c r="A84" s="97" t="s">
        <v>53</v>
      </c>
      <c r="B84" s="98">
        <v>6.9561705700325085</v>
      </c>
      <c r="C84" s="98">
        <v>7.3521273808870031</v>
      </c>
      <c r="D84" s="98">
        <v>6.7190610497185084</v>
      </c>
      <c r="E84" s="98">
        <v>6.6288843972171962</v>
      </c>
      <c r="F84" s="98">
        <v>6.3118117799179796</v>
      </c>
      <c r="G84" s="98">
        <v>6.0075461672040147</v>
      </c>
      <c r="H84" s="98">
        <v>6.5330488021867481</v>
      </c>
      <c r="I84" s="98">
        <v>6.6388432182672066</v>
      </c>
      <c r="J84" s="98">
        <v>6.9299346962279031</v>
      </c>
      <c r="K84" s="98">
        <v>7.2603251668471618</v>
      </c>
      <c r="L84" s="98">
        <v>8.4755630803304225</v>
      </c>
      <c r="M84" s="98">
        <v>8.1513743420186575</v>
      </c>
      <c r="N84" s="98">
        <v>8.828076024874207</v>
      </c>
      <c r="O84" s="98">
        <v>9.3018106943643311</v>
      </c>
      <c r="P84" s="98">
        <v>7.9509601467429354</v>
      </c>
      <c r="Q84" s="98">
        <v>8.5733419819353411</v>
      </c>
      <c r="R84" s="98">
        <v>8.9570758830711785</v>
      </c>
      <c r="S84" s="98">
        <v>9.0741748473754349</v>
      </c>
      <c r="T84" s="98">
        <v>8.383949266187475</v>
      </c>
      <c r="U84" s="98">
        <v>8.6659639379152527</v>
      </c>
      <c r="V84" s="98">
        <v>8.8332697626133463</v>
      </c>
      <c r="W84" s="98">
        <v>11.092694056686783</v>
      </c>
      <c r="DA84" s="63" t="s">
        <v>1816</v>
      </c>
    </row>
    <row r="85" spans="1:105" ht="12.95" customHeight="1" x14ac:dyDescent="0.25">
      <c r="A85" s="121" t="s">
        <v>92</v>
      </c>
      <c r="B85" s="122">
        <f t="shared" ref="B85:W85" si="34">B86</f>
        <v>5.2264388684538046E-2</v>
      </c>
      <c r="C85" s="122">
        <f t="shared" si="34"/>
        <v>7.3105479682415681E-2</v>
      </c>
      <c r="D85" s="122">
        <f t="shared" si="34"/>
        <v>8.6613162763213777E-2</v>
      </c>
      <c r="E85" s="122">
        <f t="shared" si="34"/>
        <v>0.16776955676064861</v>
      </c>
      <c r="F85" s="122">
        <f t="shared" si="34"/>
        <v>0.11603627060091158</v>
      </c>
      <c r="G85" s="122">
        <f t="shared" si="34"/>
        <v>0.1448209019609536</v>
      </c>
      <c r="H85" s="122">
        <f t="shared" si="34"/>
        <v>0.22040323885919114</v>
      </c>
      <c r="I85" s="122">
        <f t="shared" si="34"/>
        <v>0.26967580229724969</v>
      </c>
      <c r="J85" s="122">
        <f t="shared" si="34"/>
        <v>0.27890465283010091</v>
      </c>
      <c r="K85" s="122">
        <f t="shared" si="34"/>
        <v>0.32530831753422512</v>
      </c>
      <c r="L85" s="122">
        <f t="shared" si="34"/>
        <v>0.40506820533598559</v>
      </c>
      <c r="M85" s="122">
        <f t="shared" si="34"/>
        <v>0.4034487144752445</v>
      </c>
      <c r="N85" s="122">
        <f t="shared" si="34"/>
        <v>0.48778678512050799</v>
      </c>
      <c r="O85" s="122">
        <f t="shared" si="34"/>
        <v>0.64126541664327918</v>
      </c>
      <c r="P85" s="122">
        <f t="shared" si="34"/>
        <v>0.40293150113697601</v>
      </c>
      <c r="Q85" s="122">
        <f t="shared" si="34"/>
        <v>0.6761877460472886</v>
      </c>
      <c r="R85" s="122">
        <f t="shared" si="34"/>
        <v>0.39094998765390643</v>
      </c>
      <c r="S85" s="122">
        <f t="shared" si="34"/>
        <v>0.48108488856519693</v>
      </c>
      <c r="T85" s="122">
        <f t="shared" si="34"/>
        <v>0.43975995335855</v>
      </c>
      <c r="U85" s="122">
        <f t="shared" si="34"/>
        <v>0.46937993636275843</v>
      </c>
      <c r="V85" s="122">
        <f t="shared" si="34"/>
        <v>0.47001173669465024</v>
      </c>
      <c r="W85" s="122">
        <f t="shared" si="34"/>
        <v>0.41595680993108586</v>
      </c>
      <c r="DA85" s="130" t="s">
        <v>1817</v>
      </c>
    </row>
    <row r="86" spans="1:105" ht="12" customHeight="1" x14ac:dyDescent="0.25">
      <c r="A86" s="97" t="s">
        <v>53</v>
      </c>
      <c r="B86" s="98">
        <v>5.2264388684538046E-2</v>
      </c>
      <c r="C86" s="98">
        <v>7.3105479682415681E-2</v>
      </c>
      <c r="D86" s="98">
        <v>8.6613162763213777E-2</v>
      </c>
      <c r="E86" s="98">
        <v>0.16776955676064861</v>
      </c>
      <c r="F86" s="98">
        <v>0.11603627060091158</v>
      </c>
      <c r="G86" s="98">
        <v>0.1448209019609536</v>
      </c>
      <c r="H86" s="98">
        <v>0.22040323885919114</v>
      </c>
      <c r="I86" s="98">
        <v>0.26967580229724969</v>
      </c>
      <c r="J86" s="98">
        <v>0.27890465283010091</v>
      </c>
      <c r="K86" s="98">
        <v>0.32530831753422512</v>
      </c>
      <c r="L86" s="98">
        <v>0.40506820533598559</v>
      </c>
      <c r="M86" s="98">
        <v>0.4034487144752445</v>
      </c>
      <c r="N86" s="98">
        <v>0.48778678512050799</v>
      </c>
      <c r="O86" s="98">
        <v>0.64126541664327918</v>
      </c>
      <c r="P86" s="98">
        <v>0.40293150113697601</v>
      </c>
      <c r="Q86" s="98">
        <v>0.6761877460472886</v>
      </c>
      <c r="R86" s="98">
        <v>0.39094998765390643</v>
      </c>
      <c r="S86" s="98">
        <v>0.48108488856519693</v>
      </c>
      <c r="T86" s="98">
        <v>0.43975995335855</v>
      </c>
      <c r="U86" s="98">
        <v>0.46937993636275843</v>
      </c>
      <c r="V86" s="98">
        <v>0.47001173669465024</v>
      </c>
      <c r="W86" s="98">
        <v>0.41595680993108586</v>
      </c>
      <c r="DA86" s="63" t="s">
        <v>1818</v>
      </c>
    </row>
    <row r="87" spans="1:105" ht="12" customHeight="1" x14ac:dyDescent="0.25">
      <c r="A87" s="121" t="s">
        <v>55</v>
      </c>
      <c r="B87" s="122">
        <v>121.43342749758132</v>
      </c>
      <c r="C87" s="122">
        <v>128.76588108447768</v>
      </c>
      <c r="D87" s="122">
        <v>135.19780630111683</v>
      </c>
      <c r="E87" s="122">
        <v>136.66470905658906</v>
      </c>
      <c r="F87" s="122">
        <v>138.75030223509401</v>
      </c>
      <c r="G87" s="122">
        <v>135.17101957629646</v>
      </c>
      <c r="H87" s="122">
        <v>154.17580634810659</v>
      </c>
      <c r="I87" s="122">
        <v>167.19258391602818</v>
      </c>
      <c r="J87" s="122">
        <v>174.07606010935137</v>
      </c>
      <c r="K87" s="122">
        <v>196.62375047612488</v>
      </c>
      <c r="L87" s="122">
        <v>210.27830083441327</v>
      </c>
      <c r="M87" s="122">
        <v>218.75307065746171</v>
      </c>
      <c r="N87" s="122">
        <v>232.11763919817463</v>
      </c>
      <c r="O87" s="122">
        <v>230.72059324151701</v>
      </c>
      <c r="P87" s="122">
        <v>242.53515304692493</v>
      </c>
      <c r="Q87" s="122">
        <v>237.83611414093184</v>
      </c>
      <c r="R87" s="122">
        <v>230.15454279690826</v>
      </c>
      <c r="S87" s="122">
        <v>225.08394385526827</v>
      </c>
      <c r="T87" s="122">
        <v>217.26928340092684</v>
      </c>
      <c r="U87" s="122">
        <v>221.33765659172622</v>
      </c>
      <c r="V87" s="122">
        <v>221.9748973046228</v>
      </c>
      <c r="W87" s="122">
        <v>253.92430255314585</v>
      </c>
      <c r="DA87" s="130" t="s">
        <v>1819</v>
      </c>
    </row>
    <row r="88" spans="1:105" ht="12" customHeight="1" x14ac:dyDescent="0.25">
      <c r="A88" s="97" t="s">
        <v>132</v>
      </c>
      <c r="B88" s="98">
        <v>70.936636053926293</v>
      </c>
      <c r="C88" s="98">
        <v>75.77743928211784</v>
      </c>
      <c r="D88" s="98">
        <v>79.673137785343854</v>
      </c>
      <c r="E88" s="98">
        <v>80.32002439433316</v>
      </c>
      <c r="F88" s="98">
        <v>81.006267603666586</v>
      </c>
      <c r="G88" s="98">
        <v>78.572027172051065</v>
      </c>
      <c r="H88" s="98">
        <v>90.875749290079952</v>
      </c>
      <c r="I88" s="98">
        <v>98.883503434268846</v>
      </c>
      <c r="J88" s="98">
        <v>102.20035158331689</v>
      </c>
      <c r="K88" s="98">
        <v>114.72224726101291</v>
      </c>
      <c r="L88" s="98">
        <v>122.09988644202116</v>
      </c>
      <c r="M88" s="98">
        <v>129.73143360055138</v>
      </c>
      <c r="N88" s="98">
        <v>138.3781762757875</v>
      </c>
      <c r="O88" s="98">
        <v>132.75860561018027</v>
      </c>
      <c r="P88" s="98">
        <v>143.29784349891773</v>
      </c>
      <c r="Q88" s="98">
        <v>138.51925786476008</v>
      </c>
      <c r="R88" s="98">
        <v>129.56284826507797</v>
      </c>
      <c r="S88" s="98">
        <v>130.29906454791433</v>
      </c>
      <c r="T88" s="98">
        <v>130.0673721807934</v>
      </c>
      <c r="U88" s="98">
        <v>135.45702219047521</v>
      </c>
      <c r="V88" s="98">
        <v>138.29053305947036</v>
      </c>
      <c r="W88" s="98">
        <v>153.96485300737223</v>
      </c>
      <c r="DA88" s="63" t="s">
        <v>1820</v>
      </c>
    </row>
    <row r="89" spans="1:105" ht="12" customHeight="1" x14ac:dyDescent="0.25">
      <c r="A89" s="97" t="s">
        <v>131</v>
      </c>
      <c r="B89" s="98">
        <v>0.20601498179316269</v>
      </c>
      <c r="C89" s="98">
        <v>0.22621475188666848</v>
      </c>
      <c r="D89" s="98">
        <v>0.23724553175834392</v>
      </c>
      <c r="E89" s="98">
        <v>0.25440389726878992</v>
      </c>
      <c r="F89" s="98">
        <v>0.28221687138716633</v>
      </c>
      <c r="G89" s="98">
        <v>0.3345171113854426</v>
      </c>
      <c r="H89" s="98">
        <v>0.47482147624961629</v>
      </c>
      <c r="I89" s="98">
        <v>0.5315035020793939</v>
      </c>
      <c r="J89" s="98">
        <v>0.56658999411004018</v>
      </c>
      <c r="K89" s="98">
        <v>0.84080359316056175</v>
      </c>
      <c r="L89" s="98">
        <v>0.94723826003039946</v>
      </c>
      <c r="M89" s="98">
        <v>1.0466422547853045</v>
      </c>
      <c r="N89" s="98">
        <v>1.1231514042842425</v>
      </c>
      <c r="O89" s="98">
        <v>1.0487712343918139</v>
      </c>
      <c r="P89" s="98">
        <v>1.1830562803104647</v>
      </c>
      <c r="Q89" s="98">
        <v>1.1309428511770621</v>
      </c>
      <c r="R89" s="98">
        <v>0.99367234430039286</v>
      </c>
      <c r="S89" s="98">
        <v>0.96882346854832713</v>
      </c>
      <c r="T89" s="98">
        <v>0.93874712267516724</v>
      </c>
      <c r="U89" s="98">
        <v>0.96871268537041422</v>
      </c>
      <c r="V89" s="98">
        <v>0.9998338803396225</v>
      </c>
      <c r="W89" s="98">
        <v>1.0752294525297321</v>
      </c>
      <c r="DA89" s="63" t="s">
        <v>1821</v>
      </c>
    </row>
    <row r="90" spans="1:105" ht="12" customHeight="1" x14ac:dyDescent="0.25">
      <c r="A90" s="100" t="s">
        <v>204</v>
      </c>
      <c r="B90" s="101">
        <v>7.7106786766693927E-2</v>
      </c>
      <c r="C90" s="101">
        <v>8.4338141031247538E-2</v>
      </c>
      <c r="D90" s="101">
        <v>8.8712659601400901E-2</v>
      </c>
      <c r="E90" s="101">
        <v>9.4319499967752088E-2</v>
      </c>
      <c r="F90" s="101">
        <v>0.10440950898030456</v>
      </c>
      <c r="G90" s="101">
        <v>0.12384888011233447</v>
      </c>
      <c r="H90" s="101">
        <v>0.14634158262654229</v>
      </c>
      <c r="I90" s="101">
        <v>0.17282811095989342</v>
      </c>
      <c r="J90" s="101">
        <v>0.20023764122028151</v>
      </c>
      <c r="K90" s="101">
        <v>0.30394937626364921</v>
      </c>
      <c r="L90" s="101">
        <v>0.30158777917568924</v>
      </c>
      <c r="M90" s="101">
        <v>0.36526211749895438</v>
      </c>
      <c r="N90" s="101">
        <v>0.38517721583207515</v>
      </c>
      <c r="O90" s="101">
        <v>0.30659419901697338</v>
      </c>
      <c r="P90" s="101">
        <v>0.35344072175272567</v>
      </c>
      <c r="Q90" s="101">
        <v>0.2653937303199902</v>
      </c>
      <c r="R90" s="101">
        <v>0.20938607581061616</v>
      </c>
      <c r="S90" s="101">
        <v>0.2422720450190021</v>
      </c>
      <c r="T90" s="101">
        <v>0.27034308100431148</v>
      </c>
      <c r="U90" s="101">
        <v>0.28764738652241967</v>
      </c>
      <c r="V90" s="101">
        <v>0.30660108330574432</v>
      </c>
      <c r="W90" s="101">
        <v>0.34607572176293044</v>
      </c>
      <c r="DA90" s="131" t="s">
        <v>1822</v>
      </c>
    </row>
    <row r="91" spans="1:105" ht="12" customHeight="1" x14ac:dyDescent="0.25">
      <c r="A91" s="103" t="s">
        <v>52</v>
      </c>
      <c r="B91" s="104">
        <v>0.12890819502646875</v>
      </c>
      <c r="C91" s="104">
        <v>0.14187661085542094</v>
      </c>
      <c r="D91" s="104">
        <v>0.14853287215694302</v>
      </c>
      <c r="E91" s="104">
        <v>0.16008439730103785</v>
      </c>
      <c r="F91" s="104">
        <v>0.17780736240686176</v>
      </c>
      <c r="G91" s="104">
        <v>0.21066823127310816</v>
      </c>
      <c r="H91" s="104">
        <v>0.328479893623074</v>
      </c>
      <c r="I91" s="104">
        <v>0.35867539111950053</v>
      </c>
      <c r="J91" s="104">
        <v>0.36635235288975865</v>
      </c>
      <c r="K91" s="104">
        <v>0.53685421689691248</v>
      </c>
      <c r="L91" s="104">
        <v>0.64565048085471022</v>
      </c>
      <c r="M91" s="104">
        <v>0.68138013728635005</v>
      </c>
      <c r="N91" s="104">
        <v>0.73797418845216733</v>
      </c>
      <c r="O91" s="104">
        <v>0.74217703537484048</v>
      </c>
      <c r="P91" s="104">
        <v>0.82961555855773916</v>
      </c>
      <c r="Q91" s="104">
        <v>0.86554912085707181</v>
      </c>
      <c r="R91" s="104">
        <v>0.78428626848977667</v>
      </c>
      <c r="S91" s="104">
        <v>0.726551423529325</v>
      </c>
      <c r="T91" s="104">
        <v>0.66840404167085576</v>
      </c>
      <c r="U91" s="104">
        <v>0.6810652988479946</v>
      </c>
      <c r="V91" s="104">
        <v>0.69323279703387819</v>
      </c>
      <c r="W91" s="104">
        <v>0.72915373076680179</v>
      </c>
      <c r="DA91" s="132" t="s">
        <v>1823</v>
      </c>
    </row>
    <row r="92" spans="1:105" ht="12" customHeight="1" x14ac:dyDescent="0.25">
      <c r="A92" s="106" t="s">
        <v>124</v>
      </c>
      <c r="B92" s="101">
        <v>1.8418444633112177</v>
      </c>
      <c r="C92" s="101">
        <v>1.4206467268483847</v>
      </c>
      <c r="D92" s="101">
        <v>1.3482053454815492</v>
      </c>
      <c r="E92" s="101">
        <v>1.1495694368507676</v>
      </c>
      <c r="F92" s="101">
        <v>1.2389907489700172</v>
      </c>
      <c r="G92" s="101">
        <v>1.7360771905062813</v>
      </c>
      <c r="H92" s="101">
        <v>1.8254909234551171</v>
      </c>
      <c r="I92" s="101">
        <v>2.0104369846380301</v>
      </c>
      <c r="J92" s="101">
        <v>2.0723717355317341</v>
      </c>
      <c r="K92" s="101">
        <v>1.3697993871913046</v>
      </c>
      <c r="L92" s="101">
        <v>1.3245519979575047</v>
      </c>
      <c r="M92" s="101">
        <v>1.3219122534673333</v>
      </c>
      <c r="N92" s="101">
        <v>1.3140097845846004</v>
      </c>
      <c r="O92" s="101">
        <v>1.2179652299487496</v>
      </c>
      <c r="P92" s="101">
        <v>1.2410476815484468</v>
      </c>
      <c r="Q92" s="101">
        <v>1.2215301752631447</v>
      </c>
      <c r="R92" s="101">
        <v>0.98817646603061626</v>
      </c>
      <c r="S92" s="101">
        <v>0.97310386794734582</v>
      </c>
      <c r="T92" s="101">
        <v>0.85590758175394166</v>
      </c>
      <c r="U92" s="101">
        <v>0.83277647683351341</v>
      </c>
      <c r="V92" s="101">
        <v>0.7742248788195043</v>
      </c>
      <c r="W92" s="101">
        <v>1.0652639340123515</v>
      </c>
      <c r="DA92" s="131" t="s">
        <v>1824</v>
      </c>
    </row>
    <row r="93" spans="1:105" ht="12" customHeight="1" x14ac:dyDescent="0.25">
      <c r="A93" s="107" t="s">
        <v>123</v>
      </c>
      <c r="B93" s="104">
        <v>5.8210366009092199E-3</v>
      </c>
      <c r="C93" s="104">
        <v>4.4352553510604992E-3</v>
      </c>
      <c r="D93" s="104">
        <v>3.8265626092797928E-3</v>
      </c>
      <c r="E93" s="104">
        <v>3.2385791415590541E-3</v>
      </c>
      <c r="F93" s="104">
        <v>4.0251528089678742E-3</v>
      </c>
      <c r="G93" s="104">
        <v>8.9350238816765497E-3</v>
      </c>
      <c r="H93" s="104">
        <v>9.9187764204507704E-3</v>
      </c>
      <c r="I93" s="104">
        <v>1.1885326878714682E-2</v>
      </c>
      <c r="J93" s="104">
        <v>1.3641978228568011E-2</v>
      </c>
      <c r="K93" s="104">
        <v>9.2407165478695322E-3</v>
      </c>
      <c r="L93" s="104">
        <v>9.3319703354040884E-3</v>
      </c>
      <c r="M93" s="104">
        <v>1.0336986418086037E-2</v>
      </c>
      <c r="N93" s="104">
        <v>1.0534684359055246E-2</v>
      </c>
      <c r="O93" s="104">
        <v>1.0113758083498294E-2</v>
      </c>
      <c r="P93" s="104">
        <v>1.1081947304093547E-2</v>
      </c>
      <c r="Q93" s="104">
        <v>1.1843163216360725E-2</v>
      </c>
      <c r="R93" s="104">
        <v>9.5585232027624346E-3</v>
      </c>
      <c r="S93" s="104">
        <v>8.8957230950474468E-3</v>
      </c>
      <c r="T93" s="104">
        <v>7.5513231715205872E-3</v>
      </c>
      <c r="U93" s="104">
        <v>6.9540475312948975E-3</v>
      </c>
      <c r="V93" s="104">
        <v>5.4915351355912965E-3</v>
      </c>
      <c r="W93" s="104">
        <v>9.2443240504037349E-3</v>
      </c>
      <c r="DA93" s="132" t="s">
        <v>1825</v>
      </c>
    </row>
    <row r="94" spans="1:105" ht="12" customHeight="1" x14ac:dyDescent="0.25">
      <c r="A94" s="108" t="s">
        <v>50</v>
      </c>
      <c r="B94" s="98">
        <v>2.1814168687509026E-3</v>
      </c>
      <c r="C94" s="98">
        <v>1.6548935734716518E-3</v>
      </c>
      <c r="D94" s="98">
        <v>1.4296175126104081E-3</v>
      </c>
      <c r="E94" s="98">
        <v>1.1986116143221062E-3</v>
      </c>
      <c r="F94" s="98">
        <v>1.4857895831682584E-3</v>
      </c>
      <c r="G94" s="98">
        <v>3.3167744747545505E-3</v>
      </c>
      <c r="H94" s="98">
        <v>3.051730518815497E-3</v>
      </c>
      <c r="I94" s="98">
        <v>3.8649757298280275E-3</v>
      </c>
      <c r="J94" s="98">
        <v>4.8393154028870183E-3</v>
      </c>
      <c r="K94" s="98">
        <v>3.3292755640546992E-3</v>
      </c>
      <c r="L94" s="98">
        <v>2.954860531766133E-3</v>
      </c>
      <c r="M94" s="98">
        <v>3.5956912391917474E-3</v>
      </c>
      <c r="N94" s="98">
        <v>3.5955533512162705E-3</v>
      </c>
      <c r="O94" s="98">
        <v>2.930369671255885E-3</v>
      </c>
      <c r="P94" s="98">
        <v>3.2827407576260046E-3</v>
      </c>
      <c r="Q94" s="98">
        <v>2.7569574664194109E-3</v>
      </c>
      <c r="R94" s="98">
        <v>2.0181082416980689E-3</v>
      </c>
      <c r="S94" s="98">
        <v>2.2156992096865171E-3</v>
      </c>
      <c r="T94" s="98">
        <v>2.1653483853149441E-3</v>
      </c>
      <c r="U94" s="98">
        <v>2.030479454085566E-3</v>
      </c>
      <c r="V94" s="98">
        <v>1.6398464893679636E-3</v>
      </c>
      <c r="W94" s="98">
        <v>2.9529927591704511E-3</v>
      </c>
      <c r="DA94" s="63" t="s">
        <v>1826</v>
      </c>
    </row>
    <row r="95" spans="1:105" ht="12" customHeight="1" x14ac:dyDescent="0.25">
      <c r="A95" s="108" t="s">
        <v>52</v>
      </c>
      <c r="B95" s="98">
        <v>3.6396197321583177E-3</v>
      </c>
      <c r="C95" s="98">
        <v>2.7803617775888473E-3</v>
      </c>
      <c r="D95" s="98">
        <v>2.3969450966693849E-3</v>
      </c>
      <c r="E95" s="98">
        <v>2.0399675272369478E-3</v>
      </c>
      <c r="F95" s="98">
        <v>2.5393632257996153E-3</v>
      </c>
      <c r="G95" s="98">
        <v>5.6182494069219992E-3</v>
      </c>
      <c r="H95" s="98">
        <v>6.8670459016352738E-3</v>
      </c>
      <c r="I95" s="98">
        <v>8.020351148886655E-3</v>
      </c>
      <c r="J95" s="98">
        <v>8.8026628256809934E-3</v>
      </c>
      <c r="K95" s="98">
        <v>5.911440983814833E-3</v>
      </c>
      <c r="L95" s="98">
        <v>6.3771098036379545E-3</v>
      </c>
      <c r="M95" s="98">
        <v>6.7412951788942905E-3</v>
      </c>
      <c r="N95" s="98">
        <v>6.9391310078389754E-3</v>
      </c>
      <c r="O95" s="98">
        <v>7.1833884122424092E-3</v>
      </c>
      <c r="P95" s="98">
        <v>7.7992065464675417E-3</v>
      </c>
      <c r="Q95" s="98">
        <v>9.0862057499413139E-3</v>
      </c>
      <c r="R95" s="98">
        <v>7.5404149610643657E-3</v>
      </c>
      <c r="S95" s="98">
        <v>6.6800238853609297E-3</v>
      </c>
      <c r="T95" s="98">
        <v>5.3859747862056431E-3</v>
      </c>
      <c r="U95" s="98">
        <v>4.9235680772093315E-3</v>
      </c>
      <c r="V95" s="98">
        <v>3.8516886462233329E-3</v>
      </c>
      <c r="W95" s="98">
        <v>6.291331291233283E-3</v>
      </c>
      <c r="DA95" s="63" t="s">
        <v>1827</v>
      </c>
    </row>
    <row r="96" spans="1:105" ht="12" customHeight="1" x14ac:dyDescent="0.25">
      <c r="A96" s="106" t="s">
        <v>122</v>
      </c>
      <c r="B96" s="101">
        <v>36.42594381824366</v>
      </c>
      <c r="C96" s="101">
        <v>38.454716984186462</v>
      </c>
      <c r="D96" s="101">
        <v>40.464518568914578</v>
      </c>
      <c r="E96" s="101">
        <v>40.429351127728935</v>
      </c>
      <c r="F96" s="101">
        <v>39.688487121450962</v>
      </c>
      <c r="G96" s="101">
        <v>35.353989764609615</v>
      </c>
      <c r="H96" s="101">
        <v>36.966249317515775</v>
      </c>
      <c r="I96" s="101">
        <v>39.721119406549604</v>
      </c>
      <c r="J96" s="101">
        <v>40.715925554376369</v>
      </c>
      <c r="K96" s="101">
        <v>39.25149652163401</v>
      </c>
      <c r="L96" s="101">
        <v>42.043015401338188</v>
      </c>
      <c r="M96" s="101">
        <v>42.227391469800303</v>
      </c>
      <c r="N96" s="101">
        <v>44.391757117465275</v>
      </c>
      <c r="O96" s="101">
        <v>46.577695834517662</v>
      </c>
      <c r="P96" s="101">
        <v>48.233622815383448</v>
      </c>
      <c r="Q96" s="101">
        <v>49.093373972158439</v>
      </c>
      <c r="R96" s="101">
        <v>50.956800675210708</v>
      </c>
      <c r="S96" s="101">
        <v>48.547069315290067</v>
      </c>
      <c r="T96" s="101">
        <v>44.934357693109234</v>
      </c>
      <c r="U96" s="101">
        <v>44.042602490052978</v>
      </c>
      <c r="V96" s="101">
        <v>42.983694484577804</v>
      </c>
      <c r="W96" s="101">
        <v>51.766308866655308</v>
      </c>
      <c r="DA96" s="131" t="s">
        <v>1828</v>
      </c>
    </row>
    <row r="97" spans="1:105" ht="12" customHeight="1" x14ac:dyDescent="0.25">
      <c r="A97" s="107" t="s">
        <v>121</v>
      </c>
      <c r="B97" s="104">
        <v>12.017167143706091</v>
      </c>
      <c r="C97" s="104">
        <v>12.882428084087273</v>
      </c>
      <c r="D97" s="104">
        <v>13.470872507009243</v>
      </c>
      <c r="E97" s="104">
        <v>14.508121621265859</v>
      </c>
      <c r="F97" s="104">
        <v>16.530314736810322</v>
      </c>
      <c r="G97" s="104">
        <v>19.165473313862378</v>
      </c>
      <c r="H97" s="104">
        <v>24.023576564385689</v>
      </c>
      <c r="I97" s="104">
        <v>26.034135261613592</v>
      </c>
      <c r="J97" s="104">
        <v>28.50717926378778</v>
      </c>
      <c r="K97" s="104">
        <v>40.43016299657824</v>
      </c>
      <c r="L97" s="104">
        <v>43.854276762730613</v>
      </c>
      <c r="M97" s="104">
        <v>44.415354092439316</v>
      </c>
      <c r="N97" s="104">
        <v>46.900009931693958</v>
      </c>
      <c r="O97" s="104">
        <v>49.107441574395025</v>
      </c>
      <c r="P97" s="104">
        <v>48.568500823460738</v>
      </c>
      <c r="Q97" s="104">
        <v>47.859166114356739</v>
      </c>
      <c r="R97" s="104">
        <v>47.643486523085819</v>
      </c>
      <c r="S97" s="104">
        <v>44.28698693247317</v>
      </c>
      <c r="T97" s="104">
        <v>40.465347499423572</v>
      </c>
      <c r="U97" s="104">
        <v>40.029588701462778</v>
      </c>
      <c r="V97" s="104">
        <v>38.921119466279904</v>
      </c>
      <c r="W97" s="104">
        <v>46.043402968525839</v>
      </c>
      <c r="DA97" s="132" t="s">
        <v>1829</v>
      </c>
    </row>
    <row r="98" spans="1:105" ht="12" customHeight="1" x14ac:dyDescent="0.25">
      <c r="A98" s="108" t="s">
        <v>53</v>
      </c>
      <c r="B98" s="98">
        <v>4.4991760057887662</v>
      </c>
      <c r="C98" s="98">
        <v>4.8029341285995342</v>
      </c>
      <c r="D98" s="98">
        <v>5.0373671129304656</v>
      </c>
      <c r="E98" s="98">
        <v>5.3789136665242232</v>
      </c>
      <c r="F98" s="98">
        <v>6.1171240852522226</v>
      </c>
      <c r="G98" s="98">
        <v>7.0986712341875711</v>
      </c>
      <c r="H98" s="98">
        <v>7.4006277573418124</v>
      </c>
      <c r="I98" s="98">
        <v>8.4574659363943834</v>
      </c>
      <c r="J98" s="98">
        <v>10.06969972075051</v>
      </c>
      <c r="K98" s="98">
        <v>14.633151843226043</v>
      </c>
      <c r="L98" s="98">
        <v>13.996319436875799</v>
      </c>
      <c r="M98" s="98">
        <v>15.448800879273044</v>
      </c>
      <c r="N98" s="98">
        <v>16.059389217449482</v>
      </c>
      <c r="O98" s="98">
        <v>14.43019934532799</v>
      </c>
      <c r="P98" s="98">
        <v>14.429648159152325</v>
      </c>
      <c r="Q98" s="98">
        <v>11.213768763917372</v>
      </c>
      <c r="R98" s="98">
        <v>10.079134444466389</v>
      </c>
      <c r="S98" s="98">
        <v>11.080393487626381</v>
      </c>
      <c r="T98" s="98">
        <v>11.656199238559021</v>
      </c>
      <c r="U98" s="98">
        <v>11.913693267310208</v>
      </c>
      <c r="V98" s="98">
        <v>11.927269741868411</v>
      </c>
      <c r="W98" s="98">
        <v>14.801238185030059</v>
      </c>
      <c r="DA98" s="63" t="s">
        <v>1830</v>
      </c>
    </row>
    <row r="99" spans="1:105" ht="12" customHeight="1" x14ac:dyDescent="0.25">
      <c r="A99" s="108" t="s">
        <v>52</v>
      </c>
      <c r="B99" s="98">
        <v>7.517991137917325</v>
      </c>
      <c r="C99" s="98">
        <v>8.0794939554877381</v>
      </c>
      <c r="D99" s="98">
        <v>8.4335053940787787</v>
      </c>
      <c r="E99" s="98">
        <v>9.129207954741636</v>
      </c>
      <c r="F99" s="98">
        <v>10.4131906515581</v>
      </c>
      <c r="G99" s="98">
        <v>12.066802079674806</v>
      </c>
      <c r="H99" s="98">
        <v>16.622948807043876</v>
      </c>
      <c r="I99" s="98">
        <v>17.576669325219207</v>
      </c>
      <c r="J99" s="98">
        <v>18.43747954303727</v>
      </c>
      <c r="K99" s="98">
        <v>25.797011153352194</v>
      </c>
      <c r="L99" s="98">
        <v>29.857957325854816</v>
      </c>
      <c r="M99" s="98">
        <v>28.966553213166268</v>
      </c>
      <c r="N99" s="98">
        <v>30.840620714244476</v>
      </c>
      <c r="O99" s="98">
        <v>34.677242229067033</v>
      </c>
      <c r="P99" s="98">
        <v>34.138852664308416</v>
      </c>
      <c r="Q99" s="98">
        <v>36.645397350439367</v>
      </c>
      <c r="R99" s="98">
        <v>37.564352078619429</v>
      </c>
      <c r="S99" s="98">
        <v>33.206593444846789</v>
      </c>
      <c r="T99" s="98">
        <v>28.80914826086455</v>
      </c>
      <c r="U99" s="98">
        <v>28.11589543415257</v>
      </c>
      <c r="V99" s="98">
        <v>26.99384972441149</v>
      </c>
      <c r="W99" s="98">
        <v>31.242164783495785</v>
      </c>
      <c r="DA99" s="63" t="s">
        <v>1831</v>
      </c>
    </row>
    <row r="100" spans="1:105" ht="12" customHeight="1" x14ac:dyDescent="0.25">
      <c r="A100" s="121" t="s">
        <v>54</v>
      </c>
      <c r="B100" s="122">
        <v>18.398111688218698</v>
      </c>
      <c r="C100" s="122">
        <v>21.517297238728069</v>
      </c>
      <c r="D100" s="122">
        <v>22.691377216048213</v>
      </c>
      <c r="E100" s="122">
        <v>22.714651071906243</v>
      </c>
      <c r="F100" s="122">
        <v>24.578678789579417</v>
      </c>
      <c r="G100" s="122">
        <v>20.896769030764389</v>
      </c>
      <c r="H100" s="122">
        <v>26.196663270342007</v>
      </c>
      <c r="I100" s="122">
        <v>24.467581881148455</v>
      </c>
      <c r="J100" s="122">
        <v>27.70316101677723</v>
      </c>
      <c r="K100" s="122">
        <v>36.506330761063147</v>
      </c>
      <c r="L100" s="122">
        <v>38.511276118115504</v>
      </c>
      <c r="M100" s="122">
        <v>39.571073486369244</v>
      </c>
      <c r="N100" s="122">
        <v>41.897370967401415</v>
      </c>
      <c r="O100" s="122">
        <v>41.575848747293563</v>
      </c>
      <c r="P100" s="122">
        <v>44.214948240744654</v>
      </c>
      <c r="Q100" s="122">
        <v>42.319209985859729</v>
      </c>
      <c r="R100" s="122">
        <v>42.974045373782928</v>
      </c>
      <c r="S100" s="122">
        <v>43.007677373425366</v>
      </c>
      <c r="T100" s="122">
        <v>42.347602176180835</v>
      </c>
      <c r="U100" s="122">
        <v>43.243435531933393</v>
      </c>
      <c r="V100" s="122">
        <v>42.859100657655901</v>
      </c>
      <c r="W100" s="122">
        <v>49.433691121827408</v>
      </c>
      <c r="DA100" s="130" t="s">
        <v>1832</v>
      </c>
    </row>
    <row r="101" spans="1:105" ht="12" customHeight="1" x14ac:dyDescent="0.25">
      <c r="A101" s="97" t="s">
        <v>207</v>
      </c>
      <c r="B101" s="98">
        <v>2.52068161134983</v>
      </c>
      <c r="C101" s="98">
        <v>2.9845641560180822</v>
      </c>
      <c r="D101" s="98">
        <v>3.1727201418441089</v>
      </c>
      <c r="E101" s="98">
        <v>3.158083123340381</v>
      </c>
      <c r="F101" s="98">
        <v>3.3843052249792525</v>
      </c>
      <c r="G101" s="98">
        <v>2.909796767288086</v>
      </c>
      <c r="H101" s="98">
        <v>3.7424598917320973</v>
      </c>
      <c r="I101" s="98">
        <v>3.5285799275056924</v>
      </c>
      <c r="J101" s="98">
        <v>3.9142319752630326</v>
      </c>
      <c r="K101" s="98">
        <v>5.1438136539130062</v>
      </c>
      <c r="L101" s="98">
        <v>5.4065945235124921</v>
      </c>
      <c r="M101" s="98">
        <v>5.8678451283656239</v>
      </c>
      <c r="N101" s="98">
        <v>6.3062513381084679</v>
      </c>
      <c r="O101" s="98">
        <v>5.9338940427111124</v>
      </c>
      <c r="P101" s="98">
        <v>6.0072933231220151</v>
      </c>
      <c r="Q101" s="98">
        <v>5.2366793750013283</v>
      </c>
      <c r="R101" s="98">
        <v>4.4512961404561491</v>
      </c>
      <c r="S101" s="98">
        <v>4.437665147412484</v>
      </c>
      <c r="T101" s="98">
        <v>4.0471671773636428</v>
      </c>
      <c r="U101" s="98">
        <v>4.1298535962737679</v>
      </c>
      <c r="V101" s="98">
        <v>4.1349720976916213</v>
      </c>
      <c r="W101" s="98">
        <v>4.7766788673202871</v>
      </c>
      <c r="DA101" s="63" t="s">
        <v>1833</v>
      </c>
    </row>
    <row r="102" spans="1:105" ht="12" customHeight="1" x14ac:dyDescent="0.25">
      <c r="A102" s="97" t="s">
        <v>50</v>
      </c>
      <c r="B102" s="98">
        <v>0.10403733821496404</v>
      </c>
      <c r="C102" s="98">
        <v>0.11818377130353744</v>
      </c>
      <c r="D102" s="98">
        <v>0.11809313349663599</v>
      </c>
      <c r="E102" s="98">
        <v>0.10753588001164402</v>
      </c>
      <c r="F102" s="98">
        <v>0.11709099738697373</v>
      </c>
      <c r="G102" s="98">
        <v>0.10233966579756024</v>
      </c>
      <c r="H102" s="98">
        <v>0.12067361601363304</v>
      </c>
      <c r="I102" s="98">
        <v>0.10498538812121611</v>
      </c>
      <c r="J102" s="98">
        <v>0.10882658124540731</v>
      </c>
      <c r="K102" s="98">
        <v>0.13535372538586513</v>
      </c>
      <c r="L102" s="98">
        <v>0.13341119897911985</v>
      </c>
      <c r="M102" s="98">
        <v>0.10281397955172392</v>
      </c>
      <c r="N102" s="98">
        <v>6.9458141254454958E-2</v>
      </c>
      <c r="O102" s="98">
        <v>6.1869051623794621E-2</v>
      </c>
      <c r="P102" s="98">
        <v>7.2826093211753248E-2</v>
      </c>
      <c r="Q102" s="98">
        <v>9.2272600885062603E-2</v>
      </c>
      <c r="R102" s="98">
        <v>0.10695449623311001</v>
      </c>
      <c r="S102" s="98">
        <v>0.10360617337799764</v>
      </c>
      <c r="T102" s="98">
        <v>9.2215958515222657E-2</v>
      </c>
      <c r="U102" s="98">
        <v>9.2850577319550431E-2</v>
      </c>
      <c r="V102" s="98">
        <v>8.9834580364136454E-2</v>
      </c>
      <c r="W102" s="98">
        <v>0.12326210042619137</v>
      </c>
      <c r="DA102" s="63" t="s">
        <v>1834</v>
      </c>
    </row>
    <row r="103" spans="1:105" ht="12" customHeight="1" x14ac:dyDescent="0.25">
      <c r="A103" s="109" t="s">
        <v>120</v>
      </c>
      <c r="B103" s="33">
        <v>15.773392738653905</v>
      </c>
      <c r="C103" s="33">
        <v>18.41454931140645</v>
      </c>
      <c r="D103" s="33">
        <v>19.400563940707467</v>
      </c>
      <c r="E103" s="33">
        <v>19.449032068554217</v>
      </c>
      <c r="F103" s="33">
        <v>21.077282567213192</v>
      </c>
      <c r="G103" s="33">
        <v>17.884632597678742</v>
      </c>
      <c r="H103" s="33">
        <v>22.333529762596278</v>
      </c>
      <c r="I103" s="33">
        <v>20.834016565521544</v>
      </c>
      <c r="J103" s="33">
        <v>23.680102460268788</v>
      </c>
      <c r="K103" s="33">
        <v>31.227163381764278</v>
      </c>
      <c r="L103" s="33">
        <v>32.97127039562389</v>
      </c>
      <c r="M103" s="33">
        <v>33.600414378451894</v>
      </c>
      <c r="N103" s="33">
        <v>35.52166148803849</v>
      </c>
      <c r="O103" s="33">
        <v>35.580085652958658</v>
      </c>
      <c r="P103" s="33">
        <v>38.134828824410889</v>
      </c>
      <c r="Q103" s="33">
        <v>36.990258009973338</v>
      </c>
      <c r="R103" s="33">
        <v>38.41579473709367</v>
      </c>
      <c r="S103" s="33">
        <v>38.466406052634888</v>
      </c>
      <c r="T103" s="33">
        <v>38.208219040301969</v>
      </c>
      <c r="U103" s="33">
        <v>39.020731358340072</v>
      </c>
      <c r="V103" s="33">
        <v>38.634293979600145</v>
      </c>
      <c r="W103" s="33">
        <v>44.533750154080927</v>
      </c>
      <c r="DA103" s="60" t="s">
        <v>1835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1836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1837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1838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1839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1840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1841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1842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1843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1844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1845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1846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1847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1848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1849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1850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1851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1852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1853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431.53278751850064</v>
      </c>
      <c r="C124" s="117">
        <f t="shared" si="42"/>
        <v>470.54944024764836</v>
      </c>
      <c r="D124" s="117">
        <f t="shared" si="42"/>
        <v>450.99517694604043</v>
      </c>
      <c r="E124" s="117">
        <f t="shared" si="42"/>
        <v>486.05910721671904</v>
      </c>
      <c r="F124" s="117">
        <f t="shared" si="42"/>
        <v>522.69997278051596</v>
      </c>
      <c r="G124" s="117">
        <f t="shared" si="42"/>
        <v>411.2233559824088</v>
      </c>
      <c r="H124" s="117">
        <f t="shared" si="42"/>
        <v>379.41641414560718</v>
      </c>
      <c r="I124" s="117">
        <f t="shared" si="42"/>
        <v>418.61407947791406</v>
      </c>
      <c r="J124" s="117">
        <f t="shared" si="42"/>
        <v>437.75066399149131</v>
      </c>
      <c r="K124" s="117">
        <f t="shared" si="42"/>
        <v>460.80870927238021</v>
      </c>
      <c r="L124" s="117">
        <f t="shared" si="42"/>
        <v>517.12528828586039</v>
      </c>
      <c r="M124" s="117">
        <f t="shared" si="42"/>
        <v>522.11156459529104</v>
      </c>
      <c r="N124" s="117">
        <f t="shared" si="42"/>
        <v>588.9774590949836</v>
      </c>
      <c r="O124" s="117">
        <f t="shared" si="42"/>
        <v>663.29979038607678</v>
      </c>
      <c r="P124" s="117">
        <f t="shared" si="42"/>
        <v>625.68821182574118</v>
      </c>
      <c r="Q124" s="117">
        <f t="shared" si="42"/>
        <v>684.97545082784961</v>
      </c>
      <c r="R124" s="117">
        <f t="shared" ref="R124:V124" si="43">R125+R128+R130+R139</f>
        <v>719.38911302678696</v>
      </c>
      <c r="S124" s="117">
        <f t="shared" si="43"/>
        <v>755.81629540761435</v>
      </c>
      <c r="T124" s="117">
        <f t="shared" si="43"/>
        <v>716.55373335776403</v>
      </c>
      <c r="U124" s="117">
        <f t="shared" si="43"/>
        <v>709.31045334526857</v>
      </c>
      <c r="V124" s="117">
        <f t="shared" si="43"/>
        <v>766.70633363247282</v>
      </c>
      <c r="W124" s="117">
        <f t="shared" ref="W124" si="44">W125+W128+W130+W139</f>
        <v>825.83256213299501</v>
      </c>
      <c r="DA124" s="129" t="s">
        <v>1854</v>
      </c>
    </row>
    <row r="125" spans="1:105" ht="12.95" customHeight="1" x14ac:dyDescent="0.25">
      <c r="A125" s="121" t="s">
        <v>57</v>
      </c>
      <c r="B125" s="122">
        <f t="shared" ref="B125:Q125" si="45">SUM(B126:B127)</f>
        <v>351.80276277574922</v>
      </c>
      <c r="C125" s="122">
        <f t="shared" si="45"/>
        <v>383.98771744529779</v>
      </c>
      <c r="D125" s="122">
        <f t="shared" si="45"/>
        <v>359.81758765233451</v>
      </c>
      <c r="E125" s="122">
        <f t="shared" si="45"/>
        <v>388.98526900152001</v>
      </c>
      <c r="F125" s="122">
        <f t="shared" si="45"/>
        <v>417.51031338010165</v>
      </c>
      <c r="G125" s="122">
        <f t="shared" si="45"/>
        <v>333.7048748227154</v>
      </c>
      <c r="H125" s="122">
        <f t="shared" si="45"/>
        <v>302.39094487031485</v>
      </c>
      <c r="I125" s="122">
        <f t="shared" si="45"/>
        <v>334.66271106654455</v>
      </c>
      <c r="J125" s="122">
        <f t="shared" si="45"/>
        <v>350.70258722753687</v>
      </c>
      <c r="K125" s="122">
        <f t="shared" si="45"/>
        <v>362.37381575021504</v>
      </c>
      <c r="L125" s="122">
        <f t="shared" si="45"/>
        <v>414.50931964825622</v>
      </c>
      <c r="M125" s="122">
        <f t="shared" si="45"/>
        <v>410.87707303354301</v>
      </c>
      <c r="N125" s="122">
        <f t="shared" si="45"/>
        <v>466.56694580165521</v>
      </c>
      <c r="O125" s="122">
        <f t="shared" si="45"/>
        <v>537.11952542870927</v>
      </c>
      <c r="P125" s="122">
        <f t="shared" si="45"/>
        <v>485.14190268919998</v>
      </c>
      <c r="Q125" s="122">
        <f t="shared" si="45"/>
        <v>543.04877520826301</v>
      </c>
      <c r="R125" s="122">
        <f t="shared" ref="R125:V125" si="46">SUM(R126:R127)</f>
        <v>574.40382391764115</v>
      </c>
      <c r="S125" s="122">
        <f t="shared" si="46"/>
        <v>612.96430798955816</v>
      </c>
      <c r="T125" s="122">
        <f t="shared" si="46"/>
        <v>577.65725184814187</v>
      </c>
      <c r="U125" s="122">
        <f t="shared" si="46"/>
        <v>571.96933466708197</v>
      </c>
      <c r="V125" s="122">
        <f t="shared" si="46"/>
        <v>630.63130595822633</v>
      </c>
      <c r="W125" s="122">
        <f t="shared" ref="W125" si="47">SUM(W126:W127)</f>
        <v>664.95528513574106</v>
      </c>
      <c r="DA125" s="130" t="s">
        <v>1855</v>
      </c>
    </row>
    <row r="126" spans="1:105" ht="12" customHeight="1" x14ac:dyDescent="0.25">
      <c r="A126" s="97" t="s">
        <v>203</v>
      </c>
      <c r="B126" s="98">
        <v>349.80247212984818</v>
      </c>
      <c r="C126" s="98">
        <v>381.85977808622283</v>
      </c>
      <c r="D126" s="98">
        <v>357.88621946063944</v>
      </c>
      <c r="E126" s="98">
        <v>386.94751824349936</v>
      </c>
      <c r="F126" s="98">
        <v>415.39191206147206</v>
      </c>
      <c r="G126" s="98">
        <v>332.21104181924187</v>
      </c>
      <c r="H126" s="98">
        <v>301.0292969693719</v>
      </c>
      <c r="I126" s="98">
        <v>333.20819814140845</v>
      </c>
      <c r="J126" s="98">
        <v>349.19741914578441</v>
      </c>
      <c r="K126" s="98">
        <v>360.83268881127407</v>
      </c>
      <c r="L126" s="98">
        <v>412.76014703944696</v>
      </c>
      <c r="M126" s="98">
        <v>409.16055268130407</v>
      </c>
      <c r="N126" s="98">
        <v>464.63591011675891</v>
      </c>
      <c r="O126" s="98">
        <v>534.9175212370784</v>
      </c>
      <c r="P126" s="98">
        <v>483.16939167321709</v>
      </c>
      <c r="Q126" s="98">
        <v>540.85810478508813</v>
      </c>
      <c r="R126" s="98">
        <v>572.09999790454071</v>
      </c>
      <c r="S126" s="98">
        <v>610.5177918740568</v>
      </c>
      <c r="T126" s="98">
        <v>575.36075930909431</v>
      </c>
      <c r="U126" s="98">
        <v>569.70219259227895</v>
      </c>
      <c r="V126" s="98">
        <v>628.13680688857642</v>
      </c>
      <c r="W126" s="98">
        <v>662.32760417156953</v>
      </c>
      <c r="DA126" s="63" t="s">
        <v>1856</v>
      </c>
    </row>
    <row r="127" spans="1:105" ht="12" customHeight="1" x14ac:dyDescent="0.25">
      <c r="A127" s="97" t="s">
        <v>53</v>
      </c>
      <c r="B127" s="98">
        <v>2.0002906459010363</v>
      </c>
      <c r="C127" s="98">
        <v>2.1279393590749534</v>
      </c>
      <c r="D127" s="98">
        <v>1.9313681916950793</v>
      </c>
      <c r="E127" s="98">
        <v>2.03775075802064</v>
      </c>
      <c r="F127" s="98">
        <v>2.1184013186296045</v>
      </c>
      <c r="G127" s="98">
        <v>1.4938330034735452</v>
      </c>
      <c r="H127" s="98">
        <v>1.3616479009429499</v>
      </c>
      <c r="I127" s="98">
        <v>1.4545129251360909</v>
      </c>
      <c r="J127" s="98">
        <v>1.5051680817524777</v>
      </c>
      <c r="K127" s="98">
        <v>1.5411269389409665</v>
      </c>
      <c r="L127" s="98">
        <v>1.7491726088092652</v>
      </c>
      <c r="M127" s="98">
        <v>1.7165203522389527</v>
      </c>
      <c r="N127" s="98">
        <v>1.9310356848962806</v>
      </c>
      <c r="O127" s="98">
        <v>2.2020041916308872</v>
      </c>
      <c r="P127" s="98">
        <v>1.9725110159828954</v>
      </c>
      <c r="Q127" s="98">
        <v>2.1906704231748275</v>
      </c>
      <c r="R127" s="98">
        <v>2.3038260131004202</v>
      </c>
      <c r="S127" s="98">
        <v>2.4465161155013835</v>
      </c>
      <c r="T127" s="98">
        <v>2.2964925390475881</v>
      </c>
      <c r="U127" s="98">
        <v>2.2671420748030058</v>
      </c>
      <c r="V127" s="98">
        <v>2.4944990696498817</v>
      </c>
      <c r="W127" s="98">
        <v>2.6276809641715668</v>
      </c>
      <c r="DA127" s="63" t="s">
        <v>1857</v>
      </c>
    </row>
    <row r="128" spans="1:105" ht="12.95" customHeight="1" x14ac:dyDescent="0.25">
      <c r="A128" s="121" t="s">
        <v>92</v>
      </c>
      <c r="B128" s="122">
        <f t="shared" ref="B128:W128" si="48">B129</f>
        <v>2.9950504918758277E-2</v>
      </c>
      <c r="C128" s="122">
        <f t="shared" si="48"/>
        <v>4.198213008750816E-2</v>
      </c>
      <c r="D128" s="122">
        <f t="shared" si="48"/>
        <v>5.1016146169168199E-2</v>
      </c>
      <c r="E128" s="122">
        <f t="shared" si="48"/>
        <v>0.1023517708677187</v>
      </c>
      <c r="F128" s="122">
        <f t="shared" si="48"/>
        <v>7.0286878461972957E-2</v>
      </c>
      <c r="G128" s="122">
        <f t="shared" si="48"/>
        <v>7.7888280015544265E-2</v>
      </c>
      <c r="H128" s="122">
        <f t="shared" si="48"/>
        <v>9.5297065704976106E-2</v>
      </c>
      <c r="I128" s="122">
        <f t="shared" si="48"/>
        <v>9.5596745551579418E-2</v>
      </c>
      <c r="J128" s="122">
        <f t="shared" si="48"/>
        <v>9.1549787820226144E-2</v>
      </c>
      <c r="K128" s="122">
        <f t="shared" si="48"/>
        <v>0.10525111987846553</v>
      </c>
      <c r="L128" s="122">
        <f t="shared" si="48"/>
        <v>0.13452971079361295</v>
      </c>
      <c r="M128" s="122">
        <f t="shared" si="48"/>
        <v>0.14124692937162028</v>
      </c>
      <c r="N128" s="122">
        <f t="shared" si="48"/>
        <v>0.1856654078627151</v>
      </c>
      <c r="O128" s="122">
        <f t="shared" si="48"/>
        <v>0.28363290110644046</v>
      </c>
      <c r="P128" s="122">
        <f t="shared" si="48"/>
        <v>0.20339950514373023</v>
      </c>
      <c r="Q128" s="122">
        <f t="shared" si="48"/>
        <v>0.37911511212079169</v>
      </c>
      <c r="R128" s="122">
        <f t="shared" si="48"/>
        <v>0.23549441220978001</v>
      </c>
      <c r="S128" s="122">
        <f t="shared" si="48"/>
        <v>0.30444865680063538</v>
      </c>
      <c r="T128" s="122">
        <f t="shared" si="48"/>
        <v>0.28284025188557366</v>
      </c>
      <c r="U128" s="122">
        <f t="shared" si="48"/>
        <v>0.2937471189175852</v>
      </c>
      <c r="V128" s="122">
        <f t="shared" si="48"/>
        <v>0.26290476837238436</v>
      </c>
      <c r="W128" s="122">
        <f t="shared" si="48"/>
        <v>0.19847535897014421</v>
      </c>
      <c r="DA128" s="130" t="s">
        <v>1858</v>
      </c>
    </row>
    <row r="129" spans="1:105" ht="12" customHeight="1" x14ac:dyDescent="0.25">
      <c r="A129" s="97" t="s">
        <v>53</v>
      </c>
      <c r="B129" s="98">
        <v>2.9950504918758277E-2</v>
      </c>
      <c r="C129" s="98">
        <v>4.198213008750816E-2</v>
      </c>
      <c r="D129" s="98">
        <v>5.1016146169168199E-2</v>
      </c>
      <c r="E129" s="98">
        <v>0.1023517708677187</v>
      </c>
      <c r="F129" s="98">
        <v>7.0286878461972957E-2</v>
      </c>
      <c r="G129" s="98">
        <v>7.7888280015544265E-2</v>
      </c>
      <c r="H129" s="98">
        <v>9.5297065704976106E-2</v>
      </c>
      <c r="I129" s="98">
        <v>9.5596745551579418E-2</v>
      </c>
      <c r="J129" s="98">
        <v>9.1549787820226144E-2</v>
      </c>
      <c r="K129" s="98">
        <v>0.10525111987846553</v>
      </c>
      <c r="L129" s="98">
        <v>0.13452971079361295</v>
      </c>
      <c r="M129" s="98">
        <v>0.14124692937162028</v>
      </c>
      <c r="N129" s="98">
        <v>0.1856654078627151</v>
      </c>
      <c r="O129" s="98">
        <v>0.28363290110644046</v>
      </c>
      <c r="P129" s="98">
        <v>0.20339950514373023</v>
      </c>
      <c r="Q129" s="98">
        <v>0.37911511212079169</v>
      </c>
      <c r="R129" s="98">
        <v>0.23549441220978001</v>
      </c>
      <c r="S129" s="98">
        <v>0.30444865680063538</v>
      </c>
      <c r="T129" s="98">
        <v>0.28284025188557366</v>
      </c>
      <c r="U129" s="98">
        <v>0.2937471189175852</v>
      </c>
      <c r="V129" s="98">
        <v>0.26290476837238436</v>
      </c>
      <c r="W129" s="98">
        <v>0.19847535897014421</v>
      </c>
      <c r="DA129" s="63" t="s">
        <v>1859</v>
      </c>
    </row>
    <row r="130" spans="1:105" ht="12" customHeight="1" x14ac:dyDescent="0.25">
      <c r="A130" s="121" t="s">
        <v>55</v>
      </c>
      <c r="B130" s="122">
        <v>69.141280219165338</v>
      </c>
      <c r="C130" s="122">
        <v>74.179256486161037</v>
      </c>
      <c r="D130" s="122">
        <v>77.747835890486513</v>
      </c>
      <c r="E130" s="122">
        <v>83.346094096345752</v>
      </c>
      <c r="F130" s="122">
        <v>90.713873144566122</v>
      </c>
      <c r="G130" s="122">
        <v>66.666253368921772</v>
      </c>
      <c r="H130" s="122">
        <v>64.941769510141015</v>
      </c>
      <c r="I130" s="122">
        <v>73.242310330069387</v>
      </c>
      <c r="J130" s="122">
        <v>75.121875179060737</v>
      </c>
      <c r="K130" s="122">
        <v>82.884538296802035</v>
      </c>
      <c r="L130" s="122">
        <v>86.330791058411904</v>
      </c>
      <c r="M130" s="122">
        <v>94.199463914853098</v>
      </c>
      <c r="N130" s="122">
        <v>103.55536335020477</v>
      </c>
      <c r="O130" s="122">
        <v>106.34434630841736</v>
      </c>
      <c r="P130" s="122">
        <v>118.91116654636045</v>
      </c>
      <c r="Q130" s="122">
        <v>120.240244470276</v>
      </c>
      <c r="R130" s="122">
        <v>122.49323344619165</v>
      </c>
      <c r="S130" s="122">
        <v>119.77700099259533</v>
      </c>
      <c r="T130" s="122">
        <v>115.87834283440375</v>
      </c>
      <c r="U130" s="122">
        <v>113.99341086362307</v>
      </c>
      <c r="V130" s="122">
        <v>113.30364898709298</v>
      </c>
      <c r="W130" s="122">
        <v>135.50323174613325</v>
      </c>
      <c r="DA130" s="130" t="s">
        <v>1860</v>
      </c>
    </row>
    <row r="131" spans="1:105" ht="12" customHeight="1" x14ac:dyDescent="0.25">
      <c r="A131" s="97" t="s">
        <v>128</v>
      </c>
      <c r="B131" s="98">
        <v>59.919926903674821</v>
      </c>
      <c r="C131" s="98">
        <v>64.435108375067742</v>
      </c>
      <c r="D131" s="98">
        <v>67.296345979150743</v>
      </c>
      <c r="E131" s="98">
        <v>72.552492552717112</v>
      </c>
      <c r="F131" s="98">
        <v>79.871232110933093</v>
      </c>
      <c r="G131" s="98">
        <v>57.400949146734739</v>
      </c>
      <c r="H131" s="98">
        <v>55.644555786462114</v>
      </c>
      <c r="I131" s="98">
        <v>63.627446795550007</v>
      </c>
      <c r="J131" s="98">
        <v>65.184414093686854</v>
      </c>
      <c r="K131" s="98">
        <v>71.504879678122265</v>
      </c>
      <c r="L131" s="98">
        <v>73.999194401982763</v>
      </c>
      <c r="M131" s="98">
        <v>80.080163820995793</v>
      </c>
      <c r="N131" s="98">
        <v>85.880427971468777</v>
      </c>
      <c r="O131" s="98">
        <v>84.72118692904678</v>
      </c>
      <c r="P131" s="98">
        <v>97.339479724463189</v>
      </c>
      <c r="Q131" s="98">
        <v>98.555988758255637</v>
      </c>
      <c r="R131" s="98">
        <v>100.7410074762843</v>
      </c>
      <c r="S131" s="98">
        <v>95.838651004528984</v>
      </c>
      <c r="T131" s="98">
        <v>91.610972141753166</v>
      </c>
      <c r="U131" s="98">
        <v>90.871624047950249</v>
      </c>
      <c r="V131" s="98">
        <v>93.768618476411206</v>
      </c>
      <c r="W131" s="98">
        <v>121.77662721153777</v>
      </c>
      <c r="DA131" s="63" t="s">
        <v>1861</v>
      </c>
    </row>
    <row r="132" spans="1:105" ht="12" customHeight="1" x14ac:dyDescent="0.25">
      <c r="A132" s="97" t="s">
        <v>127</v>
      </c>
      <c r="B132" s="98">
        <v>0.17366345064803498</v>
      </c>
      <c r="C132" s="98">
        <v>0.19312569027943563</v>
      </c>
      <c r="D132" s="98">
        <v>0.19402522759040128</v>
      </c>
      <c r="E132" s="98">
        <v>0.23438979144533562</v>
      </c>
      <c r="F132" s="98">
        <v>0.31873430271021203</v>
      </c>
      <c r="G132" s="98">
        <v>0.23492480111673036</v>
      </c>
      <c r="H132" s="98">
        <v>0.26298941550600802</v>
      </c>
      <c r="I132" s="98">
        <v>0.34228636478135666</v>
      </c>
      <c r="J132" s="98">
        <v>0.36504940104735617</v>
      </c>
      <c r="K132" s="98">
        <v>0.52346297765936445</v>
      </c>
      <c r="L132" s="98">
        <v>0.56462621130061985</v>
      </c>
      <c r="M132" s="98">
        <v>0.64489268878826234</v>
      </c>
      <c r="N132" s="98">
        <v>0.68914543054575328</v>
      </c>
      <c r="O132" s="98">
        <v>0.65836573888087135</v>
      </c>
      <c r="P132" s="98">
        <v>0.80113447145834216</v>
      </c>
      <c r="Q132" s="98">
        <v>0.80371242172606228</v>
      </c>
      <c r="R132" s="98">
        <v>0.80428868596058667</v>
      </c>
      <c r="S132" s="98">
        <v>0.72047937499184167</v>
      </c>
      <c r="T132" s="98">
        <v>0.657607908423537</v>
      </c>
      <c r="U132" s="98">
        <v>0.62492129643635375</v>
      </c>
      <c r="V132" s="98">
        <v>0.65308760553886136</v>
      </c>
      <c r="W132" s="98">
        <v>0.89462105518587864</v>
      </c>
      <c r="DA132" s="63" t="s">
        <v>1862</v>
      </c>
    </row>
    <row r="133" spans="1:105" ht="12" customHeight="1" x14ac:dyDescent="0.25">
      <c r="A133" s="100" t="s">
        <v>203</v>
      </c>
      <c r="B133" s="101">
        <v>6.4996336995449933E-2</v>
      </c>
      <c r="C133" s="101">
        <v>7.2006292535342339E-2</v>
      </c>
      <c r="D133" s="101">
        <v>7.2516259688922016E-2</v>
      </c>
      <c r="E133" s="101">
        <v>8.6929689917282935E-2</v>
      </c>
      <c r="F133" s="101">
        <v>0.11826957413880428</v>
      </c>
      <c r="G133" s="101">
        <v>8.68911023835955E-2</v>
      </c>
      <c r="H133" s="101">
        <v>8.0701397041741771E-2</v>
      </c>
      <c r="I133" s="101">
        <v>0.11131066261238175</v>
      </c>
      <c r="J133" s="101">
        <v>0.12906160395700558</v>
      </c>
      <c r="K133" s="101">
        <v>0.18921743415712355</v>
      </c>
      <c r="L133" s="101">
        <v>0.1795799170731798</v>
      </c>
      <c r="M133" s="101">
        <v>0.22504572175587625</v>
      </c>
      <c r="N133" s="101">
        <v>0.23620396459175655</v>
      </c>
      <c r="O133" s="101">
        <v>0.19228406946528648</v>
      </c>
      <c r="P133" s="101">
        <v>0.23931654164382304</v>
      </c>
      <c r="Q133" s="101">
        <v>0.18858728891109031</v>
      </c>
      <c r="R133" s="101">
        <v>0.17020052104947578</v>
      </c>
      <c r="S133" s="101">
        <v>0.18031365706818572</v>
      </c>
      <c r="T133" s="101">
        <v>0.18932333124327574</v>
      </c>
      <c r="U133" s="101">
        <v>0.18519756002848531</v>
      </c>
      <c r="V133" s="101">
        <v>0.19987177262207742</v>
      </c>
      <c r="W133" s="101">
        <v>0.28878554210003071</v>
      </c>
      <c r="DA133" s="131" t="s">
        <v>1863</v>
      </c>
    </row>
    <row r="134" spans="1:105" ht="12" customHeight="1" x14ac:dyDescent="0.25">
      <c r="A134" s="103" t="s">
        <v>52</v>
      </c>
      <c r="B134" s="104">
        <v>0.10866711365258505</v>
      </c>
      <c r="C134" s="104">
        <v>0.12111939774409329</v>
      </c>
      <c r="D134" s="104">
        <v>0.12150896790147926</v>
      </c>
      <c r="E134" s="104">
        <v>0.14746010152805267</v>
      </c>
      <c r="F134" s="104">
        <v>0.20046472857140776</v>
      </c>
      <c r="G134" s="104">
        <v>0.14803369873313485</v>
      </c>
      <c r="H134" s="104">
        <v>0.18228801846426623</v>
      </c>
      <c r="I134" s="104">
        <v>0.23097570216897489</v>
      </c>
      <c r="J134" s="104">
        <v>0.23598779709035062</v>
      </c>
      <c r="K134" s="104">
        <v>0.33424554350224089</v>
      </c>
      <c r="L134" s="104">
        <v>0.38504629422744002</v>
      </c>
      <c r="M134" s="104">
        <v>0.41984696703238611</v>
      </c>
      <c r="N134" s="104">
        <v>0.4529414659539967</v>
      </c>
      <c r="O134" s="104">
        <v>0.46608166941558488</v>
      </c>
      <c r="P134" s="104">
        <v>0.56181792981451917</v>
      </c>
      <c r="Q134" s="104">
        <v>0.61512513281497194</v>
      </c>
      <c r="R134" s="104">
        <v>0.63408816491111086</v>
      </c>
      <c r="S134" s="104">
        <v>0.54016571792365597</v>
      </c>
      <c r="T134" s="104">
        <v>0.46828457718026123</v>
      </c>
      <c r="U134" s="104">
        <v>0.43972373640786838</v>
      </c>
      <c r="V134" s="104">
        <v>0.45321583291678391</v>
      </c>
      <c r="W134" s="104">
        <v>0.60583551308584793</v>
      </c>
      <c r="DA134" s="132" t="s">
        <v>1864</v>
      </c>
    </row>
    <row r="135" spans="1:105" ht="12" customHeight="1" x14ac:dyDescent="0.25">
      <c r="A135" s="106" t="s">
        <v>122</v>
      </c>
      <c r="B135" s="101">
        <v>6.8032335267524928</v>
      </c>
      <c r="C135" s="101">
        <v>7.1547869874005947</v>
      </c>
      <c r="D135" s="101">
        <v>7.6979996147827299</v>
      </c>
      <c r="E135" s="101">
        <v>7.7677355433165181</v>
      </c>
      <c r="F135" s="101">
        <v>7.4708869411545065</v>
      </c>
      <c r="G135" s="101">
        <v>6.1188692430510958</v>
      </c>
      <c r="H135" s="101">
        <v>5.7760284690703436</v>
      </c>
      <c r="I135" s="101">
        <v>5.8527180561869088</v>
      </c>
      <c r="J135" s="101">
        <v>5.8398012742161427</v>
      </c>
      <c r="K135" s="101">
        <v>5.3837638672643298</v>
      </c>
      <c r="L135" s="101">
        <v>5.7307089760921919</v>
      </c>
      <c r="M135" s="101">
        <v>6.5818459956831541</v>
      </c>
      <c r="N135" s="101">
        <v>8.3394126602618943</v>
      </c>
      <c r="O135" s="101">
        <v>10.329936422292445</v>
      </c>
      <c r="P135" s="101">
        <v>10.377058045065629</v>
      </c>
      <c r="Q135" s="101">
        <v>10.579569663812505</v>
      </c>
      <c r="R135" s="101">
        <v>10.770940419502098</v>
      </c>
      <c r="S135" s="101">
        <v>11.729616653614158</v>
      </c>
      <c r="T135" s="101">
        <v>12.151184010767782</v>
      </c>
      <c r="U135" s="101">
        <v>11.543369478971707</v>
      </c>
      <c r="V135" s="101">
        <v>9.6903560058594582</v>
      </c>
      <c r="W135" s="101">
        <v>6.5177541151151734</v>
      </c>
      <c r="DA135" s="131" t="s">
        <v>1865</v>
      </c>
    </row>
    <row r="136" spans="1:105" ht="12" customHeight="1" x14ac:dyDescent="0.25">
      <c r="A136" s="107" t="s">
        <v>121</v>
      </c>
      <c r="B136" s="104">
        <v>2.2444563380899925</v>
      </c>
      <c r="C136" s="104">
        <v>2.3962354334132678</v>
      </c>
      <c r="D136" s="104">
        <v>2.559465068962635</v>
      </c>
      <c r="E136" s="104">
        <v>2.791476208866789</v>
      </c>
      <c r="F136" s="104">
        <v>3.0530197897683178</v>
      </c>
      <c r="G136" s="104">
        <v>2.9115101780192001</v>
      </c>
      <c r="H136" s="104">
        <v>3.2581958391025614</v>
      </c>
      <c r="I136" s="104">
        <v>3.4198591135511105</v>
      </c>
      <c r="J136" s="104">
        <v>3.732610410110389</v>
      </c>
      <c r="K136" s="104">
        <v>5.4724317737560737</v>
      </c>
      <c r="L136" s="104">
        <v>6.0362614690363365</v>
      </c>
      <c r="M136" s="104">
        <v>6.8925614093858947</v>
      </c>
      <c r="N136" s="104">
        <v>8.6463772879283489</v>
      </c>
      <c r="O136" s="104">
        <v>10.634857218197252</v>
      </c>
      <c r="P136" s="104">
        <v>10.393494305373288</v>
      </c>
      <c r="Q136" s="104">
        <v>10.300973626481788</v>
      </c>
      <c r="R136" s="104">
        <v>10.176996864444678</v>
      </c>
      <c r="S136" s="104">
        <v>11.488253959460359</v>
      </c>
      <c r="T136" s="104">
        <v>11.458578773459273</v>
      </c>
      <c r="U136" s="104">
        <v>10.953496040264747</v>
      </c>
      <c r="V136" s="104">
        <v>9.1915868992834682</v>
      </c>
      <c r="W136" s="104">
        <v>6.3142293642944143</v>
      </c>
      <c r="DA136" s="132" t="s">
        <v>1866</v>
      </c>
    </row>
    <row r="137" spans="1:105" ht="12" customHeight="1" x14ac:dyDescent="0.25">
      <c r="A137" s="108" t="s">
        <v>53</v>
      </c>
      <c r="B137" s="98">
        <v>0.84031485803739325</v>
      </c>
      <c r="C137" s="98">
        <v>0.89338445114366771</v>
      </c>
      <c r="D137" s="98">
        <v>0.9570994869395536</v>
      </c>
      <c r="E137" s="98">
        <v>1.0349451101679352</v>
      </c>
      <c r="F137" s="98">
        <v>1.1297849548596739</v>
      </c>
      <c r="G137" s="98">
        <v>1.0783899364384693</v>
      </c>
      <c r="H137" s="98">
        <v>1.0037096058987507</v>
      </c>
      <c r="I137" s="98">
        <v>1.1109776326150096</v>
      </c>
      <c r="J137" s="98">
        <v>1.3184842195911073</v>
      </c>
      <c r="K137" s="98">
        <v>1.9806728235017224</v>
      </c>
      <c r="L137" s="98">
        <v>1.9265040940530898</v>
      </c>
      <c r="M137" s="98">
        <v>2.3974098808297089</v>
      </c>
      <c r="N137" s="98">
        <v>2.9606718290675915</v>
      </c>
      <c r="O137" s="98">
        <v>3.1250479509342504</v>
      </c>
      <c r="P137" s="98">
        <v>3.0878957231112523</v>
      </c>
      <c r="Q137" s="98">
        <v>2.4135969275889009</v>
      </c>
      <c r="R137" s="98">
        <v>2.1529767681453684</v>
      </c>
      <c r="S137" s="98">
        <v>2.8743064988976448</v>
      </c>
      <c r="T137" s="98">
        <v>3.3006877594728961</v>
      </c>
      <c r="U137" s="98">
        <v>3.2600033190858753</v>
      </c>
      <c r="V137" s="98">
        <v>2.8167364609992402</v>
      </c>
      <c r="W137" s="98">
        <v>2.0297894323692449</v>
      </c>
      <c r="DA137" s="63" t="s">
        <v>1867</v>
      </c>
    </row>
    <row r="138" spans="1:105" ht="12" customHeight="1" x14ac:dyDescent="0.25">
      <c r="A138" s="108" t="s">
        <v>52</v>
      </c>
      <c r="B138" s="98">
        <v>1.4041414800525991</v>
      </c>
      <c r="C138" s="98">
        <v>1.5028509822695999</v>
      </c>
      <c r="D138" s="98">
        <v>1.6023655820230815</v>
      </c>
      <c r="E138" s="98">
        <v>1.7565310986988536</v>
      </c>
      <c r="F138" s="98">
        <v>1.9232348349086439</v>
      </c>
      <c r="G138" s="98">
        <v>1.8331202415807308</v>
      </c>
      <c r="H138" s="98">
        <v>2.2544862332038109</v>
      </c>
      <c r="I138" s="98">
        <v>2.3088814809361011</v>
      </c>
      <c r="J138" s="98">
        <v>2.4141261905192817</v>
      </c>
      <c r="K138" s="98">
        <v>3.4917589502543511</v>
      </c>
      <c r="L138" s="98">
        <v>4.1097573749832472</v>
      </c>
      <c r="M138" s="98">
        <v>4.4951515285561854</v>
      </c>
      <c r="N138" s="98">
        <v>5.6857054588607578</v>
      </c>
      <c r="O138" s="98">
        <v>7.5098092672630026</v>
      </c>
      <c r="P138" s="98">
        <v>7.3055985822620348</v>
      </c>
      <c r="Q138" s="98">
        <v>7.8873766988928873</v>
      </c>
      <c r="R138" s="98">
        <v>8.02402009629931</v>
      </c>
      <c r="S138" s="98">
        <v>8.6139474605627147</v>
      </c>
      <c r="T138" s="98">
        <v>8.1578910139863776</v>
      </c>
      <c r="U138" s="98">
        <v>7.6934927211788722</v>
      </c>
      <c r="V138" s="98">
        <v>6.3748504382842288</v>
      </c>
      <c r="W138" s="98">
        <v>4.2844399319251689</v>
      </c>
      <c r="DA138" s="63" t="s">
        <v>1868</v>
      </c>
    </row>
    <row r="139" spans="1:105" ht="12" customHeight="1" x14ac:dyDescent="0.25">
      <c r="A139" s="121" t="s">
        <v>54</v>
      </c>
      <c r="B139" s="122">
        <v>10.558794018667278</v>
      </c>
      <c r="C139" s="122">
        <v>12.340484186102035</v>
      </c>
      <c r="D139" s="122">
        <v>13.378737257050251</v>
      </c>
      <c r="E139" s="122">
        <v>13.625392347985585</v>
      </c>
      <c r="F139" s="122">
        <v>14.405499377386224</v>
      </c>
      <c r="G139" s="122">
        <v>10.77433951075607</v>
      </c>
      <c r="H139" s="122">
        <v>11.988402699446322</v>
      </c>
      <c r="I139" s="122">
        <v>10.613461335748525</v>
      </c>
      <c r="J139" s="122">
        <v>11.834651797073471</v>
      </c>
      <c r="K139" s="122">
        <v>15.445104105484665</v>
      </c>
      <c r="L139" s="122">
        <v>16.1506478683987</v>
      </c>
      <c r="M139" s="122">
        <v>16.893780717523377</v>
      </c>
      <c r="N139" s="122">
        <v>18.669484535260995</v>
      </c>
      <c r="O139" s="122">
        <v>19.552285747843666</v>
      </c>
      <c r="P139" s="122">
        <v>21.431743085037034</v>
      </c>
      <c r="Q139" s="122">
        <v>21.307316037189803</v>
      </c>
      <c r="R139" s="122">
        <v>22.256561250744465</v>
      </c>
      <c r="S139" s="122">
        <v>22.770537768660148</v>
      </c>
      <c r="T139" s="122">
        <v>22.735298423332935</v>
      </c>
      <c r="U139" s="122">
        <v>23.053960695645845</v>
      </c>
      <c r="V139" s="122">
        <v>22.508473918781053</v>
      </c>
      <c r="W139" s="122">
        <v>25.175569892150477</v>
      </c>
      <c r="DA139" s="130" t="s">
        <v>1869</v>
      </c>
    </row>
    <row r="140" spans="1:105" ht="12" customHeight="1" x14ac:dyDescent="0.25">
      <c r="A140" s="97" t="s">
        <v>50</v>
      </c>
      <c r="B140" s="98">
        <v>6.9191727678859255E-2</v>
      </c>
      <c r="C140" s="98">
        <v>7.8688474270191669E-2</v>
      </c>
      <c r="D140" s="98">
        <v>8.028477452791187E-2</v>
      </c>
      <c r="E140" s="98">
        <v>7.4182802727081359E-2</v>
      </c>
      <c r="F140" s="98">
        <v>7.8746114978223036E-2</v>
      </c>
      <c r="G140" s="98">
        <v>5.9712904184131749E-2</v>
      </c>
      <c r="H140" s="98">
        <v>6.2757237249463305E-2</v>
      </c>
      <c r="I140" s="98">
        <v>5.1948662765210048E-2</v>
      </c>
      <c r="J140" s="98">
        <v>5.2248664441790577E-2</v>
      </c>
      <c r="K140" s="98">
        <v>6.3443765389792905E-2</v>
      </c>
      <c r="L140" s="98">
        <v>6.0754802593719917E-2</v>
      </c>
      <c r="M140" s="98">
        <v>4.6460312418987057E-2</v>
      </c>
      <c r="N140" s="98">
        <v>3.2334475179268775E-2</v>
      </c>
      <c r="O140" s="98">
        <v>3.1604749048072249E-2</v>
      </c>
      <c r="P140" s="98">
        <v>3.954463524352754E-2</v>
      </c>
      <c r="Q140" s="98">
        <v>5.2416730961853931E-2</v>
      </c>
      <c r="R140" s="98">
        <v>6.1505639055172694E-2</v>
      </c>
      <c r="S140" s="98">
        <v>6.0480571246289597E-2</v>
      </c>
      <c r="T140" s="98">
        <v>5.4091216707344965E-2</v>
      </c>
      <c r="U140" s="98">
        <v>5.3821255951063872E-2</v>
      </c>
      <c r="V140" s="98">
        <v>5.1516676662664275E-2</v>
      </c>
      <c r="W140" s="98">
        <v>6.710306775942998E-2</v>
      </c>
      <c r="DA140" s="63" t="s">
        <v>1870</v>
      </c>
    </row>
    <row r="141" spans="1:105" ht="12" customHeight="1" x14ac:dyDescent="0.25">
      <c r="A141" s="109" t="s">
        <v>120</v>
      </c>
      <c r="B141" s="33">
        <v>10.489602290988419</v>
      </c>
      <c r="C141" s="33">
        <v>12.261795711831843</v>
      </c>
      <c r="D141" s="33">
        <v>13.298452482522338</v>
      </c>
      <c r="E141" s="33">
        <v>13.551209545258503</v>
      </c>
      <c r="F141" s="33">
        <v>14.326753262408001</v>
      </c>
      <c r="G141" s="33">
        <v>10.714626606571938</v>
      </c>
      <c r="H141" s="33">
        <v>11.925645462196858</v>
      </c>
      <c r="I141" s="33">
        <v>10.561512672983316</v>
      </c>
      <c r="J141" s="33">
        <v>11.78240313263168</v>
      </c>
      <c r="K141" s="33">
        <v>15.381660340094871</v>
      </c>
      <c r="L141" s="33">
        <v>16.089893065804979</v>
      </c>
      <c r="M141" s="33">
        <v>16.847320405104391</v>
      </c>
      <c r="N141" s="33">
        <v>18.637150060081726</v>
      </c>
      <c r="O141" s="33">
        <v>19.520680998795594</v>
      </c>
      <c r="P141" s="33">
        <v>21.392198449793508</v>
      </c>
      <c r="Q141" s="33">
        <v>21.254899306227948</v>
      </c>
      <c r="R141" s="33">
        <v>22.195055611689291</v>
      </c>
      <c r="S141" s="33">
        <v>22.710057197413857</v>
      </c>
      <c r="T141" s="33">
        <v>22.68120720662559</v>
      </c>
      <c r="U141" s="33">
        <v>23.000139439694781</v>
      </c>
      <c r="V141" s="33">
        <v>22.456957242118389</v>
      </c>
      <c r="W141" s="33">
        <v>25.108466824391048</v>
      </c>
      <c r="DA141" s="60" t="s">
        <v>1871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26.848403471098802</v>
      </c>
      <c r="C143" s="117">
        <f t="shared" si="49"/>
        <v>45.508507400108279</v>
      </c>
      <c r="D143" s="117">
        <f t="shared" si="49"/>
        <v>66.336701667510951</v>
      </c>
      <c r="E143" s="117">
        <f t="shared" si="49"/>
        <v>92.773584833246019</v>
      </c>
      <c r="F143" s="117">
        <f t="shared" si="49"/>
        <v>108.50727248483101</v>
      </c>
      <c r="G143" s="117">
        <f t="shared" si="49"/>
        <v>128.02863290455574</v>
      </c>
      <c r="H143" s="117">
        <f t="shared" si="49"/>
        <v>128.375296616105</v>
      </c>
      <c r="I143" s="117">
        <f t="shared" si="49"/>
        <v>153.56597136601013</v>
      </c>
      <c r="J143" s="117">
        <f t="shared" si="49"/>
        <v>155.61024425188035</v>
      </c>
      <c r="K143" s="117">
        <f t="shared" si="49"/>
        <v>204.8399427641223</v>
      </c>
      <c r="L143" s="117">
        <f t="shared" si="49"/>
        <v>221.38133945731792</v>
      </c>
      <c r="M143" s="117">
        <f t="shared" si="49"/>
        <v>221.74924745202614</v>
      </c>
      <c r="N143" s="117">
        <f t="shared" si="49"/>
        <v>231.98667813576517</v>
      </c>
      <c r="O143" s="117">
        <f t="shared" si="49"/>
        <v>238.45616062294116</v>
      </c>
      <c r="P143" s="117">
        <f t="shared" si="49"/>
        <v>243.7852963639067</v>
      </c>
      <c r="Q143" s="117">
        <f t="shared" si="49"/>
        <v>296.20052259709479</v>
      </c>
      <c r="R143" s="117">
        <f t="shared" ref="R143:V143" si="50">R144+R146+R148+R157</f>
        <v>303.27188677036065</v>
      </c>
      <c r="S143" s="117">
        <f t="shared" si="50"/>
        <v>300.31596047324604</v>
      </c>
      <c r="T143" s="117">
        <f t="shared" si="50"/>
        <v>327.73768566934689</v>
      </c>
      <c r="U143" s="117">
        <f t="shared" si="50"/>
        <v>331.27230896942552</v>
      </c>
      <c r="V143" s="117">
        <f t="shared" si="50"/>
        <v>456.85909105807343</v>
      </c>
      <c r="W143" s="117">
        <f t="shared" ref="W143" si="51">W144+W146+W148+W157</f>
        <v>514.93584277570153</v>
      </c>
      <c r="DA143" s="129" t="s">
        <v>1872</v>
      </c>
    </row>
    <row r="144" spans="1:105" ht="12.95" customHeight="1" x14ac:dyDescent="0.25">
      <c r="A144" s="121" t="s">
        <v>57</v>
      </c>
      <c r="B144" s="122">
        <f t="shared" ref="B144:W144" si="52">B145</f>
        <v>21.006690108804627</v>
      </c>
      <c r="C144" s="122">
        <f t="shared" si="52"/>
        <v>36.867097538070809</v>
      </c>
      <c r="D144" s="122">
        <f t="shared" si="52"/>
        <v>52.834428216823724</v>
      </c>
      <c r="E144" s="122">
        <f t="shared" si="52"/>
        <v>74.678707389893532</v>
      </c>
      <c r="F144" s="122">
        <f t="shared" si="52"/>
        <v>86.545562408714986</v>
      </c>
      <c r="G144" s="122">
        <f t="shared" si="52"/>
        <v>104.78493137776972</v>
      </c>
      <c r="H144" s="122">
        <f t="shared" si="52"/>
        <v>101.53617258388304</v>
      </c>
      <c r="I144" s="122">
        <f t="shared" si="52"/>
        <v>123.39931167288638</v>
      </c>
      <c r="J144" s="122">
        <f t="shared" si="52"/>
        <v>122.56228855227373</v>
      </c>
      <c r="K144" s="122">
        <f t="shared" si="52"/>
        <v>163.39998913988038</v>
      </c>
      <c r="L144" s="122">
        <f t="shared" si="52"/>
        <v>176.88061683629542</v>
      </c>
      <c r="M144" s="122">
        <f t="shared" si="52"/>
        <v>176.24124426055442</v>
      </c>
      <c r="N144" s="122">
        <f t="shared" si="52"/>
        <v>183.93767460084311</v>
      </c>
      <c r="O144" s="122">
        <f t="shared" si="52"/>
        <v>187.84261604506725</v>
      </c>
      <c r="P144" s="122">
        <f t="shared" si="52"/>
        <v>189.32943901099381</v>
      </c>
      <c r="Q144" s="122">
        <f t="shared" si="52"/>
        <v>237.78638441579537</v>
      </c>
      <c r="R144" s="122">
        <f t="shared" si="52"/>
        <v>242.74645105775912</v>
      </c>
      <c r="S144" s="122">
        <f t="shared" si="52"/>
        <v>239.49435706564279</v>
      </c>
      <c r="T144" s="122">
        <f t="shared" si="52"/>
        <v>264.04371793531601</v>
      </c>
      <c r="U144" s="122">
        <f t="shared" si="52"/>
        <v>260.61725711135375</v>
      </c>
      <c r="V144" s="122">
        <f t="shared" si="52"/>
        <v>377.4119376304543</v>
      </c>
      <c r="W144" s="122">
        <f t="shared" si="52"/>
        <v>418.5562572118954</v>
      </c>
      <c r="DA144" s="130" t="s">
        <v>1873</v>
      </c>
    </row>
    <row r="145" spans="1:105" ht="12" customHeight="1" x14ac:dyDescent="0.25">
      <c r="A145" s="97" t="s">
        <v>53</v>
      </c>
      <c r="B145" s="98">
        <v>21.006690108804627</v>
      </c>
      <c r="C145" s="98">
        <v>36.867097538070809</v>
      </c>
      <c r="D145" s="98">
        <v>52.834428216823724</v>
      </c>
      <c r="E145" s="98">
        <v>74.678707389893532</v>
      </c>
      <c r="F145" s="98">
        <v>86.545562408714986</v>
      </c>
      <c r="G145" s="98">
        <v>104.78493137776972</v>
      </c>
      <c r="H145" s="98">
        <v>101.53617258388304</v>
      </c>
      <c r="I145" s="98">
        <v>123.39931167288638</v>
      </c>
      <c r="J145" s="98">
        <v>122.56228855227373</v>
      </c>
      <c r="K145" s="98">
        <v>163.39998913988038</v>
      </c>
      <c r="L145" s="98">
        <v>176.88061683629542</v>
      </c>
      <c r="M145" s="98">
        <v>176.24124426055442</v>
      </c>
      <c r="N145" s="98">
        <v>183.93767460084311</v>
      </c>
      <c r="O145" s="98">
        <v>187.84261604506725</v>
      </c>
      <c r="P145" s="98">
        <v>189.32943901099381</v>
      </c>
      <c r="Q145" s="98">
        <v>237.78638441579537</v>
      </c>
      <c r="R145" s="98">
        <v>242.74645105775912</v>
      </c>
      <c r="S145" s="98">
        <v>239.49435706564279</v>
      </c>
      <c r="T145" s="98">
        <v>264.04371793531601</v>
      </c>
      <c r="U145" s="98">
        <v>260.61725711135375</v>
      </c>
      <c r="V145" s="98">
        <v>377.4119376304543</v>
      </c>
      <c r="W145" s="98">
        <v>418.5562572118954</v>
      </c>
      <c r="DA145" s="63" t="s">
        <v>1874</v>
      </c>
    </row>
    <row r="146" spans="1:105" ht="12.95" customHeight="1" x14ac:dyDescent="0.25">
      <c r="A146" s="121" t="s">
        <v>92</v>
      </c>
      <c r="B146" s="122">
        <f t="shared" ref="B146:W146" si="53">B147</f>
        <v>2.1586586513115156E-2</v>
      </c>
      <c r="C146" s="122">
        <f t="shared" si="53"/>
        <v>3.2127316666940485E-2</v>
      </c>
      <c r="D146" s="122">
        <f t="shared" si="53"/>
        <v>4.8416459367694481E-2</v>
      </c>
      <c r="E146" s="122">
        <f t="shared" si="53"/>
        <v>0.12361907556390975</v>
      </c>
      <c r="F146" s="122">
        <f t="shared" si="53"/>
        <v>0.10411110253425555</v>
      </c>
      <c r="G146" s="122">
        <f t="shared" si="53"/>
        <v>0.14056569494250459</v>
      </c>
      <c r="H146" s="122">
        <f t="shared" si="53"/>
        <v>0.20307655038191796</v>
      </c>
      <c r="I146" s="122">
        <f t="shared" si="53"/>
        <v>0.22843683994404462</v>
      </c>
      <c r="J146" s="122">
        <f t="shared" si="53"/>
        <v>0.22385355292637846</v>
      </c>
      <c r="K146" s="122">
        <f t="shared" si="53"/>
        <v>0.26067710379899034</v>
      </c>
      <c r="L146" s="122">
        <f t="shared" si="53"/>
        <v>0.31534192648148257</v>
      </c>
      <c r="M146" s="122">
        <f t="shared" si="53"/>
        <v>0.30232241777834096</v>
      </c>
      <c r="N146" s="122">
        <f t="shared" si="53"/>
        <v>0.34828787067960276</v>
      </c>
      <c r="O146" s="122">
        <f t="shared" si="53"/>
        <v>0.44760634390313797</v>
      </c>
      <c r="P146" s="122">
        <f t="shared" si="53"/>
        <v>0.30545154449114503</v>
      </c>
      <c r="Q146" s="122">
        <f t="shared" si="53"/>
        <v>0.6125280339180853</v>
      </c>
      <c r="R146" s="122">
        <f t="shared" si="53"/>
        <v>0.43525207378631797</v>
      </c>
      <c r="S146" s="122">
        <f t="shared" si="53"/>
        <v>0.60917666134334036</v>
      </c>
      <c r="T146" s="122">
        <f t="shared" si="53"/>
        <v>0.63135150526849848</v>
      </c>
      <c r="U146" s="122">
        <f t="shared" si="53"/>
        <v>0.74625270400516697</v>
      </c>
      <c r="V146" s="122">
        <f t="shared" si="53"/>
        <v>0.80184784282804022</v>
      </c>
      <c r="W146" s="122">
        <f t="shared" si="53"/>
        <v>0.74054442199427217</v>
      </c>
      <c r="DA146" s="130" t="s">
        <v>1875</v>
      </c>
    </row>
    <row r="147" spans="1:105" ht="12" customHeight="1" x14ac:dyDescent="0.25">
      <c r="A147" s="97" t="s">
        <v>53</v>
      </c>
      <c r="B147" s="98">
        <v>2.1586586513115156E-2</v>
      </c>
      <c r="C147" s="98">
        <v>3.2127316666940485E-2</v>
      </c>
      <c r="D147" s="98">
        <v>4.8416459367694481E-2</v>
      </c>
      <c r="E147" s="98">
        <v>0.12361907556390975</v>
      </c>
      <c r="F147" s="98">
        <v>0.10411110253425555</v>
      </c>
      <c r="G147" s="98">
        <v>0.14056569494250459</v>
      </c>
      <c r="H147" s="98">
        <v>0.20307655038191796</v>
      </c>
      <c r="I147" s="98">
        <v>0.22843683994404462</v>
      </c>
      <c r="J147" s="98">
        <v>0.22385355292637846</v>
      </c>
      <c r="K147" s="98">
        <v>0.26067710379899034</v>
      </c>
      <c r="L147" s="98">
        <v>0.31534192648148257</v>
      </c>
      <c r="M147" s="98">
        <v>0.30232241777834096</v>
      </c>
      <c r="N147" s="98">
        <v>0.34828787067960276</v>
      </c>
      <c r="O147" s="98">
        <v>0.44760634390313797</v>
      </c>
      <c r="P147" s="98">
        <v>0.30545154449114503</v>
      </c>
      <c r="Q147" s="98">
        <v>0.6125280339180853</v>
      </c>
      <c r="R147" s="98">
        <v>0.43525207378631797</v>
      </c>
      <c r="S147" s="98">
        <v>0.60917666134334036</v>
      </c>
      <c r="T147" s="98">
        <v>0.63135150526849848</v>
      </c>
      <c r="U147" s="98">
        <v>0.74625270400516697</v>
      </c>
      <c r="V147" s="98">
        <v>0.80184784282804022</v>
      </c>
      <c r="W147" s="98">
        <v>0.74054442199427217</v>
      </c>
      <c r="DA147" s="63" t="s">
        <v>1876</v>
      </c>
    </row>
    <row r="148" spans="1:105" ht="12" customHeight="1" x14ac:dyDescent="0.25">
      <c r="A148" s="121" t="s">
        <v>55</v>
      </c>
      <c r="B148" s="122">
        <v>5.0593337505018976</v>
      </c>
      <c r="C148" s="122">
        <v>7.3753506701821534</v>
      </c>
      <c r="D148" s="122">
        <v>11.515655153336619</v>
      </c>
      <c r="E148" s="122">
        <v>15.409830889623564</v>
      </c>
      <c r="F148" s="122">
        <v>18.587628850900114</v>
      </c>
      <c r="G148" s="122">
        <v>20.045229315459764</v>
      </c>
      <c r="H148" s="122">
        <v>22.757996237891867</v>
      </c>
      <c r="I148" s="122">
        <v>26.093919491484804</v>
      </c>
      <c r="J148" s="122">
        <v>28.315086939278206</v>
      </c>
      <c r="K148" s="122">
        <v>34.755765765224339</v>
      </c>
      <c r="L148" s="122">
        <v>37.388054830322602</v>
      </c>
      <c r="M148" s="122">
        <v>38.212689276492007</v>
      </c>
      <c r="N148" s="122">
        <v>40.357143962092657</v>
      </c>
      <c r="O148" s="122">
        <v>42.674578991456045</v>
      </c>
      <c r="P148" s="122">
        <v>45.662082772719785</v>
      </c>
      <c r="Q148" s="122">
        <v>49.018698456355324</v>
      </c>
      <c r="R148" s="122">
        <v>50.754097508244222</v>
      </c>
      <c r="S148" s="122">
        <v>50.616759289514874</v>
      </c>
      <c r="T148" s="122">
        <v>52.735287939512773</v>
      </c>
      <c r="U148" s="122">
        <v>58.50106185317906</v>
      </c>
      <c r="V148" s="122">
        <v>65.805872049052653</v>
      </c>
      <c r="W148" s="122">
        <v>80.063688443410825</v>
      </c>
      <c r="DA148" s="130" t="s">
        <v>1877</v>
      </c>
    </row>
    <row r="149" spans="1:105" ht="12" customHeight="1" x14ac:dyDescent="0.25">
      <c r="A149" s="97" t="s">
        <v>124</v>
      </c>
      <c r="B149" s="98">
        <v>0.1854171364348437</v>
      </c>
      <c r="C149" s="98">
        <v>0.15063991198277357</v>
      </c>
      <c r="D149" s="98">
        <v>0.17978390290430321</v>
      </c>
      <c r="E149" s="98">
        <v>0.22358425828415135</v>
      </c>
      <c r="F149" s="98">
        <v>0.33961958065799303</v>
      </c>
      <c r="G149" s="98">
        <v>0.56487390547265048</v>
      </c>
      <c r="H149" s="98">
        <v>0.6146718468748561</v>
      </c>
      <c r="I149" s="98">
        <v>0.72477823121978036</v>
      </c>
      <c r="J149" s="98">
        <v>0.74604730934395658</v>
      </c>
      <c r="K149" s="98">
        <v>0.52447745204654761</v>
      </c>
      <c r="L149" s="98">
        <v>0.51123174529928361</v>
      </c>
      <c r="M149" s="98">
        <v>0.50413710013061253</v>
      </c>
      <c r="N149" s="98">
        <v>0.4999207316053203</v>
      </c>
      <c r="O149" s="98">
        <v>0.49532132033266746</v>
      </c>
      <c r="P149" s="98">
        <v>0.56721627663732954</v>
      </c>
      <c r="Q149" s="98">
        <v>0.59012740498956751</v>
      </c>
      <c r="R149" s="98">
        <v>0.4808551253283983</v>
      </c>
      <c r="S149" s="98">
        <v>0.49963814031739218</v>
      </c>
      <c r="T149" s="98">
        <v>0.49343532711484472</v>
      </c>
      <c r="U149" s="98">
        <v>0.55437278829243097</v>
      </c>
      <c r="V149" s="98">
        <v>0.62476181542886156</v>
      </c>
      <c r="W149" s="98">
        <v>0.88162860722244085</v>
      </c>
      <c r="DA149" s="63" t="s">
        <v>1878</v>
      </c>
    </row>
    <row r="150" spans="1:105" ht="12" customHeight="1" x14ac:dyDescent="0.25">
      <c r="A150" s="97" t="s">
        <v>123</v>
      </c>
      <c r="B150" s="98">
        <v>5.1362087655081349E-4</v>
      </c>
      <c r="C150" s="98">
        <v>4.5881951907522406E-4</v>
      </c>
      <c r="D150" s="98">
        <v>3.32744574719982E-4</v>
      </c>
      <c r="E150" s="98">
        <v>6.1604657160009059E-4</v>
      </c>
      <c r="F150" s="98">
        <v>9.276525383262351E-4</v>
      </c>
      <c r="G150" s="98">
        <v>2.6801616142408686E-3</v>
      </c>
      <c r="H150" s="98">
        <v>2.8584197822731929E-3</v>
      </c>
      <c r="I150" s="98">
        <v>3.6024658985412627E-3</v>
      </c>
      <c r="J150" s="98">
        <v>4.3491378458608062E-3</v>
      </c>
      <c r="K150" s="98">
        <v>3.3455633853719702E-3</v>
      </c>
      <c r="L150" s="98">
        <v>2.9941498806608478E-3</v>
      </c>
      <c r="M150" s="98">
        <v>3.0668621561793733E-3</v>
      </c>
      <c r="N150" s="98">
        <v>3.3220631041050866E-3</v>
      </c>
      <c r="O150" s="98">
        <v>2.6266359931446308E-3</v>
      </c>
      <c r="P150" s="98">
        <v>3.2173487726554284E-3</v>
      </c>
      <c r="Q150" s="98">
        <v>3.5184842372446021E-3</v>
      </c>
      <c r="R150" s="98">
        <v>3.0565698061866785E-3</v>
      </c>
      <c r="S150" s="98">
        <v>3.207688957651637E-3</v>
      </c>
      <c r="T150" s="98">
        <v>3.0355103369064094E-3</v>
      </c>
      <c r="U150" s="98">
        <v>2.8990699406792422E-3</v>
      </c>
      <c r="V150" s="98">
        <v>3.5104673529451195E-3</v>
      </c>
      <c r="W150" s="98">
        <v>5.6254985549015219E-3</v>
      </c>
      <c r="DA150" s="63" t="s">
        <v>1879</v>
      </c>
    </row>
    <row r="151" spans="1:105" ht="12" customHeight="1" x14ac:dyDescent="0.25">
      <c r="A151" s="100" t="s">
        <v>50</v>
      </c>
      <c r="B151" s="101">
        <v>1.9247795900743256E-4</v>
      </c>
      <c r="C151" s="101">
        <v>1.7119588691086055E-4</v>
      </c>
      <c r="D151" s="101">
        <v>1.2431456631394855E-4</v>
      </c>
      <c r="E151" s="101">
        <v>2.280013991962281E-4</v>
      </c>
      <c r="F151" s="101">
        <v>3.4242090764204688E-4</v>
      </c>
      <c r="G151" s="101">
        <v>9.9490407054883632E-4</v>
      </c>
      <c r="H151" s="101">
        <v>8.7945594450173292E-4</v>
      </c>
      <c r="I151" s="101">
        <v>1.171481727635986E-3</v>
      </c>
      <c r="J151" s="101">
        <v>1.5428004219122942E-3</v>
      </c>
      <c r="K151" s="101">
        <v>1.2053505125079259E-3</v>
      </c>
      <c r="L151" s="101">
        <v>9.4806294818487714E-4</v>
      </c>
      <c r="M151" s="101">
        <v>1.0667992527772614E-3</v>
      </c>
      <c r="N151" s="101">
        <v>1.1338408176083379E-3</v>
      </c>
      <c r="O151" s="101">
        <v>7.6104395499617793E-4</v>
      </c>
      <c r="P151" s="101">
        <v>9.5305650330899873E-4</v>
      </c>
      <c r="Q151" s="101">
        <v>8.1906423234546198E-4</v>
      </c>
      <c r="R151" s="101">
        <v>6.4533909541675846E-4</v>
      </c>
      <c r="S151" s="101">
        <v>7.9895403807541667E-4</v>
      </c>
      <c r="T151" s="101">
        <v>8.7043518828813988E-4</v>
      </c>
      <c r="U151" s="101">
        <v>8.4648572274140764E-4</v>
      </c>
      <c r="V151" s="101">
        <v>1.0482729187069224E-3</v>
      </c>
      <c r="W151" s="101">
        <v>1.7970006686018891E-3</v>
      </c>
      <c r="DA151" s="131" t="s">
        <v>1880</v>
      </c>
    </row>
    <row r="152" spans="1:105" ht="12" customHeight="1" x14ac:dyDescent="0.25">
      <c r="A152" s="103" t="s">
        <v>52</v>
      </c>
      <c r="B152" s="104">
        <v>3.2114291754338096E-4</v>
      </c>
      <c r="C152" s="104">
        <v>2.8762363216436348E-4</v>
      </c>
      <c r="D152" s="104">
        <v>2.0843000840603345E-4</v>
      </c>
      <c r="E152" s="104">
        <v>3.8804517240386251E-4</v>
      </c>
      <c r="F152" s="104">
        <v>5.8523163068418822E-4</v>
      </c>
      <c r="G152" s="104">
        <v>1.6852575436920321E-3</v>
      </c>
      <c r="H152" s="104">
        <v>1.9789638377714601E-3</v>
      </c>
      <c r="I152" s="104">
        <v>2.4309841709052767E-3</v>
      </c>
      <c r="J152" s="104">
        <v>2.8063374239485116E-3</v>
      </c>
      <c r="K152" s="104">
        <v>2.1402128728640443E-3</v>
      </c>
      <c r="L152" s="104">
        <v>2.0460869324759709E-3</v>
      </c>
      <c r="M152" s="104">
        <v>2.0000629034021122E-3</v>
      </c>
      <c r="N152" s="104">
        <v>2.1882222864967487E-3</v>
      </c>
      <c r="O152" s="104">
        <v>1.8655920381484528E-3</v>
      </c>
      <c r="P152" s="104">
        <v>2.2642922693464299E-3</v>
      </c>
      <c r="Q152" s="104">
        <v>2.6994200048991402E-3</v>
      </c>
      <c r="R152" s="104">
        <v>2.4112307107699198E-3</v>
      </c>
      <c r="S152" s="104">
        <v>2.4087349195762203E-3</v>
      </c>
      <c r="T152" s="104">
        <v>2.1650751486182694E-3</v>
      </c>
      <c r="U152" s="104">
        <v>2.0525842179378345E-3</v>
      </c>
      <c r="V152" s="104">
        <v>2.4621944342381971E-3</v>
      </c>
      <c r="W152" s="104">
        <v>3.8284978862996328E-3</v>
      </c>
      <c r="DA152" s="132" t="s">
        <v>1881</v>
      </c>
    </row>
    <row r="153" spans="1:105" ht="12" customHeight="1" x14ac:dyDescent="0.25">
      <c r="A153" s="106" t="s">
        <v>122</v>
      </c>
      <c r="B153" s="101">
        <v>3.6645114288862963</v>
      </c>
      <c r="C153" s="101">
        <v>5.382725233613276</v>
      </c>
      <c r="D153" s="101">
        <v>8.5052485582775574</v>
      </c>
      <c r="E153" s="101">
        <v>10.98717544447025</v>
      </c>
      <c r="F153" s="101">
        <v>12.591650848337123</v>
      </c>
      <c r="G153" s="101">
        <v>12.509260098842708</v>
      </c>
      <c r="H153" s="101">
        <v>13.691647749884778</v>
      </c>
      <c r="I153" s="101">
        <v>15.754556024454866</v>
      </c>
      <c r="J153" s="101">
        <v>16.551206325141749</v>
      </c>
      <c r="K153" s="101">
        <v>16.137419214417147</v>
      </c>
      <c r="L153" s="101">
        <v>17.197600976824123</v>
      </c>
      <c r="M153" s="101">
        <v>17.528210756399883</v>
      </c>
      <c r="N153" s="101">
        <v>18.51867695291455</v>
      </c>
      <c r="O153" s="101">
        <v>19.708381736882082</v>
      </c>
      <c r="P153" s="101">
        <v>21.906620963263357</v>
      </c>
      <c r="Q153" s="101">
        <v>24.284959370898196</v>
      </c>
      <c r="R153" s="101">
        <v>25.887598802654082</v>
      </c>
      <c r="S153" s="101">
        <v>26.105395621211542</v>
      </c>
      <c r="T153" s="101">
        <v>27.653343616268199</v>
      </c>
      <c r="U153" s="101">
        <v>30.488541333179075</v>
      </c>
      <c r="V153" s="101">
        <v>34.352256703507386</v>
      </c>
      <c r="W153" s="101">
        <v>41.996688525517641</v>
      </c>
      <c r="DA153" s="131" t="s">
        <v>1882</v>
      </c>
    </row>
    <row r="154" spans="1:105" ht="12" customHeight="1" x14ac:dyDescent="0.25">
      <c r="A154" s="107" t="s">
        <v>121</v>
      </c>
      <c r="B154" s="104">
        <v>1.2088915643042064</v>
      </c>
      <c r="C154" s="104">
        <v>1.8415267050670288</v>
      </c>
      <c r="D154" s="104">
        <v>2.8302899475800376</v>
      </c>
      <c r="E154" s="104">
        <v>4.1984551402975629</v>
      </c>
      <c r="F154" s="104">
        <v>5.6554307693666708</v>
      </c>
      <c r="G154" s="104">
        <v>6.9684151495301663</v>
      </c>
      <c r="H154" s="104">
        <v>8.4488182213499599</v>
      </c>
      <c r="I154" s="104">
        <v>9.6109827699116188</v>
      </c>
      <c r="J154" s="104">
        <v>11.01348416694664</v>
      </c>
      <c r="K154" s="104">
        <v>18.090523535375269</v>
      </c>
      <c r="L154" s="104">
        <v>19.676227958318531</v>
      </c>
      <c r="M154" s="104">
        <v>20.177274557805333</v>
      </c>
      <c r="N154" s="104">
        <v>21.335224214468681</v>
      </c>
      <c r="O154" s="104">
        <v>22.468249298248146</v>
      </c>
      <c r="P154" s="104">
        <v>23.185028184046445</v>
      </c>
      <c r="Q154" s="104">
        <v>24.14009319623031</v>
      </c>
      <c r="R154" s="104">
        <v>24.382587010455556</v>
      </c>
      <c r="S154" s="104">
        <v>24.008517839028293</v>
      </c>
      <c r="T154" s="104">
        <v>24.585473485792825</v>
      </c>
      <c r="U154" s="104">
        <v>27.455248661766873</v>
      </c>
      <c r="V154" s="104">
        <v>30.825343062763459</v>
      </c>
      <c r="W154" s="104">
        <v>37.17974581211584</v>
      </c>
      <c r="DA154" s="132" t="s">
        <v>1883</v>
      </c>
    </row>
    <row r="155" spans="1:105" ht="12" customHeight="1" x14ac:dyDescent="0.25">
      <c r="A155" s="108" t="s">
        <v>53</v>
      </c>
      <c r="B155" s="98">
        <v>0.45260383372187518</v>
      </c>
      <c r="C155" s="98">
        <v>0.68657332319356268</v>
      </c>
      <c r="D155" s="98">
        <v>1.0583731302169905</v>
      </c>
      <c r="E155" s="98">
        <v>1.5565852232265074</v>
      </c>
      <c r="F155" s="98">
        <v>2.0928199083065242</v>
      </c>
      <c r="G155" s="98">
        <v>2.5810209515706339</v>
      </c>
      <c r="H155" s="98">
        <v>2.6027164805406935</v>
      </c>
      <c r="I155" s="98">
        <v>3.122230048164957</v>
      </c>
      <c r="J155" s="98">
        <v>3.8903350420667673</v>
      </c>
      <c r="K155" s="98">
        <v>6.5476208403860578</v>
      </c>
      <c r="L155" s="98">
        <v>6.2797700052701853</v>
      </c>
      <c r="M155" s="98">
        <v>7.0181743070470972</v>
      </c>
      <c r="N155" s="98">
        <v>7.3055564423274042</v>
      </c>
      <c r="O155" s="98">
        <v>6.602284825265615</v>
      </c>
      <c r="P155" s="98">
        <v>6.888246365105358</v>
      </c>
      <c r="Q155" s="98">
        <v>5.6562085180321793</v>
      </c>
      <c r="R155" s="98">
        <v>5.1582155404012973</v>
      </c>
      <c r="S155" s="98">
        <v>6.0068169712415234</v>
      </c>
      <c r="T155" s="98">
        <v>7.0819403522679067</v>
      </c>
      <c r="U155" s="98">
        <v>8.1712908312262016</v>
      </c>
      <c r="V155" s="98">
        <v>9.4463413857801228</v>
      </c>
      <c r="W155" s="98">
        <v>11.951902725351882</v>
      </c>
      <c r="DA155" s="63" t="s">
        <v>1884</v>
      </c>
    </row>
    <row r="156" spans="1:105" ht="12" customHeight="1" x14ac:dyDescent="0.25">
      <c r="A156" s="108" t="s">
        <v>52</v>
      </c>
      <c r="B156" s="98">
        <v>0.75628773058233134</v>
      </c>
      <c r="C156" s="98">
        <v>1.1549533818734661</v>
      </c>
      <c r="D156" s="98">
        <v>1.7719168173630471</v>
      </c>
      <c r="E156" s="98">
        <v>2.6418699170710558</v>
      </c>
      <c r="F156" s="98">
        <v>3.5626108610601466</v>
      </c>
      <c r="G156" s="98">
        <v>4.3873941979595328</v>
      </c>
      <c r="H156" s="98">
        <v>5.8461017408092673</v>
      </c>
      <c r="I156" s="98">
        <v>6.4887527217466614</v>
      </c>
      <c r="J156" s="98">
        <v>7.1231491248798724</v>
      </c>
      <c r="K156" s="98">
        <v>11.542902694989213</v>
      </c>
      <c r="L156" s="98">
        <v>13.396457953048346</v>
      </c>
      <c r="M156" s="98">
        <v>13.159100250758238</v>
      </c>
      <c r="N156" s="98">
        <v>14.029667772141275</v>
      </c>
      <c r="O156" s="98">
        <v>15.865964472982531</v>
      </c>
      <c r="P156" s="98">
        <v>16.296781818941085</v>
      </c>
      <c r="Q156" s="98">
        <v>18.48388467819813</v>
      </c>
      <c r="R156" s="98">
        <v>19.224371470054258</v>
      </c>
      <c r="S156" s="98">
        <v>18.00170086778677</v>
      </c>
      <c r="T156" s="98">
        <v>17.503533133524918</v>
      </c>
      <c r="U156" s="98">
        <v>19.283957830540672</v>
      </c>
      <c r="V156" s="98">
        <v>21.379001676983336</v>
      </c>
      <c r="W156" s="98">
        <v>25.227843086763954</v>
      </c>
      <c r="DA156" s="63" t="s">
        <v>1885</v>
      </c>
    </row>
    <row r="157" spans="1:105" ht="12" customHeight="1" x14ac:dyDescent="0.25">
      <c r="A157" s="121" t="s">
        <v>54</v>
      </c>
      <c r="B157" s="122">
        <v>0.76079302527916071</v>
      </c>
      <c r="C157" s="122">
        <v>1.2339318751883834</v>
      </c>
      <c r="D157" s="122">
        <v>1.9382018379829229</v>
      </c>
      <c r="E157" s="122">
        <v>2.561427478165017</v>
      </c>
      <c r="F157" s="122">
        <v>3.2699701226816447</v>
      </c>
      <c r="G157" s="122">
        <v>3.0579065163837402</v>
      </c>
      <c r="H157" s="122">
        <v>3.8780512439481516</v>
      </c>
      <c r="I157" s="122">
        <v>3.8443033616949096</v>
      </c>
      <c r="J157" s="122">
        <v>4.5090152074020402</v>
      </c>
      <c r="K157" s="122">
        <v>6.4235107552185742</v>
      </c>
      <c r="L157" s="122">
        <v>6.7973258642184184</v>
      </c>
      <c r="M157" s="122">
        <v>6.9929914972013965</v>
      </c>
      <c r="N157" s="122">
        <v>7.3435717021498075</v>
      </c>
      <c r="O157" s="122">
        <v>7.4913592425147302</v>
      </c>
      <c r="P157" s="122">
        <v>8.4883230357019706</v>
      </c>
      <c r="Q157" s="122">
        <v>8.7829116910260279</v>
      </c>
      <c r="R157" s="122">
        <v>9.336086130570985</v>
      </c>
      <c r="S157" s="122">
        <v>9.5956674567450673</v>
      </c>
      <c r="T157" s="122">
        <v>10.32732828924955</v>
      </c>
      <c r="U157" s="122">
        <v>11.407737300887542</v>
      </c>
      <c r="V157" s="122">
        <v>12.839433535738415</v>
      </c>
      <c r="W157" s="122">
        <v>15.575352698401058</v>
      </c>
      <c r="DA157" s="130" t="s">
        <v>1886</v>
      </c>
    </row>
    <row r="158" spans="1:105" ht="12" customHeight="1" x14ac:dyDescent="0.25">
      <c r="A158" s="97" t="s">
        <v>50</v>
      </c>
      <c r="B158" s="98">
        <v>4.9949339335030743E-3</v>
      </c>
      <c r="C158" s="98">
        <v>7.5529949124965813E-3</v>
      </c>
      <c r="D158" s="98">
        <v>1.0379902232211066E-2</v>
      </c>
      <c r="E158" s="98">
        <v>1.2396227057429111E-2</v>
      </c>
      <c r="F158" s="98">
        <v>1.651128217285322E-2</v>
      </c>
      <c r="G158" s="98">
        <v>1.6377384064066653E-2</v>
      </c>
      <c r="H158" s="98">
        <v>2.0175074884815913E-2</v>
      </c>
      <c r="I158" s="98">
        <v>1.8648886730618527E-2</v>
      </c>
      <c r="J158" s="98">
        <v>1.9833387382616502E-2</v>
      </c>
      <c r="K158" s="98">
        <v>2.5925525391842324E-2</v>
      </c>
      <c r="L158" s="98">
        <v>2.5427849593018349E-2</v>
      </c>
      <c r="M158" s="98">
        <v>1.9821668278077992E-2</v>
      </c>
      <c r="N158" s="98">
        <v>1.398086783280247E-2</v>
      </c>
      <c r="O158" s="98">
        <v>1.3076800030257985E-2</v>
      </c>
      <c r="P158" s="98">
        <v>1.6890589779670125E-2</v>
      </c>
      <c r="Q158" s="98">
        <v>2.3721978031928263E-2</v>
      </c>
      <c r="R158" s="98">
        <v>2.8070209480300062E-2</v>
      </c>
      <c r="S158" s="98">
        <v>2.7603377600347371E-2</v>
      </c>
      <c r="T158" s="98">
        <v>2.525416291288261E-2</v>
      </c>
      <c r="U158" s="98">
        <v>2.6518552601054068E-2</v>
      </c>
      <c r="V158" s="98">
        <v>2.8056030482953347E-2</v>
      </c>
      <c r="W158" s="98">
        <v>4.1421646765080249E-2</v>
      </c>
      <c r="DA158" s="63" t="s">
        <v>1887</v>
      </c>
    </row>
    <row r="159" spans="1:105" ht="12" customHeight="1" x14ac:dyDescent="0.25">
      <c r="A159" s="109" t="s">
        <v>120</v>
      </c>
      <c r="B159" s="33">
        <v>0.75579809134565767</v>
      </c>
      <c r="C159" s="33">
        <v>1.2263788802758868</v>
      </c>
      <c r="D159" s="33">
        <v>1.9278219357507118</v>
      </c>
      <c r="E159" s="33">
        <v>2.5490312511075879</v>
      </c>
      <c r="F159" s="33">
        <v>3.2534588405087916</v>
      </c>
      <c r="G159" s="33">
        <v>3.0415291323196736</v>
      </c>
      <c r="H159" s="33">
        <v>3.8578761690633359</v>
      </c>
      <c r="I159" s="33">
        <v>3.8256544749642911</v>
      </c>
      <c r="J159" s="33">
        <v>4.4891818200194233</v>
      </c>
      <c r="K159" s="33">
        <v>6.3975852298267322</v>
      </c>
      <c r="L159" s="33">
        <v>6.7718980146253998</v>
      </c>
      <c r="M159" s="33">
        <v>6.9731698289233188</v>
      </c>
      <c r="N159" s="33">
        <v>7.3295908343170053</v>
      </c>
      <c r="O159" s="33">
        <v>7.4782824424844723</v>
      </c>
      <c r="P159" s="33">
        <v>8.4714324459223</v>
      </c>
      <c r="Q159" s="33">
        <v>8.7591897129941003</v>
      </c>
      <c r="R159" s="33">
        <v>9.3080159210906857</v>
      </c>
      <c r="S159" s="33">
        <v>9.5680640791447207</v>
      </c>
      <c r="T159" s="33">
        <v>10.302074126336668</v>
      </c>
      <c r="U159" s="33">
        <v>11.381218748286487</v>
      </c>
      <c r="V159" s="33">
        <v>12.811377505255463</v>
      </c>
      <c r="W159" s="33">
        <v>15.533931051635978</v>
      </c>
      <c r="DA159" s="60" t="s">
        <v>1888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219.67947928848128</v>
      </c>
      <c r="C161" s="117">
        <f t="shared" si="54"/>
        <v>257.34049354152711</v>
      </c>
      <c r="D161" s="117">
        <f t="shared" si="54"/>
        <v>258.74411451727514</v>
      </c>
      <c r="E161" s="117">
        <f t="shared" si="54"/>
        <v>268.7107874560823</v>
      </c>
      <c r="F161" s="117">
        <f t="shared" si="54"/>
        <v>245.00560865164439</v>
      </c>
      <c r="G161" s="117">
        <f t="shared" si="54"/>
        <v>217.4668789411333</v>
      </c>
      <c r="H161" s="117">
        <f t="shared" si="54"/>
        <v>206.00759409227177</v>
      </c>
      <c r="I161" s="117">
        <f t="shared" si="54"/>
        <v>208.76463021282942</v>
      </c>
      <c r="J161" s="117">
        <f t="shared" si="54"/>
        <v>207.83630861272374</v>
      </c>
      <c r="K161" s="117">
        <f t="shared" si="54"/>
        <v>212.34686626071468</v>
      </c>
      <c r="L161" s="117">
        <f t="shared" si="54"/>
        <v>237.18964023819845</v>
      </c>
      <c r="M161" s="117">
        <f t="shared" si="54"/>
        <v>237.49072766728776</v>
      </c>
      <c r="N161" s="117">
        <f t="shared" si="54"/>
        <v>237.45276946248447</v>
      </c>
      <c r="O161" s="117">
        <f t="shared" si="54"/>
        <v>249.93633712229257</v>
      </c>
      <c r="P161" s="117">
        <f t="shared" si="54"/>
        <v>204.83930014122902</v>
      </c>
      <c r="Q161" s="117">
        <f t="shared" si="54"/>
        <v>229.31170560208832</v>
      </c>
      <c r="R161" s="117">
        <f t="shared" ref="R161:V161" si="55">R162+R164+R166+R175</f>
        <v>271.77356762766198</v>
      </c>
      <c r="S161" s="117">
        <f t="shared" si="55"/>
        <v>286.95812786076573</v>
      </c>
      <c r="T161" s="117">
        <f t="shared" si="55"/>
        <v>294.13424185685261</v>
      </c>
      <c r="U161" s="117">
        <f t="shared" si="55"/>
        <v>324.19699775342525</v>
      </c>
      <c r="V161" s="117">
        <f t="shared" si="55"/>
        <v>393.90620666674607</v>
      </c>
      <c r="W161" s="117">
        <f t="shared" ref="W161" si="56">W162+W164+W166+W175</f>
        <v>409.34687328537046</v>
      </c>
      <c r="DA161" s="129" t="s">
        <v>1889</v>
      </c>
    </row>
    <row r="162" spans="1:105" ht="12.95" customHeight="1" x14ac:dyDescent="0.25">
      <c r="A162" s="121" t="s">
        <v>57</v>
      </c>
      <c r="B162" s="122">
        <f t="shared" ref="B162:W162" si="57">B163</f>
        <v>177.6381732446491</v>
      </c>
      <c r="C162" s="122">
        <f t="shared" si="57"/>
        <v>210.34094548104207</v>
      </c>
      <c r="D162" s="122">
        <f t="shared" si="57"/>
        <v>207.67946137745099</v>
      </c>
      <c r="E162" s="122">
        <f t="shared" si="57"/>
        <v>217.02060613043389</v>
      </c>
      <c r="F162" s="122">
        <f t="shared" si="57"/>
        <v>195.43577873549157</v>
      </c>
      <c r="G162" s="122">
        <f t="shared" si="57"/>
        <v>175.31397312462951</v>
      </c>
      <c r="H162" s="122">
        <f t="shared" si="57"/>
        <v>163.51757949780202</v>
      </c>
      <c r="I162" s="122">
        <f t="shared" si="57"/>
        <v>167.21158992906166</v>
      </c>
      <c r="J162" s="122">
        <f t="shared" si="57"/>
        <v>166.2723159264238</v>
      </c>
      <c r="K162" s="122">
        <f t="shared" si="57"/>
        <v>166.03225698105129</v>
      </c>
      <c r="L162" s="122">
        <f t="shared" si="57"/>
        <v>189.30855460360053</v>
      </c>
      <c r="M162" s="122">
        <f t="shared" si="57"/>
        <v>189.45303065508975</v>
      </c>
      <c r="N162" s="122">
        <f t="shared" si="57"/>
        <v>188.27682295864028</v>
      </c>
      <c r="O162" s="122">
        <f t="shared" si="57"/>
        <v>200.9210130884729</v>
      </c>
      <c r="P162" s="122">
        <f t="shared" si="57"/>
        <v>156.94938286854924</v>
      </c>
      <c r="Q162" s="122">
        <f t="shared" si="57"/>
        <v>179.90357782275331</v>
      </c>
      <c r="R162" s="122">
        <f t="shared" si="57"/>
        <v>218.79184738567548</v>
      </c>
      <c r="S162" s="122">
        <f t="shared" si="57"/>
        <v>231.20534656448925</v>
      </c>
      <c r="T162" s="122">
        <f t="shared" si="57"/>
        <v>235.49231743133825</v>
      </c>
      <c r="U162" s="122">
        <f t="shared" si="57"/>
        <v>259.51024505094506</v>
      </c>
      <c r="V162" s="122">
        <f t="shared" si="57"/>
        <v>326.86673583245272</v>
      </c>
      <c r="W162" s="122">
        <f t="shared" si="57"/>
        <v>330.64615752251427</v>
      </c>
      <c r="DA162" s="130" t="s">
        <v>1890</v>
      </c>
    </row>
    <row r="163" spans="1:105" ht="12" customHeight="1" x14ac:dyDescent="0.25">
      <c r="A163" s="97" t="s">
        <v>53</v>
      </c>
      <c r="B163" s="33">
        <v>177.6381732446491</v>
      </c>
      <c r="C163" s="33">
        <v>210.34094548104207</v>
      </c>
      <c r="D163" s="33">
        <v>207.67946137745099</v>
      </c>
      <c r="E163" s="33">
        <v>217.02060613043389</v>
      </c>
      <c r="F163" s="33">
        <v>195.43577873549157</v>
      </c>
      <c r="G163" s="33">
        <v>175.31397312462951</v>
      </c>
      <c r="H163" s="33">
        <v>163.51757949780202</v>
      </c>
      <c r="I163" s="33">
        <v>167.21158992906166</v>
      </c>
      <c r="J163" s="33">
        <v>166.2723159264238</v>
      </c>
      <c r="K163" s="33">
        <v>166.03225698105129</v>
      </c>
      <c r="L163" s="33">
        <v>189.30855460360053</v>
      </c>
      <c r="M163" s="33">
        <v>189.45303065508975</v>
      </c>
      <c r="N163" s="33">
        <v>188.27682295864028</v>
      </c>
      <c r="O163" s="33">
        <v>200.9210130884729</v>
      </c>
      <c r="P163" s="33">
        <v>156.94938286854924</v>
      </c>
      <c r="Q163" s="33">
        <v>179.90357782275331</v>
      </c>
      <c r="R163" s="33">
        <v>218.79184738567548</v>
      </c>
      <c r="S163" s="33">
        <v>231.20534656448925</v>
      </c>
      <c r="T163" s="33">
        <v>235.49231743133825</v>
      </c>
      <c r="U163" s="33">
        <v>259.51024505094506</v>
      </c>
      <c r="V163" s="33">
        <v>326.86673583245272</v>
      </c>
      <c r="W163" s="33">
        <v>330.64615752251427</v>
      </c>
      <c r="DA163" s="60" t="s">
        <v>1891</v>
      </c>
    </row>
    <row r="164" spans="1:105" ht="12.95" customHeight="1" x14ac:dyDescent="0.25">
      <c r="A164" s="121" t="s">
        <v>92</v>
      </c>
      <c r="B164" s="122">
        <f t="shared" ref="B164:W164" si="58">B165</f>
        <v>7.7800603333651339E-2</v>
      </c>
      <c r="C164" s="122">
        <f t="shared" si="58"/>
        <v>0.10412147441671851</v>
      </c>
      <c r="D164" s="122">
        <f t="shared" si="58"/>
        <v>0.12616779093807173</v>
      </c>
      <c r="E164" s="122">
        <f t="shared" si="58"/>
        <v>0.24538719820968138</v>
      </c>
      <c r="F164" s="122">
        <f t="shared" si="58"/>
        <v>0.15667453037005954</v>
      </c>
      <c r="G164" s="122">
        <f t="shared" si="58"/>
        <v>0.16360698404614929</v>
      </c>
      <c r="H164" s="122">
        <f t="shared" si="58"/>
        <v>0.18767973262002102</v>
      </c>
      <c r="I164" s="122">
        <f t="shared" si="58"/>
        <v>0.17987330219022601</v>
      </c>
      <c r="J164" s="122">
        <f t="shared" si="58"/>
        <v>0.16459290951938568</v>
      </c>
      <c r="K164" s="122">
        <f t="shared" si="58"/>
        <v>0.17537143256034193</v>
      </c>
      <c r="L164" s="122">
        <f t="shared" si="58"/>
        <v>0.21552509270238276</v>
      </c>
      <c r="M164" s="122">
        <f t="shared" si="58"/>
        <v>0.22158459936921529</v>
      </c>
      <c r="N164" s="122">
        <f t="shared" si="58"/>
        <v>0.28379076900268146</v>
      </c>
      <c r="O164" s="122">
        <f t="shared" si="58"/>
        <v>0.38434686059282164</v>
      </c>
      <c r="P164" s="122">
        <f t="shared" si="58"/>
        <v>0.25815371958661598</v>
      </c>
      <c r="Q164" s="122">
        <f t="shared" si="58"/>
        <v>0.45749644374853465</v>
      </c>
      <c r="R164" s="122">
        <f t="shared" si="58"/>
        <v>0.29110748886045168</v>
      </c>
      <c r="S164" s="122">
        <f t="shared" si="58"/>
        <v>0.42112655965324525</v>
      </c>
      <c r="T164" s="122">
        <f t="shared" si="58"/>
        <v>0.44876883897571085</v>
      </c>
      <c r="U164" s="122">
        <f t="shared" si="58"/>
        <v>0.53393624475367163</v>
      </c>
      <c r="V164" s="122">
        <f t="shared" si="58"/>
        <v>0.54065860731138649</v>
      </c>
      <c r="W164" s="122">
        <f t="shared" si="58"/>
        <v>0.46166771815733804</v>
      </c>
      <c r="DA164" s="130" t="s">
        <v>1892</v>
      </c>
    </row>
    <row r="165" spans="1:105" ht="12" customHeight="1" x14ac:dyDescent="0.25">
      <c r="A165" s="97" t="s">
        <v>53</v>
      </c>
      <c r="B165" s="98">
        <v>7.7800603333651339E-2</v>
      </c>
      <c r="C165" s="98">
        <v>0.10412147441671851</v>
      </c>
      <c r="D165" s="98">
        <v>0.12616779093807173</v>
      </c>
      <c r="E165" s="98">
        <v>0.24538719820968138</v>
      </c>
      <c r="F165" s="98">
        <v>0.15667453037005954</v>
      </c>
      <c r="G165" s="98">
        <v>0.16360698404614929</v>
      </c>
      <c r="H165" s="98">
        <v>0.18767973262002102</v>
      </c>
      <c r="I165" s="98">
        <v>0.17987330219022601</v>
      </c>
      <c r="J165" s="98">
        <v>0.16459290951938568</v>
      </c>
      <c r="K165" s="98">
        <v>0.17537143256034193</v>
      </c>
      <c r="L165" s="98">
        <v>0.21552509270238276</v>
      </c>
      <c r="M165" s="98">
        <v>0.22158459936921529</v>
      </c>
      <c r="N165" s="98">
        <v>0.28379076900268146</v>
      </c>
      <c r="O165" s="98">
        <v>0.38434686059282164</v>
      </c>
      <c r="P165" s="98">
        <v>0.25815371958661598</v>
      </c>
      <c r="Q165" s="98">
        <v>0.45749644374853465</v>
      </c>
      <c r="R165" s="98">
        <v>0.29110748886045168</v>
      </c>
      <c r="S165" s="98">
        <v>0.42112655965324525</v>
      </c>
      <c r="T165" s="98">
        <v>0.44876883897571085</v>
      </c>
      <c r="U165" s="98">
        <v>0.53393624475367163</v>
      </c>
      <c r="V165" s="98">
        <v>0.54065860731138649</v>
      </c>
      <c r="W165" s="98">
        <v>0.46166771815733804</v>
      </c>
      <c r="DA165" s="63" t="s">
        <v>1893</v>
      </c>
    </row>
    <row r="166" spans="1:105" ht="12" customHeight="1" x14ac:dyDescent="0.25">
      <c r="A166" s="121" t="s">
        <v>55</v>
      </c>
      <c r="B166" s="122">
        <v>36.478132879974012</v>
      </c>
      <c r="C166" s="122">
        <v>40.172915359117248</v>
      </c>
      <c r="D166" s="122">
        <v>43.602331769755949</v>
      </c>
      <c r="E166" s="122">
        <v>44.114472349819806</v>
      </c>
      <c r="F166" s="122">
        <v>42.027155307670284</v>
      </c>
      <c r="G166" s="122">
        <v>36.437723182596997</v>
      </c>
      <c r="H166" s="122">
        <v>36.152548832136127</v>
      </c>
      <c r="I166" s="122">
        <v>36.068213711583631</v>
      </c>
      <c r="J166" s="122">
        <v>35.719509714546128</v>
      </c>
      <c r="K166" s="122">
        <v>38.951828506013754</v>
      </c>
      <c r="L166" s="122">
        <v>40.339493376518988</v>
      </c>
      <c r="M166" s="122">
        <v>40.42170953333892</v>
      </c>
      <c r="N166" s="122">
        <v>41.363491208294391</v>
      </c>
      <c r="O166" s="122">
        <v>41.364689274748663</v>
      </c>
      <c r="P166" s="122">
        <v>40.175638413961586</v>
      </c>
      <c r="Q166" s="122">
        <v>41.526272375259708</v>
      </c>
      <c r="R166" s="122">
        <v>44.513722216283817</v>
      </c>
      <c r="S166" s="122">
        <v>46.51902742308058</v>
      </c>
      <c r="T166" s="122">
        <v>48.670835174897668</v>
      </c>
      <c r="U166" s="122">
        <v>53.697151161709442</v>
      </c>
      <c r="V166" s="122">
        <v>55.670754515248106</v>
      </c>
      <c r="W166" s="122">
        <v>65.541349270476786</v>
      </c>
      <c r="DA166" s="130" t="s">
        <v>1894</v>
      </c>
    </row>
    <row r="167" spans="1:105" ht="12" customHeight="1" x14ac:dyDescent="0.25">
      <c r="A167" s="97" t="s">
        <v>124</v>
      </c>
      <c r="B167" s="98">
        <v>1.3359278999086663</v>
      </c>
      <c r="C167" s="98">
        <v>1.0375386796718151</v>
      </c>
      <c r="D167" s="98">
        <v>0.99987325320319886</v>
      </c>
      <c r="E167" s="98">
        <v>0.85246949262454408</v>
      </c>
      <c r="F167" s="98">
        <v>0.81323154334071324</v>
      </c>
      <c r="G167" s="98">
        <v>0.922480251067613</v>
      </c>
      <c r="H167" s="98">
        <v>0.85287217593128573</v>
      </c>
      <c r="I167" s="98">
        <v>0.89349036357284839</v>
      </c>
      <c r="J167" s="98">
        <v>0.87856405012768424</v>
      </c>
      <c r="K167" s="98">
        <v>0.58182074944989393</v>
      </c>
      <c r="L167" s="98">
        <v>0.54083077939181101</v>
      </c>
      <c r="M167" s="98">
        <v>0.50670390772787899</v>
      </c>
      <c r="N167" s="98">
        <v>0.48599337972686357</v>
      </c>
      <c r="O167" s="98">
        <v>0.45183609806402059</v>
      </c>
      <c r="P167" s="98">
        <v>0.47844046346696717</v>
      </c>
      <c r="Q167" s="98">
        <v>0.48676512217592571</v>
      </c>
      <c r="R167" s="98">
        <v>0.39638438075125393</v>
      </c>
      <c r="S167" s="98">
        <v>0.43304301678235257</v>
      </c>
      <c r="T167" s="98">
        <v>0.43196356924195117</v>
      </c>
      <c r="U167" s="98">
        <v>0.48950533994536599</v>
      </c>
      <c r="V167" s="98">
        <v>0.50098746294947749</v>
      </c>
      <c r="W167" s="98">
        <v>0.68327971783223052</v>
      </c>
      <c r="DA167" s="63" t="s">
        <v>1895</v>
      </c>
    </row>
    <row r="168" spans="1:105" ht="12" customHeight="1" x14ac:dyDescent="0.25">
      <c r="A168" s="97" t="s">
        <v>123</v>
      </c>
      <c r="B168" s="98">
        <v>4.2801739712567798E-3</v>
      </c>
      <c r="C168" s="98">
        <v>3.2117366335265691E-3</v>
      </c>
      <c r="D168" s="98">
        <v>2.828328885119847E-3</v>
      </c>
      <c r="E168" s="98">
        <v>2.3139993264343797E-3</v>
      </c>
      <c r="F168" s="98">
        <v>2.3252726726981504E-3</v>
      </c>
      <c r="G168" s="98">
        <v>3.7653017891267305E-3</v>
      </c>
      <c r="H168" s="98">
        <v>3.8826320736597216E-3</v>
      </c>
      <c r="I168" s="98">
        <v>4.3382248797256672E-3</v>
      </c>
      <c r="J168" s="98">
        <v>5.1571410772210651E-3</v>
      </c>
      <c r="K168" s="98">
        <v>3.8367341685530279E-3</v>
      </c>
      <c r="L168" s="98">
        <v>3.8880161939679912E-3</v>
      </c>
      <c r="M168" s="98">
        <v>3.8383872106624041E-3</v>
      </c>
      <c r="N168" s="98">
        <v>3.5173227758388318E-3</v>
      </c>
      <c r="O168" s="98">
        <v>2.9987131047176513E-3</v>
      </c>
      <c r="P168" s="98">
        <v>3.0261469239800448E-3</v>
      </c>
      <c r="Q168" s="98">
        <v>2.6988308294513255E-3</v>
      </c>
      <c r="R168" s="98">
        <v>2.3445223195789453E-3</v>
      </c>
      <c r="S168" s="98">
        <v>1.8828105119361367E-3</v>
      </c>
      <c r="T168" s="98">
        <v>1.7824334901616285E-3</v>
      </c>
      <c r="U168" s="98">
        <v>1.6254128288792475E-3</v>
      </c>
      <c r="V168" s="98">
        <v>1.7576810524872217E-3</v>
      </c>
      <c r="W168" s="98">
        <v>2.7049189204061894E-3</v>
      </c>
      <c r="DA168" s="63" t="s">
        <v>1896</v>
      </c>
    </row>
    <row r="169" spans="1:105" ht="12" customHeight="1" x14ac:dyDescent="0.25">
      <c r="A169" s="100" t="s">
        <v>50</v>
      </c>
      <c r="B169" s="101">
        <v>1.6039829917286047E-3</v>
      </c>
      <c r="C169" s="101">
        <v>1.1983712083760241E-3</v>
      </c>
      <c r="D169" s="101">
        <v>1.0566738136685628E-3</v>
      </c>
      <c r="E169" s="101">
        <v>8.5642077805224545E-4</v>
      </c>
      <c r="F169" s="101">
        <v>8.5831919409952071E-4</v>
      </c>
      <c r="G169" s="101">
        <v>1.3977194721923715E-3</v>
      </c>
      <c r="H169" s="101">
        <v>1.1945774650277668E-3</v>
      </c>
      <c r="I169" s="101">
        <v>1.41074234152566E-3</v>
      </c>
      <c r="J169" s="101">
        <v>1.8294291217672582E-3</v>
      </c>
      <c r="K169" s="101">
        <v>1.3823111278185765E-3</v>
      </c>
      <c r="L169" s="101">
        <v>1.231095383451637E-3</v>
      </c>
      <c r="M169" s="101">
        <v>1.3351720421975674E-3</v>
      </c>
      <c r="N169" s="101">
        <v>1.2004841590821796E-3</v>
      </c>
      <c r="O169" s="101">
        <v>8.6884992327428546E-4</v>
      </c>
      <c r="P169" s="101">
        <v>8.9641789239011541E-4</v>
      </c>
      <c r="Q169" s="101">
        <v>6.2825798056890452E-4</v>
      </c>
      <c r="R169" s="101">
        <v>4.9500322545850282E-4</v>
      </c>
      <c r="S169" s="101">
        <v>4.6896038902210396E-4</v>
      </c>
      <c r="T169" s="101">
        <v>5.1111432952690968E-4</v>
      </c>
      <c r="U169" s="101">
        <v>4.7459660558745939E-4</v>
      </c>
      <c r="V169" s="101">
        <v>5.2486727885414977E-4</v>
      </c>
      <c r="W169" s="101">
        <v>8.640551696966727E-4</v>
      </c>
      <c r="DA169" s="131" t="s">
        <v>1897</v>
      </c>
    </row>
    <row r="170" spans="1:105" ht="12" customHeight="1" x14ac:dyDescent="0.25">
      <c r="A170" s="103" t="s">
        <v>52</v>
      </c>
      <c r="B170" s="104">
        <v>2.6761909795281753E-3</v>
      </c>
      <c r="C170" s="104">
        <v>2.013365425150545E-3</v>
      </c>
      <c r="D170" s="104">
        <v>1.7716550714512841E-3</v>
      </c>
      <c r="E170" s="104">
        <v>1.4575785483821344E-3</v>
      </c>
      <c r="F170" s="104">
        <v>1.4669534785986295E-3</v>
      </c>
      <c r="G170" s="104">
        <v>2.367582316934359E-3</v>
      </c>
      <c r="H170" s="104">
        <v>2.6880546086319548E-3</v>
      </c>
      <c r="I170" s="104">
        <v>2.9274825382000075E-3</v>
      </c>
      <c r="J170" s="104">
        <v>3.3277119554538065E-3</v>
      </c>
      <c r="K170" s="104">
        <v>2.4544230407344517E-3</v>
      </c>
      <c r="L170" s="104">
        <v>2.6569208105163542E-3</v>
      </c>
      <c r="M170" s="104">
        <v>2.5032151684648367E-3</v>
      </c>
      <c r="N170" s="104">
        <v>2.3168386167566521E-3</v>
      </c>
      <c r="O170" s="104">
        <v>2.129863181443366E-3</v>
      </c>
      <c r="P170" s="104">
        <v>2.1297290315899294E-3</v>
      </c>
      <c r="Q170" s="104">
        <v>2.0705728488824211E-3</v>
      </c>
      <c r="R170" s="104">
        <v>1.8495190941204423E-3</v>
      </c>
      <c r="S170" s="104">
        <v>1.4138501229140326E-3</v>
      </c>
      <c r="T170" s="104">
        <v>1.2713191606347188E-3</v>
      </c>
      <c r="U170" s="104">
        <v>1.1508162232917881E-3</v>
      </c>
      <c r="V170" s="104">
        <v>1.2328137736330718E-3</v>
      </c>
      <c r="W170" s="104">
        <v>1.8408637507095166E-3</v>
      </c>
      <c r="DA170" s="132" t="s">
        <v>1898</v>
      </c>
    </row>
    <row r="171" spans="1:105" ht="12" customHeight="1" x14ac:dyDescent="0.25">
      <c r="A171" s="106" t="s">
        <v>122</v>
      </c>
      <c r="B171" s="101">
        <v>26.421345630747396</v>
      </c>
      <c r="C171" s="101">
        <v>29.286248409795935</v>
      </c>
      <c r="D171" s="101">
        <v>31.943800235855406</v>
      </c>
      <c r="E171" s="101">
        <v>31.875610686345585</v>
      </c>
      <c r="F171" s="101">
        <v>29.609654249098995</v>
      </c>
      <c r="G171" s="101">
        <v>24.329744073448836</v>
      </c>
      <c r="H171" s="101">
        <v>22.833210110593225</v>
      </c>
      <c r="I171" s="101">
        <v>22.389419143840787</v>
      </c>
      <c r="J171" s="101">
        <v>21.359618294474238</v>
      </c>
      <c r="K171" s="101">
        <v>19.006045869474281</v>
      </c>
      <c r="L171" s="101">
        <v>19.150565111600127</v>
      </c>
      <c r="M171" s="101">
        <v>19.02706391289362</v>
      </c>
      <c r="N171" s="101">
        <v>19.381016700707377</v>
      </c>
      <c r="O171" s="101">
        <v>19.305863848571025</v>
      </c>
      <c r="P171" s="101">
        <v>19.075543230199784</v>
      </c>
      <c r="Q171" s="101">
        <v>20.312017819887593</v>
      </c>
      <c r="R171" s="101">
        <v>22.471345001953537</v>
      </c>
      <c r="S171" s="101">
        <v>23.539480251462631</v>
      </c>
      <c r="T171" s="101">
        <v>25.102364406923268</v>
      </c>
      <c r="U171" s="101">
        <v>27.579170684977321</v>
      </c>
      <c r="V171" s="101">
        <v>28.687167213111085</v>
      </c>
      <c r="W171" s="101">
        <v>33.971487897639683</v>
      </c>
      <c r="DA171" s="131" t="s">
        <v>1899</v>
      </c>
    </row>
    <row r="172" spans="1:105" ht="12" customHeight="1" x14ac:dyDescent="0.25">
      <c r="A172" s="107" t="s">
        <v>121</v>
      </c>
      <c r="B172" s="104">
        <v>8.7165791753466948</v>
      </c>
      <c r="C172" s="104">
        <v>9.8459165330159717</v>
      </c>
      <c r="D172" s="104">
        <v>10.655829951812223</v>
      </c>
      <c r="E172" s="104">
        <v>11.384078171523241</v>
      </c>
      <c r="F172" s="104">
        <v>11.601944242557879</v>
      </c>
      <c r="G172" s="104">
        <v>11.181733556291416</v>
      </c>
      <c r="H172" s="104">
        <v>12.462583913537953</v>
      </c>
      <c r="I172" s="104">
        <v>12.780965979290274</v>
      </c>
      <c r="J172" s="104">
        <v>13.476170228866982</v>
      </c>
      <c r="K172" s="104">
        <v>19.360125152921022</v>
      </c>
      <c r="L172" s="104">
        <v>20.644209469333084</v>
      </c>
      <c r="M172" s="104">
        <v>20.884103325506757</v>
      </c>
      <c r="N172" s="104">
        <v>21.492963805084308</v>
      </c>
      <c r="O172" s="104">
        <v>21.6039906150089</v>
      </c>
      <c r="P172" s="104">
        <v>20.618628573370856</v>
      </c>
      <c r="Q172" s="104">
        <v>20.724790602366735</v>
      </c>
      <c r="R172" s="104">
        <v>21.643648311259447</v>
      </c>
      <c r="S172" s="104">
        <v>22.544621344323659</v>
      </c>
      <c r="T172" s="104">
        <v>23.134724765242286</v>
      </c>
      <c r="U172" s="104">
        <v>25.626849723957879</v>
      </c>
      <c r="V172" s="104">
        <v>26.480842158135061</v>
      </c>
      <c r="W172" s="104">
        <v>30.883876736084474</v>
      </c>
      <c r="DA172" s="132" t="s">
        <v>1900</v>
      </c>
    </row>
    <row r="173" spans="1:105" ht="12" customHeight="1" x14ac:dyDescent="0.25">
      <c r="A173" s="108" t="s">
        <v>53</v>
      </c>
      <c r="B173" s="98">
        <v>3.2634499802907162</v>
      </c>
      <c r="C173" s="98">
        <v>3.6708366027812587</v>
      </c>
      <c r="D173" s="98">
        <v>3.9846956707747485</v>
      </c>
      <c r="E173" s="98">
        <v>4.2206686196943854</v>
      </c>
      <c r="F173" s="98">
        <v>4.2933563995526542</v>
      </c>
      <c r="G173" s="98">
        <v>4.1415857069902646</v>
      </c>
      <c r="H173" s="98">
        <v>3.8391845690229331</v>
      </c>
      <c r="I173" s="98">
        <v>4.1520328337328944</v>
      </c>
      <c r="J173" s="98">
        <v>4.760239037847807</v>
      </c>
      <c r="K173" s="98">
        <v>7.0071360110650547</v>
      </c>
      <c r="L173" s="98">
        <v>6.5887063151870056</v>
      </c>
      <c r="M173" s="98">
        <v>7.2640275060384809</v>
      </c>
      <c r="N173" s="98">
        <v>7.3595692556378234</v>
      </c>
      <c r="O173" s="98">
        <v>6.3483228047400813</v>
      </c>
      <c r="P173" s="98">
        <v>6.1257718643493932</v>
      </c>
      <c r="Q173" s="98">
        <v>4.8559769917477125</v>
      </c>
      <c r="R173" s="98">
        <v>4.578784155358294</v>
      </c>
      <c r="S173" s="98">
        <v>5.6405570310198803</v>
      </c>
      <c r="T173" s="98">
        <v>6.6640465943541178</v>
      </c>
      <c r="U173" s="98">
        <v>7.6271187619654377</v>
      </c>
      <c r="V173" s="98">
        <v>8.1149810628020571</v>
      </c>
      <c r="W173" s="98">
        <v>9.9280154414384132</v>
      </c>
      <c r="DA173" s="63" t="s">
        <v>1901</v>
      </c>
    </row>
    <row r="174" spans="1:105" ht="12" customHeight="1" x14ac:dyDescent="0.25">
      <c r="A174" s="115" t="s">
        <v>52</v>
      </c>
      <c r="B174" s="33">
        <v>5.453129195055979</v>
      </c>
      <c r="C174" s="33">
        <v>6.1750799302347126</v>
      </c>
      <c r="D174" s="33">
        <v>6.6711342810374745</v>
      </c>
      <c r="E174" s="33">
        <v>7.1634095518288552</v>
      </c>
      <c r="F174" s="33">
        <v>7.3085878430052249</v>
      </c>
      <c r="G174" s="33">
        <v>7.0401478493011522</v>
      </c>
      <c r="H174" s="33">
        <v>8.6233993445150201</v>
      </c>
      <c r="I174" s="33">
        <v>8.6289331455573794</v>
      </c>
      <c r="J174" s="33">
        <v>8.715931191019175</v>
      </c>
      <c r="K174" s="33">
        <v>12.352989141855968</v>
      </c>
      <c r="L174" s="33">
        <v>14.055503154146079</v>
      </c>
      <c r="M174" s="33">
        <v>13.620075819468276</v>
      </c>
      <c r="N174" s="33">
        <v>14.133394549446484</v>
      </c>
      <c r="O174" s="33">
        <v>15.25566781026882</v>
      </c>
      <c r="P174" s="33">
        <v>14.492856709021464</v>
      </c>
      <c r="Q174" s="33">
        <v>15.868813610619021</v>
      </c>
      <c r="R174" s="33">
        <v>17.064864155901155</v>
      </c>
      <c r="S174" s="33">
        <v>16.904064313303778</v>
      </c>
      <c r="T174" s="33">
        <v>16.470678170888167</v>
      </c>
      <c r="U174" s="33">
        <v>17.999730961992441</v>
      </c>
      <c r="V174" s="33">
        <v>18.365861095333003</v>
      </c>
      <c r="W174" s="33">
        <v>20.955861294646059</v>
      </c>
      <c r="DA174" s="60" t="s">
        <v>1902</v>
      </c>
    </row>
    <row r="175" spans="1:105" ht="12" customHeight="1" x14ac:dyDescent="0.25">
      <c r="A175" s="121" t="s">
        <v>54</v>
      </c>
      <c r="B175" s="122">
        <v>5.4853725605245147</v>
      </c>
      <c r="C175" s="122">
        <v>6.7225112269510543</v>
      </c>
      <c r="D175" s="122">
        <v>7.3361535791301336</v>
      </c>
      <c r="E175" s="122">
        <v>7.3303217776189475</v>
      </c>
      <c r="F175" s="122">
        <v>7.3860000781124873</v>
      </c>
      <c r="G175" s="122">
        <v>5.5515756498606299</v>
      </c>
      <c r="H175" s="122">
        <v>6.1497860297136233</v>
      </c>
      <c r="I175" s="122">
        <v>5.304953269993895</v>
      </c>
      <c r="J175" s="122">
        <v>5.6798900622344304</v>
      </c>
      <c r="K175" s="122">
        <v>7.187409341089265</v>
      </c>
      <c r="L175" s="122">
        <v>7.3260671653765419</v>
      </c>
      <c r="M175" s="122">
        <v>7.3944028794898973</v>
      </c>
      <c r="N175" s="122">
        <v>7.5286645265471046</v>
      </c>
      <c r="O175" s="122">
        <v>7.2662878984781853</v>
      </c>
      <c r="P175" s="122">
        <v>7.4561251391315988</v>
      </c>
      <c r="Q175" s="122">
        <v>7.4243589603267734</v>
      </c>
      <c r="R175" s="122">
        <v>8.1768905368422331</v>
      </c>
      <c r="S175" s="122">
        <v>8.81262731354267</v>
      </c>
      <c r="T175" s="122">
        <v>9.5223204116409725</v>
      </c>
      <c r="U175" s="122">
        <v>10.455665296017099</v>
      </c>
      <c r="V175" s="122">
        <v>10.828057711733843</v>
      </c>
      <c r="W175" s="122">
        <v>12.697698774222054</v>
      </c>
      <c r="DA175" s="130" t="s">
        <v>1903</v>
      </c>
    </row>
    <row r="176" spans="1:105" ht="12" customHeight="1" x14ac:dyDescent="0.25">
      <c r="A176" s="97" t="s">
        <v>50</v>
      </c>
      <c r="B176" s="98">
        <v>3.5939738921538782E-2</v>
      </c>
      <c r="C176" s="98">
        <v>4.2571425870435282E-2</v>
      </c>
      <c r="D176" s="98">
        <v>4.3752157732979052E-2</v>
      </c>
      <c r="E176" s="98">
        <v>3.9884721586122808E-2</v>
      </c>
      <c r="F176" s="98">
        <v>4.0250030351772229E-2</v>
      </c>
      <c r="G176" s="98">
        <v>3.0704431019648919E-2</v>
      </c>
      <c r="H176" s="98">
        <v>3.2030830097301129E-2</v>
      </c>
      <c r="I176" s="98">
        <v>2.5911071929651797E-2</v>
      </c>
      <c r="J176" s="98">
        <v>2.5244952834899317E-2</v>
      </c>
      <c r="K176" s="98">
        <v>2.9578986964676465E-2</v>
      </c>
      <c r="L176" s="98">
        <v>2.7921516863656102E-2</v>
      </c>
      <c r="M176" s="98">
        <v>2.1150104600065577E-2</v>
      </c>
      <c r="N176" s="98">
        <v>1.4218840051233157E-2</v>
      </c>
      <c r="O176" s="98">
        <v>1.2153381349305829E-2</v>
      </c>
      <c r="P176" s="98">
        <v>1.3392538641868618E-2</v>
      </c>
      <c r="Q176" s="98">
        <v>1.8344014068168126E-2</v>
      </c>
      <c r="R176" s="98">
        <v>2.3093773450551577E-2</v>
      </c>
      <c r="S176" s="98">
        <v>2.3713470729837725E-2</v>
      </c>
      <c r="T176" s="98">
        <v>2.2158266908410759E-2</v>
      </c>
      <c r="U176" s="98">
        <v>2.3061160662475769E-2</v>
      </c>
      <c r="V176" s="98">
        <v>2.3046025039568849E-2</v>
      </c>
      <c r="W176" s="98">
        <v>3.1960070609267172E-2</v>
      </c>
      <c r="DA176" s="63" t="s">
        <v>1904</v>
      </c>
    </row>
    <row r="177" spans="1:105" ht="12" customHeight="1" x14ac:dyDescent="0.25">
      <c r="A177" s="109" t="s">
        <v>120</v>
      </c>
      <c r="B177" s="33">
        <v>5.4494328216029757</v>
      </c>
      <c r="C177" s="33">
        <v>6.6799398010806188</v>
      </c>
      <c r="D177" s="33">
        <v>7.2924014213971544</v>
      </c>
      <c r="E177" s="33">
        <v>7.2904370560328244</v>
      </c>
      <c r="F177" s="33">
        <v>7.3457500477607152</v>
      </c>
      <c r="G177" s="33">
        <v>5.5208712188409814</v>
      </c>
      <c r="H177" s="33">
        <v>6.1177551996163224</v>
      </c>
      <c r="I177" s="33">
        <v>5.2790421980642437</v>
      </c>
      <c r="J177" s="33">
        <v>5.6546451093995307</v>
      </c>
      <c r="K177" s="33">
        <v>7.1578303541245889</v>
      </c>
      <c r="L177" s="33">
        <v>7.2981456485128859</v>
      </c>
      <c r="M177" s="33">
        <v>7.3732527748898313</v>
      </c>
      <c r="N177" s="33">
        <v>7.5144456864958711</v>
      </c>
      <c r="O177" s="33">
        <v>7.2541345171288798</v>
      </c>
      <c r="P177" s="33">
        <v>7.4427326004897303</v>
      </c>
      <c r="Q177" s="33">
        <v>7.4060149462586056</v>
      </c>
      <c r="R177" s="33">
        <v>8.1537967633916821</v>
      </c>
      <c r="S177" s="33">
        <v>8.7889138428128319</v>
      </c>
      <c r="T177" s="33">
        <v>9.5001621447325615</v>
      </c>
      <c r="U177" s="33">
        <v>10.432604135354623</v>
      </c>
      <c r="V177" s="33">
        <v>10.805011686694273</v>
      </c>
      <c r="W177" s="33">
        <v>12.665738703612787</v>
      </c>
      <c r="DA177" s="60" t="s">
        <v>1905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>
        <f>IF(RES_hhdet_tes!B3=0,"",RES_hhdet_tes!B3/RES_hhdet_fec!B3)</f>
        <v>0.64848578254757738</v>
      </c>
      <c r="C3" s="119">
        <f>IF(RES_hhdet_tes!C3=0,"",RES_hhdet_tes!C3/RES_hhdet_fec!C3)</f>
        <v>0.64909667688163075</v>
      </c>
      <c r="D3" s="119">
        <f>IF(RES_hhdet_tes!D3=0,"",RES_hhdet_tes!D3/RES_hhdet_fec!D3)</f>
        <v>0.65049350707816012</v>
      </c>
      <c r="E3" s="119">
        <f>IF(RES_hhdet_tes!E3=0,"",RES_hhdet_tes!E3/RES_hhdet_fec!E3)</f>
        <v>0.65113393320825563</v>
      </c>
      <c r="F3" s="119">
        <f>IF(RES_hhdet_tes!F3=0,"",RES_hhdet_tes!F3/RES_hhdet_fec!F3)</f>
        <v>0.65099276326045286</v>
      </c>
      <c r="G3" s="119">
        <f>IF(RES_hhdet_tes!G3=0,"",RES_hhdet_tes!G3/RES_hhdet_fec!G3)</f>
        <v>0.65224927729236726</v>
      </c>
      <c r="H3" s="119">
        <f>IF(RES_hhdet_tes!H3=0,"",RES_hhdet_tes!H3/RES_hhdet_fec!H3)</f>
        <v>0.65521972937441098</v>
      </c>
      <c r="I3" s="119">
        <f>IF(RES_hhdet_tes!I3=0,"",RES_hhdet_tes!I3/RES_hhdet_fec!I3)</f>
        <v>0.65612066557512494</v>
      </c>
      <c r="J3" s="119">
        <f>IF(RES_hhdet_tes!J3=0,"",RES_hhdet_tes!J3/RES_hhdet_fec!J3)</f>
        <v>0.65471923908887197</v>
      </c>
      <c r="K3" s="119">
        <f>IF(RES_hhdet_tes!K3=0,"",RES_hhdet_tes!K3/RES_hhdet_fec!K3)</f>
        <v>0.65928335336210686</v>
      </c>
      <c r="L3" s="119">
        <f>IF(RES_hhdet_tes!L3=0,"",RES_hhdet_tes!L3/RES_hhdet_fec!L3)</f>
        <v>0.66411291664689287</v>
      </c>
      <c r="M3" s="119">
        <f>IF(RES_hhdet_tes!M3=0,"",RES_hhdet_tes!M3/RES_hhdet_fec!M3)</f>
        <v>0.6827275612861553</v>
      </c>
      <c r="N3" s="119">
        <f>IF(RES_hhdet_tes!N3=0,"",RES_hhdet_tes!N3/RES_hhdet_fec!N3)</f>
        <v>0.71122448450546438</v>
      </c>
      <c r="O3" s="119">
        <f>IF(RES_hhdet_tes!O3=0,"",RES_hhdet_tes!O3/RES_hhdet_fec!O3)</f>
        <v>0.74825543024614072</v>
      </c>
      <c r="P3" s="119">
        <f>IF(RES_hhdet_tes!P3=0,"",RES_hhdet_tes!P3/RES_hhdet_fec!P3)</f>
        <v>0.7494253349031712</v>
      </c>
      <c r="Q3" s="119">
        <f>IF(RES_hhdet_tes!Q3=0,"",RES_hhdet_tes!Q3/RES_hhdet_fec!Q3)</f>
        <v>0.75092222841061151</v>
      </c>
      <c r="R3" s="119">
        <f>IF(RES_hhdet_tes!R3=0,"",RES_hhdet_tes!R3/RES_hhdet_fec!R3)</f>
        <v>0.75070042193676978</v>
      </c>
      <c r="S3" s="119">
        <f>IF(RES_hhdet_tes!S3=0,"",RES_hhdet_tes!S3/RES_hhdet_fec!S3)</f>
        <v>0.75008060468636739</v>
      </c>
      <c r="T3" s="119">
        <f>IF(RES_hhdet_tes!T3=0,"",RES_hhdet_tes!T3/RES_hhdet_fec!T3)</f>
        <v>0.75097915141641736</v>
      </c>
      <c r="U3" s="119">
        <f>IF(RES_hhdet_tes!U3=0,"",RES_hhdet_tes!U3/RES_hhdet_fec!U3)</f>
        <v>0.75174437561807517</v>
      </c>
      <c r="V3" s="119">
        <f>IF(RES_hhdet_tes!V3=0,"",RES_hhdet_tes!V3/RES_hhdet_fec!V3)</f>
        <v>0.75563420349757937</v>
      </c>
      <c r="W3" s="119">
        <f>IF(RES_hhdet_tes!W3=0,"",RES_hhdet_tes!W3/RES_hhdet_fec!W3)</f>
        <v>0.75663092379398589</v>
      </c>
      <c r="DA3" s="129" t="s">
        <v>1907</v>
      </c>
    </row>
    <row r="4" spans="1:105" ht="12.95" customHeight="1" x14ac:dyDescent="0.25">
      <c r="A4" s="121" t="s">
        <v>57</v>
      </c>
      <c r="B4" s="124">
        <f>IF(RES_hhdet_tes!B4=0,"",RES_hhdet_tes!B4/RES_hhdet_fec!B4)</f>
        <v>0.63683604749254397</v>
      </c>
      <c r="C4" s="124">
        <f>IF(RES_hhdet_tes!C4=0,"",RES_hhdet_tes!C4/RES_hhdet_fec!C4)</f>
        <v>0.63676936877168311</v>
      </c>
      <c r="D4" s="124">
        <f>IF(RES_hhdet_tes!D4=0,"",RES_hhdet_tes!D4/RES_hhdet_fec!D4)</f>
        <v>0.63668884693625571</v>
      </c>
      <c r="E4" s="124">
        <f>IF(RES_hhdet_tes!E4=0,"",RES_hhdet_tes!E4/RES_hhdet_fec!E4)</f>
        <v>0.63662916394452496</v>
      </c>
      <c r="F4" s="124">
        <f>IF(RES_hhdet_tes!F4=0,"",RES_hhdet_tes!F4/RES_hhdet_fec!F4)</f>
        <v>0.63655293794881085</v>
      </c>
      <c r="G4" s="124">
        <f>IF(RES_hhdet_tes!G4=0,"",RES_hhdet_tes!G4/RES_hhdet_fec!G4)</f>
        <v>0.63627647471138205</v>
      </c>
      <c r="H4" s="124">
        <f>IF(RES_hhdet_tes!H4=0,"",RES_hhdet_tes!H4/RES_hhdet_fec!H4)</f>
        <v>0.63628870789526903</v>
      </c>
      <c r="I4" s="124">
        <f>IF(RES_hhdet_tes!I4=0,"",RES_hhdet_tes!I4/RES_hhdet_fec!I4)</f>
        <v>0.63621615928657427</v>
      </c>
      <c r="J4" s="124">
        <f>IF(RES_hhdet_tes!J4=0,"",RES_hhdet_tes!J4/RES_hhdet_fec!J4)</f>
        <v>0.63619100463773892</v>
      </c>
      <c r="K4" s="124">
        <f>IF(RES_hhdet_tes!K4=0,"",RES_hhdet_tes!K4/RES_hhdet_fec!K4)</f>
        <v>0.63617295098914506</v>
      </c>
      <c r="L4" s="124">
        <f>IF(RES_hhdet_tes!L4=0,"",RES_hhdet_tes!L4/RES_hhdet_fec!L4)</f>
        <v>0.6447688808144707</v>
      </c>
      <c r="M4" s="124">
        <f>IF(RES_hhdet_tes!M4=0,"",RES_hhdet_tes!M4/RES_hhdet_fec!M4)</f>
        <v>0.66233606975507087</v>
      </c>
      <c r="N4" s="124">
        <f>IF(RES_hhdet_tes!N4=0,"",RES_hhdet_tes!N4/RES_hhdet_fec!N4)</f>
        <v>0.69815408371241794</v>
      </c>
      <c r="O4" s="124">
        <f>IF(RES_hhdet_tes!O4=0,"",RES_hhdet_tes!O4/RES_hhdet_fec!O4)</f>
        <v>0.73850477685755622</v>
      </c>
      <c r="P4" s="124">
        <f>IF(RES_hhdet_tes!P4=0,"",RES_hhdet_tes!P4/RES_hhdet_fec!P4)</f>
        <v>0.738513068575542</v>
      </c>
      <c r="Q4" s="124">
        <f>IF(RES_hhdet_tes!Q4=0,"",RES_hhdet_tes!Q4/RES_hhdet_fec!Q4)</f>
        <v>0.73850140632784278</v>
      </c>
      <c r="R4" s="124">
        <f>IF(RES_hhdet_tes!R4=0,"",RES_hhdet_tes!R4/RES_hhdet_fec!R4)</f>
        <v>0.73849311342431045</v>
      </c>
      <c r="S4" s="124">
        <f>IF(RES_hhdet_tes!S4=0,"",RES_hhdet_tes!S4/RES_hhdet_fec!S4)</f>
        <v>0.73848547682298016</v>
      </c>
      <c r="T4" s="124">
        <f>IF(RES_hhdet_tes!T4=0,"",RES_hhdet_tes!T4/RES_hhdet_fec!T4)</f>
        <v>0.73847895592363999</v>
      </c>
      <c r="U4" s="124">
        <f>IF(RES_hhdet_tes!U4=0,"",RES_hhdet_tes!U4/RES_hhdet_fec!U4)</f>
        <v>0.73847481346468591</v>
      </c>
      <c r="V4" s="124">
        <f>IF(RES_hhdet_tes!V4=0,"",RES_hhdet_tes!V4/RES_hhdet_fec!V4)</f>
        <v>0.73849194482136504</v>
      </c>
      <c r="W4" s="124">
        <f>IF(RES_hhdet_tes!W4=0,"",RES_hhdet_tes!W4/RES_hhdet_fec!W4)</f>
        <v>0.73849827001490986</v>
      </c>
      <c r="DA4" s="130" t="s">
        <v>1908</v>
      </c>
    </row>
    <row r="5" spans="1:105" ht="12" customHeight="1" x14ac:dyDescent="0.25">
      <c r="A5" s="97" t="s">
        <v>51</v>
      </c>
      <c r="B5" s="111">
        <f>IF(RES_hhdet_tes!B5=0,"",RES_hhdet_tes!B5/RES_hhdet_fec!B5)</f>
        <v>0.63420195792759448</v>
      </c>
      <c r="C5" s="111">
        <f>IF(RES_hhdet_tes!C5=0,"",RES_hhdet_tes!C5/RES_hhdet_fec!C5)</f>
        <v>0.63420195792759437</v>
      </c>
      <c r="D5" s="111">
        <f>IF(RES_hhdet_tes!D5=0,"",RES_hhdet_tes!D5/RES_hhdet_fec!D5)</f>
        <v>0.63420195792759437</v>
      </c>
      <c r="E5" s="111">
        <f>IF(RES_hhdet_tes!E5=0,"",RES_hhdet_tes!E5/RES_hhdet_fec!E5)</f>
        <v>0.63420195792759437</v>
      </c>
      <c r="F5" s="111">
        <f>IF(RES_hhdet_tes!F5=0,"",RES_hhdet_tes!F5/RES_hhdet_fec!F5)</f>
        <v>0.63420195792759437</v>
      </c>
      <c r="G5" s="111">
        <f>IF(RES_hhdet_tes!G5=0,"",RES_hhdet_tes!G5/RES_hhdet_fec!G5)</f>
        <v>0.63420195792759437</v>
      </c>
      <c r="H5" s="111">
        <f>IF(RES_hhdet_tes!H5=0,"",RES_hhdet_tes!H5/RES_hhdet_fec!H5)</f>
        <v>0.63420195792759437</v>
      </c>
      <c r="I5" s="111">
        <f>IF(RES_hhdet_tes!I5=0,"",RES_hhdet_tes!I5/RES_hhdet_fec!I5)</f>
        <v>0.63420195792759437</v>
      </c>
      <c r="J5" s="111">
        <f>IF(RES_hhdet_tes!J5=0,"",RES_hhdet_tes!J5/RES_hhdet_fec!J5)</f>
        <v>0.63420195792759437</v>
      </c>
      <c r="K5" s="111">
        <f>IF(RES_hhdet_tes!K5=0,"",RES_hhdet_tes!K5/RES_hhdet_fec!K5)</f>
        <v>0.63420195792759448</v>
      </c>
      <c r="L5" s="111">
        <f>IF(RES_hhdet_tes!L5=0,"",RES_hhdet_tes!L5/RES_hhdet_fec!L5)</f>
        <v>0.64283346455026757</v>
      </c>
      <c r="M5" s="111">
        <f>IF(RES_hhdet_tes!M5=0,"",RES_hhdet_tes!M5/RES_hhdet_fec!M5)</f>
        <v>0.66046487241505558</v>
      </c>
      <c r="N5" s="111">
        <f>IF(RES_hhdet_tes!N5=0,"",RES_hhdet_tes!N5/RES_hhdet_fec!N5)</f>
        <v>0.69640683049061081</v>
      </c>
      <c r="O5" s="111">
        <f>IF(RES_hhdet_tes!O5=0,"",RES_hhdet_tes!O5/RES_hhdet_fec!O5)</f>
        <v>0.73691826109255587</v>
      </c>
      <c r="P5" s="111">
        <f>IF(RES_hhdet_tes!P5=0,"",RES_hhdet_tes!P5/RES_hhdet_fec!P5)</f>
        <v>0.73693969461858322</v>
      </c>
      <c r="Q5" s="111">
        <f>IF(RES_hhdet_tes!Q5=0,"",RES_hhdet_tes!Q5/RES_hhdet_fec!Q5)</f>
        <v>0.7369403255437611</v>
      </c>
      <c r="R5" s="111">
        <f>IF(RES_hhdet_tes!R5=0,"",RES_hhdet_tes!R5/RES_hhdet_fec!R5)</f>
        <v>0.73694099956662762</v>
      </c>
      <c r="S5" s="111">
        <f>IF(RES_hhdet_tes!S5=0,"",RES_hhdet_tes!S5/RES_hhdet_fec!S5)</f>
        <v>0.73694090457576455</v>
      </c>
      <c r="T5" s="111">
        <f>IF(RES_hhdet_tes!T5=0,"",RES_hhdet_tes!T5/RES_hhdet_fec!T5)</f>
        <v>0.73694046887939613</v>
      </c>
      <c r="U5" s="111">
        <f>IF(RES_hhdet_tes!U5=0,"",RES_hhdet_tes!U5/RES_hhdet_fec!U5)</f>
        <v>0.73694087827802435</v>
      </c>
      <c r="V5" s="111">
        <f>IF(RES_hhdet_tes!V5=0,"",RES_hhdet_tes!V5/RES_hhdet_fec!V5)</f>
        <v>0.73696124925997508</v>
      </c>
      <c r="W5" s="111">
        <f>IF(RES_hhdet_tes!W5=0,"",RES_hhdet_tes!W5/RES_hhdet_fec!W5)</f>
        <v>0.7369691075664826</v>
      </c>
      <c r="DA5" s="63" t="s">
        <v>1909</v>
      </c>
    </row>
    <row r="6" spans="1:105" ht="12" customHeight="1" x14ac:dyDescent="0.25">
      <c r="A6" s="97" t="s">
        <v>53</v>
      </c>
      <c r="B6" s="111">
        <f>IF(RES_hhdet_tes!B6=0,"",RES_hhdet_tes!B6/RES_hhdet_fec!B6)</f>
        <v>1</v>
      </c>
      <c r="C6" s="111">
        <f>IF(RES_hhdet_tes!C6=0,"",RES_hhdet_tes!C6/RES_hhdet_fec!C6)</f>
        <v>1</v>
      </c>
      <c r="D6" s="111">
        <f>IF(RES_hhdet_tes!D6=0,"",RES_hhdet_tes!D6/RES_hhdet_fec!D6)</f>
        <v>1</v>
      </c>
      <c r="E6" s="111">
        <f>IF(RES_hhdet_tes!E6=0,"",RES_hhdet_tes!E6/RES_hhdet_fec!E6)</f>
        <v>1</v>
      </c>
      <c r="F6" s="111">
        <f>IF(RES_hhdet_tes!F6=0,"",RES_hhdet_tes!F6/RES_hhdet_fec!F6)</f>
        <v>1</v>
      </c>
      <c r="G6" s="111">
        <f>IF(RES_hhdet_tes!G6=0,"",RES_hhdet_tes!G6/RES_hhdet_fec!G6)</f>
        <v>1</v>
      </c>
      <c r="H6" s="111">
        <f>IF(RES_hhdet_tes!H6=0,"",RES_hhdet_tes!H6/RES_hhdet_fec!H6)</f>
        <v>1</v>
      </c>
      <c r="I6" s="111">
        <f>IF(RES_hhdet_tes!I6=0,"",RES_hhdet_tes!I6/RES_hhdet_fec!I6)</f>
        <v>1</v>
      </c>
      <c r="J6" s="111">
        <f>IF(RES_hhdet_tes!J6=0,"",RES_hhdet_tes!J6/RES_hhdet_fec!J6)</f>
        <v>1</v>
      </c>
      <c r="K6" s="111">
        <f>IF(RES_hhdet_tes!K6=0,"",RES_hhdet_tes!K6/RES_hhdet_fec!K6)</f>
        <v>1</v>
      </c>
      <c r="L6" s="111">
        <f>IF(RES_hhdet_tes!L6=0,"",RES_hhdet_tes!L6/RES_hhdet_fec!L6)</f>
        <v>1</v>
      </c>
      <c r="M6" s="111">
        <f>IF(RES_hhdet_tes!M6=0,"",RES_hhdet_tes!M6/RES_hhdet_fec!M6)</f>
        <v>1</v>
      </c>
      <c r="N6" s="111">
        <f>IF(RES_hhdet_tes!N6=0,"",RES_hhdet_tes!N6/RES_hhdet_fec!N6)</f>
        <v>1</v>
      </c>
      <c r="O6" s="111">
        <f>IF(RES_hhdet_tes!O6=0,"",RES_hhdet_tes!O6/RES_hhdet_fec!O6)</f>
        <v>1</v>
      </c>
      <c r="P6" s="111">
        <f>IF(RES_hhdet_tes!P6=0,"",RES_hhdet_tes!P6/RES_hhdet_fec!P6)</f>
        <v>1</v>
      </c>
      <c r="Q6" s="111">
        <f>IF(RES_hhdet_tes!Q6=0,"",RES_hhdet_tes!Q6/RES_hhdet_fec!Q6)</f>
        <v>1</v>
      </c>
      <c r="R6" s="111">
        <f>IF(RES_hhdet_tes!R6=0,"",RES_hhdet_tes!R6/RES_hhdet_fec!R6)</f>
        <v>1</v>
      </c>
      <c r="S6" s="111">
        <f>IF(RES_hhdet_tes!S6=0,"",RES_hhdet_tes!S6/RES_hhdet_fec!S6)</f>
        <v>1</v>
      </c>
      <c r="T6" s="111">
        <f>IF(RES_hhdet_tes!T6=0,"",RES_hhdet_tes!T6/RES_hhdet_fec!T6)</f>
        <v>1</v>
      </c>
      <c r="U6" s="111">
        <f>IF(RES_hhdet_tes!U6=0,"",RES_hhdet_tes!U6/RES_hhdet_fec!U6)</f>
        <v>1</v>
      </c>
      <c r="V6" s="111">
        <f>IF(RES_hhdet_tes!V6=0,"",RES_hhdet_tes!V6/RES_hhdet_fec!V6)</f>
        <v>1</v>
      </c>
      <c r="W6" s="111">
        <f>IF(RES_hhdet_tes!W6=0,"",RES_hhdet_tes!W6/RES_hhdet_fec!W6)</f>
        <v>1</v>
      </c>
      <c r="DA6" s="63" t="s">
        <v>1910</v>
      </c>
    </row>
    <row r="7" spans="1:105" ht="12.95" customHeight="1" x14ac:dyDescent="0.25">
      <c r="A7" s="121" t="s">
        <v>92</v>
      </c>
      <c r="B7" s="124">
        <f>IF(RES_hhdet_tes!B7=0,"",RES_hhdet_tes!B7/RES_hhdet_fec!B7)</f>
        <v>1.8212459755619608</v>
      </c>
      <c r="C7" s="124">
        <f>IF(RES_hhdet_tes!C7=0,"",RES_hhdet_tes!C7/RES_hhdet_fec!C7)</f>
        <v>1.9330086786621017</v>
      </c>
      <c r="D7" s="124">
        <f>IF(RES_hhdet_tes!D7=0,"",RES_hhdet_tes!D7/RES_hhdet_fec!D7)</f>
        <v>2.0190683082512311</v>
      </c>
      <c r="E7" s="124">
        <f>IF(RES_hhdet_tes!E7=0,"",RES_hhdet_tes!E7/RES_hhdet_fec!E7)</f>
        <v>2.0657169174200889</v>
      </c>
      <c r="F7" s="124">
        <f>IF(RES_hhdet_tes!F7=0,"",RES_hhdet_tes!F7/RES_hhdet_fec!F7)</f>
        <v>2.1228137316736753</v>
      </c>
      <c r="G7" s="124">
        <f>IF(RES_hhdet_tes!G7=0,"",RES_hhdet_tes!G7/RES_hhdet_fec!G7)</f>
        <v>2.2078513571564695</v>
      </c>
      <c r="H7" s="124">
        <f>IF(RES_hhdet_tes!H7=0,"",RES_hhdet_tes!H7/RES_hhdet_fec!H7)</f>
        <v>2.3566912562749867</v>
      </c>
      <c r="I7" s="124">
        <f>IF(RES_hhdet_tes!I7=0,"",RES_hhdet_tes!I7/RES_hhdet_fec!I7)</f>
        <v>2.4742056554588778</v>
      </c>
      <c r="J7" s="124">
        <f>IF(RES_hhdet_tes!J7=0,"",RES_hhdet_tes!J7/RES_hhdet_fec!J7)</f>
        <v>2.5231283430631564</v>
      </c>
      <c r="K7" s="124">
        <f>IF(RES_hhdet_tes!K7=0,"",RES_hhdet_tes!K7/RES_hhdet_fec!K7)</f>
        <v>2.6629578722903711</v>
      </c>
      <c r="L7" s="124">
        <f>IF(RES_hhdet_tes!L7=0,"",RES_hhdet_tes!L7/RES_hhdet_fec!L7)</f>
        <v>2.8697591460222043</v>
      </c>
      <c r="M7" s="124">
        <f>IF(RES_hhdet_tes!M7=0,"",RES_hhdet_tes!M7/RES_hhdet_fec!M7)</f>
        <v>3.0310635121426088</v>
      </c>
      <c r="N7" s="124">
        <f>IF(RES_hhdet_tes!N7=0,"",RES_hhdet_tes!N7/RES_hhdet_fec!N7)</f>
        <v>3.1742435787942567</v>
      </c>
      <c r="O7" s="124">
        <f>IF(RES_hhdet_tes!O7=0,"",RES_hhdet_tes!O7/RES_hhdet_fec!O7)</f>
        <v>3.3749002829775563</v>
      </c>
      <c r="P7" s="124">
        <f>IF(RES_hhdet_tes!P7=0,"",RES_hhdet_tes!P7/RES_hhdet_fec!P7)</f>
        <v>3.4334969054305451</v>
      </c>
      <c r="Q7" s="124">
        <f>IF(RES_hhdet_tes!Q7=0,"",RES_hhdet_tes!Q7/RES_hhdet_fec!Q7)</f>
        <v>3.4579730004569615</v>
      </c>
      <c r="R7" s="124">
        <f>IF(RES_hhdet_tes!R7=0,"",RES_hhdet_tes!R7/RES_hhdet_fec!R7)</f>
        <v>3.4694797722569914</v>
      </c>
      <c r="S7" s="124">
        <f>IF(RES_hhdet_tes!S7=0,"",RES_hhdet_tes!S7/RES_hhdet_fec!S7)</f>
        <v>3.4902705411781709</v>
      </c>
      <c r="T7" s="124">
        <f>IF(RES_hhdet_tes!T7=0,"",RES_hhdet_tes!T7/RES_hhdet_fec!T7)</f>
        <v>3.5231828451973128</v>
      </c>
      <c r="U7" s="124">
        <f>IF(RES_hhdet_tes!U7=0,"",RES_hhdet_tes!U7/RES_hhdet_fec!U7)</f>
        <v>3.5802639654709369</v>
      </c>
      <c r="V7" s="124">
        <f>IF(RES_hhdet_tes!V7=0,"",RES_hhdet_tes!V7/RES_hhdet_fec!V7)</f>
        <v>3.6745112836431413</v>
      </c>
      <c r="W7" s="124">
        <f>IF(RES_hhdet_tes!W7=0,"",RES_hhdet_tes!W7/RES_hhdet_fec!W7)</f>
        <v>3.8487767316525896</v>
      </c>
      <c r="DA7" s="130" t="s">
        <v>1911</v>
      </c>
    </row>
    <row r="8" spans="1:105" ht="12" customHeight="1" x14ac:dyDescent="0.25">
      <c r="A8" s="97" t="s">
        <v>53</v>
      </c>
      <c r="B8" s="111">
        <f>IF(RES_hhdet_tes!B8=0,"",RES_hhdet_tes!B8/RES_hhdet_fec!B8)</f>
        <v>1.8212459755619608</v>
      </c>
      <c r="C8" s="111">
        <f>IF(RES_hhdet_tes!C8=0,"",RES_hhdet_tes!C8/RES_hhdet_fec!C8)</f>
        <v>1.9330086786621017</v>
      </c>
      <c r="D8" s="111">
        <f>IF(RES_hhdet_tes!D8=0,"",RES_hhdet_tes!D8/RES_hhdet_fec!D8)</f>
        <v>2.0190683082512311</v>
      </c>
      <c r="E8" s="111">
        <f>IF(RES_hhdet_tes!E8=0,"",RES_hhdet_tes!E8/RES_hhdet_fec!E8)</f>
        <v>2.0657169174200889</v>
      </c>
      <c r="F8" s="111">
        <f>IF(RES_hhdet_tes!F8=0,"",RES_hhdet_tes!F8/RES_hhdet_fec!F8)</f>
        <v>2.1228137316736753</v>
      </c>
      <c r="G8" s="111">
        <f>IF(RES_hhdet_tes!G8=0,"",RES_hhdet_tes!G8/RES_hhdet_fec!G8)</f>
        <v>2.2078513571564695</v>
      </c>
      <c r="H8" s="111">
        <f>IF(RES_hhdet_tes!H8=0,"",RES_hhdet_tes!H8/RES_hhdet_fec!H8)</f>
        <v>2.3566912562749867</v>
      </c>
      <c r="I8" s="111">
        <f>IF(RES_hhdet_tes!I8=0,"",RES_hhdet_tes!I8/RES_hhdet_fec!I8)</f>
        <v>2.4742056554588778</v>
      </c>
      <c r="J8" s="111">
        <f>IF(RES_hhdet_tes!J8=0,"",RES_hhdet_tes!J8/RES_hhdet_fec!J8)</f>
        <v>2.5231283430631564</v>
      </c>
      <c r="K8" s="111">
        <f>IF(RES_hhdet_tes!K8=0,"",RES_hhdet_tes!K8/RES_hhdet_fec!K8)</f>
        <v>2.6629578722903711</v>
      </c>
      <c r="L8" s="111">
        <f>IF(RES_hhdet_tes!L8=0,"",RES_hhdet_tes!L8/RES_hhdet_fec!L8)</f>
        <v>2.8697591460222043</v>
      </c>
      <c r="M8" s="111">
        <f>IF(RES_hhdet_tes!M8=0,"",RES_hhdet_tes!M8/RES_hhdet_fec!M8)</f>
        <v>3.0310635121426088</v>
      </c>
      <c r="N8" s="111">
        <f>IF(RES_hhdet_tes!N8=0,"",RES_hhdet_tes!N8/RES_hhdet_fec!N8)</f>
        <v>3.1742435787942567</v>
      </c>
      <c r="O8" s="111">
        <f>IF(RES_hhdet_tes!O8=0,"",RES_hhdet_tes!O8/RES_hhdet_fec!O8)</f>
        <v>3.3749002829775563</v>
      </c>
      <c r="P8" s="111">
        <f>IF(RES_hhdet_tes!P8=0,"",RES_hhdet_tes!P8/RES_hhdet_fec!P8)</f>
        <v>3.4334969054305451</v>
      </c>
      <c r="Q8" s="111">
        <f>IF(RES_hhdet_tes!Q8=0,"",RES_hhdet_tes!Q8/RES_hhdet_fec!Q8)</f>
        <v>3.4579730004569615</v>
      </c>
      <c r="R8" s="111">
        <f>IF(RES_hhdet_tes!R8=0,"",RES_hhdet_tes!R8/RES_hhdet_fec!R8)</f>
        <v>3.4694797722569914</v>
      </c>
      <c r="S8" s="111">
        <f>IF(RES_hhdet_tes!S8=0,"",RES_hhdet_tes!S8/RES_hhdet_fec!S8)</f>
        <v>3.4902705411781709</v>
      </c>
      <c r="T8" s="111">
        <f>IF(RES_hhdet_tes!T8=0,"",RES_hhdet_tes!T8/RES_hhdet_fec!T8)</f>
        <v>3.5231828451973128</v>
      </c>
      <c r="U8" s="111">
        <f>IF(RES_hhdet_tes!U8=0,"",RES_hhdet_tes!U8/RES_hhdet_fec!U8)</f>
        <v>3.5802639654709369</v>
      </c>
      <c r="V8" s="111">
        <f>IF(RES_hhdet_tes!V8=0,"",RES_hhdet_tes!V8/RES_hhdet_fec!V8)</f>
        <v>3.6745112836431413</v>
      </c>
      <c r="W8" s="111">
        <f>IF(RES_hhdet_tes!W8=0,"",RES_hhdet_tes!W8/RES_hhdet_fec!W8)</f>
        <v>3.8487767316525896</v>
      </c>
      <c r="DA8" s="63" t="s">
        <v>1912</v>
      </c>
    </row>
    <row r="9" spans="1:105" ht="12" customHeight="1" x14ac:dyDescent="0.25">
      <c r="A9" s="121" t="s">
        <v>55</v>
      </c>
      <c r="B9" s="124">
        <f>IF(RES_hhdet_tes!B9=0,"",RES_hhdet_tes!B9/RES_hhdet_fec!B9)</f>
        <v>0.70250693406726594</v>
      </c>
      <c r="C9" s="124">
        <f>IF(RES_hhdet_tes!C9=0,"",RES_hhdet_tes!C9/RES_hhdet_fec!C9)</f>
        <v>0.70482972642796504</v>
      </c>
      <c r="D9" s="124">
        <f>IF(RES_hhdet_tes!D9=0,"",RES_hhdet_tes!D9/RES_hhdet_fec!D9)</f>
        <v>0.70535403779266115</v>
      </c>
      <c r="E9" s="124">
        <f>IF(RES_hhdet_tes!E9=0,"",RES_hhdet_tes!E9/RES_hhdet_fec!E9)</f>
        <v>0.70756004970450859</v>
      </c>
      <c r="F9" s="124">
        <f>IF(RES_hhdet_tes!F9=0,"",RES_hhdet_tes!F9/RES_hhdet_fec!F9)</f>
        <v>0.71215234536181748</v>
      </c>
      <c r="G9" s="124">
        <f>IF(RES_hhdet_tes!G9=0,"",RES_hhdet_tes!G9/RES_hhdet_fec!G9)</f>
        <v>0.72062317955700239</v>
      </c>
      <c r="H9" s="124">
        <f>IF(RES_hhdet_tes!H9=0,"",RES_hhdet_tes!H9/RES_hhdet_fec!H9)</f>
        <v>0.73977018327985011</v>
      </c>
      <c r="I9" s="124">
        <f>IF(RES_hhdet_tes!I9=0,"",RES_hhdet_tes!I9/RES_hhdet_fec!I9)</f>
        <v>0.74535908159476616</v>
      </c>
      <c r="J9" s="124">
        <f>IF(RES_hhdet_tes!J9=0,"",RES_hhdet_tes!J9/RES_hhdet_fec!J9)</f>
        <v>0.74446066807221778</v>
      </c>
      <c r="K9" s="124">
        <f>IF(RES_hhdet_tes!K9=0,"",RES_hhdet_tes!K9/RES_hhdet_fec!K9)</f>
        <v>0.75005586172043526</v>
      </c>
      <c r="L9" s="124">
        <f>IF(RES_hhdet_tes!L9=0,"",RES_hhdet_tes!L9/RES_hhdet_fec!L9)</f>
        <v>0.75486050825158169</v>
      </c>
      <c r="M9" s="124">
        <f>IF(RES_hhdet_tes!M9=0,"",RES_hhdet_tes!M9/RES_hhdet_fec!M9)</f>
        <v>0.7611663972577456</v>
      </c>
      <c r="N9" s="124">
        <f>IF(RES_hhdet_tes!N9=0,"",RES_hhdet_tes!N9/RES_hhdet_fec!N9)</f>
        <v>0.77482233050861715</v>
      </c>
      <c r="O9" s="124">
        <f>IF(RES_hhdet_tes!O9=0,"",RES_hhdet_tes!O9/RES_hhdet_fec!O9)</f>
        <v>0.78914407322440872</v>
      </c>
      <c r="P9" s="124">
        <f>IF(RES_hhdet_tes!P9=0,"",RES_hhdet_tes!P9/RES_hhdet_fec!P9)</f>
        <v>0.78924193495532957</v>
      </c>
      <c r="Q9" s="124">
        <f>IF(RES_hhdet_tes!Q9=0,"",RES_hhdet_tes!Q9/RES_hhdet_fec!Q9)</f>
        <v>0.79642006176428515</v>
      </c>
      <c r="R9" s="124">
        <f>IF(RES_hhdet_tes!R9=0,"",RES_hhdet_tes!R9/RES_hhdet_fec!R9)</f>
        <v>0.80283297238248086</v>
      </c>
      <c r="S9" s="124">
        <f>IF(RES_hhdet_tes!S9=0,"",RES_hhdet_tes!S9/RES_hhdet_fec!S9)</f>
        <v>0.80388460511848192</v>
      </c>
      <c r="T9" s="124">
        <f>IF(RES_hhdet_tes!T9=0,"",RES_hhdet_tes!T9/RES_hhdet_fec!T9)</f>
        <v>0.80752809890492927</v>
      </c>
      <c r="U9" s="124">
        <f>IF(RES_hhdet_tes!U9=0,"",RES_hhdet_tes!U9/RES_hhdet_fec!U9)</f>
        <v>0.81786174445962556</v>
      </c>
      <c r="V9" s="124">
        <f>IF(RES_hhdet_tes!V9=0,"",RES_hhdet_tes!V9/RES_hhdet_fec!V9)</f>
        <v>0.83094423946379825</v>
      </c>
      <c r="W9" s="124">
        <f>IF(RES_hhdet_tes!W9=0,"",RES_hhdet_tes!W9/RES_hhdet_fec!W9)</f>
        <v>0.84136847593728326</v>
      </c>
      <c r="DA9" s="130" t="s">
        <v>1913</v>
      </c>
    </row>
    <row r="10" spans="1:105" ht="12" customHeight="1" x14ac:dyDescent="0.25">
      <c r="A10" s="97" t="s">
        <v>143</v>
      </c>
      <c r="B10" s="111">
        <f>IF(RES_hhdet_tes!B10=0,"",RES_hhdet_tes!B10/RES_hhdet_fec!B10)</f>
        <v>0.67552258900253193</v>
      </c>
      <c r="C10" s="111">
        <f>IF(RES_hhdet_tes!C10=0,"",RES_hhdet_tes!C10/RES_hhdet_fec!C10)</f>
        <v>0.67781086575510252</v>
      </c>
      <c r="D10" s="111">
        <f>IF(RES_hhdet_tes!D10=0,"",RES_hhdet_tes!D10/RES_hhdet_fec!D10)</f>
        <v>0.67939810127533828</v>
      </c>
      <c r="E10" s="111">
        <f>IF(RES_hhdet_tes!E10=0,"",RES_hhdet_tes!E10/RES_hhdet_fec!E10)</f>
        <v>0.68095369274408268</v>
      </c>
      <c r="F10" s="111">
        <f>IF(RES_hhdet_tes!F10=0,"",RES_hhdet_tes!F10/RES_hhdet_fec!F10)</f>
        <v>0.68411496459869858</v>
      </c>
      <c r="G10" s="111">
        <f>IF(RES_hhdet_tes!G10=0,"",RES_hhdet_tes!G10/RES_hhdet_fec!G10)</f>
        <v>0.68567534057930757</v>
      </c>
      <c r="H10" s="111">
        <f>IF(RES_hhdet_tes!H10=0,"",RES_hhdet_tes!H10/RES_hhdet_fec!H10)</f>
        <v>0.69146789321159852</v>
      </c>
      <c r="I10" s="111">
        <f>IF(RES_hhdet_tes!I10=0,"",RES_hhdet_tes!I10/RES_hhdet_fec!I10)</f>
        <v>0.69729543328076504</v>
      </c>
      <c r="J10" s="111">
        <f>IF(RES_hhdet_tes!J10=0,"",RES_hhdet_tes!J10/RES_hhdet_fec!J10)</f>
        <v>0.70530293086482565</v>
      </c>
      <c r="K10" s="111">
        <f>IF(RES_hhdet_tes!K10=0,"",RES_hhdet_tes!K10/RES_hhdet_fec!K10)</f>
        <v>0.71205387547954646</v>
      </c>
      <c r="L10" s="111">
        <f>IF(RES_hhdet_tes!L10=0,"",RES_hhdet_tes!L10/RES_hhdet_fec!L10)</f>
        <v>0.72286507003708678</v>
      </c>
      <c r="M10" s="111">
        <f>IF(RES_hhdet_tes!M10=0,"",RES_hhdet_tes!M10/RES_hhdet_fec!M10)</f>
        <v>0.74053142715259224</v>
      </c>
      <c r="N10" s="111">
        <f>IF(RES_hhdet_tes!N10=0,"",RES_hhdet_tes!N10/RES_hhdet_fec!N10)</f>
        <v>0.76068865438887279</v>
      </c>
      <c r="O10" s="111">
        <f>IF(RES_hhdet_tes!O10=0,"",RES_hhdet_tes!O10/RES_hhdet_fec!O10)</f>
        <v>0.77892701197427239</v>
      </c>
      <c r="P10" s="111">
        <f>IF(RES_hhdet_tes!P10=0,"",RES_hhdet_tes!P10/RES_hhdet_fec!P10)</f>
        <v>0.78069810455452493</v>
      </c>
      <c r="Q10" s="111">
        <f>IF(RES_hhdet_tes!Q10=0,"",RES_hhdet_tes!Q10/RES_hhdet_fec!Q10)</f>
        <v>0.78466735920979402</v>
      </c>
      <c r="R10" s="111">
        <f>IF(RES_hhdet_tes!R10=0,"",RES_hhdet_tes!R10/RES_hhdet_fec!R10)</f>
        <v>0.79209776492443484</v>
      </c>
      <c r="S10" s="111">
        <f>IF(RES_hhdet_tes!S10=0,"",RES_hhdet_tes!S10/RES_hhdet_fec!S10)</f>
        <v>0.79902853463474321</v>
      </c>
      <c r="T10" s="111">
        <f>IF(RES_hhdet_tes!T10=0,"",RES_hhdet_tes!T10/RES_hhdet_fec!T10)</f>
        <v>0.80552773792527321</v>
      </c>
      <c r="U10" s="111">
        <f>IF(RES_hhdet_tes!U10=0,"",RES_hhdet_tes!U10/RES_hhdet_fec!U10)</f>
        <v>0.8094886178808347</v>
      </c>
      <c r="V10" s="111">
        <f>IF(RES_hhdet_tes!V10=0,"",RES_hhdet_tes!V10/RES_hhdet_fec!V10)</f>
        <v>0.82366231731505646</v>
      </c>
      <c r="W10" s="111">
        <f>IF(RES_hhdet_tes!W10=0,"",RES_hhdet_tes!W10/RES_hhdet_fec!W10)</f>
        <v>0.84291653825020829</v>
      </c>
      <c r="DA10" s="63" t="s">
        <v>1914</v>
      </c>
    </row>
    <row r="11" spans="1:105" ht="12" customHeight="1" x14ac:dyDescent="0.25">
      <c r="A11" s="97" t="s">
        <v>124</v>
      </c>
      <c r="B11" s="111">
        <f>IF(RES_hhdet_tes!B11=0,"",RES_hhdet_tes!B11/RES_hhdet_fec!B11)</f>
        <v>0.60257320953619731</v>
      </c>
      <c r="C11" s="111">
        <f>IF(RES_hhdet_tes!C11=0,"",RES_hhdet_tes!C11/RES_hhdet_fec!C11)</f>
        <v>0.60275241655400824</v>
      </c>
      <c r="D11" s="111">
        <f>IF(RES_hhdet_tes!D11=0,"",RES_hhdet_tes!D11/RES_hhdet_fec!D11)</f>
        <v>0.60297454918439397</v>
      </c>
      <c r="E11" s="111">
        <f>IF(RES_hhdet_tes!E11=0,"",RES_hhdet_tes!E11/RES_hhdet_fec!E11)</f>
        <v>0.60377858858130318</v>
      </c>
      <c r="F11" s="111">
        <f>IF(RES_hhdet_tes!F11=0,"",RES_hhdet_tes!F11/RES_hhdet_fec!F11)</f>
        <v>0.60777534219596407</v>
      </c>
      <c r="G11" s="111">
        <f>IF(RES_hhdet_tes!G11=0,"",RES_hhdet_tes!G11/RES_hhdet_fec!G11)</f>
        <v>0.61431952927254652</v>
      </c>
      <c r="H11" s="111">
        <f>IF(RES_hhdet_tes!H11=0,"",RES_hhdet_tes!H11/RES_hhdet_fec!H11)</f>
        <v>0.62535302941293158</v>
      </c>
      <c r="I11" s="111">
        <f>IF(RES_hhdet_tes!I11=0,"",RES_hhdet_tes!I11/RES_hhdet_fec!I11)</f>
        <v>0.63087933244871985</v>
      </c>
      <c r="J11" s="111">
        <f>IF(RES_hhdet_tes!J11=0,"",RES_hhdet_tes!J11/RES_hhdet_fec!J11)</f>
        <v>0.63105041508771642</v>
      </c>
      <c r="K11" s="111">
        <f>IF(RES_hhdet_tes!K11=0,"",RES_hhdet_tes!K11/RES_hhdet_fec!K11)</f>
        <v>0.63129517198712903</v>
      </c>
      <c r="L11" s="111">
        <f>IF(RES_hhdet_tes!L11=0,"",RES_hhdet_tes!L11/RES_hhdet_fec!L11)</f>
        <v>0.63203830049809273</v>
      </c>
      <c r="M11" s="111">
        <f>IF(RES_hhdet_tes!M11=0,"",RES_hhdet_tes!M11/RES_hhdet_fec!M11)</f>
        <v>0.63323857606879608</v>
      </c>
      <c r="N11" s="111">
        <f>IF(RES_hhdet_tes!N11=0,"",RES_hhdet_tes!N11/RES_hhdet_fec!N11)</f>
        <v>0.64741155794908745</v>
      </c>
      <c r="O11" s="111">
        <f>IF(RES_hhdet_tes!O11=0,"",RES_hhdet_tes!O11/RES_hhdet_fec!O11)</f>
        <v>0.67575249014659045</v>
      </c>
      <c r="P11" s="111">
        <f>IF(RES_hhdet_tes!P11=0,"",RES_hhdet_tes!P11/RES_hhdet_fec!P11)</f>
        <v>0.67730561513741694</v>
      </c>
      <c r="Q11" s="111">
        <f>IF(RES_hhdet_tes!Q11=0,"",RES_hhdet_tes!Q11/RES_hhdet_fec!Q11)</f>
        <v>0.67966762948678605</v>
      </c>
      <c r="R11" s="111">
        <f>IF(RES_hhdet_tes!R11=0,"",RES_hhdet_tes!R11/RES_hhdet_fec!R11)</f>
        <v>0.68008024251420507</v>
      </c>
      <c r="S11" s="111">
        <f>IF(RES_hhdet_tes!S11=0,"",RES_hhdet_tes!S11/RES_hhdet_fec!S11)</f>
        <v>0.68462780396857348</v>
      </c>
      <c r="T11" s="111">
        <f>IF(RES_hhdet_tes!T11=0,"",RES_hhdet_tes!T11/RES_hhdet_fec!T11)</f>
        <v>0.69766447112275309</v>
      </c>
      <c r="U11" s="111">
        <f>IF(RES_hhdet_tes!U11=0,"",RES_hhdet_tes!U11/RES_hhdet_fec!U11)</f>
        <v>0.72639885780517166</v>
      </c>
      <c r="V11" s="111">
        <f>IF(RES_hhdet_tes!V11=0,"",RES_hhdet_tes!V11/RES_hhdet_fec!V11)</f>
        <v>0.77368743139253116</v>
      </c>
      <c r="W11" s="111">
        <f>IF(RES_hhdet_tes!W11=0,"",RES_hhdet_tes!W11/RES_hhdet_fec!W11)</f>
        <v>0.81033195687165738</v>
      </c>
      <c r="DA11" s="63" t="s">
        <v>1915</v>
      </c>
    </row>
    <row r="12" spans="1:105" ht="12" customHeight="1" x14ac:dyDescent="0.25">
      <c r="A12" s="97" t="s">
        <v>123</v>
      </c>
      <c r="B12" s="111">
        <f>IF(RES_hhdet_tes!B12=0,"",RES_hhdet_tes!B12/RES_hhdet_fec!B12)</f>
        <v>0.80181900537801376</v>
      </c>
      <c r="C12" s="111">
        <f>IF(RES_hhdet_tes!C12=0,"",RES_hhdet_tes!C12/RES_hhdet_fec!C12)</f>
        <v>0.80250850217461878</v>
      </c>
      <c r="D12" s="111">
        <f>IF(RES_hhdet_tes!D12=0,"",RES_hhdet_tes!D12/RES_hhdet_fec!D12)</f>
        <v>0.80230420756512555</v>
      </c>
      <c r="E12" s="111">
        <f>IF(RES_hhdet_tes!E12=0,"",RES_hhdet_tes!E12/RES_hhdet_fec!E12)</f>
        <v>0.80379263325839279</v>
      </c>
      <c r="F12" s="111">
        <f>IF(RES_hhdet_tes!F12=0,"",RES_hhdet_tes!F12/RES_hhdet_fec!F12)</f>
        <v>0.80832009376608494</v>
      </c>
      <c r="G12" s="111">
        <f>IF(RES_hhdet_tes!G12=0,"",RES_hhdet_tes!G12/RES_hhdet_fec!G12)</f>
        <v>0.81422246865410586</v>
      </c>
      <c r="H12" s="111">
        <f>IF(RES_hhdet_tes!H12=0,"",RES_hhdet_tes!H12/RES_hhdet_fec!H12)</f>
        <v>0.84571360514658467</v>
      </c>
      <c r="I12" s="111">
        <f>IF(RES_hhdet_tes!I12=0,"",RES_hhdet_tes!I12/RES_hhdet_fec!I12)</f>
        <v>0.84025660297055582</v>
      </c>
      <c r="J12" s="111">
        <f>IF(RES_hhdet_tes!J12=0,"",RES_hhdet_tes!J12/RES_hhdet_fec!J12)</f>
        <v>0.82823473049539464</v>
      </c>
      <c r="K12" s="111">
        <f>IF(RES_hhdet_tes!K12=0,"",RES_hhdet_tes!K12/RES_hhdet_fec!K12)</f>
        <v>0.82601646859158273</v>
      </c>
      <c r="L12" s="111">
        <f>IF(RES_hhdet_tes!L12=0,"",RES_hhdet_tes!L12/RES_hhdet_fec!L12)</f>
        <v>0.84407475107234431</v>
      </c>
      <c r="M12" s="111">
        <f>IF(RES_hhdet_tes!M12=0,"",RES_hhdet_tes!M12/RES_hhdet_fec!M12)</f>
        <v>0.83110966347565374</v>
      </c>
      <c r="N12" s="111">
        <f>IF(RES_hhdet_tes!N12=0,"",RES_hhdet_tes!N12/RES_hhdet_fec!N12)</f>
        <v>0.8418847272358545</v>
      </c>
      <c r="O12" s="111">
        <f>IF(RES_hhdet_tes!O12=0,"",RES_hhdet_tes!O12/RES_hhdet_fec!O12)</f>
        <v>0.87660266851058299</v>
      </c>
      <c r="P12" s="111">
        <f>IF(RES_hhdet_tes!P12=0,"",RES_hhdet_tes!P12/RES_hhdet_fec!P12)</f>
        <v>0.87418890888576894</v>
      </c>
      <c r="Q12" s="111">
        <f>IF(RES_hhdet_tes!Q12=0,"",RES_hhdet_tes!Q12/RES_hhdet_fec!Q12)</f>
        <v>0.89839337577952361</v>
      </c>
      <c r="R12" s="111">
        <f>IF(RES_hhdet_tes!R12=0,"",RES_hhdet_tes!R12/RES_hhdet_fec!R12)</f>
        <v>0.90696675767555457</v>
      </c>
      <c r="S12" s="111">
        <f>IF(RES_hhdet_tes!S12=0,"",RES_hhdet_tes!S12/RES_hhdet_fec!S12)</f>
        <v>0.89205238846568757</v>
      </c>
      <c r="T12" s="111">
        <f>IF(RES_hhdet_tes!T12=0,"",RES_hhdet_tes!T12/RES_hhdet_fec!T12)</f>
        <v>0.87772039098058774</v>
      </c>
      <c r="U12" s="111" t="str">
        <f>IF(RES_hhdet_tes!U12=0,"",RES_hhdet_tes!U12/RES_hhdet_fec!U12)</f>
        <v/>
      </c>
      <c r="V12" s="111" t="str">
        <f>IF(RES_hhdet_tes!V12=0,"",RES_hhdet_tes!V12/RES_hhdet_fec!V12)</f>
        <v/>
      </c>
      <c r="W12" s="111" t="str">
        <f>IF(RES_hhdet_tes!W12=0,"",RES_hhdet_tes!W12/RES_hhdet_fec!W12)</f>
        <v/>
      </c>
      <c r="DA12" s="63" t="s">
        <v>1916</v>
      </c>
    </row>
    <row r="13" spans="1:105" ht="12" customHeight="1" x14ac:dyDescent="0.25">
      <c r="A13" s="100" t="s">
        <v>50</v>
      </c>
      <c r="B13" s="112">
        <f>IF(RES_hhdet_tes!B13=0,"",RES_hhdet_tes!B13/RES_hhdet_fec!B13)</f>
        <v>0.60257320953619731</v>
      </c>
      <c r="C13" s="112">
        <f>IF(RES_hhdet_tes!C13=0,"",RES_hhdet_tes!C13/RES_hhdet_fec!C13)</f>
        <v>0.60257320953619731</v>
      </c>
      <c r="D13" s="112">
        <f>IF(RES_hhdet_tes!D13=0,"",RES_hhdet_tes!D13/RES_hhdet_fec!D13)</f>
        <v>0.60257320953619731</v>
      </c>
      <c r="E13" s="112">
        <f>IF(RES_hhdet_tes!E13=0,"",RES_hhdet_tes!E13/RES_hhdet_fec!E13)</f>
        <v>0.60257320953619731</v>
      </c>
      <c r="F13" s="112">
        <f>IF(RES_hhdet_tes!F13=0,"",RES_hhdet_tes!F13/RES_hhdet_fec!F13)</f>
        <v>0.60885808708434919</v>
      </c>
      <c r="G13" s="112">
        <f>IF(RES_hhdet_tes!G13=0,"",RES_hhdet_tes!G13/RES_hhdet_fec!G13)</f>
        <v>0.61932818390521527</v>
      </c>
      <c r="H13" s="112">
        <f>IF(RES_hhdet_tes!H13=0,"",RES_hhdet_tes!H13/RES_hhdet_fec!H13)</f>
        <v>0.62776708405056969</v>
      </c>
      <c r="I13" s="112">
        <f>IF(RES_hhdet_tes!I13=0,"",RES_hhdet_tes!I13/RES_hhdet_fec!I13)</f>
        <v>0.63106522647429586</v>
      </c>
      <c r="J13" s="112">
        <f>IF(RES_hhdet_tes!J13=0,"",RES_hhdet_tes!J13/RES_hhdet_fec!J13)</f>
        <v>0.63106522647429586</v>
      </c>
      <c r="K13" s="112">
        <f>IF(RES_hhdet_tes!K13=0,"",RES_hhdet_tes!K13/RES_hhdet_fec!K13)</f>
        <v>0.63106522647429597</v>
      </c>
      <c r="L13" s="112">
        <f>IF(RES_hhdet_tes!L13=0,"",RES_hhdet_tes!L13/RES_hhdet_fec!L13)</f>
        <v>0.63154942255460911</v>
      </c>
      <c r="M13" s="112">
        <f>IF(RES_hhdet_tes!M13=0,"",RES_hhdet_tes!M13/RES_hhdet_fec!M13)</f>
        <v>0.63123532208199395</v>
      </c>
      <c r="N13" s="112">
        <f>IF(RES_hhdet_tes!N13=0,"",RES_hhdet_tes!N13/RES_hhdet_fec!N13)</f>
        <v>0.64504832339732798</v>
      </c>
      <c r="O13" s="112">
        <f>IF(RES_hhdet_tes!O13=0,"",RES_hhdet_tes!O13/RES_hhdet_fec!O13)</f>
        <v>0.67302004515374625</v>
      </c>
      <c r="P13" s="112">
        <f>IF(RES_hhdet_tes!P13=0,"",RES_hhdet_tes!P13/RES_hhdet_fec!P13)</f>
        <v>0.67302004515374625</v>
      </c>
      <c r="Q13" s="112">
        <f>IF(RES_hhdet_tes!Q13=0,"",RES_hhdet_tes!Q13/RES_hhdet_fec!Q13)</f>
        <v>0.67302004515374625</v>
      </c>
      <c r="R13" s="112">
        <f>IF(RES_hhdet_tes!R13=0,"",RES_hhdet_tes!R13/RES_hhdet_fec!R13)</f>
        <v>0.67302004515374625</v>
      </c>
      <c r="S13" s="112">
        <f>IF(RES_hhdet_tes!S13=0,"",RES_hhdet_tes!S13/RES_hhdet_fec!S13)</f>
        <v>0.67302004515374625</v>
      </c>
      <c r="T13" s="112">
        <f>IF(RES_hhdet_tes!T13=0,"",RES_hhdet_tes!T13/RES_hhdet_fec!T13)</f>
        <v>0.67302004515374625</v>
      </c>
      <c r="U13" s="112" t="str">
        <f>IF(RES_hhdet_tes!U13=0,"",RES_hhdet_tes!U13/RES_hhdet_fec!U13)</f>
        <v/>
      </c>
      <c r="V13" s="112" t="str">
        <f>IF(RES_hhdet_tes!V13=0,"",RES_hhdet_tes!V13/RES_hhdet_fec!V13)</f>
        <v/>
      </c>
      <c r="W13" s="112" t="str">
        <f>IF(RES_hhdet_tes!W13=0,"",RES_hhdet_tes!W13/RES_hhdet_fec!W13)</f>
        <v/>
      </c>
      <c r="DA13" s="131" t="s">
        <v>1917</v>
      </c>
    </row>
    <row r="14" spans="1:105" ht="12" customHeight="1" x14ac:dyDescent="0.25">
      <c r="A14" s="103" t="s">
        <v>52</v>
      </c>
      <c r="B14" s="113">
        <f>IF(RES_hhdet_tes!B14=0,"",RES_hhdet_tes!B14/RES_hhdet_fec!B14)</f>
        <v>1</v>
      </c>
      <c r="C14" s="113">
        <f>IF(RES_hhdet_tes!C14=0,"",RES_hhdet_tes!C14/RES_hhdet_fec!C14)</f>
        <v>1</v>
      </c>
      <c r="D14" s="113">
        <f>IF(RES_hhdet_tes!D14=0,"",RES_hhdet_tes!D14/RES_hhdet_fec!D14)</f>
        <v>1</v>
      </c>
      <c r="E14" s="113">
        <f>IF(RES_hhdet_tes!E14=0,"",RES_hhdet_tes!E14/RES_hhdet_fec!E14)</f>
        <v>1</v>
      </c>
      <c r="F14" s="113">
        <f>IF(RES_hhdet_tes!F14=0,"",RES_hhdet_tes!F14/RES_hhdet_fec!F14)</f>
        <v>1</v>
      </c>
      <c r="G14" s="113">
        <f>IF(RES_hhdet_tes!G14=0,"",RES_hhdet_tes!G14/RES_hhdet_fec!G14)</f>
        <v>1</v>
      </c>
      <c r="H14" s="113">
        <f>IF(RES_hhdet_tes!H14=0,"",RES_hhdet_tes!H14/RES_hhdet_fec!H14)</f>
        <v>1</v>
      </c>
      <c r="I14" s="113">
        <f>IF(RES_hhdet_tes!I14=0,"",RES_hhdet_tes!I14/RES_hhdet_fec!I14)</f>
        <v>1</v>
      </c>
      <c r="J14" s="113">
        <f>IF(RES_hhdet_tes!J14=0,"",RES_hhdet_tes!J14/RES_hhdet_fec!J14)</f>
        <v>1</v>
      </c>
      <c r="K14" s="113">
        <f>IF(RES_hhdet_tes!K14=0,"",RES_hhdet_tes!K14/RES_hhdet_fec!K14)</f>
        <v>1</v>
      </c>
      <c r="L14" s="113">
        <f>IF(RES_hhdet_tes!L14=0,"",RES_hhdet_tes!L14/RES_hhdet_fec!L14)</f>
        <v>1</v>
      </c>
      <c r="M14" s="113">
        <f>IF(RES_hhdet_tes!M14=0,"",RES_hhdet_tes!M14/RES_hhdet_fec!M14)</f>
        <v>1</v>
      </c>
      <c r="N14" s="113">
        <f>IF(RES_hhdet_tes!N14=0,"",RES_hhdet_tes!N14/RES_hhdet_fec!N14)</f>
        <v>1</v>
      </c>
      <c r="O14" s="113">
        <f>IF(RES_hhdet_tes!O14=0,"",RES_hhdet_tes!O14/RES_hhdet_fec!O14)</f>
        <v>1</v>
      </c>
      <c r="P14" s="113">
        <f>IF(RES_hhdet_tes!P14=0,"",RES_hhdet_tes!P14/RES_hhdet_fec!P14)</f>
        <v>1</v>
      </c>
      <c r="Q14" s="113">
        <f>IF(RES_hhdet_tes!Q14=0,"",RES_hhdet_tes!Q14/RES_hhdet_fec!Q14)</f>
        <v>1</v>
      </c>
      <c r="R14" s="113">
        <f>IF(RES_hhdet_tes!R14=0,"",RES_hhdet_tes!R14/RES_hhdet_fec!R14)</f>
        <v>1</v>
      </c>
      <c r="S14" s="113">
        <f>IF(RES_hhdet_tes!S14=0,"",RES_hhdet_tes!S14/RES_hhdet_fec!S14)</f>
        <v>1</v>
      </c>
      <c r="T14" s="113">
        <f>IF(RES_hhdet_tes!T14=0,"",RES_hhdet_tes!T14/RES_hhdet_fec!T14)</f>
        <v>1</v>
      </c>
      <c r="U14" s="113" t="str">
        <f>IF(RES_hhdet_tes!U14=0,"",RES_hhdet_tes!U14/RES_hhdet_fec!U14)</f>
        <v/>
      </c>
      <c r="V14" s="113" t="str">
        <f>IF(RES_hhdet_tes!V14=0,"",RES_hhdet_tes!V14/RES_hhdet_fec!V14)</f>
        <v/>
      </c>
      <c r="W14" s="113" t="str">
        <f>IF(RES_hhdet_tes!W14=0,"",RES_hhdet_tes!W14/RES_hhdet_fec!W14)</f>
        <v/>
      </c>
      <c r="DA14" s="132" t="s">
        <v>1918</v>
      </c>
    </row>
    <row r="15" spans="1:105" ht="12" customHeight="1" x14ac:dyDescent="0.25">
      <c r="A15" s="106" t="s">
        <v>122</v>
      </c>
      <c r="B15" s="112">
        <f>IF(RES_hhdet_tes!B15=0,"",RES_hhdet_tes!B15/RES_hhdet_fec!B15)</f>
        <v>0.67508041869974345</v>
      </c>
      <c r="C15" s="112">
        <f>IF(RES_hhdet_tes!C15=0,"",RES_hhdet_tes!C15/RES_hhdet_fec!C15)</f>
        <v>0.67675593374330723</v>
      </c>
      <c r="D15" s="112">
        <f>IF(RES_hhdet_tes!D15=0,"",RES_hhdet_tes!D15/RES_hhdet_fec!D15)</f>
        <v>0.67772864604048555</v>
      </c>
      <c r="E15" s="112">
        <f>IF(RES_hhdet_tes!E15=0,"",RES_hhdet_tes!E15/RES_hhdet_fec!E15)</f>
        <v>0.67926290873123973</v>
      </c>
      <c r="F15" s="112">
        <f>IF(RES_hhdet_tes!F15=0,"",RES_hhdet_tes!F15/RES_hhdet_fec!F15)</f>
        <v>0.6824390504875758</v>
      </c>
      <c r="G15" s="112">
        <f>IF(RES_hhdet_tes!G15=0,"",RES_hhdet_tes!G15/RES_hhdet_fec!G15)</f>
        <v>0.68684331411777733</v>
      </c>
      <c r="H15" s="112">
        <f>IF(RES_hhdet_tes!H15=0,"",RES_hhdet_tes!H15/RES_hhdet_fec!H15)</f>
        <v>0.69679851622815214</v>
      </c>
      <c r="I15" s="112">
        <f>IF(RES_hhdet_tes!I15=0,"",RES_hhdet_tes!I15/RES_hhdet_fec!I15)</f>
        <v>0.70296363368906112</v>
      </c>
      <c r="J15" s="112">
        <f>IF(RES_hhdet_tes!J15=0,"",RES_hhdet_tes!J15/RES_hhdet_fec!J15)</f>
        <v>0.70349887203811534</v>
      </c>
      <c r="K15" s="112">
        <f>IF(RES_hhdet_tes!K15=0,"",RES_hhdet_tes!K15/RES_hhdet_fec!K15)</f>
        <v>0.70411111721659092</v>
      </c>
      <c r="L15" s="112">
        <f>IF(RES_hhdet_tes!L15=0,"",RES_hhdet_tes!L15/RES_hhdet_fec!L15)</f>
        <v>0.70500604587287963</v>
      </c>
      <c r="M15" s="112">
        <f>IF(RES_hhdet_tes!M15=0,"",RES_hhdet_tes!M15/RES_hhdet_fec!M15)</f>
        <v>0.70708198520488952</v>
      </c>
      <c r="N15" s="112">
        <f>IF(RES_hhdet_tes!N15=0,"",RES_hhdet_tes!N15/RES_hhdet_fec!N15)</f>
        <v>0.71320022816809492</v>
      </c>
      <c r="O15" s="112">
        <f>IF(RES_hhdet_tes!O15=0,"",RES_hhdet_tes!O15/RES_hhdet_fec!O15)</f>
        <v>0.72060160104735416</v>
      </c>
      <c r="P15" s="112">
        <f>IF(RES_hhdet_tes!P15=0,"",RES_hhdet_tes!P15/RES_hhdet_fec!P15)</f>
        <v>0.72123132778059362</v>
      </c>
      <c r="Q15" s="112">
        <f>IF(RES_hhdet_tes!Q15=0,"",RES_hhdet_tes!Q15/RES_hhdet_fec!Q15)</f>
        <v>0.72204448231443408</v>
      </c>
      <c r="R15" s="112">
        <f>IF(RES_hhdet_tes!R15=0,"",RES_hhdet_tes!R15/RES_hhdet_fec!R15)</f>
        <v>0.72286839868842112</v>
      </c>
      <c r="S15" s="112">
        <f>IF(RES_hhdet_tes!S15=0,"",RES_hhdet_tes!S15/RES_hhdet_fec!S15)</f>
        <v>0.72592375546101018</v>
      </c>
      <c r="T15" s="112">
        <f>IF(RES_hhdet_tes!T15=0,"",RES_hhdet_tes!T15/RES_hhdet_fec!T15)</f>
        <v>0.73690334582711758</v>
      </c>
      <c r="U15" s="112">
        <f>IF(RES_hhdet_tes!U15=0,"",RES_hhdet_tes!U15/RES_hhdet_fec!U15)</f>
        <v>0.75351939211233887</v>
      </c>
      <c r="V15" s="112">
        <f>IF(RES_hhdet_tes!V15=0,"",RES_hhdet_tes!V15/RES_hhdet_fec!V15)</f>
        <v>0.77267183166355335</v>
      </c>
      <c r="W15" s="112">
        <f>IF(RES_hhdet_tes!W15=0,"",RES_hhdet_tes!W15/RES_hhdet_fec!W15)</f>
        <v>0.78244833499177457</v>
      </c>
      <c r="DA15" s="131" t="s">
        <v>1919</v>
      </c>
    </row>
    <row r="16" spans="1:105" ht="12" customHeight="1" x14ac:dyDescent="0.25">
      <c r="A16" s="107" t="s">
        <v>121</v>
      </c>
      <c r="B16" s="113">
        <f>IF(RES_hhdet_tes!B16=0,"",RES_hhdet_tes!B16/RES_hhdet_fec!B16)</f>
        <v>0.84731506660730405</v>
      </c>
      <c r="C16" s="113">
        <f>IF(RES_hhdet_tes!C16=0,"",RES_hhdet_tes!C16/RES_hhdet_fec!C16)</f>
        <v>0.84892428331161029</v>
      </c>
      <c r="D16" s="113">
        <f>IF(RES_hhdet_tes!D16=0,"",RES_hhdet_tes!D16/RES_hhdet_fec!D16)</f>
        <v>0.84910829581984471</v>
      </c>
      <c r="E16" s="113">
        <f>IF(RES_hhdet_tes!E16=0,"",RES_hhdet_tes!E16/RES_hhdet_fec!E16)</f>
        <v>0.85136991384063399</v>
      </c>
      <c r="F16" s="113">
        <f>IF(RES_hhdet_tes!F16=0,"",RES_hhdet_tes!F16/RES_hhdet_fec!F16)</f>
        <v>0.85450529027081834</v>
      </c>
      <c r="G16" s="113">
        <f>IF(RES_hhdet_tes!G16=0,"",RES_hhdet_tes!G16/RES_hhdet_fec!G16)</f>
        <v>0.85816808101308784</v>
      </c>
      <c r="H16" s="113">
        <f>IF(RES_hhdet_tes!H16=0,"",RES_hhdet_tes!H16/RES_hhdet_fec!H16)</f>
        <v>0.88344523299429356</v>
      </c>
      <c r="I16" s="113">
        <f>IF(RES_hhdet_tes!I16=0,"",RES_hhdet_tes!I16/RES_hhdet_fec!I16)</f>
        <v>0.87957489455493998</v>
      </c>
      <c r="J16" s="113">
        <f>IF(RES_hhdet_tes!J16=0,"",RES_hhdet_tes!J16/RES_hhdet_fec!J16)</f>
        <v>0.87058536940066533</v>
      </c>
      <c r="K16" s="113">
        <f>IF(RES_hhdet_tes!K16=0,"",RES_hhdet_tes!K16/RES_hhdet_fec!K16)</f>
        <v>0.86798942467919193</v>
      </c>
      <c r="L16" s="113">
        <f>IF(RES_hhdet_tes!L16=0,"",RES_hhdet_tes!L16/RES_hhdet_fec!L16)</f>
        <v>0.88213751313772315</v>
      </c>
      <c r="M16" s="113">
        <f>IF(RES_hhdet_tes!M16=0,"",RES_hhdet_tes!M16/RES_hhdet_fec!M16)</f>
        <v>0.87397441795817554</v>
      </c>
      <c r="N16" s="113">
        <f>IF(RES_hhdet_tes!N16=0,"",RES_hhdet_tes!N16/RES_hhdet_fec!N16)</f>
        <v>0.87912461775957174</v>
      </c>
      <c r="O16" s="113">
        <f>IF(RES_hhdet_tes!O16=0,"",RES_hhdet_tes!O16/RES_hhdet_fec!O16)</f>
        <v>0.89794834775477839</v>
      </c>
      <c r="P16" s="113">
        <f>IF(RES_hhdet_tes!P16=0,"",RES_hhdet_tes!P16/RES_hhdet_fec!P16)</f>
        <v>0.89718503660889815</v>
      </c>
      <c r="Q16" s="113">
        <f>IF(RES_hhdet_tes!Q16=0,"",RES_hhdet_tes!Q16/RES_hhdet_fec!Q16)</f>
        <v>0.91736180022605596</v>
      </c>
      <c r="R16" s="113">
        <f>IF(RES_hhdet_tes!R16=0,"",RES_hhdet_tes!R16/RES_hhdet_fec!R16)</f>
        <v>0.92506589997898925</v>
      </c>
      <c r="S16" s="113">
        <f>IF(RES_hhdet_tes!S16=0,"",RES_hhdet_tes!S16/RES_hhdet_fec!S16)</f>
        <v>0.91412760713597641</v>
      </c>
      <c r="T16" s="113">
        <f>IF(RES_hhdet_tes!T16=0,"",RES_hhdet_tes!T16/RES_hhdet_fec!T16)</f>
        <v>0.90635491759336506</v>
      </c>
      <c r="U16" s="113">
        <f>IF(RES_hhdet_tes!U16=0,"",RES_hhdet_tes!U16/RES_hhdet_fec!U16)</f>
        <v>0.9108240227515213</v>
      </c>
      <c r="V16" s="113">
        <f>IF(RES_hhdet_tes!V16=0,"",RES_hhdet_tes!V16/RES_hhdet_fec!V16)</f>
        <v>0.91688205636701148</v>
      </c>
      <c r="W16" s="113">
        <f>IF(RES_hhdet_tes!W16=0,"",RES_hhdet_tes!W16/RES_hhdet_fec!W16)</f>
        <v>0.91782756375642038</v>
      </c>
      <c r="DA16" s="132" t="s">
        <v>1920</v>
      </c>
    </row>
    <row r="17" spans="1:105" ht="12" customHeight="1" x14ac:dyDescent="0.25">
      <c r="A17" s="108" t="s">
        <v>53</v>
      </c>
      <c r="B17" s="111">
        <f>IF(RES_hhdet_tes!B17=0,"",RES_hhdet_tes!B17/RES_hhdet_fec!B17)</f>
        <v>0.67508041869974345</v>
      </c>
      <c r="C17" s="111">
        <f>IF(RES_hhdet_tes!C17=0,"",RES_hhdet_tes!C17/RES_hhdet_fec!C17)</f>
        <v>0.67689780490743112</v>
      </c>
      <c r="D17" s="111">
        <f>IF(RES_hhdet_tes!D17=0,"",RES_hhdet_tes!D17/RES_hhdet_fec!D17)</f>
        <v>0.6778651508134963</v>
      </c>
      <c r="E17" s="111">
        <f>IF(RES_hhdet_tes!E17=0,"",RES_hhdet_tes!E17/RES_hhdet_fec!E17)</f>
        <v>0.67986772082992708</v>
      </c>
      <c r="F17" s="111">
        <f>IF(RES_hhdet_tes!F17=0,"",RES_hhdet_tes!F17/RES_hhdet_fec!F17)</f>
        <v>0.68487761702779359</v>
      </c>
      <c r="G17" s="111">
        <f>IF(RES_hhdet_tes!G17=0,"",RES_hhdet_tes!G17/RES_hhdet_fec!G17)</f>
        <v>0.69146014998788463</v>
      </c>
      <c r="H17" s="111">
        <f>IF(RES_hhdet_tes!H17=0,"",RES_hhdet_tes!H17/RES_hhdet_fec!H17)</f>
        <v>0.70014683221718421</v>
      </c>
      <c r="I17" s="111">
        <f>IF(RES_hhdet_tes!I17=0,"",RES_hhdet_tes!I17/RES_hhdet_fec!I17)</f>
        <v>0.70350647714722803</v>
      </c>
      <c r="J17" s="111">
        <f>IF(RES_hhdet_tes!J17=0,"",RES_hhdet_tes!J17/RES_hhdet_fec!J17)</f>
        <v>0.70381250521605165</v>
      </c>
      <c r="K17" s="111">
        <f>IF(RES_hhdet_tes!K17=0,"",RES_hhdet_tes!K17/RES_hhdet_fec!K17)</f>
        <v>0.70412337079504594</v>
      </c>
      <c r="L17" s="111">
        <f>IF(RES_hhdet_tes!L17=0,"",RES_hhdet_tes!L17/RES_hhdet_fec!L17)</f>
        <v>0.7049020510877988</v>
      </c>
      <c r="M17" s="111">
        <f>IF(RES_hhdet_tes!M17=0,"",RES_hhdet_tes!M17/RES_hhdet_fec!M17)</f>
        <v>0.70692838166541261</v>
      </c>
      <c r="N17" s="111">
        <f>IF(RES_hhdet_tes!N17=0,"",RES_hhdet_tes!N17/RES_hhdet_fec!N17)</f>
        <v>0.71349967953631188</v>
      </c>
      <c r="O17" s="111">
        <f>IF(RES_hhdet_tes!O17=0,"",RES_hhdet_tes!O17/RES_hhdet_fec!O17)</f>
        <v>0.72110433258376616</v>
      </c>
      <c r="P17" s="111">
        <f>IF(RES_hhdet_tes!P17=0,"",RES_hhdet_tes!P17/RES_hhdet_fec!P17)</f>
        <v>0.72164599903981685</v>
      </c>
      <c r="Q17" s="111">
        <f>IF(RES_hhdet_tes!Q17=0,"",RES_hhdet_tes!Q17/RES_hhdet_fec!Q17)</f>
        <v>0.72230209589525496</v>
      </c>
      <c r="R17" s="111">
        <f>IF(RES_hhdet_tes!R17=0,"",RES_hhdet_tes!R17/RES_hhdet_fec!R17)</f>
        <v>0.72311727641253909</v>
      </c>
      <c r="S17" s="111">
        <f>IF(RES_hhdet_tes!S17=0,"",RES_hhdet_tes!S17/RES_hhdet_fec!S17)</f>
        <v>0.72702766830218735</v>
      </c>
      <c r="T17" s="111">
        <f>IF(RES_hhdet_tes!T17=0,"",RES_hhdet_tes!T17/RES_hhdet_fec!T17)</f>
        <v>0.73600586973675308</v>
      </c>
      <c r="U17" s="111">
        <f>IF(RES_hhdet_tes!U17=0,"",RES_hhdet_tes!U17/RES_hhdet_fec!U17)</f>
        <v>0.75246594186282478</v>
      </c>
      <c r="V17" s="111">
        <f>IF(RES_hhdet_tes!V17=0,"",RES_hhdet_tes!V17/RES_hhdet_fec!V17)</f>
        <v>0.77171290513430435</v>
      </c>
      <c r="W17" s="111">
        <f>IF(RES_hhdet_tes!W17=0,"",RES_hhdet_tes!W17/RES_hhdet_fec!W17)</f>
        <v>0.78216297879993968</v>
      </c>
      <c r="DA17" s="63" t="s">
        <v>1921</v>
      </c>
    </row>
    <row r="18" spans="1:105" ht="12" customHeight="1" x14ac:dyDescent="0.25">
      <c r="A18" s="108" t="s">
        <v>52</v>
      </c>
      <c r="B18" s="111">
        <f>IF(RES_hhdet_tes!B18=0,"",RES_hhdet_tes!B18/RES_hhdet_fec!B18)</f>
        <v>1</v>
      </c>
      <c r="C18" s="111">
        <f>IF(RES_hhdet_tes!C18=0,"",RES_hhdet_tes!C18/RES_hhdet_fec!C18)</f>
        <v>1</v>
      </c>
      <c r="D18" s="111">
        <f>IF(RES_hhdet_tes!D18=0,"",RES_hhdet_tes!D18/RES_hhdet_fec!D18)</f>
        <v>1</v>
      </c>
      <c r="E18" s="111">
        <f>IF(RES_hhdet_tes!E18=0,"",RES_hhdet_tes!E18/RES_hhdet_fec!E18)</f>
        <v>1</v>
      </c>
      <c r="F18" s="111">
        <f>IF(RES_hhdet_tes!F18=0,"",RES_hhdet_tes!F18/RES_hhdet_fec!F18)</f>
        <v>1</v>
      </c>
      <c r="G18" s="111">
        <f>IF(RES_hhdet_tes!G18=0,"",RES_hhdet_tes!G18/RES_hhdet_fec!G18)</f>
        <v>1</v>
      </c>
      <c r="H18" s="111">
        <f>IF(RES_hhdet_tes!H18=0,"",RES_hhdet_tes!H18/RES_hhdet_fec!H18)</f>
        <v>1</v>
      </c>
      <c r="I18" s="111">
        <f>IF(RES_hhdet_tes!I18=0,"",RES_hhdet_tes!I18/RES_hhdet_fec!I18)</f>
        <v>1</v>
      </c>
      <c r="J18" s="111">
        <f>IF(RES_hhdet_tes!J18=0,"",RES_hhdet_tes!J18/RES_hhdet_fec!J18)</f>
        <v>1</v>
      </c>
      <c r="K18" s="111">
        <f>IF(RES_hhdet_tes!K18=0,"",RES_hhdet_tes!K18/RES_hhdet_fec!K18)</f>
        <v>1</v>
      </c>
      <c r="L18" s="111">
        <f>IF(RES_hhdet_tes!L18=0,"",RES_hhdet_tes!L18/RES_hhdet_fec!L18)</f>
        <v>1</v>
      </c>
      <c r="M18" s="111">
        <f>IF(RES_hhdet_tes!M18=0,"",RES_hhdet_tes!M18/RES_hhdet_fec!M18)</f>
        <v>1</v>
      </c>
      <c r="N18" s="111">
        <f>IF(RES_hhdet_tes!N18=0,"",RES_hhdet_tes!N18/RES_hhdet_fec!N18)</f>
        <v>1</v>
      </c>
      <c r="O18" s="111">
        <f>IF(RES_hhdet_tes!O18=0,"",RES_hhdet_tes!O18/RES_hhdet_fec!O18)</f>
        <v>1</v>
      </c>
      <c r="P18" s="111">
        <f>IF(RES_hhdet_tes!P18=0,"",RES_hhdet_tes!P18/RES_hhdet_fec!P18)</f>
        <v>1</v>
      </c>
      <c r="Q18" s="111">
        <f>IF(RES_hhdet_tes!Q18=0,"",RES_hhdet_tes!Q18/RES_hhdet_fec!Q18)</f>
        <v>1</v>
      </c>
      <c r="R18" s="111">
        <f>IF(RES_hhdet_tes!R18=0,"",RES_hhdet_tes!R18/RES_hhdet_fec!R18)</f>
        <v>1</v>
      </c>
      <c r="S18" s="111">
        <f>IF(RES_hhdet_tes!S18=0,"",RES_hhdet_tes!S18/RES_hhdet_fec!S18)</f>
        <v>1</v>
      </c>
      <c r="T18" s="111">
        <f>IF(RES_hhdet_tes!T18=0,"",RES_hhdet_tes!T18/RES_hhdet_fec!T18)</f>
        <v>1</v>
      </c>
      <c r="U18" s="111">
        <f>IF(RES_hhdet_tes!U18=0,"",RES_hhdet_tes!U18/RES_hhdet_fec!U18)</f>
        <v>1</v>
      </c>
      <c r="V18" s="111">
        <f>IF(RES_hhdet_tes!V18=0,"",RES_hhdet_tes!V18/RES_hhdet_fec!V18)</f>
        <v>1</v>
      </c>
      <c r="W18" s="111">
        <f>IF(RES_hhdet_tes!W18=0,"",RES_hhdet_tes!W18/RES_hhdet_fec!W18)</f>
        <v>1</v>
      </c>
      <c r="DA18" s="63" t="s">
        <v>1922</v>
      </c>
    </row>
    <row r="19" spans="1:105" ht="12" customHeight="1" x14ac:dyDescent="0.25">
      <c r="A19" s="121" t="s">
        <v>54</v>
      </c>
      <c r="B19" s="124">
        <f>IF(RES_hhdet_tes!B19=0,"",RES_hhdet_tes!B19/RES_hhdet_fec!B19)</f>
        <v>0.74211964349225334</v>
      </c>
      <c r="C19" s="124">
        <f>IF(RES_hhdet_tes!C19=0,"",RES_hhdet_tes!C19/RES_hhdet_fec!C19)</f>
        <v>0.743460718694682</v>
      </c>
      <c r="D19" s="124">
        <f>IF(RES_hhdet_tes!D19=0,"",RES_hhdet_tes!D19/RES_hhdet_fec!D19)</f>
        <v>0.74434238203206093</v>
      </c>
      <c r="E19" s="124">
        <f>IF(RES_hhdet_tes!E19=0,"",RES_hhdet_tes!E19/RES_hhdet_fec!E19)</f>
        <v>0.74592138665858143</v>
      </c>
      <c r="F19" s="124">
        <f>IF(RES_hhdet_tes!F19=0,"",RES_hhdet_tes!F19/RES_hhdet_fec!F19)</f>
        <v>0.74746254631936859</v>
      </c>
      <c r="G19" s="124">
        <f>IF(RES_hhdet_tes!G19=0,"",RES_hhdet_tes!G19/RES_hhdet_fec!G19)</f>
        <v>0.75219558832923583</v>
      </c>
      <c r="H19" s="124">
        <f>IF(RES_hhdet_tes!H19=0,"",RES_hhdet_tes!H19/RES_hhdet_fec!H19)</f>
        <v>0.75795864588576423</v>
      </c>
      <c r="I19" s="124">
        <f>IF(RES_hhdet_tes!I19=0,"",RES_hhdet_tes!I19/RES_hhdet_fec!I19)</f>
        <v>0.76123625199077549</v>
      </c>
      <c r="J19" s="124">
        <f>IF(RES_hhdet_tes!J19=0,"",RES_hhdet_tes!J19/RES_hhdet_fec!J19)</f>
        <v>0.76084497849394195</v>
      </c>
      <c r="K19" s="124">
        <f>IF(RES_hhdet_tes!K19=0,"",RES_hhdet_tes!K19/RES_hhdet_fec!K19)</f>
        <v>0.76334518294527853</v>
      </c>
      <c r="L19" s="124">
        <f>IF(RES_hhdet_tes!L19=0,"",RES_hhdet_tes!L19/RES_hhdet_fec!L19)</f>
        <v>0.76323487192290884</v>
      </c>
      <c r="M19" s="124">
        <f>IF(RES_hhdet_tes!M19=0,"",RES_hhdet_tes!M19/RES_hhdet_fec!M19)</f>
        <v>0.76371360012099831</v>
      </c>
      <c r="N19" s="124">
        <f>IF(RES_hhdet_tes!N19=0,"",RES_hhdet_tes!N19/RES_hhdet_fec!N19)</f>
        <v>0.76876762274068922</v>
      </c>
      <c r="O19" s="124">
        <f>IF(RES_hhdet_tes!O19=0,"",RES_hhdet_tes!O19/RES_hhdet_fec!O19)</f>
        <v>0.77563732887101933</v>
      </c>
      <c r="P19" s="124">
        <f>IF(RES_hhdet_tes!P19=0,"",RES_hhdet_tes!P19/RES_hhdet_fec!P19)</f>
        <v>0.7825137124133078</v>
      </c>
      <c r="Q19" s="124">
        <f>IF(RES_hhdet_tes!Q19=0,"",RES_hhdet_tes!Q19/RES_hhdet_fec!Q19)</f>
        <v>0.78269054105725866</v>
      </c>
      <c r="R19" s="124">
        <f>IF(RES_hhdet_tes!R19=0,"",RES_hhdet_tes!R19/RES_hhdet_fec!R19)</f>
        <v>0.79181868764736962</v>
      </c>
      <c r="S19" s="124">
        <f>IF(RES_hhdet_tes!S19=0,"",RES_hhdet_tes!S19/RES_hhdet_fec!S19)</f>
        <v>0.79769090931816711</v>
      </c>
      <c r="T19" s="124">
        <f>IF(RES_hhdet_tes!T19=0,"",RES_hhdet_tes!T19/RES_hhdet_fec!T19)</f>
        <v>0.80454476067254976</v>
      </c>
      <c r="U19" s="124">
        <f>IF(RES_hhdet_tes!U19=0,"",RES_hhdet_tes!U19/RES_hhdet_fec!U19)</f>
        <v>0.81571969655276166</v>
      </c>
      <c r="V19" s="124">
        <f>IF(RES_hhdet_tes!V19=0,"",RES_hhdet_tes!V19/RES_hhdet_fec!V19)</f>
        <v>0.82922982218860031</v>
      </c>
      <c r="W19" s="124">
        <f>IF(RES_hhdet_tes!W19=0,"",RES_hhdet_tes!W19/RES_hhdet_fec!W19)</f>
        <v>0.83922720680100116</v>
      </c>
      <c r="DA19" s="130" t="s">
        <v>1923</v>
      </c>
    </row>
    <row r="20" spans="1:105" ht="12" customHeight="1" x14ac:dyDescent="0.25">
      <c r="A20" s="97" t="s">
        <v>51</v>
      </c>
      <c r="B20" s="111">
        <f>IF(RES_hhdet_tes!B20=0,"",RES_hhdet_tes!B20/RES_hhdet_fec!B20)</f>
        <v>0.59263614453201729</v>
      </c>
      <c r="C20" s="111">
        <f>IF(RES_hhdet_tes!C20=0,"",RES_hhdet_tes!C20/RES_hhdet_fec!C20)</f>
        <v>0.59313302672767987</v>
      </c>
      <c r="D20" s="111">
        <f>IF(RES_hhdet_tes!D20=0,"",RES_hhdet_tes!D20/RES_hhdet_fec!D20)</f>
        <v>0.59348157121071821</v>
      </c>
      <c r="E20" s="111">
        <f>IF(RES_hhdet_tes!E20=0,"",RES_hhdet_tes!E20/RES_hhdet_fec!E20)</f>
        <v>0.59400760052738688</v>
      </c>
      <c r="F20" s="111">
        <f>IF(RES_hhdet_tes!F20=0,"",RES_hhdet_tes!F20/RES_hhdet_fec!F20)</f>
        <v>0.59499057754648099</v>
      </c>
      <c r="G20" s="111">
        <f>IF(RES_hhdet_tes!G20=0,"",RES_hhdet_tes!G20/RES_hhdet_fec!G20)</f>
        <v>0.59624196755003489</v>
      </c>
      <c r="H20" s="111">
        <f>IF(RES_hhdet_tes!H20=0,"",RES_hhdet_tes!H20/RES_hhdet_fec!H20)</f>
        <v>0.5982984028950793</v>
      </c>
      <c r="I20" s="111">
        <f>IF(RES_hhdet_tes!I20=0,"",RES_hhdet_tes!I20/RES_hhdet_fec!I20)</f>
        <v>0.59930161027058837</v>
      </c>
      <c r="J20" s="111">
        <f>IF(RES_hhdet_tes!J20=0,"",RES_hhdet_tes!J20/RES_hhdet_fec!J20)</f>
        <v>0.59934042645359697</v>
      </c>
      <c r="K20" s="111">
        <f>IF(RES_hhdet_tes!K20=0,"",RES_hhdet_tes!K20/RES_hhdet_fec!K20)</f>
        <v>0.59942089891543471</v>
      </c>
      <c r="L20" s="111">
        <f>IF(RES_hhdet_tes!L20=0,"",RES_hhdet_tes!L20/RES_hhdet_fec!L20)</f>
        <v>0.59957660652928313</v>
      </c>
      <c r="M20" s="111">
        <f>IF(RES_hhdet_tes!M20=0,"",RES_hhdet_tes!M20/RES_hhdet_fec!M20)</f>
        <v>0.59977273542228293</v>
      </c>
      <c r="N20" s="111">
        <f>IF(RES_hhdet_tes!N20=0,"",RES_hhdet_tes!N20/RES_hhdet_fec!N20)</f>
        <v>0.59997895410367297</v>
      </c>
      <c r="O20" s="111">
        <f>IF(RES_hhdet_tes!O20=0,"",RES_hhdet_tes!O20/RES_hhdet_fec!O20)</f>
        <v>0.6001522978526882</v>
      </c>
      <c r="P20" s="111">
        <f>IF(RES_hhdet_tes!P20=0,"",RES_hhdet_tes!P20/RES_hhdet_fec!P20)</f>
        <v>0.60015294552467935</v>
      </c>
      <c r="Q20" s="111">
        <f>IF(RES_hhdet_tes!Q20=0,"",RES_hhdet_tes!Q20/RES_hhdet_fec!Q20)</f>
        <v>0.60015526391482366</v>
      </c>
      <c r="R20" s="111">
        <f>IF(RES_hhdet_tes!R20=0,"",RES_hhdet_tes!R20/RES_hhdet_fec!R20)</f>
        <v>0.60020442893642423</v>
      </c>
      <c r="S20" s="111">
        <f>IF(RES_hhdet_tes!S20=0,"",RES_hhdet_tes!S20/RES_hhdet_fec!S20)</f>
        <v>0.60035116815690925</v>
      </c>
      <c r="T20" s="111">
        <f>IF(RES_hhdet_tes!T20=0,"",RES_hhdet_tes!T20/RES_hhdet_fec!T20)</f>
        <v>0.60069774639965412</v>
      </c>
      <c r="U20" s="111">
        <f>IF(RES_hhdet_tes!U20=0,"",RES_hhdet_tes!U20/RES_hhdet_fec!U20)</f>
        <v>0.60123329458607333</v>
      </c>
      <c r="V20" s="111">
        <f>IF(RES_hhdet_tes!V20=0,"",RES_hhdet_tes!V20/RES_hhdet_fec!V20)</f>
        <v>0.60213718188301135</v>
      </c>
      <c r="W20" s="111">
        <f>IF(RES_hhdet_tes!W20=0,"",RES_hhdet_tes!W20/RES_hhdet_fec!W20)</f>
        <v>0.60284030818501189</v>
      </c>
      <c r="DA20" s="63" t="s">
        <v>1924</v>
      </c>
    </row>
    <row r="21" spans="1:105" ht="12" customHeight="1" x14ac:dyDescent="0.25">
      <c r="A21" s="97" t="s">
        <v>50</v>
      </c>
      <c r="B21" s="111">
        <f>IF(RES_hhdet_tes!B21=0,"",RES_hhdet_tes!B21/RES_hhdet_fec!B21)</f>
        <v>0.60693797014948769</v>
      </c>
      <c r="C21" s="111">
        <f>IF(RES_hhdet_tes!C21=0,"",RES_hhdet_tes!C21/RES_hhdet_fec!C21)</f>
        <v>0.60736871075211518</v>
      </c>
      <c r="D21" s="111">
        <f>IF(RES_hhdet_tes!D21=0,"",RES_hhdet_tes!D21/RES_hhdet_fec!D21)</f>
        <v>0.6076240268394153</v>
      </c>
      <c r="E21" s="111">
        <f>IF(RES_hhdet_tes!E21=0,"",RES_hhdet_tes!E21/RES_hhdet_fec!E21)</f>
        <v>0.60803348672796675</v>
      </c>
      <c r="F21" s="111">
        <f>IF(RES_hhdet_tes!F21=0,"",RES_hhdet_tes!F21/RES_hhdet_fec!F21)</f>
        <v>0.60905129142797532</v>
      </c>
      <c r="G21" s="111">
        <f>IF(RES_hhdet_tes!G21=0,"",RES_hhdet_tes!G21/RES_hhdet_fec!G21)</f>
        <v>0.61046915926602652</v>
      </c>
      <c r="H21" s="111">
        <f>IF(RES_hhdet_tes!H21=0,"",RES_hhdet_tes!H21/RES_hhdet_fec!H21)</f>
        <v>0.61295987384157602</v>
      </c>
      <c r="I21" s="111">
        <f>IF(RES_hhdet_tes!I21=0,"",RES_hhdet_tes!I21/RES_hhdet_fec!I21)</f>
        <v>0.61429894206028945</v>
      </c>
      <c r="J21" s="111">
        <f>IF(RES_hhdet_tes!J21=0,"",RES_hhdet_tes!J21/RES_hhdet_fec!J21)</f>
        <v>0.61437119238118876</v>
      </c>
      <c r="K21" s="111">
        <f>IF(RES_hhdet_tes!K21=0,"",RES_hhdet_tes!K21/RES_hhdet_fec!K21)</f>
        <v>0.61453050754985794</v>
      </c>
      <c r="L21" s="111">
        <f>IF(RES_hhdet_tes!L21=0,"",RES_hhdet_tes!L21/RES_hhdet_fec!L21)</f>
        <v>0.61460571313397305</v>
      </c>
      <c r="M21" s="111">
        <f>IF(RES_hhdet_tes!M21=0,"",RES_hhdet_tes!M21/RES_hhdet_fec!M21)</f>
        <v>0.6147345823525584</v>
      </c>
      <c r="N21" s="111">
        <f>IF(RES_hhdet_tes!N21=0,"",RES_hhdet_tes!N21/RES_hhdet_fec!N21)</f>
        <v>0.61502840741583908</v>
      </c>
      <c r="O21" s="111">
        <f>IF(RES_hhdet_tes!O21=0,"",RES_hhdet_tes!O21/RES_hhdet_fec!O21)</f>
        <v>0.61584553927291341</v>
      </c>
      <c r="P21" s="111">
        <f>IF(RES_hhdet_tes!P21=0,"",RES_hhdet_tes!P21/RES_hhdet_fec!P21)</f>
        <v>0.61587306341986381</v>
      </c>
      <c r="Q21" s="111">
        <f>IF(RES_hhdet_tes!Q21=0,"",RES_hhdet_tes!Q21/RES_hhdet_fec!Q21)</f>
        <v>0.61587306341986381</v>
      </c>
      <c r="R21" s="111">
        <f>IF(RES_hhdet_tes!R21=0,"",RES_hhdet_tes!R21/RES_hhdet_fec!R21)</f>
        <v>0.61619098541147899</v>
      </c>
      <c r="S21" s="111">
        <f>IF(RES_hhdet_tes!S21=0,"",RES_hhdet_tes!S21/RES_hhdet_fec!S21)</f>
        <v>0.61646526137915747</v>
      </c>
      <c r="T21" s="111">
        <f>IF(RES_hhdet_tes!T21=0,"",RES_hhdet_tes!T21/RES_hhdet_fec!T21)</f>
        <v>0.61674032192354944</v>
      </c>
      <c r="U21" s="111">
        <f>IF(RES_hhdet_tes!U21=0,"",RES_hhdet_tes!U21/RES_hhdet_fec!U21)</f>
        <v>0.61777073059804277</v>
      </c>
      <c r="V21" s="111">
        <f>IF(RES_hhdet_tes!V21=0,"",RES_hhdet_tes!V21/RES_hhdet_fec!V21)</f>
        <v>0.62065511411733043</v>
      </c>
      <c r="W21" s="111">
        <f>IF(RES_hhdet_tes!W21=0,"",RES_hhdet_tes!W21/RES_hhdet_fec!W21)</f>
        <v>0.62241633553413489</v>
      </c>
      <c r="DA21" s="63" t="s">
        <v>1925</v>
      </c>
    </row>
    <row r="22" spans="1:105" ht="12" customHeight="1" x14ac:dyDescent="0.25">
      <c r="A22" s="109" t="s">
        <v>120</v>
      </c>
      <c r="B22" s="45">
        <f>IF(RES_hhdet_tes!B22=0,"",RES_hhdet_tes!B22/RES_hhdet_fec!B22)</f>
        <v>0.75203140466876173</v>
      </c>
      <c r="C22" s="45">
        <f>IF(RES_hhdet_tes!C22=0,"",RES_hhdet_tes!C22/RES_hhdet_fec!C22)</f>
        <v>0.75317451092090537</v>
      </c>
      <c r="D22" s="45">
        <f>IF(RES_hhdet_tes!D22=0,"",RES_hhdet_tes!D22/RES_hhdet_fec!D22)</f>
        <v>0.75397648465730016</v>
      </c>
      <c r="E22" s="45">
        <f>IF(RES_hhdet_tes!E22=0,"",RES_hhdet_tes!E22/RES_hhdet_fec!E22)</f>
        <v>0.75526300356589426</v>
      </c>
      <c r="F22" s="45">
        <f>IF(RES_hhdet_tes!F22=0,"",RES_hhdet_tes!F22/RES_hhdet_fec!F22)</f>
        <v>0.75794475729976252</v>
      </c>
      <c r="G22" s="45">
        <f>IF(RES_hhdet_tes!G22=0,"",RES_hhdet_tes!G22/RES_hhdet_fec!G22)</f>
        <v>0.76159950065443893</v>
      </c>
      <c r="H22" s="45">
        <f>IF(RES_hhdet_tes!H22=0,"",RES_hhdet_tes!H22/RES_hhdet_fec!H22)</f>
        <v>0.76826789156849251</v>
      </c>
      <c r="I22" s="45">
        <f>IF(RES_hhdet_tes!I22=0,"",RES_hhdet_tes!I22/RES_hhdet_fec!I22)</f>
        <v>0.77169968787825183</v>
      </c>
      <c r="J22" s="45">
        <f>IF(RES_hhdet_tes!J22=0,"",RES_hhdet_tes!J22/RES_hhdet_fec!J22)</f>
        <v>0.77209368146395219</v>
      </c>
      <c r="K22" s="45">
        <f>IF(RES_hhdet_tes!K22=0,"",RES_hhdet_tes!K22/RES_hhdet_fec!K22)</f>
        <v>0.77316490181789899</v>
      </c>
      <c r="L22" s="45">
        <f>IF(RES_hhdet_tes!L22=0,"",RES_hhdet_tes!L22/RES_hhdet_fec!L22)</f>
        <v>0.77420392743792721</v>
      </c>
      <c r="M22" s="45">
        <f>IF(RES_hhdet_tes!M22=0,"",RES_hhdet_tes!M22/RES_hhdet_fec!M22)</f>
        <v>0.77653751297620577</v>
      </c>
      <c r="N22" s="45">
        <f>IF(RES_hhdet_tes!N22=0,"",RES_hhdet_tes!N22/RES_hhdet_fec!N22)</f>
        <v>0.78151121890866537</v>
      </c>
      <c r="O22" s="45">
        <f>IF(RES_hhdet_tes!O22=0,"",RES_hhdet_tes!O22/RES_hhdet_fec!O22)</f>
        <v>0.78698125242054551</v>
      </c>
      <c r="P22" s="45">
        <f>IF(RES_hhdet_tes!P22=0,"",RES_hhdet_tes!P22/RES_hhdet_fec!P22)</f>
        <v>0.78964606786673308</v>
      </c>
      <c r="Q22" s="45">
        <f>IF(RES_hhdet_tes!Q22=0,"",RES_hhdet_tes!Q22/RES_hhdet_fec!Q22)</f>
        <v>0.79477288905900312</v>
      </c>
      <c r="R22" s="45">
        <f>IF(RES_hhdet_tes!R22=0,"",RES_hhdet_tes!R22/RES_hhdet_fec!R22)</f>
        <v>0.80679404157693813</v>
      </c>
      <c r="S22" s="45">
        <f>IF(RES_hhdet_tes!S22=0,"",RES_hhdet_tes!S22/RES_hhdet_fec!S22)</f>
        <v>0.8160414552013231</v>
      </c>
      <c r="T22" s="45">
        <f>IF(RES_hhdet_tes!T22=0,"",RES_hhdet_tes!T22/RES_hhdet_fec!T22)</f>
        <v>0.82341583065173496</v>
      </c>
      <c r="U22" s="45">
        <f>IF(RES_hhdet_tes!U22=0,"",RES_hhdet_tes!U22/RES_hhdet_fec!U22)</f>
        <v>0.8355092676577629</v>
      </c>
      <c r="V22" s="45">
        <f>IF(RES_hhdet_tes!V22=0,"",RES_hhdet_tes!V22/RES_hhdet_fec!V22)</f>
        <v>0.85721710261633943</v>
      </c>
      <c r="W22" s="45">
        <f>IF(RES_hhdet_tes!W22=0,"",RES_hhdet_tes!W22/RES_hhdet_fec!W22)</f>
        <v>0.86895176394268381</v>
      </c>
      <c r="DA22" s="60" t="s">
        <v>1926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0.52986651410543184</v>
      </c>
      <c r="C24" s="119">
        <f>IF(RES_hhdet_tes!C24=0,"",RES_hhdet_tes!C24/RES_hhdet_fec!C24)</f>
        <v>0.53278696068525377</v>
      </c>
      <c r="D24" s="119">
        <f>IF(RES_hhdet_tes!D24=0,"",RES_hhdet_tes!D24/RES_hhdet_fec!D24)</f>
        <v>0.53438786480383116</v>
      </c>
      <c r="E24" s="119">
        <f>IF(RES_hhdet_tes!E24=0,"",RES_hhdet_tes!E24/RES_hhdet_fec!E24)</f>
        <v>0.53773386872314011</v>
      </c>
      <c r="F24" s="119">
        <f>IF(RES_hhdet_tes!F24=0,"",RES_hhdet_tes!F24/RES_hhdet_fec!F24)</f>
        <v>0.54848884231521366</v>
      </c>
      <c r="G24" s="119">
        <f>IF(RES_hhdet_tes!G24=0,"",RES_hhdet_tes!G24/RES_hhdet_fec!G24)</f>
        <v>0.55531834536306346</v>
      </c>
      <c r="H24" s="119">
        <f>IF(RES_hhdet_tes!H24=0,"",RES_hhdet_tes!H24/RES_hhdet_fec!H24)</f>
        <v>0.57223964116681181</v>
      </c>
      <c r="I24" s="119">
        <f>IF(RES_hhdet_tes!I24=0,"",RES_hhdet_tes!I24/RES_hhdet_fec!I24)</f>
        <v>0.58008775091448572</v>
      </c>
      <c r="J24" s="119">
        <f>IF(RES_hhdet_tes!J24=0,"",RES_hhdet_tes!J24/RES_hhdet_fec!J24)</f>
        <v>0.5837441424983123</v>
      </c>
      <c r="K24" s="119">
        <f>IF(RES_hhdet_tes!K24=0,"",RES_hhdet_tes!K24/RES_hhdet_fec!K24)</f>
        <v>0.59727302159217144</v>
      </c>
      <c r="L24" s="119">
        <f>IF(RES_hhdet_tes!L24=0,"",RES_hhdet_tes!L24/RES_hhdet_fec!L24)</f>
        <v>0.59669087990529657</v>
      </c>
      <c r="M24" s="119">
        <f>IF(RES_hhdet_tes!M24=0,"",RES_hhdet_tes!M24/RES_hhdet_fec!M24)</f>
        <v>0.60854720814842655</v>
      </c>
      <c r="N24" s="119">
        <f>IF(RES_hhdet_tes!N24=0,"",RES_hhdet_tes!N24/RES_hhdet_fec!N24)</f>
        <v>0.6224751224935432</v>
      </c>
      <c r="O24" s="119">
        <f>IF(RES_hhdet_tes!O24=0,"",RES_hhdet_tes!O24/RES_hhdet_fec!O24)</f>
        <v>0.63913405419347102</v>
      </c>
      <c r="P24" s="119">
        <f>IF(RES_hhdet_tes!P24=0,"",RES_hhdet_tes!P24/RES_hhdet_fec!P24)</f>
        <v>0.64499754167648327</v>
      </c>
      <c r="Q24" s="119">
        <f>IF(RES_hhdet_tes!Q24=0,"",RES_hhdet_tes!Q24/RES_hhdet_fec!Q24)</f>
        <v>0.64864266463699849</v>
      </c>
      <c r="R24" s="119">
        <f>IF(RES_hhdet_tes!R24=0,"",RES_hhdet_tes!R24/RES_hhdet_fec!R24)</f>
        <v>0.65700321093592384</v>
      </c>
      <c r="S24" s="119">
        <f>IF(RES_hhdet_tes!S24=0,"",RES_hhdet_tes!S24/RES_hhdet_fec!S24)</f>
        <v>0.6693642614209635</v>
      </c>
      <c r="T24" s="119">
        <f>IF(RES_hhdet_tes!T24=0,"",RES_hhdet_tes!T24/RES_hhdet_fec!T24)</f>
        <v>0.68644274617931766</v>
      </c>
      <c r="U24" s="119">
        <f>IF(RES_hhdet_tes!U24=0,"",RES_hhdet_tes!U24/RES_hhdet_fec!U24)</f>
        <v>0.70325565266937773</v>
      </c>
      <c r="V24" s="119">
        <f>IF(RES_hhdet_tes!V24=0,"",RES_hhdet_tes!V24/RES_hhdet_fec!V24)</f>
        <v>0.72034228609940953</v>
      </c>
      <c r="W24" s="119">
        <f>IF(RES_hhdet_tes!W24=0,"",RES_hhdet_tes!W24/RES_hhdet_fec!W24)</f>
        <v>0.73868578021476761</v>
      </c>
      <c r="DA24" s="129" t="s">
        <v>1927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0.50256715102672689</v>
      </c>
      <c r="C25" s="124">
        <f>IF(RES_hhdet_tes!C25=0,"",RES_hhdet_tes!C25/RES_hhdet_fec!C25)</f>
        <v>0.50238993781490704</v>
      </c>
      <c r="D25" s="124">
        <f>IF(RES_hhdet_tes!D25=0,"",RES_hhdet_tes!D25/RES_hhdet_fec!D25)</f>
        <v>0.5021758519448013</v>
      </c>
      <c r="E25" s="124">
        <f>IF(RES_hhdet_tes!E25=0,"",RES_hhdet_tes!E25/RES_hhdet_fec!E25)</f>
        <v>0.50269993748089681</v>
      </c>
      <c r="F25" s="124">
        <f>IF(RES_hhdet_tes!F25=0,"",RES_hhdet_tes!F25/RES_hhdet_fec!F25)</f>
        <v>0.51235155086476258</v>
      </c>
      <c r="G25" s="124">
        <f>IF(RES_hhdet_tes!G25=0,"",RES_hhdet_tes!G25/RES_hhdet_fec!G25)</f>
        <v>0.52604850902481293</v>
      </c>
      <c r="H25" s="124">
        <f>IF(RES_hhdet_tes!H25=0,"",RES_hhdet_tes!H25/RES_hhdet_fec!H25)</f>
        <v>0.53864202115952042</v>
      </c>
      <c r="I25" s="124">
        <f>IF(RES_hhdet_tes!I25=0,"",RES_hhdet_tes!I25/RES_hhdet_fec!I25)</f>
        <v>0.54832297957582554</v>
      </c>
      <c r="J25" s="124">
        <f>IF(RES_hhdet_tes!J25=0,"",RES_hhdet_tes!J25/RES_hhdet_fec!J25)</f>
        <v>0.55476571830539056</v>
      </c>
      <c r="K25" s="124">
        <f>IF(RES_hhdet_tes!K25=0,"",RES_hhdet_tes!K25/RES_hhdet_fec!K25)</f>
        <v>0.5600355677031813</v>
      </c>
      <c r="L25" s="124">
        <f>IF(RES_hhdet_tes!L25=0,"",RES_hhdet_tes!L25/RES_hhdet_fec!L25)</f>
        <v>0.56510377884550211</v>
      </c>
      <c r="M25" s="124">
        <f>IF(RES_hhdet_tes!M25=0,"",RES_hhdet_tes!M25/RES_hhdet_fec!M25)</f>
        <v>0.57241938267887138</v>
      </c>
      <c r="N25" s="124">
        <f>IF(RES_hhdet_tes!N25=0,"",RES_hhdet_tes!N25/RES_hhdet_fec!N25)</f>
        <v>0.59008543509982381</v>
      </c>
      <c r="O25" s="124">
        <f>IF(RES_hhdet_tes!O25=0,"",RES_hhdet_tes!O25/RES_hhdet_fec!O25)</f>
        <v>0.6118335989899979</v>
      </c>
      <c r="P25" s="124">
        <f>IF(RES_hhdet_tes!P25=0,"",RES_hhdet_tes!P25/RES_hhdet_fec!P25)</f>
        <v>0.61271867732913032</v>
      </c>
      <c r="Q25" s="124">
        <f>IF(RES_hhdet_tes!Q25=0,"",RES_hhdet_tes!Q25/RES_hhdet_fec!Q25)</f>
        <v>0.61575641107432588</v>
      </c>
      <c r="R25" s="124">
        <f>IF(RES_hhdet_tes!R25=0,"",RES_hhdet_tes!R25/RES_hhdet_fec!R25)</f>
        <v>0.62493205827810072</v>
      </c>
      <c r="S25" s="124">
        <f>IF(RES_hhdet_tes!S25=0,"",RES_hhdet_tes!S25/RES_hhdet_fec!S25)</f>
        <v>0.64342788024577446</v>
      </c>
      <c r="T25" s="124">
        <f>IF(RES_hhdet_tes!T25=0,"",RES_hhdet_tes!T25/RES_hhdet_fec!T25)</f>
        <v>0.66091141223203653</v>
      </c>
      <c r="U25" s="124">
        <f>IF(RES_hhdet_tes!U25=0,"",RES_hhdet_tes!U25/RES_hhdet_fec!U25)</f>
        <v>0.67904376178447201</v>
      </c>
      <c r="V25" s="124">
        <f>IF(RES_hhdet_tes!V25=0,"",RES_hhdet_tes!V25/RES_hhdet_fec!V25)</f>
        <v>0.69905398733304791</v>
      </c>
      <c r="W25" s="124">
        <f>IF(RES_hhdet_tes!W25=0,"",RES_hhdet_tes!W25/RES_hhdet_fec!W25)</f>
        <v>0.71825024977147855</v>
      </c>
      <c r="DA25" s="130" t="s">
        <v>1928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0.49551964313935287</v>
      </c>
      <c r="C26" s="111">
        <f>IF(RES_hhdet_tes!C26=0,"",RES_hhdet_tes!C26/RES_hhdet_fec!C26)</f>
        <v>0.49551964313935293</v>
      </c>
      <c r="D26" s="111">
        <f>IF(RES_hhdet_tes!D26=0,"",RES_hhdet_tes!D26/RES_hhdet_fec!D26)</f>
        <v>0.49551964313935293</v>
      </c>
      <c r="E26" s="111">
        <f>IF(RES_hhdet_tes!E26=0,"",RES_hhdet_tes!E26/RES_hhdet_fec!E26)</f>
        <v>0.49620243569268763</v>
      </c>
      <c r="F26" s="111">
        <f>IF(RES_hhdet_tes!F26=0,"",RES_hhdet_tes!F26/RES_hhdet_fec!F26)</f>
        <v>0.50605897893836083</v>
      </c>
      <c r="G26" s="111">
        <f>IF(RES_hhdet_tes!G26=0,"",RES_hhdet_tes!G26/RES_hhdet_fec!G26)</f>
        <v>0.52050206869528193</v>
      </c>
      <c r="H26" s="111">
        <f>IF(RES_hhdet_tes!H26=0,"",RES_hhdet_tes!H26/RES_hhdet_fec!H26)</f>
        <v>0.53307969771042174</v>
      </c>
      <c r="I26" s="111">
        <f>IF(RES_hhdet_tes!I26=0,"",RES_hhdet_tes!I26/RES_hhdet_fec!I26)</f>
        <v>0.54297024220521672</v>
      </c>
      <c r="J26" s="111">
        <f>IF(RES_hhdet_tes!J26=0,"",RES_hhdet_tes!J26/RES_hhdet_fec!J26)</f>
        <v>0.54949299795442275</v>
      </c>
      <c r="K26" s="111">
        <f>IF(RES_hhdet_tes!K26=0,"",RES_hhdet_tes!K26/RES_hhdet_fec!K26)</f>
        <v>0.55482272819838985</v>
      </c>
      <c r="L26" s="111">
        <f>IF(RES_hhdet_tes!L26=0,"",RES_hhdet_tes!L26/RES_hhdet_fec!L26)</f>
        <v>0.55994395225639071</v>
      </c>
      <c r="M26" s="111">
        <f>IF(RES_hhdet_tes!M26=0,"",RES_hhdet_tes!M26/RES_hhdet_fec!M26)</f>
        <v>0.56733100041713613</v>
      </c>
      <c r="N26" s="111">
        <f>IF(RES_hhdet_tes!N26=0,"",RES_hhdet_tes!N26/RES_hhdet_fec!N26)</f>
        <v>0.58510150324534116</v>
      </c>
      <c r="O26" s="111">
        <f>IF(RES_hhdet_tes!O26=0,"",RES_hhdet_tes!O26/RES_hhdet_fec!O26)</f>
        <v>0.60698410327050423</v>
      </c>
      <c r="P26" s="111">
        <f>IF(RES_hhdet_tes!P26=0,"",RES_hhdet_tes!P26/RES_hhdet_fec!P26)</f>
        <v>0.60791296263299222</v>
      </c>
      <c r="Q26" s="111">
        <f>IF(RES_hhdet_tes!Q26=0,"",RES_hhdet_tes!Q26/RES_hhdet_fec!Q26)</f>
        <v>0.61100182358173627</v>
      </c>
      <c r="R26" s="111">
        <f>IF(RES_hhdet_tes!R26=0,"",RES_hhdet_tes!R26/RES_hhdet_fec!R26)</f>
        <v>0.6202479918242999</v>
      </c>
      <c r="S26" s="111">
        <f>IF(RES_hhdet_tes!S26=0,"",RES_hhdet_tes!S26/RES_hhdet_fec!S26)</f>
        <v>0.63886356884601803</v>
      </c>
      <c r="T26" s="111">
        <f>IF(RES_hhdet_tes!T26=0,"",RES_hhdet_tes!T26/RES_hhdet_fec!T26)</f>
        <v>0.65646896602305738</v>
      </c>
      <c r="U26" s="111">
        <f>IF(RES_hhdet_tes!U26=0,"",RES_hhdet_tes!U26/RES_hhdet_fec!U26)</f>
        <v>0.67473472961840686</v>
      </c>
      <c r="V26" s="111">
        <f>IF(RES_hhdet_tes!V26=0,"",RES_hhdet_tes!V26/RES_hhdet_fec!V26)</f>
        <v>0.69490147495934251</v>
      </c>
      <c r="W26" s="111">
        <f>IF(RES_hhdet_tes!W26=0,"",RES_hhdet_tes!W26/RES_hhdet_fec!W26)</f>
        <v>0.71425826754277932</v>
      </c>
      <c r="DA26" s="63" t="s">
        <v>1929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DA27" s="63" t="s">
        <v>1930</v>
      </c>
    </row>
    <row r="28" spans="1:105" ht="12.95" customHeight="1" x14ac:dyDescent="0.25">
      <c r="A28" s="121" t="s">
        <v>92</v>
      </c>
      <c r="B28" s="124">
        <f>IF(RES_hhdet_tes!B28=0,"",RES_hhdet_tes!B28/RES_hhdet_fec!B28)</f>
        <v>1.8212459755619608</v>
      </c>
      <c r="C28" s="124">
        <f>IF(RES_hhdet_tes!C28=0,"",RES_hhdet_tes!C28/RES_hhdet_fec!C28)</f>
        <v>1.9317293068524952</v>
      </c>
      <c r="D28" s="124">
        <f>IF(RES_hhdet_tes!D28=0,"",RES_hhdet_tes!D28/RES_hhdet_fec!D28)</f>
        <v>2.021215884984914</v>
      </c>
      <c r="E28" s="124">
        <f>IF(RES_hhdet_tes!E28=0,"",RES_hhdet_tes!E28/RES_hhdet_fec!E28)</f>
        <v>2.0743388077700851</v>
      </c>
      <c r="F28" s="124">
        <f>IF(RES_hhdet_tes!F28=0,"",RES_hhdet_tes!F28/RES_hhdet_fec!F28)</f>
        <v>2.2089072265959828</v>
      </c>
      <c r="G28" s="124">
        <f>IF(RES_hhdet_tes!G28=0,"",RES_hhdet_tes!G28/RES_hhdet_fec!G28)</f>
        <v>2.4089966040259005</v>
      </c>
      <c r="H28" s="124">
        <f>IF(RES_hhdet_tes!H28=0,"",RES_hhdet_tes!H28/RES_hhdet_fec!H28)</f>
        <v>2.6074607358703363</v>
      </c>
      <c r="I28" s="124">
        <f>IF(RES_hhdet_tes!I28=0,"",RES_hhdet_tes!I28/RES_hhdet_fec!I28)</f>
        <v>2.7125126363745098</v>
      </c>
      <c r="J28" s="124">
        <f>IF(RES_hhdet_tes!J28=0,"",RES_hhdet_tes!J28/RES_hhdet_fec!J28)</f>
        <v>2.762125747189716</v>
      </c>
      <c r="K28" s="124">
        <f>IF(RES_hhdet_tes!K28=0,"",RES_hhdet_tes!K28/RES_hhdet_fec!K28)</f>
        <v>2.8072149492034333</v>
      </c>
      <c r="L28" s="124">
        <f>IF(RES_hhdet_tes!L28=0,"",RES_hhdet_tes!L28/RES_hhdet_fec!L28)</f>
        <v>2.8320076135437233</v>
      </c>
      <c r="M28" s="124">
        <f>IF(RES_hhdet_tes!M28=0,"",RES_hhdet_tes!M28/RES_hhdet_fec!M28)</f>
        <v>2.8504681192304342</v>
      </c>
      <c r="N28" s="124">
        <f>IF(RES_hhdet_tes!N28=0,"",RES_hhdet_tes!N28/RES_hhdet_fec!N28)</f>
        <v>2.8842912793879303</v>
      </c>
      <c r="O28" s="124">
        <f>IF(RES_hhdet_tes!O28=0,"",RES_hhdet_tes!O28/RES_hhdet_fec!O28)</f>
        <v>2.9923069311655439</v>
      </c>
      <c r="P28" s="124">
        <f>IF(RES_hhdet_tes!P28=0,"",RES_hhdet_tes!P28/RES_hhdet_fec!P28)</f>
        <v>3.1670783745980802</v>
      </c>
      <c r="Q28" s="124">
        <f>IF(RES_hhdet_tes!Q28=0,"",RES_hhdet_tes!Q28/RES_hhdet_fec!Q28)</f>
        <v>3.3666185491366947</v>
      </c>
      <c r="R28" s="124">
        <f>IF(RES_hhdet_tes!R28=0,"",RES_hhdet_tes!R28/RES_hhdet_fec!R28)</f>
        <v>3.5392147766652364</v>
      </c>
      <c r="S28" s="124">
        <f>IF(RES_hhdet_tes!S28=0,"",RES_hhdet_tes!S28/RES_hhdet_fec!S28)</f>
        <v>3.7174657733027194</v>
      </c>
      <c r="T28" s="124">
        <f>IF(RES_hhdet_tes!T28=0,"",RES_hhdet_tes!T28/RES_hhdet_fec!T28)</f>
        <v>3.8258515288072599</v>
      </c>
      <c r="U28" s="124">
        <f>IF(RES_hhdet_tes!U28=0,"",RES_hhdet_tes!U28/RES_hhdet_fec!U28)</f>
        <v>3.918473469827858</v>
      </c>
      <c r="V28" s="124">
        <f>IF(RES_hhdet_tes!V28=0,"",RES_hhdet_tes!V28/RES_hhdet_fec!V28)</f>
        <v>4.0101069381005043</v>
      </c>
      <c r="W28" s="124">
        <f>IF(RES_hhdet_tes!W28=0,"",RES_hhdet_tes!W28/RES_hhdet_fec!W28)</f>
        <v>4.0740110531770721</v>
      </c>
      <c r="DA28" s="130" t="s">
        <v>1931</v>
      </c>
    </row>
    <row r="29" spans="1:105" ht="12" customHeight="1" x14ac:dyDescent="0.25">
      <c r="A29" s="97" t="s">
        <v>53</v>
      </c>
      <c r="B29" s="111">
        <f>IF(RES_hhdet_tes!B29=0,"",RES_hhdet_tes!B29/RES_hhdet_fec!B29)</f>
        <v>1.8212459755619608</v>
      </c>
      <c r="C29" s="111">
        <f>IF(RES_hhdet_tes!C29=0,"",RES_hhdet_tes!C29/RES_hhdet_fec!C29)</f>
        <v>1.9317293068524952</v>
      </c>
      <c r="D29" s="111">
        <f>IF(RES_hhdet_tes!D29=0,"",RES_hhdet_tes!D29/RES_hhdet_fec!D29)</f>
        <v>2.021215884984914</v>
      </c>
      <c r="E29" s="111">
        <f>IF(RES_hhdet_tes!E29=0,"",RES_hhdet_tes!E29/RES_hhdet_fec!E29)</f>
        <v>2.0743388077700851</v>
      </c>
      <c r="F29" s="111">
        <f>IF(RES_hhdet_tes!F29=0,"",RES_hhdet_tes!F29/RES_hhdet_fec!F29)</f>
        <v>2.2089072265959828</v>
      </c>
      <c r="G29" s="111">
        <f>IF(RES_hhdet_tes!G29=0,"",RES_hhdet_tes!G29/RES_hhdet_fec!G29)</f>
        <v>2.4089966040259005</v>
      </c>
      <c r="H29" s="111">
        <f>IF(RES_hhdet_tes!H29=0,"",RES_hhdet_tes!H29/RES_hhdet_fec!H29)</f>
        <v>2.6074607358703363</v>
      </c>
      <c r="I29" s="111">
        <f>IF(RES_hhdet_tes!I29=0,"",RES_hhdet_tes!I29/RES_hhdet_fec!I29)</f>
        <v>2.7125126363745098</v>
      </c>
      <c r="J29" s="111">
        <f>IF(RES_hhdet_tes!J29=0,"",RES_hhdet_tes!J29/RES_hhdet_fec!J29)</f>
        <v>2.762125747189716</v>
      </c>
      <c r="K29" s="111">
        <f>IF(RES_hhdet_tes!K29=0,"",RES_hhdet_tes!K29/RES_hhdet_fec!K29)</f>
        <v>2.8072149492034333</v>
      </c>
      <c r="L29" s="111">
        <f>IF(RES_hhdet_tes!L29=0,"",RES_hhdet_tes!L29/RES_hhdet_fec!L29)</f>
        <v>2.8320076135437233</v>
      </c>
      <c r="M29" s="111">
        <f>IF(RES_hhdet_tes!M29=0,"",RES_hhdet_tes!M29/RES_hhdet_fec!M29)</f>
        <v>2.8504681192304342</v>
      </c>
      <c r="N29" s="111">
        <f>IF(RES_hhdet_tes!N29=0,"",RES_hhdet_tes!N29/RES_hhdet_fec!N29)</f>
        <v>2.8842912793879303</v>
      </c>
      <c r="O29" s="111">
        <f>IF(RES_hhdet_tes!O29=0,"",RES_hhdet_tes!O29/RES_hhdet_fec!O29)</f>
        <v>2.9923069311655439</v>
      </c>
      <c r="P29" s="111">
        <f>IF(RES_hhdet_tes!P29=0,"",RES_hhdet_tes!P29/RES_hhdet_fec!P29)</f>
        <v>3.1670783745980802</v>
      </c>
      <c r="Q29" s="111">
        <f>IF(RES_hhdet_tes!Q29=0,"",RES_hhdet_tes!Q29/RES_hhdet_fec!Q29)</f>
        <v>3.3666185491366947</v>
      </c>
      <c r="R29" s="111">
        <f>IF(RES_hhdet_tes!R29=0,"",RES_hhdet_tes!R29/RES_hhdet_fec!R29)</f>
        <v>3.5392147766652364</v>
      </c>
      <c r="S29" s="111">
        <f>IF(RES_hhdet_tes!S29=0,"",RES_hhdet_tes!S29/RES_hhdet_fec!S29)</f>
        <v>3.7174657733027194</v>
      </c>
      <c r="T29" s="111">
        <f>IF(RES_hhdet_tes!T29=0,"",RES_hhdet_tes!T29/RES_hhdet_fec!T29)</f>
        <v>3.8258515288072599</v>
      </c>
      <c r="U29" s="111">
        <f>IF(RES_hhdet_tes!U29=0,"",RES_hhdet_tes!U29/RES_hhdet_fec!U29)</f>
        <v>3.918473469827858</v>
      </c>
      <c r="V29" s="111">
        <f>IF(RES_hhdet_tes!V29=0,"",RES_hhdet_tes!V29/RES_hhdet_fec!V29)</f>
        <v>4.0101069381005043</v>
      </c>
      <c r="W29" s="111">
        <f>IF(RES_hhdet_tes!W29=0,"",RES_hhdet_tes!W29/RES_hhdet_fec!W29)</f>
        <v>4.0740110531770721</v>
      </c>
      <c r="DA29" s="63" t="s">
        <v>1932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0.70628929969928</v>
      </c>
      <c r="C30" s="124">
        <f>IF(RES_hhdet_tes!C30=0,"",RES_hhdet_tes!C30/RES_hhdet_fec!C30)</f>
        <v>0.70882752946122751</v>
      </c>
      <c r="D30" s="124">
        <f>IF(RES_hhdet_tes!D30=0,"",RES_hhdet_tes!D30/RES_hhdet_fec!D30)</f>
        <v>0.71107419245200454</v>
      </c>
      <c r="E30" s="124">
        <f>IF(RES_hhdet_tes!E30=0,"",RES_hhdet_tes!E30/RES_hhdet_fec!E30)</f>
        <v>0.71697551664996539</v>
      </c>
      <c r="F30" s="124">
        <f>IF(RES_hhdet_tes!F30=0,"",RES_hhdet_tes!F30/RES_hhdet_fec!F30)</f>
        <v>0.72776864074141157</v>
      </c>
      <c r="G30" s="124">
        <f>IF(RES_hhdet_tes!G30=0,"",RES_hhdet_tes!G30/RES_hhdet_fec!G30)</f>
        <v>0.74321094402774213</v>
      </c>
      <c r="H30" s="124">
        <f>IF(RES_hhdet_tes!H30=0,"",RES_hhdet_tes!H30/RES_hhdet_fec!H30)</f>
        <v>0.76212101217690931</v>
      </c>
      <c r="I30" s="124">
        <f>IF(RES_hhdet_tes!I30=0,"",RES_hhdet_tes!I30/RES_hhdet_fec!I30)</f>
        <v>0.76322841292661681</v>
      </c>
      <c r="J30" s="124">
        <f>IF(RES_hhdet_tes!J30=0,"",RES_hhdet_tes!J30/RES_hhdet_fec!J30)</f>
        <v>0.76169208623209772</v>
      </c>
      <c r="K30" s="124">
        <f>IF(RES_hhdet_tes!K30=0,"",RES_hhdet_tes!K30/RES_hhdet_fec!K30)</f>
        <v>0.76522619093903654</v>
      </c>
      <c r="L30" s="124">
        <f>IF(RES_hhdet_tes!L30=0,"",RES_hhdet_tes!L30/RES_hhdet_fec!L30)</f>
        <v>0.77171442960598524</v>
      </c>
      <c r="M30" s="124">
        <f>IF(RES_hhdet_tes!M30=0,"",RES_hhdet_tes!M30/RES_hhdet_fec!M30)</f>
        <v>0.76990019381109176</v>
      </c>
      <c r="N30" s="124">
        <f>IF(RES_hhdet_tes!N30=0,"",RES_hhdet_tes!N30/RES_hhdet_fec!N30)</f>
        <v>0.77594221318688805</v>
      </c>
      <c r="O30" s="124">
        <f>IF(RES_hhdet_tes!O30=0,"",RES_hhdet_tes!O30/RES_hhdet_fec!O30)</f>
        <v>0.79018103996472311</v>
      </c>
      <c r="P30" s="124">
        <f>IF(RES_hhdet_tes!P30=0,"",RES_hhdet_tes!P30/RES_hhdet_fec!P30)</f>
        <v>0.79475382030374486</v>
      </c>
      <c r="Q30" s="124">
        <f>IF(RES_hhdet_tes!Q30=0,"",RES_hhdet_tes!Q30/RES_hhdet_fec!Q30)</f>
        <v>0.80698229897445461</v>
      </c>
      <c r="R30" s="124">
        <f>IF(RES_hhdet_tes!R30=0,"",RES_hhdet_tes!R30/RES_hhdet_fec!R30)</f>
        <v>0.81369591012069675</v>
      </c>
      <c r="S30" s="124">
        <f>IF(RES_hhdet_tes!S30=0,"",RES_hhdet_tes!S30/RES_hhdet_fec!S30)</f>
        <v>0.81699722153533316</v>
      </c>
      <c r="T30" s="124">
        <f>IF(RES_hhdet_tes!T30=0,"",RES_hhdet_tes!T30/RES_hhdet_fec!T30)</f>
        <v>0.81787138337773091</v>
      </c>
      <c r="U30" s="124">
        <f>IF(RES_hhdet_tes!U30=0,"",RES_hhdet_tes!U30/RES_hhdet_fec!U30)</f>
        <v>0.82463652742058713</v>
      </c>
      <c r="V30" s="124">
        <f>IF(RES_hhdet_tes!V30=0,"",RES_hhdet_tes!V30/RES_hhdet_fec!V30)</f>
        <v>0.83264340029134143</v>
      </c>
      <c r="W30" s="124">
        <f>IF(RES_hhdet_tes!W30=0,"",RES_hhdet_tes!W30/RES_hhdet_fec!W30)</f>
        <v>0.83789861500389951</v>
      </c>
      <c r="DA30" s="130" t="s">
        <v>1933</v>
      </c>
    </row>
    <row r="31" spans="1:105" ht="12" customHeight="1" x14ac:dyDescent="0.25">
      <c r="A31" s="97" t="s">
        <v>141</v>
      </c>
      <c r="B31" s="111">
        <f>IF(RES_hhdet_tes!B31=0,"",RES_hhdet_tes!B31/RES_hhdet_fec!B31)</f>
        <v>0.60257320953619731</v>
      </c>
      <c r="C31" s="111">
        <f>IF(RES_hhdet_tes!C31=0,"",RES_hhdet_tes!C31/RES_hhdet_fec!C31)</f>
        <v>0.60274128823216433</v>
      </c>
      <c r="D31" s="111">
        <f>IF(RES_hhdet_tes!D31=0,"",RES_hhdet_tes!D31/RES_hhdet_fec!D31)</f>
        <v>0.60341947869533918</v>
      </c>
      <c r="E31" s="111">
        <f>IF(RES_hhdet_tes!E31=0,"",RES_hhdet_tes!E31/RES_hhdet_fec!E31)</f>
        <v>0.60589409859626808</v>
      </c>
      <c r="F31" s="111">
        <f>IF(RES_hhdet_tes!F31=0,"",RES_hhdet_tes!F31/RES_hhdet_fec!F31)</f>
        <v>0.6134952497308539</v>
      </c>
      <c r="G31" s="111">
        <f>IF(RES_hhdet_tes!G31=0,"",RES_hhdet_tes!G31/RES_hhdet_fec!G31)</f>
        <v>0.62236361033722742</v>
      </c>
      <c r="H31" s="111">
        <f>IF(RES_hhdet_tes!H31=0,"",RES_hhdet_tes!H31/RES_hhdet_fec!H31)</f>
        <v>0.62848985034163041</v>
      </c>
      <c r="I31" s="111">
        <f>IF(RES_hhdet_tes!I31=0,"",RES_hhdet_tes!I31/RES_hhdet_fec!I31)</f>
        <v>0.63088156857089106</v>
      </c>
      <c r="J31" s="111">
        <f>IF(RES_hhdet_tes!J31=0,"",RES_hhdet_tes!J31/RES_hhdet_fec!J31)</f>
        <v>0.6310730663827202</v>
      </c>
      <c r="K31" s="111">
        <f>IF(RES_hhdet_tes!K31=0,"",RES_hhdet_tes!K31/RES_hhdet_fec!K31)</f>
        <v>0.63130005392314015</v>
      </c>
      <c r="L31" s="111">
        <f>IF(RES_hhdet_tes!L31=0,"",RES_hhdet_tes!L31/RES_hhdet_fec!L31)</f>
        <v>0.63167023866026406</v>
      </c>
      <c r="M31" s="111">
        <f>IF(RES_hhdet_tes!M31=0,"",RES_hhdet_tes!M31/RES_hhdet_fec!M31)</f>
        <v>0.63248554348826058</v>
      </c>
      <c r="N31" s="111">
        <f>IF(RES_hhdet_tes!N31=0,"",RES_hhdet_tes!N31/RES_hhdet_fec!N31)</f>
        <v>0.64206124006504439</v>
      </c>
      <c r="O31" s="111">
        <f>IF(RES_hhdet_tes!O31=0,"",RES_hhdet_tes!O31/RES_hhdet_fec!O31)</f>
        <v>0.66719418274750175</v>
      </c>
      <c r="P31" s="111">
        <f>IF(RES_hhdet_tes!P31=0,"",RES_hhdet_tes!P31/RES_hhdet_fec!P31)</f>
        <v>0.683100253919806</v>
      </c>
      <c r="Q31" s="111">
        <f>IF(RES_hhdet_tes!Q31=0,"",RES_hhdet_tes!Q31/RES_hhdet_fec!Q31)</f>
        <v>0.69212529847827819</v>
      </c>
      <c r="R31" s="111">
        <f>IF(RES_hhdet_tes!R31=0,"",RES_hhdet_tes!R31/RES_hhdet_fec!R31)</f>
        <v>0.69502925105536129</v>
      </c>
      <c r="S31" s="111">
        <f>IF(RES_hhdet_tes!S31=0,"",RES_hhdet_tes!S31/RES_hhdet_fec!S31)</f>
        <v>0.7077721027579188</v>
      </c>
      <c r="T31" s="111">
        <f>IF(RES_hhdet_tes!T31=0,"",RES_hhdet_tes!T31/RES_hhdet_fec!T31)</f>
        <v>0.72190941558909227</v>
      </c>
      <c r="U31" s="111">
        <f>IF(RES_hhdet_tes!U31=0,"",RES_hhdet_tes!U31/RES_hhdet_fec!U31)</f>
        <v>0.74324702315766678</v>
      </c>
      <c r="V31" s="111">
        <f>IF(RES_hhdet_tes!V31=0,"",RES_hhdet_tes!V31/RES_hhdet_fec!V31)</f>
        <v>0.77548823462096883</v>
      </c>
      <c r="W31" s="111">
        <f>IF(RES_hhdet_tes!W31=0,"",RES_hhdet_tes!W31/RES_hhdet_fec!W31)</f>
        <v>0.80267087294155259</v>
      </c>
      <c r="DA31" s="63" t="s">
        <v>1934</v>
      </c>
    </row>
    <row r="32" spans="1:105" ht="12" customHeight="1" x14ac:dyDescent="0.25">
      <c r="A32" s="97" t="s">
        <v>140</v>
      </c>
      <c r="B32" s="111">
        <f>IF(RES_hhdet_tes!B32=0,"",RES_hhdet_tes!B32/RES_hhdet_fec!B32)</f>
        <v>0.80181900537801365</v>
      </c>
      <c r="C32" s="111">
        <f>IF(RES_hhdet_tes!C32=0,"",RES_hhdet_tes!C32/RES_hhdet_fec!C32)</f>
        <v>0.80250850217461889</v>
      </c>
      <c r="D32" s="111">
        <f>IF(RES_hhdet_tes!D32=0,"",RES_hhdet_tes!D32/RES_hhdet_fec!D32)</f>
        <v>0.80230420756512544</v>
      </c>
      <c r="E32" s="111">
        <f>IF(RES_hhdet_tes!E32=0,"",RES_hhdet_tes!E32/RES_hhdet_fec!E32)</f>
        <v>0.80379263325839279</v>
      </c>
      <c r="F32" s="111">
        <f>IF(RES_hhdet_tes!F32=0,"",RES_hhdet_tes!F32/RES_hhdet_fec!F32)</f>
        <v>0.80420955768581281</v>
      </c>
      <c r="G32" s="111">
        <f>IF(RES_hhdet_tes!G32=0,"",RES_hhdet_tes!G32/RES_hhdet_fec!G32)</f>
        <v>0.8168343840539698</v>
      </c>
      <c r="H32" s="111">
        <f>IF(RES_hhdet_tes!H32=0,"",RES_hhdet_tes!H32/RES_hhdet_fec!H32)</f>
        <v>0.84735419017445257</v>
      </c>
      <c r="I32" s="111">
        <f>IF(RES_hhdet_tes!I32=0,"",RES_hhdet_tes!I32/RES_hhdet_fec!I32)</f>
        <v>0.84005360178861643</v>
      </c>
      <c r="J32" s="111">
        <f>IF(RES_hhdet_tes!J32=0,"",RES_hhdet_tes!J32/RES_hhdet_fec!J32)</f>
        <v>0.82801957887874056</v>
      </c>
      <c r="K32" s="111">
        <f>IF(RES_hhdet_tes!K32=0,"",RES_hhdet_tes!K32/RES_hhdet_fec!K32)</f>
        <v>0.82579912281201717</v>
      </c>
      <c r="L32" s="111">
        <f>IF(RES_hhdet_tes!L32=0,"",RES_hhdet_tes!L32/RES_hhdet_fec!L32)</f>
        <v>0.84360143214751604</v>
      </c>
      <c r="M32" s="111">
        <f>IF(RES_hhdet_tes!M32=0,"",RES_hhdet_tes!M32/RES_hhdet_fec!M32)</f>
        <v>0.83079469116980165</v>
      </c>
      <c r="N32" s="111" t="str">
        <f>IF(RES_hhdet_tes!N32=0,"",RES_hhdet_tes!N32/RES_hhdet_fec!N32)</f>
        <v/>
      </c>
      <c r="O32" s="111" t="str">
        <f>IF(RES_hhdet_tes!O32=0,"",RES_hhdet_tes!O32/RES_hhdet_fec!O32)</f>
        <v/>
      </c>
      <c r="P32" s="111" t="str">
        <f>IF(RES_hhdet_tes!P32=0,"",RES_hhdet_tes!P32/RES_hhdet_fec!P32)</f>
        <v/>
      </c>
      <c r="Q32" s="111" t="str">
        <f>IF(RES_hhdet_tes!Q32=0,"",RES_hhdet_tes!Q32/RES_hhdet_fec!Q32)</f>
        <v/>
      </c>
      <c r="R32" s="111" t="str">
        <f>IF(RES_hhdet_tes!R32=0,"",RES_hhdet_tes!R32/RES_hhdet_fec!R32)</f>
        <v/>
      </c>
      <c r="S32" s="111" t="str">
        <f>IF(RES_hhdet_tes!S32=0,"",RES_hhdet_tes!S32/RES_hhdet_fec!S32)</f>
        <v/>
      </c>
      <c r="T32" s="111" t="str">
        <f>IF(RES_hhdet_tes!T32=0,"",RES_hhdet_tes!T32/RES_hhdet_fec!T32)</f>
        <v/>
      </c>
      <c r="U32" s="111" t="str">
        <f>IF(RES_hhdet_tes!U32=0,"",RES_hhdet_tes!U32/RES_hhdet_fec!U32)</f>
        <v/>
      </c>
      <c r="V32" s="111" t="str">
        <f>IF(RES_hhdet_tes!V32=0,"",RES_hhdet_tes!V32/RES_hhdet_fec!V32)</f>
        <v/>
      </c>
      <c r="W32" s="111" t="str">
        <f>IF(RES_hhdet_tes!W32=0,"",RES_hhdet_tes!W32/RES_hhdet_fec!W32)</f>
        <v/>
      </c>
      <c r="DA32" s="63" t="s">
        <v>1935</v>
      </c>
    </row>
    <row r="33" spans="1:105" ht="12" customHeight="1" x14ac:dyDescent="0.25">
      <c r="A33" s="100" t="s">
        <v>50</v>
      </c>
      <c r="B33" s="112">
        <f>IF(RES_hhdet_tes!B33=0,"",RES_hhdet_tes!B33/RES_hhdet_fec!B33)</f>
        <v>0.60257320953619731</v>
      </c>
      <c r="C33" s="112">
        <f>IF(RES_hhdet_tes!C33=0,"",RES_hhdet_tes!C33/RES_hhdet_fec!C33)</f>
        <v>0.60257320953619731</v>
      </c>
      <c r="D33" s="112">
        <f>IF(RES_hhdet_tes!D33=0,"",RES_hhdet_tes!D33/RES_hhdet_fec!D33)</f>
        <v>0.60257320953619731</v>
      </c>
      <c r="E33" s="112">
        <f>IF(RES_hhdet_tes!E33=0,"",RES_hhdet_tes!E33/RES_hhdet_fec!E33)</f>
        <v>0.60257320953619731</v>
      </c>
      <c r="F33" s="112">
        <f>IF(RES_hhdet_tes!F33=0,"",RES_hhdet_tes!F33/RES_hhdet_fec!F33)</f>
        <v>0.60257320953619731</v>
      </c>
      <c r="G33" s="112">
        <f>IF(RES_hhdet_tes!G33=0,"",RES_hhdet_tes!G33/RES_hhdet_fec!G33)</f>
        <v>0.6234128672405771</v>
      </c>
      <c r="H33" s="112">
        <f>IF(RES_hhdet_tes!H33=0,"",RES_hhdet_tes!H33/RES_hhdet_fec!H33)</f>
        <v>0.63071322038363031</v>
      </c>
      <c r="I33" s="112">
        <f>IF(RES_hhdet_tes!I33=0,"",RES_hhdet_tes!I33/RES_hhdet_fec!I33)</f>
        <v>0.63071322038363031</v>
      </c>
      <c r="J33" s="112">
        <f>IF(RES_hhdet_tes!J33=0,"",RES_hhdet_tes!J33/RES_hhdet_fec!J33)</f>
        <v>0.63071322038363031</v>
      </c>
      <c r="K33" s="112">
        <f>IF(RES_hhdet_tes!K33=0,"",RES_hhdet_tes!K33/RES_hhdet_fec!K33)</f>
        <v>0.63071322038363042</v>
      </c>
      <c r="L33" s="112">
        <f>IF(RES_hhdet_tes!L33=0,"",RES_hhdet_tes!L33/RES_hhdet_fec!L33)</f>
        <v>0.63071322038363031</v>
      </c>
      <c r="M33" s="112">
        <f>IF(RES_hhdet_tes!M33=0,"",RES_hhdet_tes!M33/RES_hhdet_fec!M33)</f>
        <v>0.63071322038363031</v>
      </c>
      <c r="N33" s="112" t="str">
        <f>IF(RES_hhdet_tes!N33=0,"",RES_hhdet_tes!N33/RES_hhdet_fec!N33)</f>
        <v/>
      </c>
      <c r="O33" s="112" t="str">
        <f>IF(RES_hhdet_tes!O33=0,"",RES_hhdet_tes!O33/RES_hhdet_fec!O33)</f>
        <v/>
      </c>
      <c r="P33" s="112" t="str">
        <f>IF(RES_hhdet_tes!P33=0,"",RES_hhdet_tes!P33/RES_hhdet_fec!P33)</f>
        <v/>
      </c>
      <c r="Q33" s="112" t="str">
        <f>IF(RES_hhdet_tes!Q33=0,"",RES_hhdet_tes!Q33/RES_hhdet_fec!Q33)</f>
        <v/>
      </c>
      <c r="R33" s="112" t="str">
        <f>IF(RES_hhdet_tes!R33=0,"",RES_hhdet_tes!R33/RES_hhdet_fec!R33)</f>
        <v/>
      </c>
      <c r="S33" s="112" t="str">
        <f>IF(RES_hhdet_tes!S33=0,"",RES_hhdet_tes!S33/RES_hhdet_fec!S33)</f>
        <v/>
      </c>
      <c r="T33" s="112" t="str">
        <f>IF(RES_hhdet_tes!T33=0,"",RES_hhdet_tes!T33/RES_hhdet_fec!T33)</f>
        <v/>
      </c>
      <c r="U33" s="112" t="str">
        <f>IF(RES_hhdet_tes!U33=0,"",RES_hhdet_tes!U33/RES_hhdet_fec!U33)</f>
        <v/>
      </c>
      <c r="V33" s="112" t="str">
        <f>IF(RES_hhdet_tes!V33=0,"",RES_hhdet_tes!V33/RES_hhdet_fec!V33)</f>
        <v/>
      </c>
      <c r="W33" s="112" t="str">
        <f>IF(RES_hhdet_tes!W33=0,"",RES_hhdet_tes!W33/RES_hhdet_fec!W33)</f>
        <v/>
      </c>
      <c r="DA33" s="131" t="s">
        <v>1936</v>
      </c>
    </row>
    <row r="34" spans="1:105" ht="12" customHeight="1" x14ac:dyDescent="0.25">
      <c r="A34" s="103" t="s">
        <v>52</v>
      </c>
      <c r="B34" s="113">
        <f>IF(RES_hhdet_tes!B34=0,"",RES_hhdet_tes!B34/RES_hhdet_fec!B34)</f>
        <v>1</v>
      </c>
      <c r="C34" s="113">
        <f>IF(RES_hhdet_tes!C34=0,"",RES_hhdet_tes!C34/RES_hhdet_fec!C34)</f>
        <v>1</v>
      </c>
      <c r="D34" s="113">
        <f>IF(RES_hhdet_tes!D34=0,"",RES_hhdet_tes!D34/RES_hhdet_fec!D34)</f>
        <v>1</v>
      </c>
      <c r="E34" s="113">
        <f>IF(RES_hhdet_tes!E34=0,"",RES_hhdet_tes!E34/RES_hhdet_fec!E34)</f>
        <v>1</v>
      </c>
      <c r="F34" s="113">
        <f>IF(RES_hhdet_tes!F34=0,"",RES_hhdet_tes!F34/RES_hhdet_fec!F34)</f>
        <v>1</v>
      </c>
      <c r="G34" s="113">
        <f>IF(RES_hhdet_tes!G34=0,"",RES_hhdet_tes!G34/RES_hhdet_fec!G34)</f>
        <v>1</v>
      </c>
      <c r="H34" s="113">
        <f>IF(RES_hhdet_tes!H34=0,"",RES_hhdet_tes!H34/RES_hhdet_fec!H34)</f>
        <v>1</v>
      </c>
      <c r="I34" s="113">
        <f>IF(RES_hhdet_tes!I34=0,"",RES_hhdet_tes!I34/RES_hhdet_fec!I34)</f>
        <v>1</v>
      </c>
      <c r="J34" s="113">
        <f>IF(RES_hhdet_tes!J34=0,"",RES_hhdet_tes!J34/RES_hhdet_fec!J34)</f>
        <v>1</v>
      </c>
      <c r="K34" s="113">
        <f>IF(RES_hhdet_tes!K34=0,"",RES_hhdet_tes!K34/RES_hhdet_fec!K34)</f>
        <v>1</v>
      </c>
      <c r="L34" s="113">
        <f>IF(RES_hhdet_tes!L34=0,"",RES_hhdet_tes!L34/RES_hhdet_fec!L34)</f>
        <v>1</v>
      </c>
      <c r="M34" s="113">
        <f>IF(RES_hhdet_tes!M34=0,"",RES_hhdet_tes!M34/RES_hhdet_fec!M34)</f>
        <v>1</v>
      </c>
      <c r="N34" s="113" t="str">
        <f>IF(RES_hhdet_tes!N34=0,"",RES_hhdet_tes!N34/RES_hhdet_fec!N34)</f>
        <v/>
      </c>
      <c r="O34" s="113" t="str">
        <f>IF(RES_hhdet_tes!O34=0,"",RES_hhdet_tes!O34/RES_hhdet_fec!O34)</f>
        <v/>
      </c>
      <c r="P34" s="113" t="str">
        <f>IF(RES_hhdet_tes!P34=0,"",RES_hhdet_tes!P34/RES_hhdet_fec!P34)</f>
        <v/>
      </c>
      <c r="Q34" s="113" t="str">
        <f>IF(RES_hhdet_tes!Q34=0,"",RES_hhdet_tes!Q34/RES_hhdet_fec!Q34)</f>
        <v/>
      </c>
      <c r="R34" s="113" t="str">
        <f>IF(RES_hhdet_tes!R34=0,"",RES_hhdet_tes!R34/RES_hhdet_fec!R34)</f>
        <v/>
      </c>
      <c r="S34" s="113" t="str">
        <f>IF(RES_hhdet_tes!S34=0,"",RES_hhdet_tes!S34/RES_hhdet_fec!S34)</f>
        <v/>
      </c>
      <c r="T34" s="113" t="str">
        <f>IF(RES_hhdet_tes!T34=0,"",RES_hhdet_tes!T34/RES_hhdet_fec!T34)</f>
        <v/>
      </c>
      <c r="U34" s="113" t="str">
        <f>IF(RES_hhdet_tes!U34=0,"",RES_hhdet_tes!U34/RES_hhdet_fec!U34)</f>
        <v/>
      </c>
      <c r="V34" s="113" t="str">
        <f>IF(RES_hhdet_tes!V34=0,"",RES_hhdet_tes!V34/RES_hhdet_fec!V34)</f>
        <v/>
      </c>
      <c r="W34" s="113" t="str">
        <f>IF(RES_hhdet_tes!W34=0,"",RES_hhdet_tes!W34/RES_hhdet_fec!W34)</f>
        <v/>
      </c>
      <c r="DA34" s="132" t="s">
        <v>1937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0.67508041869974345</v>
      </c>
      <c r="C35" s="112">
        <f>IF(RES_hhdet_tes!C35=0,"",RES_hhdet_tes!C35/RES_hhdet_fec!C35)</f>
        <v>0.6766294539912957</v>
      </c>
      <c r="D35" s="112">
        <f>IF(RES_hhdet_tes!D35=0,"",RES_hhdet_tes!D35/RES_hhdet_fec!D35)</f>
        <v>0.67911196153130882</v>
      </c>
      <c r="E35" s="112">
        <f>IF(RES_hhdet_tes!E35=0,"",RES_hhdet_tes!E35/RES_hhdet_fec!E35)</f>
        <v>0.68258455876005331</v>
      </c>
      <c r="F35" s="112">
        <f>IF(RES_hhdet_tes!F35=0,"",RES_hhdet_tes!F35/RES_hhdet_fec!F35)</f>
        <v>0.68774418329776899</v>
      </c>
      <c r="G35" s="112">
        <f>IF(RES_hhdet_tes!G35=0,"",RES_hhdet_tes!G35/RES_hhdet_fec!G35)</f>
        <v>0.69359878236571093</v>
      </c>
      <c r="H35" s="112">
        <f>IF(RES_hhdet_tes!H35=0,"",RES_hhdet_tes!H35/RES_hhdet_fec!H35)</f>
        <v>0.70029255011488967</v>
      </c>
      <c r="I35" s="112">
        <f>IF(RES_hhdet_tes!I35=0,"",RES_hhdet_tes!I35/RES_hhdet_fec!I35)</f>
        <v>0.70344273548707448</v>
      </c>
      <c r="J35" s="112">
        <f>IF(RES_hhdet_tes!J35=0,"",RES_hhdet_tes!J35/RES_hhdet_fec!J35)</f>
        <v>0.70391830274115108</v>
      </c>
      <c r="K35" s="112">
        <f>IF(RES_hhdet_tes!K35=0,"",RES_hhdet_tes!K35/RES_hhdet_fec!K35)</f>
        <v>0.70427230481684155</v>
      </c>
      <c r="L35" s="112">
        <f>IF(RES_hhdet_tes!L35=0,"",RES_hhdet_tes!L35/RES_hhdet_fec!L35)</f>
        <v>0.70487021611642797</v>
      </c>
      <c r="M35" s="112">
        <f>IF(RES_hhdet_tes!M35=0,"",RES_hhdet_tes!M35/RES_hhdet_fec!M35)</f>
        <v>0.70624649555681918</v>
      </c>
      <c r="N35" s="112">
        <f>IF(RES_hhdet_tes!N35=0,"",RES_hhdet_tes!N35/RES_hhdet_fec!N35)</f>
        <v>0.71107673663586279</v>
      </c>
      <c r="O35" s="112">
        <f>IF(RES_hhdet_tes!O35=0,"",RES_hhdet_tes!O35/RES_hhdet_fec!O35)</f>
        <v>0.71870702344695836</v>
      </c>
      <c r="P35" s="112">
        <f>IF(RES_hhdet_tes!P35=0,"",RES_hhdet_tes!P35/RES_hhdet_fec!P35)</f>
        <v>0.72476826194728861</v>
      </c>
      <c r="Q35" s="112">
        <f>IF(RES_hhdet_tes!Q35=0,"",RES_hhdet_tes!Q35/RES_hhdet_fec!Q35)</f>
        <v>0.73020899114885551</v>
      </c>
      <c r="R35" s="112">
        <f>IF(RES_hhdet_tes!R35=0,"",RES_hhdet_tes!R35/RES_hhdet_fec!R35)</f>
        <v>0.73465768676402876</v>
      </c>
      <c r="S35" s="112">
        <f>IF(RES_hhdet_tes!S35=0,"",RES_hhdet_tes!S35/RES_hhdet_fec!S35)</f>
        <v>0.74055741802533614</v>
      </c>
      <c r="T35" s="112">
        <f>IF(RES_hhdet_tes!T35=0,"",RES_hhdet_tes!T35/RES_hhdet_fec!T35)</f>
        <v>0.74886644855171092</v>
      </c>
      <c r="U35" s="112">
        <f>IF(RES_hhdet_tes!U35=0,"",RES_hhdet_tes!U35/RES_hhdet_fec!U35)</f>
        <v>0.75823846319940724</v>
      </c>
      <c r="V35" s="112">
        <f>IF(RES_hhdet_tes!V35=0,"",RES_hhdet_tes!V35/RES_hhdet_fec!V35)</f>
        <v>0.76964645136252985</v>
      </c>
      <c r="W35" s="112">
        <f>IF(RES_hhdet_tes!W35=0,"",RES_hhdet_tes!W35/RES_hhdet_fec!W35)</f>
        <v>0.77889701969000924</v>
      </c>
      <c r="DA35" s="131" t="s">
        <v>1938</v>
      </c>
    </row>
    <row r="36" spans="1:105" ht="12" customHeight="1" x14ac:dyDescent="0.25">
      <c r="A36" s="107" t="s">
        <v>121</v>
      </c>
      <c r="B36" s="113">
        <f>IF(RES_hhdet_tes!B36=0,"",RES_hhdet_tes!B36/RES_hhdet_fec!B36)</f>
        <v>0.84731506660730416</v>
      </c>
      <c r="C36" s="113">
        <f>IF(RES_hhdet_tes!C36=0,"",RES_hhdet_tes!C36/RES_hhdet_fec!C36)</f>
        <v>0.84884536826960455</v>
      </c>
      <c r="D36" s="113">
        <f>IF(RES_hhdet_tes!D36=0,"",RES_hhdet_tes!D36/RES_hhdet_fec!D36)</f>
        <v>0.84987039424072264</v>
      </c>
      <c r="E36" s="113">
        <f>IF(RES_hhdet_tes!E36=0,"",RES_hhdet_tes!E36/RES_hhdet_fec!E36)</f>
        <v>0.85363720657884767</v>
      </c>
      <c r="F36" s="113">
        <f>IF(RES_hhdet_tes!F36=0,"",RES_hhdet_tes!F36/RES_hhdet_fec!F36)</f>
        <v>0.85802792572062114</v>
      </c>
      <c r="G36" s="113">
        <f>IF(RES_hhdet_tes!G36=0,"",RES_hhdet_tes!G36/RES_hhdet_fec!G36)</f>
        <v>0.86182960401629793</v>
      </c>
      <c r="H36" s="113">
        <f>IF(RES_hhdet_tes!H36=0,"",RES_hhdet_tes!H36/RES_hhdet_fec!H36)</f>
        <v>0.88444407588035301</v>
      </c>
      <c r="I36" s="113">
        <f>IF(RES_hhdet_tes!I36=0,"",RES_hhdet_tes!I36/RES_hhdet_fec!I36)</f>
        <v>0.87968361940423057</v>
      </c>
      <c r="J36" s="113">
        <f>IF(RES_hhdet_tes!J36=0,"",RES_hhdet_tes!J36/RES_hhdet_fec!J36)</f>
        <v>0.87074485483157393</v>
      </c>
      <c r="K36" s="113">
        <f>IF(RES_hhdet_tes!K36=0,"",RES_hhdet_tes!K36/RES_hhdet_fec!K36)</f>
        <v>0.86812333045275536</v>
      </c>
      <c r="L36" s="113">
        <f>IF(RES_hhdet_tes!L36=0,"",RES_hhdet_tes!L36/RES_hhdet_fec!L36)</f>
        <v>0.88208592426100196</v>
      </c>
      <c r="M36" s="113">
        <f>IF(RES_hhdet_tes!M36=0,"",RES_hhdet_tes!M36/RES_hhdet_fec!M36)</f>
        <v>0.87353547452697022</v>
      </c>
      <c r="N36" s="113">
        <f>IF(RES_hhdet_tes!N36=0,"",RES_hhdet_tes!N36/RES_hhdet_fec!N36)</f>
        <v>0.87805100542736159</v>
      </c>
      <c r="O36" s="113">
        <f>IF(RES_hhdet_tes!O36=0,"",RES_hhdet_tes!O36/RES_hhdet_fec!O36)</f>
        <v>0.8974293442768505</v>
      </c>
      <c r="P36" s="113">
        <f>IF(RES_hhdet_tes!P36=0,"",RES_hhdet_tes!P36/RES_hhdet_fec!P36)</f>
        <v>0.89874717112021096</v>
      </c>
      <c r="Q36" s="113">
        <f>IF(RES_hhdet_tes!Q36=0,"",RES_hhdet_tes!Q36/RES_hhdet_fec!Q36)</f>
        <v>0.92002403803944077</v>
      </c>
      <c r="R36" s="113">
        <f>IF(RES_hhdet_tes!R36=0,"",RES_hhdet_tes!R36/RES_hhdet_fec!R36)</f>
        <v>0.92884523039231126</v>
      </c>
      <c r="S36" s="113">
        <f>IF(RES_hhdet_tes!S36=0,"",RES_hhdet_tes!S36/RES_hhdet_fec!S36)</f>
        <v>0.91992060239400819</v>
      </c>
      <c r="T36" s="113">
        <f>IF(RES_hhdet_tes!T36=0,"",RES_hhdet_tes!T36/RES_hhdet_fec!T36)</f>
        <v>0.91188240935729636</v>
      </c>
      <c r="U36" s="113">
        <f>IF(RES_hhdet_tes!U36=0,"",RES_hhdet_tes!U36/RES_hhdet_fec!U36)</f>
        <v>0.91334866451308039</v>
      </c>
      <c r="V36" s="113">
        <f>IF(RES_hhdet_tes!V36=0,"",RES_hhdet_tes!V36/RES_hhdet_fec!V36)</f>
        <v>0.9159760571395601</v>
      </c>
      <c r="W36" s="113">
        <f>IF(RES_hhdet_tes!W36=0,"",RES_hhdet_tes!W36/RES_hhdet_fec!W36)</f>
        <v>0.91625352301076157</v>
      </c>
      <c r="DA36" s="132" t="s">
        <v>1939</v>
      </c>
    </row>
    <row r="37" spans="1:105" ht="12" customHeight="1" x14ac:dyDescent="0.25">
      <c r="A37" s="108" t="s">
        <v>53</v>
      </c>
      <c r="B37" s="111">
        <f>IF(RES_hhdet_tes!B37=0,"",RES_hhdet_tes!B37/RES_hhdet_fec!B37)</f>
        <v>0.67508041869974345</v>
      </c>
      <c r="C37" s="111">
        <f>IF(RES_hhdet_tes!C37=0,"",RES_hhdet_tes!C37/RES_hhdet_fec!C37)</f>
        <v>0.67676324576248204</v>
      </c>
      <c r="D37" s="111">
        <f>IF(RES_hhdet_tes!D37=0,"",RES_hhdet_tes!D37/RES_hhdet_fec!D37)</f>
        <v>0.67916533901746301</v>
      </c>
      <c r="E37" s="111">
        <f>IF(RES_hhdet_tes!E37=0,"",RES_hhdet_tes!E37/RES_hhdet_fec!E37)</f>
        <v>0.68377948862791327</v>
      </c>
      <c r="F37" s="111">
        <f>IF(RES_hhdet_tes!F37=0,"",RES_hhdet_tes!F37/RES_hhdet_fec!F37)</f>
        <v>0.69102217023454171</v>
      </c>
      <c r="G37" s="111">
        <f>IF(RES_hhdet_tes!G37=0,"",RES_hhdet_tes!G37/RES_hhdet_fec!G37)</f>
        <v>0.69791041147904698</v>
      </c>
      <c r="H37" s="111">
        <f>IF(RES_hhdet_tes!H37=0,"",RES_hhdet_tes!H37/RES_hhdet_fec!H37)</f>
        <v>0.70218696374155076</v>
      </c>
      <c r="I37" s="111">
        <f>IF(RES_hhdet_tes!I37=0,"",RES_hhdet_tes!I37/RES_hhdet_fec!I37)</f>
        <v>0.70372061860760837</v>
      </c>
      <c r="J37" s="111">
        <f>IF(RES_hhdet_tes!J37=0,"",RES_hhdet_tes!J37/RES_hhdet_fec!J37)</f>
        <v>0.70410766182408802</v>
      </c>
      <c r="K37" s="111">
        <f>IF(RES_hhdet_tes!K37=0,"",RES_hhdet_tes!K37/RES_hhdet_fec!K37)</f>
        <v>0.70436688188321628</v>
      </c>
      <c r="L37" s="111">
        <f>IF(RES_hhdet_tes!L37=0,"",RES_hhdet_tes!L37/RES_hhdet_fec!L37)</f>
        <v>0.70479884603632748</v>
      </c>
      <c r="M37" s="111">
        <f>IF(RES_hhdet_tes!M37=0,"",RES_hhdet_tes!M37/RES_hhdet_fec!M37)</f>
        <v>0.70610327274434415</v>
      </c>
      <c r="N37" s="111">
        <f>IF(RES_hhdet_tes!N37=0,"",RES_hhdet_tes!N37/RES_hhdet_fec!N37)</f>
        <v>0.71143785374602486</v>
      </c>
      <c r="O37" s="111">
        <f>IF(RES_hhdet_tes!O37=0,"",RES_hhdet_tes!O37/RES_hhdet_fec!O37)</f>
        <v>0.71996643289667372</v>
      </c>
      <c r="P37" s="111">
        <f>IF(RES_hhdet_tes!P37=0,"",RES_hhdet_tes!P37/RES_hhdet_fec!P37)</f>
        <v>0.72505788663121351</v>
      </c>
      <c r="Q37" s="111">
        <f>IF(RES_hhdet_tes!Q37=0,"",RES_hhdet_tes!Q37/RES_hhdet_fec!Q37)</f>
        <v>0.72939463917147751</v>
      </c>
      <c r="R37" s="111">
        <f>IF(RES_hhdet_tes!R37=0,"",RES_hhdet_tes!R37/RES_hhdet_fec!R37)</f>
        <v>0.73415489979476967</v>
      </c>
      <c r="S37" s="111">
        <f>IF(RES_hhdet_tes!S37=0,"",RES_hhdet_tes!S37/RES_hhdet_fec!S37)</f>
        <v>0.74187849655046456</v>
      </c>
      <c r="T37" s="111">
        <f>IF(RES_hhdet_tes!T37=0,"",RES_hhdet_tes!T37/RES_hhdet_fec!T37)</f>
        <v>0.74880160743045243</v>
      </c>
      <c r="U37" s="111">
        <f>IF(RES_hhdet_tes!U37=0,"",RES_hhdet_tes!U37/RES_hhdet_fec!U37)</f>
        <v>0.75828405513473085</v>
      </c>
      <c r="V37" s="111">
        <f>IF(RES_hhdet_tes!V37=0,"",RES_hhdet_tes!V37/RES_hhdet_fec!V37)</f>
        <v>0.76962212761070925</v>
      </c>
      <c r="W37" s="111">
        <f>IF(RES_hhdet_tes!W37=0,"",RES_hhdet_tes!W37/RES_hhdet_fec!W37)</f>
        <v>0.77861705213003152</v>
      </c>
      <c r="DA37" s="63" t="s">
        <v>1940</v>
      </c>
    </row>
    <row r="38" spans="1:105" ht="12" customHeight="1" x14ac:dyDescent="0.25">
      <c r="A38" s="108" t="s">
        <v>52</v>
      </c>
      <c r="B38" s="111">
        <f>IF(RES_hhdet_tes!B38=0,"",RES_hhdet_tes!B38/RES_hhdet_fec!B38)</f>
        <v>1</v>
      </c>
      <c r="C38" s="111">
        <f>IF(RES_hhdet_tes!C38=0,"",RES_hhdet_tes!C38/RES_hhdet_fec!C38)</f>
        <v>1</v>
      </c>
      <c r="D38" s="111">
        <f>IF(RES_hhdet_tes!D38=0,"",RES_hhdet_tes!D38/RES_hhdet_fec!D38)</f>
        <v>1</v>
      </c>
      <c r="E38" s="111">
        <f>IF(RES_hhdet_tes!E38=0,"",RES_hhdet_tes!E38/RES_hhdet_fec!E38)</f>
        <v>1</v>
      </c>
      <c r="F38" s="111">
        <f>IF(RES_hhdet_tes!F38=0,"",RES_hhdet_tes!F38/RES_hhdet_fec!F38)</f>
        <v>1</v>
      </c>
      <c r="G38" s="111">
        <f>IF(RES_hhdet_tes!G38=0,"",RES_hhdet_tes!G38/RES_hhdet_fec!G38)</f>
        <v>1</v>
      </c>
      <c r="H38" s="111">
        <f>IF(RES_hhdet_tes!H38=0,"",RES_hhdet_tes!H38/RES_hhdet_fec!H38)</f>
        <v>1</v>
      </c>
      <c r="I38" s="111">
        <f>IF(RES_hhdet_tes!I38=0,"",RES_hhdet_tes!I38/RES_hhdet_fec!I38)</f>
        <v>1</v>
      </c>
      <c r="J38" s="111">
        <f>IF(RES_hhdet_tes!J38=0,"",RES_hhdet_tes!J38/RES_hhdet_fec!J38)</f>
        <v>1</v>
      </c>
      <c r="K38" s="111">
        <f>IF(RES_hhdet_tes!K38=0,"",RES_hhdet_tes!K38/RES_hhdet_fec!K38)</f>
        <v>1</v>
      </c>
      <c r="L38" s="111">
        <f>IF(RES_hhdet_tes!L38=0,"",RES_hhdet_tes!L38/RES_hhdet_fec!L38)</f>
        <v>1</v>
      </c>
      <c r="M38" s="111">
        <f>IF(RES_hhdet_tes!M38=0,"",RES_hhdet_tes!M38/RES_hhdet_fec!M38)</f>
        <v>1</v>
      </c>
      <c r="N38" s="111">
        <f>IF(RES_hhdet_tes!N38=0,"",RES_hhdet_tes!N38/RES_hhdet_fec!N38)</f>
        <v>1</v>
      </c>
      <c r="O38" s="111">
        <f>IF(RES_hhdet_tes!O38=0,"",RES_hhdet_tes!O38/RES_hhdet_fec!O38)</f>
        <v>1</v>
      </c>
      <c r="P38" s="111">
        <f>IF(RES_hhdet_tes!P38=0,"",RES_hhdet_tes!P38/RES_hhdet_fec!P38)</f>
        <v>1</v>
      </c>
      <c r="Q38" s="111">
        <f>IF(RES_hhdet_tes!Q38=0,"",RES_hhdet_tes!Q38/RES_hhdet_fec!Q38)</f>
        <v>1</v>
      </c>
      <c r="R38" s="111">
        <f>IF(RES_hhdet_tes!R38=0,"",RES_hhdet_tes!R38/RES_hhdet_fec!R38)</f>
        <v>1</v>
      </c>
      <c r="S38" s="111">
        <f>IF(RES_hhdet_tes!S38=0,"",RES_hhdet_tes!S38/RES_hhdet_fec!S38)</f>
        <v>1</v>
      </c>
      <c r="T38" s="111">
        <f>IF(RES_hhdet_tes!T38=0,"",RES_hhdet_tes!T38/RES_hhdet_fec!T38)</f>
        <v>1</v>
      </c>
      <c r="U38" s="111">
        <f>IF(RES_hhdet_tes!U38=0,"",RES_hhdet_tes!U38/RES_hhdet_fec!U38)</f>
        <v>1</v>
      </c>
      <c r="V38" s="111">
        <f>IF(RES_hhdet_tes!V38=0,"",RES_hhdet_tes!V38/RES_hhdet_fec!V38)</f>
        <v>1</v>
      </c>
      <c r="W38" s="111">
        <f>IF(RES_hhdet_tes!W38=0,"",RES_hhdet_tes!W38/RES_hhdet_fec!W38)</f>
        <v>1</v>
      </c>
      <c r="DA38" s="63" t="s">
        <v>1941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0.75085344519067843</v>
      </c>
      <c r="C39" s="124">
        <f>IF(RES_hhdet_tes!C39=0,"",RES_hhdet_tes!C39/RES_hhdet_fec!C39)</f>
        <v>0.75180340766993747</v>
      </c>
      <c r="D39" s="124">
        <f>IF(RES_hhdet_tes!D39=0,"",RES_hhdet_tes!D39/RES_hhdet_fec!D39)</f>
        <v>0.75338351444807095</v>
      </c>
      <c r="E39" s="124">
        <f>IF(RES_hhdet_tes!E39=0,"",RES_hhdet_tes!E39/RES_hhdet_fec!E39)</f>
        <v>0.75596220431838435</v>
      </c>
      <c r="F39" s="124">
        <f>IF(RES_hhdet_tes!F39=0,"",RES_hhdet_tes!F39/RES_hhdet_fec!F39)</f>
        <v>0.76001996849579401</v>
      </c>
      <c r="G39" s="124">
        <f>IF(RES_hhdet_tes!G39=0,"",RES_hhdet_tes!G39/RES_hhdet_fec!G39)</f>
        <v>0.76472654259631712</v>
      </c>
      <c r="H39" s="124">
        <f>IF(RES_hhdet_tes!H39=0,"",RES_hhdet_tes!H39/RES_hhdet_fec!H39)</f>
        <v>0.7691738981481625</v>
      </c>
      <c r="I39" s="124">
        <f>IF(RES_hhdet_tes!I39=0,"",RES_hhdet_tes!I39/RES_hhdet_fec!I39)</f>
        <v>0.77120383809920867</v>
      </c>
      <c r="J39" s="124">
        <f>IF(RES_hhdet_tes!J39=0,"",RES_hhdet_tes!J39/RES_hhdet_fec!J39)</f>
        <v>0.77176170058554994</v>
      </c>
      <c r="K39" s="124">
        <f>IF(RES_hhdet_tes!K39=0,"",RES_hhdet_tes!K39/RES_hhdet_fec!K39)</f>
        <v>0.77207392710041578</v>
      </c>
      <c r="L39" s="124">
        <f>IF(RES_hhdet_tes!L39=0,"",RES_hhdet_tes!L39/RES_hhdet_fec!L39)</f>
        <v>0.77264463271161121</v>
      </c>
      <c r="M39" s="124">
        <f>IF(RES_hhdet_tes!M39=0,"",RES_hhdet_tes!M39/RES_hhdet_fec!M39)</f>
        <v>0.77417847459556</v>
      </c>
      <c r="N39" s="124">
        <f>IF(RES_hhdet_tes!N39=0,"",RES_hhdet_tes!N39/RES_hhdet_fec!N39)</f>
        <v>0.77898536144070984</v>
      </c>
      <c r="O39" s="124">
        <f>IF(RES_hhdet_tes!O39=0,"",RES_hhdet_tes!O39/RES_hhdet_fec!O39)</f>
        <v>0.78511130140733132</v>
      </c>
      <c r="P39" s="124">
        <f>IF(RES_hhdet_tes!P39=0,"",RES_hhdet_tes!P39/RES_hhdet_fec!P39)</f>
        <v>0.78883729293953908</v>
      </c>
      <c r="Q39" s="124">
        <f>IF(RES_hhdet_tes!Q39=0,"",RES_hhdet_tes!Q39/RES_hhdet_fec!Q39)</f>
        <v>0.79198778057710939</v>
      </c>
      <c r="R39" s="124">
        <f>IF(RES_hhdet_tes!R39=0,"",RES_hhdet_tes!R39/RES_hhdet_fec!R39)</f>
        <v>0.79550066440369627</v>
      </c>
      <c r="S39" s="124">
        <f>IF(RES_hhdet_tes!S39=0,"",RES_hhdet_tes!S39/RES_hhdet_fec!S39)</f>
        <v>0.80223732817012416</v>
      </c>
      <c r="T39" s="124">
        <f>IF(RES_hhdet_tes!T39=0,"",RES_hhdet_tes!T39/RES_hhdet_fec!T39)</f>
        <v>0.81091139726434802</v>
      </c>
      <c r="U39" s="124">
        <f>IF(RES_hhdet_tes!U39=0,"",RES_hhdet_tes!U39/RES_hhdet_fec!U39)</f>
        <v>0.822569372212966</v>
      </c>
      <c r="V39" s="124">
        <f>IF(RES_hhdet_tes!V39=0,"",RES_hhdet_tes!V39/RES_hhdet_fec!V39)</f>
        <v>0.83740726996313319</v>
      </c>
      <c r="W39" s="124">
        <f>IF(RES_hhdet_tes!W39=0,"",RES_hhdet_tes!W39/RES_hhdet_fec!W39)</f>
        <v>0.85052630496075687</v>
      </c>
      <c r="DA39" s="130" t="s">
        <v>1942</v>
      </c>
    </row>
    <row r="40" spans="1:105" ht="12" customHeight="1" x14ac:dyDescent="0.25">
      <c r="A40" s="97" t="s">
        <v>50</v>
      </c>
      <c r="B40" s="111">
        <f>IF(RES_hhdet_tes!B40=0,"",RES_hhdet_tes!B40/RES_hhdet_fec!B40)</f>
        <v>0.60693797014948769</v>
      </c>
      <c r="C40" s="111">
        <f>IF(RES_hhdet_tes!C40=0,"",RES_hhdet_tes!C40/RES_hhdet_fec!C40)</f>
        <v>0.60727809529965082</v>
      </c>
      <c r="D40" s="111">
        <f>IF(RES_hhdet_tes!D40=0,"",RES_hhdet_tes!D40/RES_hhdet_fec!D40)</f>
        <v>0.60773288994849151</v>
      </c>
      <c r="E40" s="111">
        <f>IF(RES_hhdet_tes!E40=0,"",RES_hhdet_tes!E40/RES_hhdet_fec!E40)</f>
        <v>0.60855744251549593</v>
      </c>
      <c r="F40" s="111">
        <f>IF(RES_hhdet_tes!F40=0,"",RES_hhdet_tes!F40/RES_hhdet_fec!F40)</f>
        <v>0.61020381048090799</v>
      </c>
      <c r="G40" s="111">
        <f>IF(RES_hhdet_tes!G40=0,"",RES_hhdet_tes!G40/RES_hhdet_fec!G40)</f>
        <v>0.61210810968857754</v>
      </c>
      <c r="H40" s="111">
        <f>IF(RES_hhdet_tes!H40=0,"",RES_hhdet_tes!H40/RES_hhdet_fec!H40)</f>
        <v>0.61371011604861458</v>
      </c>
      <c r="I40" s="111">
        <f>IF(RES_hhdet_tes!I40=0,"",RES_hhdet_tes!I40/RES_hhdet_fec!I40)</f>
        <v>0.61439504131966727</v>
      </c>
      <c r="J40" s="111">
        <f>IF(RES_hhdet_tes!J40=0,"",RES_hhdet_tes!J40/RES_hhdet_fec!J40)</f>
        <v>0.6144491487656536</v>
      </c>
      <c r="K40" s="111">
        <f>IF(RES_hhdet_tes!K40=0,"",RES_hhdet_tes!K40/RES_hhdet_fec!K40)</f>
        <v>0.61450245324942432</v>
      </c>
      <c r="L40" s="111">
        <f>IF(RES_hhdet_tes!L40=0,"",RES_hhdet_tes!L40/RES_hhdet_fec!L40)</f>
        <v>0.61456981149366785</v>
      </c>
      <c r="M40" s="111">
        <f>IF(RES_hhdet_tes!M40=0,"",RES_hhdet_tes!M40/RES_hhdet_fec!M40)</f>
        <v>0.61463451542936143</v>
      </c>
      <c r="N40" s="111">
        <f>IF(RES_hhdet_tes!N40=0,"",RES_hhdet_tes!N40/RES_hhdet_fec!N40)</f>
        <v>0.61481555992440662</v>
      </c>
      <c r="O40" s="111">
        <f>IF(RES_hhdet_tes!O40=0,"",RES_hhdet_tes!O40/RES_hhdet_fec!O40)</f>
        <v>0.61538578415510825</v>
      </c>
      <c r="P40" s="111">
        <f>IF(RES_hhdet_tes!P40=0,"",RES_hhdet_tes!P40/RES_hhdet_fec!P40)</f>
        <v>0.61573509995733189</v>
      </c>
      <c r="Q40" s="111">
        <f>IF(RES_hhdet_tes!Q40=0,"",RES_hhdet_tes!Q40/RES_hhdet_fec!Q40)</f>
        <v>0.61585316317468264</v>
      </c>
      <c r="R40" s="111">
        <f>IF(RES_hhdet_tes!R40=0,"",RES_hhdet_tes!R40/RES_hhdet_fec!R40)</f>
        <v>0.61596840556551657</v>
      </c>
      <c r="S40" s="111">
        <f>IF(RES_hhdet_tes!S40=0,"",RES_hhdet_tes!S40/RES_hhdet_fec!S40)</f>
        <v>0.61618279569674694</v>
      </c>
      <c r="T40" s="111">
        <f>IF(RES_hhdet_tes!T40=0,"",RES_hhdet_tes!T40/RES_hhdet_fec!T40)</f>
        <v>0.61636299044002296</v>
      </c>
      <c r="U40" s="111">
        <f>IF(RES_hhdet_tes!U40=0,"",RES_hhdet_tes!U40/RES_hhdet_fec!U40)</f>
        <v>0.61674429709616374</v>
      </c>
      <c r="V40" s="111">
        <f>IF(RES_hhdet_tes!V40=0,"",RES_hhdet_tes!V40/RES_hhdet_fec!V40)</f>
        <v>0.61785187663155772</v>
      </c>
      <c r="W40" s="111">
        <f>IF(RES_hhdet_tes!W40=0,"",RES_hhdet_tes!W40/RES_hhdet_fec!W40)</f>
        <v>0.61948968346738964</v>
      </c>
      <c r="DA40" s="63" t="s">
        <v>1943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0.75203140466876173</v>
      </c>
      <c r="C41" s="45">
        <f>IF(RES_hhdet_tes!C41=0,"",RES_hhdet_tes!C41/RES_hhdet_fec!C41)</f>
        <v>0.75297565782580933</v>
      </c>
      <c r="D41" s="45">
        <f>IF(RES_hhdet_tes!D41=0,"",RES_hhdet_tes!D41/RES_hhdet_fec!D41)</f>
        <v>0.75452577067124416</v>
      </c>
      <c r="E41" s="45">
        <f>IF(RES_hhdet_tes!E41=0,"",RES_hhdet_tes!E41/RES_hhdet_fec!E41)</f>
        <v>0.75702640454213521</v>
      </c>
      <c r="F41" s="45">
        <f>IF(RES_hhdet_tes!F41=0,"",RES_hhdet_tes!F41/RES_hhdet_fec!F41)</f>
        <v>0.76111268440988067</v>
      </c>
      <c r="G41" s="45">
        <f>IF(RES_hhdet_tes!G41=0,"",RES_hhdet_tes!G41/RES_hhdet_fec!G41)</f>
        <v>0.76586419458200483</v>
      </c>
      <c r="H41" s="45">
        <f>IF(RES_hhdet_tes!H41=0,"",RES_hhdet_tes!H41/RES_hhdet_fec!H41)</f>
        <v>0.77025549276481697</v>
      </c>
      <c r="I41" s="45">
        <f>IF(RES_hhdet_tes!I41=0,"",RES_hhdet_tes!I41/RES_hhdet_fec!I41)</f>
        <v>0.7722284801905962</v>
      </c>
      <c r="J41" s="45">
        <f>IF(RES_hhdet_tes!J41=0,"",RES_hhdet_tes!J41/RES_hhdet_fec!J41)</f>
        <v>0.77274353926897743</v>
      </c>
      <c r="K41" s="45">
        <f>IF(RES_hhdet_tes!K41=0,"",RES_hhdet_tes!K41/RES_hhdet_fec!K41)</f>
        <v>0.77311633365428312</v>
      </c>
      <c r="L41" s="45">
        <f>IF(RES_hhdet_tes!L41=0,"",RES_hhdet_tes!L41/RES_hhdet_fec!L41)</f>
        <v>0.77370015561245831</v>
      </c>
      <c r="M41" s="45">
        <f>IF(RES_hhdet_tes!M41=0,"",RES_hhdet_tes!M41/RES_hhdet_fec!M41)</f>
        <v>0.77508302820771657</v>
      </c>
      <c r="N41" s="45">
        <f>IF(RES_hhdet_tes!N41=0,"",RES_hhdet_tes!N41/RES_hhdet_fec!N41)</f>
        <v>0.77947624502790047</v>
      </c>
      <c r="O41" s="45">
        <f>IF(RES_hhdet_tes!O41=0,"",RES_hhdet_tes!O41/RES_hhdet_fec!O41)</f>
        <v>0.78545676579044987</v>
      </c>
      <c r="P41" s="45">
        <f>IF(RES_hhdet_tes!P41=0,"",RES_hhdet_tes!P41/RES_hhdet_fec!P41)</f>
        <v>0.78917899011648551</v>
      </c>
      <c r="Q41" s="45">
        <f>IF(RES_hhdet_tes!Q41=0,"",RES_hhdet_tes!Q41/RES_hhdet_fec!Q41)</f>
        <v>0.79243218869533183</v>
      </c>
      <c r="R41" s="45">
        <f>IF(RES_hhdet_tes!R41=0,"",RES_hhdet_tes!R41/RES_hhdet_fec!R41)</f>
        <v>0.79600199121276383</v>
      </c>
      <c r="S41" s="45">
        <f>IF(RES_hhdet_tes!S41=0,"",RES_hhdet_tes!S41/RES_hhdet_fec!S41)</f>
        <v>0.80275250177642199</v>
      </c>
      <c r="T41" s="45">
        <f>IF(RES_hhdet_tes!T41=0,"",RES_hhdet_tes!T41/RES_hhdet_fec!T41)</f>
        <v>0.8114107950641658</v>
      </c>
      <c r="U41" s="45">
        <f>IF(RES_hhdet_tes!U41=0,"",RES_hhdet_tes!U41/RES_hhdet_fec!U41)</f>
        <v>0.82302651771851554</v>
      </c>
      <c r="V41" s="45">
        <f>IF(RES_hhdet_tes!V41=0,"",RES_hhdet_tes!V41/RES_hhdet_fec!V41)</f>
        <v>0.8378707790770169</v>
      </c>
      <c r="W41" s="45">
        <f>IF(RES_hhdet_tes!W41=0,"",RES_hhdet_tes!W41/RES_hhdet_fec!W41)</f>
        <v>0.85107289716263035</v>
      </c>
      <c r="DA41" s="60" t="s">
        <v>1944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0.49845923962440819</v>
      </c>
      <c r="C43" s="119">
        <f>IF(RES_hhdet_tes!C43=0,"",RES_hhdet_tes!C43/RES_hhdet_fec!C43)</f>
        <v>0.50423551920133369</v>
      </c>
      <c r="D43" s="119">
        <f>IF(RES_hhdet_tes!D43=0,"",RES_hhdet_tes!D43/RES_hhdet_fec!D43)</f>
        <v>0.51129447258945648</v>
      </c>
      <c r="E43" s="119">
        <f>IF(RES_hhdet_tes!E43=0,"",RES_hhdet_tes!E43/RES_hhdet_fec!E43)</f>
        <v>0.51682633291292235</v>
      </c>
      <c r="F43" s="119">
        <f>IF(RES_hhdet_tes!F43=0,"",RES_hhdet_tes!F43/RES_hhdet_fec!F43)</f>
        <v>0.52018129046108996</v>
      </c>
      <c r="G43" s="119">
        <f>IF(RES_hhdet_tes!G43=0,"",RES_hhdet_tes!G43/RES_hhdet_fec!G43)</f>
        <v>0.52183867543932461</v>
      </c>
      <c r="H43" s="119">
        <f>IF(RES_hhdet_tes!H43=0,"",RES_hhdet_tes!H43/RES_hhdet_fec!H43)</f>
        <v>0.52832735437419887</v>
      </c>
      <c r="I43" s="119">
        <f>IF(RES_hhdet_tes!I43=0,"",RES_hhdet_tes!I43/RES_hhdet_fec!I43)</f>
        <v>0.53367581461475988</v>
      </c>
      <c r="J43" s="119">
        <f>IF(RES_hhdet_tes!J43=0,"",RES_hhdet_tes!J43/RES_hhdet_fec!J43)</f>
        <v>0.53985080893548731</v>
      </c>
      <c r="K43" s="119">
        <f>IF(RES_hhdet_tes!K43=0,"",RES_hhdet_tes!K43/RES_hhdet_fec!K43)</f>
        <v>0.55077620679530814</v>
      </c>
      <c r="L43" s="119">
        <f>IF(RES_hhdet_tes!L43=0,"",RES_hhdet_tes!L43/RES_hhdet_fec!L43)</f>
        <v>0.55885695845386574</v>
      </c>
      <c r="M43" s="119">
        <f>IF(RES_hhdet_tes!M43=0,"",RES_hhdet_tes!M43/RES_hhdet_fec!M43)</f>
        <v>0.57181676931111358</v>
      </c>
      <c r="N43" s="119">
        <f>IF(RES_hhdet_tes!N43=0,"",RES_hhdet_tes!N43/RES_hhdet_fec!N43)</f>
        <v>0.58840116228348327</v>
      </c>
      <c r="O43" s="119">
        <f>IF(RES_hhdet_tes!O43=0,"",RES_hhdet_tes!O43/RES_hhdet_fec!O43)</f>
        <v>0.60596022281482609</v>
      </c>
      <c r="P43" s="119">
        <f>IF(RES_hhdet_tes!P43=0,"",RES_hhdet_tes!P43/RES_hhdet_fec!P43)</f>
        <v>0.61333193983847067</v>
      </c>
      <c r="Q43" s="119">
        <f>IF(RES_hhdet_tes!Q43=0,"",RES_hhdet_tes!Q43/RES_hhdet_fec!Q43)</f>
        <v>0.61951806425986278</v>
      </c>
      <c r="R43" s="119">
        <f>IF(RES_hhdet_tes!R43=0,"",RES_hhdet_tes!R43/RES_hhdet_fec!R43)</f>
        <v>0.62826993749611648</v>
      </c>
      <c r="S43" s="119">
        <f>IF(RES_hhdet_tes!S43=0,"",RES_hhdet_tes!S43/RES_hhdet_fec!S43)</f>
        <v>0.64098053206923333</v>
      </c>
      <c r="T43" s="119">
        <f>IF(RES_hhdet_tes!T43=0,"",RES_hhdet_tes!T43/RES_hhdet_fec!T43)</f>
        <v>0.65434446272337288</v>
      </c>
      <c r="U43" s="119">
        <f>IF(RES_hhdet_tes!U43=0,"",RES_hhdet_tes!U43/RES_hhdet_fec!U43)</f>
        <v>0.66534092303926495</v>
      </c>
      <c r="V43" s="119">
        <f>IF(RES_hhdet_tes!V43=0,"",RES_hhdet_tes!V43/RES_hhdet_fec!V43)</f>
        <v>0.6730379066565213</v>
      </c>
      <c r="W43" s="119">
        <f>IF(RES_hhdet_tes!W43=0,"",RES_hhdet_tes!W43/RES_hhdet_fec!W43)</f>
        <v>0.6829705988169914</v>
      </c>
      <c r="DA43" s="129" t="s">
        <v>1945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0.4780258455225736</v>
      </c>
      <c r="C44" s="124">
        <f>IF(RES_hhdet_tes!C44=0,"",RES_hhdet_tes!C44/RES_hhdet_fec!C44)</f>
        <v>0.48290109434825873</v>
      </c>
      <c r="D44" s="124">
        <f>IF(RES_hhdet_tes!D44=0,"",RES_hhdet_tes!D44/RES_hhdet_fec!D44)</f>
        <v>0.48854637247019755</v>
      </c>
      <c r="E44" s="124">
        <f>IF(RES_hhdet_tes!E44=0,"",RES_hhdet_tes!E44/RES_hhdet_fec!E44)</f>
        <v>0.49432154999375721</v>
      </c>
      <c r="F44" s="124">
        <f>IF(RES_hhdet_tes!F44=0,"",RES_hhdet_tes!F44/RES_hhdet_fec!F44)</f>
        <v>0.49761289631511424</v>
      </c>
      <c r="G44" s="124">
        <f>IF(RES_hhdet_tes!G44=0,"",RES_hhdet_tes!G44/RES_hhdet_fec!G44)</f>
        <v>0.50121096059166359</v>
      </c>
      <c r="H44" s="124">
        <f>IF(RES_hhdet_tes!H44=0,"",RES_hhdet_tes!H44/RES_hhdet_fec!H44)</f>
        <v>0.50628341599020232</v>
      </c>
      <c r="I44" s="124">
        <f>IF(RES_hhdet_tes!I44=0,"",RES_hhdet_tes!I44/RES_hhdet_fec!I44)</f>
        <v>0.51106987817131655</v>
      </c>
      <c r="J44" s="124">
        <f>IF(RES_hhdet_tes!J44=0,"",RES_hhdet_tes!J44/RES_hhdet_fec!J44)</f>
        <v>0.51858326064815141</v>
      </c>
      <c r="K44" s="124">
        <f>IF(RES_hhdet_tes!K44=0,"",RES_hhdet_tes!K44/RES_hhdet_fec!K44)</f>
        <v>0.52716296173704114</v>
      </c>
      <c r="L44" s="124">
        <f>IF(RES_hhdet_tes!L44=0,"",RES_hhdet_tes!L44/RES_hhdet_fec!L44)</f>
        <v>0.5383329168774873</v>
      </c>
      <c r="M44" s="124">
        <f>IF(RES_hhdet_tes!M44=0,"",RES_hhdet_tes!M44/RES_hhdet_fec!M44)</f>
        <v>0.55121273257111536</v>
      </c>
      <c r="N44" s="124">
        <f>IF(RES_hhdet_tes!N44=0,"",RES_hhdet_tes!N44/RES_hhdet_fec!N44)</f>
        <v>0.56819523566312491</v>
      </c>
      <c r="O44" s="124">
        <f>IF(RES_hhdet_tes!O44=0,"",RES_hhdet_tes!O44/RES_hhdet_fec!O44)</f>
        <v>0.58869759866848304</v>
      </c>
      <c r="P44" s="124">
        <f>IF(RES_hhdet_tes!P44=0,"",RES_hhdet_tes!P44/RES_hhdet_fec!P44)</f>
        <v>0.59413417254609413</v>
      </c>
      <c r="Q44" s="124">
        <f>IF(RES_hhdet_tes!Q44=0,"",RES_hhdet_tes!Q44/RES_hhdet_fec!Q44)</f>
        <v>0.60143479549252155</v>
      </c>
      <c r="R44" s="124">
        <f>IF(RES_hhdet_tes!R44=0,"",RES_hhdet_tes!R44/RES_hhdet_fec!R44)</f>
        <v>0.61091328094179187</v>
      </c>
      <c r="S44" s="124">
        <f>IF(RES_hhdet_tes!S44=0,"",RES_hhdet_tes!S44/RES_hhdet_fec!S44)</f>
        <v>0.62508424342100322</v>
      </c>
      <c r="T44" s="124">
        <f>IF(RES_hhdet_tes!T44=0,"",RES_hhdet_tes!T44/RES_hhdet_fec!T44)</f>
        <v>0.6380530430949084</v>
      </c>
      <c r="U44" s="124">
        <f>IF(RES_hhdet_tes!U44=0,"",RES_hhdet_tes!U44/RES_hhdet_fec!U44)</f>
        <v>0.64922047189187715</v>
      </c>
      <c r="V44" s="124">
        <f>IF(RES_hhdet_tes!V44=0,"",RES_hhdet_tes!V44/RES_hhdet_fec!V44)</f>
        <v>0.65787047427961776</v>
      </c>
      <c r="W44" s="124">
        <f>IF(RES_hhdet_tes!W44=0,"",RES_hhdet_tes!W44/RES_hhdet_fec!W44)</f>
        <v>0.6672910383378059</v>
      </c>
      <c r="DA44" s="130" t="s">
        <v>1946</v>
      </c>
    </row>
    <row r="45" spans="1:105" ht="12" customHeight="1" x14ac:dyDescent="0.25">
      <c r="A45" s="97" t="s">
        <v>216</v>
      </c>
      <c r="B45" s="111">
        <f>IF(RES_hhdet_tes!B45=0,"",RES_hhdet_tes!B45/RES_hhdet_fec!B45)</f>
        <v>0.47099662722892383</v>
      </c>
      <c r="C45" s="111">
        <f>IF(RES_hhdet_tes!C45=0,"",RES_hhdet_tes!C45/RES_hhdet_fec!C45)</f>
        <v>0.47604235109346948</v>
      </c>
      <c r="D45" s="111">
        <f>IF(RES_hhdet_tes!D45=0,"",RES_hhdet_tes!D45/RES_hhdet_fec!D45)</f>
        <v>0.48189594384308754</v>
      </c>
      <c r="E45" s="111">
        <f>IF(RES_hhdet_tes!E45=0,"",RES_hhdet_tes!E45/RES_hhdet_fec!E45)</f>
        <v>0.48782611125980907</v>
      </c>
      <c r="F45" s="111">
        <f>IF(RES_hhdet_tes!F45=0,"",RES_hhdet_tes!F45/RES_hhdet_fec!F45)</f>
        <v>0.49131896188447205</v>
      </c>
      <c r="G45" s="111">
        <f>IF(RES_hhdet_tes!G45=0,"",RES_hhdet_tes!G45/RES_hhdet_fec!G45)</f>
        <v>0.49565252957962574</v>
      </c>
      <c r="H45" s="111">
        <f>IF(RES_hhdet_tes!H45=0,"",RES_hhdet_tes!H45/RES_hhdet_fec!H45)</f>
        <v>0.50069260317590969</v>
      </c>
      <c r="I45" s="111">
        <f>IF(RES_hhdet_tes!I45=0,"",RES_hhdet_tes!I45/RES_hhdet_fec!I45)</f>
        <v>0.50567366568909189</v>
      </c>
      <c r="J45" s="111">
        <f>IF(RES_hhdet_tes!J45=0,"",RES_hhdet_tes!J45/RES_hhdet_fec!J45)</f>
        <v>0.51325799970611286</v>
      </c>
      <c r="K45" s="111">
        <f>IF(RES_hhdet_tes!K45=0,"",RES_hhdet_tes!K45/RES_hhdet_fec!K45)</f>
        <v>0.52189314367692763</v>
      </c>
      <c r="L45" s="111">
        <f>IF(RES_hhdet_tes!L45=0,"",RES_hhdet_tes!L45/RES_hhdet_fec!L45)</f>
        <v>0.53311788370168867</v>
      </c>
      <c r="M45" s="111">
        <f>IF(RES_hhdet_tes!M45=0,"",RES_hhdet_tes!M45/RES_hhdet_fec!M45)</f>
        <v>0.54607210989296817</v>
      </c>
      <c r="N45" s="111">
        <f>IF(RES_hhdet_tes!N45=0,"",RES_hhdet_tes!N45/RES_hhdet_fec!N45)</f>
        <v>0.56314219225664397</v>
      </c>
      <c r="O45" s="111">
        <f>IF(RES_hhdet_tes!O45=0,"",RES_hhdet_tes!O45/RES_hhdet_fec!O45)</f>
        <v>0.58375570151909884</v>
      </c>
      <c r="P45" s="111">
        <f>IF(RES_hhdet_tes!P45=0,"",RES_hhdet_tes!P45/RES_hhdet_fec!P45)</f>
        <v>0.58925244087637441</v>
      </c>
      <c r="Q45" s="111">
        <f>IF(RES_hhdet_tes!Q45=0,"",RES_hhdet_tes!Q45/RES_hhdet_fec!Q45)</f>
        <v>0.59661908654367923</v>
      </c>
      <c r="R45" s="111">
        <f>IF(RES_hhdet_tes!R45=0,"",RES_hhdet_tes!R45/RES_hhdet_fec!R45)</f>
        <v>0.60616447282317931</v>
      </c>
      <c r="S45" s="111">
        <f>IF(RES_hhdet_tes!S45=0,"",RES_hhdet_tes!S45/RES_hhdet_fec!S45)</f>
        <v>0.62042364382329662</v>
      </c>
      <c r="T45" s="111">
        <f>IF(RES_hhdet_tes!T45=0,"",RES_hhdet_tes!T45/RES_hhdet_fec!T45)</f>
        <v>0.63347720420303077</v>
      </c>
      <c r="U45" s="111">
        <f>IF(RES_hhdet_tes!U45=0,"",RES_hhdet_tes!U45/RES_hhdet_fec!U45)</f>
        <v>0.64472053325295553</v>
      </c>
      <c r="V45" s="111">
        <f>IF(RES_hhdet_tes!V45=0,"",RES_hhdet_tes!V45/RES_hhdet_fec!V45)</f>
        <v>0.65343142790325237</v>
      </c>
      <c r="W45" s="111">
        <f>IF(RES_hhdet_tes!W45=0,"",RES_hhdet_tes!W45/RES_hhdet_fec!W45)</f>
        <v>0.66291589070712609</v>
      </c>
      <c r="DA45" s="63" t="s">
        <v>1947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>
        <f>IF(RES_hhdet_tes!Q46=0,"",RES_hhdet_tes!Q46/RES_hhdet_fec!Q46)</f>
        <v>1</v>
      </c>
      <c r="R46" s="111">
        <f>IF(RES_hhdet_tes!R46=0,"",RES_hhdet_tes!R46/RES_hhdet_fec!R46)</f>
        <v>1</v>
      </c>
      <c r="S46" s="111">
        <f>IF(RES_hhdet_tes!S46=0,"",RES_hhdet_tes!S46/RES_hhdet_fec!S46)</f>
        <v>1</v>
      </c>
      <c r="T46" s="111">
        <f>IF(RES_hhdet_tes!T46=0,"",RES_hhdet_tes!T46/RES_hhdet_fec!T46)</f>
        <v>1</v>
      </c>
      <c r="U46" s="111">
        <f>IF(RES_hhdet_tes!U46=0,"",RES_hhdet_tes!U46/RES_hhdet_fec!U46)</f>
        <v>1</v>
      </c>
      <c r="V46" s="111">
        <f>IF(RES_hhdet_tes!V46=0,"",RES_hhdet_tes!V46/RES_hhdet_fec!V46)</f>
        <v>1</v>
      </c>
      <c r="W46" s="111">
        <f>IF(RES_hhdet_tes!W46=0,"",RES_hhdet_tes!W46/RES_hhdet_fec!W46)</f>
        <v>1</v>
      </c>
      <c r="DA46" s="63" t="s">
        <v>1948</v>
      </c>
    </row>
    <row r="47" spans="1:105" ht="12.95" customHeight="1" x14ac:dyDescent="0.25">
      <c r="A47" s="121" t="s">
        <v>92</v>
      </c>
      <c r="B47" s="124">
        <f>IF(RES_hhdet_tes!B47=0,"",RES_hhdet_tes!B47/RES_hhdet_fec!B47)</f>
        <v>1.8212459755619608</v>
      </c>
      <c r="C47" s="124">
        <f>IF(RES_hhdet_tes!C47=0,"",RES_hhdet_tes!C47/RES_hhdet_fec!C47)</f>
        <v>1.9816203540137125</v>
      </c>
      <c r="D47" s="124">
        <f>IF(RES_hhdet_tes!D47=0,"",RES_hhdet_tes!D47/RES_hhdet_fec!D47)</f>
        <v>2.0922238207579764</v>
      </c>
      <c r="E47" s="124">
        <f>IF(RES_hhdet_tes!E47=0,"",RES_hhdet_tes!E47/RES_hhdet_fec!E47)</f>
        <v>2.2139425079052155</v>
      </c>
      <c r="F47" s="124">
        <f>IF(RES_hhdet_tes!F47=0,"",RES_hhdet_tes!F47/RES_hhdet_fec!F47)</f>
        <v>2.3110692057703845</v>
      </c>
      <c r="G47" s="124">
        <f>IF(RES_hhdet_tes!G47=0,"",RES_hhdet_tes!G47/RES_hhdet_fec!G47)</f>
        <v>2.4117841970692604</v>
      </c>
      <c r="H47" s="124">
        <f>IF(RES_hhdet_tes!H47=0,"",RES_hhdet_tes!H47/RES_hhdet_fec!H47)</f>
        <v>2.5176572762223897</v>
      </c>
      <c r="I47" s="124">
        <f>IF(RES_hhdet_tes!I47=0,"",RES_hhdet_tes!I47/RES_hhdet_fec!I47)</f>
        <v>2.5951698562104548</v>
      </c>
      <c r="J47" s="124">
        <f>IF(RES_hhdet_tes!J47=0,"",RES_hhdet_tes!J47/RES_hhdet_fec!J47)</f>
        <v>2.6556530150732489</v>
      </c>
      <c r="K47" s="124">
        <f>IF(RES_hhdet_tes!K47=0,"",RES_hhdet_tes!K47/RES_hhdet_fec!K47)</f>
        <v>2.7455944087805286</v>
      </c>
      <c r="L47" s="124">
        <f>IF(RES_hhdet_tes!L47=0,"",RES_hhdet_tes!L47/RES_hhdet_fec!L47)</f>
        <v>2.8425219216978554</v>
      </c>
      <c r="M47" s="124">
        <f>IF(RES_hhdet_tes!M47=0,"",RES_hhdet_tes!M47/RES_hhdet_fec!M47)</f>
        <v>2.9472887808084525</v>
      </c>
      <c r="N47" s="124">
        <f>IF(RES_hhdet_tes!N47=0,"",RES_hhdet_tes!N47/RES_hhdet_fec!N47)</f>
        <v>3.0452119160416746</v>
      </c>
      <c r="O47" s="124">
        <f>IF(RES_hhdet_tes!O47=0,"",RES_hhdet_tes!O47/RES_hhdet_fec!O47)</f>
        <v>3.1804437461886903</v>
      </c>
      <c r="P47" s="124">
        <f>IF(RES_hhdet_tes!P47=0,"",RES_hhdet_tes!P47/RES_hhdet_fec!P47)</f>
        <v>3.2881181968276927</v>
      </c>
      <c r="Q47" s="124">
        <f>IF(RES_hhdet_tes!Q47=0,"",RES_hhdet_tes!Q47/RES_hhdet_fec!Q47)</f>
        <v>3.3870198796161741</v>
      </c>
      <c r="R47" s="124">
        <f>IF(RES_hhdet_tes!R47=0,"",RES_hhdet_tes!R47/RES_hhdet_fec!R47)</f>
        <v>3.4805391869453555</v>
      </c>
      <c r="S47" s="124">
        <f>IF(RES_hhdet_tes!S47=0,"",RES_hhdet_tes!S47/RES_hhdet_fec!S47)</f>
        <v>3.5970698021274492</v>
      </c>
      <c r="T47" s="124">
        <f>IF(RES_hhdet_tes!T47=0,"",RES_hhdet_tes!T47/RES_hhdet_fec!T47)</f>
        <v>3.7127111815603886</v>
      </c>
      <c r="U47" s="124">
        <f>IF(RES_hhdet_tes!U47=0,"",RES_hhdet_tes!U47/RES_hhdet_fec!U47)</f>
        <v>3.8322353679004331</v>
      </c>
      <c r="V47" s="124">
        <f>IF(RES_hhdet_tes!V47=0,"",RES_hhdet_tes!V47/RES_hhdet_fec!V47)</f>
        <v>3.9479460651250871</v>
      </c>
      <c r="W47" s="124">
        <f>IF(RES_hhdet_tes!W47=0,"",RES_hhdet_tes!W47/RES_hhdet_fec!W47)</f>
        <v>4.0354985998536961</v>
      </c>
      <c r="DA47" s="130" t="s">
        <v>1949</v>
      </c>
    </row>
    <row r="48" spans="1:105" ht="12" customHeight="1" x14ac:dyDescent="0.25">
      <c r="A48" s="97" t="s">
        <v>53</v>
      </c>
      <c r="B48" s="111">
        <f>IF(RES_hhdet_tes!B48=0,"",RES_hhdet_tes!B48/RES_hhdet_fec!B48)</f>
        <v>1.8212459755619608</v>
      </c>
      <c r="C48" s="111">
        <f>IF(RES_hhdet_tes!C48=0,"",RES_hhdet_tes!C48/RES_hhdet_fec!C48)</f>
        <v>1.9816203540137125</v>
      </c>
      <c r="D48" s="111">
        <f>IF(RES_hhdet_tes!D48=0,"",RES_hhdet_tes!D48/RES_hhdet_fec!D48)</f>
        <v>2.0922238207579764</v>
      </c>
      <c r="E48" s="111">
        <f>IF(RES_hhdet_tes!E48=0,"",RES_hhdet_tes!E48/RES_hhdet_fec!E48)</f>
        <v>2.2139425079052155</v>
      </c>
      <c r="F48" s="111">
        <f>IF(RES_hhdet_tes!F48=0,"",RES_hhdet_tes!F48/RES_hhdet_fec!F48)</f>
        <v>2.3110692057703845</v>
      </c>
      <c r="G48" s="111">
        <f>IF(RES_hhdet_tes!G48=0,"",RES_hhdet_tes!G48/RES_hhdet_fec!G48)</f>
        <v>2.4117841970692604</v>
      </c>
      <c r="H48" s="111">
        <f>IF(RES_hhdet_tes!H48=0,"",RES_hhdet_tes!H48/RES_hhdet_fec!H48)</f>
        <v>2.5176572762223897</v>
      </c>
      <c r="I48" s="111">
        <f>IF(RES_hhdet_tes!I48=0,"",RES_hhdet_tes!I48/RES_hhdet_fec!I48)</f>
        <v>2.5951698562104548</v>
      </c>
      <c r="J48" s="111">
        <f>IF(RES_hhdet_tes!J48=0,"",RES_hhdet_tes!J48/RES_hhdet_fec!J48)</f>
        <v>2.6556530150732489</v>
      </c>
      <c r="K48" s="111">
        <f>IF(RES_hhdet_tes!K48=0,"",RES_hhdet_tes!K48/RES_hhdet_fec!K48)</f>
        <v>2.7455944087805286</v>
      </c>
      <c r="L48" s="111">
        <f>IF(RES_hhdet_tes!L48=0,"",RES_hhdet_tes!L48/RES_hhdet_fec!L48)</f>
        <v>2.8425219216978554</v>
      </c>
      <c r="M48" s="111">
        <f>IF(RES_hhdet_tes!M48=0,"",RES_hhdet_tes!M48/RES_hhdet_fec!M48)</f>
        <v>2.9472887808084525</v>
      </c>
      <c r="N48" s="111">
        <f>IF(RES_hhdet_tes!N48=0,"",RES_hhdet_tes!N48/RES_hhdet_fec!N48)</f>
        <v>3.0452119160416746</v>
      </c>
      <c r="O48" s="111">
        <f>IF(RES_hhdet_tes!O48=0,"",RES_hhdet_tes!O48/RES_hhdet_fec!O48)</f>
        <v>3.1804437461886903</v>
      </c>
      <c r="P48" s="111">
        <f>IF(RES_hhdet_tes!P48=0,"",RES_hhdet_tes!P48/RES_hhdet_fec!P48)</f>
        <v>3.2881181968276927</v>
      </c>
      <c r="Q48" s="111">
        <f>IF(RES_hhdet_tes!Q48=0,"",RES_hhdet_tes!Q48/RES_hhdet_fec!Q48)</f>
        <v>3.3870198796161741</v>
      </c>
      <c r="R48" s="111">
        <f>IF(RES_hhdet_tes!R48=0,"",RES_hhdet_tes!R48/RES_hhdet_fec!R48)</f>
        <v>3.4805391869453555</v>
      </c>
      <c r="S48" s="111">
        <f>IF(RES_hhdet_tes!S48=0,"",RES_hhdet_tes!S48/RES_hhdet_fec!S48)</f>
        <v>3.5970698021274492</v>
      </c>
      <c r="T48" s="111">
        <f>IF(RES_hhdet_tes!T48=0,"",RES_hhdet_tes!T48/RES_hhdet_fec!T48)</f>
        <v>3.7127111815603886</v>
      </c>
      <c r="U48" s="111">
        <f>IF(RES_hhdet_tes!U48=0,"",RES_hhdet_tes!U48/RES_hhdet_fec!U48)</f>
        <v>3.8322353679004331</v>
      </c>
      <c r="V48" s="111">
        <f>IF(RES_hhdet_tes!V48=0,"",RES_hhdet_tes!V48/RES_hhdet_fec!V48)</f>
        <v>3.9479460651250871</v>
      </c>
      <c r="W48" s="111">
        <f>IF(RES_hhdet_tes!W48=0,"",RES_hhdet_tes!W48/RES_hhdet_fec!W48)</f>
        <v>4.0354985998536961</v>
      </c>
      <c r="DA48" s="63" t="s">
        <v>1950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0.60263521406583642</v>
      </c>
      <c r="C49" s="124">
        <f>IF(RES_hhdet_tes!C49=0,"",RES_hhdet_tes!C49/RES_hhdet_fec!C49)</f>
        <v>0.60780260395997754</v>
      </c>
      <c r="D49" s="124">
        <f>IF(RES_hhdet_tes!D49=0,"",RES_hhdet_tes!D49/RES_hhdet_fec!D49)</f>
        <v>0.60950137348167899</v>
      </c>
      <c r="E49" s="124">
        <f>IF(RES_hhdet_tes!E49=0,"",RES_hhdet_tes!E49/RES_hhdet_fec!E49)</f>
        <v>0.61312085478716305</v>
      </c>
      <c r="F49" s="124">
        <f>IF(RES_hhdet_tes!F49=0,"",RES_hhdet_tes!F49/RES_hhdet_fec!F49)</f>
        <v>0.61389680398156177</v>
      </c>
      <c r="G49" s="124">
        <f>IF(RES_hhdet_tes!G49=0,"",RES_hhdet_tes!G49/RES_hhdet_fec!G49)</f>
        <v>0.61939529276819894</v>
      </c>
      <c r="H49" s="124">
        <f>IF(RES_hhdet_tes!H49=0,"",RES_hhdet_tes!H49/RES_hhdet_fec!H49)</f>
        <v>0.62421980429035517</v>
      </c>
      <c r="I49" s="124">
        <f>IF(RES_hhdet_tes!I49=0,"",RES_hhdet_tes!I49/RES_hhdet_fec!I49)</f>
        <v>0.62898268162533011</v>
      </c>
      <c r="J49" s="124">
        <f>IF(RES_hhdet_tes!J49=0,"",RES_hhdet_tes!J49/RES_hhdet_fec!J49)</f>
        <v>0.63029947537644726</v>
      </c>
      <c r="K49" s="124">
        <f>IF(RES_hhdet_tes!K49=0,"",RES_hhdet_tes!K49/RES_hhdet_fec!K49)</f>
        <v>0.6401891438662437</v>
      </c>
      <c r="L49" s="124">
        <f>IF(RES_hhdet_tes!L49=0,"",RES_hhdet_tes!L49/RES_hhdet_fec!L49)</f>
        <v>0.64555946906570882</v>
      </c>
      <c r="M49" s="124">
        <f>IF(RES_hhdet_tes!M49=0,"",RES_hhdet_tes!M49/RES_hhdet_fec!M49)</f>
        <v>0.64722381238441884</v>
      </c>
      <c r="N49" s="124">
        <f>IF(RES_hhdet_tes!N49=0,"",RES_hhdet_tes!N49/RES_hhdet_fec!N49)</f>
        <v>0.66341881478295583</v>
      </c>
      <c r="O49" s="124">
        <f>IF(RES_hhdet_tes!O49=0,"",RES_hhdet_tes!O49/RES_hhdet_fec!O49)</f>
        <v>0.67163181369019032</v>
      </c>
      <c r="P49" s="124">
        <f>IF(RES_hhdet_tes!P49=0,"",RES_hhdet_tes!P49/RES_hhdet_fec!P49)</f>
        <v>0.6760020453390222</v>
      </c>
      <c r="Q49" s="124">
        <f>IF(RES_hhdet_tes!Q49=0,"",RES_hhdet_tes!Q49/RES_hhdet_fec!Q49)</f>
        <v>0.6861007033802341</v>
      </c>
      <c r="R49" s="124">
        <f>IF(RES_hhdet_tes!R49=0,"",RES_hhdet_tes!R49/RES_hhdet_fec!R49)</f>
        <v>0.69476783200453618</v>
      </c>
      <c r="S49" s="124">
        <f>IF(RES_hhdet_tes!S49=0,"",RES_hhdet_tes!S49/RES_hhdet_fec!S49)</f>
        <v>0.70271808554749604</v>
      </c>
      <c r="T49" s="124">
        <f>IF(RES_hhdet_tes!T49=0,"",RES_hhdet_tes!T49/RES_hhdet_fec!T49)</f>
        <v>0.71564781995001681</v>
      </c>
      <c r="U49" s="124">
        <f>IF(RES_hhdet_tes!U49=0,"",RES_hhdet_tes!U49/RES_hhdet_fec!U49)</f>
        <v>0.72687506987240846</v>
      </c>
      <c r="V49" s="124">
        <f>IF(RES_hhdet_tes!V49=0,"",RES_hhdet_tes!V49/RES_hhdet_fec!V49)</f>
        <v>0.7342700369978602</v>
      </c>
      <c r="W49" s="124">
        <f>IF(RES_hhdet_tes!W49=0,"",RES_hhdet_tes!W49/RES_hhdet_fec!W49)</f>
        <v>0.7438294345032791</v>
      </c>
      <c r="DA49" s="130" t="s">
        <v>1951</v>
      </c>
    </row>
    <row r="50" spans="1:105" ht="12" customHeight="1" x14ac:dyDescent="0.25">
      <c r="A50" s="97" t="s">
        <v>138</v>
      </c>
      <c r="B50" s="111">
        <f>IF(RES_hhdet_tes!B50=0,"",RES_hhdet_tes!B50/RES_hhdet_fec!B50)</f>
        <v>0.54303490600288062</v>
      </c>
      <c r="C50" s="111">
        <f>IF(RES_hhdet_tes!C50=0,"",RES_hhdet_tes!C50/RES_hhdet_fec!C50)</f>
        <v>0.54425142625367107</v>
      </c>
      <c r="D50" s="111">
        <f>IF(RES_hhdet_tes!D50=0,"",RES_hhdet_tes!D50/RES_hhdet_fec!D50)</f>
        <v>0.54596930256439824</v>
      </c>
      <c r="E50" s="111">
        <f>IF(RES_hhdet_tes!E50=0,"",RES_hhdet_tes!E50/RES_hhdet_fec!E50)</f>
        <v>0.54756576503997734</v>
      </c>
      <c r="F50" s="111">
        <f>IF(RES_hhdet_tes!F50=0,"",RES_hhdet_tes!F50/RES_hhdet_fec!F50)</f>
        <v>0.54913683768868937</v>
      </c>
      <c r="G50" s="111">
        <f>IF(RES_hhdet_tes!G50=0,"",RES_hhdet_tes!G50/RES_hhdet_fec!G50)</f>
        <v>0.55047904164423056</v>
      </c>
      <c r="H50" s="111">
        <f>IF(RES_hhdet_tes!H50=0,"",RES_hhdet_tes!H50/RES_hhdet_fec!H50)</f>
        <v>0.55215831059129528</v>
      </c>
      <c r="I50" s="111">
        <f>IF(RES_hhdet_tes!I50=0,"",RES_hhdet_tes!I50/RES_hhdet_fec!I50)</f>
        <v>0.5540553149558648</v>
      </c>
      <c r="J50" s="111">
        <f>IF(RES_hhdet_tes!J50=0,"",RES_hhdet_tes!J50/RES_hhdet_fec!J50)</f>
        <v>0.55830919624222708</v>
      </c>
      <c r="K50" s="111">
        <f>IF(RES_hhdet_tes!K50=0,"",RES_hhdet_tes!K50/RES_hhdet_fec!K50)</f>
        <v>0.56299845074609922</v>
      </c>
      <c r="L50" s="111">
        <f>IF(RES_hhdet_tes!L50=0,"",RES_hhdet_tes!L50/RES_hhdet_fec!L50)</f>
        <v>0.56871928464946764</v>
      </c>
      <c r="M50" s="111">
        <f>IF(RES_hhdet_tes!M50=0,"",RES_hhdet_tes!M50/RES_hhdet_fec!M50)</f>
        <v>0.57620602516445962</v>
      </c>
      <c r="N50" s="111">
        <f>IF(RES_hhdet_tes!N50=0,"",RES_hhdet_tes!N50/RES_hhdet_fec!N50)</f>
        <v>0.5864321686765418</v>
      </c>
      <c r="O50" s="111">
        <f>IF(RES_hhdet_tes!O50=0,"",RES_hhdet_tes!O50/RES_hhdet_fec!O50)</f>
        <v>0.60046340587880276</v>
      </c>
      <c r="P50" s="111">
        <f>IF(RES_hhdet_tes!P50=0,"",RES_hhdet_tes!P50/RES_hhdet_fec!P50)</f>
        <v>0.60425705311426425</v>
      </c>
      <c r="Q50" s="111">
        <f>IF(RES_hhdet_tes!Q50=0,"",RES_hhdet_tes!Q50/RES_hhdet_fec!Q50)</f>
        <v>0.61014226291271323</v>
      </c>
      <c r="R50" s="111">
        <f>IF(RES_hhdet_tes!R50=0,"",RES_hhdet_tes!R50/RES_hhdet_fec!R50)</f>
        <v>0.61961970064859406</v>
      </c>
      <c r="S50" s="111">
        <f>IF(RES_hhdet_tes!S50=0,"",RES_hhdet_tes!S50/RES_hhdet_fec!S50)</f>
        <v>0.63507006619004092</v>
      </c>
      <c r="T50" s="111">
        <f>IF(RES_hhdet_tes!T50=0,"",RES_hhdet_tes!T50/RES_hhdet_fec!T50)</f>
        <v>0.65162712663044131</v>
      </c>
      <c r="U50" s="111">
        <f>IF(RES_hhdet_tes!U50=0,"",RES_hhdet_tes!U50/RES_hhdet_fec!U50)</f>
        <v>0.66841708196859428</v>
      </c>
      <c r="V50" s="111">
        <f>IF(RES_hhdet_tes!V50=0,"",RES_hhdet_tes!V50/RES_hhdet_fec!V50)</f>
        <v>0.68366425212276194</v>
      </c>
      <c r="W50" s="111">
        <f>IF(RES_hhdet_tes!W50=0,"",RES_hhdet_tes!W50/RES_hhdet_fec!W50)</f>
        <v>0.69877553285171345</v>
      </c>
      <c r="DA50" s="63" t="s">
        <v>1952</v>
      </c>
    </row>
    <row r="51" spans="1:105" ht="12" customHeight="1" x14ac:dyDescent="0.25">
      <c r="A51" s="97" t="s">
        <v>137</v>
      </c>
      <c r="B51" s="111">
        <f>IF(RES_hhdet_tes!B51=0,"",RES_hhdet_tes!B51/RES_hhdet_fec!B51)</f>
        <v>0.76041045273818031</v>
      </c>
      <c r="C51" s="111">
        <f>IF(RES_hhdet_tes!C51=0,"",RES_hhdet_tes!C51/RES_hhdet_fec!C51)</f>
        <v>0.76183397322601165</v>
      </c>
      <c r="D51" s="111">
        <f>IF(RES_hhdet_tes!D51=0,"",RES_hhdet_tes!D51/RES_hhdet_fec!D51)</f>
        <v>0.76283381953569052</v>
      </c>
      <c r="E51" s="111">
        <f>IF(RES_hhdet_tes!E51=0,"",RES_hhdet_tes!E51/RES_hhdet_fec!E51)</f>
        <v>0.76651860294959773</v>
      </c>
      <c r="F51" s="111">
        <f>IF(RES_hhdet_tes!F51=0,"",RES_hhdet_tes!F51/RES_hhdet_fec!F51)</f>
        <v>0.76916853893465786</v>
      </c>
      <c r="G51" s="111">
        <f>IF(RES_hhdet_tes!G51=0,"",RES_hhdet_tes!G51/RES_hhdet_fec!G51)</f>
        <v>0.77192016943722441</v>
      </c>
      <c r="H51" s="111">
        <f>IF(RES_hhdet_tes!H51=0,"",RES_hhdet_tes!H51/RES_hhdet_fec!H51)</f>
        <v>0.80515698216026022</v>
      </c>
      <c r="I51" s="111">
        <f>IF(RES_hhdet_tes!I51=0,"",RES_hhdet_tes!I51/RES_hhdet_fec!I51)</f>
        <v>0.79742269099242491</v>
      </c>
      <c r="J51" s="111">
        <f>IF(RES_hhdet_tes!J51=0,"",RES_hhdet_tes!J51/RES_hhdet_fec!J51)</f>
        <v>0.78582430183577412</v>
      </c>
      <c r="K51" s="111">
        <f>IF(RES_hhdet_tes!K51=0,"",RES_hhdet_tes!K51/RES_hhdet_fec!K51)</f>
        <v>0.78685469565784749</v>
      </c>
      <c r="L51" s="111">
        <f>IF(RES_hhdet_tes!L51=0,"",RES_hhdet_tes!L51/RES_hhdet_fec!L51)</f>
        <v>0.80992127834670724</v>
      </c>
      <c r="M51" s="111">
        <f>IF(RES_hhdet_tes!M51=0,"",RES_hhdet_tes!M51/RES_hhdet_fec!M51)</f>
        <v>0.79864992844825489</v>
      </c>
      <c r="N51" s="111">
        <f>IF(RES_hhdet_tes!N51=0,"",RES_hhdet_tes!N51/RES_hhdet_fec!N51)</f>
        <v>0.80381756440708263</v>
      </c>
      <c r="O51" s="111">
        <f>IF(RES_hhdet_tes!O51=0,"",RES_hhdet_tes!O51/RES_hhdet_fec!O51)</f>
        <v>0.83590056836396132</v>
      </c>
      <c r="P51" s="111">
        <f>IF(RES_hhdet_tes!P51=0,"",RES_hhdet_tes!P51/RES_hhdet_fec!P51)</f>
        <v>0.83426410431351827</v>
      </c>
      <c r="Q51" s="111">
        <f>IF(RES_hhdet_tes!Q51=0,"",RES_hhdet_tes!Q51/RES_hhdet_fec!Q51)</f>
        <v>0.8665752866328108</v>
      </c>
      <c r="R51" s="111">
        <f>IF(RES_hhdet_tes!R51=0,"",RES_hhdet_tes!R51/RES_hhdet_fec!R51)</f>
        <v>0.88100029952479686</v>
      </c>
      <c r="S51" s="111">
        <f>IF(RES_hhdet_tes!S51=0,"",RES_hhdet_tes!S51/RES_hhdet_fec!S51)</f>
        <v>0.87144629724769307</v>
      </c>
      <c r="T51" s="111">
        <f>IF(RES_hhdet_tes!T51=0,"",RES_hhdet_tes!T51/RES_hhdet_fec!T51)</f>
        <v>0.86116215472936763</v>
      </c>
      <c r="U51" s="111">
        <f>IF(RES_hhdet_tes!U51=0,"",RES_hhdet_tes!U51/RES_hhdet_fec!U51)</f>
        <v>0.86833670161772469</v>
      </c>
      <c r="V51" s="111">
        <f>IF(RES_hhdet_tes!V51=0,"",RES_hhdet_tes!V51/RES_hhdet_fec!V51)</f>
        <v>0.87482985790112977</v>
      </c>
      <c r="W51" s="111">
        <f>IF(RES_hhdet_tes!W51=0,"",RES_hhdet_tes!W51/RES_hhdet_fec!W51)</f>
        <v>0.87643887036874291</v>
      </c>
      <c r="DA51" s="63" t="s">
        <v>1953</v>
      </c>
    </row>
    <row r="52" spans="1:105" ht="12" customHeight="1" x14ac:dyDescent="0.25">
      <c r="A52" s="100" t="s">
        <v>216</v>
      </c>
      <c r="B52" s="112">
        <f>IF(RES_hhdet_tes!B52=0,"",RES_hhdet_tes!B52/RES_hhdet_fec!B52)</f>
        <v>0.54303490600288062</v>
      </c>
      <c r="C52" s="112">
        <f>IF(RES_hhdet_tes!C52=0,"",RES_hhdet_tes!C52/RES_hhdet_fec!C52)</f>
        <v>0.54381260619656679</v>
      </c>
      <c r="D52" s="112">
        <f>IF(RES_hhdet_tes!D52=0,"",RES_hhdet_tes!D52/RES_hhdet_fec!D52)</f>
        <v>0.54601945830648202</v>
      </c>
      <c r="E52" s="112">
        <f>IF(RES_hhdet_tes!E52=0,"",RES_hhdet_tes!E52/RES_hhdet_fec!E52)</f>
        <v>0.549075374677502</v>
      </c>
      <c r="F52" s="112">
        <f>IF(RES_hhdet_tes!F52=0,"",RES_hhdet_tes!F52/RES_hhdet_fec!F52)</f>
        <v>0.55230590310408278</v>
      </c>
      <c r="G52" s="112">
        <f>IF(RES_hhdet_tes!G52=0,"",RES_hhdet_tes!G52/RES_hhdet_fec!G52)</f>
        <v>0.55627223658005021</v>
      </c>
      <c r="H52" s="112">
        <f>IF(RES_hhdet_tes!H52=0,"",RES_hhdet_tes!H52/RES_hhdet_fec!H52)</f>
        <v>0.5603272211233512</v>
      </c>
      <c r="I52" s="112">
        <f>IF(RES_hhdet_tes!I52=0,"",RES_hhdet_tes!I52/RES_hhdet_fec!I52)</f>
        <v>0.56126047754103381</v>
      </c>
      <c r="J52" s="112">
        <f>IF(RES_hhdet_tes!J52=0,"",RES_hhdet_tes!J52/RES_hhdet_fec!J52)</f>
        <v>0.56463961077665226</v>
      </c>
      <c r="K52" s="112">
        <f>IF(RES_hhdet_tes!K52=0,"",RES_hhdet_tes!K52/RES_hhdet_fec!K52)</f>
        <v>0.57144315447538607</v>
      </c>
      <c r="L52" s="112">
        <f>IF(RES_hhdet_tes!L52=0,"",RES_hhdet_tes!L52/RES_hhdet_fec!L52)</f>
        <v>0.57597550921459295</v>
      </c>
      <c r="M52" s="112">
        <f>IF(RES_hhdet_tes!M52=0,"",RES_hhdet_tes!M52/RES_hhdet_fec!M52)</f>
        <v>0.58093111609355519</v>
      </c>
      <c r="N52" s="112">
        <f>IF(RES_hhdet_tes!N52=0,"",RES_hhdet_tes!N52/RES_hhdet_fec!N52)</f>
        <v>0.58349331107749425</v>
      </c>
      <c r="O52" s="112">
        <f>IF(RES_hhdet_tes!O52=0,"",RES_hhdet_tes!O52/RES_hhdet_fec!O52)</f>
        <v>0.59905586262600719</v>
      </c>
      <c r="P52" s="112">
        <f>IF(RES_hhdet_tes!P52=0,"",RES_hhdet_tes!P52/RES_hhdet_fec!P52)</f>
        <v>0.60041309027881773</v>
      </c>
      <c r="Q52" s="112">
        <f>IF(RES_hhdet_tes!Q52=0,"",RES_hhdet_tes!Q52/RES_hhdet_fec!Q52)</f>
        <v>0.60319616378779994</v>
      </c>
      <c r="R52" s="112">
        <f>IF(RES_hhdet_tes!R52=0,"",RES_hhdet_tes!R52/RES_hhdet_fec!R52)</f>
        <v>0.60944332435080284</v>
      </c>
      <c r="S52" s="112">
        <f>IF(RES_hhdet_tes!S52=0,"",RES_hhdet_tes!S52/RES_hhdet_fec!S52)</f>
        <v>0.62960164439018707</v>
      </c>
      <c r="T52" s="112">
        <f>IF(RES_hhdet_tes!T52=0,"",RES_hhdet_tes!T52/RES_hhdet_fec!T52)</f>
        <v>0.64076549958971718</v>
      </c>
      <c r="U52" s="112">
        <f>IF(RES_hhdet_tes!U52=0,"",RES_hhdet_tes!U52/RES_hhdet_fec!U52)</f>
        <v>0.66168473301302966</v>
      </c>
      <c r="V52" s="112">
        <f>IF(RES_hhdet_tes!V52=0,"",RES_hhdet_tes!V52/RES_hhdet_fec!V52)</f>
        <v>0.68181622049710544</v>
      </c>
      <c r="W52" s="112">
        <f>IF(RES_hhdet_tes!W52=0,"",RES_hhdet_tes!W52/RES_hhdet_fec!W52)</f>
        <v>0.69545066165875424</v>
      </c>
      <c r="DA52" s="131" t="s">
        <v>1954</v>
      </c>
    </row>
    <row r="53" spans="1:105" ht="12" customHeight="1" x14ac:dyDescent="0.25">
      <c r="A53" s="103" t="s">
        <v>52</v>
      </c>
      <c r="B53" s="113">
        <f>IF(RES_hhdet_tes!B53=0,"",RES_hhdet_tes!B53/RES_hhdet_fec!B53)</f>
        <v>1</v>
      </c>
      <c r="C53" s="113">
        <f>IF(RES_hhdet_tes!C53=0,"",RES_hhdet_tes!C53/RES_hhdet_fec!C53)</f>
        <v>1</v>
      </c>
      <c r="D53" s="113">
        <f>IF(RES_hhdet_tes!D53=0,"",RES_hhdet_tes!D53/RES_hhdet_fec!D53)</f>
        <v>1</v>
      </c>
      <c r="E53" s="113">
        <f>IF(RES_hhdet_tes!E53=0,"",RES_hhdet_tes!E53/RES_hhdet_fec!E53)</f>
        <v>1</v>
      </c>
      <c r="F53" s="113">
        <f>IF(RES_hhdet_tes!F53=0,"",RES_hhdet_tes!F53/RES_hhdet_fec!F53)</f>
        <v>1</v>
      </c>
      <c r="G53" s="113">
        <f>IF(RES_hhdet_tes!G53=0,"",RES_hhdet_tes!G53/RES_hhdet_fec!G53)</f>
        <v>1</v>
      </c>
      <c r="H53" s="113">
        <f>IF(RES_hhdet_tes!H53=0,"",RES_hhdet_tes!H53/RES_hhdet_fec!H53)</f>
        <v>1</v>
      </c>
      <c r="I53" s="113">
        <f>IF(RES_hhdet_tes!I53=0,"",RES_hhdet_tes!I53/RES_hhdet_fec!I53)</f>
        <v>1</v>
      </c>
      <c r="J53" s="113">
        <f>IF(RES_hhdet_tes!J53=0,"",RES_hhdet_tes!J53/RES_hhdet_fec!J53)</f>
        <v>1</v>
      </c>
      <c r="K53" s="113">
        <f>IF(RES_hhdet_tes!K53=0,"",RES_hhdet_tes!K53/RES_hhdet_fec!K53)</f>
        <v>1</v>
      </c>
      <c r="L53" s="113">
        <f>IF(RES_hhdet_tes!L53=0,"",RES_hhdet_tes!L53/RES_hhdet_fec!L53)</f>
        <v>1</v>
      </c>
      <c r="M53" s="113">
        <f>IF(RES_hhdet_tes!M53=0,"",RES_hhdet_tes!M53/RES_hhdet_fec!M53)</f>
        <v>1</v>
      </c>
      <c r="N53" s="113">
        <f>IF(RES_hhdet_tes!N53=0,"",RES_hhdet_tes!N53/RES_hhdet_fec!N53)</f>
        <v>1</v>
      </c>
      <c r="O53" s="113">
        <f>IF(RES_hhdet_tes!O53=0,"",RES_hhdet_tes!O53/RES_hhdet_fec!O53)</f>
        <v>1</v>
      </c>
      <c r="P53" s="113">
        <f>IF(RES_hhdet_tes!P53=0,"",RES_hhdet_tes!P53/RES_hhdet_fec!P53)</f>
        <v>1</v>
      </c>
      <c r="Q53" s="113">
        <f>IF(RES_hhdet_tes!Q53=0,"",RES_hhdet_tes!Q53/RES_hhdet_fec!Q53)</f>
        <v>1</v>
      </c>
      <c r="R53" s="113">
        <f>IF(RES_hhdet_tes!R53=0,"",RES_hhdet_tes!R53/RES_hhdet_fec!R53)</f>
        <v>1</v>
      </c>
      <c r="S53" s="113">
        <f>IF(RES_hhdet_tes!S53=0,"",RES_hhdet_tes!S53/RES_hhdet_fec!S53)</f>
        <v>1</v>
      </c>
      <c r="T53" s="113">
        <f>IF(RES_hhdet_tes!T53=0,"",RES_hhdet_tes!T53/RES_hhdet_fec!T53)</f>
        <v>1</v>
      </c>
      <c r="U53" s="113">
        <f>IF(RES_hhdet_tes!U53=0,"",RES_hhdet_tes!U53/RES_hhdet_fec!U53)</f>
        <v>1</v>
      </c>
      <c r="V53" s="113">
        <f>IF(RES_hhdet_tes!V53=0,"",RES_hhdet_tes!V53/RES_hhdet_fec!V53)</f>
        <v>1</v>
      </c>
      <c r="W53" s="113">
        <f>IF(RES_hhdet_tes!W53=0,"",RES_hhdet_tes!W53/RES_hhdet_fec!W53)</f>
        <v>1</v>
      </c>
      <c r="DA53" s="132" t="s">
        <v>1955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0.67508041869974345</v>
      </c>
      <c r="C54" s="112">
        <f>IF(RES_hhdet_tes!C54=0,"",RES_hhdet_tes!C54/RES_hhdet_fec!C54)</f>
        <v>0.67912057697600581</v>
      </c>
      <c r="D54" s="112">
        <f>IF(RES_hhdet_tes!D54=0,"",RES_hhdet_tes!D54/RES_hhdet_fec!D54)</f>
        <v>0.68326435065073943</v>
      </c>
      <c r="E54" s="112">
        <f>IF(RES_hhdet_tes!E54=0,"",RES_hhdet_tes!E54/RES_hhdet_fec!E54)</f>
        <v>0.68713488328535866</v>
      </c>
      <c r="F54" s="112">
        <f>IF(RES_hhdet_tes!F54=0,"",RES_hhdet_tes!F54/RES_hhdet_fec!F54)</f>
        <v>0.69013045664290518</v>
      </c>
      <c r="G54" s="112">
        <f>IF(RES_hhdet_tes!G54=0,"",RES_hhdet_tes!G54/RES_hhdet_fec!G54)</f>
        <v>0.69408306240270612</v>
      </c>
      <c r="H54" s="112">
        <f>IF(RES_hhdet_tes!H54=0,"",RES_hhdet_tes!H54/RES_hhdet_fec!H54)</f>
        <v>0.69937179318385989</v>
      </c>
      <c r="I54" s="112">
        <f>IF(RES_hhdet_tes!I54=0,"",RES_hhdet_tes!I54/RES_hhdet_fec!I54)</f>
        <v>0.702257345903053</v>
      </c>
      <c r="J54" s="112">
        <f>IF(RES_hhdet_tes!J54=0,"",RES_hhdet_tes!J54/RES_hhdet_fec!J54)</f>
        <v>0.70312532581930587</v>
      </c>
      <c r="K54" s="112">
        <f>IF(RES_hhdet_tes!K54=0,"",RES_hhdet_tes!K54/RES_hhdet_fec!K54)</f>
        <v>0.70414259511554467</v>
      </c>
      <c r="L54" s="112">
        <f>IF(RES_hhdet_tes!L54=0,"",RES_hhdet_tes!L54/RES_hhdet_fec!L54)</f>
        <v>0.7064316510172296</v>
      </c>
      <c r="M54" s="112">
        <f>IF(RES_hhdet_tes!M54=0,"",RES_hhdet_tes!M54/RES_hhdet_fec!M54)</f>
        <v>0.70866836564838431</v>
      </c>
      <c r="N54" s="112">
        <f>IF(RES_hhdet_tes!N54=0,"",RES_hhdet_tes!N54/RES_hhdet_fec!N54)</f>
        <v>0.71135674647027669</v>
      </c>
      <c r="O54" s="112">
        <f>IF(RES_hhdet_tes!O54=0,"",RES_hhdet_tes!O54/RES_hhdet_fec!O54)</f>
        <v>0.71562884327853382</v>
      </c>
      <c r="P54" s="112">
        <f>IF(RES_hhdet_tes!P54=0,"",RES_hhdet_tes!P54/RES_hhdet_fec!P54)</f>
        <v>0.72185048081561165</v>
      </c>
      <c r="Q54" s="112">
        <f>IF(RES_hhdet_tes!Q54=0,"",RES_hhdet_tes!Q54/RES_hhdet_fec!Q54)</f>
        <v>0.7284121076509521</v>
      </c>
      <c r="R54" s="112">
        <f>IF(RES_hhdet_tes!R54=0,"",RES_hhdet_tes!R54/RES_hhdet_fec!R54)</f>
        <v>0.73490140143017446</v>
      </c>
      <c r="S54" s="112">
        <f>IF(RES_hhdet_tes!S54=0,"",RES_hhdet_tes!S54/RES_hhdet_fec!S54)</f>
        <v>0.74156940653262726</v>
      </c>
      <c r="T54" s="112">
        <f>IF(RES_hhdet_tes!T54=0,"",RES_hhdet_tes!T54/RES_hhdet_fec!T54)</f>
        <v>0.75070512392975619</v>
      </c>
      <c r="U54" s="112">
        <f>IF(RES_hhdet_tes!U54=0,"",RES_hhdet_tes!U54/RES_hhdet_fec!U54)</f>
        <v>0.75814690688428554</v>
      </c>
      <c r="V54" s="112">
        <f>IF(RES_hhdet_tes!V54=0,"",RES_hhdet_tes!V54/RES_hhdet_fec!V54)</f>
        <v>0.76540740340612201</v>
      </c>
      <c r="W54" s="112">
        <f>IF(RES_hhdet_tes!W54=0,"",RES_hhdet_tes!W54/RES_hhdet_fec!W54)</f>
        <v>0.77335203471721581</v>
      </c>
      <c r="DA54" s="131" t="s">
        <v>1956</v>
      </c>
    </row>
    <row r="55" spans="1:105" ht="12" customHeight="1" x14ac:dyDescent="0.25">
      <c r="A55" s="107" t="s">
        <v>121</v>
      </c>
      <c r="B55" s="113">
        <f>IF(RES_hhdet_tes!B55=0,"",RES_hhdet_tes!B55/RES_hhdet_fec!B55)</f>
        <v>0.84731506660730393</v>
      </c>
      <c r="C55" s="113">
        <f>IF(RES_hhdet_tes!C55=0,"",RES_hhdet_tes!C55/RES_hhdet_fec!C55)</f>
        <v>0.85040270321952383</v>
      </c>
      <c r="D55" s="113">
        <f>IF(RES_hhdet_tes!D55=0,"",RES_hhdet_tes!D55/RES_hhdet_fec!D55)</f>
        <v>0.85233924211599088</v>
      </c>
      <c r="E55" s="113">
        <f>IF(RES_hhdet_tes!E55=0,"",RES_hhdet_tes!E55/RES_hhdet_fec!E55)</f>
        <v>0.85622623557741184</v>
      </c>
      <c r="F55" s="113">
        <f>IF(RES_hhdet_tes!F55=0,"",RES_hhdet_tes!F55/RES_hhdet_fec!F55)</f>
        <v>0.85854613508605471</v>
      </c>
      <c r="G55" s="113">
        <f>IF(RES_hhdet_tes!G55=0,"",RES_hhdet_tes!G55/RES_hhdet_fec!G55)</f>
        <v>0.86123309004647886</v>
      </c>
      <c r="H55" s="113">
        <f>IF(RES_hhdet_tes!H55=0,"",RES_hhdet_tes!H55/RES_hhdet_fec!H55)</f>
        <v>0.88393888843851487</v>
      </c>
      <c r="I55" s="113">
        <f>IF(RES_hhdet_tes!I55=0,"",RES_hhdet_tes!I55/RES_hhdet_fec!I55)</f>
        <v>0.87929079334709304</v>
      </c>
      <c r="J55" s="113">
        <f>IF(RES_hhdet_tes!J55=0,"",RES_hhdet_tes!J55/RES_hhdet_fec!J55)</f>
        <v>0.87057751801695016</v>
      </c>
      <c r="K55" s="113">
        <f>IF(RES_hhdet_tes!K55=0,"",RES_hhdet_tes!K55/RES_hhdet_fec!K55)</f>
        <v>0.8689940008395951</v>
      </c>
      <c r="L55" s="113">
        <f>IF(RES_hhdet_tes!L55=0,"",RES_hhdet_tes!L55/RES_hhdet_fec!L55)</f>
        <v>0.88333676691458274</v>
      </c>
      <c r="M55" s="113">
        <f>IF(RES_hhdet_tes!M55=0,"",RES_hhdet_tes!M55/RES_hhdet_fec!M55)</f>
        <v>0.87501203457958854</v>
      </c>
      <c r="N55" s="113">
        <f>IF(RES_hhdet_tes!N55=0,"",RES_hhdet_tes!N55/RES_hhdet_fec!N55)</f>
        <v>0.87789563221250666</v>
      </c>
      <c r="O55" s="113">
        <f>IF(RES_hhdet_tes!O55=0,"",RES_hhdet_tes!O55/RES_hhdet_fec!O55)</f>
        <v>0.89513376281163781</v>
      </c>
      <c r="P55" s="113">
        <f>IF(RES_hhdet_tes!P55=0,"",RES_hhdet_tes!P55/RES_hhdet_fec!P55)</f>
        <v>0.89618380319967428</v>
      </c>
      <c r="Q55" s="113">
        <f>IF(RES_hhdet_tes!Q55=0,"",RES_hhdet_tes!Q55/RES_hhdet_fec!Q55)</f>
        <v>0.91838346441927021</v>
      </c>
      <c r="R55" s="113">
        <f>IF(RES_hhdet_tes!R55=0,"",RES_hhdet_tes!R55/RES_hhdet_fec!R55)</f>
        <v>0.92833043385416625</v>
      </c>
      <c r="S55" s="113">
        <f>IF(RES_hhdet_tes!S55=0,"",RES_hhdet_tes!S55/RES_hhdet_fec!S55)</f>
        <v>0.92042878050060217</v>
      </c>
      <c r="T55" s="113">
        <f>IF(RES_hhdet_tes!T55=0,"",RES_hhdet_tes!T55/RES_hhdet_fec!T55)</f>
        <v>0.9128378455339784</v>
      </c>
      <c r="U55" s="113">
        <f>IF(RES_hhdet_tes!U55=0,"",RES_hhdet_tes!U55/RES_hhdet_fec!U55)</f>
        <v>0.91348192214994539</v>
      </c>
      <c r="V55" s="113">
        <f>IF(RES_hhdet_tes!V55=0,"",RES_hhdet_tes!V55/RES_hhdet_fec!V55)</f>
        <v>0.91433598108634828</v>
      </c>
      <c r="W55" s="113">
        <f>IF(RES_hhdet_tes!W55=0,"",RES_hhdet_tes!W55/RES_hhdet_fec!W55)</f>
        <v>0.91391545980241051</v>
      </c>
      <c r="DA55" s="132" t="s">
        <v>1957</v>
      </c>
    </row>
    <row r="56" spans="1:105" ht="12" customHeight="1" x14ac:dyDescent="0.25">
      <c r="A56" s="108" t="s">
        <v>53</v>
      </c>
      <c r="B56" s="111">
        <f>IF(RES_hhdet_tes!B56=0,"",RES_hhdet_tes!B56/RES_hhdet_fec!B56)</f>
        <v>0.67508041869974345</v>
      </c>
      <c r="C56" s="111">
        <f>IF(RES_hhdet_tes!C56=0,"",RES_hhdet_tes!C56/RES_hhdet_fec!C56)</f>
        <v>0.67942395569804526</v>
      </c>
      <c r="D56" s="111">
        <f>IF(RES_hhdet_tes!D56=0,"",RES_hhdet_tes!D56/RES_hhdet_fec!D56)</f>
        <v>0.68339561763848877</v>
      </c>
      <c r="E56" s="111">
        <f>IF(RES_hhdet_tes!E56=0,"",RES_hhdet_tes!E56/RES_hhdet_fec!E56)</f>
        <v>0.68827594435749306</v>
      </c>
      <c r="F56" s="111">
        <f>IF(RES_hhdet_tes!F56=0,"",RES_hhdet_tes!F56/RES_hhdet_fec!F56)</f>
        <v>0.69193109693229349</v>
      </c>
      <c r="G56" s="111">
        <f>IF(RES_hhdet_tes!G56=0,"",RES_hhdet_tes!G56/RES_hhdet_fec!G56)</f>
        <v>0.69685514249006897</v>
      </c>
      <c r="H56" s="111">
        <f>IF(RES_hhdet_tes!H56=0,"",RES_hhdet_tes!H56/RES_hhdet_fec!H56)</f>
        <v>0.70115421341084383</v>
      </c>
      <c r="I56" s="111">
        <f>IF(RES_hhdet_tes!I56=0,"",RES_hhdet_tes!I56/RES_hhdet_fec!I56)</f>
        <v>0.70294728445553689</v>
      </c>
      <c r="J56" s="111">
        <f>IF(RES_hhdet_tes!J56=0,"",RES_hhdet_tes!J56/RES_hhdet_fec!J56)</f>
        <v>0.70379797841089187</v>
      </c>
      <c r="K56" s="111">
        <f>IF(RES_hhdet_tes!K56=0,"",RES_hhdet_tes!K56/RES_hhdet_fec!K56)</f>
        <v>0.70595249630313317</v>
      </c>
      <c r="L56" s="111">
        <f>IF(RES_hhdet_tes!L56=0,"",RES_hhdet_tes!L56/RES_hhdet_fec!L56)</f>
        <v>0.70730631931037313</v>
      </c>
      <c r="M56" s="111">
        <f>IF(RES_hhdet_tes!M56=0,"",RES_hhdet_tes!M56/RES_hhdet_fec!M56)</f>
        <v>0.70888322809624549</v>
      </c>
      <c r="N56" s="111">
        <f>IF(RES_hhdet_tes!N56=0,"",RES_hhdet_tes!N56/RES_hhdet_fec!N56)</f>
        <v>0.71114003671562287</v>
      </c>
      <c r="O56" s="111">
        <f>IF(RES_hhdet_tes!O56=0,"",RES_hhdet_tes!O56/RES_hhdet_fec!O56)</f>
        <v>0.71496062869215615</v>
      </c>
      <c r="P56" s="111">
        <f>IF(RES_hhdet_tes!P56=0,"",RES_hhdet_tes!P56/RES_hhdet_fec!P56)</f>
        <v>0.719469833273363</v>
      </c>
      <c r="Q56" s="111">
        <f>IF(RES_hhdet_tes!Q56=0,"",RES_hhdet_tes!Q56/RES_hhdet_fec!Q56)</f>
        <v>0.72501242056469395</v>
      </c>
      <c r="R56" s="111">
        <f>IF(RES_hhdet_tes!R56=0,"",RES_hhdet_tes!R56/RES_hhdet_fec!R56)</f>
        <v>0.73263698807691591</v>
      </c>
      <c r="S56" s="111">
        <f>IF(RES_hhdet_tes!S56=0,"",RES_hhdet_tes!S56/RES_hhdet_fec!S56)</f>
        <v>0.74320111782313336</v>
      </c>
      <c r="T56" s="111">
        <f>IF(RES_hhdet_tes!T56=0,"",RES_hhdet_tes!T56/RES_hhdet_fec!T56)</f>
        <v>0.75104252982636033</v>
      </c>
      <c r="U56" s="111">
        <f>IF(RES_hhdet_tes!U56=0,"",RES_hhdet_tes!U56/RES_hhdet_fec!U56)</f>
        <v>0.75859275104647761</v>
      </c>
      <c r="V56" s="111">
        <f>IF(RES_hhdet_tes!V56=0,"",RES_hhdet_tes!V56/RES_hhdet_fec!V56)</f>
        <v>0.76585558601999582</v>
      </c>
      <c r="W56" s="111">
        <f>IF(RES_hhdet_tes!W56=0,"",RES_hhdet_tes!W56/RES_hhdet_fec!W56)</f>
        <v>0.77338677638601916</v>
      </c>
      <c r="DA56" s="63" t="s">
        <v>1958</v>
      </c>
    </row>
    <row r="57" spans="1:105" ht="12" customHeight="1" x14ac:dyDescent="0.25">
      <c r="A57" s="108" t="s">
        <v>52</v>
      </c>
      <c r="B57" s="111">
        <f>IF(RES_hhdet_tes!B57=0,"",RES_hhdet_tes!B57/RES_hhdet_fec!B57)</f>
        <v>1</v>
      </c>
      <c r="C57" s="111">
        <f>IF(RES_hhdet_tes!C57=0,"",RES_hhdet_tes!C57/RES_hhdet_fec!C57)</f>
        <v>1</v>
      </c>
      <c r="D57" s="111">
        <f>IF(RES_hhdet_tes!D57=0,"",RES_hhdet_tes!D57/RES_hhdet_fec!D57)</f>
        <v>1</v>
      </c>
      <c r="E57" s="111">
        <f>IF(RES_hhdet_tes!E57=0,"",RES_hhdet_tes!E57/RES_hhdet_fec!E57)</f>
        <v>1</v>
      </c>
      <c r="F57" s="111">
        <f>IF(RES_hhdet_tes!F57=0,"",RES_hhdet_tes!F57/RES_hhdet_fec!F57)</f>
        <v>1</v>
      </c>
      <c r="G57" s="111">
        <f>IF(RES_hhdet_tes!G57=0,"",RES_hhdet_tes!G57/RES_hhdet_fec!G57)</f>
        <v>1</v>
      </c>
      <c r="H57" s="111">
        <f>IF(RES_hhdet_tes!H57=0,"",RES_hhdet_tes!H57/RES_hhdet_fec!H57)</f>
        <v>1</v>
      </c>
      <c r="I57" s="111">
        <f>IF(RES_hhdet_tes!I57=0,"",RES_hhdet_tes!I57/RES_hhdet_fec!I57)</f>
        <v>1</v>
      </c>
      <c r="J57" s="111">
        <f>IF(RES_hhdet_tes!J57=0,"",RES_hhdet_tes!J57/RES_hhdet_fec!J57)</f>
        <v>1</v>
      </c>
      <c r="K57" s="111">
        <f>IF(RES_hhdet_tes!K57=0,"",RES_hhdet_tes!K57/RES_hhdet_fec!K57)</f>
        <v>1</v>
      </c>
      <c r="L57" s="111">
        <f>IF(RES_hhdet_tes!L57=0,"",RES_hhdet_tes!L57/RES_hhdet_fec!L57)</f>
        <v>1</v>
      </c>
      <c r="M57" s="111">
        <f>IF(RES_hhdet_tes!M57=0,"",RES_hhdet_tes!M57/RES_hhdet_fec!M57)</f>
        <v>1</v>
      </c>
      <c r="N57" s="111">
        <f>IF(RES_hhdet_tes!N57=0,"",RES_hhdet_tes!N57/RES_hhdet_fec!N57)</f>
        <v>1</v>
      </c>
      <c r="O57" s="111">
        <f>IF(RES_hhdet_tes!O57=0,"",RES_hhdet_tes!O57/RES_hhdet_fec!O57)</f>
        <v>1</v>
      </c>
      <c r="P57" s="111">
        <f>IF(RES_hhdet_tes!P57=0,"",RES_hhdet_tes!P57/RES_hhdet_fec!P57)</f>
        <v>1</v>
      </c>
      <c r="Q57" s="111">
        <f>IF(RES_hhdet_tes!Q57=0,"",RES_hhdet_tes!Q57/RES_hhdet_fec!Q57)</f>
        <v>1</v>
      </c>
      <c r="R57" s="111">
        <f>IF(RES_hhdet_tes!R57=0,"",RES_hhdet_tes!R57/RES_hhdet_fec!R57)</f>
        <v>1</v>
      </c>
      <c r="S57" s="111">
        <f>IF(RES_hhdet_tes!S57=0,"",RES_hhdet_tes!S57/RES_hhdet_fec!S57)</f>
        <v>1</v>
      </c>
      <c r="T57" s="111">
        <f>IF(RES_hhdet_tes!T57=0,"",RES_hhdet_tes!T57/RES_hhdet_fec!T57)</f>
        <v>1</v>
      </c>
      <c r="U57" s="111">
        <f>IF(RES_hhdet_tes!U57=0,"",RES_hhdet_tes!U57/RES_hhdet_fec!U57)</f>
        <v>1</v>
      </c>
      <c r="V57" s="111">
        <f>IF(RES_hhdet_tes!V57=0,"",RES_hhdet_tes!V57/RES_hhdet_fec!V57)</f>
        <v>1</v>
      </c>
      <c r="W57" s="111">
        <f>IF(RES_hhdet_tes!W57=0,"",RES_hhdet_tes!W57/RES_hhdet_fec!W57)</f>
        <v>1</v>
      </c>
      <c r="DA57" s="63" t="s">
        <v>1959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0.75085522865614074</v>
      </c>
      <c r="C58" s="124">
        <f>IF(RES_hhdet_tes!C58=0,"",RES_hhdet_tes!C58/RES_hhdet_fec!C58)</f>
        <v>0.75313800133077369</v>
      </c>
      <c r="D58" s="124">
        <f>IF(RES_hhdet_tes!D58=0,"",RES_hhdet_tes!D58/RES_hhdet_fec!D58)</f>
        <v>0.75578218842973277</v>
      </c>
      <c r="E58" s="124">
        <f>IF(RES_hhdet_tes!E58=0,"",RES_hhdet_tes!E58/RES_hhdet_fec!E58)</f>
        <v>0.75856340817609791</v>
      </c>
      <c r="F58" s="124">
        <f>IF(RES_hhdet_tes!F58=0,"",RES_hhdet_tes!F58/RES_hhdet_fec!F58)</f>
        <v>0.76109373299058658</v>
      </c>
      <c r="G58" s="124">
        <f>IF(RES_hhdet_tes!G58=0,"",RES_hhdet_tes!G58/RES_hhdet_fec!G58)</f>
        <v>0.76415911183831942</v>
      </c>
      <c r="H58" s="124">
        <f>IF(RES_hhdet_tes!H58=0,"",RES_hhdet_tes!H58/RES_hhdet_fec!H58)</f>
        <v>0.76797190486990463</v>
      </c>
      <c r="I58" s="124">
        <f>IF(RES_hhdet_tes!I58=0,"",RES_hhdet_tes!I58/RES_hhdet_fec!I58)</f>
        <v>0.76998978967796305</v>
      </c>
      <c r="J58" s="124">
        <f>IF(RES_hhdet_tes!J58=0,"",RES_hhdet_tes!J58/RES_hhdet_fec!J58)</f>
        <v>0.77118278231984783</v>
      </c>
      <c r="K58" s="124">
        <f>IF(RES_hhdet_tes!K58=0,"",RES_hhdet_tes!K58/RES_hhdet_fec!K58)</f>
        <v>0.77299099598983334</v>
      </c>
      <c r="L58" s="124">
        <f>IF(RES_hhdet_tes!L58=0,"",RES_hhdet_tes!L58/RES_hhdet_fec!L58)</f>
        <v>0.77503374224325716</v>
      </c>
      <c r="M58" s="124">
        <f>IF(RES_hhdet_tes!M58=0,"",RES_hhdet_tes!M58/RES_hhdet_fec!M58)</f>
        <v>0.77727620742053671</v>
      </c>
      <c r="N58" s="124">
        <f>IF(RES_hhdet_tes!N58=0,"",RES_hhdet_tes!N58/RES_hhdet_fec!N58)</f>
        <v>0.77985699891958282</v>
      </c>
      <c r="O58" s="124">
        <f>IF(RES_hhdet_tes!O58=0,"",RES_hhdet_tes!O58/RES_hhdet_fec!O58)</f>
        <v>0.78312459783058486</v>
      </c>
      <c r="P58" s="124">
        <f>IF(RES_hhdet_tes!P58=0,"",RES_hhdet_tes!P58/RES_hhdet_fec!P58)</f>
        <v>0.78547914371489524</v>
      </c>
      <c r="Q58" s="124">
        <f>IF(RES_hhdet_tes!Q58=0,"",RES_hhdet_tes!Q58/RES_hhdet_fec!Q58)</f>
        <v>0.78895650446656695</v>
      </c>
      <c r="R58" s="124">
        <f>IF(RES_hhdet_tes!R58=0,"",RES_hhdet_tes!R58/RES_hhdet_fec!R58)</f>
        <v>0.79446887043414838</v>
      </c>
      <c r="S58" s="124">
        <f>IF(RES_hhdet_tes!S58=0,"",RES_hhdet_tes!S58/RES_hhdet_fec!S58)</f>
        <v>0.80280983966123654</v>
      </c>
      <c r="T58" s="124">
        <f>IF(RES_hhdet_tes!T58=0,"",RES_hhdet_tes!T58/RES_hhdet_fec!T58)</f>
        <v>0.8128718694339323</v>
      </c>
      <c r="U58" s="124">
        <f>IF(RES_hhdet_tes!U58=0,"",RES_hhdet_tes!U58/RES_hhdet_fec!U58)</f>
        <v>0.82374872310525349</v>
      </c>
      <c r="V58" s="124">
        <f>IF(RES_hhdet_tes!V58=0,"",RES_hhdet_tes!V58/RES_hhdet_fec!V58)</f>
        <v>0.83492028526136153</v>
      </c>
      <c r="W58" s="124">
        <f>IF(RES_hhdet_tes!W58=0,"",RES_hhdet_tes!W58/RES_hhdet_fec!W58)</f>
        <v>0.84614369597536787</v>
      </c>
      <c r="DA58" s="130" t="s">
        <v>1960</v>
      </c>
    </row>
    <row r="59" spans="1:105" ht="12" customHeight="1" x14ac:dyDescent="0.25">
      <c r="A59" s="97" t="s">
        <v>50</v>
      </c>
      <c r="B59" s="111">
        <f>IF(RES_hhdet_tes!B59=0,"",RES_hhdet_tes!B59/RES_hhdet_fec!B59)</f>
        <v>0.60693797014948769</v>
      </c>
      <c r="C59" s="111">
        <f>IF(RES_hhdet_tes!C59=0,"",RES_hhdet_tes!C59/RES_hhdet_fec!C59)</f>
        <v>0.60779915511404659</v>
      </c>
      <c r="D59" s="111">
        <f>IF(RES_hhdet_tes!D59=0,"",RES_hhdet_tes!D59/RES_hhdet_fec!D59)</f>
        <v>0.60862599373576665</v>
      </c>
      <c r="E59" s="111">
        <f>IF(RES_hhdet_tes!E59=0,"",RES_hhdet_tes!E59/RES_hhdet_fec!E59)</f>
        <v>0.60957873186071221</v>
      </c>
      <c r="F59" s="111">
        <f>IF(RES_hhdet_tes!F59=0,"",RES_hhdet_tes!F59/RES_hhdet_fec!F59)</f>
        <v>0.61064621313307887</v>
      </c>
      <c r="G59" s="111">
        <f>IF(RES_hhdet_tes!G59=0,"",RES_hhdet_tes!G59/RES_hhdet_fec!G59)</f>
        <v>0.61195890054237401</v>
      </c>
      <c r="H59" s="111">
        <f>IF(RES_hhdet_tes!H59=0,"",RES_hhdet_tes!H59/RES_hhdet_fec!H59)</f>
        <v>0.61346266597062349</v>
      </c>
      <c r="I59" s="111">
        <f>IF(RES_hhdet_tes!I59=0,"",RES_hhdet_tes!I59/RES_hhdet_fec!I59)</f>
        <v>0.61418252785363647</v>
      </c>
      <c r="J59" s="111">
        <f>IF(RES_hhdet_tes!J59=0,"",RES_hhdet_tes!J59/RES_hhdet_fec!J59)</f>
        <v>0.61431864941658254</v>
      </c>
      <c r="K59" s="111">
        <f>IF(RES_hhdet_tes!K59=0,"",RES_hhdet_tes!K59/RES_hhdet_fec!K59)</f>
        <v>0.61455540506652917</v>
      </c>
      <c r="L59" s="111">
        <f>IF(RES_hhdet_tes!L59=0,"",RES_hhdet_tes!L59/RES_hhdet_fec!L59)</f>
        <v>0.61476849170214187</v>
      </c>
      <c r="M59" s="111">
        <f>IF(RES_hhdet_tes!M59=0,"",RES_hhdet_tes!M59/RES_hhdet_fec!M59)</f>
        <v>0.61495665708535618</v>
      </c>
      <c r="N59" s="111">
        <f>IF(RES_hhdet_tes!N59=0,"",RES_hhdet_tes!N59/RES_hhdet_fec!N59)</f>
        <v>0.61518839665783065</v>
      </c>
      <c r="O59" s="111">
        <f>IF(RES_hhdet_tes!O59=0,"",RES_hhdet_tes!O59/RES_hhdet_fec!O59)</f>
        <v>0.61552956967336492</v>
      </c>
      <c r="P59" s="111">
        <f>IF(RES_hhdet_tes!P59=0,"",RES_hhdet_tes!P59/RES_hhdet_fec!P59)</f>
        <v>0.61567945395598922</v>
      </c>
      <c r="Q59" s="111">
        <f>IF(RES_hhdet_tes!Q59=0,"",RES_hhdet_tes!Q59/RES_hhdet_fec!Q59)</f>
        <v>0.61577961948246818</v>
      </c>
      <c r="R59" s="111">
        <f>IF(RES_hhdet_tes!R59=0,"",RES_hhdet_tes!R59/RES_hhdet_fec!R59)</f>
        <v>0.61600131755789911</v>
      </c>
      <c r="S59" s="111">
        <f>IF(RES_hhdet_tes!S59=0,"",RES_hhdet_tes!S59/RES_hhdet_fec!S59)</f>
        <v>0.61634312406627723</v>
      </c>
      <c r="T59" s="111">
        <f>IF(RES_hhdet_tes!T59=0,"",RES_hhdet_tes!T59/RES_hhdet_fec!T59)</f>
        <v>0.61663470777190077</v>
      </c>
      <c r="U59" s="111">
        <f>IF(RES_hhdet_tes!U59=0,"",RES_hhdet_tes!U59/RES_hhdet_fec!U59)</f>
        <v>0.61714043769803517</v>
      </c>
      <c r="V59" s="111">
        <f>IF(RES_hhdet_tes!V59=0,"",RES_hhdet_tes!V59/RES_hhdet_fec!V59)</f>
        <v>0.61799025336776547</v>
      </c>
      <c r="W59" s="111">
        <f>IF(RES_hhdet_tes!W59=0,"",RES_hhdet_tes!W59/RES_hhdet_fec!W59)</f>
        <v>0.61964579507225714</v>
      </c>
      <c r="DA59" s="63" t="s">
        <v>1961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0.75203140466876173</v>
      </c>
      <c r="C60" s="45">
        <f>IF(RES_hhdet_tes!C60=0,"",RES_hhdet_tes!C60/RES_hhdet_fec!C60)</f>
        <v>0.75429695690922882</v>
      </c>
      <c r="D60" s="45">
        <f>IF(RES_hhdet_tes!D60=0,"",RES_hhdet_tes!D60/RES_hhdet_fec!D60)</f>
        <v>0.75689391866421818</v>
      </c>
      <c r="E60" s="45">
        <f>IF(RES_hhdet_tes!E60=0,"",RES_hhdet_tes!E60/RES_hhdet_fec!E60)</f>
        <v>0.75958790791487996</v>
      </c>
      <c r="F60" s="45">
        <f>IF(RES_hhdet_tes!F60=0,"",RES_hhdet_tes!F60/RES_hhdet_fec!F60)</f>
        <v>0.76213066240179572</v>
      </c>
      <c r="G60" s="45">
        <f>IF(RES_hhdet_tes!G60=0,"",RES_hhdet_tes!G60/RES_hhdet_fec!G60)</f>
        <v>0.76523034925429034</v>
      </c>
      <c r="H60" s="45">
        <f>IF(RES_hhdet_tes!H60=0,"",RES_hhdet_tes!H60/RES_hhdet_fec!H60)</f>
        <v>0.76899881005675264</v>
      </c>
      <c r="I60" s="45">
        <f>IF(RES_hhdet_tes!I60=0,"",RES_hhdet_tes!I60/RES_hhdet_fec!I60)</f>
        <v>0.77098051621721375</v>
      </c>
      <c r="J60" s="45">
        <f>IF(RES_hhdet_tes!J60=0,"",RES_hhdet_tes!J60/RES_hhdet_fec!J60)</f>
        <v>0.7721100244918182</v>
      </c>
      <c r="K60" s="45">
        <f>IF(RES_hhdet_tes!K60=0,"",RES_hhdet_tes!K60/RES_hhdet_fec!K60)</f>
        <v>0.77388205593292925</v>
      </c>
      <c r="L60" s="45">
        <f>IF(RES_hhdet_tes!L60=0,"",RES_hhdet_tes!L60/RES_hhdet_fec!L60)</f>
        <v>0.77587813234485936</v>
      </c>
      <c r="M60" s="45">
        <f>IF(RES_hhdet_tes!M60=0,"",RES_hhdet_tes!M60/RES_hhdet_fec!M60)</f>
        <v>0.77792821952170244</v>
      </c>
      <c r="N60" s="45">
        <f>IF(RES_hhdet_tes!N60=0,"",RES_hhdet_tes!N60/RES_hhdet_fec!N60)</f>
        <v>0.78027743886213063</v>
      </c>
      <c r="O60" s="45">
        <f>IF(RES_hhdet_tes!O60=0,"",RES_hhdet_tes!O60/RES_hhdet_fec!O60)</f>
        <v>0.78348866214121682</v>
      </c>
      <c r="P60" s="45">
        <f>IF(RES_hhdet_tes!P60=0,"",RES_hhdet_tes!P60/RES_hhdet_fec!P60)</f>
        <v>0.78588214887875329</v>
      </c>
      <c r="Q60" s="45">
        <f>IF(RES_hhdet_tes!Q60=0,"",RES_hhdet_tes!Q60/RES_hhdet_fec!Q60)</f>
        <v>0.78948962996383665</v>
      </c>
      <c r="R60" s="45">
        <f>IF(RES_hhdet_tes!R60=0,"",RES_hhdet_tes!R60/RES_hhdet_fec!R60)</f>
        <v>0.79508306408162599</v>
      </c>
      <c r="S60" s="45">
        <f>IF(RES_hhdet_tes!S60=0,"",RES_hhdet_tes!S60/RES_hhdet_fec!S60)</f>
        <v>0.80343535792816423</v>
      </c>
      <c r="T60" s="45">
        <f>IF(RES_hhdet_tes!T60=0,"",RES_hhdet_tes!T60/RES_hhdet_fec!T60)</f>
        <v>0.81346856281273094</v>
      </c>
      <c r="U60" s="45">
        <f>IF(RES_hhdet_tes!U60=0,"",RES_hhdet_tes!U60/RES_hhdet_fec!U60)</f>
        <v>0.82437535191185562</v>
      </c>
      <c r="V60" s="45">
        <f>IF(RES_hhdet_tes!V60=0,"",RES_hhdet_tes!V60/RES_hhdet_fec!V60)</f>
        <v>0.83557457064859286</v>
      </c>
      <c r="W60" s="45">
        <f>IF(RES_hhdet_tes!W60=0,"",RES_hhdet_tes!W60/RES_hhdet_fec!W60)</f>
        <v>0.84695212948858467</v>
      </c>
      <c r="DA60" s="60" t="s">
        <v>1962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0.55015369869450781</v>
      </c>
      <c r="C62" s="119">
        <f>IF(RES_hhdet_tes!C62=0,"",RES_hhdet_tes!C62/RES_hhdet_fec!C62)</f>
        <v>0.55862837472868598</v>
      </c>
      <c r="D62" s="119">
        <f>IF(RES_hhdet_tes!D62=0,"",RES_hhdet_tes!D62/RES_hhdet_fec!D62)</f>
        <v>0.56901664805007923</v>
      </c>
      <c r="E62" s="119">
        <f>IF(RES_hhdet_tes!E62=0,"",RES_hhdet_tes!E62/RES_hhdet_fec!E62)</f>
        <v>0.5806679276186052</v>
      </c>
      <c r="F62" s="119">
        <f>IF(RES_hhdet_tes!F62=0,"",RES_hhdet_tes!F62/RES_hhdet_fec!F62)</f>
        <v>0.59369083615384133</v>
      </c>
      <c r="G62" s="119">
        <f>IF(RES_hhdet_tes!G62=0,"",RES_hhdet_tes!G62/RES_hhdet_fec!G62)</f>
        <v>0.60410030125683656</v>
      </c>
      <c r="H62" s="119">
        <f>IF(RES_hhdet_tes!H62=0,"",RES_hhdet_tes!H62/RES_hhdet_fec!H62)</f>
        <v>0.61565623493869082</v>
      </c>
      <c r="I62" s="119">
        <f>IF(RES_hhdet_tes!I62=0,"",RES_hhdet_tes!I62/RES_hhdet_fec!I62)</f>
        <v>0.62358140141586615</v>
      </c>
      <c r="J62" s="119">
        <f>IF(RES_hhdet_tes!J62=0,"",RES_hhdet_tes!J62/RES_hhdet_fec!J62)</f>
        <v>0.63146545561963818</v>
      </c>
      <c r="K62" s="119">
        <f>IF(RES_hhdet_tes!K62=0,"",RES_hhdet_tes!K62/RES_hhdet_fec!K62)</f>
        <v>0.64168602677195441</v>
      </c>
      <c r="L62" s="119">
        <f>IF(RES_hhdet_tes!L62=0,"",RES_hhdet_tes!L62/RES_hhdet_fec!L62)</f>
        <v>0.65072368095631217</v>
      </c>
      <c r="M62" s="119">
        <f>IF(RES_hhdet_tes!M62=0,"",RES_hhdet_tes!M62/RES_hhdet_fec!M62)</f>
        <v>0.6614354257131434</v>
      </c>
      <c r="N62" s="119">
        <f>IF(RES_hhdet_tes!N62=0,"",RES_hhdet_tes!N62/RES_hhdet_fec!N62)</f>
        <v>0.67423895390396948</v>
      </c>
      <c r="O62" s="119">
        <f>IF(RES_hhdet_tes!O62=0,"",RES_hhdet_tes!O62/RES_hhdet_fec!O62)</f>
        <v>0.68779434781723736</v>
      </c>
      <c r="P62" s="119">
        <f>IF(RES_hhdet_tes!P62=0,"",RES_hhdet_tes!P62/RES_hhdet_fec!P62)</f>
        <v>0.69465683303268189</v>
      </c>
      <c r="Q62" s="119">
        <f>IF(RES_hhdet_tes!Q62=0,"",RES_hhdet_tes!Q62/RES_hhdet_fec!Q62)</f>
        <v>0.70309932938210251</v>
      </c>
      <c r="R62" s="119">
        <f>IF(RES_hhdet_tes!R62=0,"",RES_hhdet_tes!R62/RES_hhdet_fec!R62)</f>
        <v>0.714444269522436</v>
      </c>
      <c r="S62" s="119">
        <f>IF(RES_hhdet_tes!S62=0,"",RES_hhdet_tes!S62/RES_hhdet_fec!S62)</f>
        <v>0.72790886836132929</v>
      </c>
      <c r="T62" s="119">
        <f>IF(RES_hhdet_tes!T62=0,"",RES_hhdet_tes!T62/RES_hhdet_fec!T62)</f>
        <v>0.74156201048478043</v>
      </c>
      <c r="U62" s="119">
        <f>IF(RES_hhdet_tes!U62=0,"",RES_hhdet_tes!U62/RES_hhdet_fec!U62)</f>
        <v>0.7550044590763173</v>
      </c>
      <c r="V62" s="119">
        <f>IF(RES_hhdet_tes!V62=0,"",RES_hhdet_tes!V62/RES_hhdet_fec!V62)</f>
        <v>0.76762445266631585</v>
      </c>
      <c r="W62" s="119">
        <f>IF(RES_hhdet_tes!W62=0,"",RES_hhdet_tes!W62/RES_hhdet_fec!W62)</f>
        <v>0.77957229363410852</v>
      </c>
      <c r="DA62" s="129" t="s">
        <v>1963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0.53524398254306549</v>
      </c>
      <c r="C63" s="124">
        <f>IF(RES_hhdet_tes!C63=0,"",RES_hhdet_tes!C63/RES_hhdet_fec!C63)</f>
        <v>0.54460749879700909</v>
      </c>
      <c r="D63" s="124">
        <f>IF(RES_hhdet_tes!D63=0,"",RES_hhdet_tes!D63/RES_hhdet_fec!D63)</f>
        <v>0.5539991447053989</v>
      </c>
      <c r="E63" s="124">
        <f>IF(RES_hhdet_tes!E63=0,"",RES_hhdet_tes!E63/RES_hhdet_fec!E63)</f>
        <v>0.56654212976527651</v>
      </c>
      <c r="F63" s="124">
        <f>IF(RES_hhdet_tes!F63=0,"",RES_hhdet_tes!F63/RES_hhdet_fec!F63)</f>
        <v>0.57920300264459279</v>
      </c>
      <c r="G63" s="124">
        <f>IF(RES_hhdet_tes!G63=0,"",RES_hhdet_tes!G63/RES_hhdet_fec!G63)</f>
        <v>0.59323378748066968</v>
      </c>
      <c r="H63" s="124">
        <f>IF(RES_hhdet_tes!H63=0,"",RES_hhdet_tes!H63/RES_hhdet_fec!H63)</f>
        <v>0.6036717015273706</v>
      </c>
      <c r="I63" s="124">
        <f>IF(RES_hhdet_tes!I63=0,"",RES_hhdet_tes!I63/RES_hhdet_fec!I63)</f>
        <v>0.61164250752306182</v>
      </c>
      <c r="J63" s="124">
        <f>IF(RES_hhdet_tes!J63=0,"",RES_hhdet_tes!J63/RES_hhdet_fec!J63)</f>
        <v>0.62034433390112809</v>
      </c>
      <c r="K63" s="124">
        <f>IF(RES_hhdet_tes!K63=0,"",RES_hhdet_tes!K63/RES_hhdet_fec!K63)</f>
        <v>0.62982607789129252</v>
      </c>
      <c r="L63" s="124">
        <f>IF(RES_hhdet_tes!L63=0,"",RES_hhdet_tes!L63/RES_hhdet_fec!L63)</f>
        <v>0.6402557881792873</v>
      </c>
      <c r="M63" s="124">
        <f>IF(RES_hhdet_tes!M63=0,"",RES_hhdet_tes!M63/RES_hhdet_fec!M63)</f>
        <v>0.65151625216994058</v>
      </c>
      <c r="N63" s="124">
        <f>IF(RES_hhdet_tes!N63=0,"",RES_hhdet_tes!N63/RES_hhdet_fec!N63)</f>
        <v>0.66543283543445397</v>
      </c>
      <c r="O63" s="124">
        <f>IF(RES_hhdet_tes!O63=0,"",RES_hhdet_tes!O63/RES_hhdet_fec!O63)</f>
        <v>0.67991768882870207</v>
      </c>
      <c r="P63" s="124">
        <f>IF(RES_hhdet_tes!P63=0,"",RES_hhdet_tes!P63/RES_hhdet_fec!P63)</f>
        <v>0.68586243087834642</v>
      </c>
      <c r="Q63" s="124">
        <f>IF(RES_hhdet_tes!Q63=0,"",RES_hhdet_tes!Q63/RES_hhdet_fec!Q63)</f>
        <v>0.69449698053347719</v>
      </c>
      <c r="R63" s="124">
        <f>IF(RES_hhdet_tes!R63=0,"",RES_hhdet_tes!R63/RES_hhdet_fec!R63)</f>
        <v>0.70652291175549864</v>
      </c>
      <c r="S63" s="124">
        <f>IF(RES_hhdet_tes!S63=0,"",RES_hhdet_tes!S63/RES_hhdet_fec!S63)</f>
        <v>0.72021439522258168</v>
      </c>
      <c r="T63" s="124">
        <f>IF(RES_hhdet_tes!T63=0,"",RES_hhdet_tes!T63/RES_hhdet_fec!T63)</f>
        <v>0.7336309149411786</v>
      </c>
      <c r="U63" s="124">
        <f>IF(RES_hhdet_tes!U63=0,"",RES_hhdet_tes!U63/RES_hhdet_fec!U63)</f>
        <v>0.74721640125287436</v>
      </c>
      <c r="V63" s="124">
        <f>IF(RES_hhdet_tes!V63=0,"",RES_hhdet_tes!V63/RES_hhdet_fec!V63)</f>
        <v>0.75973640736812009</v>
      </c>
      <c r="W63" s="124">
        <f>IF(RES_hhdet_tes!W63=0,"",RES_hhdet_tes!W63/RES_hhdet_fec!W63)</f>
        <v>0.77122522114180292</v>
      </c>
      <c r="DA63" s="130" t="s">
        <v>1964</v>
      </c>
    </row>
    <row r="64" spans="1:105" ht="12" customHeight="1" x14ac:dyDescent="0.25">
      <c r="A64" s="97" t="s">
        <v>217</v>
      </c>
      <c r="B64" s="111">
        <f>IF(RES_hhdet_tes!B64=0,"",RES_hhdet_tes!B64/RES_hhdet_fec!B64)</f>
        <v>0.52822483978174262</v>
      </c>
      <c r="C64" s="111">
        <f>IF(RES_hhdet_tes!C64=0,"",RES_hhdet_tes!C64/RES_hhdet_fec!C64)</f>
        <v>0.53778381430505973</v>
      </c>
      <c r="D64" s="111">
        <f>IF(RES_hhdet_tes!D64=0,"",RES_hhdet_tes!D64/RES_hhdet_fec!D64)</f>
        <v>0.54741135696355314</v>
      </c>
      <c r="E64" s="111">
        <f>IF(RES_hhdet_tes!E64=0,"",RES_hhdet_tes!E64/RES_hhdet_fec!E64)</f>
        <v>0.56014891354173713</v>
      </c>
      <c r="F64" s="111">
        <f>IF(RES_hhdet_tes!F64=0,"",RES_hhdet_tes!F64/RES_hhdet_fec!F64)</f>
        <v>0.57305422823544439</v>
      </c>
      <c r="G64" s="111">
        <f>IF(RES_hhdet_tes!G64=0,"",RES_hhdet_tes!G64/RES_hhdet_fec!G64)</f>
        <v>0.58785759270069371</v>
      </c>
      <c r="H64" s="111">
        <f>IF(RES_hhdet_tes!H64=0,"",RES_hhdet_tes!H64/RES_hhdet_fec!H64)</f>
        <v>0.59830871785712758</v>
      </c>
      <c r="I64" s="111">
        <f>IF(RES_hhdet_tes!I64=0,"",RES_hhdet_tes!I64/RES_hhdet_fec!I64)</f>
        <v>0.60650164978448418</v>
      </c>
      <c r="J64" s="111">
        <f>IF(RES_hhdet_tes!J64=0,"",RES_hhdet_tes!J64/RES_hhdet_fec!J64)</f>
        <v>0.61530970309558486</v>
      </c>
      <c r="K64" s="111">
        <f>IF(RES_hhdet_tes!K64=0,"",RES_hhdet_tes!K64/RES_hhdet_fec!K64)</f>
        <v>0.62488627806776509</v>
      </c>
      <c r="L64" s="111">
        <f>IF(RES_hhdet_tes!L64=0,"",RES_hhdet_tes!L64/RES_hhdet_fec!L64)</f>
        <v>0.63541234314363104</v>
      </c>
      <c r="M64" s="111">
        <f>IF(RES_hhdet_tes!M64=0,"",RES_hhdet_tes!M64/RES_hhdet_fec!M64)</f>
        <v>0.6467883344276657</v>
      </c>
      <c r="N64" s="111">
        <f>IF(RES_hhdet_tes!N64=0,"",RES_hhdet_tes!N64/RES_hhdet_fec!N64)</f>
        <v>0.66083846339385777</v>
      </c>
      <c r="O64" s="111">
        <f>IF(RES_hhdet_tes!O64=0,"",RES_hhdet_tes!O64/RES_hhdet_fec!O64)</f>
        <v>0.67546761182327508</v>
      </c>
      <c r="P64" s="111">
        <f>IF(RES_hhdet_tes!P64=0,"",RES_hhdet_tes!P64/RES_hhdet_fec!P64)</f>
        <v>0.68149253580104974</v>
      </c>
      <c r="Q64" s="111">
        <f>IF(RES_hhdet_tes!Q64=0,"",RES_hhdet_tes!Q64/RES_hhdet_fec!Q64)</f>
        <v>0.69022655768994912</v>
      </c>
      <c r="R64" s="111">
        <f>IF(RES_hhdet_tes!R64=0,"",RES_hhdet_tes!R64/RES_hhdet_fec!R64)</f>
        <v>0.70237251660495492</v>
      </c>
      <c r="S64" s="111">
        <f>IF(RES_hhdet_tes!S64=0,"",RES_hhdet_tes!S64/RES_hhdet_fec!S64)</f>
        <v>0.71619945473415036</v>
      </c>
      <c r="T64" s="111">
        <f>IF(RES_hhdet_tes!T64=0,"",RES_hhdet_tes!T64/RES_hhdet_fec!T64)</f>
        <v>0.72975161208395289</v>
      </c>
      <c r="U64" s="111">
        <f>IF(RES_hhdet_tes!U64=0,"",RES_hhdet_tes!U64/RES_hhdet_fec!U64)</f>
        <v>0.74347686967934667</v>
      </c>
      <c r="V64" s="111">
        <f>IF(RES_hhdet_tes!V64=0,"",RES_hhdet_tes!V64/RES_hhdet_fec!V64)</f>
        <v>0.75612910100470698</v>
      </c>
      <c r="W64" s="111">
        <f>IF(RES_hhdet_tes!W64=0,"",RES_hhdet_tes!W64/RES_hhdet_fec!W64)</f>
        <v>0.76774110422125352</v>
      </c>
      <c r="DA64" s="63" t="s">
        <v>1965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DA65" s="63" t="s">
        <v>1966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1.8212459755619608</v>
      </c>
      <c r="C66" s="124">
        <f>IF(RES_hhdet_tes!C66=0,"",RES_hhdet_tes!C66/RES_hhdet_fec!C66)</f>
        <v>1.9960515327621484</v>
      </c>
      <c r="D66" s="124">
        <f>IF(RES_hhdet_tes!D66=0,"",RES_hhdet_tes!D66/RES_hhdet_fec!D66)</f>
        <v>2.1076746668101944</v>
      </c>
      <c r="E66" s="124">
        <f>IF(RES_hhdet_tes!E66=0,"",RES_hhdet_tes!E66/RES_hhdet_fec!E66)</f>
        <v>2.2471433701301571</v>
      </c>
      <c r="F66" s="124">
        <f>IF(RES_hhdet_tes!F66=0,"",RES_hhdet_tes!F66/RES_hhdet_fec!F66)</f>
        <v>2.366395092849003</v>
      </c>
      <c r="G66" s="124">
        <f>IF(RES_hhdet_tes!G66=0,"",RES_hhdet_tes!G66/RES_hhdet_fec!G66)</f>
        <v>2.4856280421562253</v>
      </c>
      <c r="H66" s="124">
        <f>IF(RES_hhdet_tes!H66=0,"",RES_hhdet_tes!H66/RES_hhdet_fec!H66)</f>
        <v>2.5916450582035311</v>
      </c>
      <c r="I66" s="124">
        <f>IF(RES_hhdet_tes!I66=0,"",RES_hhdet_tes!I66/RES_hhdet_fec!I66)</f>
        <v>2.6619410878630543</v>
      </c>
      <c r="J66" s="124">
        <f>IF(RES_hhdet_tes!J66=0,"",RES_hhdet_tes!J66/RES_hhdet_fec!J66)</f>
        <v>2.7080639012401266</v>
      </c>
      <c r="K66" s="124">
        <f>IF(RES_hhdet_tes!K66=0,"",RES_hhdet_tes!K66/RES_hhdet_fec!K66)</f>
        <v>2.7645211308249986</v>
      </c>
      <c r="L66" s="124">
        <f>IF(RES_hhdet_tes!L66=0,"",RES_hhdet_tes!L66/RES_hhdet_fec!L66)</f>
        <v>2.8233626936245071</v>
      </c>
      <c r="M66" s="124">
        <f>IF(RES_hhdet_tes!M66=0,"",RES_hhdet_tes!M66/RES_hhdet_fec!M66)</f>
        <v>2.8953011032522245</v>
      </c>
      <c r="N66" s="124">
        <f>IF(RES_hhdet_tes!N66=0,"",RES_hhdet_tes!N66/RES_hhdet_fec!N66)</f>
        <v>2.976919788233694</v>
      </c>
      <c r="O66" s="124">
        <f>IF(RES_hhdet_tes!O66=0,"",RES_hhdet_tes!O66/RES_hhdet_fec!O66)</f>
        <v>3.1071405086160295</v>
      </c>
      <c r="P66" s="124">
        <f>IF(RES_hhdet_tes!P66=0,"",RES_hhdet_tes!P66/RES_hhdet_fec!P66)</f>
        <v>3.2409956911831288</v>
      </c>
      <c r="Q66" s="124">
        <f>IF(RES_hhdet_tes!Q66=0,"",RES_hhdet_tes!Q66/RES_hhdet_fec!Q66)</f>
        <v>3.3810777831698409</v>
      </c>
      <c r="R66" s="124">
        <f>IF(RES_hhdet_tes!R66=0,"",RES_hhdet_tes!R66/RES_hhdet_fec!R66)</f>
        <v>3.520495820236512</v>
      </c>
      <c r="S66" s="124">
        <f>IF(RES_hhdet_tes!S66=0,"",RES_hhdet_tes!S66/RES_hhdet_fec!S66)</f>
        <v>3.6692265734534768</v>
      </c>
      <c r="T66" s="124">
        <f>IF(RES_hhdet_tes!T66=0,"",RES_hhdet_tes!T66/RES_hhdet_fec!T66)</f>
        <v>3.7886479948713188</v>
      </c>
      <c r="U66" s="124">
        <f>IF(RES_hhdet_tes!U66=0,"",RES_hhdet_tes!U66/RES_hhdet_fec!U66)</f>
        <v>3.8920462597317274</v>
      </c>
      <c r="V66" s="124">
        <f>IF(RES_hhdet_tes!V66=0,"",RES_hhdet_tes!V66/RES_hhdet_fec!V66)</f>
        <v>3.9879322885180777</v>
      </c>
      <c r="W66" s="124">
        <f>IF(RES_hhdet_tes!W66=0,"",RES_hhdet_tes!W66/RES_hhdet_fec!W66)</f>
        <v>4.0573914839704512</v>
      </c>
      <c r="DA66" s="130" t="s">
        <v>1967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1.8212459755619608</v>
      </c>
      <c r="C67" s="111">
        <f>IF(RES_hhdet_tes!C67=0,"",RES_hhdet_tes!C67/RES_hhdet_fec!C67)</f>
        <v>1.9960515327621484</v>
      </c>
      <c r="D67" s="111">
        <f>IF(RES_hhdet_tes!D67=0,"",RES_hhdet_tes!D67/RES_hhdet_fec!D67)</f>
        <v>2.1076746668101944</v>
      </c>
      <c r="E67" s="111">
        <f>IF(RES_hhdet_tes!E67=0,"",RES_hhdet_tes!E67/RES_hhdet_fec!E67)</f>
        <v>2.2471433701301571</v>
      </c>
      <c r="F67" s="111">
        <f>IF(RES_hhdet_tes!F67=0,"",RES_hhdet_tes!F67/RES_hhdet_fec!F67)</f>
        <v>2.366395092849003</v>
      </c>
      <c r="G67" s="111">
        <f>IF(RES_hhdet_tes!G67=0,"",RES_hhdet_tes!G67/RES_hhdet_fec!G67)</f>
        <v>2.4856280421562253</v>
      </c>
      <c r="H67" s="111">
        <f>IF(RES_hhdet_tes!H67=0,"",RES_hhdet_tes!H67/RES_hhdet_fec!H67)</f>
        <v>2.5916450582035311</v>
      </c>
      <c r="I67" s="111">
        <f>IF(RES_hhdet_tes!I67=0,"",RES_hhdet_tes!I67/RES_hhdet_fec!I67)</f>
        <v>2.6619410878630543</v>
      </c>
      <c r="J67" s="111">
        <f>IF(RES_hhdet_tes!J67=0,"",RES_hhdet_tes!J67/RES_hhdet_fec!J67)</f>
        <v>2.7080639012401266</v>
      </c>
      <c r="K67" s="111">
        <f>IF(RES_hhdet_tes!K67=0,"",RES_hhdet_tes!K67/RES_hhdet_fec!K67)</f>
        <v>2.7645211308249986</v>
      </c>
      <c r="L67" s="111">
        <f>IF(RES_hhdet_tes!L67=0,"",RES_hhdet_tes!L67/RES_hhdet_fec!L67)</f>
        <v>2.8233626936245071</v>
      </c>
      <c r="M67" s="111">
        <f>IF(RES_hhdet_tes!M67=0,"",RES_hhdet_tes!M67/RES_hhdet_fec!M67)</f>
        <v>2.8953011032522245</v>
      </c>
      <c r="N67" s="111">
        <f>IF(RES_hhdet_tes!N67=0,"",RES_hhdet_tes!N67/RES_hhdet_fec!N67)</f>
        <v>2.976919788233694</v>
      </c>
      <c r="O67" s="111">
        <f>IF(RES_hhdet_tes!O67=0,"",RES_hhdet_tes!O67/RES_hhdet_fec!O67)</f>
        <v>3.1071405086160295</v>
      </c>
      <c r="P67" s="111">
        <f>IF(RES_hhdet_tes!P67=0,"",RES_hhdet_tes!P67/RES_hhdet_fec!P67)</f>
        <v>3.2409956911831288</v>
      </c>
      <c r="Q67" s="111">
        <f>IF(RES_hhdet_tes!Q67=0,"",RES_hhdet_tes!Q67/RES_hhdet_fec!Q67)</f>
        <v>3.3810777831698409</v>
      </c>
      <c r="R67" s="111">
        <f>IF(RES_hhdet_tes!R67=0,"",RES_hhdet_tes!R67/RES_hhdet_fec!R67)</f>
        <v>3.520495820236512</v>
      </c>
      <c r="S67" s="111">
        <f>IF(RES_hhdet_tes!S67=0,"",RES_hhdet_tes!S67/RES_hhdet_fec!S67)</f>
        <v>3.6692265734534768</v>
      </c>
      <c r="T67" s="111">
        <f>IF(RES_hhdet_tes!T67=0,"",RES_hhdet_tes!T67/RES_hhdet_fec!T67)</f>
        <v>3.7886479948713188</v>
      </c>
      <c r="U67" s="111">
        <f>IF(RES_hhdet_tes!U67=0,"",RES_hhdet_tes!U67/RES_hhdet_fec!U67)</f>
        <v>3.8920462597317274</v>
      </c>
      <c r="V67" s="111">
        <f>IF(RES_hhdet_tes!V67=0,"",RES_hhdet_tes!V67/RES_hhdet_fec!V67)</f>
        <v>3.9879322885180777</v>
      </c>
      <c r="W67" s="111">
        <f>IF(RES_hhdet_tes!W67=0,"",RES_hhdet_tes!W67/RES_hhdet_fec!W67)</f>
        <v>4.0573914839704512</v>
      </c>
      <c r="DA67" s="63" t="s">
        <v>1968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0.61445256766197831</v>
      </c>
      <c r="C68" s="124">
        <f>IF(RES_hhdet_tes!C68=0,"",RES_hhdet_tes!C68/RES_hhdet_fec!C68)</f>
        <v>0.61845915354819891</v>
      </c>
      <c r="D68" s="124">
        <f>IF(RES_hhdet_tes!D68=0,"",RES_hhdet_tes!D68/RES_hhdet_fec!D68)</f>
        <v>0.62475532694753377</v>
      </c>
      <c r="E68" s="124">
        <f>IF(RES_hhdet_tes!E68=0,"",RES_hhdet_tes!E68/RES_hhdet_fec!E68)</f>
        <v>0.63241106483100351</v>
      </c>
      <c r="F68" s="124">
        <f>IF(RES_hhdet_tes!F68=0,"",RES_hhdet_tes!F68/RES_hhdet_fec!F68)</f>
        <v>0.64299841474000241</v>
      </c>
      <c r="G68" s="124">
        <f>IF(RES_hhdet_tes!G68=0,"",RES_hhdet_tes!G68/RES_hhdet_fec!G68)</f>
        <v>0.64926994374719704</v>
      </c>
      <c r="H68" s="124">
        <f>IF(RES_hhdet_tes!H68=0,"",RES_hhdet_tes!H68/RES_hhdet_fec!H68)</f>
        <v>0.66020618224445637</v>
      </c>
      <c r="I68" s="124">
        <f>IF(RES_hhdet_tes!I68=0,"",RES_hhdet_tes!I68/RES_hhdet_fec!I68)</f>
        <v>0.66674546910077948</v>
      </c>
      <c r="J68" s="124">
        <f>IF(RES_hhdet_tes!J68=0,"",RES_hhdet_tes!J68/RES_hhdet_fec!J68)</f>
        <v>0.67200067556399778</v>
      </c>
      <c r="K68" s="124">
        <f>IF(RES_hhdet_tes!K68=0,"",RES_hhdet_tes!K68/RES_hhdet_fec!K68)</f>
        <v>0.68177974158085364</v>
      </c>
      <c r="L68" s="124">
        <f>IF(RES_hhdet_tes!L68=0,"",RES_hhdet_tes!L68/RES_hhdet_fec!L68)</f>
        <v>0.69080121760916302</v>
      </c>
      <c r="M68" s="124">
        <f>IF(RES_hhdet_tes!M68=0,"",RES_hhdet_tes!M68/RES_hhdet_fec!M68)</f>
        <v>0.69400079309794815</v>
      </c>
      <c r="N68" s="124">
        <f>IF(RES_hhdet_tes!N68=0,"",RES_hhdet_tes!N68/RES_hhdet_fec!N68)</f>
        <v>0.70439219566176914</v>
      </c>
      <c r="O68" s="124">
        <f>IF(RES_hhdet_tes!O68=0,"",RES_hhdet_tes!O68/RES_hhdet_fec!O68)</f>
        <v>0.71732083274970282</v>
      </c>
      <c r="P68" s="124">
        <f>IF(RES_hhdet_tes!P68=0,"",RES_hhdet_tes!P68/RES_hhdet_fec!P68)</f>
        <v>0.72175609031661647</v>
      </c>
      <c r="Q68" s="124">
        <f>IF(RES_hhdet_tes!Q68=0,"",RES_hhdet_tes!Q68/RES_hhdet_fec!Q68)</f>
        <v>0.73452609381180534</v>
      </c>
      <c r="R68" s="124">
        <f>IF(RES_hhdet_tes!R68=0,"",RES_hhdet_tes!R68/RES_hhdet_fec!R68)</f>
        <v>0.74713729498687775</v>
      </c>
      <c r="S68" s="124">
        <f>IF(RES_hhdet_tes!S68=0,"",RES_hhdet_tes!S68/RES_hhdet_fec!S68)</f>
        <v>0.75969580635117884</v>
      </c>
      <c r="T68" s="124">
        <f>IF(RES_hhdet_tes!T68=0,"",RES_hhdet_tes!T68/RES_hhdet_fec!T68)</f>
        <v>0.7740887453705243</v>
      </c>
      <c r="U68" s="124">
        <f>IF(RES_hhdet_tes!U68=0,"",RES_hhdet_tes!U68/RES_hhdet_fec!U68)</f>
        <v>0.79033002296396204</v>
      </c>
      <c r="V68" s="124">
        <f>IF(RES_hhdet_tes!V68=0,"",RES_hhdet_tes!V68/RES_hhdet_fec!V68)</f>
        <v>0.80503754621448553</v>
      </c>
      <c r="W68" s="124">
        <f>IF(RES_hhdet_tes!W68=0,"",RES_hhdet_tes!W68/RES_hhdet_fec!W68)</f>
        <v>0.8183380203916516</v>
      </c>
      <c r="DA68" s="130" t="s">
        <v>1969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0.561867190862542</v>
      </c>
      <c r="C69" s="111">
        <f>IF(RES_hhdet_tes!C69=0,"",RES_hhdet_tes!C69/RES_hhdet_fec!C69)</f>
        <v>0.56764783278294328</v>
      </c>
      <c r="D69" s="111">
        <f>IF(RES_hhdet_tes!D69=0,"",RES_hhdet_tes!D69/RES_hhdet_fec!D69)</f>
        <v>0.57381281063439038</v>
      </c>
      <c r="E69" s="111">
        <f>IF(RES_hhdet_tes!E69=0,"",RES_hhdet_tes!E69/RES_hhdet_fec!E69)</f>
        <v>0.58174789554384787</v>
      </c>
      <c r="F69" s="111">
        <f>IF(RES_hhdet_tes!F69=0,"",RES_hhdet_tes!F69/RES_hhdet_fec!F69)</f>
        <v>0.59020579419062258</v>
      </c>
      <c r="G69" s="111">
        <f>IF(RES_hhdet_tes!G69=0,"",RES_hhdet_tes!G69/RES_hhdet_fec!G69)</f>
        <v>0.60004031771716948</v>
      </c>
      <c r="H69" s="111">
        <f>IF(RES_hhdet_tes!H69=0,"",RES_hhdet_tes!H69/RES_hhdet_fec!H69)</f>
        <v>0.60698197632018613</v>
      </c>
      <c r="I69" s="111">
        <f>IF(RES_hhdet_tes!I69=0,"",RES_hhdet_tes!I69/RES_hhdet_fec!I69)</f>
        <v>0.6131905706192935</v>
      </c>
      <c r="J69" s="111">
        <f>IF(RES_hhdet_tes!J69=0,"",RES_hhdet_tes!J69/RES_hhdet_fec!J69)</f>
        <v>0.62165452623894679</v>
      </c>
      <c r="K69" s="111">
        <f>IF(RES_hhdet_tes!K69=0,"",RES_hhdet_tes!K69/RES_hhdet_fec!K69)</f>
        <v>0.63077521540670722</v>
      </c>
      <c r="L69" s="111">
        <f>IF(RES_hhdet_tes!L69=0,"",RES_hhdet_tes!L69/RES_hhdet_fec!L69)</f>
        <v>0.64087238969663363</v>
      </c>
      <c r="M69" s="111">
        <f>IF(RES_hhdet_tes!M69=0,"",RES_hhdet_tes!M69/RES_hhdet_fec!M69)</f>
        <v>0.65278230410705074</v>
      </c>
      <c r="N69" s="111">
        <f>IF(RES_hhdet_tes!N69=0,"",RES_hhdet_tes!N69/RES_hhdet_fec!N69)</f>
        <v>0.66648844235250704</v>
      </c>
      <c r="O69" s="111">
        <f>IF(RES_hhdet_tes!O69=0,"",RES_hhdet_tes!O69/RES_hhdet_fec!O69)</f>
        <v>0.67981268224425406</v>
      </c>
      <c r="P69" s="111">
        <f>IF(RES_hhdet_tes!P69=0,"",RES_hhdet_tes!P69/RES_hhdet_fec!P69)</f>
        <v>0.68685450668533132</v>
      </c>
      <c r="Q69" s="111">
        <f>IF(RES_hhdet_tes!Q69=0,"",RES_hhdet_tes!Q69/RES_hhdet_fec!Q69)</f>
        <v>0.69716313572709276</v>
      </c>
      <c r="R69" s="111">
        <f>IF(RES_hhdet_tes!R69=0,"",RES_hhdet_tes!R69/RES_hhdet_fec!R69)</f>
        <v>0.71240321041969457</v>
      </c>
      <c r="S69" s="111">
        <f>IF(RES_hhdet_tes!S69=0,"",RES_hhdet_tes!S69/RES_hhdet_fec!S69)</f>
        <v>0.73155618694410973</v>
      </c>
      <c r="T69" s="111">
        <f>IF(RES_hhdet_tes!T69=0,"",RES_hhdet_tes!T69/RES_hhdet_fec!T69)</f>
        <v>0.75139002931909582</v>
      </c>
      <c r="U69" s="111">
        <f>IF(RES_hhdet_tes!U69=0,"",RES_hhdet_tes!U69/RES_hhdet_fec!U69)</f>
        <v>0.77232934953931165</v>
      </c>
      <c r="V69" s="111">
        <f>IF(RES_hhdet_tes!V69=0,"",RES_hhdet_tes!V69/RES_hhdet_fec!V69)</f>
        <v>0.79295830523186994</v>
      </c>
      <c r="W69" s="111">
        <f>IF(RES_hhdet_tes!W69=0,"",RES_hhdet_tes!W69/RES_hhdet_fec!W69)</f>
        <v>0.8110393029160835</v>
      </c>
      <c r="DA69" s="63" t="s">
        <v>1970</v>
      </c>
    </row>
    <row r="70" spans="1:105" ht="12" customHeight="1" x14ac:dyDescent="0.25">
      <c r="A70" s="97" t="s">
        <v>133</v>
      </c>
      <c r="B70" s="111">
        <f>IF(RES_hhdet_tes!B70=0,"",RES_hhdet_tes!B70/RES_hhdet_fec!B70)</f>
        <v>0.77412419139755928</v>
      </c>
      <c r="C70" s="111">
        <f>IF(RES_hhdet_tes!C70=0,"",RES_hhdet_tes!C70/RES_hhdet_fec!C70)</f>
        <v>0.7807620244296084</v>
      </c>
      <c r="D70" s="111">
        <f>IF(RES_hhdet_tes!D70=0,"",RES_hhdet_tes!D70/RES_hhdet_fec!D70)</f>
        <v>0.78327231773366668</v>
      </c>
      <c r="E70" s="111">
        <f>IF(RES_hhdet_tes!E70=0,"",RES_hhdet_tes!E70/RES_hhdet_fec!E70)</f>
        <v>0.79223554730824985</v>
      </c>
      <c r="F70" s="111">
        <f>IF(RES_hhdet_tes!F70=0,"",RES_hhdet_tes!F70/RES_hhdet_fec!F70)</f>
        <v>0.7995598292449726</v>
      </c>
      <c r="G70" s="111">
        <f>IF(RES_hhdet_tes!G70=0,"",RES_hhdet_tes!G70/RES_hhdet_fec!G70)</f>
        <v>0.81251100062302928</v>
      </c>
      <c r="H70" s="111">
        <f>IF(RES_hhdet_tes!H70=0,"",RES_hhdet_tes!H70/RES_hhdet_fec!H70)</f>
        <v>0.84382257532872296</v>
      </c>
      <c r="I70" s="111">
        <f>IF(RES_hhdet_tes!I70=0,"",RES_hhdet_tes!I70/RES_hhdet_fec!I70)</f>
        <v>0.83833635001226503</v>
      </c>
      <c r="J70" s="111">
        <f>IF(RES_hhdet_tes!J70=0,"",RES_hhdet_tes!J70/RES_hhdet_fec!J70)</f>
        <v>0.83092198346225243</v>
      </c>
      <c r="K70" s="111">
        <f>IF(RES_hhdet_tes!K70=0,"",RES_hhdet_tes!K70/RES_hhdet_fec!K70)</f>
        <v>0.83640727908182688</v>
      </c>
      <c r="L70" s="111">
        <f>IF(RES_hhdet_tes!L70=0,"",RES_hhdet_tes!L70/RES_hhdet_fec!L70)</f>
        <v>0.85658430272518404</v>
      </c>
      <c r="M70" s="111">
        <f>IF(RES_hhdet_tes!M70=0,"",RES_hhdet_tes!M70/RES_hhdet_fec!M70)</f>
        <v>0.8496629705991291</v>
      </c>
      <c r="N70" s="111">
        <f>IF(RES_hhdet_tes!N70=0,"",RES_hhdet_tes!N70/RES_hhdet_fec!N70)</f>
        <v>0.8555327530267679</v>
      </c>
      <c r="O70" s="111">
        <f>IF(RES_hhdet_tes!O70=0,"",RES_hhdet_tes!O70/RES_hhdet_fec!O70)</f>
        <v>0.87818529308447579</v>
      </c>
      <c r="P70" s="111">
        <f>IF(RES_hhdet_tes!P70=0,"",RES_hhdet_tes!P70/RES_hhdet_fec!P70)</f>
        <v>0.88014981760897737</v>
      </c>
      <c r="Q70" s="111">
        <f>IF(RES_hhdet_tes!Q70=0,"",RES_hhdet_tes!Q70/RES_hhdet_fec!Q70)</f>
        <v>0.90617229942925115</v>
      </c>
      <c r="R70" s="111">
        <f>IF(RES_hhdet_tes!R70=0,"",RES_hhdet_tes!R70/RES_hhdet_fec!R70)</f>
        <v>0.91957840611219632</v>
      </c>
      <c r="S70" s="111">
        <f>IF(RES_hhdet_tes!S70=0,"",RES_hhdet_tes!S70/RES_hhdet_fec!S70)</f>
        <v>0.91299594007765394</v>
      </c>
      <c r="T70" s="111">
        <f>IF(RES_hhdet_tes!T70=0,"",RES_hhdet_tes!T70/RES_hhdet_fec!T70)</f>
        <v>0.90737923696676548</v>
      </c>
      <c r="U70" s="111">
        <f>IF(RES_hhdet_tes!U70=0,"",RES_hhdet_tes!U70/RES_hhdet_fec!U70)</f>
        <v>0.91400817777194665</v>
      </c>
      <c r="V70" s="111">
        <f>IF(RES_hhdet_tes!V70=0,"",RES_hhdet_tes!V70/RES_hhdet_fec!V70)</f>
        <v>0.92305313766399144</v>
      </c>
      <c r="W70" s="111">
        <f>IF(RES_hhdet_tes!W70=0,"",RES_hhdet_tes!W70/RES_hhdet_fec!W70)</f>
        <v>0.92879842445558869</v>
      </c>
      <c r="DA70" s="63" t="s">
        <v>1971</v>
      </c>
    </row>
    <row r="71" spans="1:105" ht="12" customHeight="1" x14ac:dyDescent="0.25">
      <c r="A71" s="100" t="s">
        <v>217</v>
      </c>
      <c r="B71" s="112">
        <f>IF(RES_hhdet_tes!B71=0,"",RES_hhdet_tes!B71/RES_hhdet_fec!B71)</f>
        <v>0.561867190862542</v>
      </c>
      <c r="C71" s="112">
        <f>IF(RES_hhdet_tes!C71=0,"",RES_hhdet_tes!C71/RES_hhdet_fec!C71)</f>
        <v>0.57045034249397619</v>
      </c>
      <c r="D71" s="112">
        <f>IF(RES_hhdet_tes!D71=0,"",RES_hhdet_tes!D71/RES_hhdet_fec!D71)</f>
        <v>0.57465698160614809</v>
      </c>
      <c r="E71" s="112">
        <f>IF(RES_hhdet_tes!E71=0,"",RES_hhdet_tes!E71/RES_hhdet_fec!E71)</f>
        <v>0.58566067626437579</v>
      </c>
      <c r="F71" s="112">
        <f>IF(RES_hhdet_tes!F71=0,"",RES_hhdet_tes!F71/RES_hhdet_fec!F71)</f>
        <v>0.59586334731885515</v>
      </c>
      <c r="G71" s="112">
        <f>IF(RES_hhdet_tes!G71=0,"",RES_hhdet_tes!G71/RES_hhdet_fec!G71)</f>
        <v>0.61671275191300379</v>
      </c>
      <c r="H71" s="112">
        <f>IF(RES_hhdet_tes!H71=0,"",RES_hhdet_tes!H71/RES_hhdet_fec!H71)</f>
        <v>0.62516164264118057</v>
      </c>
      <c r="I71" s="112">
        <f>IF(RES_hhdet_tes!I71=0,"",RES_hhdet_tes!I71/RES_hhdet_fec!I71)</f>
        <v>0.62738975814625952</v>
      </c>
      <c r="J71" s="112">
        <f>IF(RES_hhdet_tes!J71=0,"",RES_hhdet_tes!J71/RES_hhdet_fec!J71)</f>
        <v>0.63457998074996225</v>
      </c>
      <c r="K71" s="112">
        <f>IF(RES_hhdet_tes!K71=0,"",RES_hhdet_tes!K71/RES_hhdet_fec!K71)</f>
        <v>0.64896070391625704</v>
      </c>
      <c r="L71" s="112">
        <f>IF(RES_hhdet_tes!L71=0,"",RES_hhdet_tes!L71/RES_hhdet_fec!L71)</f>
        <v>0.65519005340166969</v>
      </c>
      <c r="M71" s="112">
        <f>IF(RES_hhdet_tes!M71=0,"",RES_hhdet_tes!M71/RES_hhdet_fec!M71)</f>
        <v>0.66370355852266683</v>
      </c>
      <c r="N71" s="112">
        <f>IF(RES_hhdet_tes!N71=0,"",RES_hhdet_tes!N71/RES_hhdet_fec!N71)</f>
        <v>0.66986707546594204</v>
      </c>
      <c r="O71" s="112">
        <f>IF(RES_hhdet_tes!O71=0,"",RES_hhdet_tes!O71/RES_hhdet_fec!O71)</f>
        <v>0.67826645681458986</v>
      </c>
      <c r="P71" s="112">
        <f>IF(RES_hhdet_tes!P71=0,"",RES_hhdet_tes!P71/RES_hhdet_fec!P71)</f>
        <v>0.68671577775458514</v>
      </c>
      <c r="Q71" s="112">
        <f>IF(RES_hhdet_tes!Q71=0,"",RES_hhdet_tes!Q71/RES_hhdet_fec!Q71)</f>
        <v>0.69308219929737647</v>
      </c>
      <c r="R71" s="112">
        <f>IF(RES_hhdet_tes!R71=0,"",RES_hhdet_tes!R71/RES_hhdet_fec!R71)</f>
        <v>0.70710783976750147</v>
      </c>
      <c r="S71" s="112">
        <f>IF(RES_hhdet_tes!S71=0,"",RES_hhdet_tes!S71/RES_hhdet_fec!S71)</f>
        <v>0.72458746516341999</v>
      </c>
      <c r="T71" s="112">
        <f>IF(RES_hhdet_tes!T71=0,"",RES_hhdet_tes!T71/RES_hhdet_fec!T71)</f>
        <v>0.7382297068147281</v>
      </c>
      <c r="U71" s="112">
        <f>IF(RES_hhdet_tes!U71=0,"",RES_hhdet_tes!U71/RES_hhdet_fec!U71)</f>
        <v>0.75911853948987162</v>
      </c>
      <c r="V71" s="112">
        <f>IF(RES_hhdet_tes!V71=0,"",RES_hhdet_tes!V71/RES_hhdet_fec!V71)</f>
        <v>0.78613601240062292</v>
      </c>
      <c r="W71" s="112">
        <f>IF(RES_hhdet_tes!W71=0,"",RES_hhdet_tes!W71/RES_hhdet_fec!W71)</f>
        <v>0.80785748726761353</v>
      </c>
      <c r="DA71" s="131" t="s">
        <v>1972</v>
      </c>
    </row>
    <row r="72" spans="1:105" ht="12" customHeight="1" x14ac:dyDescent="0.25">
      <c r="A72" s="103" t="s">
        <v>52</v>
      </c>
      <c r="B72" s="113">
        <f>IF(RES_hhdet_tes!B72=0,"",RES_hhdet_tes!B72/RES_hhdet_fec!B72)</f>
        <v>1</v>
      </c>
      <c r="C72" s="113">
        <f>IF(RES_hhdet_tes!C72=0,"",RES_hhdet_tes!C72/RES_hhdet_fec!C72)</f>
        <v>1</v>
      </c>
      <c r="D72" s="113">
        <f>IF(RES_hhdet_tes!D72=0,"",RES_hhdet_tes!D72/RES_hhdet_fec!D72)</f>
        <v>1</v>
      </c>
      <c r="E72" s="113">
        <f>IF(RES_hhdet_tes!E72=0,"",RES_hhdet_tes!E72/RES_hhdet_fec!E72)</f>
        <v>1</v>
      </c>
      <c r="F72" s="113">
        <f>IF(RES_hhdet_tes!F72=0,"",RES_hhdet_tes!F72/RES_hhdet_fec!F72)</f>
        <v>1</v>
      </c>
      <c r="G72" s="113">
        <f>IF(RES_hhdet_tes!G72=0,"",RES_hhdet_tes!G72/RES_hhdet_fec!G72)</f>
        <v>1</v>
      </c>
      <c r="H72" s="113">
        <f>IF(RES_hhdet_tes!H72=0,"",RES_hhdet_tes!H72/RES_hhdet_fec!H72)</f>
        <v>1</v>
      </c>
      <c r="I72" s="113">
        <f>IF(RES_hhdet_tes!I72=0,"",RES_hhdet_tes!I72/RES_hhdet_fec!I72)</f>
        <v>1</v>
      </c>
      <c r="J72" s="113">
        <f>IF(RES_hhdet_tes!J72=0,"",RES_hhdet_tes!J72/RES_hhdet_fec!J72)</f>
        <v>1</v>
      </c>
      <c r="K72" s="113">
        <f>IF(RES_hhdet_tes!K72=0,"",RES_hhdet_tes!K72/RES_hhdet_fec!K72)</f>
        <v>1</v>
      </c>
      <c r="L72" s="113">
        <f>IF(RES_hhdet_tes!L72=0,"",RES_hhdet_tes!L72/RES_hhdet_fec!L72)</f>
        <v>1</v>
      </c>
      <c r="M72" s="113">
        <f>IF(RES_hhdet_tes!M72=0,"",RES_hhdet_tes!M72/RES_hhdet_fec!M72)</f>
        <v>1</v>
      </c>
      <c r="N72" s="113">
        <f>IF(RES_hhdet_tes!N72=0,"",RES_hhdet_tes!N72/RES_hhdet_fec!N72)</f>
        <v>1</v>
      </c>
      <c r="O72" s="113">
        <f>IF(RES_hhdet_tes!O72=0,"",RES_hhdet_tes!O72/RES_hhdet_fec!O72)</f>
        <v>1</v>
      </c>
      <c r="P72" s="113">
        <f>IF(RES_hhdet_tes!P72=0,"",RES_hhdet_tes!P72/RES_hhdet_fec!P72)</f>
        <v>1</v>
      </c>
      <c r="Q72" s="113">
        <f>IF(RES_hhdet_tes!Q72=0,"",RES_hhdet_tes!Q72/RES_hhdet_fec!Q72)</f>
        <v>1</v>
      </c>
      <c r="R72" s="113">
        <f>IF(RES_hhdet_tes!R72=0,"",RES_hhdet_tes!R72/RES_hhdet_fec!R72)</f>
        <v>1</v>
      </c>
      <c r="S72" s="113">
        <f>IF(RES_hhdet_tes!S72=0,"",RES_hhdet_tes!S72/RES_hhdet_fec!S72)</f>
        <v>1</v>
      </c>
      <c r="T72" s="113">
        <f>IF(RES_hhdet_tes!T72=0,"",RES_hhdet_tes!T72/RES_hhdet_fec!T72)</f>
        <v>1</v>
      </c>
      <c r="U72" s="113">
        <f>IF(RES_hhdet_tes!U72=0,"",RES_hhdet_tes!U72/RES_hhdet_fec!U72)</f>
        <v>1</v>
      </c>
      <c r="V72" s="113">
        <f>IF(RES_hhdet_tes!V72=0,"",RES_hhdet_tes!V72/RES_hhdet_fec!V72)</f>
        <v>1</v>
      </c>
      <c r="W72" s="113">
        <f>IF(RES_hhdet_tes!W72=0,"",RES_hhdet_tes!W72/RES_hhdet_fec!W72)</f>
        <v>1</v>
      </c>
      <c r="DA72" s="132" t="s">
        <v>1973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0.67508041869974333</v>
      </c>
      <c r="C73" s="112">
        <f>IF(RES_hhdet_tes!C73=0,"",RES_hhdet_tes!C73/RES_hhdet_fec!C73)</f>
        <v>0.67923370529645988</v>
      </c>
      <c r="D73" s="112">
        <f>IF(RES_hhdet_tes!D73=0,"",RES_hhdet_tes!D73/RES_hhdet_fec!D73)</f>
        <v>0.68348806813901231</v>
      </c>
      <c r="E73" s="112">
        <f>IF(RES_hhdet_tes!E73=0,"",RES_hhdet_tes!E73/RES_hhdet_fec!E73)</f>
        <v>0.68779050441160383</v>
      </c>
      <c r="F73" s="112">
        <f>IF(RES_hhdet_tes!F73=0,"",RES_hhdet_tes!F73/RES_hhdet_fec!F73)</f>
        <v>0.69192879123187467</v>
      </c>
      <c r="G73" s="112">
        <f>IF(RES_hhdet_tes!G73=0,"",RES_hhdet_tes!G73/RES_hhdet_fec!G73)</f>
        <v>0.69613040036419027</v>
      </c>
      <c r="H73" s="112">
        <f>IF(RES_hhdet_tes!H73=0,"",RES_hhdet_tes!H73/RES_hhdet_fec!H73)</f>
        <v>0.70052573174758948</v>
      </c>
      <c r="I73" s="112">
        <f>IF(RES_hhdet_tes!I73=0,"",RES_hhdet_tes!I73/RES_hhdet_fec!I73)</f>
        <v>0.70271456640519558</v>
      </c>
      <c r="J73" s="112">
        <f>IF(RES_hhdet_tes!J73=0,"",RES_hhdet_tes!J73/RES_hhdet_fec!J73)</f>
        <v>0.70347354079122915</v>
      </c>
      <c r="K73" s="112">
        <f>IF(RES_hhdet_tes!K73=0,"",RES_hhdet_tes!K73/RES_hhdet_fec!K73)</f>
        <v>0.70422328290277092</v>
      </c>
      <c r="L73" s="112">
        <f>IF(RES_hhdet_tes!L73=0,"",RES_hhdet_tes!L73/RES_hhdet_fec!L73)</f>
        <v>0.70590700942725826</v>
      </c>
      <c r="M73" s="112">
        <f>IF(RES_hhdet_tes!M73=0,"",RES_hhdet_tes!M73/RES_hhdet_fec!M73)</f>
        <v>0.70780004127068974</v>
      </c>
      <c r="N73" s="112">
        <f>IF(RES_hhdet_tes!N73=0,"",RES_hhdet_tes!N73/RES_hhdet_fec!N73)</f>
        <v>0.71102199022166823</v>
      </c>
      <c r="O73" s="112">
        <f>IF(RES_hhdet_tes!O73=0,"",RES_hhdet_tes!O73/RES_hhdet_fec!O73)</f>
        <v>0.71597254658776877</v>
      </c>
      <c r="P73" s="112">
        <f>IF(RES_hhdet_tes!P73=0,"",RES_hhdet_tes!P73/RES_hhdet_fec!P73)</f>
        <v>0.72294764527228172</v>
      </c>
      <c r="Q73" s="112">
        <f>IF(RES_hhdet_tes!Q73=0,"",RES_hhdet_tes!Q73/RES_hhdet_fec!Q73)</f>
        <v>0.73040008759745356</v>
      </c>
      <c r="R73" s="112">
        <f>IF(RES_hhdet_tes!R73=0,"",RES_hhdet_tes!R73/RES_hhdet_fec!R73)</f>
        <v>0.73742245269199846</v>
      </c>
      <c r="S73" s="112">
        <f>IF(RES_hhdet_tes!S73=0,"",RES_hhdet_tes!S73/RES_hhdet_fec!S73)</f>
        <v>0.74325393074318602</v>
      </c>
      <c r="T73" s="112">
        <f>IF(RES_hhdet_tes!T73=0,"",RES_hhdet_tes!T73/RES_hhdet_fec!T73)</f>
        <v>0.75139366540520725</v>
      </c>
      <c r="U73" s="112">
        <f>IF(RES_hhdet_tes!U73=0,"",RES_hhdet_tes!U73/RES_hhdet_fec!U73)</f>
        <v>0.7589591255838174</v>
      </c>
      <c r="V73" s="112">
        <f>IF(RES_hhdet_tes!V73=0,"",RES_hhdet_tes!V73/RES_hhdet_fec!V73)</f>
        <v>0.76653795700999416</v>
      </c>
      <c r="W73" s="112">
        <f>IF(RES_hhdet_tes!W73=0,"",RES_hhdet_tes!W73/RES_hhdet_fec!W73)</f>
        <v>0.77415505123188599</v>
      </c>
      <c r="DA73" s="131" t="s">
        <v>1974</v>
      </c>
    </row>
    <row r="74" spans="1:105" ht="12" customHeight="1" x14ac:dyDescent="0.25">
      <c r="A74" s="107" t="s">
        <v>121</v>
      </c>
      <c r="B74" s="113">
        <f>IF(RES_hhdet_tes!B74=0,"",RES_hhdet_tes!B74/RES_hhdet_fec!B74)</f>
        <v>0.84731506660730405</v>
      </c>
      <c r="C74" s="113">
        <f>IF(RES_hhdet_tes!C74=0,"",RES_hhdet_tes!C74/RES_hhdet_fec!C74)</f>
        <v>0.85047259757550719</v>
      </c>
      <c r="D74" s="113">
        <f>IF(RES_hhdet_tes!D74=0,"",RES_hhdet_tes!D74/RES_hhdet_fec!D74)</f>
        <v>0.85246870294466415</v>
      </c>
      <c r="E74" s="113">
        <f>IF(RES_hhdet_tes!E74=0,"",RES_hhdet_tes!E74/RES_hhdet_fec!E74)</f>
        <v>0.85666727349216576</v>
      </c>
      <c r="F74" s="113">
        <f>IF(RES_hhdet_tes!F74=0,"",RES_hhdet_tes!F74/RES_hhdet_fec!F74)</f>
        <v>0.85987814809954066</v>
      </c>
      <c r="G74" s="113">
        <f>IF(RES_hhdet_tes!G74=0,"",RES_hhdet_tes!G74/RES_hhdet_fec!G74)</f>
        <v>0.86246568105960131</v>
      </c>
      <c r="H74" s="113">
        <f>IF(RES_hhdet_tes!H74=0,"",RES_hhdet_tes!H74/RES_hhdet_fec!H74)</f>
        <v>0.88437623361605799</v>
      </c>
      <c r="I74" s="113">
        <f>IF(RES_hhdet_tes!I74=0,"",RES_hhdet_tes!I74/RES_hhdet_fec!I74)</f>
        <v>0.87944109781044355</v>
      </c>
      <c r="J74" s="113">
        <f>IF(RES_hhdet_tes!J74=0,"",RES_hhdet_tes!J74/RES_hhdet_fec!J74)</f>
        <v>0.87064925794144965</v>
      </c>
      <c r="K74" s="113">
        <f>IF(RES_hhdet_tes!K74=0,"",RES_hhdet_tes!K74/RES_hhdet_fec!K74)</f>
        <v>0.86880678909040265</v>
      </c>
      <c r="L74" s="113">
        <f>IF(RES_hhdet_tes!L74=0,"",RES_hhdet_tes!L74/RES_hhdet_fec!L74)</f>
        <v>0.88302777855073455</v>
      </c>
      <c r="M74" s="113">
        <f>IF(RES_hhdet_tes!M74=0,"",RES_hhdet_tes!M74/RES_hhdet_fec!M74)</f>
        <v>0.87460504321029797</v>
      </c>
      <c r="N74" s="113">
        <f>IF(RES_hhdet_tes!N74=0,"",RES_hhdet_tes!N74/RES_hhdet_fec!N74)</f>
        <v>0.87775604683703834</v>
      </c>
      <c r="O74" s="113">
        <f>IF(RES_hhdet_tes!O74=0,"",RES_hhdet_tes!O74/RES_hhdet_fec!O74)</f>
        <v>0.8953572823110082</v>
      </c>
      <c r="P74" s="113">
        <f>IF(RES_hhdet_tes!P74=0,"",RES_hhdet_tes!P74/RES_hhdet_fec!P74)</f>
        <v>0.896715229741327</v>
      </c>
      <c r="Q74" s="113">
        <f>IF(RES_hhdet_tes!Q74=0,"",RES_hhdet_tes!Q74/RES_hhdet_fec!Q74)</f>
        <v>0.91913603009239087</v>
      </c>
      <c r="R74" s="113">
        <f>IF(RES_hhdet_tes!R74=0,"",RES_hhdet_tes!R74/RES_hhdet_fec!R74)</f>
        <v>0.92924000621154268</v>
      </c>
      <c r="S74" s="113">
        <f>IF(RES_hhdet_tes!S74=0,"",RES_hhdet_tes!S74/RES_hhdet_fec!S74)</f>
        <v>0.92098425777398718</v>
      </c>
      <c r="T74" s="113">
        <f>IF(RES_hhdet_tes!T74=0,"",RES_hhdet_tes!T74/RES_hhdet_fec!T74)</f>
        <v>0.91309428839714124</v>
      </c>
      <c r="U74" s="113">
        <f>IF(RES_hhdet_tes!U74=0,"",RES_hhdet_tes!U74/RES_hhdet_fec!U74)</f>
        <v>0.91382437458018706</v>
      </c>
      <c r="V74" s="113">
        <f>IF(RES_hhdet_tes!V74=0,"",RES_hhdet_tes!V74/RES_hhdet_fec!V74)</f>
        <v>0.91481768747599512</v>
      </c>
      <c r="W74" s="113">
        <f>IF(RES_hhdet_tes!W74=0,"",RES_hhdet_tes!W74/RES_hhdet_fec!W74)</f>
        <v>0.91427269688765944</v>
      </c>
      <c r="DA74" s="132" t="s">
        <v>1975</v>
      </c>
    </row>
    <row r="75" spans="1:105" ht="12" customHeight="1" x14ac:dyDescent="0.25">
      <c r="A75" s="108" t="s">
        <v>53</v>
      </c>
      <c r="B75" s="111">
        <f>IF(RES_hhdet_tes!B75=0,"",RES_hhdet_tes!B75/RES_hhdet_fec!B75)</f>
        <v>0.67508041869974345</v>
      </c>
      <c r="C75" s="111">
        <f>IF(RES_hhdet_tes!C75=0,"",RES_hhdet_tes!C75/RES_hhdet_fec!C75)</f>
        <v>0.67954363152827912</v>
      </c>
      <c r="D75" s="111">
        <f>IF(RES_hhdet_tes!D75=0,"",RES_hhdet_tes!D75/RES_hhdet_fec!D75)</f>
        <v>0.68361821775925724</v>
      </c>
      <c r="E75" s="111">
        <f>IF(RES_hhdet_tes!E75=0,"",RES_hhdet_tes!E75/RES_hhdet_fec!E75)</f>
        <v>0.68904507844404206</v>
      </c>
      <c r="F75" s="111">
        <f>IF(RES_hhdet_tes!F75=0,"",RES_hhdet_tes!F75/RES_hhdet_fec!F75)</f>
        <v>0.69427335691605585</v>
      </c>
      <c r="G75" s="111">
        <f>IF(RES_hhdet_tes!G75=0,"",RES_hhdet_tes!G75/RES_hhdet_fec!G75)</f>
        <v>0.69903758084927425</v>
      </c>
      <c r="H75" s="111">
        <f>IF(RES_hhdet_tes!H75=0,"",RES_hhdet_tes!H75/RES_hhdet_fec!H75)</f>
        <v>0.70204816623314592</v>
      </c>
      <c r="I75" s="111">
        <f>IF(RES_hhdet_tes!I75=0,"",RES_hhdet_tes!I75/RES_hhdet_fec!I75)</f>
        <v>0.70324306098388345</v>
      </c>
      <c r="J75" s="111">
        <f>IF(RES_hhdet_tes!J75=0,"",RES_hhdet_tes!J75/RES_hhdet_fec!J75)</f>
        <v>0.7039307257722297</v>
      </c>
      <c r="K75" s="111">
        <f>IF(RES_hhdet_tes!K75=0,"",RES_hhdet_tes!K75/RES_hhdet_fec!K75)</f>
        <v>0.70561122349323147</v>
      </c>
      <c r="L75" s="111">
        <f>IF(RES_hhdet_tes!L75=0,"",RES_hhdet_tes!L75/RES_hhdet_fec!L75)</f>
        <v>0.70668591681852566</v>
      </c>
      <c r="M75" s="111">
        <f>IF(RES_hhdet_tes!M75=0,"",RES_hhdet_tes!M75/RES_hhdet_fec!M75)</f>
        <v>0.70811573143770112</v>
      </c>
      <c r="N75" s="111">
        <f>IF(RES_hhdet_tes!N75=0,"",RES_hhdet_tes!N75/RES_hhdet_fec!N75)</f>
        <v>0.7108726043172624</v>
      </c>
      <c r="O75" s="111">
        <f>IF(RES_hhdet_tes!O75=0,"",RES_hhdet_tes!O75/RES_hhdet_fec!O75)</f>
        <v>0.71544610175112622</v>
      </c>
      <c r="P75" s="111">
        <f>IF(RES_hhdet_tes!P75=0,"",RES_hhdet_tes!P75/RES_hhdet_fec!P75)</f>
        <v>0.72062384914326039</v>
      </c>
      <c r="Q75" s="111">
        <f>IF(RES_hhdet_tes!Q75=0,"",RES_hhdet_tes!Q75/RES_hhdet_fec!Q75)</f>
        <v>0.72701802237578494</v>
      </c>
      <c r="R75" s="111">
        <f>IF(RES_hhdet_tes!R75=0,"",RES_hhdet_tes!R75/RES_hhdet_fec!R75)</f>
        <v>0.73532204495681563</v>
      </c>
      <c r="S75" s="111">
        <f>IF(RES_hhdet_tes!S75=0,"",RES_hhdet_tes!S75/RES_hhdet_fec!S75)</f>
        <v>0.74465056945977348</v>
      </c>
      <c r="T75" s="111">
        <f>IF(RES_hhdet_tes!T75=0,"",RES_hhdet_tes!T75/RES_hhdet_fec!T75)</f>
        <v>0.75164548531074504</v>
      </c>
      <c r="U75" s="111">
        <f>IF(RES_hhdet_tes!U75=0,"",RES_hhdet_tes!U75/RES_hhdet_fec!U75)</f>
        <v>0.75938679400653519</v>
      </c>
      <c r="V75" s="111">
        <f>IF(RES_hhdet_tes!V75=0,"",RES_hhdet_tes!V75/RES_hhdet_fec!V75)</f>
        <v>0.76695942467555867</v>
      </c>
      <c r="W75" s="111">
        <f>IF(RES_hhdet_tes!W75=0,"",RES_hhdet_tes!W75/RES_hhdet_fec!W75)</f>
        <v>0.77418309075584246</v>
      </c>
      <c r="DA75" s="63" t="s">
        <v>1976</v>
      </c>
    </row>
    <row r="76" spans="1:105" ht="12" customHeight="1" x14ac:dyDescent="0.25">
      <c r="A76" s="108" t="s">
        <v>52</v>
      </c>
      <c r="B76" s="111">
        <f>IF(RES_hhdet_tes!B76=0,"",RES_hhdet_tes!B76/RES_hhdet_fec!B76)</f>
        <v>1</v>
      </c>
      <c r="C76" s="111">
        <f>IF(RES_hhdet_tes!C76=0,"",RES_hhdet_tes!C76/RES_hhdet_fec!C76)</f>
        <v>1</v>
      </c>
      <c r="D76" s="111">
        <f>IF(RES_hhdet_tes!D76=0,"",RES_hhdet_tes!D76/RES_hhdet_fec!D76)</f>
        <v>1</v>
      </c>
      <c r="E76" s="111">
        <f>IF(RES_hhdet_tes!E76=0,"",RES_hhdet_tes!E76/RES_hhdet_fec!E76)</f>
        <v>1</v>
      </c>
      <c r="F76" s="111">
        <f>IF(RES_hhdet_tes!F76=0,"",RES_hhdet_tes!F76/RES_hhdet_fec!F76)</f>
        <v>1</v>
      </c>
      <c r="G76" s="111">
        <f>IF(RES_hhdet_tes!G76=0,"",RES_hhdet_tes!G76/RES_hhdet_fec!G76)</f>
        <v>1</v>
      </c>
      <c r="H76" s="111">
        <f>IF(RES_hhdet_tes!H76=0,"",RES_hhdet_tes!H76/RES_hhdet_fec!H76)</f>
        <v>1</v>
      </c>
      <c r="I76" s="111">
        <f>IF(RES_hhdet_tes!I76=0,"",RES_hhdet_tes!I76/RES_hhdet_fec!I76)</f>
        <v>1</v>
      </c>
      <c r="J76" s="111">
        <f>IF(RES_hhdet_tes!J76=0,"",RES_hhdet_tes!J76/RES_hhdet_fec!J76)</f>
        <v>1</v>
      </c>
      <c r="K76" s="111">
        <f>IF(RES_hhdet_tes!K76=0,"",RES_hhdet_tes!K76/RES_hhdet_fec!K76)</f>
        <v>1</v>
      </c>
      <c r="L76" s="111">
        <f>IF(RES_hhdet_tes!L76=0,"",RES_hhdet_tes!L76/RES_hhdet_fec!L76)</f>
        <v>1</v>
      </c>
      <c r="M76" s="111">
        <f>IF(RES_hhdet_tes!M76=0,"",RES_hhdet_tes!M76/RES_hhdet_fec!M76)</f>
        <v>1</v>
      </c>
      <c r="N76" s="111">
        <f>IF(RES_hhdet_tes!N76=0,"",RES_hhdet_tes!N76/RES_hhdet_fec!N76)</f>
        <v>1</v>
      </c>
      <c r="O76" s="111">
        <f>IF(RES_hhdet_tes!O76=0,"",RES_hhdet_tes!O76/RES_hhdet_fec!O76)</f>
        <v>1</v>
      </c>
      <c r="P76" s="111">
        <f>IF(RES_hhdet_tes!P76=0,"",RES_hhdet_tes!P76/RES_hhdet_fec!P76)</f>
        <v>1</v>
      </c>
      <c r="Q76" s="111">
        <f>IF(RES_hhdet_tes!Q76=0,"",RES_hhdet_tes!Q76/RES_hhdet_fec!Q76)</f>
        <v>1</v>
      </c>
      <c r="R76" s="111">
        <f>IF(RES_hhdet_tes!R76=0,"",RES_hhdet_tes!R76/RES_hhdet_fec!R76)</f>
        <v>1</v>
      </c>
      <c r="S76" s="111">
        <f>IF(RES_hhdet_tes!S76=0,"",RES_hhdet_tes!S76/RES_hhdet_fec!S76)</f>
        <v>1</v>
      </c>
      <c r="T76" s="111">
        <f>IF(RES_hhdet_tes!T76=0,"",RES_hhdet_tes!T76/RES_hhdet_fec!T76)</f>
        <v>1</v>
      </c>
      <c r="U76" s="111">
        <f>IF(RES_hhdet_tes!U76=0,"",RES_hhdet_tes!U76/RES_hhdet_fec!U76)</f>
        <v>1</v>
      </c>
      <c r="V76" s="111">
        <f>IF(RES_hhdet_tes!V76=0,"",RES_hhdet_tes!V76/RES_hhdet_fec!V76)</f>
        <v>1</v>
      </c>
      <c r="W76" s="111">
        <f>IF(RES_hhdet_tes!W76=0,"",RES_hhdet_tes!W76/RES_hhdet_fec!W76)</f>
        <v>1</v>
      </c>
      <c r="DA76" s="63" t="s">
        <v>1977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0.7165395945388533</v>
      </c>
      <c r="C77" s="124">
        <f>IF(RES_hhdet_tes!C77=0,"",RES_hhdet_tes!C77/RES_hhdet_fec!C77)</f>
        <v>0.71753233756322699</v>
      </c>
      <c r="D77" s="124">
        <f>IF(RES_hhdet_tes!D77=0,"",RES_hhdet_tes!D77/RES_hhdet_fec!D77)</f>
        <v>0.72041376669277557</v>
      </c>
      <c r="E77" s="124">
        <f>IF(RES_hhdet_tes!E77=0,"",RES_hhdet_tes!E77/RES_hhdet_fec!E77)</f>
        <v>0.72293119648928306</v>
      </c>
      <c r="F77" s="124">
        <f>IF(RES_hhdet_tes!F77=0,"",RES_hhdet_tes!F77/RES_hhdet_fec!F77)</f>
        <v>0.72702915483828334</v>
      </c>
      <c r="G77" s="124">
        <f>IF(RES_hhdet_tes!G77=0,"",RES_hhdet_tes!G77/RES_hhdet_fec!G77)</f>
        <v>0.72488741962934211</v>
      </c>
      <c r="H77" s="124">
        <f>IF(RES_hhdet_tes!H77=0,"",RES_hhdet_tes!H77/RES_hhdet_fec!H77)</f>
        <v>0.72871601462328628</v>
      </c>
      <c r="I77" s="124">
        <f>IF(RES_hhdet_tes!I77=0,"",RES_hhdet_tes!I77/RES_hhdet_fec!I77)</f>
        <v>0.7317572895763782</v>
      </c>
      <c r="J77" s="124">
        <f>IF(RES_hhdet_tes!J77=0,"",RES_hhdet_tes!J77/RES_hhdet_fec!J77)</f>
        <v>0.73208174243332957</v>
      </c>
      <c r="K77" s="124">
        <f>IF(RES_hhdet_tes!K77=0,"",RES_hhdet_tes!K77/RES_hhdet_fec!K77)</f>
        <v>0.73277289185989292</v>
      </c>
      <c r="L77" s="124">
        <f>IF(RES_hhdet_tes!L77=0,"",RES_hhdet_tes!L77/RES_hhdet_fec!L77)</f>
        <v>0.73423574870602037</v>
      </c>
      <c r="M77" s="124">
        <f>IF(RES_hhdet_tes!M77=0,"",RES_hhdet_tes!M77/RES_hhdet_fec!M77)</f>
        <v>0.73473022841505664</v>
      </c>
      <c r="N77" s="124">
        <f>IF(RES_hhdet_tes!N77=0,"",RES_hhdet_tes!N77/RES_hhdet_fec!N77)</f>
        <v>0.73917393490938965</v>
      </c>
      <c r="O77" s="124">
        <f>IF(RES_hhdet_tes!O77=0,"",RES_hhdet_tes!O77/RES_hhdet_fec!O77)</f>
        <v>0.74158089227473967</v>
      </c>
      <c r="P77" s="124">
        <f>IF(RES_hhdet_tes!P77=0,"",RES_hhdet_tes!P77/RES_hhdet_fec!P77)</f>
        <v>0.74643756643135151</v>
      </c>
      <c r="Q77" s="124">
        <f>IF(RES_hhdet_tes!Q77=0,"",RES_hhdet_tes!Q77/RES_hhdet_fec!Q77)</f>
        <v>0.75158232191334984</v>
      </c>
      <c r="R77" s="124">
        <f>IF(RES_hhdet_tes!R77=0,"",RES_hhdet_tes!R77/RES_hhdet_fec!R77)</f>
        <v>0.75955970201902678</v>
      </c>
      <c r="S77" s="124">
        <f>IF(RES_hhdet_tes!S77=0,"",RES_hhdet_tes!S77/RES_hhdet_fec!S77)</f>
        <v>0.7662934527575157</v>
      </c>
      <c r="T77" s="124">
        <f>IF(RES_hhdet_tes!T77=0,"",RES_hhdet_tes!T77/RES_hhdet_fec!T77)</f>
        <v>0.77544667587825089</v>
      </c>
      <c r="U77" s="124">
        <f>IF(RES_hhdet_tes!U77=0,"",RES_hhdet_tes!U77/RES_hhdet_fec!U77)</f>
        <v>0.7837356160718556</v>
      </c>
      <c r="V77" s="124">
        <f>IF(RES_hhdet_tes!V77=0,"",RES_hhdet_tes!V77/RES_hhdet_fec!V77)</f>
        <v>0.79123791899937401</v>
      </c>
      <c r="W77" s="124">
        <f>IF(RES_hhdet_tes!W77=0,"",RES_hhdet_tes!W77/RES_hhdet_fec!W77)</f>
        <v>0.80020210985121165</v>
      </c>
      <c r="DA77" s="130" t="s">
        <v>1978</v>
      </c>
    </row>
    <row r="78" spans="1:105" ht="12" customHeight="1" x14ac:dyDescent="0.25">
      <c r="A78" s="97" t="s">
        <v>192</v>
      </c>
      <c r="B78" s="111">
        <f>IF(RES_hhdet_tes!B78=0,"",RES_hhdet_tes!B78/RES_hhdet_fec!B78)</f>
        <v>0.60174759592203464</v>
      </c>
      <c r="C78" s="111">
        <f>IF(RES_hhdet_tes!C78=0,"",RES_hhdet_tes!C78/RES_hhdet_fec!C78)</f>
        <v>0.60295202340295384</v>
      </c>
      <c r="D78" s="111">
        <f>IF(RES_hhdet_tes!D78=0,"",RES_hhdet_tes!D78/RES_hhdet_fec!D78)</f>
        <v>0.60420440040743006</v>
      </c>
      <c r="E78" s="111">
        <f>IF(RES_hhdet_tes!E78=0,"",RES_hhdet_tes!E78/RES_hhdet_fec!E78)</f>
        <v>0.60559566310186452</v>
      </c>
      <c r="F78" s="111">
        <f>IF(RES_hhdet_tes!F78=0,"",RES_hhdet_tes!F78/RES_hhdet_fec!F78)</f>
        <v>0.60696700454857522</v>
      </c>
      <c r="G78" s="111">
        <f>IF(RES_hhdet_tes!G78=0,"",RES_hhdet_tes!G78/RES_hhdet_fec!G78)</f>
        <v>0.60834886216557493</v>
      </c>
      <c r="H78" s="111">
        <f>IF(RES_hhdet_tes!H78=0,"",RES_hhdet_tes!H78/RES_hhdet_fec!H78)</f>
        <v>0.60954214142404983</v>
      </c>
      <c r="I78" s="111">
        <f>IF(RES_hhdet_tes!I78=0,"",RES_hhdet_tes!I78/RES_hhdet_fec!I78)</f>
        <v>0.610132606047041</v>
      </c>
      <c r="J78" s="111">
        <f>IF(RES_hhdet_tes!J78=0,"",RES_hhdet_tes!J78/RES_hhdet_fec!J78)</f>
        <v>0.61047358261026419</v>
      </c>
      <c r="K78" s="111">
        <f>IF(RES_hhdet_tes!K78=0,"",RES_hhdet_tes!K78/RES_hhdet_fec!K78)</f>
        <v>0.61094684200276517</v>
      </c>
      <c r="L78" s="111">
        <f>IF(RES_hhdet_tes!L78=0,"",RES_hhdet_tes!L78/RES_hhdet_fec!L78)</f>
        <v>0.61145395801408176</v>
      </c>
      <c r="M78" s="111">
        <f>IF(RES_hhdet_tes!M78=0,"",RES_hhdet_tes!M78/RES_hhdet_fec!M78)</f>
        <v>0.61197220304570454</v>
      </c>
      <c r="N78" s="111">
        <f>IF(RES_hhdet_tes!N78=0,"",RES_hhdet_tes!N78/RES_hhdet_fec!N78)</f>
        <v>0.6124229502693791</v>
      </c>
      <c r="O78" s="111">
        <f>IF(RES_hhdet_tes!O78=0,"",RES_hhdet_tes!O78/RES_hhdet_fec!O78)</f>
        <v>0.6127933911509702</v>
      </c>
      <c r="P78" s="111">
        <f>IF(RES_hhdet_tes!P78=0,"",RES_hhdet_tes!P78/RES_hhdet_fec!P78)</f>
        <v>0.6129363921847798</v>
      </c>
      <c r="Q78" s="111">
        <f>IF(RES_hhdet_tes!Q78=0,"",RES_hhdet_tes!Q78/RES_hhdet_fec!Q78)</f>
        <v>0.61304418802814964</v>
      </c>
      <c r="R78" s="111">
        <f>IF(RES_hhdet_tes!R78=0,"",RES_hhdet_tes!R78/RES_hhdet_fec!R78)</f>
        <v>0.61334548990482263</v>
      </c>
      <c r="S78" s="111">
        <f>IF(RES_hhdet_tes!S78=0,"",RES_hhdet_tes!S78/RES_hhdet_fec!S78)</f>
        <v>0.61413055327565302</v>
      </c>
      <c r="T78" s="111">
        <f>IF(RES_hhdet_tes!T78=0,"",RES_hhdet_tes!T78/RES_hhdet_fec!T78)</f>
        <v>0.61546992516594035</v>
      </c>
      <c r="U78" s="111">
        <f>IF(RES_hhdet_tes!U78=0,"",RES_hhdet_tes!U78/RES_hhdet_fec!U78)</f>
        <v>0.61748091517434267</v>
      </c>
      <c r="V78" s="111">
        <f>IF(RES_hhdet_tes!V78=0,"",RES_hhdet_tes!V78/RES_hhdet_fec!V78)</f>
        <v>0.61982685893750034</v>
      </c>
      <c r="W78" s="111">
        <f>IF(RES_hhdet_tes!W78=0,"",RES_hhdet_tes!W78/RES_hhdet_fec!W78)</f>
        <v>0.62214183777652765</v>
      </c>
      <c r="DA78" s="63" t="s">
        <v>1979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0.75203140466876173</v>
      </c>
      <c r="C79" s="45">
        <f>IF(RES_hhdet_tes!C79=0,"",RES_hhdet_tes!C79/RES_hhdet_fec!C79)</f>
        <v>0.75462263280447273</v>
      </c>
      <c r="D79" s="45">
        <f>IF(RES_hhdet_tes!D79=0,"",RES_hhdet_tes!D79/RES_hhdet_fec!D79)</f>
        <v>0.75732124994265893</v>
      </c>
      <c r="E79" s="45">
        <f>IF(RES_hhdet_tes!E79=0,"",RES_hhdet_tes!E79/RES_hhdet_fec!E79)</f>
        <v>0.7604093813964643</v>
      </c>
      <c r="F79" s="45">
        <f>IF(RES_hhdet_tes!F79=0,"",RES_hhdet_tes!F79/RES_hhdet_fec!F79)</f>
        <v>0.76356749259924628</v>
      </c>
      <c r="G79" s="45">
        <f>IF(RES_hhdet_tes!G79=0,"",RES_hhdet_tes!G79/RES_hhdet_fec!G79)</f>
        <v>0.76692069746502656</v>
      </c>
      <c r="H79" s="45">
        <f>IF(RES_hhdet_tes!H79=0,"",RES_hhdet_tes!H79/RES_hhdet_fec!H79)</f>
        <v>0.76992320307476858</v>
      </c>
      <c r="I79" s="45">
        <f>IF(RES_hhdet_tes!I79=0,"",RES_hhdet_tes!I79/RES_hhdet_fec!I79)</f>
        <v>0.77145369262247854</v>
      </c>
      <c r="J79" s="45">
        <f>IF(RES_hhdet_tes!J79=0,"",RES_hhdet_tes!J79/RES_hhdet_fec!J79)</f>
        <v>0.77240568699279422</v>
      </c>
      <c r="K79" s="45">
        <f>IF(RES_hhdet_tes!K79=0,"",RES_hhdet_tes!K79/RES_hhdet_fec!K79)</f>
        <v>0.7739245318635084</v>
      </c>
      <c r="L79" s="45">
        <f>IF(RES_hhdet_tes!L79=0,"",RES_hhdet_tes!L79/RES_hhdet_fec!L79)</f>
        <v>0.77563800942553707</v>
      </c>
      <c r="M79" s="45">
        <f>IF(RES_hhdet_tes!M79=0,"",RES_hhdet_tes!M79/RES_hhdet_fec!M79)</f>
        <v>0.77769709287162436</v>
      </c>
      <c r="N79" s="45">
        <f>IF(RES_hhdet_tes!N79=0,"",RES_hhdet_tes!N79/RES_hhdet_fec!N79)</f>
        <v>0.78040601086738182</v>
      </c>
      <c r="O79" s="45">
        <f>IF(RES_hhdet_tes!O79=0,"",RES_hhdet_tes!O79/RES_hhdet_fec!O79)</f>
        <v>0.78367381902880817</v>
      </c>
      <c r="P79" s="45">
        <f>IF(RES_hhdet_tes!P79=0,"",RES_hhdet_tes!P79/RES_hhdet_fec!P79)</f>
        <v>0.78672626752049124</v>
      </c>
      <c r="Q79" s="45">
        <f>IF(RES_hhdet_tes!Q79=0,"",RES_hhdet_tes!Q79/RES_hhdet_fec!Q79)</f>
        <v>0.79082249059090659</v>
      </c>
      <c r="R79" s="45">
        <f>IF(RES_hhdet_tes!R79=0,"",RES_hhdet_tes!R79/RES_hhdet_fec!R79)</f>
        <v>0.79683133323885669</v>
      </c>
      <c r="S79" s="45">
        <f>IF(RES_hhdet_tes!S79=0,"",RES_hhdet_tes!S79/RES_hhdet_fec!S79)</f>
        <v>0.80446144391074037</v>
      </c>
      <c r="T79" s="45">
        <f>IF(RES_hhdet_tes!T79=0,"",RES_hhdet_tes!T79/RES_hhdet_fec!T79)</f>
        <v>0.81370928067233084</v>
      </c>
      <c r="U79" s="45">
        <f>IF(RES_hhdet_tes!U79=0,"",RES_hhdet_tes!U79/RES_hhdet_fec!U79)</f>
        <v>0.82441492157119378</v>
      </c>
      <c r="V79" s="45">
        <f>IF(RES_hhdet_tes!V79=0,"",RES_hhdet_tes!V79/RES_hhdet_fec!V79)</f>
        <v>0.83595088290342501</v>
      </c>
      <c r="W79" s="45">
        <f>IF(RES_hhdet_tes!W79=0,"",RES_hhdet_tes!W79/RES_hhdet_fec!W79)</f>
        <v>0.84755248487391466</v>
      </c>
      <c r="DA79" s="60" t="s">
        <v>1980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>
        <f>IF(RES_hhdet_tes!B81=0,"",RES_hhdet_tes!B81/RES_hhdet_fec!B81)</f>
        <v>0.49218007832954624</v>
      </c>
      <c r="C81" s="119">
        <f>IF(RES_hhdet_tes!C81=0,"",RES_hhdet_tes!C81/RES_hhdet_fec!C81)</f>
        <v>0.50151183845151048</v>
      </c>
      <c r="D81" s="119">
        <f>IF(RES_hhdet_tes!D81=0,"",RES_hhdet_tes!D81/RES_hhdet_fec!D81)</f>
        <v>0.51226397907342347</v>
      </c>
      <c r="E81" s="119">
        <f>IF(RES_hhdet_tes!E81=0,"",RES_hhdet_tes!E81/RES_hhdet_fec!E81)</f>
        <v>0.52263189618116013</v>
      </c>
      <c r="F81" s="119">
        <f>IF(RES_hhdet_tes!F81=0,"",RES_hhdet_tes!F81/RES_hhdet_fec!F81)</f>
        <v>0.53579420975843839</v>
      </c>
      <c r="G81" s="119">
        <f>IF(RES_hhdet_tes!G81=0,"",RES_hhdet_tes!G81/RES_hhdet_fec!G81)</f>
        <v>0.54921826681203711</v>
      </c>
      <c r="H81" s="119">
        <f>IF(RES_hhdet_tes!H81=0,"",RES_hhdet_tes!H81/RES_hhdet_fec!H81)</f>
        <v>0.56890442449192979</v>
      </c>
      <c r="I81" s="119">
        <f>IF(RES_hhdet_tes!I81=0,"",RES_hhdet_tes!I81/RES_hhdet_fec!I81)</f>
        <v>0.58664366794046774</v>
      </c>
      <c r="J81" s="119">
        <f>IF(RES_hhdet_tes!J81=0,"",RES_hhdet_tes!J81/RES_hhdet_fec!J81)</f>
        <v>0.60389598993426852</v>
      </c>
      <c r="K81" s="119">
        <f>IF(RES_hhdet_tes!K81=0,"",RES_hhdet_tes!K81/RES_hhdet_fec!K81)</f>
        <v>0.62344763177376172</v>
      </c>
      <c r="L81" s="119">
        <f>IF(RES_hhdet_tes!L81=0,"",RES_hhdet_tes!L81/RES_hhdet_fec!L81)</f>
        <v>0.64053396546843289</v>
      </c>
      <c r="M81" s="119">
        <f>IF(RES_hhdet_tes!M81=0,"",RES_hhdet_tes!M81/RES_hhdet_fec!M81)</f>
        <v>0.65958380007064221</v>
      </c>
      <c r="N81" s="119">
        <f>IF(RES_hhdet_tes!N81=0,"",RES_hhdet_tes!N81/RES_hhdet_fec!N81)</f>
        <v>0.67818791521487709</v>
      </c>
      <c r="O81" s="119">
        <f>IF(RES_hhdet_tes!O81=0,"",RES_hhdet_tes!O81/RES_hhdet_fec!O81)</f>
        <v>0.69449799943017432</v>
      </c>
      <c r="P81" s="119">
        <f>IF(RES_hhdet_tes!P81=0,"",RES_hhdet_tes!P81/RES_hhdet_fec!P81)</f>
        <v>0.70148025743989595</v>
      </c>
      <c r="Q81" s="119">
        <f>IF(RES_hhdet_tes!Q81=0,"",RES_hhdet_tes!Q81/RES_hhdet_fec!Q81)</f>
        <v>0.70523644755130066</v>
      </c>
      <c r="R81" s="119">
        <f>IF(RES_hhdet_tes!R81=0,"",RES_hhdet_tes!R81/RES_hhdet_fec!R81)</f>
        <v>0.71110728860063221</v>
      </c>
      <c r="S81" s="119">
        <f>IF(RES_hhdet_tes!S81=0,"",RES_hhdet_tes!S81/RES_hhdet_fec!S81)</f>
        <v>0.71893203521671056</v>
      </c>
      <c r="T81" s="119">
        <f>IF(RES_hhdet_tes!T81=0,"",RES_hhdet_tes!T81/RES_hhdet_fec!T81)</f>
        <v>0.72894630689362383</v>
      </c>
      <c r="U81" s="119">
        <f>IF(RES_hhdet_tes!U81=0,"",RES_hhdet_tes!U81/RES_hhdet_fec!U81)</f>
        <v>0.73917029787160249</v>
      </c>
      <c r="V81" s="119">
        <f>IF(RES_hhdet_tes!V81=0,"",RES_hhdet_tes!V81/RES_hhdet_fec!V81)</f>
        <v>0.75077642668279398</v>
      </c>
      <c r="W81" s="119">
        <f>IF(RES_hhdet_tes!W81=0,"",RES_hhdet_tes!W81/RES_hhdet_fec!W81)</f>
        <v>0.76255947731850182</v>
      </c>
      <c r="DA81" s="129" t="s">
        <v>1981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0.47430973048726288</v>
      </c>
      <c r="C82" s="124">
        <f>IF(RES_hhdet_tes!C82=0,"",RES_hhdet_tes!C82/RES_hhdet_fec!C82)</f>
        <v>0.48379280055685431</v>
      </c>
      <c r="D82" s="124">
        <f>IF(RES_hhdet_tes!D82=0,"",RES_hhdet_tes!D82/RES_hhdet_fec!D82)</f>
        <v>0.49301707920467991</v>
      </c>
      <c r="E82" s="124">
        <f>IF(RES_hhdet_tes!E82=0,"",RES_hhdet_tes!E82/RES_hhdet_fec!E82)</f>
        <v>0.50347496148131743</v>
      </c>
      <c r="F82" s="124">
        <f>IF(RES_hhdet_tes!F82=0,"",RES_hhdet_tes!F82/RES_hhdet_fec!F82)</f>
        <v>0.51587524394375461</v>
      </c>
      <c r="G82" s="124">
        <f>IF(RES_hhdet_tes!G82=0,"",RES_hhdet_tes!G82/RES_hhdet_fec!G82)</f>
        <v>0.53141622374476472</v>
      </c>
      <c r="H82" s="124">
        <f>IF(RES_hhdet_tes!H82=0,"",RES_hhdet_tes!H82/RES_hhdet_fec!H82)</f>
        <v>0.55009817292308449</v>
      </c>
      <c r="I82" s="124">
        <f>IF(RES_hhdet_tes!I82=0,"",RES_hhdet_tes!I82/RES_hhdet_fec!I82)</f>
        <v>0.56847593905732174</v>
      </c>
      <c r="J82" s="124">
        <f>IF(RES_hhdet_tes!J82=0,"",RES_hhdet_tes!J82/RES_hhdet_fec!J82)</f>
        <v>0.58573945843217601</v>
      </c>
      <c r="K82" s="124">
        <f>IF(RES_hhdet_tes!K82=0,"",RES_hhdet_tes!K82/RES_hhdet_fec!K82)</f>
        <v>0.60334590505896735</v>
      </c>
      <c r="L82" s="124">
        <f>IF(RES_hhdet_tes!L82=0,"",RES_hhdet_tes!L82/RES_hhdet_fec!L82)</f>
        <v>0.62221895344068745</v>
      </c>
      <c r="M82" s="124">
        <f>IF(RES_hhdet_tes!M82=0,"",RES_hhdet_tes!M82/RES_hhdet_fec!M82)</f>
        <v>0.64126707072970024</v>
      </c>
      <c r="N82" s="124">
        <f>IF(RES_hhdet_tes!N82=0,"",RES_hhdet_tes!N82/RES_hhdet_fec!N82)</f>
        <v>0.66105191286577192</v>
      </c>
      <c r="O82" s="124">
        <f>IF(RES_hhdet_tes!O82=0,"",RES_hhdet_tes!O82/RES_hhdet_fec!O82)</f>
        <v>0.67875778319252966</v>
      </c>
      <c r="P82" s="124">
        <f>IF(RES_hhdet_tes!P82=0,"",RES_hhdet_tes!P82/RES_hhdet_fec!P82)</f>
        <v>0.6833445552686257</v>
      </c>
      <c r="Q82" s="124">
        <f>IF(RES_hhdet_tes!Q82=0,"",RES_hhdet_tes!Q82/RES_hhdet_fec!Q82)</f>
        <v>0.6879851572059944</v>
      </c>
      <c r="R82" s="124">
        <f>IF(RES_hhdet_tes!R82=0,"",RES_hhdet_tes!R82/RES_hhdet_fec!R82)</f>
        <v>0.69485595063401162</v>
      </c>
      <c r="S82" s="124">
        <f>IF(RES_hhdet_tes!S82=0,"",RES_hhdet_tes!S82/RES_hhdet_fec!S82)</f>
        <v>0.70362352453287214</v>
      </c>
      <c r="T82" s="124">
        <f>IF(RES_hhdet_tes!T82=0,"",RES_hhdet_tes!T82/RES_hhdet_fec!T82)</f>
        <v>0.71333781806895469</v>
      </c>
      <c r="U82" s="124">
        <f>IF(RES_hhdet_tes!U82=0,"",RES_hhdet_tes!U82/RES_hhdet_fec!U82)</f>
        <v>0.7237933151127548</v>
      </c>
      <c r="V82" s="124">
        <f>IF(RES_hhdet_tes!V82=0,"",RES_hhdet_tes!V82/RES_hhdet_fec!V82)</f>
        <v>0.73576808826345919</v>
      </c>
      <c r="W82" s="124">
        <f>IF(RES_hhdet_tes!W82=0,"",RES_hhdet_tes!W82/RES_hhdet_fec!W82)</f>
        <v>0.74909795551352221</v>
      </c>
      <c r="DA82" s="130" t="s">
        <v>1982</v>
      </c>
    </row>
    <row r="83" spans="1:105" ht="12" customHeight="1" x14ac:dyDescent="0.25">
      <c r="A83" s="97" t="s">
        <v>204</v>
      </c>
      <c r="B83" s="111">
        <f>IF(RES_hhdet_tes!B83=0,"",RES_hhdet_tes!B83/RES_hhdet_fec!B83)</f>
        <v>0.4714751488465459</v>
      </c>
      <c r="C83" s="111">
        <f>IF(RES_hhdet_tes!C83=0,"",RES_hhdet_tes!C83/RES_hhdet_fec!C83)</f>
        <v>0.4810253659768649</v>
      </c>
      <c r="D83" s="111">
        <f>IF(RES_hhdet_tes!D83=0,"",RES_hhdet_tes!D83/RES_hhdet_fec!D83)</f>
        <v>0.49033398808885659</v>
      </c>
      <c r="E83" s="111">
        <f>IF(RES_hhdet_tes!E83=0,"",RES_hhdet_tes!E83/RES_hhdet_fec!E83)</f>
        <v>0.50085567653164764</v>
      </c>
      <c r="F83" s="111">
        <f>IF(RES_hhdet_tes!F83=0,"",RES_hhdet_tes!F83/RES_hhdet_fec!F83)</f>
        <v>0.51334044817181579</v>
      </c>
      <c r="G83" s="111">
        <f>IF(RES_hhdet_tes!G83=0,"",RES_hhdet_tes!G83/RES_hhdet_fec!G83)</f>
        <v>0.52918617825054637</v>
      </c>
      <c r="H83" s="111">
        <f>IF(RES_hhdet_tes!H83=0,"",RES_hhdet_tes!H83/RES_hhdet_fec!H83)</f>
        <v>0.5478683006765146</v>
      </c>
      <c r="I83" s="111">
        <f>IF(RES_hhdet_tes!I83=0,"",RES_hhdet_tes!I83/RES_hhdet_fec!I83)</f>
        <v>0.56634232463836565</v>
      </c>
      <c r="J83" s="111">
        <f>IF(RES_hhdet_tes!J83=0,"",RES_hhdet_tes!J83/RES_hhdet_fec!J83)</f>
        <v>0.58365509320714548</v>
      </c>
      <c r="K83" s="111">
        <f>IF(RES_hhdet_tes!K83=0,"",RES_hhdet_tes!K83/RES_hhdet_fec!K83)</f>
        <v>0.60130852600439033</v>
      </c>
      <c r="L83" s="111">
        <f>IF(RES_hhdet_tes!L83=0,"",RES_hhdet_tes!L83/RES_hhdet_fec!L83)</f>
        <v>0.62023304158244941</v>
      </c>
      <c r="M83" s="111">
        <f>IF(RES_hhdet_tes!M83=0,"",RES_hhdet_tes!M83/RES_hhdet_fec!M83)</f>
        <v>0.63934269377870356</v>
      </c>
      <c r="N83" s="111">
        <f>IF(RES_hhdet_tes!N83=0,"",RES_hhdet_tes!N83/RES_hhdet_fec!N83)</f>
        <v>0.65919473098512327</v>
      </c>
      <c r="O83" s="111">
        <f>IF(RES_hhdet_tes!O83=0,"",RES_hhdet_tes!O83/RES_hhdet_fec!O83)</f>
        <v>0.67696733548369736</v>
      </c>
      <c r="P83" s="111">
        <f>IF(RES_hhdet_tes!P83=0,"",RES_hhdet_tes!P83/RES_hhdet_fec!P83)</f>
        <v>0.68158235478064833</v>
      </c>
      <c r="Q83" s="111">
        <f>IF(RES_hhdet_tes!Q83=0,"",RES_hhdet_tes!Q83/RES_hhdet_fec!Q83)</f>
        <v>0.68625062763885214</v>
      </c>
      <c r="R83" s="111">
        <f>IF(RES_hhdet_tes!R83=0,"",RES_hhdet_tes!R83/RES_hhdet_fec!R83)</f>
        <v>0.69315245353937904</v>
      </c>
      <c r="S83" s="111">
        <f>IF(RES_hhdet_tes!S83=0,"",RES_hhdet_tes!S83/RES_hhdet_fec!S83)</f>
        <v>0.70195614885000446</v>
      </c>
      <c r="T83" s="111">
        <f>IF(RES_hhdet_tes!T83=0,"",RES_hhdet_tes!T83/RES_hhdet_fec!T83)</f>
        <v>0.71170916808950546</v>
      </c>
      <c r="U83" s="111">
        <f>IF(RES_hhdet_tes!U83=0,"",RES_hhdet_tes!U83/RES_hhdet_fec!U83)</f>
        <v>0.72220566091768101</v>
      </c>
      <c r="V83" s="111">
        <f>IF(RES_hhdet_tes!V83=0,"",RES_hhdet_tes!V83/RES_hhdet_fec!V83)</f>
        <v>0.73422718694087508</v>
      </c>
      <c r="W83" s="111">
        <f>IF(RES_hhdet_tes!W83=0,"",RES_hhdet_tes!W83/RES_hhdet_fec!W83)</f>
        <v>0.74760959259894932</v>
      </c>
      <c r="DA83" s="63" t="s">
        <v>1983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DA84" s="63" t="s">
        <v>1984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1.8212459755619608</v>
      </c>
      <c r="C85" s="124">
        <f>IF(RES_hhdet_tes!C85=0,"",RES_hhdet_tes!C85/RES_hhdet_fec!C85)</f>
        <v>1.9864190104541954</v>
      </c>
      <c r="D85" s="124">
        <f>IF(RES_hhdet_tes!D85=0,"",RES_hhdet_tes!D85/RES_hhdet_fec!D85)</f>
        <v>2.0937481865723377</v>
      </c>
      <c r="E85" s="124">
        <f>IF(RES_hhdet_tes!E85=0,"",RES_hhdet_tes!E85/RES_hhdet_fec!E85)</f>
        <v>2.2152419611464476</v>
      </c>
      <c r="F85" s="124">
        <f>IF(RES_hhdet_tes!F85=0,"",RES_hhdet_tes!F85/RES_hhdet_fec!F85)</f>
        <v>2.3267932367413926</v>
      </c>
      <c r="G85" s="124">
        <f>IF(RES_hhdet_tes!G85=0,"",RES_hhdet_tes!G85/RES_hhdet_fec!G85)</f>
        <v>2.4474807590197205</v>
      </c>
      <c r="H85" s="124">
        <f>IF(RES_hhdet_tes!H85=0,"",RES_hhdet_tes!H85/RES_hhdet_fec!H85)</f>
        <v>2.5762701279779967</v>
      </c>
      <c r="I85" s="124">
        <f>IF(RES_hhdet_tes!I85=0,"",RES_hhdet_tes!I85/RES_hhdet_fec!I85)</f>
        <v>2.670095634343248</v>
      </c>
      <c r="J85" s="124">
        <f>IF(RES_hhdet_tes!J85=0,"",RES_hhdet_tes!J85/RES_hhdet_fec!J85)</f>
        <v>2.7374972241209559</v>
      </c>
      <c r="K85" s="124">
        <f>IF(RES_hhdet_tes!K85=0,"",RES_hhdet_tes!K85/RES_hhdet_fec!K85)</f>
        <v>2.812553335746343</v>
      </c>
      <c r="L85" s="124">
        <f>IF(RES_hhdet_tes!L85=0,"",RES_hhdet_tes!L85/RES_hhdet_fec!L85)</f>
        <v>2.8805974506403631</v>
      </c>
      <c r="M85" s="124">
        <f>IF(RES_hhdet_tes!M85=0,"",RES_hhdet_tes!M85/RES_hhdet_fec!M85)</f>
        <v>2.9540794433049395</v>
      </c>
      <c r="N85" s="124">
        <f>IF(RES_hhdet_tes!N85=0,"",RES_hhdet_tes!N85/RES_hhdet_fec!N85)</f>
        <v>3.0296505752712917</v>
      </c>
      <c r="O85" s="124">
        <f>IF(RES_hhdet_tes!O85=0,"",RES_hhdet_tes!O85/RES_hhdet_fec!O85)</f>
        <v>3.1385852806621846</v>
      </c>
      <c r="P85" s="124">
        <f>IF(RES_hhdet_tes!P85=0,"",RES_hhdet_tes!P85/RES_hhdet_fec!P85)</f>
        <v>3.2394743903872607</v>
      </c>
      <c r="Q85" s="124">
        <f>IF(RES_hhdet_tes!Q85=0,"",RES_hhdet_tes!Q85/RES_hhdet_fec!Q85)</f>
        <v>3.3458198773424779</v>
      </c>
      <c r="R85" s="124">
        <f>IF(RES_hhdet_tes!R85=0,"",RES_hhdet_tes!R85/RES_hhdet_fec!R85)</f>
        <v>3.4549313962895418</v>
      </c>
      <c r="S85" s="124">
        <f>IF(RES_hhdet_tes!S85=0,"",RES_hhdet_tes!S85/RES_hhdet_fec!S85)</f>
        <v>3.5802933593751538</v>
      </c>
      <c r="T85" s="124">
        <f>IF(RES_hhdet_tes!T85=0,"",RES_hhdet_tes!T85/RES_hhdet_fec!T85)</f>
        <v>3.7045526498133081</v>
      </c>
      <c r="U85" s="124">
        <f>IF(RES_hhdet_tes!U85=0,"",RES_hhdet_tes!U85/RES_hhdet_fec!U85)</f>
        <v>3.8347635612222994</v>
      </c>
      <c r="V85" s="124">
        <f>IF(RES_hhdet_tes!V85=0,"",RES_hhdet_tes!V85/RES_hhdet_fec!V85)</f>
        <v>3.9667017831399756</v>
      </c>
      <c r="W85" s="124">
        <f>IF(RES_hhdet_tes!W85=0,"",RES_hhdet_tes!W85/RES_hhdet_fec!W85)</f>
        <v>4.0633157386438041</v>
      </c>
      <c r="DA85" s="130" t="s">
        <v>1985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1.8212459755619608</v>
      </c>
      <c r="C86" s="111">
        <f>IF(RES_hhdet_tes!C86=0,"",RES_hhdet_tes!C86/RES_hhdet_fec!C86)</f>
        <v>1.9864190104541954</v>
      </c>
      <c r="D86" s="111">
        <f>IF(RES_hhdet_tes!D86=0,"",RES_hhdet_tes!D86/RES_hhdet_fec!D86)</f>
        <v>2.0937481865723377</v>
      </c>
      <c r="E86" s="111">
        <f>IF(RES_hhdet_tes!E86=0,"",RES_hhdet_tes!E86/RES_hhdet_fec!E86)</f>
        <v>2.2152419611464476</v>
      </c>
      <c r="F86" s="111">
        <f>IF(RES_hhdet_tes!F86=0,"",RES_hhdet_tes!F86/RES_hhdet_fec!F86)</f>
        <v>2.3267932367413926</v>
      </c>
      <c r="G86" s="111">
        <f>IF(RES_hhdet_tes!G86=0,"",RES_hhdet_tes!G86/RES_hhdet_fec!G86)</f>
        <v>2.4474807590197205</v>
      </c>
      <c r="H86" s="111">
        <f>IF(RES_hhdet_tes!H86=0,"",RES_hhdet_tes!H86/RES_hhdet_fec!H86)</f>
        <v>2.5762701279779967</v>
      </c>
      <c r="I86" s="111">
        <f>IF(RES_hhdet_tes!I86=0,"",RES_hhdet_tes!I86/RES_hhdet_fec!I86)</f>
        <v>2.670095634343248</v>
      </c>
      <c r="J86" s="111">
        <f>IF(RES_hhdet_tes!J86=0,"",RES_hhdet_tes!J86/RES_hhdet_fec!J86)</f>
        <v>2.7374972241209559</v>
      </c>
      <c r="K86" s="111">
        <f>IF(RES_hhdet_tes!K86=0,"",RES_hhdet_tes!K86/RES_hhdet_fec!K86)</f>
        <v>2.812553335746343</v>
      </c>
      <c r="L86" s="111">
        <f>IF(RES_hhdet_tes!L86=0,"",RES_hhdet_tes!L86/RES_hhdet_fec!L86)</f>
        <v>2.8805974506403631</v>
      </c>
      <c r="M86" s="111">
        <f>IF(RES_hhdet_tes!M86=0,"",RES_hhdet_tes!M86/RES_hhdet_fec!M86)</f>
        <v>2.9540794433049395</v>
      </c>
      <c r="N86" s="111">
        <f>IF(RES_hhdet_tes!N86=0,"",RES_hhdet_tes!N86/RES_hhdet_fec!N86)</f>
        <v>3.0296505752712917</v>
      </c>
      <c r="O86" s="111">
        <f>IF(RES_hhdet_tes!O86=0,"",RES_hhdet_tes!O86/RES_hhdet_fec!O86)</f>
        <v>3.1385852806621846</v>
      </c>
      <c r="P86" s="111">
        <f>IF(RES_hhdet_tes!P86=0,"",RES_hhdet_tes!P86/RES_hhdet_fec!P86)</f>
        <v>3.2394743903872607</v>
      </c>
      <c r="Q86" s="111">
        <f>IF(RES_hhdet_tes!Q86=0,"",RES_hhdet_tes!Q86/RES_hhdet_fec!Q86)</f>
        <v>3.3458198773424779</v>
      </c>
      <c r="R86" s="111">
        <f>IF(RES_hhdet_tes!R86=0,"",RES_hhdet_tes!R86/RES_hhdet_fec!R86)</f>
        <v>3.4549313962895418</v>
      </c>
      <c r="S86" s="111">
        <f>IF(RES_hhdet_tes!S86=0,"",RES_hhdet_tes!S86/RES_hhdet_fec!S86)</f>
        <v>3.5802933593751538</v>
      </c>
      <c r="T86" s="111">
        <f>IF(RES_hhdet_tes!T86=0,"",RES_hhdet_tes!T86/RES_hhdet_fec!T86)</f>
        <v>3.7045526498133081</v>
      </c>
      <c r="U86" s="111">
        <f>IF(RES_hhdet_tes!U86=0,"",RES_hhdet_tes!U86/RES_hhdet_fec!U86)</f>
        <v>3.8347635612222994</v>
      </c>
      <c r="V86" s="111">
        <f>IF(RES_hhdet_tes!V86=0,"",RES_hhdet_tes!V86/RES_hhdet_fec!V86)</f>
        <v>3.9667017831399756</v>
      </c>
      <c r="W86" s="111">
        <f>IF(RES_hhdet_tes!W86=0,"",RES_hhdet_tes!W86/RES_hhdet_fec!W86)</f>
        <v>4.0633157386438041</v>
      </c>
      <c r="DA86" s="63" t="s">
        <v>1986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0.57383376326461433</v>
      </c>
      <c r="C87" s="124">
        <f>IF(RES_hhdet_tes!C87=0,"",RES_hhdet_tes!C87/RES_hhdet_fec!C87)</f>
        <v>0.58176149761438567</v>
      </c>
      <c r="D87" s="124">
        <f>IF(RES_hhdet_tes!D87=0,"",RES_hhdet_tes!D87/RES_hhdet_fec!D87)</f>
        <v>0.59002905428471442</v>
      </c>
      <c r="E87" s="124">
        <f>IF(RES_hhdet_tes!E87=0,"",RES_hhdet_tes!E87/RES_hhdet_fec!E87)</f>
        <v>0.60013939633935365</v>
      </c>
      <c r="F87" s="124">
        <f>IF(RES_hhdet_tes!F87=0,"",RES_hhdet_tes!F87/RES_hhdet_fec!F87)</f>
        <v>0.61298502304840341</v>
      </c>
      <c r="G87" s="124">
        <f>IF(RES_hhdet_tes!G87=0,"",RES_hhdet_tes!G87/RES_hhdet_fec!G87)</f>
        <v>0.62930701385301369</v>
      </c>
      <c r="H87" s="124">
        <f>IF(RES_hhdet_tes!H87=0,"",RES_hhdet_tes!H87/RES_hhdet_fec!H87)</f>
        <v>0.64779531010462543</v>
      </c>
      <c r="I87" s="124">
        <f>IF(RES_hhdet_tes!I87=0,"",RES_hhdet_tes!I87/RES_hhdet_fec!I87)</f>
        <v>0.66313473331009742</v>
      </c>
      <c r="J87" s="124">
        <f>IF(RES_hhdet_tes!J87=0,"",RES_hhdet_tes!J87/RES_hhdet_fec!J87)</f>
        <v>0.6815355946076489</v>
      </c>
      <c r="K87" s="124">
        <f>IF(RES_hhdet_tes!K87=0,"",RES_hhdet_tes!K87/RES_hhdet_fec!K87)</f>
        <v>0.70406204036734443</v>
      </c>
      <c r="L87" s="124">
        <f>IF(RES_hhdet_tes!L87=0,"",RES_hhdet_tes!L87/RES_hhdet_fec!L87)</f>
        <v>0.72336862278884484</v>
      </c>
      <c r="M87" s="124">
        <f>IF(RES_hhdet_tes!M87=0,"",RES_hhdet_tes!M87/RES_hhdet_fec!M87)</f>
        <v>0.73804235620006664</v>
      </c>
      <c r="N87" s="124">
        <f>IF(RES_hhdet_tes!N87=0,"",RES_hhdet_tes!N87/RES_hhdet_fec!N87)</f>
        <v>0.75523802661586603</v>
      </c>
      <c r="O87" s="124">
        <f>IF(RES_hhdet_tes!O87=0,"",RES_hhdet_tes!O87/RES_hhdet_fec!O87)</f>
        <v>0.77117208882040134</v>
      </c>
      <c r="P87" s="124">
        <f>IF(RES_hhdet_tes!P87=0,"",RES_hhdet_tes!P87/RES_hhdet_fec!P87)</f>
        <v>0.77412039864009696</v>
      </c>
      <c r="Q87" s="124">
        <f>IF(RES_hhdet_tes!Q87=0,"",RES_hhdet_tes!Q87/RES_hhdet_fec!Q87)</f>
        <v>0.7816907865927295</v>
      </c>
      <c r="R87" s="124">
        <f>IF(RES_hhdet_tes!R87=0,"",RES_hhdet_tes!R87/RES_hhdet_fec!R87)</f>
        <v>0.78905171077910941</v>
      </c>
      <c r="S87" s="124">
        <f>IF(RES_hhdet_tes!S87=0,"",RES_hhdet_tes!S87/RES_hhdet_fec!S87)</f>
        <v>0.79441576253909096</v>
      </c>
      <c r="T87" s="124">
        <f>IF(RES_hhdet_tes!T87=0,"",RES_hhdet_tes!T87/RES_hhdet_fec!T87)</f>
        <v>0.80218083835287823</v>
      </c>
      <c r="U87" s="124">
        <f>IF(RES_hhdet_tes!U87=0,"",RES_hhdet_tes!U87/RES_hhdet_fec!U87)</f>
        <v>0.81255628826560189</v>
      </c>
      <c r="V87" s="124">
        <f>IF(RES_hhdet_tes!V87=0,"",RES_hhdet_tes!V87/RES_hhdet_fec!V87)</f>
        <v>0.82380982541154302</v>
      </c>
      <c r="W87" s="124">
        <f>IF(RES_hhdet_tes!W87=0,"",RES_hhdet_tes!W87/RES_hhdet_fec!W87)</f>
        <v>0.83443965940799925</v>
      </c>
      <c r="DA87" s="130" t="s">
        <v>1987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0.50621266686988353</v>
      </c>
      <c r="C88" s="111">
        <f>IF(RES_hhdet_tes!C88=0,"",RES_hhdet_tes!C88/RES_hhdet_fec!C88)</f>
        <v>0.51589085908366139</v>
      </c>
      <c r="D88" s="111">
        <f>IF(RES_hhdet_tes!D88=0,"",RES_hhdet_tes!D88/RES_hhdet_fec!D88)</f>
        <v>0.52580134397968981</v>
      </c>
      <c r="E88" s="111">
        <f>IF(RES_hhdet_tes!E88=0,"",RES_hhdet_tes!E88/RES_hhdet_fec!E88)</f>
        <v>0.53664830298640209</v>
      </c>
      <c r="F88" s="111">
        <f>IF(RES_hhdet_tes!F88=0,"",RES_hhdet_tes!F88/RES_hhdet_fec!F88)</f>
        <v>0.55006988415868219</v>
      </c>
      <c r="G88" s="111">
        <f>IF(RES_hhdet_tes!G88=0,"",RES_hhdet_tes!G88/RES_hhdet_fec!G88)</f>
        <v>0.56743067283449045</v>
      </c>
      <c r="H88" s="111">
        <f>IF(RES_hhdet_tes!H88=0,"",RES_hhdet_tes!H88/RES_hhdet_fec!H88)</f>
        <v>0.58792503355357006</v>
      </c>
      <c r="I88" s="111">
        <f>IF(RES_hhdet_tes!I88=0,"",RES_hhdet_tes!I88/RES_hhdet_fec!I88)</f>
        <v>0.60961365669507916</v>
      </c>
      <c r="J88" s="111">
        <f>IF(RES_hhdet_tes!J88=0,"",RES_hhdet_tes!J88/RES_hhdet_fec!J88)</f>
        <v>0.63523842817547227</v>
      </c>
      <c r="K88" s="111">
        <f>IF(RES_hhdet_tes!K88=0,"",RES_hhdet_tes!K88/RES_hhdet_fec!K88)</f>
        <v>0.65962877356894722</v>
      </c>
      <c r="L88" s="111">
        <f>IF(RES_hhdet_tes!L88=0,"",RES_hhdet_tes!L88/RES_hhdet_fec!L88)</f>
        <v>0.6844300435909153</v>
      </c>
      <c r="M88" s="111">
        <f>IF(RES_hhdet_tes!M88=0,"",RES_hhdet_tes!M88/RES_hhdet_fec!M88)</f>
        <v>0.70970506377529696</v>
      </c>
      <c r="N88" s="111">
        <f>IF(RES_hhdet_tes!N88=0,"",RES_hhdet_tes!N88/RES_hhdet_fec!N88)</f>
        <v>0.73512513827662662</v>
      </c>
      <c r="O88" s="111">
        <f>IF(RES_hhdet_tes!O88=0,"",RES_hhdet_tes!O88/RES_hhdet_fec!O88)</f>
        <v>0.75314795320449368</v>
      </c>
      <c r="P88" s="111">
        <f>IF(RES_hhdet_tes!P88=0,"",RES_hhdet_tes!P88/RES_hhdet_fec!P88)</f>
        <v>0.75728464775944426</v>
      </c>
      <c r="Q88" s="111">
        <f>IF(RES_hhdet_tes!Q88=0,"",RES_hhdet_tes!Q88/RES_hhdet_fec!Q88)</f>
        <v>0.76190211541905939</v>
      </c>
      <c r="R88" s="111">
        <f>IF(RES_hhdet_tes!R88=0,"",RES_hhdet_tes!R88/RES_hhdet_fec!R88)</f>
        <v>0.76835745517497478</v>
      </c>
      <c r="S88" s="111">
        <f>IF(RES_hhdet_tes!S88=0,"",RES_hhdet_tes!S88/RES_hhdet_fec!S88)</f>
        <v>0.77888238713914293</v>
      </c>
      <c r="T88" s="111">
        <f>IF(RES_hhdet_tes!T88=0,"",RES_hhdet_tes!T88/RES_hhdet_fec!T88)</f>
        <v>0.79142651117069729</v>
      </c>
      <c r="U88" s="111">
        <f>IF(RES_hhdet_tes!U88=0,"",RES_hhdet_tes!U88/RES_hhdet_fec!U88)</f>
        <v>0.80496075721855276</v>
      </c>
      <c r="V88" s="111">
        <f>IF(RES_hhdet_tes!V88=0,"",RES_hhdet_tes!V88/RES_hhdet_fec!V88)</f>
        <v>0.81919491199165684</v>
      </c>
      <c r="W88" s="111">
        <f>IF(RES_hhdet_tes!W88=0,"",RES_hhdet_tes!W88/RES_hhdet_fec!W88)</f>
        <v>0.83244077732983968</v>
      </c>
      <c r="DA88" s="63" t="s">
        <v>1988</v>
      </c>
    </row>
    <row r="89" spans="1:105" ht="12" customHeight="1" x14ac:dyDescent="0.25">
      <c r="A89" s="97" t="s">
        <v>131</v>
      </c>
      <c r="B89" s="111">
        <f>IF(RES_hhdet_tes!B89=0,"",RES_hhdet_tes!B89/RES_hhdet_fec!B89)</f>
        <v>0.73255207138590361</v>
      </c>
      <c r="C89" s="111">
        <f>IF(RES_hhdet_tes!C89=0,"",RES_hhdet_tes!C89/RES_hhdet_fec!C89)</f>
        <v>0.74293726829604478</v>
      </c>
      <c r="D89" s="111">
        <f>IF(RES_hhdet_tes!D89=0,"",RES_hhdet_tes!D89/RES_hhdet_fec!D89)</f>
        <v>0.74952670834656343</v>
      </c>
      <c r="E89" s="111">
        <f>IF(RES_hhdet_tes!E89=0,"",RES_hhdet_tes!E89/RES_hhdet_fec!E89)</f>
        <v>0.76369780196732306</v>
      </c>
      <c r="F89" s="111">
        <f>IF(RES_hhdet_tes!F89=0,"",RES_hhdet_tes!F89/RES_hhdet_fec!F89)</f>
        <v>0.77985982586763569</v>
      </c>
      <c r="G89" s="111">
        <f>IF(RES_hhdet_tes!G89=0,"",RES_hhdet_tes!G89/RES_hhdet_fec!G89)</f>
        <v>0.80236428302105389</v>
      </c>
      <c r="H89" s="111">
        <f>IF(RES_hhdet_tes!H89=0,"",RES_hhdet_tes!H89/RES_hhdet_fec!H89)</f>
        <v>0.84777281543196636</v>
      </c>
      <c r="I89" s="111">
        <f>IF(RES_hhdet_tes!I89=0,"",RES_hhdet_tes!I89/RES_hhdet_fec!I89)</f>
        <v>0.85004946569309747</v>
      </c>
      <c r="J89" s="111">
        <f>IF(RES_hhdet_tes!J89=0,"",RES_hhdet_tes!J89/RES_hhdet_fec!J89)</f>
        <v>0.85006278730023566</v>
      </c>
      <c r="K89" s="111">
        <f>IF(RES_hhdet_tes!K89=0,"",RES_hhdet_tes!K89/RES_hhdet_fec!K89)</f>
        <v>0.86521728845183077</v>
      </c>
      <c r="L89" s="111">
        <f>IF(RES_hhdet_tes!L89=0,"",RES_hhdet_tes!L89/RES_hhdet_fec!L89)</f>
        <v>0.88728989538800129</v>
      </c>
      <c r="M89" s="111">
        <f>IF(RES_hhdet_tes!M89=0,"",RES_hhdet_tes!M89/RES_hhdet_fec!M89)</f>
        <v>0.88558968967758755</v>
      </c>
      <c r="N89" s="111">
        <f>IF(RES_hhdet_tes!N89=0,"",RES_hhdet_tes!N89/RES_hhdet_fec!N89)</f>
        <v>0.89405305115553102</v>
      </c>
      <c r="O89" s="111">
        <f>IF(RES_hhdet_tes!O89=0,"",RES_hhdet_tes!O89/RES_hhdet_fec!O89)</f>
        <v>0.91225321064631759</v>
      </c>
      <c r="P89" s="111">
        <f>IF(RES_hhdet_tes!P89=0,"",RES_hhdet_tes!P89/RES_hhdet_fec!P89)</f>
        <v>0.91309024064722566</v>
      </c>
      <c r="Q89" s="111">
        <f>IF(RES_hhdet_tes!Q89=0,"",RES_hhdet_tes!Q89/RES_hhdet_fec!Q89)</f>
        <v>0.93171239255804705</v>
      </c>
      <c r="R89" s="111">
        <f>IF(RES_hhdet_tes!R89=0,"",RES_hhdet_tes!R89/RES_hhdet_fec!R89)</f>
        <v>0.93887146244742936</v>
      </c>
      <c r="S89" s="111">
        <f>IF(RES_hhdet_tes!S89=0,"",RES_hhdet_tes!S89/RES_hhdet_fec!S89)</f>
        <v>0.93130537319674944</v>
      </c>
      <c r="T89" s="111">
        <f>IF(RES_hhdet_tes!T89=0,"",RES_hhdet_tes!T89/RES_hhdet_fec!T89)</f>
        <v>0.92637725671124505</v>
      </c>
      <c r="U89" s="111">
        <f>IF(RES_hhdet_tes!U89=0,"",RES_hhdet_tes!U89/RES_hhdet_fec!U89)</f>
        <v>0.93016521857875789</v>
      </c>
      <c r="V89" s="111">
        <f>IF(RES_hhdet_tes!V89=0,"",RES_hhdet_tes!V89/RES_hhdet_fec!V89)</f>
        <v>0.9349261197146389</v>
      </c>
      <c r="W89" s="111">
        <f>IF(RES_hhdet_tes!W89=0,"",RES_hhdet_tes!W89/RES_hhdet_fec!W89)</f>
        <v>0.93719353744753986</v>
      </c>
      <c r="DA89" s="63" t="s">
        <v>1989</v>
      </c>
    </row>
    <row r="90" spans="1:105" ht="12" customHeight="1" x14ac:dyDescent="0.25">
      <c r="A90" s="100" t="s">
        <v>204</v>
      </c>
      <c r="B90" s="112">
        <f>IF(RES_hhdet_tes!B90=0,"",RES_hhdet_tes!B90/RES_hhdet_fec!B90)</f>
        <v>0.50621266686988353</v>
      </c>
      <c r="C90" s="112">
        <f>IF(RES_hhdet_tes!C90=0,"",RES_hhdet_tes!C90/RES_hhdet_fec!C90)</f>
        <v>0.51865156454550754</v>
      </c>
      <c r="D90" s="112">
        <f>IF(RES_hhdet_tes!D90=0,"",RES_hhdet_tes!D90/RES_hhdet_fec!D90)</f>
        <v>0.52806961995678825</v>
      </c>
      <c r="E90" s="112">
        <f>IF(RES_hhdet_tes!E90=0,"",RES_hhdet_tes!E90/RES_hhdet_fec!E90)</f>
        <v>0.54508359258844619</v>
      </c>
      <c r="F90" s="112">
        <f>IF(RES_hhdet_tes!F90=0,"",RES_hhdet_tes!F90/RES_hhdet_fec!F90)</f>
        <v>0.56721433068612126</v>
      </c>
      <c r="G90" s="112">
        <f>IF(RES_hhdet_tes!G90=0,"",RES_hhdet_tes!G90/RES_hhdet_fec!G90)</f>
        <v>0.60049098068692097</v>
      </c>
      <c r="H90" s="112">
        <f>IF(RES_hhdet_tes!H90=0,"",RES_hhdet_tes!H90/RES_hhdet_fec!H90)</f>
        <v>0.63186900334286</v>
      </c>
      <c r="I90" s="112">
        <f>IF(RES_hhdet_tes!I90=0,"",RES_hhdet_tes!I90/RES_hhdet_fec!I90)</f>
        <v>0.6483004097507582</v>
      </c>
      <c r="J90" s="112">
        <f>IF(RES_hhdet_tes!J90=0,"",RES_hhdet_tes!J90/RES_hhdet_fec!J90)</f>
        <v>0.66706995536538716</v>
      </c>
      <c r="K90" s="112">
        <f>IF(RES_hhdet_tes!K90=0,"",RES_hhdet_tes!K90/RES_hhdet_fec!K90)</f>
        <v>0.69884834997181555</v>
      </c>
      <c r="L90" s="112">
        <f>IF(RES_hhdet_tes!L90=0,"",RES_hhdet_tes!L90/RES_hhdet_fec!L90)</f>
        <v>0.71481040573152621</v>
      </c>
      <c r="M90" s="112">
        <f>IF(RES_hhdet_tes!M90=0,"",RES_hhdet_tes!M90/RES_hhdet_fec!M90)</f>
        <v>0.72982508209533514</v>
      </c>
      <c r="N90" s="112">
        <f>IF(RES_hhdet_tes!N90=0,"",RES_hhdet_tes!N90/RES_hhdet_fec!N90)</f>
        <v>0.74319404057702687</v>
      </c>
      <c r="O90" s="112">
        <f>IF(RES_hhdet_tes!O90=0,"",RES_hhdet_tes!O90/RES_hhdet_fec!O90)</f>
        <v>0.75242967660544202</v>
      </c>
      <c r="P90" s="112">
        <f>IF(RES_hhdet_tes!P90=0,"",RES_hhdet_tes!P90/RES_hhdet_fec!P90)</f>
        <v>0.75838098827909939</v>
      </c>
      <c r="Q90" s="112">
        <f>IF(RES_hhdet_tes!Q90=0,"",RES_hhdet_tes!Q90/RES_hhdet_fec!Q90)</f>
        <v>0.76200499432762092</v>
      </c>
      <c r="R90" s="112">
        <f>IF(RES_hhdet_tes!R90=0,"",RES_hhdet_tes!R90/RES_hhdet_fec!R90)</f>
        <v>0.76395240716747292</v>
      </c>
      <c r="S90" s="112">
        <f>IF(RES_hhdet_tes!S90=0,"",RES_hhdet_tes!S90/RES_hhdet_fec!S90)</f>
        <v>0.77222102796278724</v>
      </c>
      <c r="T90" s="112">
        <f>IF(RES_hhdet_tes!T90=0,"",RES_hhdet_tes!T90/RES_hhdet_fec!T90)</f>
        <v>0.78371920364401559</v>
      </c>
      <c r="U90" s="112">
        <f>IF(RES_hhdet_tes!U90=0,"",RES_hhdet_tes!U90/RES_hhdet_fec!U90)</f>
        <v>0.79818635150707229</v>
      </c>
      <c r="V90" s="112">
        <f>IF(RES_hhdet_tes!V90=0,"",RES_hhdet_tes!V90/RES_hhdet_fec!V90)</f>
        <v>0.81501060401883541</v>
      </c>
      <c r="W90" s="112">
        <f>IF(RES_hhdet_tes!W90=0,"",RES_hhdet_tes!W90/RES_hhdet_fec!W90)</f>
        <v>0.82766954260082248</v>
      </c>
      <c r="DA90" s="131" t="s">
        <v>1990</v>
      </c>
    </row>
    <row r="91" spans="1:105" ht="12" customHeight="1" x14ac:dyDescent="0.25">
      <c r="A91" s="103" t="s">
        <v>52</v>
      </c>
      <c r="B91" s="113">
        <f>IF(RES_hhdet_tes!B91=0,"",RES_hhdet_tes!B91/RES_hhdet_fec!B91)</f>
        <v>1</v>
      </c>
      <c r="C91" s="113">
        <f>IF(RES_hhdet_tes!C91=0,"",RES_hhdet_tes!C91/RES_hhdet_fec!C91)</f>
        <v>1</v>
      </c>
      <c r="D91" s="113">
        <f>IF(RES_hhdet_tes!D91=0,"",RES_hhdet_tes!D91/RES_hhdet_fec!D91)</f>
        <v>1</v>
      </c>
      <c r="E91" s="113">
        <f>IF(RES_hhdet_tes!E91=0,"",RES_hhdet_tes!E91/RES_hhdet_fec!E91)</f>
        <v>1</v>
      </c>
      <c r="F91" s="113">
        <f>IF(RES_hhdet_tes!F91=0,"",RES_hhdet_tes!F91/RES_hhdet_fec!F91)</f>
        <v>1</v>
      </c>
      <c r="G91" s="113">
        <f>IF(RES_hhdet_tes!G91=0,"",RES_hhdet_tes!G91/RES_hhdet_fec!G91)</f>
        <v>1</v>
      </c>
      <c r="H91" s="113">
        <f>IF(RES_hhdet_tes!H91=0,"",RES_hhdet_tes!H91/RES_hhdet_fec!H91)</f>
        <v>1</v>
      </c>
      <c r="I91" s="113">
        <f>IF(RES_hhdet_tes!I91=0,"",RES_hhdet_tes!I91/RES_hhdet_fec!I91)</f>
        <v>1</v>
      </c>
      <c r="J91" s="113">
        <f>IF(RES_hhdet_tes!J91=0,"",RES_hhdet_tes!J91/RES_hhdet_fec!J91)</f>
        <v>1</v>
      </c>
      <c r="K91" s="113">
        <f>IF(RES_hhdet_tes!K91=0,"",RES_hhdet_tes!K91/RES_hhdet_fec!K91)</f>
        <v>1</v>
      </c>
      <c r="L91" s="113">
        <f>IF(RES_hhdet_tes!L91=0,"",RES_hhdet_tes!L91/RES_hhdet_fec!L91)</f>
        <v>1</v>
      </c>
      <c r="M91" s="113">
        <f>IF(RES_hhdet_tes!M91=0,"",RES_hhdet_tes!M91/RES_hhdet_fec!M91)</f>
        <v>1</v>
      </c>
      <c r="N91" s="113">
        <f>IF(RES_hhdet_tes!N91=0,"",RES_hhdet_tes!N91/RES_hhdet_fec!N91)</f>
        <v>1</v>
      </c>
      <c r="O91" s="113">
        <f>IF(RES_hhdet_tes!O91=0,"",RES_hhdet_tes!O91/RES_hhdet_fec!O91)</f>
        <v>1</v>
      </c>
      <c r="P91" s="113">
        <f>IF(RES_hhdet_tes!P91=0,"",RES_hhdet_tes!P91/RES_hhdet_fec!P91)</f>
        <v>1</v>
      </c>
      <c r="Q91" s="113">
        <f>IF(RES_hhdet_tes!Q91=0,"",RES_hhdet_tes!Q91/RES_hhdet_fec!Q91)</f>
        <v>1</v>
      </c>
      <c r="R91" s="113">
        <f>IF(RES_hhdet_tes!R91=0,"",RES_hhdet_tes!R91/RES_hhdet_fec!R91)</f>
        <v>1</v>
      </c>
      <c r="S91" s="113">
        <f>IF(RES_hhdet_tes!S91=0,"",RES_hhdet_tes!S91/RES_hhdet_fec!S91)</f>
        <v>1</v>
      </c>
      <c r="T91" s="113">
        <f>IF(RES_hhdet_tes!T91=0,"",RES_hhdet_tes!T91/RES_hhdet_fec!T91)</f>
        <v>1</v>
      </c>
      <c r="U91" s="113">
        <f>IF(RES_hhdet_tes!U91=0,"",RES_hhdet_tes!U91/RES_hhdet_fec!U91)</f>
        <v>1</v>
      </c>
      <c r="V91" s="113">
        <f>IF(RES_hhdet_tes!V91=0,"",RES_hhdet_tes!V91/RES_hhdet_fec!V91)</f>
        <v>1</v>
      </c>
      <c r="W91" s="113">
        <f>IF(RES_hhdet_tes!W91=0,"",RES_hhdet_tes!W91/RES_hhdet_fec!W91)</f>
        <v>1</v>
      </c>
      <c r="DA91" s="132" t="s">
        <v>1991</v>
      </c>
    </row>
    <row r="92" spans="1:105" ht="12" customHeight="1" x14ac:dyDescent="0.25">
      <c r="A92" s="106" t="s">
        <v>124</v>
      </c>
      <c r="B92" s="112">
        <f>IF(RES_hhdet_tes!B92=0,"",RES_hhdet_tes!B92/RES_hhdet_fec!B92)</f>
        <v>0.60257320953619731</v>
      </c>
      <c r="C92" s="112">
        <f>IF(RES_hhdet_tes!C92=0,"",RES_hhdet_tes!C92/RES_hhdet_fec!C92)</f>
        <v>0.60302517321711135</v>
      </c>
      <c r="D92" s="112">
        <f>IF(RES_hhdet_tes!D92=0,"",RES_hhdet_tes!D92/RES_hhdet_fec!D92)</f>
        <v>0.60439964460887274</v>
      </c>
      <c r="E92" s="112">
        <f>IF(RES_hhdet_tes!E92=0,"",RES_hhdet_tes!E92/RES_hhdet_fec!E92)</f>
        <v>0.60778918586600561</v>
      </c>
      <c r="F92" s="112">
        <f>IF(RES_hhdet_tes!F92=0,"",RES_hhdet_tes!F92/RES_hhdet_fec!F92)</f>
        <v>0.61455407494056624</v>
      </c>
      <c r="G92" s="112">
        <f>IF(RES_hhdet_tes!G92=0,"",RES_hhdet_tes!G92/RES_hhdet_fec!G92)</f>
        <v>0.62228491817636433</v>
      </c>
      <c r="H92" s="112">
        <f>IF(RES_hhdet_tes!H92=0,"",RES_hhdet_tes!H92/RES_hhdet_fec!H92)</f>
        <v>0.6283641666675549</v>
      </c>
      <c r="I92" s="112">
        <f>IF(RES_hhdet_tes!I92=0,"",RES_hhdet_tes!I92/RES_hhdet_fec!I92)</f>
        <v>0.6308820168960263</v>
      </c>
      <c r="J92" s="112">
        <f>IF(RES_hhdet_tes!J92=0,"",RES_hhdet_tes!J92/RES_hhdet_fec!J92)</f>
        <v>0.63122965939472298</v>
      </c>
      <c r="K92" s="112">
        <f>IF(RES_hhdet_tes!K92=0,"",RES_hhdet_tes!K92/RES_hhdet_fec!K92)</f>
        <v>0.63283868095408957</v>
      </c>
      <c r="L92" s="112">
        <f>IF(RES_hhdet_tes!L92=0,"",RES_hhdet_tes!L92/RES_hhdet_fec!L92)</f>
        <v>0.63476380861467196</v>
      </c>
      <c r="M92" s="112">
        <f>IF(RES_hhdet_tes!M92=0,"",RES_hhdet_tes!M92/RES_hhdet_fec!M92)</f>
        <v>0.63632700718859858</v>
      </c>
      <c r="N92" s="112">
        <f>IF(RES_hhdet_tes!N92=0,"",RES_hhdet_tes!N92/RES_hhdet_fec!N92)</f>
        <v>0.64373062447768026</v>
      </c>
      <c r="O92" s="112">
        <f>IF(RES_hhdet_tes!O92=0,"",RES_hhdet_tes!O92/RES_hhdet_fec!O92)</f>
        <v>0.65949308273633411</v>
      </c>
      <c r="P92" s="112">
        <f>IF(RES_hhdet_tes!P92=0,"",RES_hhdet_tes!P92/RES_hhdet_fec!P92)</f>
        <v>0.67578264450408254</v>
      </c>
      <c r="Q92" s="112">
        <f>IF(RES_hhdet_tes!Q92=0,"",RES_hhdet_tes!Q92/RES_hhdet_fec!Q92)</f>
        <v>0.68770266859169404</v>
      </c>
      <c r="R92" s="112">
        <f>IF(RES_hhdet_tes!R92=0,"",RES_hhdet_tes!R92/RES_hhdet_fec!R92)</f>
        <v>0.69611306322787081</v>
      </c>
      <c r="S92" s="112">
        <f>IF(RES_hhdet_tes!S92=0,"",RES_hhdet_tes!S92/RES_hhdet_fec!S92)</f>
        <v>0.7123853138845091</v>
      </c>
      <c r="T92" s="112">
        <f>IF(RES_hhdet_tes!T92=0,"",RES_hhdet_tes!T92/RES_hhdet_fec!T92)</f>
        <v>0.72843254375810318</v>
      </c>
      <c r="U92" s="112">
        <f>IF(RES_hhdet_tes!U92=0,"",RES_hhdet_tes!U92/RES_hhdet_fec!U92)</f>
        <v>0.74725691166394304</v>
      </c>
      <c r="V92" s="112">
        <f>IF(RES_hhdet_tes!V92=0,"",RES_hhdet_tes!V92/RES_hhdet_fec!V92)</f>
        <v>0.77445320587893107</v>
      </c>
      <c r="W92" s="112">
        <f>IF(RES_hhdet_tes!W92=0,"",RES_hhdet_tes!W92/RES_hhdet_fec!W92)</f>
        <v>0.80136715170248496</v>
      </c>
      <c r="DA92" s="131" t="s">
        <v>1992</v>
      </c>
    </row>
    <row r="93" spans="1:105" ht="12" customHeight="1" x14ac:dyDescent="0.25">
      <c r="A93" s="107" t="s">
        <v>123</v>
      </c>
      <c r="B93" s="113">
        <f>IF(RES_hhdet_tes!B93=0,"",RES_hhdet_tes!B93/RES_hhdet_fec!B93)</f>
        <v>0.80181900537801376</v>
      </c>
      <c r="C93" s="113">
        <f>IF(RES_hhdet_tes!C93=0,"",RES_hhdet_tes!C93/RES_hhdet_fec!C93)</f>
        <v>0.80250850217461878</v>
      </c>
      <c r="D93" s="113">
        <f>IF(RES_hhdet_tes!D93=0,"",RES_hhdet_tes!D93/RES_hhdet_fec!D93)</f>
        <v>0.80230420756512555</v>
      </c>
      <c r="E93" s="113">
        <f>IF(RES_hhdet_tes!E93=0,"",RES_hhdet_tes!E93/RES_hhdet_fec!E93)</f>
        <v>0.80596685198671469</v>
      </c>
      <c r="F93" s="113">
        <f>IF(RES_hhdet_tes!F93=0,"",RES_hhdet_tes!F93/RES_hhdet_fec!F93)</f>
        <v>0.81232351503907185</v>
      </c>
      <c r="G93" s="113">
        <f>IF(RES_hhdet_tes!G93=0,"",RES_hhdet_tes!G93/RES_hhdet_fec!G93)</f>
        <v>0.81843100895634968</v>
      </c>
      <c r="H93" s="113">
        <f>IF(RES_hhdet_tes!H93=0,"",RES_hhdet_tes!H93/RES_hhdet_fec!H93)</f>
        <v>0.84678939790389551</v>
      </c>
      <c r="I93" s="113">
        <f>IF(RES_hhdet_tes!I93=0,"",RES_hhdet_tes!I93/RES_hhdet_fec!I93)</f>
        <v>0.84044314048385704</v>
      </c>
      <c r="J93" s="113">
        <f>IF(RES_hhdet_tes!J93=0,"",RES_hhdet_tes!J93/RES_hhdet_fec!J93)</f>
        <v>0.8288678845485774</v>
      </c>
      <c r="K93" s="113">
        <f>IF(RES_hhdet_tes!K93=0,"",RES_hhdet_tes!K93/RES_hhdet_fec!K93)</f>
        <v>0.82682873965194348</v>
      </c>
      <c r="L93" s="113">
        <f>IF(RES_hhdet_tes!L93=0,"",RES_hhdet_tes!L93/RES_hhdet_fec!L93)</f>
        <v>0.84511990747597976</v>
      </c>
      <c r="M93" s="113">
        <f>IF(RES_hhdet_tes!M93=0,"",RES_hhdet_tes!M93/RES_hhdet_fec!M93)</f>
        <v>0.83448573362367229</v>
      </c>
      <c r="N93" s="113">
        <f>IF(RES_hhdet_tes!N93=0,"",RES_hhdet_tes!N93/RES_hhdet_fec!N93)</f>
        <v>0.84323943148363723</v>
      </c>
      <c r="O93" s="113">
        <f>IF(RES_hhdet_tes!O93=0,"",RES_hhdet_tes!O93/RES_hhdet_fec!O93)</f>
        <v>0.87257561073138512</v>
      </c>
      <c r="P93" s="113">
        <f>IF(RES_hhdet_tes!P93=0,"",RES_hhdet_tes!P93/RES_hhdet_fec!P93)</f>
        <v>0.87781954251333527</v>
      </c>
      <c r="Q93" s="113">
        <f>IF(RES_hhdet_tes!Q93=0,"",RES_hhdet_tes!Q93/RES_hhdet_fec!Q93)</f>
        <v>0.90615676162627712</v>
      </c>
      <c r="R93" s="113">
        <f>IF(RES_hhdet_tes!R93=0,"",RES_hhdet_tes!R93/RES_hhdet_fec!R93)</f>
        <v>0.91542057258002141</v>
      </c>
      <c r="S93" s="113">
        <f>IF(RES_hhdet_tes!S93=0,"",RES_hhdet_tes!S93/RES_hhdet_fec!S93)</f>
        <v>0.90330568264732924</v>
      </c>
      <c r="T93" s="113">
        <f>IF(RES_hhdet_tes!T93=0,"",RES_hhdet_tes!T93/RES_hhdet_fec!T93)</f>
        <v>0.89376810628241232</v>
      </c>
      <c r="U93" s="113">
        <f>IF(RES_hhdet_tes!U93=0,"",RES_hhdet_tes!U93/RES_hhdet_fec!U93)</f>
        <v>0.90341777079711905</v>
      </c>
      <c r="V93" s="113">
        <f>IF(RES_hhdet_tes!V93=0,"",RES_hhdet_tes!V93/RES_hhdet_fec!V93)</f>
        <v>0.91755438838490533</v>
      </c>
      <c r="W93" s="113">
        <f>IF(RES_hhdet_tes!W93=0,"",RES_hhdet_tes!W93/RES_hhdet_fec!W93)</f>
        <v>0.92739003505410478</v>
      </c>
      <c r="DA93" s="132" t="s">
        <v>1993</v>
      </c>
    </row>
    <row r="94" spans="1:105" ht="12" customHeight="1" x14ac:dyDescent="0.25">
      <c r="A94" s="108" t="s">
        <v>50</v>
      </c>
      <c r="B94" s="111">
        <f>IF(RES_hhdet_tes!B94=0,"",RES_hhdet_tes!B94/RES_hhdet_fec!B94)</f>
        <v>0.60257320953619731</v>
      </c>
      <c r="C94" s="111">
        <f>IF(RES_hhdet_tes!C94=0,"",RES_hhdet_tes!C94/RES_hhdet_fec!C94)</f>
        <v>0.60257320953619731</v>
      </c>
      <c r="D94" s="111">
        <f>IF(RES_hhdet_tes!D94=0,"",RES_hhdet_tes!D94/RES_hhdet_fec!D94)</f>
        <v>0.60257320953619731</v>
      </c>
      <c r="E94" s="111">
        <f>IF(RES_hhdet_tes!E94=0,"",RES_hhdet_tes!E94/RES_hhdet_fec!E94)</f>
        <v>0.60588389016251454</v>
      </c>
      <c r="F94" s="111">
        <f>IF(RES_hhdet_tes!F94=0,"",RES_hhdet_tes!F94/RES_hhdet_fec!F94)</f>
        <v>0.61504345929304427</v>
      </c>
      <c r="G94" s="111">
        <f>IF(RES_hhdet_tes!G94=0,"",RES_hhdet_tes!G94/RES_hhdet_fec!G94)</f>
        <v>0.62592338632718425</v>
      </c>
      <c r="H94" s="111">
        <f>IF(RES_hhdet_tes!H94=0,"",RES_hhdet_tes!H94/RES_hhdet_fec!H94)</f>
        <v>0.62969714967147983</v>
      </c>
      <c r="I94" s="111">
        <f>IF(RES_hhdet_tes!I94=0,"",RES_hhdet_tes!I94/RES_hhdet_fec!I94)</f>
        <v>0.6313888808260949</v>
      </c>
      <c r="J94" s="111">
        <f>IF(RES_hhdet_tes!J94=0,"",RES_hhdet_tes!J94/RES_hhdet_fec!J94)</f>
        <v>0.63210233859936549</v>
      </c>
      <c r="K94" s="111">
        <f>IF(RES_hhdet_tes!K94=0,"",RES_hhdet_tes!K94/RES_hhdet_fec!K94)</f>
        <v>0.63238259345373971</v>
      </c>
      <c r="L94" s="111">
        <f>IF(RES_hhdet_tes!L94=0,"",RES_hhdet_tes!L94/RES_hhdet_fec!L94)</f>
        <v>0.63340041263454216</v>
      </c>
      <c r="M94" s="111">
        <f>IF(RES_hhdet_tes!M94=0,"",RES_hhdet_tes!M94/RES_hhdet_fec!M94)</f>
        <v>0.63686108952493792</v>
      </c>
      <c r="N94" s="111">
        <f>IF(RES_hhdet_tes!N94=0,"",RES_hhdet_tes!N94/RES_hhdet_fec!N94)</f>
        <v>0.64738312709362122</v>
      </c>
      <c r="O94" s="111">
        <f>IF(RES_hhdet_tes!O94=0,"",RES_hhdet_tes!O94/RES_hhdet_fec!O94)</f>
        <v>0.66488894585090519</v>
      </c>
      <c r="P94" s="111">
        <f>IF(RES_hhdet_tes!P94=0,"",RES_hhdet_tes!P94/RES_hhdet_fec!P94)</f>
        <v>0.68033313662945649</v>
      </c>
      <c r="Q94" s="111">
        <f>IF(RES_hhdet_tes!Q94=0,"",RES_hhdet_tes!Q94/RES_hhdet_fec!Q94)</f>
        <v>0.69210173718593326</v>
      </c>
      <c r="R94" s="111">
        <f>IF(RES_hhdet_tes!R94=0,"",RES_hhdet_tes!R94/RES_hhdet_fec!R94)</f>
        <v>0.69559739625615669</v>
      </c>
      <c r="S94" s="111">
        <f>IF(RES_hhdet_tes!S94=0,"",RES_hhdet_tes!S94/RES_hhdet_fec!S94)</f>
        <v>0.69941291836844588</v>
      </c>
      <c r="T94" s="111">
        <f>IF(RES_hhdet_tes!T94=0,"",RES_hhdet_tes!T94/RES_hhdet_fec!T94)</f>
        <v>0.70696320398726109</v>
      </c>
      <c r="U94" s="111">
        <f>IF(RES_hhdet_tes!U94=0,"",RES_hhdet_tes!U94/RES_hhdet_fec!U94)</f>
        <v>0.73198918659809498</v>
      </c>
      <c r="V94" s="111">
        <f>IF(RES_hhdet_tes!V94=0,"",RES_hhdet_tes!V94/RES_hhdet_fec!V94)</f>
        <v>0.76869690984609063</v>
      </c>
      <c r="W94" s="111">
        <f>IF(RES_hhdet_tes!W94=0,"",RES_hhdet_tes!W94/RES_hhdet_fec!W94)</f>
        <v>0.80314715123480418</v>
      </c>
      <c r="DA94" s="63" t="s">
        <v>1994</v>
      </c>
    </row>
    <row r="95" spans="1:105" ht="12" customHeight="1" x14ac:dyDescent="0.25">
      <c r="A95" s="108" t="s">
        <v>52</v>
      </c>
      <c r="B95" s="111">
        <f>IF(RES_hhdet_tes!B95=0,"",RES_hhdet_tes!B95/RES_hhdet_fec!B95)</f>
        <v>1</v>
      </c>
      <c r="C95" s="111">
        <f>IF(RES_hhdet_tes!C95=0,"",RES_hhdet_tes!C95/RES_hhdet_fec!C95)</f>
        <v>1</v>
      </c>
      <c r="D95" s="111">
        <f>IF(RES_hhdet_tes!D95=0,"",RES_hhdet_tes!D95/RES_hhdet_fec!D95)</f>
        <v>1</v>
      </c>
      <c r="E95" s="111">
        <f>IF(RES_hhdet_tes!E95=0,"",RES_hhdet_tes!E95/RES_hhdet_fec!E95)</f>
        <v>1</v>
      </c>
      <c r="F95" s="111">
        <f>IF(RES_hhdet_tes!F95=0,"",RES_hhdet_tes!F95/RES_hhdet_fec!F95)</f>
        <v>1</v>
      </c>
      <c r="G95" s="111">
        <f>IF(RES_hhdet_tes!G95=0,"",RES_hhdet_tes!G95/RES_hhdet_fec!G95)</f>
        <v>1</v>
      </c>
      <c r="H95" s="111">
        <f>IF(RES_hhdet_tes!H95=0,"",RES_hhdet_tes!H95/RES_hhdet_fec!H95)</f>
        <v>1</v>
      </c>
      <c r="I95" s="111">
        <f>IF(RES_hhdet_tes!I95=0,"",RES_hhdet_tes!I95/RES_hhdet_fec!I95)</f>
        <v>1</v>
      </c>
      <c r="J95" s="111">
        <f>IF(RES_hhdet_tes!J95=0,"",RES_hhdet_tes!J95/RES_hhdet_fec!J95)</f>
        <v>1</v>
      </c>
      <c r="K95" s="111">
        <f>IF(RES_hhdet_tes!K95=0,"",RES_hhdet_tes!K95/RES_hhdet_fec!K95)</f>
        <v>1</v>
      </c>
      <c r="L95" s="111">
        <f>IF(RES_hhdet_tes!L95=0,"",RES_hhdet_tes!L95/RES_hhdet_fec!L95)</f>
        <v>1</v>
      </c>
      <c r="M95" s="111">
        <f>IF(RES_hhdet_tes!M95=0,"",RES_hhdet_tes!M95/RES_hhdet_fec!M95)</f>
        <v>1</v>
      </c>
      <c r="N95" s="111">
        <f>IF(RES_hhdet_tes!N95=0,"",RES_hhdet_tes!N95/RES_hhdet_fec!N95)</f>
        <v>1</v>
      </c>
      <c r="O95" s="111">
        <f>IF(RES_hhdet_tes!O95=0,"",RES_hhdet_tes!O95/RES_hhdet_fec!O95)</f>
        <v>1</v>
      </c>
      <c r="P95" s="111">
        <f>IF(RES_hhdet_tes!P95=0,"",RES_hhdet_tes!P95/RES_hhdet_fec!P95)</f>
        <v>1</v>
      </c>
      <c r="Q95" s="111">
        <f>IF(RES_hhdet_tes!Q95=0,"",RES_hhdet_tes!Q95/RES_hhdet_fec!Q95)</f>
        <v>1</v>
      </c>
      <c r="R95" s="111">
        <f>IF(RES_hhdet_tes!R95=0,"",RES_hhdet_tes!R95/RES_hhdet_fec!R95)</f>
        <v>1</v>
      </c>
      <c r="S95" s="111">
        <f>IF(RES_hhdet_tes!S95=0,"",RES_hhdet_tes!S95/RES_hhdet_fec!S95)</f>
        <v>1</v>
      </c>
      <c r="T95" s="111">
        <f>IF(RES_hhdet_tes!T95=0,"",RES_hhdet_tes!T95/RES_hhdet_fec!T95)</f>
        <v>1</v>
      </c>
      <c r="U95" s="111">
        <f>IF(RES_hhdet_tes!U95=0,"",RES_hhdet_tes!U95/RES_hhdet_fec!U95)</f>
        <v>1</v>
      </c>
      <c r="V95" s="111">
        <f>IF(RES_hhdet_tes!V95=0,"",RES_hhdet_tes!V95/RES_hhdet_fec!V95)</f>
        <v>1</v>
      </c>
      <c r="W95" s="111">
        <f>IF(RES_hhdet_tes!W95=0,"",RES_hhdet_tes!W95/RES_hhdet_fec!W95)</f>
        <v>1</v>
      </c>
      <c r="DA95" s="63" t="s">
        <v>1995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0.67508041869974345</v>
      </c>
      <c r="C96" s="112">
        <f>IF(RES_hhdet_tes!C96=0,"",RES_hhdet_tes!C96/RES_hhdet_fec!C96)</f>
        <v>0.67898746720490899</v>
      </c>
      <c r="D96" s="112">
        <f>IF(RES_hhdet_tes!D96=0,"",RES_hhdet_tes!D96/RES_hhdet_fec!D96)</f>
        <v>0.68293998836579328</v>
      </c>
      <c r="E96" s="112">
        <f>IF(RES_hhdet_tes!E96=0,"",RES_hhdet_tes!E96/RES_hhdet_fec!E96)</f>
        <v>0.68670914228385616</v>
      </c>
      <c r="F96" s="112">
        <f>IF(RES_hhdet_tes!F96=0,"",RES_hhdet_tes!F96/RES_hhdet_fec!F96)</f>
        <v>0.69067664096903925</v>
      </c>
      <c r="G96" s="112">
        <f>IF(RES_hhdet_tes!G96=0,"",RES_hhdet_tes!G96/RES_hhdet_fec!G96)</f>
        <v>0.6949814450032995</v>
      </c>
      <c r="H96" s="112">
        <f>IF(RES_hhdet_tes!H96=0,"",RES_hhdet_tes!H96/RES_hhdet_fec!H96)</f>
        <v>0.70027995231185991</v>
      </c>
      <c r="I96" s="112">
        <f>IF(RES_hhdet_tes!I96=0,"",RES_hhdet_tes!I96/RES_hhdet_fec!I96)</f>
        <v>0.70310518760247243</v>
      </c>
      <c r="J96" s="112">
        <f>IF(RES_hhdet_tes!J96=0,"",RES_hhdet_tes!J96/RES_hhdet_fec!J96)</f>
        <v>0.70401745845748531</v>
      </c>
      <c r="K96" s="112">
        <f>IF(RES_hhdet_tes!K96=0,"",RES_hhdet_tes!K96/RES_hhdet_fec!K96)</f>
        <v>0.70482994732828519</v>
      </c>
      <c r="L96" s="112">
        <f>IF(RES_hhdet_tes!L96=0,"",RES_hhdet_tes!L96/RES_hhdet_fec!L96)</f>
        <v>0.70672865102229443</v>
      </c>
      <c r="M96" s="112">
        <f>IF(RES_hhdet_tes!M96=0,"",RES_hhdet_tes!M96/RES_hhdet_fec!M96)</f>
        <v>0.70882452808031149</v>
      </c>
      <c r="N96" s="112">
        <f>IF(RES_hhdet_tes!N96=0,"",RES_hhdet_tes!N96/RES_hhdet_fec!N96)</f>
        <v>0.71159617433861821</v>
      </c>
      <c r="O96" s="112">
        <f>IF(RES_hhdet_tes!O96=0,"",RES_hhdet_tes!O96/RES_hhdet_fec!O96)</f>
        <v>0.71594520984609455</v>
      </c>
      <c r="P96" s="112">
        <f>IF(RES_hhdet_tes!P96=0,"",RES_hhdet_tes!P96/RES_hhdet_fec!P96)</f>
        <v>0.72244055813382146</v>
      </c>
      <c r="Q96" s="112">
        <f>IF(RES_hhdet_tes!Q96=0,"",RES_hhdet_tes!Q96/RES_hhdet_fec!Q96)</f>
        <v>0.72888979753741612</v>
      </c>
      <c r="R96" s="112">
        <f>IF(RES_hhdet_tes!R96=0,"",RES_hhdet_tes!R96/RES_hhdet_fec!R96)</f>
        <v>0.73561254734110515</v>
      </c>
      <c r="S96" s="112">
        <f>IF(RES_hhdet_tes!S96=0,"",RES_hhdet_tes!S96/RES_hhdet_fec!S96)</f>
        <v>0.74119848754062267</v>
      </c>
      <c r="T96" s="112">
        <f>IF(RES_hhdet_tes!T96=0,"",RES_hhdet_tes!T96/RES_hhdet_fec!T96)</f>
        <v>0.74952303809917087</v>
      </c>
      <c r="U96" s="112">
        <f>IF(RES_hhdet_tes!U96=0,"",RES_hhdet_tes!U96/RES_hhdet_fec!U96)</f>
        <v>0.75772121484560595</v>
      </c>
      <c r="V96" s="112">
        <f>IF(RES_hhdet_tes!V96=0,"",RES_hhdet_tes!V96/RES_hhdet_fec!V96)</f>
        <v>0.7671767837966097</v>
      </c>
      <c r="W96" s="112">
        <f>IF(RES_hhdet_tes!W96=0,"",RES_hhdet_tes!W96/RES_hhdet_fec!W96)</f>
        <v>0.77750629919046055</v>
      </c>
      <c r="DA96" s="131" t="s">
        <v>1996</v>
      </c>
    </row>
    <row r="97" spans="1:105" ht="12" customHeight="1" x14ac:dyDescent="0.25">
      <c r="A97" s="107" t="s">
        <v>121</v>
      </c>
      <c r="B97" s="113">
        <f>IF(RES_hhdet_tes!B97=0,"",RES_hhdet_tes!B97/RES_hhdet_fec!B97)</f>
        <v>0.84731506660730393</v>
      </c>
      <c r="C97" s="113">
        <f>IF(RES_hhdet_tes!C97=0,"",RES_hhdet_tes!C97/RES_hhdet_fec!C97)</f>
        <v>0.85032048481119082</v>
      </c>
      <c r="D97" s="113">
        <f>IF(RES_hhdet_tes!D97=0,"",RES_hhdet_tes!D97/RES_hhdet_fec!D97)</f>
        <v>0.8521529396423877</v>
      </c>
      <c r="E97" s="113">
        <f>IF(RES_hhdet_tes!E97=0,"",RES_hhdet_tes!E97/RES_hhdet_fec!E97)</f>
        <v>0.85597387017372506</v>
      </c>
      <c r="F97" s="113">
        <f>IF(RES_hhdet_tes!F97=0,"",RES_hhdet_tes!F97/RES_hhdet_fec!F97)</f>
        <v>0.85914883339290293</v>
      </c>
      <c r="G97" s="113">
        <f>IF(RES_hhdet_tes!G97=0,"",RES_hhdet_tes!G97/RES_hhdet_fec!G97)</f>
        <v>0.86193004498459591</v>
      </c>
      <c r="H97" s="113">
        <f>IF(RES_hhdet_tes!H97=0,"",RES_hhdet_tes!H97/RES_hhdet_fec!H97)</f>
        <v>0.88433335882977515</v>
      </c>
      <c r="I97" s="113">
        <f>IF(RES_hhdet_tes!I97=0,"",RES_hhdet_tes!I97/RES_hhdet_fec!I97)</f>
        <v>0.87959677316436835</v>
      </c>
      <c r="J97" s="113">
        <f>IF(RES_hhdet_tes!J97=0,"",RES_hhdet_tes!J97/RES_hhdet_fec!J97)</f>
        <v>0.87090974926710296</v>
      </c>
      <c r="K97" s="113">
        <f>IF(RES_hhdet_tes!K97=0,"",RES_hhdet_tes!K97/RES_hhdet_fec!K97)</f>
        <v>0.86919906055216689</v>
      </c>
      <c r="L97" s="113">
        <f>IF(RES_hhdet_tes!L97=0,"",RES_hhdet_tes!L97/RES_hhdet_fec!L97)</f>
        <v>0.88341438683914542</v>
      </c>
      <c r="M97" s="113">
        <f>IF(RES_hhdet_tes!M97=0,"",RES_hhdet_tes!M97/RES_hhdet_fec!M97)</f>
        <v>0.87509981991141728</v>
      </c>
      <c r="N97" s="113">
        <f>IF(RES_hhdet_tes!N97=0,"",RES_hhdet_tes!N97/RES_hhdet_fec!N97)</f>
        <v>0.87806735691256066</v>
      </c>
      <c r="O97" s="113">
        <f>IF(RES_hhdet_tes!O97=0,"",RES_hhdet_tes!O97/RES_hhdet_fec!O97)</f>
        <v>0.89539539080774389</v>
      </c>
      <c r="P97" s="113">
        <f>IF(RES_hhdet_tes!P97=0,"",RES_hhdet_tes!P97/RES_hhdet_fec!P97)</f>
        <v>0.89661508615785701</v>
      </c>
      <c r="Q97" s="113">
        <f>IF(RES_hhdet_tes!Q97=0,"",RES_hhdet_tes!Q97/RES_hhdet_fec!Q97)</f>
        <v>0.91869683749562447</v>
      </c>
      <c r="R97" s="113">
        <f>IF(RES_hhdet_tes!R97=0,"",RES_hhdet_tes!R97/RES_hhdet_fec!R97)</f>
        <v>0.92868261253250617</v>
      </c>
      <c r="S97" s="113">
        <f>IF(RES_hhdet_tes!S97=0,"",RES_hhdet_tes!S97/RES_hhdet_fec!S97)</f>
        <v>0.92017809199260558</v>
      </c>
      <c r="T97" s="113">
        <f>IF(RES_hhdet_tes!T97=0,"",RES_hhdet_tes!T97/RES_hhdet_fec!T97)</f>
        <v>0.91229867122722164</v>
      </c>
      <c r="U97" s="113">
        <f>IF(RES_hhdet_tes!U97=0,"",RES_hhdet_tes!U97/RES_hhdet_fec!U97)</f>
        <v>0.91328676900634642</v>
      </c>
      <c r="V97" s="113">
        <f>IF(RES_hhdet_tes!V97=0,"",RES_hhdet_tes!V97/RES_hhdet_fec!V97)</f>
        <v>0.91508180865366184</v>
      </c>
      <c r="W97" s="113">
        <f>IF(RES_hhdet_tes!W97=0,"",RES_hhdet_tes!W97/RES_hhdet_fec!W97)</f>
        <v>0.91568962541669696</v>
      </c>
      <c r="DA97" s="132" t="s">
        <v>1997</v>
      </c>
    </row>
    <row r="98" spans="1:105" ht="12" customHeight="1" x14ac:dyDescent="0.25">
      <c r="A98" s="108" t="s">
        <v>53</v>
      </c>
      <c r="B98" s="111">
        <f>IF(RES_hhdet_tes!B98=0,"",RES_hhdet_tes!B98/RES_hhdet_fec!B98)</f>
        <v>0.67508041869974345</v>
      </c>
      <c r="C98" s="111">
        <f>IF(RES_hhdet_tes!C98=0,"",RES_hhdet_tes!C98/RES_hhdet_fec!C98)</f>
        <v>0.67928320692380406</v>
      </c>
      <c r="D98" s="111">
        <f>IF(RES_hhdet_tes!D98=0,"",RES_hhdet_tes!D98/RES_hhdet_fec!D98)</f>
        <v>0.68307541746732292</v>
      </c>
      <c r="E98" s="111">
        <f>IF(RES_hhdet_tes!E98=0,"",RES_hhdet_tes!E98/RES_hhdet_fec!E98)</f>
        <v>0.68783625591675024</v>
      </c>
      <c r="F98" s="111">
        <f>IF(RES_hhdet_tes!F98=0,"",RES_hhdet_tes!F98/RES_hhdet_fec!F98)</f>
        <v>0.69298984219372928</v>
      </c>
      <c r="G98" s="111">
        <f>IF(RES_hhdet_tes!G98=0,"",RES_hhdet_tes!G98/RES_hhdet_fec!G98)</f>
        <v>0.69808826807096647</v>
      </c>
      <c r="H98" s="111">
        <f>IF(RES_hhdet_tes!H98=0,"",RES_hhdet_tes!H98/RES_hhdet_fec!H98)</f>
        <v>0.70196046664275868</v>
      </c>
      <c r="I98" s="111">
        <f>IF(RES_hhdet_tes!I98=0,"",RES_hhdet_tes!I98/RES_hhdet_fec!I98)</f>
        <v>0.70354956243125588</v>
      </c>
      <c r="J98" s="111">
        <f>IF(RES_hhdet_tes!J98=0,"",RES_hhdet_tes!J98/RES_hhdet_fec!J98)</f>
        <v>0.70441297537141856</v>
      </c>
      <c r="K98" s="111">
        <f>IF(RES_hhdet_tes!K98=0,"",RES_hhdet_tes!K98/RES_hhdet_fec!K98)</f>
        <v>0.70632651466052698</v>
      </c>
      <c r="L98" s="111">
        <f>IF(RES_hhdet_tes!L98=0,"",RES_hhdet_tes!L98/RES_hhdet_fec!L98)</f>
        <v>0.70746227146200202</v>
      </c>
      <c r="M98" s="111">
        <f>IF(RES_hhdet_tes!M98=0,"",RES_hhdet_tes!M98/RES_hhdet_fec!M98)</f>
        <v>0.70904889645673996</v>
      </c>
      <c r="N98" s="111">
        <f>IF(RES_hhdet_tes!N98=0,"",RES_hhdet_tes!N98/RES_hhdet_fec!N98)</f>
        <v>0.71146920440078565</v>
      </c>
      <c r="O98" s="111">
        <f>IF(RES_hhdet_tes!O98=0,"",RES_hhdet_tes!O98/RES_hhdet_fec!O98)</f>
        <v>0.71552891306589106</v>
      </c>
      <c r="P98" s="111">
        <f>IF(RES_hhdet_tes!P98=0,"",RES_hhdet_tes!P98/RES_hhdet_fec!P98)</f>
        <v>0.7204062047056482</v>
      </c>
      <c r="Q98" s="111">
        <f>IF(RES_hhdet_tes!Q98=0,"",RES_hhdet_tes!Q98/RES_hhdet_fec!Q98)</f>
        <v>0.72584661874820322</v>
      </c>
      <c r="R98" s="111">
        <f>IF(RES_hhdet_tes!R98=0,"",RES_hhdet_tes!R98/RES_hhdet_fec!R98)</f>
        <v>0.73367491305531729</v>
      </c>
      <c r="S98" s="111">
        <f>IF(RES_hhdet_tes!S98=0,"",RES_hhdet_tes!S98/RES_hhdet_fec!S98)</f>
        <v>0.74254825140363467</v>
      </c>
      <c r="T98" s="111">
        <f>IF(RES_hhdet_tes!T98=0,"",RES_hhdet_tes!T98/RES_hhdet_fec!T98)</f>
        <v>0.74977685721231213</v>
      </c>
      <c r="U98" s="111">
        <f>IF(RES_hhdet_tes!U98=0,"",RES_hhdet_tes!U98/RES_hhdet_fec!U98)</f>
        <v>0.75814072687645617</v>
      </c>
      <c r="V98" s="111">
        <f>IF(RES_hhdet_tes!V98=0,"",RES_hhdet_tes!V98/RES_hhdet_fec!V98)</f>
        <v>0.76756551992252298</v>
      </c>
      <c r="W98" s="111">
        <f>IF(RES_hhdet_tes!W98=0,"",RES_hhdet_tes!W98/RES_hhdet_fec!W98)</f>
        <v>0.77735159609246374</v>
      </c>
      <c r="DA98" s="63" t="s">
        <v>1998</v>
      </c>
    </row>
    <row r="99" spans="1:105" ht="12" customHeight="1" x14ac:dyDescent="0.25">
      <c r="A99" s="108" t="s">
        <v>52</v>
      </c>
      <c r="B99" s="111">
        <f>IF(RES_hhdet_tes!B99=0,"",RES_hhdet_tes!B99/RES_hhdet_fec!B99)</f>
        <v>1</v>
      </c>
      <c r="C99" s="111">
        <f>IF(RES_hhdet_tes!C99=0,"",RES_hhdet_tes!C99/RES_hhdet_fec!C99)</f>
        <v>1</v>
      </c>
      <c r="D99" s="111">
        <f>IF(RES_hhdet_tes!D99=0,"",RES_hhdet_tes!D99/RES_hhdet_fec!D99)</f>
        <v>1</v>
      </c>
      <c r="E99" s="111">
        <f>IF(RES_hhdet_tes!E99=0,"",RES_hhdet_tes!E99/RES_hhdet_fec!E99)</f>
        <v>1</v>
      </c>
      <c r="F99" s="111">
        <f>IF(RES_hhdet_tes!F99=0,"",RES_hhdet_tes!F99/RES_hhdet_fec!F99)</f>
        <v>1</v>
      </c>
      <c r="G99" s="111">
        <f>IF(RES_hhdet_tes!G99=0,"",RES_hhdet_tes!G99/RES_hhdet_fec!G99)</f>
        <v>1</v>
      </c>
      <c r="H99" s="111">
        <f>IF(RES_hhdet_tes!H99=0,"",RES_hhdet_tes!H99/RES_hhdet_fec!H99)</f>
        <v>1</v>
      </c>
      <c r="I99" s="111">
        <f>IF(RES_hhdet_tes!I99=0,"",RES_hhdet_tes!I99/RES_hhdet_fec!I99)</f>
        <v>1</v>
      </c>
      <c r="J99" s="111">
        <f>IF(RES_hhdet_tes!J99=0,"",RES_hhdet_tes!J99/RES_hhdet_fec!J99)</f>
        <v>1</v>
      </c>
      <c r="K99" s="111">
        <f>IF(RES_hhdet_tes!K99=0,"",RES_hhdet_tes!K99/RES_hhdet_fec!K99)</f>
        <v>1</v>
      </c>
      <c r="L99" s="111">
        <f>IF(RES_hhdet_tes!L99=0,"",RES_hhdet_tes!L99/RES_hhdet_fec!L99)</f>
        <v>1</v>
      </c>
      <c r="M99" s="111">
        <f>IF(RES_hhdet_tes!M99=0,"",RES_hhdet_tes!M99/RES_hhdet_fec!M99)</f>
        <v>1</v>
      </c>
      <c r="N99" s="111">
        <f>IF(RES_hhdet_tes!N99=0,"",RES_hhdet_tes!N99/RES_hhdet_fec!N99)</f>
        <v>1</v>
      </c>
      <c r="O99" s="111">
        <f>IF(RES_hhdet_tes!O99=0,"",RES_hhdet_tes!O99/RES_hhdet_fec!O99)</f>
        <v>1</v>
      </c>
      <c r="P99" s="111">
        <f>IF(RES_hhdet_tes!P99=0,"",RES_hhdet_tes!P99/RES_hhdet_fec!P99)</f>
        <v>1</v>
      </c>
      <c r="Q99" s="111">
        <f>IF(RES_hhdet_tes!Q99=0,"",RES_hhdet_tes!Q99/RES_hhdet_fec!Q99)</f>
        <v>1</v>
      </c>
      <c r="R99" s="111">
        <f>IF(RES_hhdet_tes!R99=0,"",RES_hhdet_tes!R99/RES_hhdet_fec!R99)</f>
        <v>1</v>
      </c>
      <c r="S99" s="111">
        <f>IF(RES_hhdet_tes!S99=0,"",RES_hhdet_tes!S99/RES_hhdet_fec!S99)</f>
        <v>1</v>
      </c>
      <c r="T99" s="111">
        <f>IF(RES_hhdet_tes!T99=0,"",RES_hhdet_tes!T99/RES_hhdet_fec!T99)</f>
        <v>1</v>
      </c>
      <c r="U99" s="111">
        <f>IF(RES_hhdet_tes!U99=0,"",RES_hhdet_tes!U99/RES_hhdet_fec!U99)</f>
        <v>1</v>
      </c>
      <c r="V99" s="111">
        <f>IF(RES_hhdet_tes!V99=0,"",RES_hhdet_tes!V99/RES_hhdet_fec!V99)</f>
        <v>1</v>
      </c>
      <c r="W99" s="111">
        <f>IF(RES_hhdet_tes!W99=0,"",RES_hhdet_tes!W99/RES_hhdet_fec!W99)</f>
        <v>1</v>
      </c>
      <c r="DA99" s="63" t="s">
        <v>1999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0.72225227748972054</v>
      </c>
      <c r="C100" s="124">
        <f>IF(RES_hhdet_tes!C100=0,"",RES_hhdet_tes!C100/RES_hhdet_fec!C100)</f>
        <v>0.72403005103722207</v>
      </c>
      <c r="D100" s="124">
        <f>IF(RES_hhdet_tes!D100=0,"",RES_hhdet_tes!D100/RES_hhdet_fec!D100)</f>
        <v>0.72602037580856438</v>
      </c>
      <c r="E100" s="124">
        <f>IF(RES_hhdet_tes!E100=0,"",RES_hhdet_tes!E100/RES_hhdet_fec!E100)</f>
        <v>0.72860723061959132</v>
      </c>
      <c r="F100" s="124">
        <f>IF(RES_hhdet_tes!F100=0,"",RES_hhdet_tes!F100/RES_hhdet_fec!F100)</f>
        <v>0.73152889900281415</v>
      </c>
      <c r="G100" s="124">
        <f>IF(RES_hhdet_tes!G100=0,"",RES_hhdet_tes!G100/RES_hhdet_fec!G100)</f>
        <v>0.73415678644134852</v>
      </c>
      <c r="H100" s="124">
        <f>IF(RES_hhdet_tes!H100=0,"",RES_hhdet_tes!H100/RES_hhdet_fec!H100)</f>
        <v>0.73659573906829434</v>
      </c>
      <c r="I100" s="124">
        <f>IF(RES_hhdet_tes!I100=0,"",RES_hhdet_tes!I100/RES_hhdet_fec!I100)</f>
        <v>0.73803050633503953</v>
      </c>
      <c r="J100" s="124">
        <f>IF(RES_hhdet_tes!J100=0,"",RES_hhdet_tes!J100/RES_hhdet_fec!J100)</f>
        <v>0.73966182601696218</v>
      </c>
      <c r="K100" s="124">
        <f>IF(RES_hhdet_tes!K100=0,"",RES_hhdet_tes!K100/RES_hhdet_fec!K100)</f>
        <v>0.74104741225163495</v>
      </c>
      <c r="L100" s="124">
        <f>IF(RES_hhdet_tes!L100=0,"",RES_hhdet_tes!L100/RES_hhdet_fec!L100)</f>
        <v>0.74253534209959882</v>
      </c>
      <c r="M100" s="124">
        <f>IF(RES_hhdet_tes!M100=0,"",RES_hhdet_tes!M100/RES_hhdet_fec!M100)</f>
        <v>0.74239718159806456</v>
      </c>
      <c r="N100" s="124">
        <f>IF(RES_hhdet_tes!N100=0,"",RES_hhdet_tes!N100/RES_hhdet_fec!N100)</f>
        <v>0.74390122607371323</v>
      </c>
      <c r="O100" s="124">
        <f>IF(RES_hhdet_tes!O100=0,"",RES_hhdet_tes!O100/RES_hhdet_fec!O100)</f>
        <v>0.74806034202775273</v>
      </c>
      <c r="P100" s="124">
        <f>IF(RES_hhdet_tes!P100=0,"",RES_hhdet_tes!P100/RES_hhdet_fec!P100)</f>
        <v>0.75219620901684048</v>
      </c>
      <c r="Q100" s="124">
        <f>IF(RES_hhdet_tes!Q100=0,"",RES_hhdet_tes!Q100/RES_hhdet_fec!Q100)</f>
        <v>0.758224992815835</v>
      </c>
      <c r="R100" s="124">
        <f>IF(RES_hhdet_tes!R100=0,"",RES_hhdet_tes!R100/RES_hhdet_fec!R100)</f>
        <v>0.76782749368759118</v>
      </c>
      <c r="S100" s="124">
        <f>IF(RES_hhdet_tes!S100=0,"",RES_hhdet_tes!S100/RES_hhdet_fec!S100)</f>
        <v>0.7739846894854493</v>
      </c>
      <c r="T100" s="124">
        <f>IF(RES_hhdet_tes!T100=0,"",RES_hhdet_tes!T100/RES_hhdet_fec!T100)</f>
        <v>0.78403106016399493</v>
      </c>
      <c r="U100" s="124">
        <f>IF(RES_hhdet_tes!U100=0,"",RES_hhdet_tes!U100/RES_hhdet_fec!U100)</f>
        <v>0.79322943908061549</v>
      </c>
      <c r="V100" s="124">
        <f>IF(RES_hhdet_tes!V100=0,"",RES_hhdet_tes!V100/RES_hhdet_fec!V100)</f>
        <v>0.80337632128572367</v>
      </c>
      <c r="W100" s="124">
        <f>IF(RES_hhdet_tes!W100=0,"",RES_hhdet_tes!W100/RES_hhdet_fec!W100)</f>
        <v>0.81376244774995499</v>
      </c>
      <c r="DA100" s="130" t="s">
        <v>2000</v>
      </c>
    </row>
    <row r="101" spans="1:105" ht="12" customHeight="1" x14ac:dyDescent="0.25">
      <c r="A101" s="97" t="s">
        <v>207</v>
      </c>
      <c r="B101" s="111">
        <f>IF(RES_hhdet_tes!B101=0,"",RES_hhdet_tes!B101/RES_hhdet_fec!B101)</f>
        <v>0.58248597727848272</v>
      </c>
      <c r="C101" s="111">
        <f>IF(RES_hhdet_tes!C101=0,"",RES_hhdet_tes!C101/RES_hhdet_fec!C101)</f>
        <v>0.58349058100779683</v>
      </c>
      <c r="D101" s="111">
        <f>IF(RES_hhdet_tes!D101=0,"",RES_hhdet_tes!D101/RES_hhdet_fec!D101)</f>
        <v>0.58448234495085349</v>
      </c>
      <c r="E101" s="111">
        <f>IF(RES_hhdet_tes!E101=0,"",RES_hhdet_tes!E101/RES_hhdet_fec!E101)</f>
        <v>0.58548471862738749</v>
      </c>
      <c r="F101" s="111">
        <f>IF(RES_hhdet_tes!F101=0,"",RES_hhdet_tes!F101/RES_hhdet_fec!F101)</f>
        <v>0.58653015342876635</v>
      </c>
      <c r="G101" s="111">
        <f>IF(RES_hhdet_tes!G101=0,"",RES_hhdet_tes!G101/RES_hhdet_fec!G101)</f>
        <v>0.58759968981975763</v>
      </c>
      <c r="H101" s="111">
        <f>IF(RES_hhdet_tes!H101=0,"",RES_hhdet_tes!H101/RES_hhdet_fec!H101)</f>
        <v>0.5886248767516834</v>
      </c>
      <c r="I101" s="111">
        <f>IF(RES_hhdet_tes!I101=0,"",RES_hhdet_tes!I101/RES_hhdet_fec!I101)</f>
        <v>0.58905806871969135</v>
      </c>
      <c r="J101" s="111">
        <f>IF(RES_hhdet_tes!J101=0,"",RES_hhdet_tes!J101/RES_hhdet_fec!J101)</f>
        <v>0.58917076401282964</v>
      </c>
      <c r="K101" s="111">
        <f>IF(RES_hhdet_tes!K101=0,"",RES_hhdet_tes!K101/RES_hhdet_fec!K101)</f>
        <v>0.58930780722918141</v>
      </c>
      <c r="L101" s="111">
        <f>IF(RES_hhdet_tes!L101=0,"",RES_hhdet_tes!L101/RES_hhdet_fec!L101)</f>
        <v>0.58944631369778899</v>
      </c>
      <c r="M101" s="111">
        <f>IF(RES_hhdet_tes!M101=0,"",RES_hhdet_tes!M101/RES_hhdet_fec!M101)</f>
        <v>0.58957834928679886</v>
      </c>
      <c r="N101" s="111">
        <f>IF(RES_hhdet_tes!N101=0,"",RES_hhdet_tes!N101/RES_hhdet_fec!N101)</f>
        <v>0.58968861969184538</v>
      </c>
      <c r="O101" s="111">
        <f>IF(RES_hhdet_tes!O101=0,"",RES_hhdet_tes!O101/RES_hhdet_fec!O101)</f>
        <v>0.58977480090072987</v>
      </c>
      <c r="P101" s="111">
        <f>IF(RES_hhdet_tes!P101=0,"",RES_hhdet_tes!P101/RES_hhdet_fec!P101)</f>
        <v>0.58981159123999782</v>
      </c>
      <c r="Q101" s="111">
        <f>IF(RES_hhdet_tes!Q101=0,"",RES_hhdet_tes!Q101/RES_hhdet_fec!Q101)</f>
        <v>0.58984122545473772</v>
      </c>
      <c r="R101" s="111">
        <f>IF(RES_hhdet_tes!R101=0,"",RES_hhdet_tes!R101/RES_hhdet_fec!R101)</f>
        <v>0.58990670856029115</v>
      </c>
      <c r="S101" s="111">
        <f>IF(RES_hhdet_tes!S101=0,"",RES_hhdet_tes!S101/RES_hhdet_fec!S101)</f>
        <v>0.59010822386419637</v>
      </c>
      <c r="T101" s="111">
        <f>IF(RES_hhdet_tes!T101=0,"",RES_hhdet_tes!T101/RES_hhdet_fec!T101)</f>
        <v>0.59048513525087465</v>
      </c>
      <c r="U101" s="111">
        <f>IF(RES_hhdet_tes!U101=0,"",RES_hhdet_tes!U101/RES_hhdet_fec!U101)</f>
        <v>0.59109036960529737</v>
      </c>
      <c r="V101" s="111">
        <f>IF(RES_hhdet_tes!V101=0,"",RES_hhdet_tes!V101/RES_hhdet_fec!V101)</f>
        <v>0.59178250110633657</v>
      </c>
      <c r="W101" s="111">
        <f>IF(RES_hhdet_tes!W101=0,"",RES_hhdet_tes!W101/RES_hhdet_fec!W101)</f>
        <v>0.59243654929012468</v>
      </c>
      <c r="DA101" s="63" t="s">
        <v>2001</v>
      </c>
    </row>
    <row r="102" spans="1:105" ht="12" customHeight="1" x14ac:dyDescent="0.25">
      <c r="A102" s="97" t="s">
        <v>50</v>
      </c>
      <c r="B102" s="111">
        <f>IF(RES_hhdet_tes!B102=0,"",RES_hhdet_tes!B102/RES_hhdet_fec!B102)</f>
        <v>0.60693797014948769</v>
      </c>
      <c r="C102" s="111">
        <f>IF(RES_hhdet_tes!C102=0,"",RES_hhdet_tes!C102/RES_hhdet_fec!C102)</f>
        <v>0.60784180387742204</v>
      </c>
      <c r="D102" s="111">
        <f>IF(RES_hhdet_tes!D102=0,"",RES_hhdet_tes!D102/RES_hhdet_fec!D102)</f>
        <v>0.60863419402770991</v>
      </c>
      <c r="E102" s="111">
        <f>IF(RES_hhdet_tes!E102=0,"",RES_hhdet_tes!E102/RES_hhdet_fec!E102)</f>
        <v>0.60958494006994879</v>
      </c>
      <c r="F102" s="111">
        <f>IF(RES_hhdet_tes!F102=0,"",RES_hhdet_tes!F102/RES_hhdet_fec!F102)</f>
        <v>0.61087366621732275</v>
      </c>
      <c r="G102" s="111">
        <f>IF(RES_hhdet_tes!G102=0,"",RES_hhdet_tes!G102/RES_hhdet_fec!G102)</f>
        <v>0.61231592936071755</v>
      </c>
      <c r="H102" s="111">
        <f>IF(RES_hhdet_tes!H102=0,"",RES_hhdet_tes!H102/RES_hhdet_fec!H102)</f>
        <v>0.61371251734143939</v>
      </c>
      <c r="I102" s="111">
        <f>IF(RES_hhdet_tes!I102=0,"",RES_hhdet_tes!I102/RES_hhdet_fec!I102)</f>
        <v>0.61432081182681497</v>
      </c>
      <c r="J102" s="111">
        <f>IF(RES_hhdet_tes!J102=0,"",RES_hhdet_tes!J102/RES_hhdet_fec!J102)</f>
        <v>0.61445645350557843</v>
      </c>
      <c r="K102" s="111">
        <f>IF(RES_hhdet_tes!K102=0,"",RES_hhdet_tes!K102/RES_hhdet_fec!K102)</f>
        <v>0.61466496610861165</v>
      </c>
      <c r="L102" s="111">
        <f>IF(RES_hhdet_tes!L102=0,"",RES_hhdet_tes!L102/RES_hhdet_fec!L102)</f>
        <v>0.61483782680431742</v>
      </c>
      <c r="M102" s="111">
        <f>IF(RES_hhdet_tes!M102=0,"",RES_hhdet_tes!M102/RES_hhdet_fec!M102)</f>
        <v>0.61498820357337447</v>
      </c>
      <c r="N102" s="111">
        <f>IF(RES_hhdet_tes!N102=0,"",RES_hhdet_tes!N102/RES_hhdet_fec!N102)</f>
        <v>0.61519340389537525</v>
      </c>
      <c r="O102" s="111">
        <f>IF(RES_hhdet_tes!O102=0,"",RES_hhdet_tes!O102/RES_hhdet_fec!O102)</f>
        <v>0.6154841326220527</v>
      </c>
      <c r="P102" s="111">
        <f>IF(RES_hhdet_tes!P102=0,"",RES_hhdet_tes!P102/RES_hhdet_fec!P102)</f>
        <v>0.61568588264851964</v>
      </c>
      <c r="Q102" s="111">
        <f>IF(RES_hhdet_tes!Q102=0,"",RES_hhdet_tes!Q102/RES_hhdet_fec!Q102)</f>
        <v>0.61579894447017391</v>
      </c>
      <c r="R102" s="111">
        <f>IF(RES_hhdet_tes!R102=0,"",RES_hhdet_tes!R102/RES_hhdet_fec!R102)</f>
        <v>0.6160131808553132</v>
      </c>
      <c r="S102" s="111">
        <f>IF(RES_hhdet_tes!S102=0,"",RES_hhdet_tes!S102/RES_hhdet_fec!S102)</f>
        <v>0.61630468624035428</v>
      </c>
      <c r="T102" s="111">
        <f>IF(RES_hhdet_tes!T102=0,"",RES_hhdet_tes!T102/RES_hhdet_fec!T102)</f>
        <v>0.61656747856167826</v>
      </c>
      <c r="U102" s="111">
        <f>IF(RES_hhdet_tes!U102=0,"",RES_hhdet_tes!U102/RES_hhdet_fec!U102)</f>
        <v>0.6170589794711604</v>
      </c>
      <c r="V102" s="111">
        <f>IF(RES_hhdet_tes!V102=0,"",RES_hhdet_tes!V102/RES_hhdet_fec!V102)</f>
        <v>0.61804966770404568</v>
      </c>
      <c r="W102" s="111">
        <f>IF(RES_hhdet_tes!W102=0,"",RES_hhdet_tes!W102/RES_hhdet_fec!W102)</f>
        <v>0.61990928694080616</v>
      </c>
      <c r="DA102" s="63" t="s">
        <v>2002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0.75203140466876173</v>
      </c>
      <c r="C103" s="45">
        <f>IF(RES_hhdet_tes!C103=0,"",RES_hhdet_tes!C103/RES_hhdet_fec!C103)</f>
        <v>0.75440581693438091</v>
      </c>
      <c r="D103" s="45">
        <f>IF(RES_hhdet_tes!D103=0,"",RES_hhdet_tes!D103/RES_hhdet_fec!D103)</f>
        <v>0.7568831916757891</v>
      </c>
      <c r="E103" s="45">
        <f>IF(RES_hhdet_tes!E103=0,"",RES_hhdet_tes!E103/RES_hhdet_fec!E103)</f>
        <v>0.75957743160374191</v>
      </c>
      <c r="F103" s="45">
        <f>IF(RES_hhdet_tes!F103=0,"",RES_hhdet_tes!F103/RES_hhdet_fec!F103)</f>
        <v>0.76263813278525117</v>
      </c>
      <c r="G103" s="45">
        <f>IF(RES_hhdet_tes!G103=0,"",RES_hhdet_tes!G103/RES_hhdet_fec!G103)</f>
        <v>0.76611787770754847</v>
      </c>
      <c r="H103" s="45">
        <f>IF(RES_hhdet_tes!H103=0,"",RES_hhdet_tes!H103/RES_hhdet_fec!H103)</f>
        <v>0.76985875113062652</v>
      </c>
      <c r="I103" s="45">
        <f>IF(RES_hhdet_tes!I103=0,"",RES_hhdet_tes!I103/RES_hhdet_fec!I103)</f>
        <v>0.77187522424886312</v>
      </c>
      <c r="J103" s="45">
        <f>IF(RES_hhdet_tes!J103=0,"",RES_hhdet_tes!J103/RES_hhdet_fec!J103)</f>
        <v>0.7730238620935278</v>
      </c>
      <c r="K103" s="45">
        <f>IF(RES_hhdet_tes!K103=0,"",RES_hhdet_tes!K103/RES_hhdet_fec!K103)</f>
        <v>0.77459127570728026</v>
      </c>
      <c r="L103" s="45">
        <f>IF(RES_hhdet_tes!L103=0,"",RES_hhdet_tes!L103/RES_hhdet_fec!L103)</f>
        <v>0.77624652753002332</v>
      </c>
      <c r="M103" s="45">
        <f>IF(RES_hhdet_tes!M103=0,"",RES_hhdet_tes!M103/RES_hhdet_fec!M103)</f>
        <v>0.77811225525393324</v>
      </c>
      <c r="N103" s="45">
        <f>IF(RES_hhdet_tes!N103=0,"",RES_hhdet_tes!N103/RES_hhdet_fec!N103)</f>
        <v>0.78045506971762879</v>
      </c>
      <c r="O103" s="45">
        <f>IF(RES_hhdet_tes!O103=0,"",RES_hhdet_tes!O103/RES_hhdet_fec!O103)</f>
        <v>0.78341944849565115</v>
      </c>
      <c r="P103" s="45">
        <f>IF(RES_hhdet_tes!P103=0,"",RES_hhdet_tes!P103/RES_hhdet_fec!P103)</f>
        <v>0.78664606783537927</v>
      </c>
      <c r="Q103" s="45">
        <f>IF(RES_hhdet_tes!Q103=0,"",RES_hhdet_tes!Q103/RES_hhdet_fec!Q103)</f>
        <v>0.79063396651778317</v>
      </c>
      <c r="R103" s="45">
        <f>IF(RES_hhdet_tes!R103=0,"",RES_hhdet_tes!R103/RES_hhdet_fec!R103)</f>
        <v>0.79619921914976621</v>
      </c>
      <c r="S103" s="45">
        <f>IF(RES_hhdet_tes!S103=0,"",RES_hhdet_tes!S103/RES_hhdet_fec!S103)</f>
        <v>0.80341915322688751</v>
      </c>
      <c r="T103" s="45">
        <f>IF(RES_hhdet_tes!T103=0,"",RES_hhdet_tes!T103/RES_hhdet_fec!T103)</f>
        <v>0.81278301625065297</v>
      </c>
      <c r="U103" s="45">
        <f>IF(RES_hhdet_tes!U103=0,"",RES_hhdet_tes!U103/RES_hhdet_fec!U103)</f>
        <v>0.82359820105549786</v>
      </c>
      <c r="V103" s="45">
        <f>IF(RES_hhdet_tes!V103=0,"",RES_hhdet_tes!V103/RES_hhdet_fec!V103)</f>
        <v>0.83594964982932796</v>
      </c>
      <c r="W103" s="45">
        <f>IF(RES_hhdet_tes!W103=0,"",RES_hhdet_tes!W103/RES_hhdet_fec!W103)</f>
        <v>0.84849672867808834</v>
      </c>
      <c r="DA103" s="60" t="s">
        <v>2003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 t="str">
        <f>IF(RES_hhdet_tes!B105=0,"",RES_hhdet_tes!B105/RES_hhdet_fec!B105)</f>
        <v/>
      </c>
      <c r="C105" s="119" t="str">
        <f>IF(RES_hhdet_tes!C105=0,"",RES_hhdet_tes!C105/RES_hhdet_fec!C105)</f>
        <v/>
      </c>
      <c r="D105" s="119" t="str">
        <f>IF(RES_hhdet_tes!D105=0,"",RES_hhdet_tes!D105/RES_hhdet_fec!D105)</f>
        <v/>
      </c>
      <c r="E105" s="119" t="str">
        <f>IF(RES_hhdet_tes!E105=0,"",RES_hhdet_tes!E105/RES_hhdet_fec!E105)</f>
        <v/>
      </c>
      <c r="F105" s="119" t="str">
        <f>IF(RES_hhdet_tes!F105=0,"",RES_hhdet_tes!F105/RES_hhdet_fec!F105)</f>
        <v/>
      </c>
      <c r="G105" s="119" t="str">
        <f>IF(RES_hhdet_tes!G105=0,"",RES_hhdet_tes!G105/RES_hhdet_fec!G105)</f>
        <v/>
      </c>
      <c r="H105" s="119" t="str">
        <f>IF(RES_hhdet_tes!H105=0,"",RES_hhdet_tes!H105/RES_hhdet_fec!H105)</f>
        <v/>
      </c>
      <c r="I105" s="119" t="str">
        <f>IF(RES_hhdet_tes!I105=0,"",RES_hhdet_tes!I105/RES_hhdet_fec!I105)</f>
        <v/>
      </c>
      <c r="J105" s="119" t="str">
        <f>IF(RES_hhdet_tes!J105=0,"",RES_hhdet_tes!J105/RES_hhdet_fec!J105)</f>
        <v/>
      </c>
      <c r="K105" s="119" t="str">
        <f>IF(RES_hhdet_tes!K105=0,"",RES_hhdet_tes!K105/RES_hhdet_fec!K105)</f>
        <v/>
      </c>
      <c r="L105" s="119" t="str">
        <f>IF(RES_hhdet_tes!L105=0,"",RES_hhdet_tes!L105/RES_hhdet_fec!L105)</f>
        <v/>
      </c>
      <c r="M105" s="119" t="str">
        <f>IF(RES_hhdet_tes!M105=0,"",RES_hhdet_tes!M105/RES_hhdet_fec!M105)</f>
        <v/>
      </c>
      <c r="N105" s="119" t="str">
        <f>IF(RES_hhdet_tes!N105=0,"",RES_hhdet_tes!N105/RES_hhdet_fec!N105)</f>
        <v/>
      </c>
      <c r="O105" s="119" t="str">
        <f>IF(RES_hhdet_tes!O105=0,"",RES_hhdet_tes!O105/RES_hhdet_fec!O105)</f>
        <v/>
      </c>
      <c r="P105" s="119" t="str">
        <f>IF(RES_hhdet_tes!P105=0,"",RES_hhdet_tes!P105/RES_hhdet_fec!P105)</f>
        <v/>
      </c>
      <c r="Q105" s="119" t="str">
        <f>IF(RES_hhdet_tes!Q105=0,"",RES_hhdet_tes!Q105/RES_hhdet_fec!Q105)</f>
        <v/>
      </c>
      <c r="R105" s="119" t="str">
        <f>IF(RES_hhdet_tes!R105=0,"",RES_hhdet_tes!R105/RES_hhdet_fec!R105)</f>
        <v/>
      </c>
      <c r="S105" s="119" t="str">
        <f>IF(RES_hhdet_tes!S105=0,"",RES_hhdet_tes!S105/RES_hhdet_fec!S105)</f>
        <v/>
      </c>
      <c r="T105" s="119" t="str">
        <f>IF(RES_hhdet_tes!T105=0,"",RES_hhdet_tes!T105/RES_hhdet_fec!T105)</f>
        <v/>
      </c>
      <c r="U105" s="119" t="str">
        <f>IF(RES_hhdet_tes!U105=0,"",RES_hhdet_tes!U105/RES_hhdet_fec!U105)</f>
        <v/>
      </c>
      <c r="V105" s="119" t="str">
        <f>IF(RES_hhdet_tes!V105=0,"",RES_hhdet_tes!V105/RES_hhdet_fec!V105)</f>
        <v/>
      </c>
      <c r="W105" s="119" t="str">
        <f>IF(RES_hhdet_tes!W105=0,"",RES_hhdet_tes!W105/RES_hhdet_fec!W105)</f>
        <v/>
      </c>
      <c r="DA105" s="129" t="s">
        <v>2004</v>
      </c>
    </row>
    <row r="106" spans="1:105" ht="12.95" customHeight="1" x14ac:dyDescent="0.25">
      <c r="A106" s="121" t="s">
        <v>57</v>
      </c>
      <c r="B106" s="124" t="str">
        <f>IF(RES_hhdet_tes!B106=0,"",RES_hhdet_tes!B106/RES_hhdet_fec!B106)</f>
        <v/>
      </c>
      <c r="C106" s="124" t="str">
        <f>IF(RES_hhdet_tes!C106=0,"",RES_hhdet_tes!C106/RES_hhdet_fec!C106)</f>
        <v/>
      </c>
      <c r="D106" s="124" t="str">
        <f>IF(RES_hhdet_tes!D106=0,"",RES_hhdet_tes!D106/RES_hhdet_fec!D106)</f>
        <v/>
      </c>
      <c r="E106" s="124" t="str">
        <f>IF(RES_hhdet_tes!E106=0,"",RES_hhdet_tes!E106/RES_hhdet_fec!E106)</f>
        <v/>
      </c>
      <c r="F106" s="124" t="str">
        <f>IF(RES_hhdet_tes!F106=0,"",RES_hhdet_tes!F106/RES_hhdet_fec!F106)</f>
        <v/>
      </c>
      <c r="G106" s="124" t="str">
        <f>IF(RES_hhdet_tes!G106=0,"",RES_hhdet_tes!G106/RES_hhdet_fec!G106)</f>
        <v/>
      </c>
      <c r="H106" s="124" t="str">
        <f>IF(RES_hhdet_tes!H106=0,"",RES_hhdet_tes!H106/RES_hhdet_fec!H106)</f>
        <v/>
      </c>
      <c r="I106" s="124" t="str">
        <f>IF(RES_hhdet_tes!I106=0,"",RES_hhdet_tes!I106/RES_hhdet_fec!I106)</f>
        <v/>
      </c>
      <c r="J106" s="124" t="str">
        <f>IF(RES_hhdet_tes!J106=0,"",RES_hhdet_tes!J106/RES_hhdet_fec!J106)</f>
        <v/>
      </c>
      <c r="K106" s="124" t="str">
        <f>IF(RES_hhdet_tes!K106=0,"",RES_hhdet_tes!K106/RES_hhdet_fec!K106)</f>
        <v/>
      </c>
      <c r="L106" s="124" t="str">
        <f>IF(RES_hhdet_tes!L106=0,"",RES_hhdet_tes!L106/RES_hhdet_fec!L106)</f>
        <v/>
      </c>
      <c r="M106" s="124" t="str">
        <f>IF(RES_hhdet_tes!M106=0,"",RES_hhdet_tes!M106/RES_hhdet_fec!M106)</f>
        <v/>
      </c>
      <c r="N106" s="124" t="str">
        <f>IF(RES_hhdet_tes!N106=0,"",RES_hhdet_tes!N106/RES_hhdet_fec!N106)</f>
        <v/>
      </c>
      <c r="O106" s="124" t="str">
        <f>IF(RES_hhdet_tes!O106=0,"",RES_hhdet_tes!O106/RES_hhdet_fec!O106)</f>
        <v/>
      </c>
      <c r="P106" s="124" t="str">
        <f>IF(RES_hhdet_tes!P106=0,"",RES_hhdet_tes!P106/RES_hhdet_fec!P106)</f>
        <v/>
      </c>
      <c r="Q106" s="124" t="str">
        <f>IF(RES_hhdet_tes!Q106=0,"",RES_hhdet_tes!Q106/RES_hhdet_fec!Q106)</f>
        <v/>
      </c>
      <c r="R106" s="124" t="str">
        <f>IF(RES_hhdet_tes!R106=0,"",RES_hhdet_tes!R106/RES_hhdet_fec!R106)</f>
        <v/>
      </c>
      <c r="S106" s="124" t="str">
        <f>IF(RES_hhdet_tes!S106=0,"",RES_hhdet_tes!S106/RES_hhdet_fec!S106)</f>
        <v/>
      </c>
      <c r="T106" s="124" t="str">
        <f>IF(RES_hhdet_tes!T106=0,"",RES_hhdet_tes!T106/RES_hhdet_fec!T106)</f>
        <v/>
      </c>
      <c r="U106" s="124" t="str">
        <f>IF(RES_hhdet_tes!U106=0,"",RES_hhdet_tes!U106/RES_hhdet_fec!U106)</f>
        <v/>
      </c>
      <c r="V106" s="124" t="str">
        <f>IF(RES_hhdet_tes!V106=0,"",RES_hhdet_tes!V106/RES_hhdet_fec!V106)</f>
        <v/>
      </c>
      <c r="W106" s="124" t="str">
        <f>IF(RES_hhdet_tes!W106=0,"",RES_hhdet_tes!W106/RES_hhdet_fec!W106)</f>
        <v/>
      </c>
      <c r="DA106" s="130" t="s">
        <v>2005</v>
      </c>
    </row>
    <row r="107" spans="1:105" ht="12" customHeight="1" x14ac:dyDescent="0.25">
      <c r="A107" s="97" t="s">
        <v>202</v>
      </c>
      <c r="B107" s="111" t="str">
        <f>IF(RES_hhdet_tes!B107=0,"",RES_hhdet_tes!B107/RES_hhdet_fec!B107)</f>
        <v/>
      </c>
      <c r="C107" s="111" t="str">
        <f>IF(RES_hhdet_tes!C107=0,"",RES_hhdet_tes!C107/RES_hhdet_fec!C107)</f>
        <v/>
      </c>
      <c r="D107" s="111" t="str">
        <f>IF(RES_hhdet_tes!D107=0,"",RES_hhdet_tes!D107/RES_hhdet_fec!D107)</f>
        <v/>
      </c>
      <c r="E107" s="111" t="str">
        <f>IF(RES_hhdet_tes!E107=0,"",RES_hhdet_tes!E107/RES_hhdet_fec!E107)</f>
        <v/>
      </c>
      <c r="F107" s="111" t="str">
        <f>IF(RES_hhdet_tes!F107=0,"",RES_hhdet_tes!F107/RES_hhdet_fec!F107)</f>
        <v/>
      </c>
      <c r="G107" s="111" t="str">
        <f>IF(RES_hhdet_tes!G107=0,"",RES_hhdet_tes!G107/RES_hhdet_fec!G107)</f>
        <v/>
      </c>
      <c r="H107" s="111" t="str">
        <f>IF(RES_hhdet_tes!H107=0,"",RES_hhdet_tes!H107/RES_hhdet_fec!H107)</f>
        <v/>
      </c>
      <c r="I107" s="111" t="str">
        <f>IF(RES_hhdet_tes!I107=0,"",RES_hhdet_tes!I107/RES_hhdet_fec!I107)</f>
        <v/>
      </c>
      <c r="J107" s="111" t="str">
        <f>IF(RES_hhdet_tes!J107=0,"",RES_hhdet_tes!J107/RES_hhdet_fec!J107)</f>
        <v/>
      </c>
      <c r="K107" s="111" t="str">
        <f>IF(RES_hhdet_tes!K107=0,"",RES_hhdet_tes!K107/RES_hhdet_fec!K107)</f>
        <v/>
      </c>
      <c r="L107" s="111" t="str">
        <f>IF(RES_hhdet_tes!L107=0,"",RES_hhdet_tes!L107/RES_hhdet_fec!L107)</f>
        <v/>
      </c>
      <c r="M107" s="111" t="str">
        <f>IF(RES_hhdet_tes!M107=0,"",RES_hhdet_tes!M107/RES_hhdet_fec!M107)</f>
        <v/>
      </c>
      <c r="N107" s="111" t="str">
        <f>IF(RES_hhdet_tes!N107=0,"",RES_hhdet_tes!N107/RES_hhdet_fec!N107)</f>
        <v/>
      </c>
      <c r="O107" s="111" t="str">
        <f>IF(RES_hhdet_tes!O107=0,"",RES_hhdet_tes!O107/RES_hhdet_fec!O107)</f>
        <v/>
      </c>
      <c r="P107" s="111" t="str">
        <f>IF(RES_hhdet_tes!P107=0,"",RES_hhdet_tes!P107/RES_hhdet_fec!P107)</f>
        <v/>
      </c>
      <c r="Q107" s="111" t="str">
        <f>IF(RES_hhdet_tes!Q107=0,"",RES_hhdet_tes!Q107/RES_hhdet_fec!Q107)</f>
        <v/>
      </c>
      <c r="R107" s="111" t="str">
        <f>IF(RES_hhdet_tes!R107=0,"",RES_hhdet_tes!R107/RES_hhdet_fec!R107)</f>
        <v/>
      </c>
      <c r="S107" s="111" t="str">
        <f>IF(RES_hhdet_tes!S107=0,"",RES_hhdet_tes!S107/RES_hhdet_fec!S107)</f>
        <v/>
      </c>
      <c r="T107" s="111" t="str">
        <f>IF(RES_hhdet_tes!T107=0,"",RES_hhdet_tes!T107/RES_hhdet_fec!T107)</f>
        <v/>
      </c>
      <c r="U107" s="111" t="str">
        <f>IF(RES_hhdet_tes!U107=0,"",RES_hhdet_tes!U107/RES_hhdet_fec!U107)</f>
        <v/>
      </c>
      <c r="V107" s="111" t="str">
        <f>IF(RES_hhdet_tes!V107=0,"",RES_hhdet_tes!V107/RES_hhdet_fec!V107)</f>
        <v/>
      </c>
      <c r="W107" s="111" t="str">
        <f>IF(RES_hhdet_tes!W107=0,"",RES_hhdet_tes!W107/RES_hhdet_fec!W107)</f>
        <v/>
      </c>
      <c r="DA107" s="63" t="s">
        <v>2006</v>
      </c>
    </row>
    <row r="108" spans="1:105" ht="12" customHeight="1" x14ac:dyDescent="0.25">
      <c r="A108" s="97" t="s">
        <v>53</v>
      </c>
      <c r="B108" s="111" t="str">
        <f>IF(RES_hhdet_tes!B108=0,"",RES_hhdet_tes!B108/RES_hhdet_fec!B108)</f>
        <v/>
      </c>
      <c r="C108" s="111" t="str">
        <f>IF(RES_hhdet_tes!C108=0,"",RES_hhdet_tes!C108/RES_hhdet_fec!C108)</f>
        <v/>
      </c>
      <c r="D108" s="111" t="str">
        <f>IF(RES_hhdet_tes!D108=0,"",RES_hhdet_tes!D108/RES_hhdet_fec!D108)</f>
        <v/>
      </c>
      <c r="E108" s="111" t="str">
        <f>IF(RES_hhdet_tes!E108=0,"",RES_hhdet_tes!E108/RES_hhdet_fec!E108)</f>
        <v/>
      </c>
      <c r="F108" s="111" t="str">
        <f>IF(RES_hhdet_tes!F108=0,"",RES_hhdet_tes!F108/RES_hhdet_fec!F108)</f>
        <v/>
      </c>
      <c r="G108" s="111" t="str">
        <f>IF(RES_hhdet_tes!G108=0,"",RES_hhdet_tes!G108/RES_hhdet_fec!G108)</f>
        <v/>
      </c>
      <c r="H108" s="111" t="str">
        <f>IF(RES_hhdet_tes!H108=0,"",RES_hhdet_tes!H108/RES_hhdet_fec!H108)</f>
        <v/>
      </c>
      <c r="I108" s="111" t="str">
        <f>IF(RES_hhdet_tes!I108=0,"",RES_hhdet_tes!I108/RES_hhdet_fec!I108)</f>
        <v/>
      </c>
      <c r="J108" s="111" t="str">
        <f>IF(RES_hhdet_tes!J108=0,"",RES_hhdet_tes!J108/RES_hhdet_fec!J108)</f>
        <v/>
      </c>
      <c r="K108" s="111" t="str">
        <f>IF(RES_hhdet_tes!K108=0,"",RES_hhdet_tes!K108/RES_hhdet_fec!K108)</f>
        <v/>
      </c>
      <c r="L108" s="111" t="str">
        <f>IF(RES_hhdet_tes!L108=0,"",RES_hhdet_tes!L108/RES_hhdet_fec!L108)</f>
        <v/>
      </c>
      <c r="M108" s="111" t="str">
        <f>IF(RES_hhdet_tes!M108=0,"",RES_hhdet_tes!M108/RES_hhdet_fec!M108)</f>
        <v/>
      </c>
      <c r="N108" s="111" t="str">
        <f>IF(RES_hhdet_tes!N108=0,"",RES_hhdet_tes!N108/RES_hhdet_fec!N108)</f>
        <v/>
      </c>
      <c r="O108" s="111" t="str">
        <f>IF(RES_hhdet_tes!O108=0,"",RES_hhdet_tes!O108/RES_hhdet_fec!O108)</f>
        <v/>
      </c>
      <c r="P108" s="111" t="str">
        <f>IF(RES_hhdet_tes!P108=0,"",RES_hhdet_tes!P108/RES_hhdet_fec!P108)</f>
        <v/>
      </c>
      <c r="Q108" s="111" t="str">
        <f>IF(RES_hhdet_tes!Q108=0,"",RES_hhdet_tes!Q108/RES_hhdet_fec!Q108)</f>
        <v/>
      </c>
      <c r="R108" s="111" t="str">
        <f>IF(RES_hhdet_tes!R108=0,"",RES_hhdet_tes!R108/RES_hhdet_fec!R108)</f>
        <v/>
      </c>
      <c r="S108" s="111" t="str">
        <f>IF(RES_hhdet_tes!S108=0,"",RES_hhdet_tes!S108/RES_hhdet_fec!S108)</f>
        <v/>
      </c>
      <c r="T108" s="111" t="str">
        <f>IF(RES_hhdet_tes!T108=0,"",RES_hhdet_tes!T108/RES_hhdet_fec!T108)</f>
        <v/>
      </c>
      <c r="U108" s="111" t="str">
        <f>IF(RES_hhdet_tes!U108=0,"",RES_hhdet_tes!U108/RES_hhdet_fec!U108)</f>
        <v/>
      </c>
      <c r="V108" s="111" t="str">
        <f>IF(RES_hhdet_tes!V108=0,"",RES_hhdet_tes!V108/RES_hhdet_fec!V108)</f>
        <v/>
      </c>
      <c r="W108" s="111" t="str">
        <f>IF(RES_hhdet_tes!W108=0,"",RES_hhdet_tes!W108/RES_hhdet_fec!W108)</f>
        <v/>
      </c>
      <c r="DA108" s="63" t="s">
        <v>2007</v>
      </c>
    </row>
    <row r="109" spans="1:105" ht="12.95" customHeight="1" x14ac:dyDescent="0.25">
      <c r="A109" s="121" t="s">
        <v>92</v>
      </c>
      <c r="B109" s="124" t="str">
        <f>IF(RES_hhdet_tes!B109=0,"",RES_hhdet_tes!B109/RES_hhdet_fec!B109)</f>
        <v/>
      </c>
      <c r="C109" s="124" t="str">
        <f>IF(RES_hhdet_tes!C109=0,"",RES_hhdet_tes!C109/RES_hhdet_fec!C109)</f>
        <v/>
      </c>
      <c r="D109" s="124" t="str">
        <f>IF(RES_hhdet_tes!D109=0,"",RES_hhdet_tes!D109/RES_hhdet_fec!D109)</f>
        <v/>
      </c>
      <c r="E109" s="124" t="str">
        <f>IF(RES_hhdet_tes!E109=0,"",RES_hhdet_tes!E109/RES_hhdet_fec!E109)</f>
        <v/>
      </c>
      <c r="F109" s="124" t="str">
        <f>IF(RES_hhdet_tes!F109=0,"",RES_hhdet_tes!F109/RES_hhdet_fec!F109)</f>
        <v/>
      </c>
      <c r="G109" s="124" t="str">
        <f>IF(RES_hhdet_tes!G109=0,"",RES_hhdet_tes!G109/RES_hhdet_fec!G109)</f>
        <v/>
      </c>
      <c r="H109" s="124" t="str">
        <f>IF(RES_hhdet_tes!H109=0,"",RES_hhdet_tes!H109/RES_hhdet_fec!H109)</f>
        <v/>
      </c>
      <c r="I109" s="124" t="str">
        <f>IF(RES_hhdet_tes!I109=0,"",RES_hhdet_tes!I109/RES_hhdet_fec!I109)</f>
        <v/>
      </c>
      <c r="J109" s="124" t="str">
        <f>IF(RES_hhdet_tes!J109=0,"",RES_hhdet_tes!J109/RES_hhdet_fec!J109)</f>
        <v/>
      </c>
      <c r="K109" s="124" t="str">
        <f>IF(RES_hhdet_tes!K109=0,"",RES_hhdet_tes!K109/RES_hhdet_fec!K109)</f>
        <v/>
      </c>
      <c r="L109" s="124" t="str">
        <f>IF(RES_hhdet_tes!L109=0,"",RES_hhdet_tes!L109/RES_hhdet_fec!L109)</f>
        <v/>
      </c>
      <c r="M109" s="124" t="str">
        <f>IF(RES_hhdet_tes!M109=0,"",RES_hhdet_tes!M109/RES_hhdet_fec!M109)</f>
        <v/>
      </c>
      <c r="N109" s="124" t="str">
        <f>IF(RES_hhdet_tes!N109=0,"",RES_hhdet_tes!N109/RES_hhdet_fec!N109)</f>
        <v/>
      </c>
      <c r="O109" s="124" t="str">
        <f>IF(RES_hhdet_tes!O109=0,"",RES_hhdet_tes!O109/RES_hhdet_fec!O109)</f>
        <v/>
      </c>
      <c r="P109" s="124" t="str">
        <f>IF(RES_hhdet_tes!P109=0,"",RES_hhdet_tes!P109/RES_hhdet_fec!P109)</f>
        <v/>
      </c>
      <c r="Q109" s="124" t="str">
        <f>IF(RES_hhdet_tes!Q109=0,"",RES_hhdet_tes!Q109/RES_hhdet_fec!Q109)</f>
        <v/>
      </c>
      <c r="R109" s="124" t="str">
        <f>IF(RES_hhdet_tes!R109=0,"",RES_hhdet_tes!R109/RES_hhdet_fec!R109)</f>
        <v/>
      </c>
      <c r="S109" s="124" t="str">
        <f>IF(RES_hhdet_tes!S109=0,"",RES_hhdet_tes!S109/RES_hhdet_fec!S109)</f>
        <v/>
      </c>
      <c r="T109" s="124" t="str">
        <f>IF(RES_hhdet_tes!T109=0,"",RES_hhdet_tes!T109/RES_hhdet_fec!T109)</f>
        <v/>
      </c>
      <c r="U109" s="124" t="str">
        <f>IF(RES_hhdet_tes!U109=0,"",RES_hhdet_tes!U109/RES_hhdet_fec!U109)</f>
        <v/>
      </c>
      <c r="V109" s="124" t="str">
        <f>IF(RES_hhdet_tes!V109=0,"",RES_hhdet_tes!V109/RES_hhdet_fec!V109)</f>
        <v/>
      </c>
      <c r="W109" s="124" t="str">
        <f>IF(RES_hhdet_tes!W109=0,"",RES_hhdet_tes!W109/RES_hhdet_fec!W109)</f>
        <v/>
      </c>
      <c r="DA109" s="130" t="s">
        <v>2008</v>
      </c>
    </row>
    <row r="110" spans="1:105" ht="12" customHeight="1" x14ac:dyDescent="0.25">
      <c r="A110" s="97" t="s">
        <v>53</v>
      </c>
      <c r="B110" s="111" t="str">
        <f>IF(RES_hhdet_tes!B110=0,"",RES_hhdet_tes!B110/RES_hhdet_fec!B110)</f>
        <v/>
      </c>
      <c r="C110" s="111" t="str">
        <f>IF(RES_hhdet_tes!C110=0,"",RES_hhdet_tes!C110/RES_hhdet_fec!C110)</f>
        <v/>
      </c>
      <c r="D110" s="111" t="str">
        <f>IF(RES_hhdet_tes!D110=0,"",RES_hhdet_tes!D110/RES_hhdet_fec!D110)</f>
        <v/>
      </c>
      <c r="E110" s="111" t="str">
        <f>IF(RES_hhdet_tes!E110=0,"",RES_hhdet_tes!E110/RES_hhdet_fec!E110)</f>
        <v/>
      </c>
      <c r="F110" s="111" t="str">
        <f>IF(RES_hhdet_tes!F110=0,"",RES_hhdet_tes!F110/RES_hhdet_fec!F110)</f>
        <v/>
      </c>
      <c r="G110" s="111" t="str">
        <f>IF(RES_hhdet_tes!G110=0,"",RES_hhdet_tes!G110/RES_hhdet_fec!G110)</f>
        <v/>
      </c>
      <c r="H110" s="111" t="str">
        <f>IF(RES_hhdet_tes!H110=0,"",RES_hhdet_tes!H110/RES_hhdet_fec!H110)</f>
        <v/>
      </c>
      <c r="I110" s="111" t="str">
        <f>IF(RES_hhdet_tes!I110=0,"",RES_hhdet_tes!I110/RES_hhdet_fec!I110)</f>
        <v/>
      </c>
      <c r="J110" s="111" t="str">
        <f>IF(RES_hhdet_tes!J110=0,"",RES_hhdet_tes!J110/RES_hhdet_fec!J110)</f>
        <v/>
      </c>
      <c r="K110" s="111" t="str">
        <f>IF(RES_hhdet_tes!K110=0,"",RES_hhdet_tes!K110/RES_hhdet_fec!K110)</f>
        <v/>
      </c>
      <c r="L110" s="111" t="str">
        <f>IF(RES_hhdet_tes!L110=0,"",RES_hhdet_tes!L110/RES_hhdet_fec!L110)</f>
        <v/>
      </c>
      <c r="M110" s="111" t="str">
        <f>IF(RES_hhdet_tes!M110=0,"",RES_hhdet_tes!M110/RES_hhdet_fec!M110)</f>
        <v/>
      </c>
      <c r="N110" s="111" t="str">
        <f>IF(RES_hhdet_tes!N110=0,"",RES_hhdet_tes!N110/RES_hhdet_fec!N110)</f>
        <v/>
      </c>
      <c r="O110" s="111" t="str">
        <f>IF(RES_hhdet_tes!O110=0,"",RES_hhdet_tes!O110/RES_hhdet_fec!O110)</f>
        <v/>
      </c>
      <c r="P110" s="111" t="str">
        <f>IF(RES_hhdet_tes!P110=0,"",RES_hhdet_tes!P110/RES_hhdet_fec!P110)</f>
        <v/>
      </c>
      <c r="Q110" s="111" t="str">
        <f>IF(RES_hhdet_tes!Q110=0,"",RES_hhdet_tes!Q110/RES_hhdet_fec!Q110)</f>
        <v/>
      </c>
      <c r="R110" s="111" t="str">
        <f>IF(RES_hhdet_tes!R110=0,"",RES_hhdet_tes!R110/RES_hhdet_fec!R110)</f>
        <v/>
      </c>
      <c r="S110" s="111" t="str">
        <f>IF(RES_hhdet_tes!S110=0,"",RES_hhdet_tes!S110/RES_hhdet_fec!S110)</f>
        <v/>
      </c>
      <c r="T110" s="111" t="str">
        <f>IF(RES_hhdet_tes!T110=0,"",RES_hhdet_tes!T110/RES_hhdet_fec!T110)</f>
        <v/>
      </c>
      <c r="U110" s="111" t="str">
        <f>IF(RES_hhdet_tes!U110=0,"",RES_hhdet_tes!U110/RES_hhdet_fec!U110)</f>
        <v/>
      </c>
      <c r="V110" s="111" t="str">
        <f>IF(RES_hhdet_tes!V110=0,"",RES_hhdet_tes!V110/RES_hhdet_fec!V110)</f>
        <v/>
      </c>
      <c r="W110" s="111" t="str">
        <f>IF(RES_hhdet_tes!W110=0,"",RES_hhdet_tes!W110/RES_hhdet_fec!W110)</f>
        <v/>
      </c>
      <c r="DA110" s="63" t="s">
        <v>2009</v>
      </c>
    </row>
    <row r="111" spans="1:105" ht="12" customHeight="1" x14ac:dyDescent="0.25">
      <c r="A111" s="121" t="s">
        <v>55</v>
      </c>
      <c r="B111" s="124" t="str">
        <f>IF(RES_hhdet_tes!B111=0,"",RES_hhdet_tes!B111/RES_hhdet_fec!B111)</f>
        <v/>
      </c>
      <c r="C111" s="124" t="str">
        <f>IF(RES_hhdet_tes!C111=0,"",RES_hhdet_tes!C111/RES_hhdet_fec!C111)</f>
        <v/>
      </c>
      <c r="D111" s="124" t="str">
        <f>IF(RES_hhdet_tes!D111=0,"",RES_hhdet_tes!D111/RES_hhdet_fec!D111)</f>
        <v/>
      </c>
      <c r="E111" s="124" t="str">
        <f>IF(RES_hhdet_tes!E111=0,"",RES_hhdet_tes!E111/RES_hhdet_fec!E111)</f>
        <v/>
      </c>
      <c r="F111" s="124" t="str">
        <f>IF(RES_hhdet_tes!F111=0,"",RES_hhdet_tes!F111/RES_hhdet_fec!F111)</f>
        <v/>
      </c>
      <c r="G111" s="124" t="str">
        <f>IF(RES_hhdet_tes!G111=0,"",RES_hhdet_tes!G111/RES_hhdet_fec!G111)</f>
        <v/>
      </c>
      <c r="H111" s="124" t="str">
        <f>IF(RES_hhdet_tes!H111=0,"",RES_hhdet_tes!H111/RES_hhdet_fec!H111)</f>
        <v/>
      </c>
      <c r="I111" s="124" t="str">
        <f>IF(RES_hhdet_tes!I111=0,"",RES_hhdet_tes!I111/RES_hhdet_fec!I111)</f>
        <v/>
      </c>
      <c r="J111" s="124" t="str">
        <f>IF(RES_hhdet_tes!J111=0,"",RES_hhdet_tes!J111/RES_hhdet_fec!J111)</f>
        <v/>
      </c>
      <c r="K111" s="124" t="str">
        <f>IF(RES_hhdet_tes!K111=0,"",RES_hhdet_tes!K111/RES_hhdet_fec!K111)</f>
        <v/>
      </c>
      <c r="L111" s="124" t="str">
        <f>IF(RES_hhdet_tes!L111=0,"",RES_hhdet_tes!L111/RES_hhdet_fec!L111)</f>
        <v/>
      </c>
      <c r="M111" s="124" t="str">
        <f>IF(RES_hhdet_tes!M111=0,"",RES_hhdet_tes!M111/RES_hhdet_fec!M111)</f>
        <v/>
      </c>
      <c r="N111" s="124" t="str">
        <f>IF(RES_hhdet_tes!N111=0,"",RES_hhdet_tes!N111/RES_hhdet_fec!N111)</f>
        <v/>
      </c>
      <c r="O111" s="124" t="str">
        <f>IF(RES_hhdet_tes!O111=0,"",RES_hhdet_tes!O111/RES_hhdet_fec!O111)</f>
        <v/>
      </c>
      <c r="P111" s="124" t="str">
        <f>IF(RES_hhdet_tes!P111=0,"",RES_hhdet_tes!P111/RES_hhdet_fec!P111)</f>
        <v/>
      </c>
      <c r="Q111" s="124" t="str">
        <f>IF(RES_hhdet_tes!Q111=0,"",RES_hhdet_tes!Q111/RES_hhdet_fec!Q111)</f>
        <v/>
      </c>
      <c r="R111" s="124" t="str">
        <f>IF(RES_hhdet_tes!R111=0,"",RES_hhdet_tes!R111/RES_hhdet_fec!R111)</f>
        <v/>
      </c>
      <c r="S111" s="124" t="str">
        <f>IF(RES_hhdet_tes!S111=0,"",RES_hhdet_tes!S111/RES_hhdet_fec!S111)</f>
        <v/>
      </c>
      <c r="T111" s="124" t="str">
        <f>IF(RES_hhdet_tes!T111=0,"",RES_hhdet_tes!T111/RES_hhdet_fec!T111)</f>
        <v/>
      </c>
      <c r="U111" s="124" t="str">
        <f>IF(RES_hhdet_tes!U111=0,"",RES_hhdet_tes!U111/RES_hhdet_fec!U111)</f>
        <v/>
      </c>
      <c r="V111" s="124" t="str">
        <f>IF(RES_hhdet_tes!V111=0,"",RES_hhdet_tes!V111/RES_hhdet_fec!V111)</f>
        <v/>
      </c>
      <c r="W111" s="124" t="str">
        <f>IF(RES_hhdet_tes!W111=0,"",RES_hhdet_tes!W111/RES_hhdet_fec!W111)</f>
        <v/>
      </c>
      <c r="DA111" s="130" t="s">
        <v>2010</v>
      </c>
    </row>
    <row r="112" spans="1:105" ht="12" customHeight="1" x14ac:dyDescent="0.25">
      <c r="A112" s="97" t="s">
        <v>130</v>
      </c>
      <c r="B112" s="111" t="str">
        <f>IF(RES_hhdet_tes!B112=0,"",RES_hhdet_tes!B112/RES_hhdet_fec!B112)</f>
        <v/>
      </c>
      <c r="C112" s="111" t="str">
        <f>IF(RES_hhdet_tes!C112=0,"",RES_hhdet_tes!C112/RES_hhdet_fec!C112)</f>
        <v/>
      </c>
      <c r="D112" s="111" t="str">
        <f>IF(RES_hhdet_tes!D112=0,"",RES_hhdet_tes!D112/RES_hhdet_fec!D112)</f>
        <v/>
      </c>
      <c r="E112" s="111" t="str">
        <f>IF(RES_hhdet_tes!E112=0,"",RES_hhdet_tes!E112/RES_hhdet_fec!E112)</f>
        <v/>
      </c>
      <c r="F112" s="111" t="str">
        <f>IF(RES_hhdet_tes!F112=0,"",RES_hhdet_tes!F112/RES_hhdet_fec!F112)</f>
        <v/>
      </c>
      <c r="G112" s="111" t="str">
        <f>IF(RES_hhdet_tes!G112=0,"",RES_hhdet_tes!G112/RES_hhdet_fec!G112)</f>
        <v/>
      </c>
      <c r="H112" s="111" t="str">
        <f>IF(RES_hhdet_tes!H112=0,"",RES_hhdet_tes!H112/RES_hhdet_fec!H112)</f>
        <v/>
      </c>
      <c r="I112" s="111" t="str">
        <f>IF(RES_hhdet_tes!I112=0,"",RES_hhdet_tes!I112/RES_hhdet_fec!I112)</f>
        <v/>
      </c>
      <c r="J112" s="111" t="str">
        <f>IF(RES_hhdet_tes!J112=0,"",RES_hhdet_tes!J112/RES_hhdet_fec!J112)</f>
        <v/>
      </c>
      <c r="K112" s="111" t="str">
        <f>IF(RES_hhdet_tes!K112=0,"",RES_hhdet_tes!K112/RES_hhdet_fec!K112)</f>
        <v/>
      </c>
      <c r="L112" s="111" t="str">
        <f>IF(RES_hhdet_tes!L112=0,"",RES_hhdet_tes!L112/RES_hhdet_fec!L112)</f>
        <v/>
      </c>
      <c r="M112" s="111" t="str">
        <f>IF(RES_hhdet_tes!M112=0,"",RES_hhdet_tes!M112/RES_hhdet_fec!M112)</f>
        <v/>
      </c>
      <c r="N112" s="111" t="str">
        <f>IF(RES_hhdet_tes!N112=0,"",RES_hhdet_tes!N112/RES_hhdet_fec!N112)</f>
        <v/>
      </c>
      <c r="O112" s="111" t="str">
        <f>IF(RES_hhdet_tes!O112=0,"",RES_hhdet_tes!O112/RES_hhdet_fec!O112)</f>
        <v/>
      </c>
      <c r="P112" s="111" t="str">
        <f>IF(RES_hhdet_tes!P112=0,"",RES_hhdet_tes!P112/RES_hhdet_fec!P112)</f>
        <v/>
      </c>
      <c r="Q112" s="111" t="str">
        <f>IF(RES_hhdet_tes!Q112=0,"",RES_hhdet_tes!Q112/RES_hhdet_fec!Q112)</f>
        <v/>
      </c>
      <c r="R112" s="111" t="str">
        <f>IF(RES_hhdet_tes!R112=0,"",RES_hhdet_tes!R112/RES_hhdet_fec!R112)</f>
        <v/>
      </c>
      <c r="S112" s="111" t="str">
        <f>IF(RES_hhdet_tes!S112=0,"",RES_hhdet_tes!S112/RES_hhdet_fec!S112)</f>
        <v/>
      </c>
      <c r="T112" s="111" t="str">
        <f>IF(RES_hhdet_tes!T112=0,"",RES_hhdet_tes!T112/RES_hhdet_fec!T112)</f>
        <v/>
      </c>
      <c r="U112" s="111" t="str">
        <f>IF(RES_hhdet_tes!U112=0,"",RES_hhdet_tes!U112/RES_hhdet_fec!U112)</f>
        <v/>
      </c>
      <c r="V112" s="111" t="str">
        <f>IF(RES_hhdet_tes!V112=0,"",RES_hhdet_tes!V112/RES_hhdet_fec!V112)</f>
        <v/>
      </c>
      <c r="W112" s="111" t="str">
        <f>IF(RES_hhdet_tes!W112=0,"",RES_hhdet_tes!W112/RES_hhdet_fec!W112)</f>
        <v/>
      </c>
      <c r="DA112" s="63" t="s">
        <v>2011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 t="str">
        <f>IF(RES_hhdet_tes!K113=0,"",RES_hhdet_tes!K113/RES_hhdet_fec!K113)</f>
        <v/>
      </c>
      <c r="L113" s="111" t="str">
        <f>IF(RES_hhdet_tes!L113=0,"",RES_hhdet_tes!L113/RES_hhdet_fec!L113)</f>
        <v/>
      </c>
      <c r="M113" s="111" t="str">
        <f>IF(RES_hhdet_tes!M113=0,"",RES_hhdet_tes!M113/RES_hhdet_fec!M113)</f>
        <v/>
      </c>
      <c r="N113" s="111" t="str">
        <f>IF(RES_hhdet_tes!N113=0,"",RES_hhdet_tes!N113/RES_hhdet_fec!N113)</f>
        <v/>
      </c>
      <c r="O113" s="111" t="str">
        <f>IF(RES_hhdet_tes!O113=0,"",RES_hhdet_tes!O113/RES_hhdet_fec!O113)</f>
        <v/>
      </c>
      <c r="P113" s="111" t="str">
        <f>IF(RES_hhdet_tes!P113=0,"",RES_hhdet_tes!P113/RES_hhdet_fec!P113)</f>
        <v/>
      </c>
      <c r="Q113" s="111" t="str">
        <f>IF(RES_hhdet_tes!Q113=0,"",RES_hhdet_tes!Q113/RES_hhdet_fec!Q113)</f>
        <v/>
      </c>
      <c r="R113" s="111" t="str">
        <f>IF(RES_hhdet_tes!R113=0,"",RES_hhdet_tes!R113/RES_hhdet_fec!R113)</f>
        <v/>
      </c>
      <c r="S113" s="111" t="str">
        <f>IF(RES_hhdet_tes!S113=0,"",RES_hhdet_tes!S113/RES_hhdet_fec!S113)</f>
        <v/>
      </c>
      <c r="T113" s="111" t="str">
        <f>IF(RES_hhdet_tes!T113=0,"",RES_hhdet_tes!T113/RES_hhdet_fec!T113)</f>
        <v/>
      </c>
      <c r="U113" s="111" t="str">
        <f>IF(RES_hhdet_tes!U113=0,"",RES_hhdet_tes!U113/RES_hhdet_fec!U113)</f>
        <v/>
      </c>
      <c r="V113" s="111" t="str">
        <f>IF(RES_hhdet_tes!V113=0,"",RES_hhdet_tes!V113/RES_hhdet_fec!V113)</f>
        <v/>
      </c>
      <c r="W113" s="111" t="str">
        <f>IF(RES_hhdet_tes!W113=0,"",RES_hhdet_tes!W113/RES_hhdet_fec!W113)</f>
        <v/>
      </c>
      <c r="DA113" s="63" t="s">
        <v>2012</v>
      </c>
    </row>
    <row r="114" spans="1:105" ht="12" customHeight="1" x14ac:dyDescent="0.25">
      <c r="A114" s="100" t="s">
        <v>202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 t="str">
        <f>IF(RES_hhdet_tes!K114=0,"",RES_hhdet_tes!K114/RES_hhdet_fec!K114)</f>
        <v/>
      </c>
      <c r="L114" s="112" t="str">
        <f>IF(RES_hhdet_tes!L114=0,"",RES_hhdet_tes!L114/RES_hhdet_fec!L114)</f>
        <v/>
      </c>
      <c r="M114" s="112" t="str">
        <f>IF(RES_hhdet_tes!M114=0,"",RES_hhdet_tes!M114/RES_hhdet_fec!M114)</f>
        <v/>
      </c>
      <c r="N114" s="112" t="str">
        <f>IF(RES_hhdet_tes!N114=0,"",RES_hhdet_tes!N114/RES_hhdet_fec!N114)</f>
        <v/>
      </c>
      <c r="O114" s="112" t="str">
        <f>IF(RES_hhdet_tes!O114=0,"",RES_hhdet_tes!O114/RES_hhdet_fec!O114)</f>
        <v/>
      </c>
      <c r="P114" s="112" t="str">
        <f>IF(RES_hhdet_tes!P114=0,"",RES_hhdet_tes!P114/RES_hhdet_fec!P114)</f>
        <v/>
      </c>
      <c r="Q114" s="112" t="str">
        <f>IF(RES_hhdet_tes!Q114=0,"",RES_hhdet_tes!Q114/RES_hhdet_fec!Q114)</f>
        <v/>
      </c>
      <c r="R114" s="112" t="str">
        <f>IF(RES_hhdet_tes!R114=0,"",RES_hhdet_tes!R114/RES_hhdet_fec!R114)</f>
        <v/>
      </c>
      <c r="S114" s="112" t="str">
        <f>IF(RES_hhdet_tes!S114=0,"",RES_hhdet_tes!S114/RES_hhdet_fec!S114)</f>
        <v/>
      </c>
      <c r="T114" s="112" t="str">
        <f>IF(RES_hhdet_tes!T114=0,"",RES_hhdet_tes!T114/RES_hhdet_fec!T114)</f>
        <v/>
      </c>
      <c r="U114" s="112" t="str">
        <f>IF(RES_hhdet_tes!U114=0,"",RES_hhdet_tes!U114/RES_hhdet_fec!U114)</f>
        <v/>
      </c>
      <c r="V114" s="112" t="str">
        <f>IF(RES_hhdet_tes!V114=0,"",RES_hhdet_tes!V114/RES_hhdet_fec!V114)</f>
        <v/>
      </c>
      <c r="W114" s="112" t="str">
        <f>IF(RES_hhdet_tes!W114=0,"",RES_hhdet_tes!W114/RES_hhdet_fec!W114)</f>
        <v/>
      </c>
      <c r="DA114" s="131" t="s">
        <v>2013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 t="str">
        <f>IF(RES_hhdet_tes!K115=0,"",RES_hhdet_tes!K115/RES_hhdet_fec!K115)</f>
        <v/>
      </c>
      <c r="L115" s="113" t="str">
        <f>IF(RES_hhdet_tes!L115=0,"",RES_hhdet_tes!L115/RES_hhdet_fec!L115)</f>
        <v/>
      </c>
      <c r="M115" s="113" t="str">
        <f>IF(RES_hhdet_tes!M115=0,"",RES_hhdet_tes!M115/RES_hhdet_fec!M115)</f>
        <v/>
      </c>
      <c r="N115" s="113" t="str">
        <f>IF(RES_hhdet_tes!N115=0,"",RES_hhdet_tes!N115/RES_hhdet_fec!N115)</f>
        <v/>
      </c>
      <c r="O115" s="113" t="str">
        <f>IF(RES_hhdet_tes!O115=0,"",RES_hhdet_tes!O115/RES_hhdet_fec!O115)</f>
        <v/>
      </c>
      <c r="P115" s="113" t="str">
        <f>IF(RES_hhdet_tes!P115=0,"",RES_hhdet_tes!P115/RES_hhdet_fec!P115)</f>
        <v/>
      </c>
      <c r="Q115" s="113" t="str">
        <f>IF(RES_hhdet_tes!Q115=0,"",RES_hhdet_tes!Q115/RES_hhdet_fec!Q115)</f>
        <v/>
      </c>
      <c r="R115" s="113" t="str">
        <f>IF(RES_hhdet_tes!R115=0,"",RES_hhdet_tes!R115/RES_hhdet_fec!R115)</f>
        <v/>
      </c>
      <c r="S115" s="113" t="str">
        <f>IF(RES_hhdet_tes!S115=0,"",RES_hhdet_tes!S115/RES_hhdet_fec!S115)</f>
        <v/>
      </c>
      <c r="T115" s="113" t="str">
        <f>IF(RES_hhdet_tes!T115=0,"",RES_hhdet_tes!T115/RES_hhdet_fec!T115)</f>
        <v/>
      </c>
      <c r="U115" s="113" t="str">
        <f>IF(RES_hhdet_tes!U115=0,"",RES_hhdet_tes!U115/RES_hhdet_fec!U115)</f>
        <v/>
      </c>
      <c r="V115" s="113" t="str">
        <f>IF(RES_hhdet_tes!V115=0,"",RES_hhdet_tes!V115/RES_hhdet_fec!V115)</f>
        <v/>
      </c>
      <c r="W115" s="113" t="str">
        <f>IF(RES_hhdet_tes!W115=0,"",RES_hhdet_tes!W115/RES_hhdet_fec!W115)</f>
        <v/>
      </c>
      <c r="DA115" s="132" t="s">
        <v>2014</v>
      </c>
    </row>
    <row r="116" spans="1:105" ht="12" customHeight="1" x14ac:dyDescent="0.25">
      <c r="A116" s="106" t="s">
        <v>122</v>
      </c>
      <c r="B116" s="112" t="str">
        <f>IF(RES_hhdet_tes!B116=0,"",RES_hhdet_tes!B116/RES_hhdet_fec!B116)</f>
        <v/>
      </c>
      <c r="C116" s="112" t="str">
        <f>IF(RES_hhdet_tes!C116=0,"",RES_hhdet_tes!C116/RES_hhdet_fec!C116)</f>
        <v/>
      </c>
      <c r="D116" s="112" t="str">
        <f>IF(RES_hhdet_tes!D116=0,"",RES_hhdet_tes!D116/RES_hhdet_fec!D116)</f>
        <v/>
      </c>
      <c r="E116" s="112" t="str">
        <f>IF(RES_hhdet_tes!E116=0,"",RES_hhdet_tes!E116/RES_hhdet_fec!E116)</f>
        <v/>
      </c>
      <c r="F116" s="112" t="str">
        <f>IF(RES_hhdet_tes!F116=0,"",RES_hhdet_tes!F116/RES_hhdet_fec!F116)</f>
        <v/>
      </c>
      <c r="G116" s="112" t="str">
        <f>IF(RES_hhdet_tes!G116=0,"",RES_hhdet_tes!G116/RES_hhdet_fec!G116)</f>
        <v/>
      </c>
      <c r="H116" s="112" t="str">
        <f>IF(RES_hhdet_tes!H116=0,"",RES_hhdet_tes!H116/RES_hhdet_fec!H116)</f>
        <v/>
      </c>
      <c r="I116" s="112" t="str">
        <f>IF(RES_hhdet_tes!I116=0,"",RES_hhdet_tes!I116/RES_hhdet_fec!I116)</f>
        <v/>
      </c>
      <c r="J116" s="112" t="str">
        <f>IF(RES_hhdet_tes!J116=0,"",RES_hhdet_tes!J116/RES_hhdet_fec!J116)</f>
        <v/>
      </c>
      <c r="K116" s="112" t="str">
        <f>IF(RES_hhdet_tes!K116=0,"",RES_hhdet_tes!K116/RES_hhdet_fec!K116)</f>
        <v/>
      </c>
      <c r="L116" s="112" t="str">
        <f>IF(RES_hhdet_tes!L116=0,"",RES_hhdet_tes!L116/RES_hhdet_fec!L116)</f>
        <v/>
      </c>
      <c r="M116" s="112" t="str">
        <f>IF(RES_hhdet_tes!M116=0,"",RES_hhdet_tes!M116/RES_hhdet_fec!M116)</f>
        <v/>
      </c>
      <c r="N116" s="112" t="str">
        <f>IF(RES_hhdet_tes!N116=0,"",RES_hhdet_tes!N116/RES_hhdet_fec!N116)</f>
        <v/>
      </c>
      <c r="O116" s="112" t="str">
        <f>IF(RES_hhdet_tes!O116=0,"",RES_hhdet_tes!O116/RES_hhdet_fec!O116)</f>
        <v/>
      </c>
      <c r="P116" s="112" t="str">
        <f>IF(RES_hhdet_tes!P116=0,"",RES_hhdet_tes!P116/RES_hhdet_fec!P116)</f>
        <v/>
      </c>
      <c r="Q116" s="112" t="str">
        <f>IF(RES_hhdet_tes!Q116=0,"",RES_hhdet_tes!Q116/RES_hhdet_fec!Q116)</f>
        <v/>
      </c>
      <c r="R116" s="112" t="str">
        <f>IF(RES_hhdet_tes!R116=0,"",RES_hhdet_tes!R116/RES_hhdet_fec!R116)</f>
        <v/>
      </c>
      <c r="S116" s="112" t="str">
        <f>IF(RES_hhdet_tes!S116=0,"",RES_hhdet_tes!S116/RES_hhdet_fec!S116)</f>
        <v/>
      </c>
      <c r="T116" s="112" t="str">
        <f>IF(RES_hhdet_tes!T116=0,"",RES_hhdet_tes!T116/RES_hhdet_fec!T116)</f>
        <v/>
      </c>
      <c r="U116" s="112" t="str">
        <f>IF(RES_hhdet_tes!U116=0,"",RES_hhdet_tes!U116/RES_hhdet_fec!U116)</f>
        <v/>
      </c>
      <c r="V116" s="112" t="str">
        <f>IF(RES_hhdet_tes!V116=0,"",RES_hhdet_tes!V116/RES_hhdet_fec!V116)</f>
        <v/>
      </c>
      <c r="W116" s="112" t="str">
        <f>IF(RES_hhdet_tes!W116=0,"",RES_hhdet_tes!W116/RES_hhdet_fec!W116)</f>
        <v/>
      </c>
      <c r="DA116" s="131" t="s">
        <v>2015</v>
      </c>
    </row>
    <row r="117" spans="1:105" ht="12" customHeight="1" x14ac:dyDescent="0.25">
      <c r="A117" s="107" t="s">
        <v>121</v>
      </c>
      <c r="B117" s="113" t="str">
        <f>IF(RES_hhdet_tes!B117=0,"",RES_hhdet_tes!B117/RES_hhdet_fec!B117)</f>
        <v/>
      </c>
      <c r="C117" s="113" t="str">
        <f>IF(RES_hhdet_tes!C117=0,"",RES_hhdet_tes!C117/RES_hhdet_fec!C117)</f>
        <v/>
      </c>
      <c r="D117" s="113" t="str">
        <f>IF(RES_hhdet_tes!D117=0,"",RES_hhdet_tes!D117/RES_hhdet_fec!D117)</f>
        <v/>
      </c>
      <c r="E117" s="113" t="str">
        <f>IF(RES_hhdet_tes!E117=0,"",RES_hhdet_tes!E117/RES_hhdet_fec!E117)</f>
        <v/>
      </c>
      <c r="F117" s="113" t="str">
        <f>IF(RES_hhdet_tes!F117=0,"",RES_hhdet_tes!F117/RES_hhdet_fec!F117)</f>
        <v/>
      </c>
      <c r="G117" s="113" t="str">
        <f>IF(RES_hhdet_tes!G117=0,"",RES_hhdet_tes!G117/RES_hhdet_fec!G117)</f>
        <v/>
      </c>
      <c r="H117" s="113" t="str">
        <f>IF(RES_hhdet_tes!H117=0,"",RES_hhdet_tes!H117/RES_hhdet_fec!H117)</f>
        <v/>
      </c>
      <c r="I117" s="113" t="str">
        <f>IF(RES_hhdet_tes!I117=0,"",RES_hhdet_tes!I117/RES_hhdet_fec!I117)</f>
        <v/>
      </c>
      <c r="J117" s="113" t="str">
        <f>IF(RES_hhdet_tes!J117=0,"",RES_hhdet_tes!J117/RES_hhdet_fec!J117)</f>
        <v/>
      </c>
      <c r="K117" s="113" t="str">
        <f>IF(RES_hhdet_tes!K117=0,"",RES_hhdet_tes!K117/RES_hhdet_fec!K117)</f>
        <v/>
      </c>
      <c r="L117" s="113" t="str">
        <f>IF(RES_hhdet_tes!L117=0,"",RES_hhdet_tes!L117/RES_hhdet_fec!L117)</f>
        <v/>
      </c>
      <c r="M117" s="113" t="str">
        <f>IF(RES_hhdet_tes!M117=0,"",RES_hhdet_tes!M117/RES_hhdet_fec!M117)</f>
        <v/>
      </c>
      <c r="N117" s="113" t="str">
        <f>IF(RES_hhdet_tes!N117=0,"",RES_hhdet_tes!N117/RES_hhdet_fec!N117)</f>
        <v/>
      </c>
      <c r="O117" s="113" t="str">
        <f>IF(RES_hhdet_tes!O117=0,"",RES_hhdet_tes!O117/RES_hhdet_fec!O117)</f>
        <v/>
      </c>
      <c r="P117" s="113" t="str">
        <f>IF(RES_hhdet_tes!P117=0,"",RES_hhdet_tes!P117/RES_hhdet_fec!P117)</f>
        <v/>
      </c>
      <c r="Q117" s="113" t="str">
        <f>IF(RES_hhdet_tes!Q117=0,"",RES_hhdet_tes!Q117/RES_hhdet_fec!Q117)</f>
        <v/>
      </c>
      <c r="R117" s="113" t="str">
        <f>IF(RES_hhdet_tes!R117=0,"",RES_hhdet_tes!R117/RES_hhdet_fec!R117)</f>
        <v/>
      </c>
      <c r="S117" s="113" t="str">
        <f>IF(RES_hhdet_tes!S117=0,"",RES_hhdet_tes!S117/RES_hhdet_fec!S117)</f>
        <v/>
      </c>
      <c r="T117" s="113" t="str">
        <f>IF(RES_hhdet_tes!T117=0,"",RES_hhdet_tes!T117/RES_hhdet_fec!T117)</f>
        <v/>
      </c>
      <c r="U117" s="113" t="str">
        <f>IF(RES_hhdet_tes!U117=0,"",RES_hhdet_tes!U117/RES_hhdet_fec!U117)</f>
        <v/>
      </c>
      <c r="V117" s="113" t="str">
        <f>IF(RES_hhdet_tes!V117=0,"",RES_hhdet_tes!V117/RES_hhdet_fec!V117)</f>
        <v/>
      </c>
      <c r="W117" s="113" t="str">
        <f>IF(RES_hhdet_tes!W117=0,"",RES_hhdet_tes!W117/RES_hhdet_fec!W117)</f>
        <v/>
      </c>
      <c r="DA117" s="132" t="s">
        <v>2016</v>
      </c>
    </row>
    <row r="118" spans="1:105" ht="12" customHeight="1" x14ac:dyDescent="0.25">
      <c r="A118" s="108" t="s">
        <v>53</v>
      </c>
      <c r="B118" s="111" t="str">
        <f>IF(RES_hhdet_tes!B118=0,"",RES_hhdet_tes!B118/RES_hhdet_fec!B118)</f>
        <v/>
      </c>
      <c r="C118" s="111" t="str">
        <f>IF(RES_hhdet_tes!C118=0,"",RES_hhdet_tes!C118/RES_hhdet_fec!C118)</f>
        <v/>
      </c>
      <c r="D118" s="111" t="str">
        <f>IF(RES_hhdet_tes!D118=0,"",RES_hhdet_tes!D118/RES_hhdet_fec!D118)</f>
        <v/>
      </c>
      <c r="E118" s="111" t="str">
        <f>IF(RES_hhdet_tes!E118=0,"",RES_hhdet_tes!E118/RES_hhdet_fec!E118)</f>
        <v/>
      </c>
      <c r="F118" s="111" t="str">
        <f>IF(RES_hhdet_tes!F118=0,"",RES_hhdet_tes!F118/RES_hhdet_fec!F118)</f>
        <v/>
      </c>
      <c r="G118" s="111" t="str">
        <f>IF(RES_hhdet_tes!G118=0,"",RES_hhdet_tes!G118/RES_hhdet_fec!G118)</f>
        <v/>
      </c>
      <c r="H118" s="111" t="str">
        <f>IF(RES_hhdet_tes!H118=0,"",RES_hhdet_tes!H118/RES_hhdet_fec!H118)</f>
        <v/>
      </c>
      <c r="I118" s="111" t="str">
        <f>IF(RES_hhdet_tes!I118=0,"",RES_hhdet_tes!I118/RES_hhdet_fec!I118)</f>
        <v/>
      </c>
      <c r="J118" s="111" t="str">
        <f>IF(RES_hhdet_tes!J118=0,"",RES_hhdet_tes!J118/RES_hhdet_fec!J118)</f>
        <v/>
      </c>
      <c r="K118" s="111" t="str">
        <f>IF(RES_hhdet_tes!K118=0,"",RES_hhdet_tes!K118/RES_hhdet_fec!K118)</f>
        <v/>
      </c>
      <c r="L118" s="111" t="str">
        <f>IF(RES_hhdet_tes!L118=0,"",RES_hhdet_tes!L118/RES_hhdet_fec!L118)</f>
        <v/>
      </c>
      <c r="M118" s="111" t="str">
        <f>IF(RES_hhdet_tes!M118=0,"",RES_hhdet_tes!M118/RES_hhdet_fec!M118)</f>
        <v/>
      </c>
      <c r="N118" s="111" t="str">
        <f>IF(RES_hhdet_tes!N118=0,"",RES_hhdet_tes!N118/RES_hhdet_fec!N118)</f>
        <v/>
      </c>
      <c r="O118" s="111" t="str">
        <f>IF(RES_hhdet_tes!O118=0,"",RES_hhdet_tes!O118/RES_hhdet_fec!O118)</f>
        <v/>
      </c>
      <c r="P118" s="111" t="str">
        <f>IF(RES_hhdet_tes!P118=0,"",RES_hhdet_tes!P118/RES_hhdet_fec!P118)</f>
        <v/>
      </c>
      <c r="Q118" s="111" t="str">
        <f>IF(RES_hhdet_tes!Q118=0,"",RES_hhdet_tes!Q118/RES_hhdet_fec!Q118)</f>
        <v/>
      </c>
      <c r="R118" s="111" t="str">
        <f>IF(RES_hhdet_tes!R118=0,"",RES_hhdet_tes!R118/RES_hhdet_fec!R118)</f>
        <v/>
      </c>
      <c r="S118" s="111" t="str">
        <f>IF(RES_hhdet_tes!S118=0,"",RES_hhdet_tes!S118/RES_hhdet_fec!S118)</f>
        <v/>
      </c>
      <c r="T118" s="111" t="str">
        <f>IF(RES_hhdet_tes!T118=0,"",RES_hhdet_tes!T118/RES_hhdet_fec!T118)</f>
        <v/>
      </c>
      <c r="U118" s="111" t="str">
        <f>IF(RES_hhdet_tes!U118=0,"",RES_hhdet_tes!U118/RES_hhdet_fec!U118)</f>
        <v/>
      </c>
      <c r="V118" s="111" t="str">
        <f>IF(RES_hhdet_tes!V118=0,"",RES_hhdet_tes!V118/RES_hhdet_fec!V118)</f>
        <v/>
      </c>
      <c r="W118" s="111" t="str">
        <f>IF(RES_hhdet_tes!W118=0,"",RES_hhdet_tes!W118/RES_hhdet_fec!W118)</f>
        <v/>
      </c>
      <c r="DA118" s="63" t="s">
        <v>2017</v>
      </c>
    </row>
    <row r="119" spans="1:105" ht="12" customHeight="1" x14ac:dyDescent="0.25">
      <c r="A119" s="108" t="s">
        <v>52</v>
      </c>
      <c r="B119" s="111" t="str">
        <f>IF(RES_hhdet_tes!B119=0,"",RES_hhdet_tes!B119/RES_hhdet_fec!B119)</f>
        <v/>
      </c>
      <c r="C119" s="111" t="str">
        <f>IF(RES_hhdet_tes!C119=0,"",RES_hhdet_tes!C119/RES_hhdet_fec!C119)</f>
        <v/>
      </c>
      <c r="D119" s="111" t="str">
        <f>IF(RES_hhdet_tes!D119=0,"",RES_hhdet_tes!D119/RES_hhdet_fec!D119)</f>
        <v/>
      </c>
      <c r="E119" s="111" t="str">
        <f>IF(RES_hhdet_tes!E119=0,"",RES_hhdet_tes!E119/RES_hhdet_fec!E119)</f>
        <v/>
      </c>
      <c r="F119" s="111" t="str">
        <f>IF(RES_hhdet_tes!F119=0,"",RES_hhdet_tes!F119/RES_hhdet_fec!F119)</f>
        <v/>
      </c>
      <c r="G119" s="111" t="str">
        <f>IF(RES_hhdet_tes!G119=0,"",RES_hhdet_tes!G119/RES_hhdet_fec!G119)</f>
        <v/>
      </c>
      <c r="H119" s="111" t="str">
        <f>IF(RES_hhdet_tes!H119=0,"",RES_hhdet_tes!H119/RES_hhdet_fec!H119)</f>
        <v/>
      </c>
      <c r="I119" s="111" t="str">
        <f>IF(RES_hhdet_tes!I119=0,"",RES_hhdet_tes!I119/RES_hhdet_fec!I119)</f>
        <v/>
      </c>
      <c r="J119" s="111" t="str">
        <f>IF(RES_hhdet_tes!J119=0,"",RES_hhdet_tes!J119/RES_hhdet_fec!J119)</f>
        <v/>
      </c>
      <c r="K119" s="111" t="str">
        <f>IF(RES_hhdet_tes!K119=0,"",RES_hhdet_tes!K119/RES_hhdet_fec!K119)</f>
        <v/>
      </c>
      <c r="L119" s="111" t="str">
        <f>IF(RES_hhdet_tes!L119=0,"",RES_hhdet_tes!L119/RES_hhdet_fec!L119)</f>
        <v/>
      </c>
      <c r="M119" s="111" t="str">
        <f>IF(RES_hhdet_tes!M119=0,"",RES_hhdet_tes!M119/RES_hhdet_fec!M119)</f>
        <v/>
      </c>
      <c r="N119" s="111" t="str">
        <f>IF(RES_hhdet_tes!N119=0,"",RES_hhdet_tes!N119/RES_hhdet_fec!N119)</f>
        <v/>
      </c>
      <c r="O119" s="111" t="str">
        <f>IF(RES_hhdet_tes!O119=0,"",RES_hhdet_tes!O119/RES_hhdet_fec!O119)</f>
        <v/>
      </c>
      <c r="P119" s="111" t="str">
        <f>IF(RES_hhdet_tes!P119=0,"",RES_hhdet_tes!P119/RES_hhdet_fec!P119)</f>
        <v/>
      </c>
      <c r="Q119" s="111" t="str">
        <f>IF(RES_hhdet_tes!Q119=0,"",RES_hhdet_tes!Q119/RES_hhdet_fec!Q119)</f>
        <v/>
      </c>
      <c r="R119" s="111" t="str">
        <f>IF(RES_hhdet_tes!R119=0,"",RES_hhdet_tes!R119/RES_hhdet_fec!R119)</f>
        <v/>
      </c>
      <c r="S119" s="111" t="str">
        <f>IF(RES_hhdet_tes!S119=0,"",RES_hhdet_tes!S119/RES_hhdet_fec!S119)</f>
        <v/>
      </c>
      <c r="T119" s="111" t="str">
        <f>IF(RES_hhdet_tes!T119=0,"",RES_hhdet_tes!T119/RES_hhdet_fec!T119)</f>
        <v/>
      </c>
      <c r="U119" s="111" t="str">
        <f>IF(RES_hhdet_tes!U119=0,"",RES_hhdet_tes!U119/RES_hhdet_fec!U119)</f>
        <v/>
      </c>
      <c r="V119" s="111" t="str">
        <f>IF(RES_hhdet_tes!V119=0,"",RES_hhdet_tes!V119/RES_hhdet_fec!V119)</f>
        <v/>
      </c>
      <c r="W119" s="111" t="str">
        <f>IF(RES_hhdet_tes!W119=0,"",RES_hhdet_tes!W119/RES_hhdet_fec!W119)</f>
        <v/>
      </c>
      <c r="DA119" s="63" t="s">
        <v>2018</v>
      </c>
    </row>
    <row r="120" spans="1:105" ht="12" customHeight="1" x14ac:dyDescent="0.25">
      <c r="A120" s="121" t="s">
        <v>54</v>
      </c>
      <c r="B120" s="124" t="str">
        <f>IF(RES_hhdet_tes!B120=0,"",RES_hhdet_tes!B120/RES_hhdet_fec!B120)</f>
        <v/>
      </c>
      <c r="C120" s="124" t="str">
        <f>IF(RES_hhdet_tes!C120=0,"",RES_hhdet_tes!C120/RES_hhdet_fec!C120)</f>
        <v/>
      </c>
      <c r="D120" s="124" t="str">
        <f>IF(RES_hhdet_tes!D120=0,"",RES_hhdet_tes!D120/RES_hhdet_fec!D120)</f>
        <v/>
      </c>
      <c r="E120" s="124" t="str">
        <f>IF(RES_hhdet_tes!E120=0,"",RES_hhdet_tes!E120/RES_hhdet_fec!E120)</f>
        <v/>
      </c>
      <c r="F120" s="124" t="str">
        <f>IF(RES_hhdet_tes!F120=0,"",RES_hhdet_tes!F120/RES_hhdet_fec!F120)</f>
        <v/>
      </c>
      <c r="G120" s="124" t="str">
        <f>IF(RES_hhdet_tes!G120=0,"",RES_hhdet_tes!G120/RES_hhdet_fec!G120)</f>
        <v/>
      </c>
      <c r="H120" s="124" t="str">
        <f>IF(RES_hhdet_tes!H120=0,"",RES_hhdet_tes!H120/RES_hhdet_fec!H120)</f>
        <v/>
      </c>
      <c r="I120" s="124" t="str">
        <f>IF(RES_hhdet_tes!I120=0,"",RES_hhdet_tes!I120/RES_hhdet_fec!I120)</f>
        <v/>
      </c>
      <c r="J120" s="124" t="str">
        <f>IF(RES_hhdet_tes!J120=0,"",RES_hhdet_tes!J120/RES_hhdet_fec!J120)</f>
        <v/>
      </c>
      <c r="K120" s="124" t="str">
        <f>IF(RES_hhdet_tes!K120=0,"",RES_hhdet_tes!K120/RES_hhdet_fec!K120)</f>
        <v/>
      </c>
      <c r="L120" s="124" t="str">
        <f>IF(RES_hhdet_tes!L120=0,"",RES_hhdet_tes!L120/RES_hhdet_fec!L120)</f>
        <v/>
      </c>
      <c r="M120" s="124" t="str">
        <f>IF(RES_hhdet_tes!M120=0,"",RES_hhdet_tes!M120/RES_hhdet_fec!M120)</f>
        <v/>
      </c>
      <c r="N120" s="124" t="str">
        <f>IF(RES_hhdet_tes!N120=0,"",RES_hhdet_tes!N120/RES_hhdet_fec!N120)</f>
        <v/>
      </c>
      <c r="O120" s="124" t="str">
        <f>IF(RES_hhdet_tes!O120=0,"",RES_hhdet_tes!O120/RES_hhdet_fec!O120)</f>
        <v/>
      </c>
      <c r="P120" s="124" t="str">
        <f>IF(RES_hhdet_tes!P120=0,"",RES_hhdet_tes!P120/RES_hhdet_fec!P120)</f>
        <v/>
      </c>
      <c r="Q120" s="124" t="str">
        <f>IF(RES_hhdet_tes!Q120=0,"",RES_hhdet_tes!Q120/RES_hhdet_fec!Q120)</f>
        <v/>
      </c>
      <c r="R120" s="124" t="str">
        <f>IF(RES_hhdet_tes!R120=0,"",RES_hhdet_tes!R120/RES_hhdet_fec!R120)</f>
        <v/>
      </c>
      <c r="S120" s="124" t="str">
        <f>IF(RES_hhdet_tes!S120=0,"",RES_hhdet_tes!S120/RES_hhdet_fec!S120)</f>
        <v/>
      </c>
      <c r="T120" s="124" t="str">
        <f>IF(RES_hhdet_tes!T120=0,"",RES_hhdet_tes!T120/RES_hhdet_fec!T120)</f>
        <v/>
      </c>
      <c r="U120" s="124" t="str">
        <f>IF(RES_hhdet_tes!U120=0,"",RES_hhdet_tes!U120/RES_hhdet_fec!U120)</f>
        <v/>
      </c>
      <c r="V120" s="124" t="str">
        <f>IF(RES_hhdet_tes!V120=0,"",RES_hhdet_tes!V120/RES_hhdet_fec!V120)</f>
        <v/>
      </c>
      <c r="W120" s="124" t="str">
        <f>IF(RES_hhdet_tes!W120=0,"",RES_hhdet_tes!W120/RES_hhdet_fec!W120)</f>
        <v/>
      </c>
      <c r="DA120" s="130" t="s">
        <v>2019</v>
      </c>
    </row>
    <row r="121" spans="1:105" ht="12" customHeight="1" x14ac:dyDescent="0.25">
      <c r="A121" s="97" t="s">
        <v>50</v>
      </c>
      <c r="B121" s="111" t="str">
        <f>IF(RES_hhdet_tes!B121=0,"",RES_hhdet_tes!B121/RES_hhdet_fec!B121)</f>
        <v/>
      </c>
      <c r="C121" s="111" t="str">
        <f>IF(RES_hhdet_tes!C121=0,"",RES_hhdet_tes!C121/RES_hhdet_fec!C121)</f>
        <v/>
      </c>
      <c r="D121" s="111" t="str">
        <f>IF(RES_hhdet_tes!D121=0,"",RES_hhdet_tes!D121/RES_hhdet_fec!D121)</f>
        <v/>
      </c>
      <c r="E121" s="111" t="str">
        <f>IF(RES_hhdet_tes!E121=0,"",RES_hhdet_tes!E121/RES_hhdet_fec!E121)</f>
        <v/>
      </c>
      <c r="F121" s="111" t="str">
        <f>IF(RES_hhdet_tes!F121=0,"",RES_hhdet_tes!F121/RES_hhdet_fec!F121)</f>
        <v/>
      </c>
      <c r="G121" s="111" t="str">
        <f>IF(RES_hhdet_tes!G121=0,"",RES_hhdet_tes!G121/RES_hhdet_fec!G121)</f>
        <v/>
      </c>
      <c r="H121" s="111" t="str">
        <f>IF(RES_hhdet_tes!H121=0,"",RES_hhdet_tes!H121/RES_hhdet_fec!H121)</f>
        <v/>
      </c>
      <c r="I121" s="111" t="str">
        <f>IF(RES_hhdet_tes!I121=0,"",RES_hhdet_tes!I121/RES_hhdet_fec!I121)</f>
        <v/>
      </c>
      <c r="J121" s="111" t="str">
        <f>IF(RES_hhdet_tes!J121=0,"",RES_hhdet_tes!J121/RES_hhdet_fec!J121)</f>
        <v/>
      </c>
      <c r="K121" s="111" t="str">
        <f>IF(RES_hhdet_tes!K121=0,"",RES_hhdet_tes!K121/RES_hhdet_fec!K121)</f>
        <v/>
      </c>
      <c r="L121" s="111" t="str">
        <f>IF(RES_hhdet_tes!L121=0,"",RES_hhdet_tes!L121/RES_hhdet_fec!L121)</f>
        <v/>
      </c>
      <c r="M121" s="111" t="str">
        <f>IF(RES_hhdet_tes!M121=0,"",RES_hhdet_tes!M121/RES_hhdet_fec!M121)</f>
        <v/>
      </c>
      <c r="N121" s="111" t="str">
        <f>IF(RES_hhdet_tes!N121=0,"",RES_hhdet_tes!N121/RES_hhdet_fec!N121)</f>
        <v/>
      </c>
      <c r="O121" s="111" t="str">
        <f>IF(RES_hhdet_tes!O121=0,"",RES_hhdet_tes!O121/RES_hhdet_fec!O121)</f>
        <v/>
      </c>
      <c r="P121" s="111" t="str">
        <f>IF(RES_hhdet_tes!P121=0,"",RES_hhdet_tes!P121/RES_hhdet_fec!P121)</f>
        <v/>
      </c>
      <c r="Q121" s="111" t="str">
        <f>IF(RES_hhdet_tes!Q121=0,"",RES_hhdet_tes!Q121/RES_hhdet_fec!Q121)</f>
        <v/>
      </c>
      <c r="R121" s="111" t="str">
        <f>IF(RES_hhdet_tes!R121=0,"",RES_hhdet_tes!R121/RES_hhdet_fec!R121)</f>
        <v/>
      </c>
      <c r="S121" s="111" t="str">
        <f>IF(RES_hhdet_tes!S121=0,"",RES_hhdet_tes!S121/RES_hhdet_fec!S121)</f>
        <v/>
      </c>
      <c r="T121" s="111" t="str">
        <f>IF(RES_hhdet_tes!T121=0,"",RES_hhdet_tes!T121/RES_hhdet_fec!T121)</f>
        <v/>
      </c>
      <c r="U121" s="111" t="str">
        <f>IF(RES_hhdet_tes!U121=0,"",RES_hhdet_tes!U121/RES_hhdet_fec!U121)</f>
        <v/>
      </c>
      <c r="V121" s="111" t="str">
        <f>IF(RES_hhdet_tes!V121=0,"",RES_hhdet_tes!V121/RES_hhdet_fec!V121)</f>
        <v/>
      </c>
      <c r="W121" s="111" t="str">
        <f>IF(RES_hhdet_tes!W121=0,"",RES_hhdet_tes!W121/RES_hhdet_fec!W121)</f>
        <v/>
      </c>
      <c r="DA121" s="63" t="s">
        <v>2020</v>
      </c>
    </row>
    <row r="122" spans="1:105" ht="12" customHeight="1" x14ac:dyDescent="0.25">
      <c r="A122" s="109" t="s">
        <v>120</v>
      </c>
      <c r="B122" s="45" t="str">
        <f>IF(RES_hhdet_tes!B122=0,"",RES_hhdet_tes!B122/RES_hhdet_fec!B122)</f>
        <v/>
      </c>
      <c r="C122" s="45" t="str">
        <f>IF(RES_hhdet_tes!C122=0,"",RES_hhdet_tes!C122/RES_hhdet_fec!C122)</f>
        <v/>
      </c>
      <c r="D122" s="45" t="str">
        <f>IF(RES_hhdet_tes!D122=0,"",RES_hhdet_tes!D122/RES_hhdet_fec!D122)</f>
        <v/>
      </c>
      <c r="E122" s="45" t="str">
        <f>IF(RES_hhdet_tes!E122=0,"",RES_hhdet_tes!E122/RES_hhdet_fec!E122)</f>
        <v/>
      </c>
      <c r="F122" s="45" t="str">
        <f>IF(RES_hhdet_tes!F122=0,"",RES_hhdet_tes!F122/RES_hhdet_fec!F122)</f>
        <v/>
      </c>
      <c r="G122" s="45" t="str">
        <f>IF(RES_hhdet_tes!G122=0,"",RES_hhdet_tes!G122/RES_hhdet_fec!G122)</f>
        <v/>
      </c>
      <c r="H122" s="45" t="str">
        <f>IF(RES_hhdet_tes!H122=0,"",RES_hhdet_tes!H122/RES_hhdet_fec!H122)</f>
        <v/>
      </c>
      <c r="I122" s="45" t="str">
        <f>IF(RES_hhdet_tes!I122=0,"",RES_hhdet_tes!I122/RES_hhdet_fec!I122)</f>
        <v/>
      </c>
      <c r="J122" s="45" t="str">
        <f>IF(RES_hhdet_tes!J122=0,"",RES_hhdet_tes!J122/RES_hhdet_fec!J122)</f>
        <v/>
      </c>
      <c r="K122" s="45" t="str">
        <f>IF(RES_hhdet_tes!K122=0,"",RES_hhdet_tes!K122/RES_hhdet_fec!K122)</f>
        <v/>
      </c>
      <c r="L122" s="45" t="str">
        <f>IF(RES_hhdet_tes!L122=0,"",RES_hhdet_tes!L122/RES_hhdet_fec!L122)</f>
        <v/>
      </c>
      <c r="M122" s="45" t="str">
        <f>IF(RES_hhdet_tes!M122=0,"",RES_hhdet_tes!M122/RES_hhdet_fec!M122)</f>
        <v/>
      </c>
      <c r="N122" s="45" t="str">
        <f>IF(RES_hhdet_tes!N122=0,"",RES_hhdet_tes!N122/RES_hhdet_fec!N122)</f>
        <v/>
      </c>
      <c r="O122" s="45" t="str">
        <f>IF(RES_hhdet_tes!O122=0,"",RES_hhdet_tes!O122/RES_hhdet_fec!O122)</f>
        <v/>
      </c>
      <c r="P122" s="45" t="str">
        <f>IF(RES_hhdet_tes!P122=0,"",RES_hhdet_tes!P122/RES_hhdet_fec!P122)</f>
        <v/>
      </c>
      <c r="Q122" s="45" t="str">
        <f>IF(RES_hhdet_tes!Q122=0,"",RES_hhdet_tes!Q122/RES_hhdet_fec!Q122)</f>
        <v/>
      </c>
      <c r="R122" s="45" t="str">
        <f>IF(RES_hhdet_tes!R122=0,"",RES_hhdet_tes!R122/RES_hhdet_fec!R122)</f>
        <v/>
      </c>
      <c r="S122" s="45" t="str">
        <f>IF(RES_hhdet_tes!S122=0,"",RES_hhdet_tes!S122/RES_hhdet_fec!S122)</f>
        <v/>
      </c>
      <c r="T122" s="45" t="str">
        <f>IF(RES_hhdet_tes!T122=0,"",RES_hhdet_tes!T122/RES_hhdet_fec!T122)</f>
        <v/>
      </c>
      <c r="U122" s="45" t="str">
        <f>IF(RES_hhdet_tes!U122=0,"",RES_hhdet_tes!U122/RES_hhdet_fec!U122)</f>
        <v/>
      </c>
      <c r="V122" s="45" t="str">
        <f>IF(RES_hhdet_tes!V122=0,"",RES_hhdet_tes!V122/RES_hhdet_fec!V122)</f>
        <v/>
      </c>
      <c r="W122" s="45" t="str">
        <f>IF(RES_hhdet_tes!W122=0,"",RES_hhdet_tes!W122/RES_hhdet_fec!W122)</f>
        <v/>
      </c>
      <c r="DA122" s="60" t="s">
        <v>2021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>
        <f>IF(RES_hhdet_tes!B124=0,"",RES_hhdet_tes!B124/RES_hhdet_fec!B124)</f>
        <v>0.80048503902776713</v>
      </c>
      <c r="C124" s="119">
        <f>IF(RES_hhdet_tes!C124=0,"",RES_hhdet_tes!C124/RES_hhdet_fec!C124)</f>
        <v>0.8029025158609101</v>
      </c>
      <c r="D124" s="119">
        <f>IF(RES_hhdet_tes!D124=0,"",RES_hhdet_tes!D124/RES_hhdet_fec!D124)</f>
        <v>0.80561800544999107</v>
      </c>
      <c r="E124" s="119">
        <f>IF(RES_hhdet_tes!E124=0,"",RES_hhdet_tes!E124/RES_hhdet_fec!E124)</f>
        <v>0.80867916690171626</v>
      </c>
      <c r="F124" s="119">
        <f>IF(RES_hhdet_tes!F124=0,"",RES_hhdet_tes!F124/RES_hhdet_fec!F124)</f>
        <v>0.81116908972477708</v>
      </c>
      <c r="G124" s="119">
        <f>IF(RES_hhdet_tes!G124=0,"",RES_hhdet_tes!G124/RES_hhdet_fec!G124)</f>
        <v>0.81184531892919809</v>
      </c>
      <c r="H124" s="119">
        <f>IF(RES_hhdet_tes!H124=0,"",RES_hhdet_tes!H124/RES_hhdet_fec!H124)</f>
        <v>0.81377298757797911</v>
      </c>
      <c r="I124" s="119">
        <f>IF(RES_hhdet_tes!I124=0,"",RES_hhdet_tes!I124/RES_hhdet_fec!I124)</f>
        <v>0.81761405089594241</v>
      </c>
      <c r="J124" s="119">
        <f>IF(RES_hhdet_tes!J124=0,"",RES_hhdet_tes!J124/RES_hhdet_fec!J124)</f>
        <v>0.82124543427105223</v>
      </c>
      <c r="K124" s="119">
        <f>IF(RES_hhdet_tes!K124=0,"",RES_hhdet_tes!K124/RES_hhdet_fec!K124)</f>
        <v>0.82531414885146548</v>
      </c>
      <c r="L124" s="119">
        <f>IF(RES_hhdet_tes!L124=0,"",RES_hhdet_tes!L124/RES_hhdet_fec!L124)</f>
        <v>0.82950674699746718</v>
      </c>
      <c r="M124" s="119">
        <f>IF(RES_hhdet_tes!M124=0,"",RES_hhdet_tes!M124/RES_hhdet_fec!M124)</f>
        <v>0.83401680486552432</v>
      </c>
      <c r="N124" s="119">
        <f>IF(RES_hhdet_tes!N124=0,"",RES_hhdet_tes!N124/RES_hhdet_fec!N124)</f>
        <v>0.83876052647663257</v>
      </c>
      <c r="O124" s="119">
        <f>IF(RES_hhdet_tes!O124=0,"",RES_hhdet_tes!O124/RES_hhdet_fec!O124)</f>
        <v>0.84330396795904694</v>
      </c>
      <c r="P124" s="119">
        <f>IF(RES_hhdet_tes!P124=0,"",RES_hhdet_tes!P124/RES_hhdet_fec!P124)</f>
        <v>0.8455741536539253</v>
      </c>
      <c r="Q124" s="119">
        <f>IF(RES_hhdet_tes!Q124=0,"",RES_hhdet_tes!Q124/RES_hhdet_fec!Q124)</f>
        <v>0.84831642473958302</v>
      </c>
      <c r="R124" s="119">
        <f>IF(RES_hhdet_tes!R124=0,"",RES_hhdet_tes!R124/RES_hhdet_fec!R124)</f>
        <v>0.85097865017942731</v>
      </c>
      <c r="S124" s="119">
        <f>IF(RES_hhdet_tes!S124=0,"",RES_hhdet_tes!S124/RES_hhdet_fec!S124)</f>
        <v>0.8541345415953564</v>
      </c>
      <c r="T124" s="119">
        <f>IF(RES_hhdet_tes!T124=0,"",RES_hhdet_tes!T124/RES_hhdet_fec!T124)</f>
        <v>0.8572732171630566</v>
      </c>
      <c r="U124" s="119">
        <f>IF(RES_hhdet_tes!U124=0,"",RES_hhdet_tes!U124/RES_hhdet_fec!U124)</f>
        <v>0.86026565357080775</v>
      </c>
      <c r="V124" s="119">
        <f>IF(RES_hhdet_tes!V124=0,"",RES_hhdet_tes!V124/RES_hhdet_fec!V124)</f>
        <v>0.86336846061968187</v>
      </c>
      <c r="W124" s="119">
        <f>IF(RES_hhdet_tes!W124=0,"",RES_hhdet_tes!W124/RES_hhdet_fec!W124)</f>
        <v>0.86756018930830103</v>
      </c>
      <c r="DA124" s="129" t="s">
        <v>2022</v>
      </c>
    </row>
    <row r="125" spans="1:105" ht="12.95" customHeight="1" x14ac:dyDescent="0.25">
      <c r="A125" s="121" t="s">
        <v>57</v>
      </c>
      <c r="B125" s="124">
        <f>IF(RES_hhdet_tes!B125=0,"",RES_hhdet_tes!B125/RES_hhdet_fec!B125)</f>
        <v>0.80145189660456551</v>
      </c>
      <c r="C125" s="124">
        <f>IF(RES_hhdet_tes!C125=0,"",RES_hhdet_tes!C125/RES_hhdet_fec!C125)</f>
        <v>0.80387584318325334</v>
      </c>
      <c r="D125" s="124">
        <f>IF(RES_hhdet_tes!D125=0,"",RES_hhdet_tes!D125/RES_hhdet_fec!D125)</f>
        <v>0.80674525437900968</v>
      </c>
      <c r="E125" s="124">
        <f>IF(RES_hhdet_tes!E125=0,"",RES_hhdet_tes!E125/RES_hhdet_fec!E125)</f>
        <v>0.80945171298761154</v>
      </c>
      <c r="F125" s="124">
        <f>IF(RES_hhdet_tes!F125=0,"",RES_hhdet_tes!F125/RES_hhdet_fec!F125)</f>
        <v>0.81155284373785219</v>
      </c>
      <c r="G125" s="124">
        <f>IF(RES_hhdet_tes!G125=0,"",RES_hhdet_tes!G125/RES_hhdet_fec!G125)</f>
        <v>0.81224065628399489</v>
      </c>
      <c r="H125" s="124">
        <f>IF(RES_hhdet_tes!H125=0,"",RES_hhdet_tes!H125/RES_hhdet_fec!H125)</f>
        <v>0.81393782589658548</v>
      </c>
      <c r="I125" s="124">
        <f>IF(RES_hhdet_tes!I125=0,"",RES_hhdet_tes!I125/RES_hhdet_fec!I125)</f>
        <v>0.81724999368771367</v>
      </c>
      <c r="J125" s="124">
        <f>IF(RES_hhdet_tes!J125=0,"",RES_hhdet_tes!J125/RES_hhdet_fec!J125)</f>
        <v>0.82099161739054161</v>
      </c>
      <c r="K125" s="124">
        <f>IF(RES_hhdet_tes!K125=0,"",RES_hhdet_tes!K125/RES_hhdet_fec!K125)</f>
        <v>0.82487498342617749</v>
      </c>
      <c r="L125" s="124">
        <f>IF(RES_hhdet_tes!L125=0,"",RES_hhdet_tes!L125/RES_hhdet_fec!L125)</f>
        <v>0.82895509347178975</v>
      </c>
      <c r="M125" s="124">
        <f>IF(RES_hhdet_tes!M125=0,"",RES_hhdet_tes!M125/RES_hhdet_fec!M125)</f>
        <v>0.83356069779545383</v>
      </c>
      <c r="N125" s="124">
        <f>IF(RES_hhdet_tes!N125=0,"",RES_hhdet_tes!N125/RES_hhdet_fec!N125)</f>
        <v>0.83858312717794892</v>
      </c>
      <c r="O125" s="124">
        <f>IF(RES_hhdet_tes!O125=0,"",RES_hhdet_tes!O125/RES_hhdet_fec!O125)</f>
        <v>0.84333936048070413</v>
      </c>
      <c r="P125" s="124">
        <f>IF(RES_hhdet_tes!P125=0,"",RES_hhdet_tes!P125/RES_hhdet_fec!P125)</f>
        <v>0.84522237506281905</v>
      </c>
      <c r="Q125" s="124">
        <f>IF(RES_hhdet_tes!Q125=0,"",RES_hhdet_tes!Q125/RES_hhdet_fec!Q125)</f>
        <v>0.84727924700806756</v>
      </c>
      <c r="R125" s="124">
        <f>IF(RES_hhdet_tes!R125=0,"",RES_hhdet_tes!R125/RES_hhdet_fec!R125)</f>
        <v>0.84976811808599273</v>
      </c>
      <c r="S125" s="124">
        <f>IF(RES_hhdet_tes!S125=0,"",RES_hhdet_tes!S125/RES_hhdet_fec!S125)</f>
        <v>0.85299642288453559</v>
      </c>
      <c r="T125" s="124">
        <f>IF(RES_hhdet_tes!T125=0,"",RES_hhdet_tes!T125/RES_hhdet_fec!T125)</f>
        <v>0.85598223635797466</v>
      </c>
      <c r="U125" s="124">
        <f>IF(RES_hhdet_tes!U125=0,"",RES_hhdet_tes!U125/RES_hhdet_fec!U125)</f>
        <v>0.85837336916732221</v>
      </c>
      <c r="V125" s="124">
        <f>IF(RES_hhdet_tes!V125=0,"",RES_hhdet_tes!V125/RES_hhdet_fec!V125)</f>
        <v>0.86076737562933681</v>
      </c>
      <c r="W125" s="124">
        <f>IF(RES_hhdet_tes!W125=0,"",RES_hhdet_tes!W125/RES_hhdet_fec!W125)</f>
        <v>0.86312024922096564</v>
      </c>
      <c r="DA125" s="130" t="s">
        <v>2023</v>
      </c>
    </row>
    <row r="126" spans="1:105" ht="12" customHeight="1" x14ac:dyDescent="0.25">
      <c r="A126" s="97" t="s">
        <v>203</v>
      </c>
      <c r="B126" s="111">
        <f>IF(RES_hhdet_tes!B126=0,"",RES_hhdet_tes!B126/RES_hhdet_fec!B126)</f>
        <v>0.80054298713141259</v>
      </c>
      <c r="C126" s="111">
        <f>IF(RES_hhdet_tes!C126=0,"",RES_hhdet_tes!C126/RES_hhdet_fec!C126)</f>
        <v>0.80299823429822415</v>
      </c>
      <c r="D126" s="111">
        <f>IF(RES_hhdet_tes!D126=0,"",RES_hhdet_tes!D126/RES_hhdet_fec!D126)</f>
        <v>0.80590476159788249</v>
      </c>
      <c r="E126" s="111">
        <f>IF(RES_hhdet_tes!E126=0,"",RES_hhdet_tes!E126/RES_hhdet_fec!E126)</f>
        <v>0.80864026738598405</v>
      </c>
      <c r="F126" s="111">
        <f>IF(RES_hhdet_tes!F126=0,"",RES_hhdet_tes!F126/RES_hhdet_fec!F126)</f>
        <v>0.81077366082242597</v>
      </c>
      <c r="G126" s="111">
        <f>IF(RES_hhdet_tes!G126=0,"",RES_hhdet_tes!G126/RES_hhdet_fec!G126)</f>
        <v>0.8115554714279356</v>
      </c>
      <c r="H126" s="111">
        <f>IF(RES_hhdet_tes!H126=0,"",RES_hhdet_tes!H126/RES_hhdet_fec!H126)</f>
        <v>0.81325337858172631</v>
      </c>
      <c r="I126" s="111">
        <f>IF(RES_hhdet_tes!I126=0,"",RES_hhdet_tes!I126/RES_hhdet_fec!I126)</f>
        <v>0.81659856344186832</v>
      </c>
      <c r="J126" s="111">
        <f>IF(RES_hhdet_tes!J126=0,"",RES_hhdet_tes!J126/RES_hhdet_fec!J126)</f>
        <v>0.82035863577311374</v>
      </c>
      <c r="K126" s="111">
        <f>IF(RES_hhdet_tes!K126=0,"",RES_hhdet_tes!K126/RES_hhdet_fec!K126)</f>
        <v>0.8242584677211503</v>
      </c>
      <c r="L126" s="111">
        <f>IF(RES_hhdet_tes!L126=0,"",RES_hhdet_tes!L126/RES_hhdet_fec!L126)</f>
        <v>0.82835466486198395</v>
      </c>
      <c r="M126" s="111">
        <f>IF(RES_hhdet_tes!M126=0,"",RES_hhdet_tes!M126/RES_hhdet_fec!M126)</f>
        <v>0.83297906996901627</v>
      </c>
      <c r="N126" s="111">
        <f>IF(RES_hhdet_tes!N126=0,"",RES_hhdet_tes!N126/RES_hhdet_fec!N126)</f>
        <v>0.83802093949374379</v>
      </c>
      <c r="O126" s="111">
        <f>IF(RES_hhdet_tes!O126=0,"",RES_hhdet_tes!O126/RES_hhdet_fec!O126)</f>
        <v>0.84279584289832199</v>
      </c>
      <c r="P126" s="111">
        <f>IF(RES_hhdet_tes!P126=0,"",RES_hhdet_tes!P126/RES_hhdet_fec!P126)</f>
        <v>0.8446886410800355</v>
      </c>
      <c r="Q126" s="111">
        <f>IF(RES_hhdet_tes!Q126=0,"",RES_hhdet_tes!Q126/RES_hhdet_fec!Q126)</f>
        <v>0.84675546597460871</v>
      </c>
      <c r="R126" s="111">
        <f>IF(RES_hhdet_tes!R126=0,"",RES_hhdet_tes!R126/RES_hhdet_fec!R126)</f>
        <v>0.8492543375910061</v>
      </c>
      <c r="S126" s="111">
        <f>IF(RES_hhdet_tes!S126=0,"",RES_hhdet_tes!S126/RES_hhdet_fec!S126)</f>
        <v>0.85249423167331351</v>
      </c>
      <c r="T126" s="111">
        <f>IF(RES_hhdet_tes!T126=0,"",RES_hhdet_tes!T126/RES_hhdet_fec!T126)</f>
        <v>0.85549047314202997</v>
      </c>
      <c r="U126" s="111">
        <f>IF(RES_hhdet_tes!U126=0,"",RES_hhdet_tes!U126/RES_hhdet_fec!U126)</f>
        <v>0.85788985711623844</v>
      </c>
      <c r="V126" s="111">
        <f>IF(RES_hhdet_tes!V126=0,"",RES_hhdet_tes!V126/RES_hhdet_fec!V126)</f>
        <v>0.86029169458740051</v>
      </c>
      <c r="W126" s="111">
        <f>IF(RES_hhdet_tes!W126=0,"",RES_hhdet_tes!W126/RES_hhdet_fec!W126)</f>
        <v>0.86265178706661838</v>
      </c>
      <c r="DA126" s="63" t="s">
        <v>2024</v>
      </c>
    </row>
    <row r="127" spans="1:105" ht="12" customHeight="1" x14ac:dyDescent="0.25">
      <c r="A127" s="97" t="s">
        <v>53</v>
      </c>
      <c r="B127" s="111">
        <f>IF(RES_hhdet_tes!B127=0,"",RES_hhdet_tes!B127/RES_hhdet_fec!B127)</f>
        <v>1</v>
      </c>
      <c r="C127" s="111">
        <f>IF(RES_hhdet_tes!C127=0,"",RES_hhdet_tes!C127/RES_hhdet_fec!C127)</f>
        <v>1</v>
      </c>
      <c r="D127" s="111">
        <f>IF(RES_hhdet_tes!D127=0,"",RES_hhdet_tes!D127/RES_hhdet_fec!D127)</f>
        <v>1</v>
      </c>
      <c r="E127" s="111">
        <f>IF(RES_hhdet_tes!E127=0,"",RES_hhdet_tes!E127/RES_hhdet_fec!E127)</f>
        <v>1</v>
      </c>
      <c r="F127" s="111">
        <f>IF(RES_hhdet_tes!F127=0,"",RES_hhdet_tes!F127/RES_hhdet_fec!F127)</f>
        <v>1</v>
      </c>
      <c r="G127" s="111">
        <f>IF(RES_hhdet_tes!G127=0,"",RES_hhdet_tes!G127/RES_hhdet_fec!G127)</f>
        <v>1</v>
      </c>
      <c r="H127" s="111">
        <f>IF(RES_hhdet_tes!H127=0,"",RES_hhdet_tes!H127/RES_hhdet_fec!H127)</f>
        <v>1</v>
      </c>
      <c r="I127" s="111">
        <f>IF(RES_hhdet_tes!I127=0,"",RES_hhdet_tes!I127/RES_hhdet_fec!I127)</f>
        <v>1</v>
      </c>
      <c r="J127" s="111">
        <f>IF(RES_hhdet_tes!J127=0,"",RES_hhdet_tes!J127/RES_hhdet_fec!J127)</f>
        <v>1</v>
      </c>
      <c r="K127" s="111">
        <f>IF(RES_hhdet_tes!K127=0,"",RES_hhdet_tes!K127/RES_hhdet_fec!K127)</f>
        <v>1</v>
      </c>
      <c r="L127" s="111">
        <f>IF(RES_hhdet_tes!L127=0,"",RES_hhdet_tes!L127/RES_hhdet_fec!L127)</f>
        <v>1</v>
      </c>
      <c r="M127" s="111">
        <f>IF(RES_hhdet_tes!M127=0,"",RES_hhdet_tes!M127/RES_hhdet_fec!M127)</f>
        <v>1</v>
      </c>
      <c r="N127" s="111">
        <f>IF(RES_hhdet_tes!N127=0,"",RES_hhdet_tes!N127/RES_hhdet_fec!N127)</f>
        <v>1</v>
      </c>
      <c r="O127" s="111">
        <f>IF(RES_hhdet_tes!O127=0,"",RES_hhdet_tes!O127/RES_hhdet_fec!O127)</f>
        <v>1</v>
      </c>
      <c r="P127" s="111">
        <f>IF(RES_hhdet_tes!P127=0,"",RES_hhdet_tes!P127/RES_hhdet_fec!P127)</f>
        <v>1</v>
      </c>
      <c r="Q127" s="111">
        <f>IF(RES_hhdet_tes!Q127=0,"",RES_hhdet_tes!Q127/RES_hhdet_fec!Q127)</f>
        <v>1</v>
      </c>
      <c r="R127" s="111">
        <f>IF(RES_hhdet_tes!R127=0,"",RES_hhdet_tes!R127/RES_hhdet_fec!R127)</f>
        <v>1</v>
      </c>
      <c r="S127" s="111">
        <f>IF(RES_hhdet_tes!S127=0,"",RES_hhdet_tes!S127/RES_hhdet_fec!S127)</f>
        <v>1</v>
      </c>
      <c r="T127" s="111">
        <f>IF(RES_hhdet_tes!T127=0,"",RES_hhdet_tes!T127/RES_hhdet_fec!T127)</f>
        <v>1</v>
      </c>
      <c r="U127" s="111">
        <f>IF(RES_hhdet_tes!U127=0,"",RES_hhdet_tes!U127/RES_hhdet_fec!U127)</f>
        <v>1</v>
      </c>
      <c r="V127" s="111">
        <f>IF(RES_hhdet_tes!V127=0,"",RES_hhdet_tes!V127/RES_hhdet_fec!V127)</f>
        <v>1</v>
      </c>
      <c r="W127" s="111">
        <f>IF(RES_hhdet_tes!W127=0,"",RES_hhdet_tes!W127/RES_hhdet_fec!W127)</f>
        <v>1</v>
      </c>
      <c r="DA127" s="63" t="s">
        <v>2025</v>
      </c>
    </row>
    <row r="128" spans="1:105" ht="12.95" customHeight="1" x14ac:dyDescent="0.25">
      <c r="A128" s="121" t="s">
        <v>92</v>
      </c>
      <c r="B128" s="124">
        <f>IF(RES_hhdet_tes!B128=0,"",RES_hhdet_tes!B128/RES_hhdet_fec!B128)</f>
        <v>1.8212459755619608</v>
      </c>
      <c r="C128" s="124">
        <f>IF(RES_hhdet_tes!C128=0,"",RES_hhdet_tes!C128/RES_hhdet_fec!C128)</f>
        <v>1.9870755242745703</v>
      </c>
      <c r="D128" s="124">
        <f>IF(RES_hhdet_tes!D128=0,"",RES_hhdet_tes!D128/RES_hhdet_fec!D128)</f>
        <v>2.1017247997637294</v>
      </c>
      <c r="E128" s="124">
        <f>IF(RES_hhdet_tes!E128=0,"",RES_hhdet_tes!E128/RES_hhdet_fec!E128)</f>
        <v>2.2300598079105227</v>
      </c>
      <c r="F128" s="124">
        <f>IF(RES_hhdet_tes!F128=0,"",RES_hhdet_tes!F128/RES_hhdet_fec!F128)</f>
        <v>2.3349934054837904</v>
      </c>
      <c r="G128" s="124">
        <f>IF(RES_hhdet_tes!G128=0,"",RES_hhdet_tes!G128/RES_hhdet_fec!G128)</f>
        <v>2.4252180279376048</v>
      </c>
      <c r="H128" s="124">
        <f>IF(RES_hhdet_tes!H128=0,"",RES_hhdet_tes!H128/RES_hhdet_fec!H128)</f>
        <v>2.5172821812096511</v>
      </c>
      <c r="I128" s="124">
        <f>IF(RES_hhdet_tes!I128=0,"",RES_hhdet_tes!I128/RES_hhdet_fec!I128)</f>
        <v>2.5919074332034677</v>
      </c>
      <c r="J128" s="124">
        <f>IF(RES_hhdet_tes!J128=0,"",RES_hhdet_tes!J128/RES_hhdet_fec!J128)</f>
        <v>2.6698780274032918</v>
      </c>
      <c r="K128" s="124">
        <f>IF(RES_hhdet_tes!K128=0,"",RES_hhdet_tes!K128/RES_hhdet_fec!K128)</f>
        <v>2.7819890293491842</v>
      </c>
      <c r="L128" s="124">
        <f>IF(RES_hhdet_tes!L128=0,"",RES_hhdet_tes!L128/RES_hhdet_fec!L128)</f>
        <v>2.8873628565054537</v>
      </c>
      <c r="M128" s="124">
        <f>IF(RES_hhdet_tes!M128=0,"",RES_hhdet_tes!M128/RES_hhdet_fec!M128)</f>
        <v>2.9937682196403759</v>
      </c>
      <c r="N128" s="124">
        <f>IF(RES_hhdet_tes!N128=0,"",RES_hhdet_tes!N128/RES_hhdet_fec!N128)</f>
        <v>3.0890737567511963</v>
      </c>
      <c r="O128" s="124">
        <f>IF(RES_hhdet_tes!O128=0,"",RES_hhdet_tes!O128/RES_hhdet_fec!O128)</f>
        <v>3.2152488841173326</v>
      </c>
      <c r="P128" s="124">
        <f>IF(RES_hhdet_tes!P128=0,"",RES_hhdet_tes!P128/RES_hhdet_fec!P128)</f>
        <v>3.3109984932620709</v>
      </c>
      <c r="Q128" s="124">
        <f>IF(RES_hhdet_tes!Q128=0,"",RES_hhdet_tes!Q128/RES_hhdet_fec!Q128)</f>
        <v>3.4050388324551526</v>
      </c>
      <c r="R128" s="124">
        <f>IF(RES_hhdet_tes!R128=0,"",RES_hhdet_tes!R128/RES_hhdet_fec!R128)</f>
        <v>3.5022937026708694</v>
      </c>
      <c r="S128" s="124">
        <f>IF(RES_hhdet_tes!S128=0,"",RES_hhdet_tes!S128/RES_hhdet_fec!S128)</f>
        <v>3.613852017100331</v>
      </c>
      <c r="T128" s="124">
        <f>IF(RES_hhdet_tes!T128=0,"",RES_hhdet_tes!T128/RES_hhdet_fec!T128)</f>
        <v>3.718520727133741</v>
      </c>
      <c r="U128" s="124">
        <f>IF(RES_hhdet_tes!U128=0,"",RES_hhdet_tes!U128/RES_hhdet_fec!U128)</f>
        <v>3.8253429448023049</v>
      </c>
      <c r="V128" s="124">
        <f>IF(RES_hhdet_tes!V128=0,"",RES_hhdet_tes!V128/RES_hhdet_fec!V128)</f>
        <v>3.9363393785763332</v>
      </c>
      <c r="W128" s="124">
        <f>IF(RES_hhdet_tes!W128=0,"",RES_hhdet_tes!W128/RES_hhdet_fec!W128)</f>
        <v>4.0253712967128097</v>
      </c>
      <c r="DA128" s="130" t="s">
        <v>2026</v>
      </c>
    </row>
    <row r="129" spans="1:105" ht="12" customHeight="1" x14ac:dyDescent="0.25">
      <c r="A129" s="97" t="s">
        <v>53</v>
      </c>
      <c r="B129" s="111">
        <f>IF(RES_hhdet_tes!B129=0,"",RES_hhdet_tes!B129/RES_hhdet_fec!B129)</f>
        <v>1.8212459755619608</v>
      </c>
      <c r="C129" s="111">
        <f>IF(RES_hhdet_tes!C129=0,"",RES_hhdet_tes!C129/RES_hhdet_fec!C129)</f>
        <v>1.9870755242745703</v>
      </c>
      <c r="D129" s="111">
        <f>IF(RES_hhdet_tes!D129=0,"",RES_hhdet_tes!D129/RES_hhdet_fec!D129)</f>
        <v>2.1017247997637294</v>
      </c>
      <c r="E129" s="111">
        <f>IF(RES_hhdet_tes!E129=0,"",RES_hhdet_tes!E129/RES_hhdet_fec!E129)</f>
        <v>2.2300598079105227</v>
      </c>
      <c r="F129" s="111">
        <f>IF(RES_hhdet_tes!F129=0,"",RES_hhdet_tes!F129/RES_hhdet_fec!F129)</f>
        <v>2.3349934054837904</v>
      </c>
      <c r="G129" s="111">
        <f>IF(RES_hhdet_tes!G129=0,"",RES_hhdet_tes!G129/RES_hhdet_fec!G129)</f>
        <v>2.4252180279376048</v>
      </c>
      <c r="H129" s="111">
        <f>IF(RES_hhdet_tes!H129=0,"",RES_hhdet_tes!H129/RES_hhdet_fec!H129)</f>
        <v>2.5172821812096511</v>
      </c>
      <c r="I129" s="111">
        <f>IF(RES_hhdet_tes!I129=0,"",RES_hhdet_tes!I129/RES_hhdet_fec!I129)</f>
        <v>2.5919074332034677</v>
      </c>
      <c r="J129" s="111">
        <f>IF(RES_hhdet_tes!J129=0,"",RES_hhdet_tes!J129/RES_hhdet_fec!J129)</f>
        <v>2.6698780274032918</v>
      </c>
      <c r="K129" s="111">
        <f>IF(RES_hhdet_tes!K129=0,"",RES_hhdet_tes!K129/RES_hhdet_fec!K129)</f>
        <v>2.7819890293491842</v>
      </c>
      <c r="L129" s="111">
        <f>IF(RES_hhdet_tes!L129=0,"",RES_hhdet_tes!L129/RES_hhdet_fec!L129)</f>
        <v>2.8873628565054537</v>
      </c>
      <c r="M129" s="111">
        <f>IF(RES_hhdet_tes!M129=0,"",RES_hhdet_tes!M129/RES_hhdet_fec!M129)</f>
        <v>2.9937682196403759</v>
      </c>
      <c r="N129" s="111">
        <f>IF(RES_hhdet_tes!N129=0,"",RES_hhdet_tes!N129/RES_hhdet_fec!N129)</f>
        <v>3.0890737567511963</v>
      </c>
      <c r="O129" s="111">
        <f>IF(RES_hhdet_tes!O129=0,"",RES_hhdet_tes!O129/RES_hhdet_fec!O129)</f>
        <v>3.2152488841173326</v>
      </c>
      <c r="P129" s="111">
        <f>IF(RES_hhdet_tes!P129=0,"",RES_hhdet_tes!P129/RES_hhdet_fec!P129)</f>
        <v>3.3109984932620709</v>
      </c>
      <c r="Q129" s="111">
        <f>IF(RES_hhdet_tes!Q129=0,"",RES_hhdet_tes!Q129/RES_hhdet_fec!Q129)</f>
        <v>3.4050388324551526</v>
      </c>
      <c r="R129" s="111">
        <f>IF(RES_hhdet_tes!R129=0,"",RES_hhdet_tes!R129/RES_hhdet_fec!R129)</f>
        <v>3.5022937026708694</v>
      </c>
      <c r="S129" s="111">
        <f>IF(RES_hhdet_tes!S129=0,"",RES_hhdet_tes!S129/RES_hhdet_fec!S129)</f>
        <v>3.613852017100331</v>
      </c>
      <c r="T129" s="111">
        <f>IF(RES_hhdet_tes!T129=0,"",RES_hhdet_tes!T129/RES_hhdet_fec!T129)</f>
        <v>3.718520727133741</v>
      </c>
      <c r="U129" s="111">
        <f>IF(RES_hhdet_tes!U129=0,"",RES_hhdet_tes!U129/RES_hhdet_fec!U129)</f>
        <v>3.8253429448023049</v>
      </c>
      <c r="V129" s="111">
        <f>IF(RES_hhdet_tes!V129=0,"",RES_hhdet_tes!V129/RES_hhdet_fec!V129)</f>
        <v>3.9363393785763332</v>
      </c>
      <c r="W129" s="111">
        <f>IF(RES_hhdet_tes!W129=0,"",RES_hhdet_tes!W129/RES_hhdet_fec!W129)</f>
        <v>4.0253712967128097</v>
      </c>
      <c r="DA129" s="63" t="s">
        <v>2027</v>
      </c>
    </row>
    <row r="130" spans="1:105" ht="12" customHeight="1" x14ac:dyDescent="0.25">
      <c r="A130" s="121" t="s">
        <v>55</v>
      </c>
      <c r="B130" s="124">
        <f>IF(RES_hhdet_tes!B130=0,"",RES_hhdet_tes!B130/RES_hhdet_fec!B130)</f>
        <v>0.80346827529262532</v>
      </c>
      <c r="C130" s="124">
        <f>IF(RES_hhdet_tes!C130=0,"",RES_hhdet_tes!C130/RES_hhdet_fec!C130)</f>
        <v>0.80641697942649371</v>
      </c>
      <c r="D130" s="124">
        <f>IF(RES_hhdet_tes!D130=0,"",RES_hhdet_tes!D130/RES_hhdet_fec!D130)</f>
        <v>0.80917707879269229</v>
      </c>
      <c r="E130" s="124">
        <f>IF(RES_hhdet_tes!E130=0,"",RES_hhdet_tes!E130/RES_hhdet_fec!E130)</f>
        <v>0.81312932542879379</v>
      </c>
      <c r="F130" s="124">
        <f>IF(RES_hhdet_tes!F130=0,"",RES_hhdet_tes!F130/RES_hhdet_fec!F130)</f>
        <v>0.81741257782703791</v>
      </c>
      <c r="G130" s="124">
        <f>IF(RES_hhdet_tes!G130=0,"",RES_hhdet_tes!G130/RES_hhdet_fec!G130)</f>
        <v>0.81745232258126244</v>
      </c>
      <c r="H130" s="124">
        <f>IF(RES_hhdet_tes!H130=0,"",RES_hhdet_tes!H130/RES_hhdet_fec!H130)</f>
        <v>0.82124828535957439</v>
      </c>
      <c r="I130" s="124">
        <f>IF(RES_hhdet_tes!I130=0,"",RES_hhdet_tes!I130/RES_hhdet_fec!I130)</f>
        <v>0.82592649445039279</v>
      </c>
      <c r="J130" s="124">
        <f>IF(RES_hhdet_tes!J130=0,"",RES_hhdet_tes!J130/RES_hhdet_fec!J130)</f>
        <v>0.83014069070168139</v>
      </c>
      <c r="K130" s="124">
        <f>IF(RES_hhdet_tes!K130=0,"",RES_hhdet_tes!K130/RES_hhdet_fec!K130)</f>
        <v>0.83691315752490236</v>
      </c>
      <c r="L130" s="124">
        <f>IF(RES_hhdet_tes!L130=0,"",RES_hhdet_tes!L130/RES_hhdet_fec!L130)</f>
        <v>0.84216677205939228</v>
      </c>
      <c r="M130" s="124">
        <f>IF(RES_hhdet_tes!M130=0,"",RES_hhdet_tes!M130/RES_hhdet_fec!M130)</f>
        <v>0.84600542096972564</v>
      </c>
      <c r="N130" s="124">
        <f>IF(RES_hhdet_tes!N130=0,"",RES_hhdet_tes!N130/RES_hhdet_fec!N130)</f>
        <v>0.84983099873570322</v>
      </c>
      <c r="O130" s="124">
        <f>IF(RES_hhdet_tes!O130=0,"",RES_hhdet_tes!O130/RES_hhdet_fec!O130)</f>
        <v>0.85341589489296332</v>
      </c>
      <c r="P130" s="124">
        <f>IF(RES_hhdet_tes!P130=0,"",RES_hhdet_tes!P130/RES_hhdet_fec!P130)</f>
        <v>0.85761437442551247</v>
      </c>
      <c r="Q130" s="124">
        <f>IF(RES_hhdet_tes!Q130=0,"",RES_hhdet_tes!Q130/RES_hhdet_fec!Q130)</f>
        <v>0.86230131233177643</v>
      </c>
      <c r="R130" s="124">
        <f>IF(RES_hhdet_tes!R130=0,"",RES_hhdet_tes!R130/RES_hhdet_fec!R130)</f>
        <v>0.86645034940980015</v>
      </c>
      <c r="S130" s="124">
        <f>IF(RES_hhdet_tes!S130=0,"",RES_hhdet_tes!S130/RES_hhdet_fec!S130)</f>
        <v>0.86878020570953807</v>
      </c>
      <c r="T130" s="124">
        <f>IF(RES_hhdet_tes!T130=0,"",RES_hhdet_tes!T130/RES_hhdet_fec!T130)</f>
        <v>0.87150324906162469</v>
      </c>
      <c r="U130" s="124">
        <f>IF(RES_hhdet_tes!U130=0,"",RES_hhdet_tes!U130/RES_hhdet_fec!U130)</f>
        <v>0.87613607391796378</v>
      </c>
      <c r="V130" s="124">
        <f>IF(RES_hhdet_tes!V130=0,"",RES_hhdet_tes!V130/RES_hhdet_fec!V130)</f>
        <v>0.88258637988343402</v>
      </c>
      <c r="W130" s="124">
        <f>IF(RES_hhdet_tes!W130=0,"",RES_hhdet_tes!W130/RES_hhdet_fec!W130)</f>
        <v>0.89335947420573614</v>
      </c>
      <c r="DA130" s="130" t="s">
        <v>2028</v>
      </c>
    </row>
    <row r="131" spans="1:105" ht="12" customHeight="1" x14ac:dyDescent="0.25">
      <c r="A131" s="97" t="s">
        <v>128</v>
      </c>
      <c r="B131" s="111">
        <f>IF(RES_hhdet_tes!B131=0,"",RES_hhdet_tes!B131/RES_hhdet_fec!B131)</f>
        <v>0.81926142102253341</v>
      </c>
      <c r="C131" s="111">
        <f>IF(RES_hhdet_tes!C131=0,"",RES_hhdet_tes!C131/RES_hhdet_fec!C131)</f>
        <v>0.821658603838472</v>
      </c>
      <c r="D131" s="111">
        <f>IF(RES_hhdet_tes!D131=0,"",RES_hhdet_tes!D131/RES_hhdet_fec!D131)</f>
        <v>0.82467517669118262</v>
      </c>
      <c r="E131" s="111">
        <f>IF(RES_hhdet_tes!E131=0,"",RES_hhdet_tes!E131/RES_hhdet_fec!E131)</f>
        <v>0.82744473106772898</v>
      </c>
      <c r="F131" s="111">
        <f>IF(RES_hhdet_tes!F131=0,"",RES_hhdet_tes!F131/RES_hhdet_fec!F131)</f>
        <v>0.82970296707897195</v>
      </c>
      <c r="G131" s="111">
        <f>IF(RES_hhdet_tes!G131=0,"",RES_hhdet_tes!G131/RES_hhdet_fec!G131)</f>
        <v>0.83060785160572947</v>
      </c>
      <c r="H131" s="111">
        <f>IF(RES_hhdet_tes!H131=0,"",RES_hhdet_tes!H131/RES_hhdet_fec!H131)</f>
        <v>0.83233037613638472</v>
      </c>
      <c r="I131" s="111">
        <f>IF(RES_hhdet_tes!I131=0,"",RES_hhdet_tes!I131/RES_hhdet_fec!I131)</f>
        <v>0.83614101948841402</v>
      </c>
      <c r="J131" s="111">
        <f>IF(RES_hhdet_tes!J131=0,"",RES_hhdet_tes!J131/RES_hhdet_fec!J131)</f>
        <v>0.84089168369224931</v>
      </c>
      <c r="K131" s="111">
        <f>IF(RES_hhdet_tes!K131=0,"",RES_hhdet_tes!K131/RES_hhdet_fec!K131)</f>
        <v>0.84577133548681682</v>
      </c>
      <c r="L131" s="111">
        <f>IF(RES_hhdet_tes!L131=0,"",RES_hhdet_tes!L131/RES_hhdet_fec!L131)</f>
        <v>0.85077377906762608</v>
      </c>
      <c r="M131" s="111">
        <f>IF(RES_hhdet_tes!M131=0,"",RES_hhdet_tes!M131/RES_hhdet_fec!M131)</f>
        <v>0.85624665262845812</v>
      </c>
      <c r="N131" s="111">
        <f>IF(RES_hhdet_tes!N131=0,"",RES_hhdet_tes!N131/RES_hhdet_fec!N131)</f>
        <v>0.86216631181659986</v>
      </c>
      <c r="O131" s="111">
        <f>IF(RES_hhdet_tes!O131=0,"",RES_hhdet_tes!O131/RES_hhdet_fec!O131)</f>
        <v>0.86729964456770681</v>
      </c>
      <c r="P131" s="111">
        <f>IF(RES_hhdet_tes!P131=0,"",RES_hhdet_tes!P131/RES_hhdet_fec!P131)</f>
        <v>0.87021115603720911</v>
      </c>
      <c r="Q131" s="111">
        <f>IF(RES_hhdet_tes!Q131=0,"",RES_hhdet_tes!Q131/RES_hhdet_fec!Q131)</f>
        <v>0.87341706201460723</v>
      </c>
      <c r="R131" s="111">
        <f>IF(RES_hhdet_tes!R131=0,"",RES_hhdet_tes!R131/RES_hhdet_fec!R131)</f>
        <v>0.87701088570726371</v>
      </c>
      <c r="S131" s="111">
        <f>IF(RES_hhdet_tes!S131=0,"",RES_hhdet_tes!S131/RES_hhdet_fec!S131)</f>
        <v>0.88062673958366422</v>
      </c>
      <c r="T131" s="111">
        <f>IF(RES_hhdet_tes!T131=0,"",RES_hhdet_tes!T131/RES_hhdet_fec!T131)</f>
        <v>0.8844149316264075</v>
      </c>
      <c r="U131" s="111">
        <f>IF(RES_hhdet_tes!U131=0,"",RES_hhdet_tes!U131/RES_hhdet_fec!U131)</f>
        <v>0.88845069306933511</v>
      </c>
      <c r="V131" s="111">
        <f>IF(RES_hhdet_tes!V131=0,"",RES_hhdet_tes!V131/RES_hhdet_fec!V131)</f>
        <v>0.89308846019675614</v>
      </c>
      <c r="W131" s="111">
        <f>IF(RES_hhdet_tes!W131=0,"",RES_hhdet_tes!W131/RES_hhdet_fec!W131)</f>
        <v>0.89900568868478359</v>
      </c>
      <c r="DA131" s="63" t="s">
        <v>2029</v>
      </c>
    </row>
    <row r="132" spans="1:105" ht="12" customHeight="1" x14ac:dyDescent="0.25">
      <c r="A132" s="97" t="s">
        <v>127</v>
      </c>
      <c r="B132" s="111">
        <f>IF(RES_hhdet_tes!B132=0,"",RES_hhdet_tes!B132/RES_hhdet_fec!B132)</f>
        <v>0.92372998107081561</v>
      </c>
      <c r="C132" s="111">
        <f>IF(RES_hhdet_tes!C132=0,"",RES_hhdet_tes!C132/RES_hhdet_fec!C132)</f>
        <v>0.92551358485157031</v>
      </c>
      <c r="D132" s="111">
        <f>IF(RES_hhdet_tes!D132=0,"",RES_hhdet_tes!D132/RES_hhdet_fec!D132)</f>
        <v>0.9262963603193487</v>
      </c>
      <c r="E132" s="111">
        <f>IF(RES_hhdet_tes!E132=0,"",RES_hhdet_tes!E132/RES_hhdet_fec!E132)</f>
        <v>0.92928955637915622</v>
      </c>
      <c r="F132" s="111">
        <f>IF(RES_hhdet_tes!F132=0,"",RES_hhdet_tes!F132/RES_hhdet_fec!F132)</f>
        <v>0.93206507858794252</v>
      </c>
      <c r="G132" s="111">
        <f>IF(RES_hhdet_tes!G132=0,"",RES_hhdet_tes!G132/RES_hhdet_fec!G132)</f>
        <v>0.93271642241045016</v>
      </c>
      <c r="H132" s="111">
        <f>IF(RES_hhdet_tes!H132=0,"",RES_hhdet_tes!H132/RES_hhdet_fec!H132)</f>
        <v>0.9450456510383517</v>
      </c>
      <c r="I132" s="111">
        <f>IF(RES_hhdet_tes!I132=0,"",RES_hhdet_tes!I132/RES_hhdet_fec!I132)</f>
        <v>0.94378841540980873</v>
      </c>
      <c r="J132" s="111">
        <f>IF(RES_hhdet_tes!J132=0,"",RES_hhdet_tes!J132/RES_hhdet_fec!J132)</f>
        <v>0.94062580784047645</v>
      </c>
      <c r="K132" s="111">
        <f>IF(RES_hhdet_tes!K132=0,"",RES_hhdet_tes!K132/RES_hhdet_fec!K132)</f>
        <v>0.94208726568074552</v>
      </c>
      <c r="L132" s="111">
        <f>IF(RES_hhdet_tes!L132=0,"",RES_hhdet_tes!L132/RES_hhdet_fec!L132)</f>
        <v>0.94976007397070639</v>
      </c>
      <c r="M132" s="111">
        <f>IF(RES_hhdet_tes!M132=0,"",RES_hhdet_tes!M132/RES_hhdet_fec!M132)</f>
        <v>0.94650668148190409</v>
      </c>
      <c r="N132" s="111">
        <f>IF(RES_hhdet_tes!N132=0,"",RES_hhdet_tes!N132/RES_hhdet_fec!N132)</f>
        <v>0.94860938720892163</v>
      </c>
      <c r="O132" s="111">
        <f>IF(RES_hhdet_tes!O132=0,"",RES_hhdet_tes!O132/RES_hhdet_fec!O132)</f>
        <v>0.95684734467946098</v>
      </c>
      <c r="P132" s="111">
        <f>IF(RES_hhdet_tes!P132=0,"",RES_hhdet_tes!P132/RES_hhdet_fec!P132)</f>
        <v>0.9573468917218444</v>
      </c>
      <c r="Q132" s="111">
        <f>IF(RES_hhdet_tes!Q132=0,"",RES_hhdet_tes!Q132/RES_hhdet_fec!Q132)</f>
        <v>0.96692821310349464</v>
      </c>
      <c r="R132" s="111">
        <f>IF(RES_hhdet_tes!R132=0,"",RES_hhdet_tes!R132/RES_hhdet_fec!R132)</f>
        <v>0.97074708766026951</v>
      </c>
      <c r="S132" s="111">
        <f>IF(RES_hhdet_tes!S132=0,"",RES_hhdet_tes!S132/RES_hhdet_fec!S132)</f>
        <v>0.96601740584289775</v>
      </c>
      <c r="T132" s="111">
        <f>IF(RES_hhdet_tes!T132=0,"",RES_hhdet_tes!T132/RES_hhdet_fec!T132)</f>
        <v>0.96195188527371922</v>
      </c>
      <c r="U132" s="111">
        <f>IF(RES_hhdet_tes!U132=0,"",RES_hhdet_tes!U132/RES_hhdet_fec!U132)</f>
        <v>0.96218438510696636</v>
      </c>
      <c r="V132" s="111">
        <f>IF(RES_hhdet_tes!V132=0,"",RES_hhdet_tes!V132/RES_hhdet_fec!V132)</f>
        <v>0.96337351814990047</v>
      </c>
      <c r="W132" s="111">
        <f>IF(RES_hhdet_tes!W132=0,"",RES_hhdet_tes!W132/RES_hhdet_fec!W132)</f>
        <v>0.96476863768884469</v>
      </c>
      <c r="DA132" s="63" t="s">
        <v>2030</v>
      </c>
    </row>
    <row r="133" spans="1:105" ht="12" customHeight="1" x14ac:dyDescent="0.25">
      <c r="A133" s="100" t="s">
        <v>203</v>
      </c>
      <c r="B133" s="112">
        <f>IF(RES_hhdet_tes!B133=0,"",RES_hhdet_tes!B133/RES_hhdet_fec!B133)</f>
        <v>0.8192614210225333</v>
      </c>
      <c r="C133" s="112">
        <f>IF(RES_hhdet_tes!C133=0,"",RES_hhdet_tes!C133/RES_hhdet_fec!C133)</f>
        <v>0.82246590269841879</v>
      </c>
      <c r="D133" s="112">
        <f>IF(RES_hhdet_tes!D133=0,"",RES_hhdet_tes!D133/RES_hhdet_fec!D133)</f>
        <v>0.82447490235252929</v>
      </c>
      <c r="E133" s="112">
        <f>IF(RES_hhdet_tes!E133=0,"",RES_hhdet_tes!E133/RES_hhdet_fec!E133)</f>
        <v>0.82976196713868444</v>
      </c>
      <c r="F133" s="112">
        <f>IF(RES_hhdet_tes!F133=0,"",RES_hhdet_tes!F133/RES_hhdet_fec!F133)</f>
        <v>0.83582154169686407</v>
      </c>
      <c r="G133" s="112">
        <f>IF(RES_hhdet_tes!G133=0,"",RES_hhdet_tes!G133/RES_hhdet_fec!G133)</f>
        <v>0.83679543093590125</v>
      </c>
      <c r="H133" s="112">
        <f>IF(RES_hhdet_tes!H133=0,"",RES_hhdet_tes!H133/RES_hhdet_fec!H133)</f>
        <v>0.84069020350690415</v>
      </c>
      <c r="I133" s="112">
        <f>IF(RES_hhdet_tes!I133=0,"",RES_hhdet_tes!I133/RES_hhdet_fec!I133)</f>
        <v>0.84520224472785932</v>
      </c>
      <c r="J133" s="112">
        <f>IF(RES_hhdet_tes!J133=0,"",RES_hhdet_tes!J133/RES_hhdet_fec!J133)</f>
        <v>0.8485075123296707</v>
      </c>
      <c r="K133" s="112">
        <f>IF(RES_hhdet_tes!K133=0,"",RES_hhdet_tes!K133/RES_hhdet_fec!K133)</f>
        <v>0.85465542883317314</v>
      </c>
      <c r="L133" s="112">
        <f>IF(RES_hhdet_tes!L133=0,"",RES_hhdet_tes!L133/RES_hhdet_fec!L133)</f>
        <v>0.85739935113788091</v>
      </c>
      <c r="M133" s="112">
        <f>IF(RES_hhdet_tes!M133=0,"",RES_hhdet_tes!M133/RES_hhdet_fec!M133)</f>
        <v>0.86061902691719816</v>
      </c>
      <c r="N133" s="112">
        <f>IF(RES_hhdet_tes!N133=0,"",RES_hhdet_tes!N133/RES_hhdet_fec!N133)</f>
        <v>0.86351363271714343</v>
      </c>
      <c r="O133" s="112">
        <f>IF(RES_hhdet_tes!O133=0,"",RES_hhdet_tes!O133/RES_hhdet_fec!O133)</f>
        <v>0.86623979729786693</v>
      </c>
      <c r="P133" s="112">
        <f>IF(RES_hhdet_tes!P133=0,"",RES_hhdet_tes!P133/RES_hhdet_fec!P133)</f>
        <v>0.87021080835498121</v>
      </c>
      <c r="Q133" s="112">
        <f>IF(RES_hhdet_tes!Q133=0,"",RES_hhdet_tes!Q133/RES_hhdet_fec!Q133)</f>
        <v>0.87277972224785738</v>
      </c>
      <c r="R133" s="112">
        <f>IF(RES_hhdet_tes!R133=0,"",RES_hhdet_tes!R133/RES_hhdet_fec!R133)</f>
        <v>0.87534911039010388</v>
      </c>
      <c r="S133" s="112">
        <f>IF(RES_hhdet_tes!S133=0,"",RES_hhdet_tes!S133/RES_hhdet_fec!S133)</f>
        <v>0.87676160555494986</v>
      </c>
      <c r="T133" s="112">
        <f>IF(RES_hhdet_tes!T133=0,"",RES_hhdet_tes!T133/RES_hhdet_fec!T133)</f>
        <v>0.87920894360256074</v>
      </c>
      <c r="U133" s="112">
        <f>IF(RES_hhdet_tes!U133=0,"",RES_hhdet_tes!U133/RES_hhdet_fec!U133)</f>
        <v>0.88291010565522021</v>
      </c>
      <c r="V133" s="112">
        <f>IF(RES_hhdet_tes!V133=0,"",RES_hhdet_tes!V133/RES_hhdet_fec!V133)</f>
        <v>0.88949906018711855</v>
      </c>
      <c r="W133" s="112">
        <f>IF(RES_hhdet_tes!W133=0,"",RES_hhdet_tes!W133/RES_hhdet_fec!W133)</f>
        <v>0.898369318197063</v>
      </c>
      <c r="DA133" s="131" t="s">
        <v>2031</v>
      </c>
    </row>
    <row r="134" spans="1:105" ht="12" customHeight="1" x14ac:dyDescent="0.25">
      <c r="A134" s="103" t="s">
        <v>52</v>
      </c>
      <c r="B134" s="113">
        <f>IF(RES_hhdet_tes!B134=0,"",RES_hhdet_tes!B134/RES_hhdet_fec!B134)</f>
        <v>1</v>
      </c>
      <c r="C134" s="113">
        <f>IF(RES_hhdet_tes!C134=0,"",RES_hhdet_tes!C134/RES_hhdet_fec!C134)</f>
        <v>1</v>
      </c>
      <c r="D134" s="113">
        <f>IF(RES_hhdet_tes!D134=0,"",RES_hhdet_tes!D134/RES_hhdet_fec!D134)</f>
        <v>1</v>
      </c>
      <c r="E134" s="113">
        <f>IF(RES_hhdet_tes!E134=0,"",RES_hhdet_tes!E134/RES_hhdet_fec!E134)</f>
        <v>1</v>
      </c>
      <c r="F134" s="113">
        <f>IF(RES_hhdet_tes!F134=0,"",RES_hhdet_tes!F134/RES_hhdet_fec!F134)</f>
        <v>1</v>
      </c>
      <c r="G134" s="113">
        <f>IF(RES_hhdet_tes!G134=0,"",RES_hhdet_tes!G134/RES_hhdet_fec!G134)</f>
        <v>1</v>
      </c>
      <c r="H134" s="113">
        <f>IF(RES_hhdet_tes!H134=0,"",RES_hhdet_tes!H134/RES_hhdet_fec!H134)</f>
        <v>1</v>
      </c>
      <c r="I134" s="113">
        <f>IF(RES_hhdet_tes!I134=0,"",RES_hhdet_tes!I134/RES_hhdet_fec!I134)</f>
        <v>1</v>
      </c>
      <c r="J134" s="113">
        <f>IF(RES_hhdet_tes!J134=0,"",RES_hhdet_tes!J134/RES_hhdet_fec!J134)</f>
        <v>1</v>
      </c>
      <c r="K134" s="113">
        <f>IF(RES_hhdet_tes!K134=0,"",RES_hhdet_tes!K134/RES_hhdet_fec!K134)</f>
        <v>1</v>
      </c>
      <c r="L134" s="113">
        <f>IF(RES_hhdet_tes!L134=0,"",RES_hhdet_tes!L134/RES_hhdet_fec!L134)</f>
        <v>1</v>
      </c>
      <c r="M134" s="113">
        <f>IF(RES_hhdet_tes!M134=0,"",RES_hhdet_tes!M134/RES_hhdet_fec!M134)</f>
        <v>1</v>
      </c>
      <c r="N134" s="113">
        <f>IF(RES_hhdet_tes!N134=0,"",RES_hhdet_tes!N134/RES_hhdet_fec!N134)</f>
        <v>1</v>
      </c>
      <c r="O134" s="113">
        <f>IF(RES_hhdet_tes!O134=0,"",RES_hhdet_tes!O134/RES_hhdet_fec!O134)</f>
        <v>1</v>
      </c>
      <c r="P134" s="113">
        <f>IF(RES_hhdet_tes!P134=0,"",RES_hhdet_tes!P134/RES_hhdet_fec!P134)</f>
        <v>1</v>
      </c>
      <c r="Q134" s="113">
        <f>IF(RES_hhdet_tes!Q134=0,"",RES_hhdet_tes!Q134/RES_hhdet_fec!Q134)</f>
        <v>1</v>
      </c>
      <c r="R134" s="113">
        <f>IF(RES_hhdet_tes!R134=0,"",RES_hhdet_tes!R134/RES_hhdet_fec!R134)</f>
        <v>1</v>
      </c>
      <c r="S134" s="113">
        <f>IF(RES_hhdet_tes!S134=0,"",RES_hhdet_tes!S134/RES_hhdet_fec!S134)</f>
        <v>1</v>
      </c>
      <c r="T134" s="113">
        <f>IF(RES_hhdet_tes!T134=0,"",RES_hhdet_tes!T134/RES_hhdet_fec!T134)</f>
        <v>1</v>
      </c>
      <c r="U134" s="113">
        <f>IF(RES_hhdet_tes!U134=0,"",RES_hhdet_tes!U134/RES_hhdet_fec!U134)</f>
        <v>1</v>
      </c>
      <c r="V134" s="113">
        <f>IF(RES_hhdet_tes!V134=0,"",RES_hhdet_tes!V134/RES_hhdet_fec!V134)</f>
        <v>1</v>
      </c>
      <c r="W134" s="113">
        <f>IF(RES_hhdet_tes!W134=0,"",RES_hhdet_tes!W134/RES_hhdet_fec!W134)</f>
        <v>1</v>
      </c>
      <c r="DA134" s="132" t="s">
        <v>2032</v>
      </c>
    </row>
    <row r="135" spans="1:105" ht="12" customHeight="1" x14ac:dyDescent="0.25">
      <c r="A135" s="106" t="s">
        <v>122</v>
      </c>
      <c r="B135" s="112">
        <f>IF(RES_hhdet_tes!B135=0,"",RES_hhdet_tes!B135/RES_hhdet_fec!B135)</f>
        <v>0.67508041869974345</v>
      </c>
      <c r="C135" s="112">
        <f>IF(RES_hhdet_tes!C135=0,"",RES_hhdet_tes!C135/RES_hhdet_fec!C135)</f>
        <v>0.67891310161851093</v>
      </c>
      <c r="D135" s="112">
        <f>IF(RES_hhdet_tes!D135=0,"",RES_hhdet_tes!D135/RES_hhdet_fec!D135)</f>
        <v>0.6832502357267275</v>
      </c>
      <c r="E135" s="112">
        <f>IF(RES_hhdet_tes!E135=0,"",RES_hhdet_tes!E135/RES_hhdet_fec!E135)</f>
        <v>0.68709092204394928</v>
      </c>
      <c r="F135" s="112">
        <f>IF(RES_hhdet_tes!F135=0,"",RES_hhdet_tes!F135/RES_hhdet_fec!F135)</f>
        <v>0.69071631341738271</v>
      </c>
      <c r="G135" s="112">
        <f>IF(RES_hhdet_tes!G135=0,"",RES_hhdet_tes!G135/RES_hhdet_fec!G135)</f>
        <v>0.69423234283924884</v>
      </c>
      <c r="H135" s="112">
        <f>IF(RES_hhdet_tes!H135=0,"",RES_hhdet_tes!H135/RES_hhdet_fec!H135)</f>
        <v>0.69940371123168854</v>
      </c>
      <c r="I135" s="112">
        <f>IF(RES_hhdet_tes!I135=0,"",RES_hhdet_tes!I135/RES_hhdet_fec!I135)</f>
        <v>0.7025459645889397</v>
      </c>
      <c r="J135" s="112">
        <f>IF(RES_hhdet_tes!J135=0,"",RES_hhdet_tes!J135/RES_hhdet_fec!J135)</f>
        <v>0.70358065654938884</v>
      </c>
      <c r="K135" s="112">
        <f>IF(RES_hhdet_tes!K135=0,"",RES_hhdet_tes!K135/RES_hhdet_fec!K135)</f>
        <v>0.70458230242489661</v>
      </c>
      <c r="L135" s="112">
        <f>IF(RES_hhdet_tes!L135=0,"",RES_hhdet_tes!L135/RES_hhdet_fec!L135)</f>
        <v>0.70699080103366119</v>
      </c>
      <c r="M135" s="112">
        <f>IF(RES_hhdet_tes!M135=0,"",RES_hhdet_tes!M135/RES_hhdet_fec!M135)</f>
        <v>0.71008858287060583</v>
      </c>
      <c r="N135" s="112">
        <f>IF(RES_hhdet_tes!N135=0,"",RES_hhdet_tes!N135/RES_hhdet_fec!N135)</f>
        <v>0.71384995759105285</v>
      </c>
      <c r="O135" s="112">
        <f>IF(RES_hhdet_tes!O135=0,"",RES_hhdet_tes!O135/RES_hhdet_fec!O135)</f>
        <v>0.71854166321178969</v>
      </c>
      <c r="P135" s="112">
        <f>IF(RES_hhdet_tes!P135=0,"",RES_hhdet_tes!P135/RES_hhdet_fec!P135)</f>
        <v>0.72214055581667924</v>
      </c>
      <c r="Q135" s="112">
        <f>IF(RES_hhdet_tes!Q135=0,"",RES_hhdet_tes!Q135/RES_hhdet_fec!Q135)</f>
        <v>0.72694178007671484</v>
      </c>
      <c r="R135" s="112">
        <f>IF(RES_hhdet_tes!R135=0,"",RES_hhdet_tes!R135/RES_hhdet_fec!R135)</f>
        <v>0.73235409330564138</v>
      </c>
      <c r="S135" s="112">
        <f>IF(RES_hhdet_tes!S135=0,"",RES_hhdet_tes!S135/RES_hhdet_fec!S135)</f>
        <v>0.7416909396938749</v>
      </c>
      <c r="T135" s="112">
        <f>IF(RES_hhdet_tes!T135=0,"",RES_hhdet_tes!T135/RES_hhdet_fec!T135)</f>
        <v>0.75227795617100801</v>
      </c>
      <c r="U135" s="112">
        <f>IF(RES_hhdet_tes!U135=0,"",RES_hhdet_tes!U135/RES_hhdet_fec!U135)</f>
        <v>0.75970244981942314</v>
      </c>
      <c r="V135" s="112">
        <f>IF(RES_hhdet_tes!V135=0,"",RES_hhdet_tes!V135/RES_hhdet_fec!V135)</f>
        <v>0.76587413332941512</v>
      </c>
      <c r="W135" s="112">
        <f>IF(RES_hhdet_tes!W135=0,"",RES_hhdet_tes!W135/RES_hhdet_fec!W135)</f>
        <v>0.77660770098757492</v>
      </c>
      <c r="DA135" s="131" t="s">
        <v>2033</v>
      </c>
    </row>
    <row r="136" spans="1:105" ht="12" customHeight="1" x14ac:dyDescent="0.25">
      <c r="A136" s="107" t="s">
        <v>121</v>
      </c>
      <c r="B136" s="113">
        <f>IF(RES_hhdet_tes!B136=0,"",RES_hhdet_tes!B136/RES_hhdet_fec!B136)</f>
        <v>0.84731506660730416</v>
      </c>
      <c r="C136" s="113">
        <f>IF(RES_hhdet_tes!C136=0,"",RES_hhdet_tes!C136/RES_hhdet_fec!C136)</f>
        <v>0.85027467881343399</v>
      </c>
      <c r="D136" s="113">
        <f>IF(RES_hhdet_tes!D136=0,"",RES_hhdet_tes!D136/RES_hhdet_fec!D136)</f>
        <v>0.85231939252564559</v>
      </c>
      <c r="E136" s="113">
        <f>IF(RES_hhdet_tes!E136=0,"",RES_hhdet_tes!E136/RES_hhdet_fec!E136)</f>
        <v>0.85618769158376906</v>
      </c>
      <c r="F136" s="113">
        <f>IF(RES_hhdet_tes!F136=0,"",RES_hhdet_tes!F136/RES_hhdet_fec!F136)</f>
        <v>0.85906420327110433</v>
      </c>
      <c r="G136" s="113">
        <f>IF(RES_hhdet_tes!G136=0,"",RES_hhdet_tes!G136/RES_hhdet_fec!G136)</f>
        <v>0.86119087847648113</v>
      </c>
      <c r="H136" s="113">
        <f>IF(RES_hhdet_tes!H136=0,"",RES_hhdet_tes!H136/RES_hhdet_fec!H136)</f>
        <v>0.88389352773058827</v>
      </c>
      <c r="I136" s="113">
        <f>IF(RES_hhdet_tes!I136=0,"",RES_hhdet_tes!I136/RES_hhdet_fec!I136)</f>
        <v>0.87936256699858073</v>
      </c>
      <c r="J136" s="113">
        <f>IF(RES_hhdet_tes!J136=0,"",RES_hhdet_tes!J136/RES_hhdet_fec!J136)</f>
        <v>0.87077656642649304</v>
      </c>
      <c r="K136" s="113">
        <f>IF(RES_hhdet_tes!K136=0,"",RES_hhdet_tes!K136/RES_hhdet_fec!K136)</f>
        <v>0.86928722402378023</v>
      </c>
      <c r="L136" s="113">
        <f>IF(RES_hhdet_tes!L136=0,"",RES_hhdet_tes!L136/RES_hhdet_fec!L136)</f>
        <v>0.88361039629407889</v>
      </c>
      <c r="M136" s="113">
        <f>IF(RES_hhdet_tes!M136=0,"",RES_hhdet_tes!M136/RES_hhdet_fec!M136)</f>
        <v>0.87567544121473095</v>
      </c>
      <c r="N136" s="113">
        <f>IF(RES_hhdet_tes!N136=0,"",RES_hhdet_tes!N136/RES_hhdet_fec!N136)</f>
        <v>0.87912265719285854</v>
      </c>
      <c r="O136" s="113">
        <f>IF(RES_hhdet_tes!O136=0,"",RES_hhdet_tes!O136/RES_hhdet_fec!O136)</f>
        <v>0.8965451287162256</v>
      </c>
      <c r="P136" s="113">
        <f>IF(RES_hhdet_tes!P136=0,"",RES_hhdet_tes!P136/RES_hhdet_fec!P136)</f>
        <v>0.89680861506577503</v>
      </c>
      <c r="Q136" s="113">
        <f>IF(RES_hhdet_tes!Q136=0,"",RES_hhdet_tes!Q136/RES_hhdet_fec!Q136)</f>
        <v>0.91835079829329125</v>
      </c>
      <c r="R136" s="113">
        <f>IF(RES_hhdet_tes!R136=0,"",RES_hhdet_tes!R136/RES_hhdet_fec!R136)</f>
        <v>0.92777694423838108</v>
      </c>
      <c r="S136" s="113">
        <f>IF(RES_hhdet_tes!S136=0,"",RES_hhdet_tes!S136/RES_hhdet_fec!S136)</f>
        <v>0.92072172036481237</v>
      </c>
      <c r="T136" s="113">
        <f>IF(RES_hhdet_tes!T136=0,"",RES_hhdet_tes!T136/RES_hhdet_fec!T136)</f>
        <v>0.91347711644488783</v>
      </c>
      <c r="U136" s="113">
        <f>IF(RES_hhdet_tes!U136=0,"",RES_hhdet_tes!U136/RES_hhdet_fec!U136)</f>
        <v>0.91399624811257141</v>
      </c>
      <c r="V136" s="113">
        <f>IF(RES_hhdet_tes!V136=0,"",RES_hhdet_tes!V136/RES_hhdet_fec!V136)</f>
        <v>0.91434964911637884</v>
      </c>
      <c r="W136" s="113">
        <f>IF(RES_hhdet_tes!W136=0,"",RES_hhdet_tes!W136/RES_hhdet_fec!W136)</f>
        <v>0.91492239459871394</v>
      </c>
      <c r="DA136" s="132" t="s">
        <v>2034</v>
      </c>
    </row>
    <row r="137" spans="1:105" ht="12" customHeight="1" x14ac:dyDescent="0.25">
      <c r="A137" s="108" t="s">
        <v>53</v>
      </c>
      <c r="B137" s="111">
        <f>IF(RES_hhdet_tes!B137=0,"",RES_hhdet_tes!B137/RES_hhdet_fec!B137)</f>
        <v>0.67508041869974345</v>
      </c>
      <c r="C137" s="111">
        <f>IF(RES_hhdet_tes!C137=0,"",RES_hhdet_tes!C137/RES_hhdet_fec!C137)</f>
        <v>0.67920480563816421</v>
      </c>
      <c r="D137" s="111">
        <f>IF(RES_hhdet_tes!D137=0,"",RES_hhdet_tes!D137/RES_hhdet_fec!D137)</f>
        <v>0.6833614943002575</v>
      </c>
      <c r="E137" s="111">
        <f>IF(RES_hhdet_tes!E137=0,"",RES_hhdet_tes!E137/RES_hhdet_fec!E137)</f>
        <v>0.68820877075996312</v>
      </c>
      <c r="F137" s="111">
        <f>IF(RES_hhdet_tes!F137=0,"",RES_hhdet_tes!F137/RES_hhdet_fec!F137)</f>
        <v>0.69284106880247498</v>
      </c>
      <c r="G137" s="111">
        <f>IF(RES_hhdet_tes!G137=0,"",RES_hhdet_tes!G137/RES_hhdet_fec!G137)</f>
        <v>0.6967805332905016</v>
      </c>
      <c r="H137" s="111">
        <f>IF(RES_hhdet_tes!H137=0,"",RES_hhdet_tes!H137/RES_hhdet_fec!H137)</f>
        <v>0.70106157385910306</v>
      </c>
      <c r="I137" s="111">
        <f>IF(RES_hhdet_tes!I137=0,"",RES_hhdet_tes!I137/RES_hhdet_fec!I137)</f>
        <v>0.70308850575273474</v>
      </c>
      <c r="J137" s="111">
        <f>IF(RES_hhdet_tes!J137=0,"",RES_hhdet_tes!J137/RES_hhdet_fec!J137)</f>
        <v>0.70416636647498232</v>
      </c>
      <c r="K137" s="111">
        <f>IF(RES_hhdet_tes!K137=0,"",RES_hhdet_tes!K137/RES_hhdet_fec!K137)</f>
        <v>0.70648738785057885</v>
      </c>
      <c r="L137" s="111">
        <f>IF(RES_hhdet_tes!L137=0,"",RES_hhdet_tes!L137/RES_hhdet_fec!L137)</f>
        <v>0.70785627326846268</v>
      </c>
      <c r="M137" s="111">
        <f>IF(RES_hhdet_tes!M137=0,"",RES_hhdet_tes!M137/RES_hhdet_fec!M137)</f>
        <v>0.71013630401740313</v>
      </c>
      <c r="N137" s="111">
        <f>IF(RES_hhdet_tes!N137=0,"",RES_hhdet_tes!N137/RES_hhdet_fec!N137)</f>
        <v>0.7134959080642912</v>
      </c>
      <c r="O137" s="111">
        <f>IF(RES_hhdet_tes!O137=0,"",RES_hhdet_tes!O137/RES_hhdet_fec!O137)</f>
        <v>0.71803305212610091</v>
      </c>
      <c r="P137" s="111">
        <f>IF(RES_hhdet_tes!P137=0,"",RES_hhdet_tes!P137/RES_hhdet_fec!P137)</f>
        <v>0.72082688038727238</v>
      </c>
      <c r="Q137" s="111">
        <f>IF(RES_hhdet_tes!Q137=0,"",RES_hhdet_tes!Q137/RES_hhdet_fec!Q137)</f>
        <v>0.72492554105761919</v>
      </c>
      <c r="R137" s="111">
        <f>IF(RES_hhdet_tes!R137=0,"",RES_hhdet_tes!R137/RES_hhdet_fec!R137)</f>
        <v>0.73101010690674306</v>
      </c>
      <c r="S137" s="111">
        <f>IF(RES_hhdet_tes!S137=0,"",RES_hhdet_tes!S137/RES_hhdet_fec!S137)</f>
        <v>0.7439650234702293</v>
      </c>
      <c r="T137" s="111">
        <f>IF(RES_hhdet_tes!T137=0,"",RES_hhdet_tes!T137/RES_hhdet_fec!T137)</f>
        <v>0.75254677273880932</v>
      </c>
      <c r="U137" s="111">
        <f>IF(RES_hhdet_tes!U137=0,"",RES_hhdet_tes!U137/RES_hhdet_fec!U137)</f>
        <v>0.75978571852693622</v>
      </c>
      <c r="V137" s="111">
        <f>IF(RES_hhdet_tes!V137=0,"",RES_hhdet_tes!V137/RES_hhdet_fec!V137)</f>
        <v>0.76588687876108108</v>
      </c>
      <c r="W137" s="111">
        <f>IF(RES_hhdet_tes!W137=0,"",RES_hhdet_tes!W137/RES_hhdet_fec!W137)</f>
        <v>0.77563393629460919</v>
      </c>
      <c r="DA137" s="63" t="s">
        <v>2035</v>
      </c>
    </row>
    <row r="138" spans="1:105" ht="12" customHeight="1" x14ac:dyDescent="0.25">
      <c r="A138" s="108" t="s">
        <v>52</v>
      </c>
      <c r="B138" s="111">
        <f>IF(RES_hhdet_tes!B138=0,"",RES_hhdet_tes!B138/RES_hhdet_fec!B138)</f>
        <v>1</v>
      </c>
      <c r="C138" s="111">
        <f>IF(RES_hhdet_tes!C138=0,"",RES_hhdet_tes!C138/RES_hhdet_fec!C138)</f>
        <v>1</v>
      </c>
      <c r="D138" s="111">
        <f>IF(RES_hhdet_tes!D138=0,"",RES_hhdet_tes!D138/RES_hhdet_fec!D138)</f>
        <v>1</v>
      </c>
      <c r="E138" s="111">
        <f>IF(RES_hhdet_tes!E138=0,"",RES_hhdet_tes!E138/RES_hhdet_fec!E138)</f>
        <v>1</v>
      </c>
      <c r="F138" s="111">
        <f>IF(RES_hhdet_tes!F138=0,"",RES_hhdet_tes!F138/RES_hhdet_fec!F138)</f>
        <v>1</v>
      </c>
      <c r="G138" s="111">
        <f>IF(RES_hhdet_tes!G138=0,"",RES_hhdet_tes!G138/RES_hhdet_fec!G138)</f>
        <v>1</v>
      </c>
      <c r="H138" s="111">
        <f>IF(RES_hhdet_tes!H138=0,"",RES_hhdet_tes!H138/RES_hhdet_fec!H138)</f>
        <v>1</v>
      </c>
      <c r="I138" s="111">
        <f>IF(RES_hhdet_tes!I138=0,"",RES_hhdet_tes!I138/RES_hhdet_fec!I138)</f>
        <v>1</v>
      </c>
      <c r="J138" s="111">
        <f>IF(RES_hhdet_tes!J138=0,"",RES_hhdet_tes!J138/RES_hhdet_fec!J138)</f>
        <v>1</v>
      </c>
      <c r="K138" s="111">
        <f>IF(RES_hhdet_tes!K138=0,"",RES_hhdet_tes!K138/RES_hhdet_fec!K138)</f>
        <v>1</v>
      </c>
      <c r="L138" s="111">
        <f>IF(RES_hhdet_tes!L138=0,"",RES_hhdet_tes!L138/RES_hhdet_fec!L138)</f>
        <v>1</v>
      </c>
      <c r="M138" s="111">
        <f>IF(RES_hhdet_tes!M138=0,"",RES_hhdet_tes!M138/RES_hhdet_fec!M138)</f>
        <v>1</v>
      </c>
      <c r="N138" s="111">
        <f>IF(RES_hhdet_tes!N138=0,"",RES_hhdet_tes!N138/RES_hhdet_fec!N138)</f>
        <v>1</v>
      </c>
      <c r="O138" s="111">
        <f>IF(RES_hhdet_tes!O138=0,"",RES_hhdet_tes!O138/RES_hhdet_fec!O138)</f>
        <v>1</v>
      </c>
      <c r="P138" s="111">
        <f>IF(RES_hhdet_tes!P138=0,"",RES_hhdet_tes!P138/RES_hhdet_fec!P138)</f>
        <v>1</v>
      </c>
      <c r="Q138" s="111">
        <f>IF(RES_hhdet_tes!Q138=0,"",RES_hhdet_tes!Q138/RES_hhdet_fec!Q138)</f>
        <v>1</v>
      </c>
      <c r="R138" s="111">
        <f>IF(RES_hhdet_tes!R138=0,"",RES_hhdet_tes!R138/RES_hhdet_fec!R138)</f>
        <v>1</v>
      </c>
      <c r="S138" s="111">
        <f>IF(RES_hhdet_tes!S138=0,"",RES_hhdet_tes!S138/RES_hhdet_fec!S138)</f>
        <v>1</v>
      </c>
      <c r="T138" s="111">
        <f>IF(RES_hhdet_tes!T138=0,"",RES_hhdet_tes!T138/RES_hhdet_fec!T138)</f>
        <v>1</v>
      </c>
      <c r="U138" s="111">
        <f>IF(RES_hhdet_tes!U138=0,"",RES_hhdet_tes!U138/RES_hhdet_fec!U138)</f>
        <v>1</v>
      </c>
      <c r="V138" s="111">
        <f>IF(RES_hhdet_tes!V138=0,"",RES_hhdet_tes!V138/RES_hhdet_fec!V138)</f>
        <v>1</v>
      </c>
      <c r="W138" s="111">
        <f>IF(RES_hhdet_tes!W138=0,"",RES_hhdet_tes!W138/RES_hhdet_fec!W138)</f>
        <v>1</v>
      </c>
      <c r="DA138" s="63" t="s">
        <v>2036</v>
      </c>
    </row>
    <row r="139" spans="1:105" ht="12" customHeight="1" x14ac:dyDescent="0.25">
      <c r="A139" s="121" t="s">
        <v>54</v>
      </c>
      <c r="B139" s="124">
        <f>IF(RES_hhdet_tes!B139=0,"",RES_hhdet_tes!B139/RES_hhdet_fec!B139)</f>
        <v>0.75085515510034007</v>
      </c>
      <c r="C139" s="124">
        <f>IF(RES_hhdet_tes!C139=0,"",RES_hhdet_tes!C139/RES_hhdet_fec!C139)</f>
        <v>0.75326293134528111</v>
      </c>
      <c r="D139" s="124">
        <f>IF(RES_hhdet_tes!D139=0,"",RES_hhdet_tes!D139/RES_hhdet_fec!D139)</f>
        <v>0.7560999781331359</v>
      </c>
      <c r="E139" s="124">
        <f>IF(RES_hhdet_tes!E139=0,"",RES_hhdet_tes!E139/RES_hhdet_fec!E139)</f>
        <v>0.75895814456476796</v>
      </c>
      <c r="F139" s="124">
        <f>IF(RES_hhdet_tes!F139=0,"",RES_hhdet_tes!F139/RES_hhdet_fec!F139)</f>
        <v>0.76167004505213776</v>
      </c>
      <c r="G139" s="124">
        <f>IF(RES_hhdet_tes!G139=0,"",RES_hhdet_tes!G139/RES_hhdet_fec!G139)</f>
        <v>0.76421568289884134</v>
      </c>
      <c r="H139" s="124">
        <f>IF(RES_hhdet_tes!H139=0,"",RES_hhdet_tes!H139/RES_hhdet_fec!H139)</f>
        <v>0.76785845075563419</v>
      </c>
      <c r="I139" s="124">
        <f>IF(RES_hhdet_tes!I139=0,"",RES_hhdet_tes!I139/RES_hhdet_fec!I139)</f>
        <v>0.77019133338285839</v>
      </c>
      <c r="J139" s="124">
        <f>IF(RES_hhdet_tes!J139=0,"",RES_hhdet_tes!J139/RES_hhdet_fec!J139)</f>
        <v>0.77169358695964996</v>
      </c>
      <c r="K139" s="124">
        <f>IF(RES_hhdet_tes!K139=0,"",RES_hhdet_tes!K139/RES_hhdet_fec!K139)</f>
        <v>0.77372524273471832</v>
      </c>
      <c r="L139" s="124">
        <f>IF(RES_hhdet_tes!L139=0,"",RES_hhdet_tes!L139/RES_hhdet_fec!L139)</f>
        <v>0.77581140327547848</v>
      </c>
      <c r="M139" s="124">
        <f>IF(RES_hhdet_tes!M139=0,"",RES_hhdet_tes!M139/RES_hhdet_fec!M139)</f>
        <v>0.77818944639334919</v>
      </c>
      <c r="N139" s="124">
        <f>IF(RES_hhdet_tes!N139=0,"",RES_hhdet_tes!N139/RES_hhdet_fec!N139)</f>
        <v>0.78081336963051207</v>
      </c>
      <c r="O139" s="124">
        <f>IF(RES_hhdet_tes!O139=0,"",RES_hhdet_tes!O139/RES_hhdet_fec!O139)</f>
        <v>0.7835215778765352</v>
      </c>
      <c r="P139" s="124">
        <f>IF(RES_hhdet_tes!P139=0,"",RES_hhdet_tes!P139/RES_hhdet_fec!P139)</f>
        <v>0.78618554350247061</v>
      </c>
      <c r="Q139" s="124">
        <f>IF(RES_hhdet_tes!Q139=0,"",RES_hhdet_tes!Q139/RES_hhdet_fec!Q139)</f>
        <v>0.79010006335587069</v>
      </c>
      <c r="R139" s="124">
        <f>IF(RES_hhdet_tes!R139=0,"",RES_hhdet_tes!R139/RES_hhdet_fec!R139)</f>
        <v>0.79566324028507107</v>
      </c>
      <c r="S139" s="124">
        <f>IF(RES_hhdet_tes!S139=0,"",RES_hhdet_tes!S139/RES_hhdet_fec!S139)</f>
        <v>0.80353766381372704</v>
      </c>
      <c r="T139" s="124">
        <f>IF(RES_hhdet_tes!T139=0,"",RES_hhdet_tes!T139/RES_hhdet_fec!T139)</f>
        <v>0.81298608362154523</v>
      </c>
      <c r="U139" s="124">
        <f>IF(RES_hhdet_tes!U139=0,"",RES_hhdet_tes!U139/RES_hhdet_fec!U139)</f>
        <v>0.82341754896458896</v>
      </c>
      <c r="V139" s="124">
        <f>IF(RES_hhdet_tes!V139=0,"",RES_hhdet_tes!V139/RES_hhdet_fec!V139)</f>
        <v>0.83492773403889542</v>
      </c>
      <c r="W139" s="124">
        <f>IF(RES_hhdet_tes!W139=0,"",RES_hhdet_tes!W139/RES_hhdet_fec!W139)</f>
        <v>0.84577963239016007</v>
      </c>
      <c r="DA139" s="130" t="s">
        <v>2037</v>
      </c>
    </row>
    <row r="140" spans="1:105" ht="12" customHeight="1" x14ac:dyDescent="0.25">
      <c r="A140" s="97" t="s">
        <v>50</v>
      </c>
      <c r="B140" s="111">
        <f>IF(RES_hhdet_tes!B140=0,"",RES_hhdet_tes!B140/RES_hhdet_fec!B140)</f>
        <v>0.60693797014948769</v>
      </c>
      <c r="C140" s="111">
        <f>IF(RES_hhdet_tes!C140=0,"",RES_hhdet_tes!C140/RES_hhdet_fec!C140)</f>
        <v>0.60784962669071152</v>
      </c>
      <c r="D140" s="111">
        <f>IF(RES_hhdet_tes!D140=0,"",RES_hhdet_tes!D140/RES_hhdet_fec!D140)</f>
        <v>0.60874121353502175</v>
      </c>
      <c r="E140" s="111">
        <f>IF(RES_hhdet_tes!E140=0,"",RES_hhdet_tes!E140/RES_hhdet_fec!E140)</f>
        <v>0.60973410756821489</v>
      </c>
      <c r="F140" s="111">
        <f>IF(RES_hhdet_tes!F140=0,"",RES_hhdet_tes!F140/RES_hhdet_fec!F140)</f>
        <v>0.61089260557766256</v>
      </c>
      <c r="G140" s="111">
        <f>IF(RES_hhdet_tes!G140=0,"",RES_hhdet_tes!G140/RES_hhdet_fec!G140)</f>
        <v>0.61199850943748402</v>
      </c>
      <c r="H140" s="111">
        <f>IF(RES_hhdet_tes!H140=0,"",RES_hhdet_tes!H140/RES_hhdet_fec!H140)</f>
        <v>0.61344760768100948</v>
      </c>
      <c r="I140" s="111">
        <f>IF(RES_hhdet_tes!I140=0,"",RES_hhdet_tes!I140/RES_hhdet_fec!I140)</f>
        <v>0.6141925265059528</v>
      </c>
      <c r="J140" s="111">
        <f>IF(RES_hhdet_tes!J140=0,"",RES_hhdet_tes!J140/RES_hhdet_fec!J140)</f>
        <v>0.6143618226138966</v>
      </c>
      <c r="K140" s="111">
        <f>IF(RES_hhdet_tes!K140=0,"",RES_hhdet_tes!K140/RES_hhdet_fec!K140)</f>
        <v>0.61463674199544838</v>
      </c>
      <c r="L140" s="111">
        <f>IF(RES_hhdet_tes!L140=0,"",RES_hhdet_tes!L140/RES_hhdet_fec!L140)</f>
        <v>0.61487689078136121</v>
      </c>
      <c r="M140" s="111">
        <f>IF(RES_hhdet_tes!M140=0,"",RES_hhdet_tes!M140/RES_hhdet_fec!M140)</f>
        <v>0.61508000595183165</v>
      </c>
      <c r="N140" s="111">
        <f>IF(RES_hhdet_tes!N140=0,"",RES_hhdet_tes!N140/RES_hhdet_fec!N140)</f>
        <v>0.61531428125613141</v>
      </c>
      <c r="O140" s="111">
        <f>IF(RES_hhdet_tes!O140=0,"",RES_hhdet_tes!O140/RES_hhdet_fec!O140)</f>
        <v>0.61555793155587235</v>
      </c>
      <c r="P140" s="111">
        <f>IF(RES_hhdet_tes!P140=0,"",RES_hhdet_tes!P140/RES_hhdet_fec!P140)</f>
        <v>0.61569376353379668</v>
      </c>
      <c r="Q140" s="111">
        <f>IF(RES_hhdet_tes!Q140=0,"",RES_hhdet_tes!Q140/RES_hhdet_fec!Q140)</f>
        <v>0.61579827538884047</v>
      </c>
      <c r="R140" s="111">
        <f>IF(RES_hhdet_tes!R140=0,"",RES_hhdet_tes!R140/RES_hhdet_fec!R140)</f>
        <v>0.61601886974260789</v>
      </c>
      <c r="S140" s="111">
        <f>IF(RES_hhdet_tes!S140=0,"",RES_hhdet_tes!S140/RES_hhdet_fec!S140)</f>
        <v>0.61633988060198397</v>
      </c>
      <c r="T140" s="111">
        <f>IF(RES_hhdet_tes!T140=0,"",RES_hhdet_tes!T140/RES_hhdet_fec!T140)</f>
        <v>0.61660060114703563</v>
      </c>
      <c r="U140" s="111">
        <f>IF(RES_hhdet_tes!U140=0,"",RES_hhdet_tes!U140/RES_hhdet_fec!U140)</f>
        <v>0.61706507099591767</v>
      </c>
      <c r="V140" s="111">
        <f>IF(RES_hhdet_tes!V140=0,"",RES_hhdet_tes!V140/RES_hhdet_fec!V140)</f>
        <v>0.61796308388486199</v>
      </c>
      <c r="W140" s="111">
        <f>IF(RES_hhdet_tes!W140=0,"",RES_hhdet_tes!W140/RES_hhdet_fec!W140)</f>
        <v>0.61956584092393507</v>
      </c>
      <c r="DA140" s="63" t="s">
        <v>2038</v>
      </c>
    </row>
    <row r="141" spans="1:105" ht="12" customHeight="1" x14ac:dyDescent="0.25">
      <c r="A141" s="109" t="s">
        <v>120</v>
      </c>
      <c r="B141" s="45">
        <f>IF(RES_hhdet_tes!B141=0,"",RES_hhdet_tes!B141/RES_hhdet_fec!B141)</f>
        <v>0.75203140466876173</v>
      </c>
      <c r="C141" s="45">
        <f>IF(RES_hhdet_tes!C141=0,"",RES_hhdet_tes!C141/RES_hhdet_fec!C141)</f>
        <v>0.75442111885132002</v>
      </c>
      <c r="D141" s="45">
        <f>IF(RES_hhdet_tes!D141=0,"",RES_hhdet_tes!D141/RES_hhdet_fec!D141)</f>
        <v>0.75720657574642491</v>
      </c>
      <c r="E141" s="45">
        <f>IF(RES_hhdet_tes!E141=0,"",RES_hhdet_tes!E141/RES_hhdet_fec!E141)</f>
        <v>0.75997632215390964</v>
      </c>
      <c r="F141" s="45">
        <f>IF(RES_hhdet_tes!F141=0,"",RES_hhdet_tes!F141/RES_hhdet_fec!F141)</f>
        <v>0.76270473276528439</v>
      </c>
      <c r="G141" s="45">
        <f>IF(RES_hhdet_tes!G141=0,"",RES_hhdet_tes!G141/RES_hhdet_fec!G141)</f>
        <v>0.76527645672321909</v>
      </c>
      <c r="H141" s="45">
        <f>IF(RES_hhdet_tes!H141=0,"",RES_hhdet_tes!H141/RES_hhdet_fec!H141)</f>
        <v>0.76887689920729974</v>
      </c>
      <c r="I141" s="45">
        <f>IF(RES_hhdet_tes!I141=0,"",RES_hhdet_tes!I141/RES_hhdet_fec!I141)</f>
        <v>0.77115473312511007</v>
      </c>
      <c r="J141" s="45">
        <f>IF(RES_hhdet_tes!J141=0,"",RES_hhdet_tes!J141/RES_hhdet_fec!J141)</f>
        <v>0.77257093492640294</v>
      </c>
      <c r="K141" s="45">
        <f>IF(RES_hhdet_tes!K141=0,"",RES_hhdet_tes!K141/RES_hhdet_fec!K141)</f>
        <v>0.77455214973411213</v>
      </c>
      <c r="L141" s="45">
        <f>IF(RES_hhdet_tes!L141=0,"",RES_hhdet_tes!L141/RES_hhdet_fec!L141)</f>
        <v>0.77657889563017979</v>
      </c>
      <c r="M141" s="45">
        <f>IF(RES_hhdet_tes!M141=0,"",RES_hhdet_tes!M141/RES_hhdet_fec!M141)</f>
        <v>0.77875895702141262</v>
      </c>
      <c r="N141" s="45">
        <f>IF(RES_hhdet_tes!N141=0,"",RES_hhdet_tes!N141/RES_hhdet_fec!N141)</f>
        <v>0.78117790097215511</v>
      </c>
      <c r="O141" s="45">
        <f>IF(RES_hhdet_tes!O141=0,"",RES_hhdet_tes!O141/RES_hhdet_fec!O141)</f>
        <v>0.78386787318641005</v>
      </c>
      <c r="P141" s="45">
        <f>IF(RES_hhdet_tes!P141=0,"",RES_hhdet_tes!P141/RES_hhdet_fec!P141)</f>
        <v>0.78658818475112002</v>
      </c>
      <c r="Q141" s="45">
        <f>IF(RES_hhdet_tes!Q141=0,"",RES_hhdet_tes!Q141/RES_hhdet_fec!Q141)</f>
        <v>0.79065196235593627</v>
      </c>
      <c r="R141" s="45">
        <f>IF(RES_hhdet_tes!R141=0,"",RES_hhdet_tes!R141/RES_hhdet_fec!R141)</f>
        <v>0.79630675531474615</v>
      </c>
      <c r="S141" s="45">
        <f>IF(RES_hhdet_tes!S141=0,"",RES_hhdet_tes!S141/RES_hhdet_fec!S141)</f>
        <v>0.80418814652094517</v>
      </c>
      <c r="T141" s="45">
        <f>IF(RES_hhdet_tes!T141=0,"",RES_hhdet_tes!T141/RES_hhdet_fec!T141)</f>
        <v>0.81360407032806248</v>
      </c>
      <c r="U141" s="45">
        <f>IF(RES_hhdet_tes!U141=0,"",RES_hhdet_tes!U141/RES_hhdet_fec!U141)</f>
        <v>0.82406240413249487</v>
      </c>
      <c r="V141" s="45">
        <f>IF(RES_hhdet_tes!V141=0,"",RES_hhdet_tes!V141/RES_hhdet_fec!V141)</f>
        <v>0.83560074508759397</v>
      </c>
      <c r="W141" s="45">
        <f>IF(RES_hhdet_tes!W141=0,"",RES_hhdet_tes!W141/RES_hhdet_fec!W141)</f>
        <v>0.8466057369155553</v>
      </c>
      <c r="DA141" s="60" t="s">
        <v>2039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>
        <f>IF(RES_hhdet_tes!B143=0,"",RES_hhdet_tes!B143/RES_hhdet_fec!B143)</f>
        <v>1.1492103766207411</v>
      </c>
      <c r="C143" s="119">
        <f>IF(RES_hhdet_tes!C143=0,"",RES_hhdet_tes!C143/RES_hhdet_fec!C143)</f>
        <v>1.2035997252804966</v>
      </c>
      <c r="D143" s="119">
        <f>IF(RES_hhdet_tes!D143=0,"",RES_hhdet_tes!D143/RES_hhdet_fec!D143)</f>
        <v>1.229118010157626</v>
      </c>
      <c r="E143" s="119">
        <f>IF(RES_hhdet_tes!E143=0,"",RES_hhdet_tes!E143/RES_hhdet_fec!E143)</f>
        <v>1.276927914670219</v>
      </c>
      <c r="F143" s="119">
        <f>IF(RES_hhdet_tes!F143=0,"",RES_hhdet_tes!F143/RES_hhdet_fec!F143)</f>
        <v>1.2983737002799296</v>
      </c>
      <c r="G143" s="119">
        <f>IF(RES_hhdet_tes!G143=0,"",RES_hhdet_tes!G143/RES_hhdet_fec!G143)</f>
        <v>1.3555454055260865</v>
      </c>
      <c r="H143" s="119">
        <f>IF(RES_hhdet_tes!H143=0,"",RES_hhdet_tes!H143/RES_hhdet_fec!H143)</f>
        <v>1.3474267294036437</v>
      </c>
      <c r="I143" s="119">
        <f>IF(RES_hhdet_tes!I143=0,"",RES_hhdet_tes!I143/RES_hhdet_fec!I143)</f>
        <v>1.395309342573765</v>
      </c>
      <c r="J143" s="119">
        <f>IF(RES_hhdet_tes!J143=0,"",RES_hhdet_tes!J143/RES_hhdet_fec!J143)</f>
        <v>1.3980265323603971</v>
      </c>
      <c r="K143" s="119">
        <f>IF(RES_hhdet_tes!K143=0,"",RES_hhdet_tes!K143/RES_hhdet_fec!K143)</f>
        <v>1.4629281462860146</v>
      </c>
      <c r="L143" s="119">
        <f>IF(RES_hhdet_tes!L143=0,"",RES_hhdet_tes!L143/RES_hhdet_fec!L143)</f>
        <v>1.4952702687046071</v>
      </c>
      <c r="M143" s="119">
        <f>IF(RES_hhdet_tes!M143=0,"",RES_hhdet_tes!M143/RES_hhdet_fec!M143)</f>
        <v>1.5145907316078049</v>
      </c>
      <c r="N143" s="119">
        <f>IF(RES_hhdet_tes!N143=0,"",RES_hhdet_tes!N143/RES_hhdet_fec!N143)</f>
        <v>1.5404184871715878</v>
      </c>
      <c r="O143" s="119">
        <f>IF(RES_hhdet_tes!O143=0,"",RES_hhdet_tes!O143/RES_hhdet_fec!O143)</f>
        <v>1.5759465175016185</v>
      </c>
      <c r="P143" s="119">
        <f>IF(RES_hhdet_tes!P143=0,"",RES_hhdet_tes!P143/RES_hhdet_fec!P143)</f>
        <v>1.5980799674225137</v>
      </c>
      <c r="Q143" s="119">
        <f>IF(RES_hhdet_tes!Q143=0,"",RES_hhdet_tes!Q143/RES_hhdet_fec!Q143)</f>
        <v>1.715957450943346</v>
      </c>
      <c r="R143" s="119">
        <f>IF(RES_hhdet_tes!R143=0,"",RES_hhdet_tes!R143/RES_hhdet_fec!R143)</f>
        <v>1.7653073070872345</v>
      </c>
      <c r="S143" s="119">
        <f>IF(RES_hhdet_tes!S143=0,"",RES_hhdet_tes!S143/RES_hhdet_fec!S143)</f>
        <v>1.8185938702687476</v>
      </c>
      <c r="T143" s="119">
        <f>IF(RES_hhdet_tes!T143=0,"",RES_hhdet_tes!T143/RES_hhdet_fec!T143)</f>
        <v>1.9152331369946487</v>
      </c>
      <c r="U143" s="119">
        <f>IF(RES_hhdet_tes!U143=0,"",RES_hhdet_tes!U143/RES_hhdet_fec!U143)</f>
        <v>1.9174025445602165</v>
      </c>
      <c r="V143" s="119">
        <f>IF(RES_hhdet_tes!V143=0,"",RES_hhdet_tes!V143/RES_hhdet_fec!V143)</f>
        <v>2.1145997755632675</v>
      </c>
      <c r="W143" s="119">
        <f>IF(RES_hhdet_tes!W143=0,"",RES_hhdet_tes!W143/RES_hhdet_fec!W143)</f>
        <v>2.1031355147176227</v>
      </c>
      <c r="DA143" s="129" t="s">
        <v>2040</v>
      </c>
    </row>
    <row r="144" spans="1:105" ht="12.95" customHeight="1" x14ac:dyDescent="0.25">
      <c r="A144" s="121" t="s">
        <v>57</v>
      </c>
      <c r="B144" s="124">
        <f>IF(RES_hhdet_tes!B144=0,"",RES_hhdet_tes!B144/RES_hhdet_fec!B144)</f>
        <v>1.3843827850657524</v>
      </c>
      <c r="C144" s="124">
        <f>IF(RES_hhdet_tes!C144=0,"",RES_hhdet_tes!C144/RES_hhdet_fec!C144)</f>
        <v>1.423840422581689</v>
      </c>
      <c r="D144" s="124">
        <f>IF(RES_hhdet_tes!D144=0,"",RES_hhdet_tes!D144/RES_hhdet_fec!D144)</f>
        <v>1.4879950358697867</v>
      </c>
      <c r="E144" s="124">
        <f>IF(RES_hhdet_tes!E144=0,"",RES_hhdet_tes!E144/RES_hhdet_fec!E144)</f>
        <v>1.5492786384588393</v>
      </c>
      <c r="F144" s="124">
        <f>IF(RES_hhdet_tes!F144=0,"",RES_hhdet_tes!F144/RES_hhdet_fec!F144)</f>
        <v>1.5996468291528823</v>
      </c>
      <c r="G144" s="124">
        <f>IF(RES_hhdet_tes!G144=0,"",RES_hhdet_tes!G144/RES_hhdet_fec!G144)</f>
        <v>1.6489311484473295</v>
      </c>
      <c r="H144" s="124">
        <f>IF(RES_hhdet_tes!H144=0,"",RES_hhdet_tes!H144/RES_hhdet_fec!H144)</f>
        <v>1.6895415625990873</v>
      </c>
      <c r="I144" s="124">
        <f>IF(RES_hhdet_tes!I144=0,"",RES_hhdet_tes!I144/RES_hhdet_fec!I144)</f>
        <v>1.750654456660625</v>
      </c>
      <c r="J144" s="124">
        <f>IF(RES_hhdet_tes!J144=0,"",RES_hhdet_tes!J144/RES_hhdet_fec!J144)</f>
        <v>1.8013469886736215</v>
      </c>
      <c r="K144" s="124">
        <f>IF(RES_hhdet_tes!K144=0,"",RES_hhdet_tes!K144/RES_hhdet_fec!K144)</f>
        <v>1.8760639668546095</v>
      </c>
      <c r="L144" s="124">
        <f>IF(RES_hhdet_tes!L144=0,"",RES_hhdet_tes!L144/RES_hhdet_fec!L144)</f>
        <v>1.9271153400597734</v>
      </c>
      <c r="M144" s="124">
        <f>IF(RES_hhdet_tes!M144=0,"",RES_hhdet_tes!M144/RES_hhdet_fec!M144)</f>
        <v>1.9856164388806101</v>
      </c>
      <c r="N144" s="124">
        <f>IF(RES_hhdet_tes!N144=0,"",RES_hhdet_tes!N144/RES_hhdet_fec!N144)</f>
        <v>2.0442438014191935</v>
      </c>
      <c r="O144" s="124">
        <f>IF(RES_hhdet_tes!O144=0,"",RES_hhdet_tes!O144/RES_hhdet_fec!O144)</f>
        <v>2.1295674930423036</v>
      </c>
      <c r="P144" s="124">
        <f>IF(RES_hhdet_tes!P144=0,"",RES_hhdet_tes!P144/RES_hhdet_fec!P144)</f>
        <v>2.2369308727550643</v>
      </c>
      <c r="Q144" s="124">
        <f>IF(RES_hhdet_tes!Q144=0,"",RES_hhdet_tes!Q144/RES_hhdet_fec!Q144)</f>
        <v>2.3545979649802788</v>
      </c>
      <c r="R144" s="124">
        <f>IF(RES_hhdet_tes!R144=0,"",RES_hhdet_tes!R144/RES_hhdet_fec!R144)</f>
        <v>2.4782870264672958</v>
      </c>
      <c r="S144" s="124">
        <f>IF(RES_hhdet_tes!S144=0,"",RES_hhdet_tes!S144/RES_hhdet_fec!S144)</f>
        <v>2.6252070182834246</v>
      </c>
      <c r="T144" s="124">
        <f>IF(RES_hhdet_tes!T144=0,"",RES_hhdet_tes!T144/RES_hhdet_fec!T144)</f>
        <v>2.8064151863131928</v>
      </c>
      <c r="U144" s="124">
        <f>IF(RES_hhdet_tes!U144=0,"",RES_hhdet_tes!U144/RES_hhdet_fec!U144)</f>
        <v>2.9577919821303289</v>
      </c>
      <c r="V144" s="124">
        <f>IF(RES_hhdet_tes!V144=0,"",RES_hhdet_tes!V144/RES_hhdet_fec!V144)</f>
        <v>3.1014668581266203</v>
      </c>
      <c r="W144" s="124">
        <f>IF(RES_hhdet_tes!W144=0,"",RES_hhdet_tes!W144/RES_hhdet_fec!W144)</f>
        <v>3.199297811383182</v>
      </c>
      <c r="DA144" s="130" t="s">
        <v>2041</v>
      </c>
    </row>
    <row r="145" spans="1:105" ht="12" customHeight="1" x14ac:dyDescent="0.25">
      <c r="A145" s="97" t="s">
        <v>53</v>
      </c>
      <c r="B145" s="111">
        <f>IF(RES_hhdet_tes!B145=0,"",RES_hhdet_tes!B145/RES_hhdet_fec!B145)</f>
        <v>1.3843827850657524</v>
      </c>
      <c r="C145" s="111">
        <f>IF(RES_hhdet_tes!C145=0,"",RES_hhdet_tes!C145/RES_hhdet_fec!C145)</f>
        <v>1.423840422581689</v>
      </c>
      <c r="D145" s="111">
        <f>IF(RES_hhdet_tes!D145=0,"",RES_hhdet_tes!D145/RES_hhdet_fec!D145)</f>
        <v>1.4879950358697867</v>
      </c>
      <c r="E145" s="111">
        <f>IF(RES_hhdet_tes!E145=0,"",RES_hhdet_tes!E145/RES_hhdet_fec!E145)</f>
        <v>1.5492786384588393</v>
      </c>
      <c r="F145" s="111">
        <f>IF(RES_hhdet_tes!F145=0,"",RES_hhdet_tes!F145/RES_hhdet_fec!F145)</f>
        <v>1.5996468291528823</v>
      </c>
      <c r="G145" s="111">
        <f>IF(RES_hhdet_tes!G145=0,"",RES_hhdet_tes!G145/RES_hhdet_fec!G145)</f>
        <v>1.6489311484473295</v>
      </c>
      <c r="H145" s="111">
        <f>IF(RES_hhdet_tes!H145=0,"",RES_hhdet_tes!H145/RES_hhdet_fec!H145)</f>
        <v>1.6895415625990873</v>
      </c>
      <c r="I145" s="111">
        <f>IF(RES_hhdet_tes!I145=0,"",RES_hhdet_tes!I145/RES_hhdet_fec!I145)</f>
        <v>1.750654456660625</v>
      </c>
      <c r="J145" s="111">
        <f>IF(RES_hhdet_tes!J145=0,"",RES_hhdet_tes!J145/RES_hhdet_fec!J145)</f>
        <v>1.8013469886736215</v>
      </c>
      <c r="K145" s="111">
        <f>IF(RES_hhdet_tes!K145=0,"",RES_hhdet_tes!K145/RES_hhdet_fec!K145)</f>
        <v>1.8760639668546095</v>
      </c>
      <c r="L145" s="111">
        <f>IF(RES_hhdet_tes!L145=0,"",RES_hhdet_tes!L145/RES_hhdet_fec!L145)</f>
        <v>1.9271153400597734</v>
      </c>
      <c r="M145" s="111">
        <f>IF(RES_hhdet_tes!M145=0,"",RES_hhdet_tes!M145/RES_hhdet_fec!M145)</f>
        <v>1.9856164388806101</v>
      </c>
      <c r="N145" s="111">
        <f>IF(RES_hhdet_tes!N145=0,"",RES_hhdet_tes!N145/RES_hhdet_fec!N145)</f>
        <v>2.0442438014191935</v>
      </c>
      <c r="O145" s="111">
        <f>IF(RES_hhdet_tes!O145=0,"",RES_hhdet_tes!O145/RES_hhdet_fec!O145)</f>
        <v>2.1295674930423036</v>
      </c>
      <c r="P145" s="111">
        <f>IF(RES_hhdet_tes!P145=0,"",RES_hhdet_tes!P145/RES_hhdet_fec!P145)</f>
        <v>2.2369308727550643</v>
      </c>
      <c r="Q145" s="111">
        <f>IF(RES_hhdet_tes!Q145=0,"",RES_hhdet_tes!Q145/RES_hhdet_fec!Q145)</f>
        <v>2.3545979649802788</v>
      </c>
      <c r="R145" s="111">
        <f>IF(RES_hhdet_tes!R145=0,"",RES_hhdet_tes!R145/RES_hhdet_fec!R145)</f>
        <v>2.4782870264672958</v>
      </c>
      <c r="S145" s="111">
        <f>IF(RES_hhdet_tes!S145=0,"",RES_hhdet_tes!S145/RES_hhdet_fec!S145)</f>
        <v>2.6252070182834246</v>
      </c>
      <c r="T145" s="111">
        <f>IF(RES_hhdet_tes!T145=0,"",RES_hhdet_tes!T145/RES_hhdet_fec!T145)</f>
        <v>2.8064151863131928</v>
      </c>
      <c r="U145" s="111">
        <f>IF(RES_hhdet_tes!U145=0,"",RES_hhdet_tes!U145/RES_hhdet_fec!U145)</f>
        <v>2.9577919821303289</v>
      </c>
      <c r="V145" s="111">
        <f>IF(RES_hhdet_tes!V145=0,"",RES_hhdet_tes!V145/RES_hhdet_fec!V145)</f>
        <v>3.1014668581266203</v>
      </c>
      <c r="W145" s="111">
        <f>IF(RES_hhdet_tes!W145=0,"",RES_hhdet_tes!W145/RES_hhdet_fec!W145)</f>
        <v>3.199297811383182</v>
      </c>
      <c r="DA145" s="63" t="s">
        <v>2042</v>
      </c>
    </row>
    <row r="146" spans="1:105" ht="12.95" customHeight="1" x14ac:dyDescent="0.25">
      <c r="A146" s="121" t="s">
        <v>92</v>
      </c>
      <c r="B146" s="124">
        <f>IF(RES_hhdet_tes!B146=0,"",RES_hhdet_tes!B146/RES_hhdet_fec!B146)</f>
        <v>1.8212459755619608</v>
      </c>
      <c r="C146" s="124">
        <f>IF(RES_hhdet_tes!C146=0,"",RES_hhdet_tes!C146/RES_hhdet_fec!C146)</f>
        <v>2.0054882031788774</v>
      </c>
      <c r="D146" s="124">
        <f>IF(RES_hhdet_tes!D146=0,"",RES_hhdet_tes!D146/RES_hhdet_fec!D146)</f>
        <v>2.1711872675203656</v>
      </c>
      <c r="E146" s="124">
        <f>IF(RES_hhdet_tes!E146=0,"",RES_hhdet_tes!E146/RES_hhdet_fec!E146)</f>
        <v>2.3252512358953812</v>
      </c>
      <c r="F146" s="124">
        <f>IF(RES_hhdet_tes!F146=0,"",RES_hhdet_tes!F146/RES_hhdet_fec!F146)</f>
        <v>2.4326752302708656</v>
      </c>
      <c r="G146" s="124">
        <f>IF(RES_hhdet_tes!G146=0,"",RES_hhdet_tes!G146/RES_hhdet_fec!G146)</f>
        <v>2.5178073369341516</v>
      </c>
      <c r="H146" s="124">
        <f>IF(RES_hhdet_tes!H146=0,"",RES_hhdet_tes!H146/RES_hhdet_fec!H146)</f>
        <v>2.5893818436259659</v>
      </c>
      <c r="I146" s="124">
        <f>IF(RES_hhdet_tes!I146=0,"",RES_hhdet_tes!I146/RES_hhdet_fec!I146)</f>
        <v>2.6502869991839977</v>
      </c>
      <c r="J146" s="124">
        <f>IF(RES_hhdet_tes!J146=0,"",RES_hhdet_tes!J146/RES_hhdet_fec!J146)</f>
        <v>2.7066707216133126</v>
      </c>
      <c r="K146" s="124">
        <f>IF(RES_hhdet_tes!K146=0,"",RES_hhdet_tes!K146/RES_hhdet_fec!K146)</f>
        <v>2.7835956396514119</v>
      </c>
      <c r="L146" s="124">
        <f>IF(RES_hhdet_tes!L146=0,"",RES_hhdet_tes!L146/RES_hhdet_fec!L146)</f>
        <v>2.8612412253676598</v>
      </c>
      <c r="M146" s="124">
        <f>IF(RES_hhdet_tes!M146=0,"",RES_hhdet_tes!M146/RES_hhdet_fec!M146)</f>
        <v>2.9463477417510737</v>
      </c>
      <c r="N146" s="124">
        <f>IF(RES_hhdet_tes!N146=0,"",RES_hhdet_tes!N146/RES_hhdet_fec!N146)</f>
        <v>3.0266003444898524</v>
      </c>
      <c r="O146" s="124">
        <f>IF(RES_hhdet_tes!O146=0,"",RES_hhdet_tes!O146/RES_hhdet_fec!O146)</f>
        <v>3.1328787517614183</v>
      </c>
      <c r="P146" s="124">
        <f>IF(RES_hhdet_tes!P146=0,"",RES_hhdet_tes!P146/RES_hhdet_fec!P146)</f>
        <v>3.2600939498199311</v>
      </c>
      <c r="Q146" s="124">
        <f>IF(RES_hhdet_tes!Q146=0,"",RES_hhdet_tes!Q146/RES_hhdet_fec!Q146)</f>
        <v>3.4199603343974352</v>
      </c>
      <c r="R146" s="124">
        <f>IF(RES_hhdet_tes!R146=0,"",RES_hhdet_tes!R146/RES_hhdet_fec!R146)</f>
        <v>3.5752941256281372</v>
      </c>
      <c r="S146" s="124">
        <f>IF(RES_hhdet_tes!S146=0,"",RES_hhdet_tes!S146/RES_hhdet_fec!S146)</f>
        <v>3.7037918061285793</v>
      </c>
      <c r="T146" s="124">
        <f>IF(RES_hhdet_tes!T146=0,"",RES_hhdet_tes!T146/RES_hhdet_fec!T146)</f>
        <v>3.8103159073873569</v>
      </c>
      <c r="U146" s="124">
        <f>IF(RES_hhdet_tes!U146=0,"",RES_hhdet_tes!U146/RES_hhdet_fec!U146)</f>
        <v>3.9017306043554365</v>
      </c>
      <c r="V146" s="124">
        <f>IF(RES_hhdet_tes!V146=0,"",RES_hhdet_tes!V146/RES_hhdet_fec!V146)</f>
        <v>3.9913336254497844</v>
      </c>
      <c r="W146" s="124">
        <f>IF(RES_hhdet_tes!W146=0,"",RES_hhdet_tes!W146/RES_hhdet_fec!W146)</f>
        <v>4.062888688179437</v>
      </c>
      <c r="DA146" s="130" t="s">
        <v>2043</v>
      </c>
    </row>
    <row r="147" spans="1:105" ht="12" customHeight="1" x14ac:dyDescent="0.25">
      <c r="A147" s="97" t="s">
        <v>53</v>
      </c>
      <c r="B147" s="111">
        <f>IF(RES_hhdet_tes!B147=0,"",RES_hhdet_tes!B147/RES_hhdet_fec!B147)</f>
        <v>1.8212459755619608</v>
      </c>
      <c r="C147" s="111">
        <f>IF(RES_hhdet_tes!C147=0,"",RES_hhdet_tes!C147/RES_hhdet_fec!C147)</f>
        <v>2.0054882031788774</v>
      </c>
      <c r="D147" s="111">
        <f>IF(RES_hhdet_tes!D147=0,"",RES_hhdet_tes!D147/RES_hhdet_fec!D147)</f>
        <v>2.1711872675203656</v>
      </c>
      <c r="E147" s="111">
        <f>IF(RES_hhdet_tes!E147=0,"",RES_hhdet_tes!E147/RES_hhdet_fec!E147)</f>
        <v>2.3252512358953812</v>
      </c>
      <c r="F147" s="111">
        <f>IF(RES_hhdet_tes!F147=0,"",RES_hhdet_tes!F147/RES_hhdet_fec!F147)</f>
        <v>2.4326752302708656</v>
      </c>
      <c r="G147" s="111">
        <f>IF(RES_hhdet_tes!G147=0,"",RES_hhdet_tes!G147/RES_hhdet_fec!G147)</f>
        <v>2.5178073369341516</v>
      </c>
      <c r="H147" s="111">
        <f>IF(RES_hhdet_tes!H147=0,"",RES_hhdet_tes!H147/RES_hhdet_fec!H147)</f>
        <v>2.5893818436259659</v>
      </c>
      <c r="I147" s="111">
        <f>IF(RES_hhdet_tes!I147=0,"",RES_hhdet_tes!I147/RES_hhdet_fec!I147)</f>
        <v>2.6502869991839977</v>
      </c>
      <c r="J147" s="111">
        <f>IF(RES_hhdet_tes!J147=0,"",RES_hhdet_tes!J147/RES_hhdet_fec!J147)</f>
        <v>2.7066707216133126</v>
      </c>
      <c r="K147" s="111">
        <f>IF(RES_hhdet_tes!K147=0,"",RES_hhdet_tes!K147/RES_hhdet_fec!K147)</f>
        <v>2.7835956396514119</v>
      </c>
      <c r="L147" s="111">
        <f>IF(RES_hhdet_tes!L147=0,"",RES_hhdet_tes!L147/RES_hhdet_fec!L147)</f>
        <v>2.8612412253676598</v>
      </c>
      <c r="M147" s="111">
        <f>IF(RES_hhdet_tes!M147=0,"",RES_hhdet_tes!M147/RES_hhdet_fec!M147)</f>
        <v>2.9463477417510737</v>
      </c>
      <c r="N147" s="111">
        <f>IF(RES_hhdet_tes!N147=0,"",RES_hhdet_tes!N147/RES_hhdet_fec!N147)</f>
        <v>3.0266003444898524</v>
      </c>
      <c r="O147" s="111">
        <f>IF(RES_hhdet_tes!O147=0,"",RES_hhdet_tes!O147/RES_hhdet_fec!O147)</f>
        <v>3.1328787517614183</v>
      </c>
      <c r="P147" s="111">
        <f>IF(RES_hhdet_tes!P147=0,"",RES_hhdet_tes!P147/RES_hhdet_fec!P147)</f>
        <v>3.2600939498199311</v>
      </c>
      <c r="Q147" s="111">
        <f>IF(RES_hhdet_tes!Q147=0,"",RES_hhdet_tes!Q147/RES_hhdet_fec!Q147)</f>
        <v>3.4199603343974352</v>
      </c>
      <c r="R147" s="111">
        <f>IF(RES_hhdet_tes!R147=0,"",RES_hhdet_tes!R147/RES_hhdet_fec!R147)</f>
        <v>3.5752941256281372</v>
      </c>
      <c r="S147" s="111">
        <f>IF(RES_hhdet_tes!S147=0,"",RES_hhdet_tes!S147/RES_hhdet_fec!S147)</f>
        <v>3.7037918061285793</v>
      </c>
      <c r="T147" s="111">
        <f>IF(RES_hhdet_tes!T147=0,"",RES_hhdet_tes!T147/RES_hhdet_fec!T147)</f>
        <v>3.8103159073873569</v>
      </c>
      <c r="U147" s="111">
        <f>IF(RES_hhdet_tes!U147=0,"",RES_hhdet_tes!U147/RES_hhdet_fec!U147)</f>
        <v>3.9017306043554365</v>
      </c>
      <c r="V147" s="111">
        <f>IF(RES_hhdet_tes!V147=0,"",RES_hhdet_tes!V147/RES_hhdet_fec!V147)</f>
        <v>3.9913336254497844</v>
      </c>
      <c r="W147" s="111">
        <f>IF(RES_hhdet_tes!W147=0,"",RES_hhdet_tes!W147/RES_hhdet_fec!W147)</f>
        <v>4.062888688179437</v>
      </c>
      <c r="DA147" s="63" t="s">
        <v>2044</v>
      </c>
    </row>
    <row r="148" spans="1:105" ht="12" customHeight="1" x14ac:dyDescent="0.25">
      <c r="A148" s="121" t="s">
        <v>55</v>
      </c>
      <c r="B148" s="124">
        <f>IF(RES_hhdet_tes!B148=0,"",RES_hhdet_tes!B148/RES_hhdet_fec!B148)</f>
        <v>0.70628133126970927</v>
      </c>
      <c r="C148" s="124">
        <f>IF(RES_hhdet_tes!C148=0,"",RES_hhdet_tes!C148/RES_hhdet_fec!C148)</f>
        <v>0.71809106312244142</v>
      </c>
      <c r="D148" s="124">
        <f>IF(RES_hhdet_tes!D148=0,"",RES_hhdet_tes!D148/RES_hhdet_fec!D148)</f>
        <v>0.72445496815889387</v>
      </c>
      <c r="E148" s="124">
        <f>IF(RES_hhdet_tes!E148=0,"",RES_hhdet_tes!E148/RES_hhdet_fec!E148)</f>
        <v>0.73219405572717522</v>
      </c>
      <c r="F148" s="124">
        <f>IF(RES_hhdet_tes!F148=0,"",RES_hhdet_tes!F148/RES_hhdet_fec!F148)</f>
        <v>0.7388711626285045</v>
      </c>
      <c r="G148" s="124">
        <f>IF(RES_hhdet_tes!G148=0,"",RES_hhdet_tes!G148/RES_hhdet_fec!G148)</f>
        <v>0.74625458415120216</v>
      </c>
      <c r="H148" s="124">
        <f>IF(RES_hhdet_tes!H148=0,"",RES_hhdet_tes!H148/RES_hhdet_fec!H148)</f>
        <v>0.75716561170527863</v>
      </c>
      <c r="I148" s="124">
        <f>IF(RES_hhdet_tes!I148=0,"",RES_hhdet_tes!I148/RES_hhdet_fec!I148)</f>
        <v>0.75642462751482242</v>
      </c>
      <c r="J148" s="124">
        <f>IF(RES_hhdet_tes!J148=0,"",RES_hhdet_tes!J148/RES_hhdet_fec!J148)</f>
        <v>0.75821288453779523</v>
      </c>
      <c r="K148" s="124">
        <f>IF(RES_hhdet_tes!K148=0,"",RES_hhdet_tes!K148/RES_hhdet_fec!K148)</f>
        <v>0.78047653523551253</v>
      </c>
      <c r="L148" s="124">
        <f>IF(RES_hhdet_tes!L148=0,"",RES_hhdet_tes!L148/RES_hhdet_fec!L148)</f>
        <v>0.78880075757963186</v>
      </c>
      <c r="M148" s="124">
        <f>IF(RES_hhdet_tes!M148=0,"",RES_hhdet_tes!M148/RES_hhdet_fec!M148)</f>
        <v>0.78694871664329413</v>
      </c>
      <c r="N148" s="124">
        <f>IF(RES_hhdet_tes!N148=0,"",RES_hhdet_tes!N148/RES_hhdet_fec!N148)</f>
        <v>0.78988995990491195</v>
      </c>
      <c r="O148" s="124">
        <f>IF(RES_hhdet_tes!O148=0,"",RES_hhdet_tes!O148/RES_hhdet_fec!O148)</f>
        <v>0.79931704688839433</v>
      </c>
      <c r="P148" s="124">
        <f>IF(RES_hhdet_tes!P148=0,"",RES_hhdet_tes!P148/RES_hhdet_fec!P148)</f>
        <v>0.80076231940744724</v>
      </c>
      <c r="Q148" s="124">
        <f>IF(RES_hhdet_tes!Q148=0,"",RES_hhdet_tes!Q148/RES_hhdet_fec!Q148)</f>
        <v>0.81226452671722094</v>
      </c>
      <c r="R148" s="124">
        <f>IF(RES_hhdet_tes!R148=0,"",RES_hhdet_tes!R148/RES_hhdet_fec!R148)</f>
        <v>0.81846349279806574</v>
      </c>
      <c r="S148" s="124">
        <f>IF(RES_hhdet_tes!S148=0,"",RES_hhdet_tes!S148/RES_hhdet_fec!S148)</f>
        <v>0.81877064326411342</v>
      </c>
      <c r="T148" s="124">
        <f>IF(RES_hhdet_tes!T148=0,"",RES_hhdet_tes!T148/RES_hhdet_fec!T148)</f>
        <v>0.82133765319653274</v>
      </c>
      <c r="U148" s="124">
        <f>IF(RES_hhdet_tes!U148=0,"",RES_hhdet_tes!U148/RES_hhdet_fec!U148)</f>
        <v>0.82779445828181752</v>
      </c>
      <c r="V148" s="124">
        <f>IF(RES_hhdet_tes!V148=0,"",RES_hhdet_tes!V148/RES_hhdet_fec!V148)</f>
        <v>0.83420075151027129</v>
      </c>
      <c r="W148" s="124">
        <f>IF(RES_hhdet_tes!W148=0,"",RES_hhdet_tes!W148/RES_hhdet_fec!W148)</f>
        <v>0.83800727170825884</v>
      </c>
      <c r="DA148" s="130" t="s">
        <v>2045</v>
      </c>
    </row>
    <row r="149" spans="1:105" ht="12" customHeight="1" x14ac:dyDescent="0.25">
      <c r="A149" s="97" t="s">
        <v>124</v>
      </c>
      <c r="B149" s="111">
        <f>IF(RES_hhdet_tes!B149=0,"",RES_hhdet_tes!B149/RES_hhdet_fec!B149)</f>
        <v>0.60257320953619731</v>
      </c>
      <c r="C149" s="111">
        <f>IF(RES_hhdet_tes!C149=0,"",RES_hhdet_tes!C149/RES_hhdet_fec!C149)</f>
        <v>0.60400317792063296</v>
      </c>
      <c r="D149" s="111">
        <f>IF(RES_hhdet_tes!D149=0,"",RES_hhdet_tes!D149/RES_hhdet_fec!D149)</f>
        <v>0.60916710859643664</v>
      </c>
      <c r="E149" s="111">
        <f>IF(RES_hhdet_tes!E149=0,"",RES_hhdet_tes!E149/RES_hhdet_fec!E149)</f>
        <v>0.61632887835615568</v>
      </c>
      <c r="F149" s="111">
        <f>IF(RES_hhdet_tes!F149=0,"",RES_hhdet_tes!F149/RES_hhdet_fec!F149)</f>
        <v>0.6224602465251946</v>
      </c>
      <c r="G149" s="111">
        <f>IF(RES_hhdet_tes!G149=0,"",RES_hhdet_tes!G149/RES_hhdet_fec!G149)</f>
        <v>0.62654749302915091</v>
      </c>
      <c r="H149" s="111">
        <f>IF(RES_hhdet_tes!H149=0,"",RES_hhdet_tes!H149/RES_hhdet_fec!H149)</f>
        <v>0.62901363988087544</v>
      </c>
      <c r="I149" s="111">
        <f>IF(RES_hhdet_tes!I149=0,"",RES_hhdet_tes!I149/RES_hhdet_fec!I149)</f>
        <v>0.63050622662943467</v>
      </c>
      <c r="J149" s="111">
        <f>IF(RES_hhdet_tes!J149=0,"",RES_hhdet_tes!J149/RES_hhdet_fec!J149)</f>
        <v>0.63097468708834903</v>
      </c>
      <c r="K149" s="111">
        <f>IF(RES_hhdet_tes!K149=0,"",RES_hhdet_tes!K149/RES_hhdet_fec!K149)</f>
        <v>0.63339415186186832</v>
      </c>
      <c r="L149" s="111">
        <f>IF(RES_hhdet_tes!L149=0,"",RES_hhdet_tes!L149/RES_hhdet_fec!L149)</f>
        <v>0.63562135444177914</v>
      </c>
      <c r="M149" s="111">
        <f>IF(RES_hhdet_tes!M149=0,"",RES_hhdet_tes!M149/RES_hhdet_fec!M149)</f>
        <v>0.63759252855485793</v>
      </c>
      <c r="N149" s="111">
        <f>IF(RES_hhdet_tes!N149=0,"",RES_hhdet_tes!N149/RES_hhdet_fec!N149)</f>
        <v>0.64520178455595767</v>
      </c>
      <c r="O149" s="111">
        <f>IF(RES_hhdet_tes!O149=0,"",RES_hhdet_tes!O149/RES_hhdet_fec!O149)</f>
        <v>0.65973338143581994</v>
      </c>
      <c r="P149" s="111">
        <f>IF(RES_hhdet_tes!P149=0,"",RES_hhdet_tes!P149/RES_hhdet_fec!P149)</f>
        <v>0.67496971536054962</v>
      </c>
      <c r="Q149" s="111">
        <f>IF(RES_hhdet_tes!Q149=0,"",RES_hhdet_tes!Q149/RES_hhdet_fec!Q149)</f>
        <v>0.68982935631490649</v>
      </c>
      <c r="R149" s="111">
        <f>IF(RES_hhdet_tes!R149=0,"",RES_hhdet_tes!R149/RES_hhdet_fec!R149)</f>
        <v>0.69941914885655687</v>
      </c>
      <c r="S149" s="111">
        <f>IF(RES_hhdet_tes!S149=0,"",RES_hhdet_tes!S149/RES_hhdet_fec!S149)</f>
        <v>0.72023000006711746</v>
      </c>
      <c r="T149" s="111">
        <f>IF(RES_hhdet_tes!T149=0,"",RES_hhdet_tes!T149/RES_hhdet_fec!T149)</f>
        <v>0.74091882725531144</v>
      </c>
      <c r="U149" s="111">
        <f>IF(RES_hhdet_tes!U149=0,"",RES_hhdet_tes!U149/RES_hhdet_fec!U149)</f>
        <v>0.76242091191844252</v>
      </c>
      <c r="V149" s="111">
        <f>IF(RES_hhdet_tes!V149=0,"",RES_hhdet_tes!V149/RES_hhdet_fec!V149)</f>
        <v>0.78739514343964589</v>
      </c>
      <c r="W149" s="111">
        <f>IF(RES_hhdet_tes!W149=0,"",RES_hhdet_tes!W149/RES_hhdet_fec!W149)</f>
        <v>0.80475607647650804</v>
      </c>
      <c r="DA149" s="63" t="s">
        <v>2046</v>
      </c>
    </row>
    <row r="150" spans="1:105" ht="12" customHeight="1" x14ac:dyDescent="0.25">
      <c r="A150" s="97" t="s">
        <v>123</v>
      </c>
      <c r="B150" s="111">
        <f>IF(RES_hhdet_tes!B150=0,"",RES_hhdet_tes!B150/RES_hhdet_fec!B150)</f>
        <v>0.80181900537801365</v>
      </c>
      <c r="C150" s="111">
        <f>IF(RES_hhdet_tes!C150=0,"",RES_hhdet_tes!C150/RES_hhdet_fec!C150)</f>
        <v>0.80250850217461889</v>
      </c>
      <c r="D150" s="111">
        <f>IF(RES_hhdet_tes!D150=0,"",RES_hhdet_tes!D150/RES_hhdet_fec!D150)</f>
        <v>0.80230420756512544</v>
      </c>
      <c r="E150" s="111">
        <f>IF(RES_hhdet_tes!E150=0,"",RES_hhdet_tes!E150/RES_hhdet_fec!E150)</f>
        <v>0.81145602242068282</v>
      </c>
      <c r="F150" s="111">
        <f>IF(RES_hhdet_tes!F150=0,"",RES_hhdet_tes!F150/RES_hhdet_fec!F150)</f>
        <v>0.81766418187170964</v>
      </c>
      <c r="G150" s="111">
        <f>IF(RES_hhdet_tes!G150=0,"",RES_hhdet_tes!G150/RES_hhdet_fec!G150)</f>
        <v>0.81959684866218052</v>
      </c>
      <c r="H150" s="111">
        <f>IF(RES_hhdet_tes!H150=0,"",RES_hhdet_tes!H150/RES_hhdet_fec!H150)</f>
        <v>0.84710236276124518</v>
      </c>
      <c r="I150" s="111">
        <f>IF(RES_hhdet_tes!I150=0,"",RES_hhdet_tes!I150/RES_hhdet_fec!I150)</f>
        <v>0.84026793832606195</v>
      </c>
      <c r="J150" s="111">
        <f>IF(RES_hhdet_tes!J150=0,"",RES_hhdet_tes!J150/RES_hhdet_fec!J150)</f>
        <v>0.82867781097419146</v>
      </c>
      <c r="K150" s="111">
        <f>IF(RES_hhdet_tes!K150=0,"",RES_hhdet_tes!K150/RES_hhdet_fec!K150)</f>
        <v>0.82649592671168626</v>
      </c>
      <c r="L150" s="111">
        <f>IF(RES_hhdet_tes!L150=0,"",RES_hhdet_tes!L150/RES_hhdet_fec!L150)</f>
        <v>0.84474286730859727</v>
      </c>
      <c r="M150" s="111">
        <f>IF(RES_hhdet_tes!M150=0,"",RES_hhdet_tes!M150/RES_hhdet_fec!M150)</f>
        <v>0.83313071302817154</v>
      </c>
      <c r="N150" s="111">
        <f>IF(RES_hhdet_tes!N150=0,"",RES_hhdet_tes!N150/RES_hhdet_fec!N150)</f>
        <v>0.84273326832697615</v>
      </c>
      <c r="O150" s="111">
        <f>IF(RES_hhdet_tes!O150=0,"",RES_hhdet_tes!O150/RES_hhdet_fec!O150)</f>
        <v>0.87394444002682892</v>
      </c>
      <c r="P150" s="111">
        <f>IF(RES_hhdet_tes!P150=0,"",RES_hhdet_tes!P150/RES_hhdet_fec!P150)</f>
        <v>0.87743056690568755</v>
      </c>
      <c r="Q150" s="111">
        <f>IF(RES_hhdet_tes!Q150=0,"",RES_hhdet_tes!Q150/RES_hhdet_fec!Q150)</f>
        <v>0.91063590719194865</v>
      </c>
      <c r="R150" s="111">
        <f>IF(RES_hhdet_tes!R150=0,"",RES_hhdet_tes!R150/RES_hhdet_fec!R150)</f>
        <v>0.91827026214823693</v>
      </c>
      <c r="S150" s="111">
        <f>IF(RES_hhdet_tes!S150=0,"",RES_hhdet_tes!S150/RES_hhdet_fec!S150)</f>
        <v>0.90497813264483029</v>
      </c>
      <c r="T150" s="111">
        <f>IF(RES_hhdet_tes!T150=0,"",RES_hhdet_tes!T150/RES_hhdet_fec!T150)</f>
        <v>0.89907565189600669</v>
      </c>
      <c r="U150" s="111">
        <f>IF(RES_hhdet_tes!U150=0,"",RES_hhdet_tes!U150/RES_hhdet_fec!U150)</f>
        <v>0.91186060350941278</v>
      </c>
      <c r="V150" s="111">
        <f>IF(RES_hhdet_tes!V150=0,"",RES_hhdet_tes!V150/RES_hhdet_fec!V150)</f>
        <v>0.92493458629442682</v>
      </c>
      <c r="W150" s="111">
        <f>IF(RES_hhdet_tes!W150=0,"",RES_hhdet_tes!W150/RES_hhdet_fec!W150)</f>
        <v>0.92926978968032259</v>
      </c>
      <c r="DA150" s="63" t="s">
        <v>2047</v>
      </c>
    </row>
    <row r="151" spans="1:105" ht="12" customHeight="1" x14ac:dyDescent="0.25">
      <c r="A151" s="100" t="s">
        <v>50</v>
      </c>
      <c r="B151" s="112">
        <f>IF(RES_hhdet_tes!B151=0,"",RES_hhdet_tes!B151/RES_hhdet_fec!B151)</f>
        <v>0.60257320953619731</v>
      </c>
      <c r="C151" s="112">
        <f>IF(RES_hhdet_tes!C151=0,"",RES_hhdet_tes!C151/RES_hhdet_fec!C151)</f>
        <v>0.60257320953619731</v>
      </c>
      <c r="D151" s="112">
        <f>IF(RES_hhdet_tes!D151=0,"",RES_hhdet_tes!D151/RES_hhdet_fec!D151)</f>
        <v>0.60257320953619731</v>
      </c>
      <c r="E151" s="112">
        <f>IF(RES_hhdet_tes!E151=0,"",RES_hhdet_tes!E151/RES_hhdet_fec!E151)</f>
        <v>0.61432477579738343</v>
      </c>
      <c r="F151" s="112">
        <f>IF(RES_hhdet_tes!F151=0,"",RES_hhdet_tes!F151/RES_hhdet_fec!F151)</f>
        <v>0.62339537164843928</v>
      </c>
      <c r="G151" s="112">
        <f>IF(RES_hhdet_tes!G151=0,"",RES_hhdet_tes!G151/RES_hhdet_fec!G151)</f>
        <v>0.62776311269637086</v>
      </c>
      <c r="H151" s="112">
        <f>IF(RES_hhdet_tes!H151=0,"",RES_hhdet_tes!H151/RES_hhdet_fec!H151)</f>
        <v>0.63025994128978613</v>
      </c>
      <c r="I151" s="112">
        <f>IF(RES_hhdet_tes!I151=0,"",RES_hhdet_tes!I151/RES_hhdet_fec!I151)</f>
        <v>0.631084888660701</v>
      </c>
      <c r="J151" s="112">
        <f>IF(RES_hhdet_tes!J151=0,"",RES_hhdet_tes!J151/RES_hhdet_fec!J151)</f>
        <v>0.63179080503724605</v>
      </c>
      <c r="K151" s="112">
        <f>IF(RES_hhdet_tes!K151=0,"",RES_hhdet_tes!K151/RES_hhdet_fec!K151)</f>
        <v>0.63184247557480999</v>
      </c>
      <c r="L151" s="112">
        <f>IF(RES_hhdet_tes!L151=0,"",RES_hhdet_tes!L151/RES_hhdet_fec!L151)</f>
        <v>0.63273194679094991</v>
      </c>
      <c r="M151" s="112">
        <f>IF(RES_hhdet_tes!M151=0,"",RES_hhdet_tes!M151/RES_hhdet_fec!M151)</f>
        <v>0.63459661283781743</v>
      </c>
      <c r="N151" s="112">
        <f>IF(RES_hhdet_tes!N151=0,"",RES_hhdet_tes!N151/RES_hhdet_fec!N151)</f>
        <v>0.64650966979940416</v>
      </c>
      <c r="O151" s="112">
        <f>IF(RES_hhdet_tes!O151=0,"",RES_hhdet_tes!O151/RES_hhdet_fec!O151)</f>
        <v>0.66763901343845833</v>
      </c>
      <c r="P151" s="112">
        <f>IF(RES_hhdet_tes!P151=0,"",RES_hhdet_tes!P151/RES_hhdet_fec!P151)</f>
        <v>0.67954495977635421</v>
      </c>
      <c r="Q151" s="112">
        <f>IF(RES_hhdet_tes!Q151=0,"",RES_hhdet_tes!Q151/RES_hhdet_fec!Q151)</f>
        <v>0.70345421054951485</v>
      </c>
      <c r="R151" s="112">
        <f>IF(RES_hhdet_tes!R151=0,"",RES_hhdet_tes!R151/RES_hhdet_fec!R151)</f>
        <v>0.70345421054951507</v>
      </c>
      <c r="S151" s="112">
        <f>IF(RES_hhdet_tes!S151=0,"",RES_hhdet_tes!S151/RES_hhdet_fec!S151)</f>
        <v>0.70345421054951485</v>
      </c>
      <c r="T151" s="112">
        <f>IF(RES_hhdet_tes!T151=0,"",RES_hhdet_tes!T151/RES_hhdet_fec!T151)</f>
        <v>0.71866606016366696</v>
      </c>
      <c r="U151" s="112">
        <f>IF(RES_hhdet_tes!U151=0,"",RES_hhdet_tes!U151/RES_hhdet_fec!U151)</f>
        <v>0.75129213572491749</v>
      </c>
      <c r="V151" s="112">
        <f>IF(RES_hhdet_tes!V151=0,"",RES_hhdet_tes!V151/RES_hhdet_fec!V151)</f>
        <v>0.78629876625055428</v>
      </c>
      <c r="W151" s="112">
        <f>IF(RES_hhdet_tes!W151=0,"",RES_hhdet_tes!W151/RES_hhdet_fec!W151)</f>
        <v>0.80757597307503426</v>
      </c>
      <c r="DA151" s="131" t="s">
        <v>2048</v>
      </c>
    </row>
    <row r="152" spans="1:105" ht="12" customHeight="1" x14ac:dyDescent="0.25">
      <c r="A152" s="103" t="s">
        <v>52</v>
      </c>
      <c r="B152" s="113">
        <f>IF(RES_hhdet_tes!B152=0,"",RES_hhdet_tes!B152/RES_hhdet_fec!B152)</f>
        <v>1</v>
      </c>
      <c r="C152" s="113">
        <f>IF(RES_hhdet_tes!C152=0,"",RES_hhdet_tes!C152/RES_hhdet_fec!C152)</f>
        <v>1</v>
      </c>
      <c r="D152" s="113">
        <f>IF(RES_hhdet_tes!D152=0,"",RES_hhdet_tes!D152/RES_hhdet_fec!D152)</f>
        <v>1</v>
      </c>
      <c r="E152" s="113">
        <f>IF(RES_hhdet_tes!E152=0,"",RES_hhdet_tes!E152/RES_hhdet_fec!E152)</f>
        <v>1</v>
      </c>
      <c r="F152" s="113">
        <f>IF(RES_hhdet_tes!F152=0,"",RES_hhdet_tes!F152/RES_hhdet_fec!F152)</f>
        <v>1</v>
      </c>
      <c r="G152" s="113">
        <f>IF(RES_hhdet_tes!G152=0,"",RES_hhdet_tes!G152/RES_hhdet_fec!G152)</f>
        <v>1</v>
      </c>
      <c r="H152" s="113">
        <f>IF(RES_hhdet_tes!H152=0,"",RES_hhdet_tes!H152/RES_hhdet_fec!H152)</f>
        <v>1</v>
      </c>
      <c r="I152" s="113">
        <f>IF(RES_hhdet_tes!I152=0,"",RES_hhdet_tes!I152/RES_hhdet_fec!I152)</f>
        <v>1</v>
      </c>
      <c r="J152" s="113">
        <f>IF(RES_hhdet_tes!J152=0,"",RES_hhdet_tes!J152/RES_hhdet_fec!J152)</f>
        <v>1</v>
      </c>
      <c r="K152" s="113">
        <f>IF(RES_hhdet_tes!K152=0,"",RES_hhdet_tes!K152/RES_hhdet_fec!K152)</f>
        <v>1</v>
      </c>
      <c r="L152" s="113">
        <f>IF(RES_hhdet_tes!L152=0,"",RES_hhdet_tes!L152/RES_hhdet_fec!L152)</f>
        <v>1</v>
      </c>
      <c r="M152" s="113">
        <f>IF(RES_hhdet_tes!M152=0,"",RES_hhdet_tes!M152/RES_hhdet_fec!M152)</f>
        <v>1</v>
      </c>
      <c r="N152" s="113">
        <f>IF(RES_hhdet_tes!N152=0,"",RES_hhdet_tes!N152/RES_hhdet_fec!N152)</f>
        <v>1</v>
      </c>
      <c r="O152" s="113">
        <f>IF(RES_hhdet_tes!O152=0,"",RES_hhdet_tes!O152/RES_hhdet_fec!O152)</f>
        <v>1</v>
      </c>
      <c r="P152" s="113">
        <f>IF(RES_hhdet_tes!P152=0,"",RES_hhdet_tes!P152/RES_hhdet_fec!P152)</f>
        <v>1</v>
      </c>
      <c r="Q152" s="113">
        <f>IF(RES_hhdet_tes!Q152=0,"",RES_hhdet_tes!Q152/RES_hhdet_fec!Q152)</f>
        <v>1</v>
      </c>
      <c r="R152" s="113">
        <f>IF(RES_hhdet_tes!R152=0,"",RES_hhdet_tes!R152/RES_hhdet_fec!R152)</f>
        <v>1</v>
      </c>
      <c r="S152" s="113">
        <f>IF(RES_hhdet_tes!S152=0,"",RES_hhdet_tes!S152/RES_hhdet_fec!S152)</f>
        <v>1</v>
      </c>
      <c r="T152" s="113">
        <f>IF(RES_hhdet_tes!T152=0,"",RES_hhdet_tes!T152/RES_hhdet_fec!T152)</f>
        <v>1</v>
      </c>
      <c r="U152" s="113">
        <f>IF(RES_hhdet_tes!U152=0,"",RES_hhdet_tes!U152/RES_hhdet_fec!U152)</f>
        <v>1</v>
      </c>
      <c r="V152" s="113">
        <f>IF(RES_hhdet_tes!V152=0,"",RES_hhdet_tes!V152/RES_hhdet_fec!V152)</f>
        <v>1</v>
      </c>
      <c r="W152" s="113">
        <f>IF(RES_hhdet_tes!W152=0,"",RES_hhdet_tes!W152/RES_hhdet_fec!W152)</f>
        <v>1</v>
      </c>
      <c r="DA152" s="132" t="s">
        <v>2049</v>
      </c>
    </row>
    <row r="153" spans="1:105" ht="12" customHeight="1" x14ac:dyDescent="0.25">
      <c r="A153" s="106" t="s">
        <v>122</v>
      </c>
      <c r="B153" s="112">
        <f>IF(RES_hhdet_tes!B153=0,"",RES_hhdet_tes!B153/RES_hhdet_fec!B153)</f>
        <v>0.67508041869974345</v>
      </c>
      <c r="C153" s="112">
        <f>IF(RES_hhdet_tes!C153=0,"",RES_hhdet_tes!C153/RES_hhdet_fec!C153)</f>
        <v>0.68451327672066675</v>
      </c>
      <c r="D153" s="112">
        <f>IF(RES_hhdet_tes!D153=0,"",RES_hhdet_tes!D153/RES_hhdet_fec!D153)</f>
        <v>0.69160010920699821</v>
      </c>
      <c r="E153" s="112">
        <f>IF(RES_hhdet_tes!E153=0,"",RES_hhdet_tes!E153/RES_hhdet_fec!E153)</f>
        <v>0.69520397778677967</v>
      </c>
      <c r="F153" s="112">
        <f>IF(RES_hhdet_tes!F153=0,"",RES_hhdet_tes!F153/RES_hhdet_fec!F153)</f>
        <v>0.69751790191013197</v>
      </c>
      <c r="G153" s="112">
        <f>IF(RES_hhdet_tes!G153=0,"",RES_hhdet_tes!G153/RES_hhdet_fec!G153)</f>
        <v>0.69939122277265531</v>
      </c>
      <c r="H153" s="112">
        <f>IF(RES_hhdet_tes!H153=0,"",RES_hhdet_tes!H153/RES_hhdet_fec!H153)</f>
        <v>0.70127195539860465</v>
      </c>
      <c r="I153" s="112">
        <f>IF(RES_hhdet_tes!I153=0,"",RES_hhdet_tes!I153/RES_hhdet_fec!I153)</f>
        <v>0.70287259695666637</v>
      </c>
      <c r="J153" s="112">
        <f>IF(RES_hhdet_tes!J153=0,"",RES_hhdet_tes!J153/RES_hhdet_fec!J153)</f>
        <v>0.7039703547294579</v>
      </c>
      <c r="K153" s="112">
        <f>IF(RES_hhdet_tes!K153=0,"",RES_hhdet_tes!K153/RES_hhdet_fec!K153)</f>
        <v>0.70488930309609699</v>
      </c>
      <c r="L153" s="112">
        <f>IF(RES_hhdet_tes!L153=0,"",RES_hhdet_tes!L153/RES_hhdet_fec!L153)</f>
        <v>0.70701689401357193</v>
      </c>
      <c r="M153" s="112">
        <f>IF(RES_hhdet_tes!M153=0,"",RES_hhdet_tes!M153/RES_hhdet_fec!M153)</f>
        <v>0.70927907166582016</v>
      </c>
      <c r="N153" s="112">
        <f>IF(RES_hhdet_tes!N153=0,"",RES_hhdet_tes!N153/RES_hhdet_fec!N153)</f>
        <v>0.71181882056211176</v>
      </c>
      <c r="O153" s="112">
        <f>IF(RES_hhdet_tes!O153=0,"",RES_hhdet_tes!O153/RES_hhdet_fec!O153)</f>
        <v>0.71577863935169339</v>
      </c>
      <c r="P153" s="112">
        <f>IF(RES_hhdet_tes!P153=0,"",RES_hhdet_tes!P153/RES_hhdet_fec!P153)</f>
        <v>0.7226632629213311</v>
      </c>
      <c r="Q153" s="112">
        <f>IF(RES_hhdet_tes!Q153=0,"",RES_hhdet_tes!Q153/RES_hhdet_fec!Q153)</f>
        <v>0.73094459958023217</v>
      </c>
      <c r="R153" s="112">
        <f>IF(RES_hhdet_tes!R153=0,"",RES_hhdet_tes!R153/RES_hhdet_fec!R153)</f>
        <v>0.7379293480341641</v>
      </c>
      <c r="S153" s="112">
        <f>IF(RES_hhdet_tes!S153=0,"",RES_hhdet_tes!S153/RES_hhdet_fec!S153)</f>
        <v>0.74437828556110608</v>
      </c>
      <c r="T153" s="112">
        <f>IF(RES_hhdet_tes!T153=0,"",RES_hhdet_tes!T153/RES_hhdet_fec!T153)</f>
        <v>0.75454041026158314</v>
      </c>
      <c r="U153" s="112">
        <f>IF(RES_hhdet_tes!U153=0,"",RES_hhdet_tes!U153/RES_hhdet_fec!U153)</f>
        <v>0.7630957734368411</v>
      </c>
      <c r="V153" s="112">
        <f>IF(RES_hhdet_tes!V153=0,"",RES_hhdet_tes!V153/RES_hhdet_fec!V153)</f>
        <v>0.77228666288155468</v>
      </c>
      <c r="W153" s="112">
        <f>IF(RES_hhdet_tes!W153=0,"",RES_hhdet_tes!W153/RES_hhdet_fec!W153)</f>
        <v>0.77950628491587615</v>
      </c>
      <c r="DA153" s="131" t="s">
        <v>2050</v>
      </c>
    </row>
    <row r="154" spans="1:105" ht="12" customHeight="1" x14ac:dyDescent="0.25">
      <c r="A154" s="107" t="s">
        <v>121</v>
      </c>
      <c r="B154" s="113">
        <f>IF(RES_hhdet_tes!B154=0,"",RES_hhdet_tes!B154/RES_hhdet_fec!B154)</f>
        <v>0.84731506660730393</v>
      </c>
      <c r="C154" s="113">
        <f>IF(RES_hhdet_tes!C154=0,"",RES_hhdet_tes!C154/RES_hhdet_fec!C154)</f>
        <v>0.85365782500494869</v>
      </c>
      <c r="D154" s="113">
        <f>IF(RES_hhdet_tes!D154=0,"",RES_hhdet_tes!D154/RES_hhdet_fec!D154)</f>
        <v>0.85710822122163322</v>
      </c>
      <c r="E154" s="113">
        <f>IF(RES_hhdet_tes!E154=0,"",RES_hhdet_tes!E154/RES_hhdet_fec!E154)</f>
        <v>0.8606340250081137</v>
      </c>
      <c r="F154" s="113">
        <f>IF(RES_hhdet_tes!F154=0,"",RES_hhdet_tes!F154/RES_hhdet_fec!F154)</f>
        <v>0.86237557171345103</v>
      </c>
      <c r="G154" s="113">
        <f>IF(RES_hhdet_tes!G154=0,"",RES_hhdet_tes!G154/RES_hhdet_fec!G154)</f>
        <v>0.86345873510744142</v>
      </c>
      <c r="H154" s="113">
        <f>IF(RES_hhdet_tes!H154=0,"",RES_hhdet_tes!H154/RES_hhdet_fec!H154)</f>
        <v>0.88448614153110094</v>
      </c>
      <c r="I154" s="113">
        <f>IF(RES_hhdet_tes!I154=0,"",RES_hhdet_tes!I154/RES_hhdet_fec!I154)</f>
        <v>0.8794775236043274</v>
      </c>
      <c r="J154" s="113">
        <f>IF(RES_hhdet_tes!J154=0,"",RES_hhdet_tes!J154/RES_hhdet_fec!J154)</f>
        <v>0.87092993677932484</v>
      </c>
      <c r="K154" s="113">
        <f>IF(RES_hhdet_tes!K154=0,"",RES_hhdet_tes!K154/RES_hhdet_fec!K154)</f>
        <v>0.86949315774217639</v>
      </c>
      <c r="L154" s="113">
        <f>IF(RES_hhdet_tes!L154=0,"",RES_hhdet_tes!L154/RES_hhdet_fec!L154)</f>
        <v>0.88366618544706987</v>
      </c>
      <c r="M154" s="113">
        <f>IF(RES_hhdet_tes!M154=0,"",RES_hhdet_tes!M154/RES_hhdet_fec!M154)</f>
        <v>0.87533340962597306</v>
      </c>
      <c r="N154" s="113">
        <f>IF(RES_hhdet_tes!N154=0,"",RES_hhdet_tes!N154/RES_hhdet_fec!N154)</f>
        <v>0.87808886388319429</v>
      </c>
      <c r="O154" s="113">
        <f>IF(RES_hhdet_tes!O154=0,"",RES_hhdet_tes!O154/RES_hhdet_fec!O154)</f>
        <v>0.89512012097460791</v>
      </c>
      <c r="P154" s="113">
        <f>IF(RES_hhdet_tes!P154=0,"",RES_hhdet_tes!P154/RES_hhdet_fec!P154)</f>
        <v>0.89636854468631366</v>
      </c>
      <c r="Q154" s="113">
        <f>IF(RES_hhdet_tes!Q154=0,"",RES_hhdet_tes!Q154/RES_hhdet_fec!Q154)</f>
        <v>0.91910487215683689</v>
      </c>
      <c r="R154" s="113">
        <f>IF(RES_hhdet_tes!R154=0,"",RES_hhdet_tes!R154/RES_hhdet_fec!R154)</f>
        <v>0.92924289565437412</v>
      </c>
      <c r="S154" s="113">
        <f>IF(RES_hhdet_tes!S154=0,"",RES_hhdet_tes!S154/RES_hhdet_fec!S154)</f>
        <v>0.92152226570917761</v>
      </c>
      <c r="T154" s="113">
        <f>IF(RES_hhdet_tes!T154=0,"",RES_hhdet_tes!T154/RES_hhdet_fec!T154)</f>
        <v>0.91436672863723745</v>
      </c>
      <c r="U154" s="113">
        <f>IF(RES_hhdet_tes!U154=0,"",RES_hhdet_tes!U154/RES_hhdet_fec!U154)</f>
        <v>0.91557341435532535</v>
      </c>
      <c r="V154" s="113">
        <f>IF(RES_hhdet_tes!V154=0,"",RES_hhdet_tes!V154/RES_hhdet_fec!V154)</f>
        <v>0.91724455205630939</v>
      </c>
      <c r="W154" s="113">
        <f>IF(RES_hhdet_tes!W154=0,"",RES_hhdet_tes!W154/RES_hhdet_fec!W154)</f>
        <v>0.91659308644094672</v>
      </c>
      <c r="DA154" s="132" t="s">
        <v>2051</v>
      </c>
    </row>
    <row r="155" spans="1:105" ht="12" customHeight="1" x14ac:dyDescent="0.25">
      <c r="A155" s="108" t="s">
        <v>53</v>
      </c>
      <c r="B155" s="111">
        <f>IF(RES_hhdet_tes!B155=0,"",RES_hhdet_tes!B155/RES_hhdet_fec!B155)</f>
        <v>0.67508041869974345</v>
      </c>
      <c r="C155" s="111">
        <f>IF(RES_hhdet_tes!C155=0,"",RES_hhdet_tes!C155/RES_hhdet_fec!C155)</f>
        <v>0.6850214661969094</v>
      </c>
      <c r="D155" s="111">
        <f>IF(RES_hhdet_tes!D155=0,"",RES_hhdet_tes!D155/RES_hhdet_fec!D155)</f>
        <v>0.69164698794020441</v>
      </c>
      <c r="E155" s="111">
        <f>IF(RES_hhdet_tes!E155=0,"",RES_hhdet_tes!E155/RES_hhdet_fec!E155)</f>
        <v>0.69600462076499026</v>
      </c>
      <c r="F155" s="111">
        <f>IF(RES_hhdet_tes!F155=0,"",RES_hhdet_tes!F155/RES_hhdet_fec!F155)</f>
        <v>0.69868811124015395</v>
      </c>
      <c r="G155" s="111">
        <f>IF(RES_hhdet_tes!G155=0,"",RES_hhdet_tes!G155/RES_hhdet_fec!G155)</f>
        <v>0.70080129167308181</v>
      </c>
      <c r="H155" s="111">
        <f>IF(RES_hhdet_tes!H155=0,"",RES_hhdet_tes!H155/RES_hhdet_fec!H155)</f>
        <v>0.70227304211781305</v>
      </c>
      <c r="I155" s="111">
        <f>IF(RES_hhdet_tes!I155=0,"",RES_hhdet_tes!I155/RES_hhdet_fec!I155)</f>
        <v>0.70331476370098245</v>
      </c>
      <c r="J155" s="111">
        <f>IF(RES_hhdet_tes!J155=0,"",RES_hhdet_tes!J155/RES_hhdet_fec!J155)</f>
        <v>0.70445036420384166</v>
      </c>
      <c r="K155" s="111">
        <f>IF(RES_hhdet_tes!K155=0,"",RES_hhdet_tes!K155/RES_hhdet_fec!K155)</f>
        <v>0.70686331653606171</v>
      </c>
      <c r="L155" s="111">
        <f>IF(RES_hhdet_tes!L155=0,"",RES_hhdet_tes!L155/RES_hhdet_fec!L155)</f>
        <v>0.70796846421698967</v>
      </c>
      <c r="M155" s="111">
        <f>IF(RES_hhdet_tes!M155=0,"",RES_hhdet_tes!M155/RES_hhdet_fec!M155)</f>
        <v>0.7094899419598325</v>
      </c>
      <c r="N155" s="111">
        <f>IF(RES_hhdet_tes!N155=0,"",RES_hhdet_tes!N155/RES_hhdet_fec!N155)</f>
        <v>0.71151044208192471</v>
      </c>
      <c r="O155" s="111">
        <f>IF(RES_hhdet_tes!O155=0,"",RES_hhdet_tes!O155/RES_hhdet_fec!O155)</f>
        <v>0.71493101279859217</v>
      </c>
      <c r="P155" s="111">
        <f>IF(RES_hhdet_tes!P155=0,"",RES_hhdet_tes!P155/RES_hhdet_fec!P155)</f>
        <v>0.71987074319535194</v>
      </c>
      <c r="Q155" s="111">
        <f>IF(RES_hhdet_tes!Q155=0,"",RES_hhdet_tes!Q155/RES_hhdet_fec!Q155)</f>
        <v>0.72693483105832857</v>
      </c>
      <c r="R155" s="111">
        <f>IF(RES_hhdet_tes!R155=0,"",RES_hhdet_tes!R155/RES_hhdet_fec!R155)</f>
        <v>0.73533059754338448</v>
      </c>
      <c r="S155" s="111">
        <f>IF(RES_hhdet_tes!S155=0,"",RES_hhdet_tes!S155/RES_hhdet_fec!S155)</f>
        <v>0.7460581615041455</v>
      </c>
      <c r="T155" s="111">
        <f>IF(RES_hhdet_tes!T155=0,"",RES_hhdet_tes!T155/RES_hhdet_fec!T155)</f>
        <v>0.7546466121164207</v>
      </c>
      <c r="U155" s="111">
        <f>IF(RES_hhdet_tes!U155=0,"",RES_hhdet_tes!U155/RES_hhdet_fec!U155)</f>
        <v>0.76345897651388628</v>
      </c>
      <c r="V155" s="111">
        <f>IF(RES_hhdet_tes!V155=0,"",RES_hhdet_tes!V155/RES_hhdet_fec!V155)</f>
        <v>0.77255146040807832</v>
      </c>
      <c r="W155" s="111">
        <f>IF(RES_hhdet_tes!W155=0,"",RES_hhdet_tes!W155/RES_hhdet_fec!W155)</f>
        <v>0.77938031016414</v>
      </c>
      <c r="DA155" s="63" t="s">
        <v>2052</v>
      </c>
    </row>
    <row r="156" spans="1:105" ht="12" customHeight="1" x14ac:dyDescent="0.25">
      <c r="A156" s="108" t="s">
        <v>52</v>
      </c>
      <c r="B156" s="111">
        <f>IF(RES_hhdet_tes!B156=0,"",RES_hhdet_tes!B156/RES_hhdet_fec!B156)</f>
        <v>1</v>
      </c>
      <c r="C156" s="111">
        <f>IF(RES_hhdet_tes!C156=0,"",RES_hhdet_tes!C156/RES_hhdet_fec!C156)</f>
        <v>1</v>
      </c>
      <c r="D156" s="111">
        <f>IF(RES_hhdet_tes!D156=0,"",RES_hhdet_tes!D156/RES_hhdet_fec!D156)</f>
        <v>1</v>
      </c>
      <c r="E156" s="111">
        <f>IF(RES_hhdet_tes!E156=0,"",RES_hhdet_tes!E156/RES_hhdet_fec!E156)</f>
        <v>1</v>
      </c>
      <c r="F156" s="111">
        <f>IF(RES_hhdet_tes!F156=0,"",RES_hhdet_tes!F156/RES_hhdet_fec!F156)</f>
        <v>1</v>
      </c>
      <c r="G156" s="111">
        <f>IF(RES_hhdet_tes!G156=0,"",RES_hhdet_tes!G156/RES_hhdet_fec!G156)</f>
        <v>1</v>
      </c>
      <c r="H156" s="111">
        <f>IF(RES_hhdet_tes!H156=0,"",RES_hhdet_tes!H156/RES_hhdet_fec!H156)</f>
        <v>1</v>
      </c>
      <c r="I156" s="111">
        <f>IF(RES_hhdet_tes!I156=0,"",RES_hhdet_tes!I156/RES_hhdet_fec!I156)</f>
        <v>1</v>
      </c>
      <c r="J156" s="111">
        <f>IF(RES_hhdet_tes!J156=0,"",RES_hhdet_tes!J156/RES_hhdet_fec!J156)</f>
        <v>1</v>
      </c>
      <c r="K156" s="111">
        <f>IF(RES_hhdet_tes!K156=0,"",RES_hhdet_tes!K156/RES_hhdet_fec!K156)</f>
        <v>1</v>
      </c>
      <c r="L156" s="111">
        <f>IF(RES_hhdet_tes!L156=0,"",RES_hhdet_tes!L156/RES_hhdet_fec!L156)</f>
        <v>1</v>
      </c>
      <c r="M156" s="111">
        <f>IF(RES_hhdet_tes!M156=0,"",RES_hhdet_tes!M156/RES_hhdet_fec!M156)</f>
        <v>1</v>
      </c>
      <c r="N156" s="111">
        <f>IF(RES_hhdet_tes!N156=0,"",RES_hhdet_tes!N156/RES_hhdet_fec!N156)</f>
        <v>1</v>
      </c>
      <c r="O156" s="111">
        <f>IF(RES_hhdet_tes!O156=0,"",RES_hhdet_tes!O156/RES_hhdet_fec!O156)</f>
        <v>1</v>
      </c>
      <c r="P156" s="111">
        <f>IF(RES_hhdet_tes!P156=0,"",RES_hhdet_tes!P156/RES_hhdet_fec!P156)</f>
        <v>1</v>
      </c>
      <c r="Q156" s="111">
        <f>IF(RES_hhdet_tes!Q156=0,"",RES_hhdet_tes!Q156/RES_hhdet_fec!Q156)</f>
        <v>1</v>
      </c>
      <c r="R156" s="111">
        <f>IF(RES_hhdet_tes!R156=0,"",RES_hhdet_tes!R156/RES_hhdet_fec!R156)</f>
        <v>1</v>
      </c>
      <c r="S156" s="111">
        <f>IF(RES_hhdet_tes!S156=0,"",RES_hhdet_tes!S156/RES_hhdet_fec!S156)</f>
        <v>1</v>
      </c>
      <c r="T156" s="111">
        <f>IF(RES_hhdet_tes!T156=0,"",RES_hhdet_tes!T156/RES_hhdet_fec!T156)</f>
        <v>1</v>
      </c>
      <c r="U156" s="111">
        <f>IF(RES_hhdet_tes!U156=0,"",RES_hhdet_tes!U156/RES_hhdet_fec!U156)</f>
        <v>1</v>
      </c>
      <c r="V156" s="111">
        <f>IF(RES_hhdet_tes!V156=0,"",RES_hhdet_tes!V156/RES_hhdet_fec!V156)</f>
        <v>1</v>
      </c>
      <c r="W156" s="111">
        <f>IF(RES_hhdet_tes!W156=0,"",RES_hhdet_tes!W156/RES_hhdet_fec!W156)</f>
        <v>1</v>
      </c>
      <c r="DA156" s="63" t="s">
        <v>2053</v>
      </c>
    </row>
    <row r="157" spans="1:105" ht="12" customHeight="1" x14ac:dyDescent="0.25">
      <c r="A157" s="121" t="s">
        <v>54</v>
      </c>
      <c r="B157" s="124">
        <f>IF(RES_hhdet_tes!B157=0,"",RES_hhdet_tes!B157/RES_hhdet_fec!B157)</f>
        <v>0.75085292645893187</v>
      </c>
      <c r="C157" s="124">
        <f>IF(RES_hhdet_tes!C157=0,"",RES_hhdet_tes!C157/RES_hhdet_fec!C157)</f>
        <v>0.75663124555727068</v>
      </c>
      <c r="D157" s="124">
        <f>IF(RES_hhdet_tes!D157=0,"",RES_hhdet_tes!D157/RES_hhdet_fec!D157)</f>
        <v>0.76129119283165103</v>
      </c>
      <c r="E157" s="124">
        <f>IF(RES_hhdet_tes!E157=0,"",RES_hhdet_tes!E157/RES_hhdet_fec!E157)</f>
        <v>0.76409731311766205</v>
      </c>
      <c r="F157" s="124">
        <f>IF(RES_hhdet_tes!F157=0,"",RES_hhdet_tes!F157/RES_hhdet_fec!F157)</f>
        <v>0.76594945695933592</v>
      </c>
      <c r="G157" s="124">
        <f>IF(RES_hhdet_tes!G157=0,"",RES_hhdet_tes!G157/RES_hhdet_fec!G157)</f>
        <v>0.76755977313714574</v>
      </c>
      <c r="H157" s="124">
        <f>IF(RES_hhdet_tes!H157=0,"",RES_hhdet_tes!H157/RES_hhdet_fec!H157)</f>
        <v>0.76910584356682765</v>
      </c>
      <c r="I157" s="124">
        <f>IF(RES_hhdet_tes!I157=0,"",RES_hhdet_tes!I157/RES_hhdet_fec!I157)</f>
        <v>0.77061579274804637</v>
      </c>
      <c r="J157" s="124">
        <f>IF(RES_hhdet_tes!J157=0,"",RES_hhdet_tes!J157/RES_hhdet_fec!J157)</f>
        <v>0.77200991253062123</v>
      </c>
      <c r="K157" s="124">
        <f>IF(RES_hhdet_tes!K157=0,"",RES_hhdet_tes!K157/RES_hhdet_fec!K157)</f>
        <v>0.77408900789626134</v>
      </c>
      <c r="L157" s="124">
        <f>IF(RES_hhdet_tes!L157=0,"",RES_hhdet_tes!L157/RES_hhdet_fec!L157)</f>
        <v>0.77591427830522575</v>
      </c>
      <c r="M157" s="124">
        <f>IF(RES_hhdet_tes!M157=0,"",RES_hhdet_tes!M157/RES_hhdet_fec!M157)</f>
        <v>0.77794271363643419</v>
      </c>
      <c r="N157" s="124">
        <f>IF(RES_hhdet_tes!N157=0,"",RES_hhdet_tes!N157/RES_hhdet_fec!N157)</f>
        <v>0.78004888990042476</v>
      </c>
      <c r="O157" s="124">
        <f>IF(RES_hhdet_tes!O157=0,"",RES_hhdet_tes!O157/RES_hhdet_fec!O157)</f>
        <v>0.78269820727734152</v>
      </c>
      <c r="P157" s="124">
        <f>IF(RES_hhdet_tes!P157=0,"",RES_hhdet_tes!P157/RES_hhdet_fec!P157)</f>
        <v>0.78640187314828003</v>
      </c>
      <c r="Q157" s="124">
        <f>IF(RES_hhdet_tes!Q157=0,"",RES_hhdet_tes!Q157/RES_hhdet_fec!Q157)</f>
        <v>0.79126016401389221</v>
      </c>
      <c r="R157" s="124">
        <f>IF(RES_hhdet_tes!R157=0,"",RES_hhdet_tes!R157/RES_hhdet_fec!R157)</f>
        <v>0.79706667564443201</v>
      </c>
      <c r="S157" s="124">
        <f>IF(RES_hhdet_tes!S157=0,"",RES_hhdet_tes!S157/RES_hhdet_fec!S157)</f>
        <v>0.80482392691868221</v>
      </c>
      <c r="T157" s="124">
        <f>IF(RES_hhdet_tes!T157=0,"",RES_hhdet_tes!T157/RES_hhdet_fec!T157)</f>
        <v>0.81551833132629192</v>
      </c>
      <c r="U157" s="124">
        <f>IF(RES_hhdet_tes!U157=0,"",RES_hhdet_tes!U157/RES_hhdet_fec!U157)</f>
        <v>0.82682536397043871</v>
      </c>
      <c r="V157" s="124">
        <f>IF(RES_hhdet_tes!V157=0,"",RES_hhdet_tes!V157/RES_hhdet_fec!V157)</f>
        <v>0.84050414178492971</v>
      </c>
      <c r="W157" s="124">
        <f>IF(RES_hhdet_tes!W157=0,"",RES_hhdet_tes!W157/RES_hhdet_fec!W157)</f>
        <v>0.85150320896320386</v>
      </c>
      <c r="DA157" s="130" t="s">
        <v>2054</v>
      </c>
    </row>
    <row r="158" spans="1:105" ht="12" customHeight="1" x14ac:dyDescent="0.25">
      <c r="A158" s="97" t="s">
        <v>50</v>
      </c>
      <c r="B158" s="111">
        <f>IF(RES_hhdet_tes!B158=0,"",RES_hhdet_tes!B158/RES_hhdet_fec!B158)</f>
        <v>0.60693797014948769</v>
      </c>
      <c r="C158" s="111">
        <f>IF(RES_hhdet_tes!C158=0,"",RES_hhdet_tes!C158/RES_hhdet_fec!C158)</f>
        <v>0.60920771310906174</v>
      </c>
      <c r="D158" s="111">
        <f>IF(RES_hhdet_tes!D158=0,"",RES_hhdet_tes!D158/RES_hhdet_fec!D158)</f>
        <v>0.6108454234311218</v>
      </c>
      <c r="E158" s="111">
        <f>IF(RES_hhdet_tes!E158=0,"",RES_hhdet_tes!E158/RES_hhdet_fec!E158)</f>
        <v>0.61195253063985033</v>
      </c>
      <c r="F158" s="111">
        <f>IF(RES_hhdet_tes!F158=0,"",RES_hhdet_tes!F158/RES_hhdet_fec!F158)</f>
        <v>0.61280983133376088</v>
      </c>
      <c r="G158" s="111">
        <f>IF(RES_hhdet_tes!G158=0,"",RES_hhdet_tes!G158/RES_hhdet_fec!G158)</f>
        <v>0.61347104793219576</v>
      </c>
      <c r="H158" s="111">
        <f>IF(RES_hhdet_tes!H158=0,"",RES_hhdet_tes!H158/RES_hhdet_fec!H158)</f>
        <v>0.61397338303917914</v>
      </c>
      <c r="I158" s="111">
        <f>IF(RES_hhdet_tes!I158=0,"",RES_hhdet_tes!I158/RES_hhdet_fec!I158)</f>
        <v>0.61426252274722615</v>
      </c>
      <c r="J158" s="111">
        <f>IF(RES_hhdet_tes!J158=0,"",RES_hhdet_tes!J158/RES_hhdet_fec!J158)</f>
        <v>0.61441494913083228</v>
      </c>
      <c r="K158" s="111">
        <f>IF(RES_hhdet_tes!K158=0,"",RES_hhdet_tes!K158/RES_hhdet_fec!K158)</f>
        <v>0.61468466953927625</v>
      </c>
      <c r="L158" s="111">
        <f>IF(RES_hhdet_tes!L158=0,"",RES_hhdet_tes!L158/RES_hhdet_fec!L158)</f>
        <v>0.61489098418627286</v>
      </c>
      <c r="M158" s="111">
        <f>IF(RES_hhdet_tes!M158=0,"",RES_hhdet_tes!M158/RES_hhdet_fec!M158)</f>
        <v>0.61506509774896256</v>
      </c>
      <c r="N158" s="111">
        <f>IF(RES_hhdet_tes!N158=0,"",RES_hhdet_tes!N158/RES_hhdet_fec!N158)</f>
        <v>0.61525047444944925</v>
      </c>
      <c r="O158" s="111">
        <f>IF(RES_hhdet_tes!O158=0,"",RES_hhdet_tes!O158/RES_hhdet_fec!O158)</f>
        <v>0.61548577521621328</v>
      </c>
      <c r="P158" s="111">
        <f>IF(RES_hhdet_tes!P158=0,"",RES_hhdet_tes!P158/RES_hhdet_fec!P158)</f>
        <v>0.61568122308057693</v>
      </c>
      <c r="Q158" s="111">
        <f>IF(RES_hhdet_tes!Q158=0,"",RES_hhdet_tes!Q158/RES_hhdet_fec!Q158)</f>
        <v>0.61580328001371798</v>
      </c>
      <c r="R158" s="111">
        <f>IF(RES_hhdet_tes!R158=0,"",RES_hhdet_tes!R158/RES_hhdet_fec!R158)</f>
        <v>0.61601200240466547</v>
      </c>
      <c r="S158" s="111">
        <f>IF(RES_hhdet_tes!S158=0,"",RES_hhdet_tes!S158/RES_hhdet_fec!S158)</f>
        <v>0.61630284320362649</v>
      </c>
      <c r="T158" s="111">
        <f>IF(RES_hhdet_tes!T158=0,"",RES_hhdet_tes!T158/RES_hhdet_fec!T158)</f>
        <v>0.61660323890081925</v>
      </c>
      <c r="U158" s="111">
        <f>IF(RES_hhdet_tes!U158=0,"",RES_hhdet_tes!U158/RES_hhdet_fec!U158)</f>
        <v>0.61715908168153655</v>
      </c>
      <c r="V158" s="111">
        <f>IF(RES_hhdet_tes!V158=0,"",RES_hhdet_tes!V158/RES_hhdet_fec!V158)</f>
        <v>0.61850547360360353</v>
      </c>
      <c r="W158" s="111">
        <f>IF(RES_hhdet_tes!W158=0,"",RES_hhdet_tes!W158/RES_hhdet_fec!W158)</f>
        <v>0.62034518687449569</v>
      </c>
      <c r="DA158" s="63" t="s">
        <v>2055</v>
      </c>
    </row>
    <row r="159" spans="1:105" ht="12" customHeight="1" x14ac:dyDescent="0.25">
      <c r="A159" s="109" t="s">
        <v>120</v>
      </c>
      <c r="B159" s="45">
        <f>IF(RES_hhdet_tes!B159=0,"",RES_hhdet_tes!B159/RES_hhdet_fec!B159)</f>
        <v>0.75203140466876173</v>
      </c>
      <c r="C159" s="45">
        <f>IF(RES_hhdet_tes!C159=0,"",RES_hhdet_tes!C159/RES_hhdet_fec!C159)</f>
        <v>0.75776059402281903</v>
      </c>
      <c r="D159" s="45">
        <f>IF(RES_hhdet_tes!D159=0,"",RES_hhdet_tes!D159/RES_hhdet_fec!D159)</f>
        <v>0.76230207865173827</v>
      </c>
      <c r="E159" s="45">
        <f>IF(RES_hhdet_tes!E159=0,"",RES_hhdet_tes!E159/RES_hhdet_fec!E159)</f>
        <v>0.76502228339270595</v>
      </c>
      <c r="F159" s="45">
        <f>IF(RES_hhdet_tes!F159=0,"",RES_hhdet_tes!F159/RES_hhdet_fec!F159)</f>
        <v>0.76692208903143533</v>
      </c>
      <c r="G159" s="45">
        <f>IF(RES_hhdet_tes!G159=0,"",RES_hhdet_tes!G159/RES_hhdet_fec!G159)</f>
        <v>0.76859928468873906</v>
      </c>
      <c r="H159" s="45">
        <f>IF(RES_hhdet_tes!H159=0,"",RES_hhdet_tes!H159/RES_hhdet_fec!H159)</f>
        <v>0.77012345120260828</v>
      </c>
      <c r="I159" s="45">
        <f>IF(RES_hhdet_tes!I159=0,"",RES_hhdet_tes!I159/RES_hhdet_fec!I159)</f>
        <v>0.77157315704650842</v>
      </c>
      <c r="J159" s="45">
        <f>IF(RES_hhdet_tes!J159=0,"",RES_hhdet_tes!J159/RES_hhdet_fec!J159)</f>
        <v>0.77288575411498328</v>
      </c>
      <c r="K159" s="45">
        <f>IF(RES_hhdet_tes!K159=0,"",RES_hhdet_tes!K159/RES_hhdet_fec!K159)</f>
        <v>0.77490334979348285</v>
      </c>
      <c r="L159" s="45">
        <f>IF(RES_hhdet_tes!L159=0,"",RES_hhdet_tes!L159/RES_hhdet_fec!L159)</f>
        <v>0.77667799240020696</v>
      </c>
      <c r="M159" s="45">
        <f>IF(RES_hhdet_tes!M159=0,"",RES_hhdet_tes!M159/RES_hhdet_fec!M159)</f>
        <v>0.7785287505023385</v>
      </c>
      <c r="N159" s="45">
        <f>IF(RES_hhdet_tes!N159=0,"",RES_hhdet_tes!N159/RES_hhdet_fec!N159)</f>
        <v>0.78044763856723265</v>
      </c>
      <c r="O159" s="45">
        <f>IF(RES_hhdet_tes!O159=0,"",RES_hhdet_tes!O159/RES_hhdet_fec!O159)</f>
        <v>0.78307021406759414</v>
      </c>
      <c r="P159" s="45">
        <f>IF(RES_hhdet_tes!P159=0,"",RES_hhdet_tes!P159/RES_hhdet_fec!P159)</f>
        <v>0.78683688673433638</v>
      </c>
      <c r="Q159" s="45">
        <f>IF(RES_hhdet_tes!Q159=0,"",RES_hhdet_tes!Q159/RES_hhdet_fec!Q159)</f>
        <v>0.79187120442294223</v>
      </c>
      <c r="R159" s="45">
        <f>IF(RES_hhdet_tes!R159=0,"",RES_hhdet_tes!R159/RES_hhdet_fec!R159)</f>
        <v>0.79777378871392834</v>
      </c>
      <c r="S159" s="45">
        <f>IF(RES_hhdet_tes!S159=0,"",RES_hhdet_tes!S159/RES_hhdet_fec!S159)</f>
        <v>0.80553479368545811</v>
      </c>
      <c r="T159" s="45">
        <f>IF(RES_hhdet_tes!T159=0,"",RES_hhdet_tes!T159/RES_hhdet_fec!T159)</f>
        <v>0.81616375894863658</v>
      </c>
      <c r="U159" s="45">
        <f>IF(RES_hhdet_tes!U159=0,"",RES_hhdet_tes!U159/RES_hhdet_fec!U159)</f>
        <v>0.82748037742362079</v>
      </c>
      <c r="V159" s="45">
        <f>IF(RES_hhdet_tes!V159=0,"",RES_hhdet_tes!V159/RES_hhdet_fec!V159)</f>
        <v>0.84116532006287525</v>
      </c>
      <c r="W159" s="45">
        <f>IF(RES_hhdet_tes!W159=0,"",RES_hhdet_tes!W159/RES_hhdet_fec!W159)</f>
        <v>0.85235012346378292</v>
      </c>
      <c r="DA159" s="60" t="s">
        <v>2056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0.71668318541624954</v>
      </c>
      <c r="C161" s="119">
        <f>IF(RES_hhdet_tes!C161=0,"",RES_hhdet_tes!C161/RES_hhdet_fec!C161)</f>
        <v>0.72223233981912738</v>
      </c>
      <c r="D161" s="119">
        <f>IF(RES_hhdet_tes!D161=0,"",RES_hhdet_tes!D161/RES_hhdet_fec!D161)</f>
        <v>0.72652633151476409</v>
      </c>
      <c r="E161" s="119">
        <f>IF(RES_hhdet_tes!E161=0,"",RES_hhdet_tes!E161/RES_hhdet_fec!E161)</f>
        <v>0.73055909431891763</v>
      </c>
      <c r="F161" s="119">
        <f>IF(RES_hhdet_tes!F161=0,"",RES_hhdet_tes!F161/RES_hhdet_fec!F161)</f>
        <v>0.73279790616041185</v>
      </c>
      <c r="G161" s="119">
        <f>IF(RES_hhdet_tes!G161=0,"",RES_hhdet_tes!G161/RES_hhdet_fec!G161)</f>
        <v>0.73506070672768664</v>
      </c>
      <c r="H161" s="119">
        <f>IF(RES_hhdet_tes!H161=0,"",RES_hhdet_tes!H161/RES_hhdet_fec!H161)</f>
        <v>0.74031078038765052</v>
      </c>
      <c r="I161" s="119">
        <f>IF(RES_hhdet_tes!I161=0,"",RES_hhdet_tes!I161/RES_hhdet_fec!I161)</f>
        <v>0.74457495523362405</v>
      </c>
      <c r="J161" s="119">
        <f>IF(RES_hhdet_tes!J161=0,"",RES_hhdet_tes!J161/RES_hhdet_fec!J161)</f>
        <v>0.74941681907769786</v>
      </c>
      <c r="K161" s="119">
        <f>IF(RES_hhdet_tes!K161=0,"",RES_hhdet_tes!K161/RES_hhdet_fec!K161)</f>
        <v>0.75861103521482542</v>
      </c>
      <c r="L161" s="119">
        <f>IF(RES_hhdet_tes!L161=0,"",RES_hhdet_tes!L161/RES_hhdet_fec!L161)</f>
        <v>0.76615755330752144</v>
      </c>
      <c r="M161" s="119">
        <f>IF(RES_hhdet_tes!M161=0,"",RES_hhdet_tes!M161/RES_hhdet_fec!M161)</f>
        <v>0.77336390671706901</v>
      </c>
      <c r="N161" s="119">
        <f>IF(RES_hhdet_tes!N161=0,"",RES_hhdet_tes!N161/RES_hhdet_fec!N161)</f>
        <v>0.78153727774505222</v>
      </c>
      <c r="O161" s="119">
        <f>IF(RES_hhdet_tes!O161=0,"",RES_hhdet_tes!O161/RES_hhdet_fec!O161)</f>
        <v>0.79091624329308685</v>
      </c>
      <c r="P161" s="119">
        <f>IF(RES_hhdet_tes!P161=0,"",RES_hhdet_tes!P161/RES_hhdet_fec!P161)</f>
        <v>0.79335829091100551</v>
      </c>
      <c r="Q161" s="119">
        <f>IF(RES_hhdet_tes!Q161=0,"",RES_hhdet_tes!Q161/RES_hhdet_fec!Q161)</f>
        <v>0.80095445565740453</v>
      </c>
      <c r="R161" s="119">
        <f>IF(RES_hhdet_tes!R161=0,"",RES_hhdet_tes!R161/RES_hhdet_fec!R161)</f>
        <v>0.81062968301336769</v>
      </c>
      <c r="S161" s="119">
        <f>IF(RES_hhdet_tes!S161=0,"",RES_hhdet_tes!S161/RES_hhdet_fec!S161)</f>
        <v>0.82293242452732196</v>
      </c>
      <c r="T161" s="119">
        <f>IF(RES_hhdet_tes!T161=0,"",RES_hhdet_tes!T161/RES_hhdet_fec!T161)</f>
        <v>0.83490596593586386</v>
      </c>
      <c r="U161" s="119">
        <f>IF(RES_hhdet_tes!U161=0,"",RES_hhdet_tes!U161/RES_hhdet_fec!U161)</f>
        <v>0.84540976018239</v>
      </c>
      <c r="V161" s="119">
        <f>IF(RES_hhdet_tes!V161=0,"",RES_hhdet_tes!V161/RES_hhdet_fec!V161)</f>
        <v>0.8543052253403155</v>
      </c>
      <c r="W161" s="119">
        <f>IF(RES_hhdet_tes!W161=0,"",RES_hhdet_tes!W161/RES_hhdet_fec!W161)</f>
        <v>0.86134067232262224</v>
      </c>
      <c r="DA161" s="129" t="s">
        <v>2057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0.71765320468024185</v>
      </c>
      <c r="C162" s="124">
        <f>IF(RES_hhdet_tes!C162=0,"",RES_hhdet_tes!C162/RES_hhdet_fec!C162)</f>
        <v>0.72288797104443636</v>
      </c>
      <c r="D162" s="124">
        <f>IF(RES_hhdet_tes!D162=0,"",RES_hhdet_tes!D162/RES_hhdet_fec!D162)</f>
        <v>0.72730087451358882</v>
      </c>
      <c r="E162" s="124">
        <f>IF(RES_hhdet_tes!E162=0,"",RES_hhdet_tes!E162/RES_hhdet_fec!E162)</f>
        <v>0.73070473320158069</v>
      </c>
      <c r="F162" s="124">
        <f>IF(RES_hhdet_tes!F162=0,"",RES_hhdet_tes!F162/RES_hhdet_fec!F162)</f>
        <v>0.73232561962739884</v>
      </c>
      <c r="G162" s="124">
        <f>IF(RES_hhdet_tes!G162=0,"",RES_hhdet_tes!G162/RES_hhdet_fec!G162)</f>
        <v>0.73356725705329928</v>
      </c>
      <c r="H162" s="124">
        <f>IF(RES_hhdet_tes!H162=0,"",RES_hhdet_tes!H162/RES_hhdet_fec!H162)</f>
        <v>0.73634597413562242</v>
      </c>
      <c r="I162" s="124">
        <f>IF(RES_hhdet_tes!I162=0,"",RES_hhdet_tes!I162/RES_hhdet_fec!I162)</f>
        <v>0.74124031398526913</v>
      </c>
      <c r="J162" s="124">
        <f>IF(RES_hhdet_tes!J162=0,"",RES_hhdet_tes!J162/RES_hhdet_fec!J162)</f>
        <v>0.74673248608609122</v>
      </c>
      <c r="K162" s="124">
        <f>IF(RES_hhdet_tes!K162=0,"",RES_hhdet_tes!K162/RES_hhdet_fec!K162)</f>
        <v>0.75334631188255741</v>
      </c>
      <c r="L162" s="124">
        <f>IF(RES_hhdet_tes!L162=0,"",RES_hhdet_tes!L162/RES_hhdet_fec!L162)</f>
        <v>0.7610289499520061</v>
      </c>
      <c r="M162" s="124">
        <f>IF(RES_hhdet_tes!M162=0,"",RES_hhdet_tes!M162/RES_hhdet_fec!M162)</f>
        <v>0.77006129885834362</v>
      </c>
      <c r="N162" s="124">
        <f>IF(RES_hhdet_tes!N162=0,"",RES_hhdet_tes!N162/RES_hhdet_fec!N162)</f>
        <v>0.77923769607408999</v>
      </c>
      <c r="O162" s="124">
        <f>IF(RES_hhdet_tes!O162=0,"",RES_hhdet_tes!O162/RES_hhdet_fec!O162)</f>
        <v>0.78860067397690725</v>
      </c>
      <c r="P162" s="124">
        <f>IF(RES_hhdet_tes!P162=0,"",RES_hhdet_tes!P162/RES_hhdet_fec!P162)</f>
        <v>0.79126667616516699</v>
      </c>
      <c r="Q162" s="124">
        <f>IF(RES_hhdet_tes!Q162=0,"",RES_hhdet_tes!Q162/RES_hhdet_fec!Q162)</f>
        <v>0.79757720451028868</v>
      </c>
      <c r="R162" s="124">
        <f>IF(RES_hhdet_tes!R162=0,"",RES_hhdet_tes!R162/RES_hhdet_fec!R162)</f>
        <v>0.80862206175098428</v>
      </c>
      <c r="S162" s="124">
        <f>IF(RES_hhdet_tes!S162=0,"",RES_hhdet_tes!S162/RES_hhdet_fec!S162)</f>
        <v>0.82264170449080232</v>
      </c>
      <c r="T162" s="124">
        <f>IF(RES_hhdet_tes!T162=0,"",RES_hhdet_tes!T162/RES_hhdet_fec!T162)</f>
        <v>0.83653077404341813</v>
      </c>
      <c r="U162" s="124">
        <f>IF(RES_hhdet_tes!U162=0,"",RES_hhdet_tes!U162/RES_hhdet_fec!U162)</f>
        <v>0.84785686172151264</v>
      </c>
      <c r="V162" s="124">
        <f>IF(RES_hhdet_tes!V162=0,"",RES_hhdet_tes!V162/RES_hhdet_fec!V162)</f>
        <v>0.85712207260283979</v>
      </c>
      <c r="W162" s="124">
        <f>IF(RES_hhdet_tes!W162=0,"",RES_hhdet_tes!W162/RES_hhdet_fec!W162)</f>
        <v>0.86581643467534186</v>
      </c>
      <c r="DA162" s="130" t="s">
        <v>2058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0.71765320468024185</v>
      </c>
      <c r="C163" s="45">
        <f>IF(RES_hhdet_tes!C163=0,"",RES_hhdet_tes!C163/RES_hhdet_fec!C163)</f>
        <v>0.72288797104443636</v>
      </c>
      <c r="D163" s="45">
        <f>IF(RES_hhdet_tes!D163=0,"",RES_hhdet_tes!D163/RES_hhdet_fec!D163)</f>
        <v>0.72730087451358882</v>
      </c>
      <c r="E163" s="45">
        <f>IF(RES_hhdet_tes!E163=0,"",RES_hhdet_tes!E163/RES_hhdet_fec!E163)</f>
        <v>0.73070473320158069</v>
      </c>
      <c r="F163" s="45">
        <f>IF(RES_hhdet_tes!F163=0,"",RES_hhdet_tes!F163/RES_hhdet_fec!F163)</f>
        <v>0.73232561962739884</v>
      </c>
      <c r="G163" s="45">
        <f>IF(RES_hhdet_tes!G163=0,"",RES_hhdet_tes!G163/RES_hhdet_fec!G163)</f>
        <v>0.73356725705329928</v>
      </c>
      <c r="H163" s="45">
        <f>IF(RES_hhdet_tes!H163=0,"",RES_hhdet_tes!H163/RES_hhdet_fec!H163)</f>
        <v>0.73634597413562242</v>
      </c>
      <c r="I163" s="45">
        <f>IF(RES_hhdet_tes!I163=0,"",RES_hhdet_tes!I163/RES_hhdet_fec!I163)</f>
        <v>0.74124031398526913</v>
      </c>
      <c r="J163" s="45">
        <f>IF(RES_hhdet_tes!J163=0,"",RES_hhdet_tes!J163/RES_hhdet_fec!J163)</f>
        <v>0.74673248608609122</v>
      </c>
      <c r="K163" s="45">
        <f>IF(RES_hhdet_tes!K163=0,"",RES_hhdet_tes!K163/RES_hhdet_fec!K163)</f>
        <v>0.75334631188255741</v>
      </c>
      <c r="L163" s="45">
        <f>IF(RES_hhdet_tes!L163=0,"",RES_hhdet_tes!L163/RES_hhdet_fec!L163)</f>
        <v>0.7610289499520061</v>
      </c>
      <c r="M163" s="45">
        <f>IF(RES_hhdet_tes!M163=0,"",RES_hhdet_tes!M163/RES_hhdet_fec!M163)</f>
        <v>0.77006129885834362</v>
      </c>
      <c r="N163" s="45">
        <f>IF(RES_hhdet_tes!N163=0,"",RES_hhdet_tes!N163/RES_hhdet_fec!N163)</f>
        <v>0.77923769607408999</v>
      </c>
      <c r="O163" s="45">
        <f>IF(RES_hhdet_tes!O163=0,"",RES_hhdet_tes!O163/RES_hhdet_fec!O163)</f>
        <v>0.78860067397690725</v>
      </c>
      <c r="P163" s="45">
        <f>IF(RES_hhdet_tes!P163=0,"",RES_hhdet_tes!P163/RES_hhdet_fec!P163)</f>
        <v>0.79126667616516699</v>
      </c>
      <c r="Q163" s="45">
        <f>IF(RES_hhdet_tes!Q163=0,"",RES_hhdet_tes!Q163/RES_hhdet_fec!Q163)</f>
        <v>0.79757720451028868</v>
      </c>
      <c r="R163" s="45">
        <f>IF(RES_hhdet_tes!R163=0,"",RES_hhdet_tes!R163/RES_hhdet_fec!R163)</f>
        <v>0.80862206175098428</v>
      </c>
      <c r="S163" s="45">
        <f>IF(RES_hhdet_tes!S163=0,"",RES_hhdet_tes!S163/RES_hhdet_fec!S163)</f>
        <v>0.82264170449080232</v>
      </c>
      <c r="T163" s="45">
        <f>IF(RES_hhdet_tes!T163=0,"",RES_hhdet_tes!T163/RES_hhdet_fec!T163)</f>
        <v>0.83653077404341813</v>
      </c>
      <c r="U163" s="45">
        <f>IF(RES_hhdet_tes!U163=0,"",RES_hhdet_tes!U163/RES_hhdet_fec!U163)</f>
        <v>0.84785686172151264</v>
      </c>
      <c r="V163" s="45">
        <f>IF(RES_hhdet_tes!V163=0,"",RES_hhdet_tes!V163/RES_hhdet_fec!V163)</f>
        <v>0.85712207260283979</v>
      </c>
      <c r="W163" s="45">
        <f>IF(RES_hhdet_tes!W163=0,"",RES_hhdet_tes!W163/RES_hhdet_fec!W163)</f>
        <v>0.86581643467534186</v>
      </c>
      <c r="DA163" s="60" t="s">
        <v>2059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1.8212459755619608</v>
      </c>
      <c r="C164" s="124">
        <f>IF(RES_hhdet_tes!C164=0,"",RES_hhdet_tes!C164/RES_hhdet_fec!C164)</f>
        <v>1.9723820570998016</v>
      </c>
      <c r="D164" s="124">
        <f>IF(RES_hhdet_tes!D164=0,"",RES_hhdet_tes!D164/RES_hhdet_fec!D164)</f>
        <v>2.089619468842471</v>
      </c>
      <c r="E164" s="124">
        <f>IF(RES_hhdet_tes!E164=0,"",RES_hhdet_tes!E164/RES_hhdet_fec!E164)</f>
        <v>2.2138530506376526</v>
      </c>
      <c r="F164" s="124">
        <f>IF(RES_hhdet_tes!F164=0,"",RES_hhdet_tes!F164/RES_hhdet_fec!F164)</f>
        <v>2.3063094609974097</v>
      </c>
      <c r="G164" s="124">
        <f>IF(RES_hhdet_tes!G164=0,"",RES_hhdet_tes!G164/RES_hhdet_fec!G164)</f>
        <v>2.392659592795876</v>
      </c>
      <c r="H164" s="124">
        <f>IF(RES_hhdet_tes!H164=0,"",RES_hhdet_tes!H164/RES_hhdet_fec!H164)</f>
        <v>2.4864609618210975</v>
      </c>
      <c r="I164" s="124">
        <f>IF(RES_hhdet_tes!I164=0,"",RES_hhdet_tes!I164/RES_hhdet_fec!I164)</f>
        <v>2.564848991151365</v>
      </c>
      <c r="J164" s="124">
        <f>IF(RES_hhdet_tes!J164=0,"",RES_hhdet_tes!J164/RES_hhdet_fec!J164)</f>
        <v>2.6426289810527082</v>
      </c>
      <c r="K164" s="124">
        <f>IF(RES_hhdet_tes!K164=0,"",RES_hhdet_tes!K164/RES_hhdet_fec!K164)</f>
        <v>2.7583959693014042</v>
      </c>
      <c r="L164" s="124">
        <f>IF(RES_hhdet_tes!L164=0,"",RES_hhdet_tes!L164/RES_hhdet_fec!L164)</f>
        <v>2.8782607775632929</v>
      </c>
      <c r="M164" s="124">
        <f>IF(RES_hhdet_tes!M164=0,"",RES_hhdet_tes!M164/RES_hhdet_fec!M164)</f>
        <v>2.9949750340777648</v>
      </c>
      <c r="N164" s="124">
        <f>IF(RES_hhdet_tes!N164=0,"",RES_hhdet_tes!N164/RES_hhdet_fec!N164)</f>
        <v>3.0850330808528934</v>
      </c>
      <c r="O164" s="124">
        <f>IF(RES_hhdet_tes!O164=0,"",RES_hhdet_tes!O164/RES_hhdet_fec!O164)</f>
        <v>3.1862457974960248</v>
      </c>
      <c r="P164" s="124">
        <f>IF(RES_hhdet_tes!P164=0,"",RES_hhdet_tes!P164/RES_hhdet_fec!P164)</f>
        <v>3.2643869202749127</v>
      </c>
      <c r="Q164" s="124">
        <f>IF(RES_hhdet_tes!Q164=0,"",RES_hhdet_tes!Q164/RES_hhdet_fec!Q164)</f>
        <v>3.3537761428704709</v>
      </c>
      <c r="R164" s="124">
        <f>IF(RES_hhdet_tes!R164=0,"",RES_hhdet_tes!R164/RES_hhdet_fec!R164)</f>
        <v>3.4809369209130332</v>
      </c>
      <c r="S164" s="124">
        <f>IF(RES_hhdet_tes!S164=0,"",RES_hhdet_tes!S164/RES_hhdet_fec!S164)</f>
        <v>3.6478461832725153</v>
      </c>
      <c r="T164" s="124">
        <f>IF(RES_hhdet_tes!T164=0,"",RES_hhdet_tes!T164/RES_hhdet_fec!T164)</f>
        <v>3.7906067469776339</v>
      </c>
      <c r="U164" s="124">
        <f>IF(RES_hhdet_tes!U164=0,"",RES_hhdet_tes!U164/RES_hhdet_fec!U164)</f>
        <v>3.9050346070504527</v>
      </c>
      <c r="V164" s="124">
        <f>IF(RES_hhdet_tes!V164=0,"",RES_hhdet_tes!V164/RES_hhdet_fec!V164)</f>
        <v>3.9952416010529532</v>
      </c>
      <c r="W164" s="124">
        <f>IF(RES_hhdet_tes!W164=0,"",RES_hhdet_tes!W164/RES_hhdet_fec!W164)</f>
        <v>4.0583541080216126</v>
      </c>
      <c r="DA164" s="130" t="s">
        <v>2060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1.8212459755619608</v>
      </c>
      <c r="C165" s="111">
        <f>IF(RES_hhdet_tes!C165=0,"",RES_hhdet_tes!C165/RES_hhdet_fec!C165)</f>
        <v>1.9723820570998016</v>
      </c>
      <c r="D165" s="111">
        <f>IF(RES_hhdet_tes!D165=0,"",RES_hhdet_tes!D165/RES_hhdet_fec!D165)</f>
        <v>2.089619468842471</v>
      </c>
      <c r="E165" s="111">
        <f>IF(RES_hhdet_tes!E165=0,"",RES_hhdet_tes!E165/RES_hhdet_fec!E165)</f>
        <v>2.2138530506376526</v>
      </c>
      <c r="F165" s="111">
        <f>IF(RES_hhdet_tes!F165=0,"",RES_hhdet_tes!F165/RES_hhdet_fec!F165)</f>
        <v>2.3063094609974097</v>
      </c>
      <c r="G165" s="111">
        <f>IF(RES_hhdet_tes!G165=0,"",RES_hhdet_tes!G165/RES_hhdet_fec!G165)</f>
        <v>2.392659592795876</v>
      </c>
      <c r="H165" s="111">
        <f>IF(RES_hhdet_tes!H165=0,"",RES_hhdet_tes!H165/RES_hhdet_fec!H165)</f>
        <v>2.4864609618210975</v>
      </c>
      <c r="I165" s="111">
        <f>IF(RES_hhdet_tes!I165=0,"",RES_hhdet_tes!I165/RES_hhdet_fec!I165)</f>
        <v>2.564848991151365</v>
      </c>
      <c r="J165" s="111">
        <f>IF(RES_hhdet_tes!J165=0,"",RES_hhdet_tes!J165/RES_hhdet_fec!J165)</f>
        <v>2.6426289810527082</v>
      </c>
      <c r="K165" s="111">
        <f>IF(RES_hhdet_tes!K165=0,"",RES_hhdet_tes!K165/RES_hhdet_fec!K165)</f>
        <v>2.7583959693014042</v>
      </c>
      <c r="L165" s="111">
        <f>IF(RES_hhdet_tes!L165=0,"",RES_hhdet_tes!L165/RES_hhdet_fec!L165)</f>
        <v>2.8782607775632929</v>
      </c>
      <c r="M165" s="111">
        <f>IF(RES_hhdet_tes!M165=0,"",RES_hhdet_tes!M165/RES_hhdet_fec!M165)</f>
        <v>2.9949750340777648</v>
      </c>
      <c r="N165" s="111">
        <f>IF(RES_hhdet_tes!N165=0,"",RES_hhdet_tes!N165/RES_hhdet_fec!N165)</f>
        <v>3.0850330808528934</v>
      </c>
      <c r="O165" s="111">
        <f>IF(RES_hhdet_tes!O165=0,"",RES_hhdet_tes!O165/RES_hhdet_fec!O165)</f>
        <v>3.1862457974960248</v>
      </c>
      <c r="P165" s="111">
        <f>IF(RES_hhdet_tes!P165=0,"",RES_hhdet_tes!P165/RES_hhdet_fec!P165)</f>
        <v>3.2643869202749127</v>
      </c>
      <c r="Q165" s="111">
        <f>IF(RES_hhdet_tes!Q165=0,"",RES_hhdet_tes!Q165/RES_hhdet_fec!Q165)</f>
        <v>3.3537761428704709</v>
      </c>
      <c r="R165" s="111">
        <f>IF(RES_hhdet_tes!R165=0,"",RES_hhdet_tes!R165/RES_hhdet_fec!R165)</f>
        <v>3.4809369209130332</v>
      </c>
      <c r="S165" s="111">
        <f>IF(RES_hhdet_tes!S165=0,"",RES_hhdet_tes!S165/RES_hhdet_fec!S165)</f>
        <v>3.6478461832725153</v>
      </c>
      <c r="T165" s="111">
        <f>IF(RES_hhdet_tes!T165=0,"",RES_hhdet_tes!T165/RES_hhdet_fec!T165)</f>
        <v>3.7906067469776339</v>
      </c>
      <c r="U165" s="111">
        <f>IF(RES_hhdet_tes!U165=0,"",RES_hhdet_tes!U165/RES_hhdet_fec!U165)</f>
        <v>3.9050346070504527</v>
      </c>
      <c r="V165" s="111">
        <f>IF(RES_hhdet_tes!V165=0,"",RES_hhdet_tes!V165/RES_hhdet_fec!V165)</f>
        <v>3.9952416010529532</v>
      </c>
      <c r="W165" s="111">
        <f>IF(RES_hhdet_tes!W165=0,"",RES_hhdet_tes!W165/RES_hhdet_fec!W165)</f>
        <v>4.0583541080216126</v>
      </c>
      <c r="DA165" s="63" t="s">
        <v>2061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0.70628708288944086</v>
      </c>
      <c r="C166" s="124">
        <f>IF(RES_hhdet_tes!C166=0,"",RES_hhdet_tes!C166/RES_hhdet_fec!C166)</f>
        <v>0.71267988599981424</v>
      </c>
      <c r="D166" s="124">
        <f>IF(RES_hhdet_tes!D166=0,"",RES_hhdet_tes!D166/RES_hhdet_fec!D166)</f>
        <v>0.71674451236002601</v>
      </c>
      <c r="E166" s="124">
        <f>IF(RES_hhdet_tes!E166=0,"",RES_hhdet_tes!E166/RES_hhdet_fec!E166)</f>
        <v>0.72263627147872844</v>
      </c>
      <c r="F166" s="124">
        <f>IF(RES_hhdet_tes!F166=0,"",RES_hhdet_tes!F166/RES_hhdet_fec!F166)</f>
        <v>0.72832528248491901</v>
      </c>
      <c r="G166" s="124">
        <f>IF(RES_hhdet_tes!G166=0,"",RES_hhdet_tes!G166/RES_hhdet_fec!G166)</f>
        <v>0.73573333743017966</v>
      </c>
      <c r="H166" s="124">
        <f>IF(RES_hhdet_tes!H166=0,"",RES_hhdet_tes!H166/RES_hhdet_fec!H166)</f>
        <v>0.75131174388022293</v>
      </c>
      <c r="I166" s="124">
        <f>IF(RES_hhdet_tes!I166=0,"",RES_hhdet_tes!I166/RES_hhdet_fec!I166)</f>
        <v>0.7539695141923104</v>
      </c>
      <c r="J166" s="124">
        <f>IF(RES_hhdet_tes!J166=0,"",RES_hhdet_tes!J166/RES_hhdet_fec!J166)</f>
        <v>0.75613740574371813</v>
      </c>
      <c r="K166" s="124">
        <f>IF(RES_hhdet_tes!K166=0,"",RES_hhdet_tes!K166/RES_hhdet_fec!K166)</f>
        <v>0.77641600570156577</v>
      </c>
      <c r="L166" s="124">
        <f>IF(RES_hhdet_tes!L166=0,"",RES_hhdet_tes!L166/RES_hhdet_fec!L166)</f>
        <v>0.7861761720903907</v>
      </c>
      <c r="M166" s="124">
        <f>IF(RES_hhdet_tes!M166=0,"",RES_hhdet_tes!M166/RES_hhdet_fec!M166)</f>
        <v>0.78511547170609075</v>
      </c>
      <c r="N166" s="124">
        <f>IF(RES_hhdet_tes!N166=0,"",RES_hhdet_tes!N166/RES_hhdet_fec!N166)</f>
        <v>0.78837156187099877</v>
      </c>
      <c r="O166" s="124">
        <f>IF(RES_hhdet_tes!O166=0,"",RES_hhdet_tes!O166/RES_hhdet_fec!O166)</f>
        <v>0.79823829275753078</v>
      </c>
      <c r="P166" s="124">
        <f>IF(RES_hhdet_tes!P166=0,"",RES_hhdet_tes!P166/RES_hhdet_fec!P166)</f>
        <v>0.79934417029225935</v>
      </c>
      <c r="Q166" s="124">
        <f>IF(RES_hhdet_tes!Q166=0,"",RES_hhdet_tes!Q166/RES_hhdet_fec!Q166)</f>
        <v>0.81112251747996644</v>
      </c>
      <c r="R166" s="124">
        <f>IF(RES_hhdet_tes!R166=0,"",RES_hhdet_tes!R166/RES_hhdet_fec!R166)</f>
        <v>0.81905091095609739</v>
      </c>
      <c r="S166" s="124">
        <f>IF(RES_hhdet_tes!S166=0,"",RES_hhdet_tes!S166/RES_hhdet_fec!S166)</f>
        <v>0.82166666045776793</v>
      </c>
      <c r="T166" s="124">
        <f>IF(RES_hhdet_tes!T166=0,"",RES_hhdet_tes!T166/RES_hhdet_fec!T166)</f>
        <v>0.82450284405344099</v>
      </c>
      <c r="U166" s="124">
        <f>IF(RES_hhdet_tes!U166=0,"",RES_hhdet_tes!U166/RES_hhdet_fec!U166)</f>
        <v>0.83054921754051014</v>
      </c>
      <c r="V166" s="124">
        <f>IF(RES_hhdet_tes!V166=0,"",RES_hhdet_tes!V166/RES_hhdet_fec!V166)</f>
        <v>0.83484637908826187</v>
      </c>
      <c r="W166" s="124">
        <f>IF(RES_hhdet_tes!W166=0,"",RES_hhdet_tes!W166/RES_hhdet_fec!W166)</f>
        <v>0.8374733080435196</v>
      </c>
      <c r="DA166" s="130" t="s">
        <v>2062</v>
      </c>
    </row>
    <row r="167" spans="1:105" ht="12" customHeight="1" x14ac:dyDescent="0.25">
      <c r="A167" s="97" t="s">
        <v>124</v>
      </c>
      <c r="B167" s="111">
        <f>IF(RES_hhdet_tes!B167=0,"",RES_hhdet_tes!B167/RES_hhdet_fec!B167)</f>
        <v>0.60257320953619731</v>
      </c>
      <c r="C167" s="111">
        <f>IF(RES_hhdet_tes!C167=0,"",RES_hhdet_tes!C167/RES_hhdet_fec!C167)</f>
        <v>0.6031573232211076</v>
      </c>
      <c r="D167" s="111">
        <f>IF(RES_hhdet_tes!D167=0,"",RES_hhdet_tes!D167/RES_hhdet_fec!D167)</f>
        <v>0.60481788627356647</v>
      </c>
      <c r="E167" s="111">
        <f>IF(RES_hhdet_tes!E167=0,"",RES_hhdet_tes!E167/RES_hhdet_fec!E167)</f>
        <v>0.60813392592714066</v>
      </c>
      <c r="F167" s="111">
        <f>IF(RES_hhdet_tes!F167=0,"",RES_hhdet_tes!F167/RES_hhdet_fec!F167)</f>
        <v>0.61302323883163257</v>
      </c>
      <c r="G167" s="111">
        <f>IF(RES_hhdet_tes!G167=0,"",RES_hhdet_tes!G167/RES_hhdet_fec!G167)</f>
        <v>0.61939339999632703</v>
      </c>
      <c r="H167" s="111">
        <f>IF(RES_hhdet_tes!H167=0,"",RES_hhdet_tes!H167/RES_hhdet_fec!H167)</f>
        <v>0.62678759280655361</v>
      </c>
      <c r="I167" s="111">
        <f>IF(RES_hhdet_tes!I167=0,"",RES_hhdet_tes!I167/RES_hhdet_fec!I167)</f>
        <v>0.63035099831859909</v>
      </c>
      <c r="J167" s="111">
        <f>IF(RES_hhdet_tes!J167=0,"",RES_hhdet_tes!J167/RES_hhdet_fec!J167)</f>
        <v>0.63086365087427687</v>
      </c>
      <c r="K167" s="111">
        <f>IF(RES_hhdet_tes!K167=0,"",RES_hhdet_tes!K167/RES_hhdet_fec!K167)</f>
        <v>0.63302102767746515</v>
      </c>
      <c r="L167" s="111">
        <f>IF(RES_hhdet_tes!L167=0,"",RES_hhdet_tes!L167/RES_hhdet_fec!L167)</f>
        <v>0.63550540353210994</v>
      </c>
      <c r="M167" s="111">
        <f>IF(RES_hhdet_tes!M167=0,"",RES_hhdet_tes!M167/RES_hhdet_fec!M167)</f>
        <v>0.63779873412233745</v>
      </c>
      <c r="N167" s="111">
        <f>IF(RES_hhdet_tes!N167=0,"",RES_hhdet_tes!N167/RES_hhdet_fec!N167)</f>
        <v>0.64536650045634536</v>
      </c>
      <c r="O167" s="111">
        <f>IF(RES_hhdet_tes!O167=0,"",RES_hhdet_tes!O167/RES_hhdet_fec!O167)</f>
        <v>0.65883448468238504</v>
      </c>
      <c r="P167" s="111">
        <f>IF(RES_hhdet_tes!P167=0,"",RES_hhdet_tes!P167/RES_hhdet_fec!P167)</f>
        <v>0.66857281446631422</v>
      </c>
      <c r="Q167" s="111">
        <f>IF(RES_hhdet_tes!Q167=0,"",RES_hhdet_tes!Q167/RES_hhdet_fec!Q167)</f>
        <v>0.68338982797948433</v>
      </c>
      <c r="R167" s="111">
        <f>IF(RES_hhdet_tes!R167=0,"",RES_hhdet_tes!R167/RES_hhdet_fec!R167)</f>
        <v>0.69540530085543384</v>
      </c>
      <c r="S167" s="111">
        <f>IF(RES_hhdet_tes!S167=0,"",RES_hhdet_tes!S167/RES_hhdet_fec!S167)</f>
        <v>0.7228051315392704</v>
      </c>
      <c r="T167" s="111">
        <f>IF(RES_hhdet_tes!T167=0,"",RES_hhdet_tes!T167/RES_hhdet_fec!T167)</f>
        <v>0.74641817874093375</v>
      </c>
      <c r="U167" s="111">
        <f>IF(RES_hhdet_tes!U167=0,"",RES_hhdet_tes!U167/RES_hhdet_fec!U167)</f>
        <v>0.76762054413055558</v>
      </c>
      <c r="V167" s="111">
        <f>IF(RES_hhdet_tes!V167=0,"",RES_hhdet_tes!V167/RES_hhdet_fec!V167)</f>
        <v>0.78775083498301179</v>
      </c>
      <c r="W167" s="111">
        <f>IF(RES_hhdet_tes!W167=0,"",RES_hhdet_tes!W167/RES_hhdet_fec!W167)</f>
        <v>0.80265659047728322</v>
      </c>
      <c r="DA167" s="63" t="s">
        <v>2063</v>
      </c>
    </row>
    <row r="168" spans="1:105" ht="12" customHeight="1" x14ac:dyDescent="0.25">
      <c r="A168" s="97" t="s">
        <v>123</v>
      </c>
      <c r="B168" s="111">
        <f>IF(RES_hhdet_tes!B168=0,"",RES_hhdet_tes!B168/RES_hhdet_fec!B168)</f>
        <v>0.80181900537801387</v>
      </c>
      <c r="C168" s="111">
        <f>IF(RES_hhdet_tes!C168=0,"",RES_hhdet_tes!C168/RES_hhdet_fec!C168)</f>
        <v>0.80250850217461878</v>
      </c>
      <c r="D168" s="111">
        <f>IF(RES_hhdet_tes!D168=0,"",RES_hhdet_tes!D168/RES_hhdet_fec!D168)</f>
        <v>0.80230420756512555</v>
      </c>
      <c r="E168" s="111">
        <f>IF(RES_hhdet_tes!E168=0,"",RES_hhdet_tes!E168/RES_hhdet_fec!E168)</f>
        <v>0.8058253889101572</v>
      </c>
      <c r="F168" s="111">
        <f>IF(RES_hhdet_tes!F168=0,"",RES_hhdet_tes!F168/RES_hhdet_fec!F168)</f>
        <v>0.81064732719254273</v>
      </c>
      <c r="G168" s="111">
        <f>IF(RES_hhdet_tes!G168=0,"",RES_hhdet_tes!G168/RES_hhdet_fec!G168)</f>
        <v>0.81655984375945545</v>
      </c>
      <c r="H168" s="111">
        <f>IF(RES_hhdet_tes!H168=0,"",RES_hhdet_tes!H168/RES_hhdet_fec!H168)</f>
        <v>0.84581191711932413</v>
      </c>
      <c r="I168" s="111">
        <f>IF(RES_hhdet_tes!I168=0,"",RES_hhdet_tes!I168/RES_hhdet_fec!I168)</f>
        <v>0.84029408190237653</v>
      </c>
      <c r="J168" s="111">
        <f>IF(RES_hhdet_tes!J168=0,"",RES_hhdet_tes!J168/RES_hhdet_fec!J168)</f>
        <v>0.8288285353739947</v>
      </c>
      <c r="K168" s="111">
        <f>IF(RES_hhdet_tes!K168=0,"",RES_hhdet_tes!K168/RES_hhdet_fec!K168)</f>
        <v>0.82674136271645504</v>
      </c>
      <c r="L168" s="111">
        <f>IF(RES_hhdet_tes!L168=0,"",RES_hhdet_tes!L168/RES_hhdet_fec!L168)</f>
        <v>0.84517995248570543</v>
      </c>
      <c r="M168" s="111">
        <f>IF(RES_hhdet_tes!M168=0,"",RES_hhdet_tes!M168/RES_hhdet_fec!M168)</f>
        <v>0.83499361686060192</v>
      </c>
      <c r="N168" s="111">
        <f>IF(RES_hhdet_tes!N168=0,"",RES_hhdet_tes!N168/RES_hhdet_fec!N168)</f>
        <v>0.84330341735531889</v>
      </c>
      <c r="O168" s="111">
        <f>IF(RES_hhdet_tes!O168=0,"",RES_hhdet_tes!O168/RES_hhdet_fec!O168)</f>
        <v>0.87066219482620821</v>
      </c>
      <c r="P168" s="111">
        <f>IF(RES_hhdet_tes!P168=0,"",RES_hhdet_tes!P168/RES_hhdet_fec!P168)</f>
        <v>0.87188042909248287</v>
      </c>
      <c r="Q168" s="111">
        <f>IF(RES_hhdet_tes!Q168=0,"",RES_hhdet_tes!Q168/RES_hhdet_fec!Q168)</f>
        <v>0.90179784250942163</v>
      </c>
      <c r="R168" s="111">
        <f>IF(RES_hhdet_tes!R168=0,"",RES_hhdet_tes!R168/RES_hhdet_fec!R168)</f>
        <v>0.91011270330853933</v>
      </c>
      <c r="S168" s="111">
        <f>IF(RES_hhdet_tes!S168=0,"",RES_hhdet_tes!S168/RES_hhdet_fec!S168)</f>
        <v>0.8987029336211233</v>
      </c>
      <c r="T168" s="111">
        <f>IF(RES_hhdet_tes!T168=0,"",RES_hhdet_tes!T168/RES_hhdet_fec!T168)</f>
        <v>0.89109800579390652</v>
      </c>
      <c r="U168" s="111">
        <f>IF(RES_hhdet_tes!U168=0,"",RES_hhdet_tes!U168/RES_hhdet_fec!U168)</f>
        <v>0.91108162727328912</v>
      </c>
      <c r="V168" s="111">
        <f>IF(RES_hhdet_tes!V168=0,"",RES_hhdet_tes!V168/RES_hhdet_fec!V168)</f>
        <v>0.92477590144321509</v>
      </c>
      <c r="W168" s="111">
        <f>IF(RES_hhdet_tes!W168=0,"",RES_hhdet_tes!W168/RES_hhdet_fec!W168)</f>
        <v>0.93206204488385325</v>
      </c>
      <c r="DA168" s="63" t="s">
        <v>2064</v>
      </c>
    </row>
    <row r="169" spans="1:105" ht="12" customHeight="1" x14ac:dyDescent="0.25">
      <c r="A169" s="100" t="s">
        <v>50</v>
      </c>
      <c r="B169" s="112">
        <f>IF(RES_hhdet_tes!B169=0,"",RES_hhdet_tes!B169/RES_hhdet_fec!B169)</f>
        <v>0.60257320953619731</v>
      </c>
      <c r="C169" s="112">
        <f>IF(RES_hhdet_tes!C169=0,"",RES_hhdet_tes!C169/RES_hhdet_fec!C169)</f>
        <v>0.60257320953619731</v>
      </c>
      <c r="D169" s="112">
        <f>IF(RES_hhdet_tes!D169=0,"",RES_hhdet_tes!D169/RES_hhdet_fec!D169)</f>
        <v>0.60257320953619731</v>
      </c>
      <c r="E169" s="112">
        <f>IF(RES_hhdet_tes!E169=0,"",RES_hhdet_tes!E169/RES_hhdet_fec!E169)</f>
        <v>0.60566792436146677</v>
      </c>
      <c r="F169" s="112">
        <f>IF(RES_hhdet_tes!F169=0,"",RES_hhdet_tes!F169/RES_hhdet_fec!F169)</f>
        <v>0.61244593075367526</v>
      </c>
      <c r="G169" s="112">
        <f>IF(RES_hhdet_tes!G169=0,"",RES_hhdet_tes!G169/RES_hhdet_fec!G169)</f>
        <v>0.62298222635567024</v>
      </c>
      <c r="H169" s="112">
        <f>IF(RES_hhdet_tes!H169=0,"",RES_hhdet_tes!H169/RES_hhdet_fec!H169)</f>
        <v>0.62794317624256102</v>
      </c>
      <c r="I169" s="112">
        <f>IF(RES_hhdet_tes!I169=0,"",RES_hhdet_tes!I169/RES_hhdet_fec!I169)</f>
        <v>0.63113023967752224</v>
      </c>
      <c r="J169" s="112">
        <f>IF(RES_hhdet_tes!J169=0,"",RES_hhdet_tes!J169/RES_hhdet_fec!J169)</f>
        <v>0.63203783120285295</v>
      </c>
      <c r="K169" s="112">
        <f>IF(RES_hhdet_tes!K169=0,"",RES_hhdet_tes!K169/RES_hhdet_fec!K169)</f>
        <v>0.63224074328029223</v>
      </c>
      <c r="L169" s="112">
        <f>IF(RES_hhdet_tes!L169=0,"",RES_hhdet_tes!L169/RES_hhdet_fec!L169)</f>
        <v>0.63350694350707126</v>
      </c>
      <c r="M169" s="112">
        <f>IF(RES_hhdet_tes!M169=0,"",RES_hhdet_tes!M169/RES_hhdet_fec!M169)</f>
        <v>0.63771211535924055</v>
      </c>
      <c r="N169" s="112">
        <f>IF(RES_hhdet_tes!N169=0,"",RES_hhdet_tes!N169/RES_hhdet_fec!N169)</f>
        <v>0.64749363719959385</v>
      </c>
      <c r="O169" s="112">
        <f>IF(RES_hhdet_tes!O169=0,"",RES_hhdet_tes!O169/RES_hhdet_fec!O169)</f>
        <v>0.6610682524660374</v>
      </c>
      <c r="P169" s="112">
        <f>IF(RES_hhdet_tes!P169=0,"",RES_hhdet_tes!P169/RES_hhdet_fec!P169)</f>
        <v>0.6684204345422643</v>
      </c>
      <c r="Q169" s="112">
        <f>IF(RES_hhdet_tes!Q169=0,"",RES_hhdet_tes!Q169/RES_hhdet_fec!Q169)</f>
        <v>0.68129709453478637</v>
      </c>
      <c r="R169" s="112">
        <f>IF(RES_hhdet_tes!R169=0,"",RES_hhdet_tes!R169/RES_hhdet_fec!R169)</f>
        <v>0.6812970945347866</v>
      </c>
      <c r="S169" s="112">
        <f>IF(RES_hhdet_tes!S169=0,"",RES_hhdet_tes!S169/RES_hhdet_fec!S169)</f>
        <v>0.68845206910668366</v>
      </c>
      <c r="T169" s="112">
        <f>IF(RES_hhdet_tes!T169=0,"",RES_hhdet_tes!T169/RES_hhdet_fec!T169)</f>
        <v>0.70116769919249733</v>
      </c>
      <c r="U169" s="112">
        <f>IF(RES_hhdet_tes!U169=0,"",RES_hhdet_tes!U169/RES_hhdet_fec!U169)</f>
        <v>0.74948392646391659</v>
      </c>
      <c r="V169" s="112">
        <f>IF(RES_hhdet_tes!V169=0,"",RES_hhdet_tes!V169/RES_hhdet_fec!V169)</f>
        <v>0.78591484548371415</v>
      </c>
      <c r="W169" s="112">
        <f>IF(RES_hhdet_tes!W169=0,"",RES_hhdet_tes!W169/RES_hhdet_fec!W169)</f>
        <v>0.81421190748558736</v>
      </c>
      <c r="DA169" s="131" t="s">
        <v>2065</v>
      </c>
    </row>
    <row r="170" spans="1:105" ht="12" customHeight="1" x14ac:dyDescent="0.25">
      <c r="A170" s="103" t="s">
        <v>52</v>
      </c>
      <c r="B170" s="113">
        <f>IF(RES_hhdet_tes!B170=0,"",RES_hhdet_tes!B170/RES_hhdet_fec!B170)</f>
        <v>1</v>
      </c>
      <c r="C170" s="113">
        <f>IF(RES_hhdet_tes!C170=0,"",RES_hhdet_tes!C170/RES_hhdet_fec!C170)</f>
        <v>1</v>
      </c>
      <c r="D170" s="113">
        <f>IF(RES_hhdet_tes!D170=0,"",RES_hhdet_tes!D170/RES_hhdet_fec!D170)</f>
        <v>1</v>
      </c>
      <c r="E170" s="113">
        <f>IF(RES_hhdet_tes!E170=0,"",RES_hhdet_tes!E170/RES_hhdet_fec!E170)</f>
        <v>1</v>
      </c>
      <c r="F170" s="113">
        <f>IF(RES_hhdet_tes!F170=0,"",RES_hhdet_tes!F170/RES_hhdet_fec!F170)</f>
        <v>1</v>
      </c>
      <c r="G170" s="113">
        <f>IF(RES_hhdet_tes!G170=0,"",RES_hhdet_tes!G170/RES_hhdet_fec!G170)</f>
        <v>1</v>
      </c>
      <c r="H170" s="113">
        <f>IF(RES_hhdet_tes!H170=0,"",RES_hhdet_tes!H170/RES_hhdet_fec!H170)</f>
        <v>1</v>
      </c>
      <c r="I170" s="113">
        <f>IF(RES_hhdet_tes!I170=0,"",RES_hhdet_tes!I170/RES_hhdet_fec!I170)</f>
        <v>1</v>
      </c>
      <c r="J170" s="113">
        <f>IF(RES_hhdet_tes!J170=0,"",RES_hhdet_tes!J170/RES_hhdet_fec!J170)</f>
        <v>1</v>
      </c>
      <c r="K170" s="113">
        <f>IF(RES_hhdet_tes!K170=0,"",RES_hhdet_tes!K170/RES_hhdet_fec!K170)</f>
        <v>1</v>
      </c>
      <c r="L170" s="113">
        <f>IF(RES_hhdet_tes!L170=0,"",RES_hhdet_tes!L170/RES_hhdet_fec!L170)</f>
        <v>1</v>
      </c>
      <c r="M170" s="113">
        <f>IF(RES_hhdet_tes!M170=0,"",RES_hhdet_tes!M170/RES_hhdet_fec!M170)</f>
        <v>1</v>
      </c>
      <c r="N170" s="113">
        <f>IF(RES_hhdet_tes!N170=0,"",RES_hhdet_tes!N170/RES_hhdet_fec!N170)</f>
        <v>1</v>
      </c>
      <c r="O170" s="113">
        <f>IF(RES_hhdet_tes!O170=0,"",RES_hhdet_tes!O170/RES_hhdet_fec!O170)</f>
        <v>1</v>
      </c>
      <c r="P170" s="113">
        <f>IF(RES_hhdet_tes!P170=0,"",RES_hhdet_tes!P170/RES_hhdet_fec!P170)</f>
        <v>1</v>
      </c>
      <c r="Q170" s="113">
        <f>IF(RES_hhdet_tes!Q170=0,"",RES_hhdet_tes!Q170/RES_hhdet_fec!Q170)</f>
        <v>1</v>
      </c>
      <c r="R170" s="113">
        <f>IF(RES_hhdet_tes!R170=0,"",RES_hhdet_tes!R170/RES_hhdet_fec!R170)</f>
        <v>1</v>
      </c>
      <c r="S170" s="113">
        <f>IF(RES_hhdet_tes!S170=0,"",RES_hhdet_tes!S170/RES_hhdet_fec!S170)</f>
        <v>1</v>
      </c>
      <c r="T170" s="113">
        <f>IF(RES_hhdet_tes!T170=0,"",RES_hhdet_tes!T170/RES_hhdet_fec!T170)</f>
        <v>1</v>
      </c>
      <c r="U170" s="113">
        <f>IF(RES_hhdet_tes!U170=0,"",RES_hhdet_tes!U170/RES_hhdet_fec!U170)</f>
        <v>1</v>
      </c>
      <c r="V170" s="113">
        <f>IF(RES_hhdet_tes!V170=0,"",RES_hhdet_tes!V170/RES_hhdet_fec!V170)</f>
        <v>1</v>
      </c>
      <c r="W170" s="113">
        <f>IF(RES_hhdet_tes!W170=0,"",RES_hhdet_tes!W170/RES_hhdet_fec!W170)</f>
        <v>1</v>
      </c>
      <c r="DA170" s="132" t="s">
        <v>2066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0.67508041869974345</v>
      </c>
      <c r="C171" s="112">
        <f>IF(RES_hhdet_tes!C171=0,"",RES_hhdet_tes!C171/RES_hhdet_fec!C171)</f>
        <v>0.67991578522853413</v>
      </c>
      <c r="D171" s="112">
        <f>IF(RES_hhdet_tes!D171=0,"",RES_hhdet_tes!D171/RES_hhdet_fec!D171)</f>
        <v>0.68425704621851724</v>
      </c>
      <c r="E171" s="112">
        <f>IF(RES_hhdet_tes!E171=0,"",RES_hhdet_tes!E171/RES_hhdet_fec!E171)</f>
        <v>0.68771457061848118</v>
      </c>
      <c r="F171" s="112">
        <f>IF(RES_hhdet_tes!F171=0,"",RES_hhdet_tes!F171/RES_hhdet_fec!F171)</f>
        <v>0.69075480825754199</v>
      </c>
      <c r="G171" s="112">
        <f>IF(RES_hhdet_tes!G171=0,"",RES_hhdet_tes!G171/RES_hhdet_fec!G171)</f>
        <v>0.6942224670737337</v>
      </c>
      <c r="H171" s="112">
        <f>IF(RES_hhdet_tes!H171=0,"",RES_hhdet_tes!H171/RES_hhdet_fec!H171)</f>
        <v>0.69926233165048146</v>
      </c>
      <c r="I171" s="112">
        <f>IF(RES_hhdet_tes!I171=0,"",RES_hhdet_tes!I171/RES_hhdet_fec!I171)</f>
        <v>0.70230899086847576</v>
      </c>
      <c r="J171" s="112">
        <f>IF(RES_hhdet_tes!J171=0,"",RES_hhdet_tes!J171/RES_hhdet_fec!J171)</f>
        <v>0.70344481105758438</v>
      </c>
      <c r="K171" s="112">
        <f>IF(RES_hhdet_tes!K171=0,"",RES_hhdet_tes!K171/RES_hhdet_fec!K171)</f>
        <v>0.70460169806743544</v>
      </c>
      <c r="L171" s="112">
        <f>IF(RES_hhdet_tes!L171=0,"",RES_hhdet_tes!L171/RES_hhdet_fec!L171)</f>
        <v>0.70689762833463543</v>
      </c>
      <c r="M171" s="112">
        <f>IF(RES_hhdet_tes!M171=0,"",RES_hhdet_tes!M171/RES_hhdet_fec!M171)</f>
        <v>0.7092517971954817</v>
      </c>
      <c r="N171" s="112">
        <f>IF(RES_hhdet_tes!N171=0,"",RES_hhdet_tes!N171/RES_hhdet_fec!N171)</f>
        <v>0.71169457804734093</v>
      </c>
      <c r="O171" s="112">
        <f>IF(RES_hhdet_tes!O171=0,"",RES_hhdet_tes!O171/RES_hhdet_fec!O171)</f>
        <v>0.71527885525221069</v>
      </c>
      <c r="P171" s="112">
        <f>IF(RES_hhdet_tes!P171=0,"",RES_hhdet_tes!P171/RES_hhdet_fec!P171)</f>
        <v>0.71951562489902365</v>
      </c>
      <c r="Q171" s="112">
        <f>IF(RES_hhdet_tes!Q171=0,"",RES_hhdet_tes!Q171/RES_hhdet_fec!Q171)</f>
        <v>0.72783367153528611</v>
      </c>
      <c r="R171" s="112">
        <f>IF(RES_hhdet_tes!R171=0,"",RES_hhdet_tes!R171/RES_hhdet_fec!R171)</f>
        <v>0.737248314388804</v>
      </c>
      <c r="S171" s="112">
        <f>IF(RES_hhdet_tes!S171=0,"",RES_hhdet_tes!S171/RES_hhdet_fec!S171)</f>
        <v>0.74567387047160738</v>
      </c>
      <c r="T171" s="112">
        <f>IF(RES_hhdet_tes!T171=0,"",RES_hhdet_tes!T171/RES_hhdet_fec!T171)</f>
        <v>0.75668370004591989</v>
      </c>
      <c r="U171" s="112">
        <f>IF(RES_hhdet_tes!U171=0,"",RES_hhdet_tes!U171/RES_hhdet_fec!U171)</f>
        <v>0.7651062445284238</v>
      </c>
      <c r="V171" s="112">
        <f>IF(RES_hhdet_tes!V171=0,"",RES_hhdet_tes!V171/RES_hhdet_fec!V171)</f>
        <v>0.77186562902359779</v>
      </c>
      <c r="W171" s="112">
        <f>IF(RES_hhdet_tes!W171=0,"",RES_hhdet_tes!W171/RES_hhdet_fec!W171)</f>
        <v>0.77775454911881525</v>
      </c>
      <c r="DA171" s="131" t="s">
        <v>2067</v>
      </c>
    </row>
    <row r="172" spans="1:105" ht="12" customHeight="1" x14ac:dyDescent="0.25">
      <c r="A172" s="107" t="s">
        <v>121</v>
      </c>
      <c r="B172" s="113">
        <f>IF(RES_hhdet_tes!B172=0,"",RES_hhdet_tes!B172/RES_hhdet_fec!B172)</f>
        <v>0.84731506660730393</v>
      </c>
      <c r="C172" s="113">
        <f>IF(RES_hhdet_tes!C172=0,"",RES_hhdet_tes!C172/RES_hhdet_fec!C172)</f>
        <v>0.85089264017591981</v>
      </c>
      <c r="D172" s="113">
        <f>IF(RES_hhdet_tes!D172=0,"",RES_hhdet_tes!D172/RES_hhdet_fec!D172)</f>
        <v>0.85292830728759705</v>
      </c>
      <c r="E172" s="113">
        <f>IF(RES_hhdet_tes!E172=0,"",RES_hhdet_tes!E172/RES_hhdet_fec!E172)</f>
        <v>0.85646928704796788</v>
      </c>
      <c r="F172" s="113">
        <f>IF(RES_hhdet_tes!F172=0,"",RES_hhdet_tes!F172/RES_hhdet_fec!F172)</f>
        <v>0.85884882924245154</v>
      </c>
      <c r="G172" s="113">
        <f>IF(RES_hhdet_tes!G172=0,"",RES_hhdet_tes!G172/RES_hhdet_fec!G172)</f>
        <v>0.86107746496612392</v>
      </c>
      <c r="H172" s="113">
        <f>IF(RES_hhdet_tes!H172=0,"",RES_hhdet_tes!H172/RES_hhdet_fec!H172)</f>
        <v>0.88382969113902177</v>
      </c>
      <c r="I172" s="113">
        <f>IF(RES_hhdet_tes!I172=0,"",RES_hhdet_tes!I172/RES_hhdet_fec!I172)</f>
        <v>0.87929787552494598</v>
      </c>
      <c r="J172" s="113">
        <f>IF(RES_hhdet_tes!J172=0,"",RES_hhdet_tes!J172/RES_hhdet_fec!J172)</f>
        <v>0.87076340438169142</v>
      </c>
      <c r="K172" s="113">
        <f>IF(RES_hhdet_tes!K172=0,"",RES_hhdet_tes!K172/RES_hhdet_fec!K172)</f>
        <v>0.86930407619801597</v>
      </c>
      <c r="L172" s="113">
        <f>IF(RES_hhdet_tes!L172=0,"",RES_hhdet_tes!L172/RES_hhdet_fec!L172)</f>
        <v>0.88357606094128183</v>
      </c>
      <c r="M172" s="113">
        <f>IF(RES_hhdet_tes!M172=0,"",RES_hhdet_tes!M172/RES_hhdet_fec!M172)</f>
        <v>0.87531182395488727</v>
      </c>
      <c r="N172" s="113">
        <f>IF(RES_hhdet_tes!N172=0,"",RES_hhdet_tes!N172/RES_hhdet_fec!N172)</f>
        <v>0.87806775162904116</v>
      </c>
      <c r="O172" s="113">
        <f>IF(RES_hhdet_tes!O172=0,"",RES_hhdet_tes!O172/RES_hhdet_fec!O172)</f>
        <v>0.89494430944584102</v>
      </c>
      <c r="P172" s="113">
        <f>IF(RES_hhdet_tes!P172=0,"",RES_hhdet_tes!P172/RES_hhdet_fec!P172)</f>
        <v>0.89529355367395169</v>
      </c>
      <c r="Q172" s="113">
        <f>IF(RES_hhdet_tes!Q172=0,"",RES_hhdet_tes!Q172/RES_hhdet_fec!Q172)</f>
        <v>0.91811154879545676</v>
      </c>
      <c r="R172" s="113">
        <f>IF(RES_hhdet_tes!R172=0,"",RES_hhdet_tes!R172/RES_hhdet_fec!R172)</f>
        <v>0.92909825655578826</v>
      </c>
      <c r="S172" s="113">
        <f>IF(RES_hhdet_tes!S172=0,"",RES_hhdet_tes!S172/RES_hhdet_fec!S172)</f>
        <v>0.92221462242438912</v>
      </c>
      <c r="T172" s="113">
        <f>IF(RES_hhdet_tes!T172=0,"",RES_hhdet_tes!T172/RES_hhdet_fec!T172)</f>
        <v>0.91529784438157014</v>
      </c>
      <c r="U172" s="113">
        <f>IF(RES_hhdet_tes!U172=0,"",RES_hhdet_tes!U172/RES_hhdet_fec!U172)</f>
        <v>0.91632758472690645</v>
      </c>
      <c r="V172" s="113">
        <f>IF(RES_hhdet_tes!V172=0,"",RES_hhdet_tes!V172/RES_hhdet_fec!V172)</f>
        <v>0.91692838280531586</v>
      </c>
      <c r="W172" s="113">
        <f>IF(RES_hhdet_tes!W172=0,"",RES_hhdet_tes!W172/RES_hhdet_fec!W172)</f>
        <v>0.91568244885626549</v>
      </c>
      <c r="DA172" s="132" t="s">
        <v>2068</v>
      </c>
    </row>
    <row r="173" spans="1:105" ht="12" customHeight="1" x14ac:dyDescent="0.25">
      <c r="A173" s="108" t="s">
        <v>53</v>
      </c>
      <c r="B173" s="111">
        <f>IF(RES_hhdet_tes!B173=0,"",RES_hhdet_tes!B173/RES_hhdet_fec!B173)</f>
        <v>0.67508041869974345</v>
      </c>
      <c r="C173" s="111">
        <f>IF(RES_hhdet_tes!C173=0,"",RES_hhdet_tes!C173/RES_hhdet_fec!C173)</f>
        <v>0.68026331866865108</v>
      </c>
      <c r="D173" s="111">
        <f>IF(RES_hhdet_tes!D173=0,"",RES_hhdet_tes!D173/RES_hhdet_fec!D173)</f>
        <v>0.68440910520515308</v>
      </c>
      <c r="E173" s="111">
        <f>IF(RES_hhdet_tes!E173=0,"",RES_hhdet_tes!E173/RES_hhdet_fec!E173)</f>
        <v>0.68869969173337997</v>
      </c>
      <c r="F173" s="111">
        <f>IF(RES_hhdet_tes!F173=0,"",RES_hhdet_tes!F173/RES_hhdet_fec!F173)</f>
        <v>0.6924626133496139</v>
      </c>
      <c r="G173" s="111">
        <f>IF(RES_hhdet_tes!G173=0,"",RES_hhdet_tes!G173/RES_hhdet_fec!G173)</f>
        <v>0.69658011713953694</v>
      </c>
      <c r="H173" s="111">
        <f>IF(RES_hhdet_tes!H173=0,"",RES_hhdet_tes!H173/RES_hhdet_fec!H173)</f>
        <v>0.7009312266233001</v>
      </c>
      <c r="I173" s="111">
        <f>IF(RES_hhdet_tes!I173=0,"",RES_hhdet_tes!I173/RES_hhdet_fec!I173)</f>
        <v>0.70296121779769405</v>
      </c>
      <c r="J173" s="111">
        <f>IF(RES_hhdet_tes!J173=0,"",RES_hhdet_tes!J173/RES_hhdet_fec!J173)</f>
        <v>0.70414200016768913</v>
      </c>
      <c r="K173" s="111">
        <f>IF(RES_hhdet_tes!K173=0,"",RES_hhdet_tes!K173/RES_hhdet_fec!K173)</f>
        <v>0.70651814288892567</v>
      </c>
      <c r="L173" s="111">
        <f>IF(RES_hhdet_tes!L173=0,"",RES_hhdet_tes!L173/RES_hhdet_fec!L173)</f>
        <v>0.70778723614692829</v>
      </c>
      <c r="M173" s="111">
        <f>IF(RES_hhdet_tes!M173=0,"",RES_hhdet_tes!M173/RES_hhdet_fec!M173)</f>
        <v>0.70944917248304595</v>
      </c>
      <c r="N173" s="111">
        <f>IF(RES_hhdet_tes!N173=0,"",RES_hhdet_tes!N173/RES_hhdet_fec!N173)</f>
        <v>0.7114699612092602</v>
      </c>
      <c r="O173" s="111">
        <f>IF(RES_hhdet_tes!O173=0,"",RES_hhdet_tes!O173/RES_hhdet_fec!O173)</f>
        <v>0.71454947160246407</v>
      </c>
      <c r="P173" s="111">
        <f>IF(RES_hhdet_tes!P173=0,"",RES_hhdet_tes!P173/RES_hhdet_fec!P173)</f>
        <v>0.71754182909060937</v>
      </c>
      <c r="Q173" s="111">
        <f>IF(RES_hhdet_tes!Q173=0,"",RES_hhdet_tes!Q173/RES_hhdet_fec!Q173)</f>
        <v>0.72428967418057399</v>
      </c>
      <c r="R173" s="111">
        <f>IF(RES_hhdet_tes!R173=0,"",RES_hhdet_tes!R173/RES_hhdet_fec!R173)</f>
        <v>0.73490265293232426</v>
      </c>
      <c r="S173" s="111">
        <f>IF(RES_hhdet_tes!S173=0,"",RES_hhdet_tes!S173/RES_hhdet_fec!S173)</f>
        <v>0.74787499329305018</v>
      </c>
      <c r="T173" s="111">
        <f>IF(RES_hhdet_tes!T173=0,"",RES_hhdet_tes!T173/RES_hhdet_fec!T173)</f>
        <v>0.75685259459516707</v>
      </c>
      <c r="U173" s="111">
        <f>IF(RES_hhdet_tes!U173=0,"",RES_hhdet_tes!U173/RES_hhdet_fec!U173)</f>
        <v>0.76522352772140201</v>
      </c>
      <c r="V173" s="111">
        <f>IF(RES_hhdet_tes!V173=0,"",RES_hhdet_tes!V173/RES_hhdet_fec!V173)</f>
        <v>0.77182000676884377</v>
      </c>
      <c r="W173" s="111">
        <f>IF(RES_hhdet_tes!W173=0,"",RES_hhdet_tes!W173/RES_hhdet_fec!W173)</f>
        <v>0.77733550748226221</v>
      </c>
      <c r="DA173" s="63" t="s">
        <v>2069</v>
      </c>
    </row>
    <row r="174" spans="1:105" ht="12" customHeight="1" x14ac:dyDescent="0.25">
      <c r="A174" s="115" t="s">
        <v>52</v>
      </c>
      <c r="B174" s="45">
        <f>IF(RES_hhdet_tes!B174=0,"",RES_hhdet_tes!B174/RES_hhdet_fec!B174)</f>
        <v>1</v>
      </c>
      <c r="C174" s="45">
        <f>IF(RES_hhdet_tes!C174=0,"",RES_hhdet_tes!C174/RES_hhdet_fec!C174)</f>
        <v>1</v>
      </c>
      <c r="D174" s="45">
        <f>IF(RES_hhdet_tes!D174=0,"",RES_hhdet_tes!D174/RES_hhdet_fec!D174)</f>
        <v>1</v>
      </c>
      <c r="E174" s="45">
        <f>IF(RES_hhdet_tes!E174=0,"",RES_hhdet_tes!E174/RES_hhdet_fec!E174)</f>
        <v>1</v>
      </c>
      <c r="F174" s="45">
        <f>IF(RES_hhdet_tes!F174=0,"",RES_hhdet_tes!F174/RES_hhdet_fec!F174)</f>
        <v>1</v>
      </c>
      <c r="G174" s="45">
        <f>IF(RES_hhdet_tes!G174=0,"",RES_hhdet_tes!G174/RES_hhdet_fec!G174)</f>
        <v>1</v>
      </c>
      <c r="H174" s="45">
        <f>IF(RES_hhdet_tes!H174=0,"",RES_hhdet_tes!H174/RES_hhdet_fec!H174)</f>
        <v>1</v>
      </c>
      <c r="I174" s="45">
        <f>IF(RES_hhdet_tes!I174=0,"",RES_hhdet_tes!I174/RES_hhdet_fec!I174)</f>
        <v>1</v>
      </c>
      <c r="J174" s="45">
        <f>IF(RES_hhdet_tes!J174=0,"",RES_hhdet_tes!J174/RES_hhdet_fec!J174)</f>
        <v>1</v>
      </c>
      <c r="K174" s="45">
        <f>IF(RES_hhdet_tes!K174=0,"",RES_hhdet_tes!K174/RES_hhdet_fec!K174)</f>
        <v>1</v>
      </c>
      <c r="L174" s="45">
        <f>IF(RES_hhdet_tes!L174=0,"",RES_hhdet_tes!L174/RES_hhdet_fec!L174)</f>
        <v>1</v>
      </c>
      <c r="M174" s="45">
        <f>IF(RES_hhdet_tes!M174=0,"",RES_hhdet_tes!M174/RES_hhdet_fec!M174)</f>
        <v>1</v>
      </c>
      <c r="N174" s="45">
        <f>IF(RES_hhdet_tes!N174=0,"",RES_hhdet_tes!N174/RES_hhdet_fec!N174)</f>
        <v>1</v>
      </c>
      <c r="O174" s="45">
        <f>IF(RES_hhdet_tes!O174=0,"",RES_hhdet_tes!O174/RES_hhdet_fec!O174)</f>
        <v>1</v>
      </c>
      <c r="P174" s="45">
        <f>IF(RES_hhdet_tes!P174=0,"",RES_hhdet_tes!P174/RES_hhdet_fec!P174)</f>
        <v>1</v>
      </c>
      <c r="Q174" s="45">
        <f>IF(RES_hhdet_tes!Q174=0,"",RES_hhdet_tes!Q174/RES_hhdet_fec!Q174)</f>
        <v>1</v>
      </c>
      <c r="R174" s="45">
        <f>IF(RES_hhdet_tes!R174=0,"",RES_hhdet_tes!R174/RES_hhdet_fec!R174)</f>
        <v>1</v>
      </c>
      <c r="S174" s="45">
        <f>IF(RES_hhdet_tes!S174=0,"",RES_hhdet_tes!S174/RES_hhdet_fec!S174)</f>
        <v>1</v>
      </c>
      <c r="T174" s="45">
        <f>IF(RES_hhdet_tes!T174=0,"",RES_hhdet_tes!T174/RES_hhdet_fec!T174)</f>
        <v>1</v>
      </c>
      <c r="U174" s="45">
        <f>IF(RES_hhdet_tes!U174=0,"",RES_hhdet_tes!U174/RES_hhdet_fec!U174)</f>
        <v>1</v>
      </c>
      <c r="V174" s="45">
        <f>IF(RES_hhdet_tes!V174=0,"",RES_hhdet_tes!V174/RES_hhdet_fec!V174)</f>
        <v>1</v>
      </c>
      <c r="W174" s="45">
        <f>IF(RES_hhdet_tes!W174=0,"",RES_hhdet_tes!W174/RES_hhdet_fec!W174)</f>
        <v>1</v>
      </c>
      <c r="DA174" s="60" t="s">
        <v>2070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0.75085534726765413</v>
      </c>
      <c r="C175" s="124">
        <f>IF(RES_hhdet_tes!C175=0,"",RES_hhdet_tes!C175/RES_hhdet_fec!C175)</f>
        <v>0.75381975688863556</v>
      </c>
      <c r="D175" s="124">
        <f>IF(RES_hhdet_tes!D175=0,"",RES_hhdet_tes!D175/RES_hhdet_fec!D175)</f>
        <v>0.75659940178968643</v>
      </c>
      <c r="E175" s="124">
        <f>IF(RES_hhdet_tes!E175=0,"",RES_hhdet_tes!E175/RES_hhdet_fec!E175)</f>
        <v>0.75914169146587085</v>
      </c>
      <c r="F175" s="124">
        <f>IF(RES_hhdet_tes!F175=0,"",RES_hhdet_tes!F175/RES_hhdet_fec!F175)</f>
        <v>0.76137613368720714</v>
      </c>
      <c r="G175" s="124">
        <f>IF(RES_hhdet_tes!G175=0,"",RES_hhdet_tes!G175/RES_hhdet_fec!G175)</f>
        <v>0.76399624351838624</v>
      </c>
      <c r="H175" s="124">
        <f>IF(RES_hhdet_tes!H175=0,"",RES_hhdet_tes!H175/RES_hhdet_fec!H175)</f>
        <v>0.76768514306033142</v>
      </c>
      <c r="I175" s="124">
        <f>IF(RES_hhdet_tes!I175=0,"",RES_hhdet_tes!I175/RES_hhdet_fec!I175)</f>
        <v>0.77000032385772366</v>
      </c>
      <c r="J175" s="124">
        <f>IF(RES_hhdet_tes!J175=0,"",RES_hhdet_tes!J175/RES_hhdet_fec!J175)</f>
        <v>0.77146342767746057</v>
      </c>
      <c r="K175" s="124">
        <f>IF(RES_hhdet_tes!K175=0,"",RES_hhdet_tes!K175/RES_hhdet_fec!K175)</f>
        <v>0.77367173957589441</v>
      </c>
      <c r="L175" s="124">
        <f>IF(RES_hhdet_tes!L175=0,"",RES_hhdet_tes!L175/RES_hhdet_fec!L175)</f>
        <v>0.7757325756625093</v>
      </c>
      <c r="M175" s="124">
        <f>IF(RES_hhdet_tes!M175=0,"",RES_hhdet_tes!M175/RES_hhdet_fec!M175)</f>
        <v>0.77790036208576518</v>
      </c>
      <c r="N175" s="124">
        <f>IF(RES_hhdet_tes!N175=0,"",RES_hhdet_tes!N175/RES_hhdet_fec!N175)</f>
        <v>0.77999828236251145</v>
      </c>
      <c r="O175" s="124">
        <f>IF(RES_hhdet_tes!O175=0,"",RES_hhdet_tes!O175/RES_hhdet_fec!O175)</f>
        <v>0.78247318261468124</v>
      </c>
      <c r="P175" s="124">
        <f>IF(RES_hhdet_tes!P175=0,"",RES_hhdet_tes!P175/RES_hhdet_fec!P175)</f>
        <v>0.78479139173189283</v>
      </c>
      <c r="Q175" s="124">
        <f>IF(RES_hhdet_tes!Q175=0,"",RES_hhdet_tes!Q175/RES_hhdet_fec!Q175)</f>
        <v>0.78957303922787603</v>
      </c>
      <c r="R175" s="124">
        <f>IF(RES_hhdet_tes!R175=0,"",RES_hhdet_tes!R175/RES_hhdet_fec!R175)</f>
        <v>0.79719676899443581</v>
      </c>
      <c r="S175" s="124">
        <f>IF(RES_hhdet_tes!S175=0,"",RES_hhdet_tes!S175/RES_hhdet_fec!S175)</f>
        <v>0.80711066720572122</v>
      </c>
      <c r="T175" s="124">
        <f>IF(RES_hhdet_tes!T175=0,"",RES_hhdet_tes!T175/RES_hhdet_fec!T175)</f>
        <v>0.81830128202213559</v>
      </c>
      <c r="U175" s="124">
        <f>IF(RES_hhdet_tes!U175=0,"",RES_hhdet_tes!U175/RES_hhdet_fec!U175)</f>
        <v>0.82903045895552974</v>
      </c>
      <c r="V175" s="124">
        <f>IF(RES_hhdet_tes!V175=0,"",RES_hhdet_tes!V175/RES_hhdet_fec!V175)</f>
        <v>0.83868460390885258</v>
      </c>
      <c r="W175" s="124">
        <f>IF(RES_hhdet_tes!W175=0,"",RES_hhdet_tes!W175/RES_hhdet_fec!W175)</f>
        <v>0.84765223125180833</v>
      </c>
      <c r="DA175" s="130" t="s">
        <v>2071</v>
      </c>
    </row>
    <row r="176" spans="1:105" ht="12" customHeight="1" x14ac:dyDescent="0.25">
      <c r="A176" s="97" t="s">
        <v>50</v>
      </c>
      <c r="B176" s="111">
        <f>IF(RES_hhdet_tes!B176=0,"",RES_hhdet_tes!B176/RES_hhdet_fec!B176)</f>
        <v>0.60693797014948769</v>
      </c>
      <c r="C176" s="111">
        <f>IF(RES_hhdet_tes!C176=0,"",RES_hhdet_tes!C176/RES_hhdet_fec!C176)</f>
        <v>0.60806586736368107</v>
      </c>
      <c r="D176" s="111">
        <f>IF(RES_hhdet_tes!D176=0,"",RES_hhdet_tes!D176/RES_hhdet_fec!D176)</f>
        <v>0.60895668590835661</v>
      </c>
      <c r="E176" s="111">
        <f>IF(RES_hhdet_tes!E176=0,"",RES_hhdet_tes!E176/RES_hhdet_fec!E176)</f>
        <v>0.60984769760441904</v>
      </c>
      <c r="F176" s="111">
        <f>IF(RES_hhdet_tes!F176=0,"",RES_hhdet_tes!F176/RES_hhdet_fec!F176)</f>
        <v>0.61080237040408103</v>
      </c>
      <c r="G176" s="111">
        <f>IF(RES_hhdet_tes!G176=0,"",RES_hhdet_tes!G176/RES_hhdet_fec!G176)</f>
        <v>0.61193888762261572</v>
      </c>
      <c r="H176" s="111">
        <f>IF(RES_hhdet_tes!H176=0,"",RES_hhdet_tes!H176/RES_hhdet_fec!H176)</f>
        <v>0.61340754816953302</v>
      </c>
      <c r="I176" s="111">
        <f>IF(RES_hhdet_tes!I176=0,"",RES_hhdet_tes!I176/RES_hhdet_fec!I176)</f>
        <v>0.61415597103873609</v>
      </c>
      <c r="J176" s="111">
        <f>IF(RES_hhdet_tes!J176=0,"",RES_hhdet_tes!J176/RES_hhdet_fec!J176)</f>
        <v>0.61432838604029805</v>
      </c>
      <c r="K176" s="111">
        <f>IF(RES_hhdet_tes!K176=0,"",RES_hhdet_tes!K176/RES_hhdet_fec!K176)</f>
        <v>0.61463325015420589</v>
      </c>
      <c r="L176" s="111">
        <f>IF(RES_hhdet_tes!L176=0,"",RES_hhdet_tes!L176/RES_hhdet_fec!L176)</f>
        <v>0.6148738368040727</v>
      </c>
      <c r="M176" s="111">
        <f>IF(RES_hhdet_tes!M176=0,"",RES_hhdet_tes!M176/RES_hhdet_fec!M176)</f>
        <v>0.61505695767583912</v>
      </c>
      <c r="N176" s="111">
        <f>IF(RES_hhdet_tes!N176=0,"",RES_hhdet_tes!N176/RES_hhdet_fec!N176)</f>
        <v>0.61525185377583125</v>
      </c>
      <c r="O176" s="111">
        <f>IF(RES_hhdet_tes!O176=0,"",RES_hhdet_tes!O176/RES_hhdet_fec!O176)</f>
        <v>0.61549954452293998</v>
      </c>
      <c r="P176" s="111">
        <f>IF(RES_hhdet_tes!P176=0,"",RES_hhdet_tes!P176/RES_hhdet_fec!P176)</f>
        <v>0.6156418532893293</v>
      </c>
      <c r="Q176" s="111">
        <f>IF(RES_hhdet_tes!Q176=0,"",RES_hhdet_tes!Q176/RES_hhdet_fec!Q176)</f>
        <v>0.61577903658691568</v>
      </c>
      <c r="R176" s="111">
        <f>IF(RES_hhdet_tes!R176=0,"",RES_hhdet_tes!R176/RES_hhdet_fec!R176)</f>
        <v>0.61607495313556093</v>
      </c>
      <c r="S176" s="111">
        <f>IF(RES_hhdet_tes!S176=0,"",RES_hhdet_tes!S176/RES_hhdet_fec!S176)</f>
        <v>0.61647691687277117</v>
      </c>
      <c r="T176" s="111">
        <f>IF(RES_hhdet_tes!T176=0,"",RES_hhdet_tes!T176/RES_hhdet_fec!T176)</f>
        <v>0.61680725878781051</v>
      </c>
      <c r="U176" s="111">
        <f>IF(RES_hhdet_tes!U176=0,"",RES_hhdet_tes!U176/RES_hhdet_fec!U176)</f>
        <v>0.61735152443373065</v>
      </c>
      <c r="V176" s="111">
        <f>IF(RES_hhdet_tes!V176=0,"",RES_hhdet_tes!V176/RES_hhdet_fec!V176)</f>
        <v>0.61821567068089811</v>
      </c>
      <c r="W176" s="111">
        <f>IF(RES_hhdet_tes!W176=0,"",RES_hhdet_tes!W176/RES_hhdet_fec!W176)</f>
        <v>0.61977590555911655</v>
      </c>
      <c r="DA176" s="63" t="s">
        <v>2072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0.75203140466876173</v>
      </c>
      <c r="C177" s="45">
        <f>IF(RES_hhdet_tes!C177=0,"",RES_hhdet_tes!C177/RES_hhdet_fec!C177)</f>
        <v>0.7549730684208853</v>
      </c>
      <c r="D177" s="45">
        <f>IF(RES_hhdet_tes!D177=0,"",RES_hhdet_tes!D177/RES_hhdet_fec!D177)</f>
        <v>0.75770158229582119</v>
      </c>
      <c r="E177" s="45">
        <f>IF(RES_hhdet_tes!E177=0,"",RES_hhdet_tes!E177/RES_hhdet_fec!E177)</f>
        <v>0.76015976424653253</v>
      </c>
      <c r="F177" s="45">
        <f>IF(RES_hhdet_tes!F177=0,"",RES_hhdet_tes!F177/RES_hhdet_fec!F177)</f>
        <v>0.76240596226793989</v>
      </c>
      <c r="G177" s="45">
        <f>IF(RES_hhdet_tes!G177=0,"",RES_hhdet_tes!G177/RES_hhdet_fec!G177)</f>
        <v>0.76505351040638947</v>
      </c>
      <c r="H177" s="45">
        <f>IF(RES_hhdet_tes!H177=0,"",RES_hhdet_tes!H177/RES_hhdet_fec!H177)</f>
        <v>0.76869738714579894</v>
      </c>
      <c r="I177" s="45">
        <f>IF(RES_hhdet_tes!I177=0,"",RES_hhdet_tes!I177/RES_hhdet_fec!I177)</f>
        <v>0.77096055280679576</v>
      </c>
      <c r="J177" s="45">
        <f>IF(RES_hhdet_tes!J177=0,"",RES_hhdet_tes!J177/RES_hhdet_fec!J177)</f>
        <v>0.77234539650260137</v>
      </c>
      <c r="K177" s="45">
        <f>IF(RES_hhdet_tes!K177=0,"",RES_hhdet_tes!K177/RES_hhdet_fec!K177)</f>
        <v>0.77449989041607137</v>
      </c>
      <c r="L177" s="45">
        <f>IF(RES_hhdet_tes!L177=0,"",RES_hhdet_tes!L177/RES_hhdet_fec!L177)</f>
        <v>0.77650977434205215</v>
      </c>
      <c r="M177" s="45">
        <f>IF(RES_hhdet_tes!M177=0,"",RES_hhdet_tes!M177/RES_hhdet_fec!M177)</f>
        <v>0.77849159984839367</v>
      </c>
      <c r="N177" s="45">
        <f>IF(RES_hhdet_tes!N177=0,"",RES_hhdet_tes!N177/RES_hhdet_fec!N177)</f>
        <v>0.78039368908204898</v>
      </c>
      <c r="O177" s="45">
        <f>IF(RES_hhdet_tes!O177=0,"",RES_hhdet_tes!O177/RES_hhdet_fec!O177)</f>
        <v>0.78282897658807815</v>
      </c>
      <c r="P177" s="45">
        <f>IF(RES_hhdet_tes!P177=0,"",RES_hhdet_tes!P177/RES_hhdet_fec!P177)</f>
        <v>0.78517957978782615</v>
      </c>
      <c r="Q177" s="45">
        <f>IF(RES_hhdet_tes!Q177=0,"",RES_hhdet_tes!Q177/RES_hhdet_fec!Q177)</f>
        <v>0.79012539092731304</v>
      </c>
      <c r="R177" s="45">
        <f>IF(RES_hhdet_tes!R177=0,"",RES_hhdet_tes!R177/RES_hhdet_fec!R177)</f>
        <v>0.79786112296298617</v>
      </c>
      <c r="S177" s="45">
        <f>IF(RES_hhdet_tes!S177=0,"",RES_hhdet_tes!S177/RES_hhdet_fec!S177)</f>
        <v>0.8077846339616036</v>
      </c>
      <c r="T177" s="45">
        <f>IF(RES_hhdet_tes!T177=0,"",RES_hhdet_tes!T177/RES_hhdet_fec!T177)</f>
        <v>0.81892524917176579</v>
      </c>
      <c r="U177" s="45">
        <f>IF(RES_hhdet_tes!U177=0,"",RES_hhdet_tes!U177/RES_hhdet_fec!U177)</f>
        <v>0.82965928906601671</v>
      </c>
      <c r="V177" s="45">
        <f>IF(RES_hhdet_tes!V177=0,"",RES_hhdet_tes!V177/RES_hhdet_fec!V177)</f>
        <v>0.83932302513355161</v>
      </c>
      <c r="W177" s="45">
        <f>IF(RES_hhdet_tes!W177=0,"",RES_hhdet_tes!W177/RES_hhdet_fec!W177)</f>
        <v>0.84843939040312466</v>
      </c>
      <c r="DA177" s="60" t="s">
        <v>2073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900.95058469802518</v>
      </c>
      <c r="C3" s="117">
        <f t="shared" si="0"/>
        <v>849.61194373539161</v>
      </c>
      <c r="D3" s="117">
        <f t="shared" si="0"/>
        <v>679.30203990031941</v>
      </c>
      <c r="E3" s="117">
        <f t="shared" si="0"/>
        <v>565.05943128302874</v>
      </c>
      <c r="F3" s="117">
        <f t="shared" si="0"/>
        <v>544.69878706721579</v>
      </c>
      <c r="G3" s="117">
        <f t="shared" si="0"/>
        <v>391.92467081135413</v>
      </c>
      <c r="H3" s="117">
        <f t="shared" si="0"/>
        <v>373.86249394666214</v>
      </c>
      <c r="I3" s="117">
        <f t="shared" si="0"/>
        <v>320.26089083504365</v>
      </c>
      <c r="J3" s="117">
        <f t="shared" si="0"/>
        <v>327.54808715627956</v>
      </c>
      <c r="K3" s="117">
        <f t="shared" si="0"/>
        <v>235.87705581014947</v>
      </c>
      <c r="L3" s="117">
        <f t="shared" si="0"/>
        <v>259.50516765845896</v>
      </c>
      <c r="M3" s="117">
        <f t="shared" si="0"/>
        <v>169.03383450972584</v>
      </c>
      <c r="N3" s="117">
        <f t="shared" si="0"/>
        <v>177.0072207658971</v>
      </c>
      <c r="O3" s="117">
        <f t="shared" si="0"/>
        <v>132.41935586416511</v>
      </c>
      <c r="P3" s="117">
        <f t="shared" si="0"/>
        <v>110.62178368683912</v>
      </c>
      <c r="Q3" s="117">
        <f t="shared" si="0"/>
        <v>90.328160930867185</v>
      </c>
      <c r="R3" s="117">
        <f t="shared" ref="R3:V3" si="1">R4+R7+R9+R19</f>
        <v>86.635512147157996</v>
      </c>
      <c r="S3" s="117">
        <f t="shared" si="1"/>
        <v>92.482139111458267</v>
      </c>
      <c r="T3" s="117">
        <f t="shared" si="1"/>
        <v>78.528767058959787</v>
      </c>
      <c r="U3" s="117">
        <f t="shared" si="1"/>
        <v>81.63408136052125</v>
      </c>
      <c r="V3" s="117">
        <f t="shared" si="1"/>
        <v>56.820536638563375</v>
      </c>
      <c r="W3" s="117">
        <f t="shared" ref="W3" si="2">W4+W7+W9+W19</f>
        <v>46.516927820044344</v>
      </c>
      <c r="DA3" s="129" t="s">
        <v>2075</v>
      </c>
    </row>
    <row r="4" spans="1:105" ht="12.95" customHeight="1" x14ac:dyDescent="0.25">
      <c r="A4" s="121" t="s">
        <v>57</v>
      </c>
      <c r="B4" s="122">
        <f t="shared" ref="B4:Q4" si="3">SUM(B5:B6)</f>
        <v>877.31818542579697</v>
      </c>
      <c r="C4" s="122">
        <f t="shared" si="3"/>
        <v>826.29362596925591</v>
      </c>
      <c r="D4" s="122">
        <f t="shared" si="3"/>
        <v>656.76051950497595</v>
      </c>
      <c r="E4" s="122">
        <f t="shared" si="3"/>
        <v>544.93378666781496</v>
      </c>
      <c r="F4" s="122">
        <f t="shared" si="3"/>
        <v>523.26126704864703</v>
      </c>
      <c r="G4" s="122">
        <f t="shared" si="3"/>
        <v>376.31803556230051</v>
      </c>
      <c r="H4" s="122">
        <f t="shared" si="3"/>
        <v>356.87865061538861</v>
      </c>
      <c r="I4" s="122">
        <f t="shared" si="3"/>
        <v>304.02084242120725</v>
      </c>
      <c r="J4" s="122">
        <f t="shared" si="3"/>
        <v>309.87959258751005</v>
      </c>
      <c r="K4" s="122">
        <f t="shared" si="3"/>
        <v>221.36954620215005</v>
      </c>
      <c r="L4" s="122">
        <f t="shared" si="3"/>
        <v>243.71537784282575</v>
      </c>
      <c r="M4" s="122">
        <f t="shared" si="3"/>
        <v>157.26442482924162</v>
      </c>
      <c r="N4" s="122">
        <f t="shared" si="3"/>
        <v>169.40194027681625</v>
      </c>
      <c r="O4" s="122">
        <f t="shared" si="3"/>
        <v>124.19404154288118</v>
      </c>
      <c r="P4" s="122">
        <f t="shared" si="3"/>
        <v>101.75001424458695</v>
      </c>
      <c r="Q4" s="122">
        <f t="shared" si="3"/>
        <v>83.37820812414023</v>
      </c>
      <c r="R4" s="122">
        <f t="shared" ref="R4:V4" si="4">SUM(R5:R6)</f>
        <v>82.310547237411129</v>
      </c>
      <c r="S4" s="122">
        <f t="shared" si="4"/>
        <v>88.203841383240132</v>
      </c>
      <c r="T4" s="122">
        <f t="shared" si="4"/>
        <v>75.333411908454309</v>
      </c>
      <c r="U4" s="122">
        <f t="shared" si="4"/>
        <v>78.089837050860623</v>
      </c>
      <c r="V4" s="122">
        <f t="shared" si="4"/>
        <v>53.207501426064617</v>
      </c>
      <c r="W4" s="122">
        <f t="shared" ref="W4" si="5">SUM(W5:W6)</f>
        <v>44.068104764723252</v>
      </c>
      <c r="DA4" s="130" t="s">
        <v>2076</v>
      </c>
    </row>
    <row r="5" spans="1:105" ht="12" customHeight="1" x14ac:dyDescent="0.25">
      <c r="A5" s="97" t="s">
        <v>51</v>
      </c>
      <c r="B5" s="98">
        <v>877.31818542579697</v>
      </c>
      <c r="C5" s="98">
        <v>826.29362596925591</v>
      </c>
      <c r="D5" s="98">
        <v>656.76051950497595</v>
      </c>
      <c r="E5" s="98">
        <v>544.93378666781496</v>
      </c>
      <c r="F5" s="98">
        <v>523.26126704864703</v>
      </c>
      <c r="G5" s="98">
        <v>376.31803556230051</v>
      </c>
      <c r="H5" s="98">
        <v>356.87865061538861</v>
      </c>
      <c r="I5" s="98">
        <v>304.02084242120725</v>
      </c>
      <c r="J5" s="98">
        <v>309.87959258751005</v>
      </c>
      <c r="K5" s="98">
        <v>221.36954620215005</v>
      </c>
      <c r="L5" s="98">
        <v>243.71537784282575</v>
      </c>
      <c r="M5" s="98">
        <v>157.26442482924162</v>
      </c>
      <c r="N5" s="98">
        <v>169.40194027681625</v>
      </c>
      <c r="O5" s="98">
        <v>124.19404154288118</v>
      </c>
      <c r="P5" s="98">
        <v>101.75001424458695</v>
      </c>
      <c r="Q5" s="98">
        <v>83.37820812414023</v>
      </c>
      <c r="R5" s="98">
        <v>82.310547237411129</v>
      </c>
      <c r="S5" s="98">
        <v>88.203841383240132</v>
      </c>
      <c r="T5" s="98">
        <v>75.333411908454309</v>
      </c>
      <c r="U5" s="98">
        <v>78.089837050860623</v>
      </c>
      <c r="V5" s="98">
        <v>53.207501426064617</v>
      </c>
      <c r="W5" s="98">
        <v>44.068104764723252</v>
      </c>
      <c r="DA5" s="63" t="s">
        <v>2077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2078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2079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2080</v>
      </c>
    </row>
    <row r="9" spans="1:105" ht="12" customHeight="1" x14ac:dyDescent="0.25">
      <c r="A9" s="121" t="s">
        <v>55</v>
      </c>
      <c r="B9" s="122">
        <v>22.32803946724809</v>
      </c>
      <c r="C9" s="122">
        <v>21.97636214194991</v>
      </c>
      <c r="D9" s="122">
        <v>21.34047633800483</v>
      </c>
      <c r="E9" s="122">
        <v>19.147432925706237</v>
      </c>
      <c r="F9" s="122">
        <v>20.424682624635967</v>
      </c>
      <c r="G9" s="122">
        <v>15.020048132172478</v>
      </c>
      <c r="H9" s="122">
        <v>16.333216346456311</v>
      </c>
      <c r="I9" s="122">
        <v>15.746548257469335</v>
      </c>
      <c r="J9" s="122">
        <v>17.144218550425293</v>
      </c>
      <c r="K9" s="122">
        <v>14.036428630377701</v>
      </c>
      <c r="L9" s="122">
        <v>15.325002304737728</v>
      </c>
      <c r="M9" s="122">
        <v>11.324556345475576</v>
      </c>
      <c r="N9" s="122">
        <v>7.2038852278685814</v>
      </c>
      <c r="O9" s="122">
        <v>7.9462669105357451</v>
      </c>
      <c r="P9" s="122">
        <v>8.7169490839924162</v>
      </c>
      <c r="Q9" s="122">
        <v>6.7402023339686314</v>
      </c>
      <c r="R9" s="122">
        <v>4.0989115636239131</v>
      </c>
      <c r="S9" s="122">
        <v>4.0272481003874905</v>
      </c>
      <c r="T9" s="122">
        <v>2.9672487992693575</v>
      </c>
      <c r="U9" s="122">
        <v>3.3354150565909584</v>
      </c>
      <c r="V9" s="122">
        <v>3.4058037307098594</v>
      </c>
      <c r="W9" s="122">
        <v>2.2724241866097197</v>
      </c>
      <c r="DA9" s="130" t="s">
        <v>2081</v>
      </c>
    </row>
    <row r="10" spans="1:105" ht="12" customHeight="1" x14ac:dyDescent="0.25">
      <c r="A10" s="97" t="s">
        <v>143</v>
      </c>
      <c r="B10" s="98">
        <v>18.717816351816968</v>
      </c>
      <c r="C10" s="98">
        <v>19.231403472954895</v>
      </c>
      <c r="D10" s="98">
        <v>18.881769283238963</v>
      </c>
      <c r="E10" s="98">
        <v>17.322748074857262</v>
      </c>
      <c r="F10" s="98">
        <v>18.876202879504248</v>
      </c>
      <c r="G10" s="98">
        <v>13.530855004917058</v>
      </c>
      <c r="H10" s="98">
        <v>15.136875591286227</v>
      </c>
      <c r="I10" s="98">
        <v>14.680393716288904</v>
      </c>
      <c r="J10" s="98">
        <v>16.071784830648951</v>
      </c>
      <c r="K10" s="98">
        <v>13.438100114090657</v>
      </c>
      <c r="L10" s="98">
        <v>14.853783129062291</v>
      </c>
      <c r="M10" s="98">
        <v>10.954630720799813</v>
      </c>
      <c r="N10" s="98">
        <v>6.9245198610576919</v>
      </c>
      <c r="O10" s="98">
        <v>7.7810456769611527</v>
      </c>
      <c r="P10" s="98">
        <v>8.5619710739233881</v>
      </c>
      <c r="Q10" s="98">
        <v>6.605061110915619</v>
      </c>
      <c r="R10" s="98">
        <v>3.9850382543168452</v>
      </c>
      <c r="S10" s="98">
        <v>3.9076138122834911</v>
      </c>
      <c r="T10" s="98">
        <v>2.8644909806828642</v>
      </c>
      <c r="U10" s="98">
        <v>3.2510980352090861</v>
      </c>
      <c r="V10" s="98">
        <v>3.3569123885737642</v>
      </c>
      <c r="W10" s="98">
        <v>2.2310759100370907</v>
      </c>
      <c r="DA10" s="63" t="s">
        <v>2082</v>
      </c>
    </row>
    <row r="11" spans="1:105" ht="12" customHeight="1" x14ac:dyDescent="0.25">
      <c r="A11" s="97" t="s">
        <v>124</v>
      </c>
      <c r="B11" s="98">
        <v>3.6060036953548709</v>
      </c>
      <c r="C11" s="98">
        <v>2.7417061699358798</v>
      </c>
      <c r="D11" s="98">
        <v>2.4559818836367682</v>
      </c>
      <c r="E11" s="98">
        <v>1.8226822809723255</v>
      </c>
      <c r="F11" s="98">
        <v>1.5464934533381045</v>
      </c>
      <c r="G11" s="98">
        <v>1.4869217909722316</v>
      </c>
      <c r="H11" s="98">
        <v>1.1943735845682342</v>
      </c>
      <c r="I11" s="98">
        <v>1.0641843965142785</v>
      </c>
      <c r="J11" s="98">
        <v>1.0700735318832939</v>
      </c>
      <c r="K11" s="98">
        <v>0.59639630165262869</v>
      </c>
      <c r="L11" s="98">
        <v>0.46981207639765349</v>
      </c>
      <c r="M11" s="98">
        <v>0.36852337624064496</v>
      </c>
      <c r="N11" s="98">
        <v>0.27854070035985762</v>
      </c>
      <c r="O11" s="98">
        <v>0.16500595019135214</v>
      </c>
      <c r="P11" s="98">
        <v>0.154740438533888</v>
      </c>
      <c r="Q11" s="98">
        <v>0.13494823280812712</v>
      </c>
      <c r="R11" s="98">
        <v>0.11372125267324025</v>
      </c>
      <c r="S11" s="98">
        <v>0.11944603628030741</v>
      </c>
      <c r="T11" s="98">
        <v>0.10255180934696213</v>
      </c>
      <c r="U11" s="98">
        <v>8.4317021381872151E-2</v>
      </c>
      <c r="V11" s="98">
        <v>4.8891342136095042E-2</v>
      </c>
      <c r="W11" s="98">
        <v>4.1348276572629059E-2</v>
      </c>
      <c r="DA11" s="63" t="s">
        <v>2083</v>
      </c>
    </row>
    <row r="12" spans="1:105" ht="12" customHeight="1" x14ac:dyDescent="0.25">
      <c r="A12" s="97" t="s">
        <v>123</v>
      </c>
      <c r="B12" s="98">
        <v>4.2194200762487345E-3</v>
      </c>
      <c r="C12" s="98">
        <v>3.2524990591346931E-3</v>
      </c>
      <c r="D12" s="98">
        <v>2.725171129100418E-3</v>
      </c>
      <c r="E12" s="98">
        <v>2.0025698766492931E-3</v>
      </c>
      <c r="F12" s="98">
        <v>1.9862917936141135E-3</v>
      </c>
      <c r="G12" s="98">
        <v>2.2713362831887495E-3</v>
      </c>
      <c r="H12" s="98">
        <v>1.9671706018518148E-3</v>
      </c>
      <c r="I12" s="98">
        <v>1.9701446661527658E-3</v>
      </c>
      <c r="J12" s="98">
        <v>2.3601878930476564E-3</v>
      </c>
      <c r="K12" s="98">
        <v>1.9322146344150533E-3</v>
      </c>
      <c r="L12" s="98">
        <v>1.4070992777836897E-3</v>
      </c>
      <c r="M12" s="98">
        <v>1.4022484351192206E-3</v>
      </c>
      <c r="N12" s="98">
        <v>8.2466645103205084E-4</v>
      </c>
      <c r="O12" s="98">
        <v>2.1528338324067309E-4</v>
      </c>
      <c r="P12" s="98">
        <v>2.3757153513914551E-4</v>
      </c>
      <c r="Q12" s="98">
        <v>1.9299024488520311E-4</v>
      </c>
      <c r="R12" s="98">
        <v>1.5205663382691326E-4</v>
      </c>
      <c r="S12" s="98">
        <v>1.8825182369233619E-4</v>
      </c>
      <c r="T12" s="98">
        <v>2.0600923953107499E-4</v>
      </c>
      <c r="U12" s="98">
        <v>0</v>
      </c>
      <c r="V12" s="98">
        <v>0</v>
      </c>
      <c r="W12" s="98">
        <v>0</v>
      </c>
      <c r="DA12" s="63" t="s">
        <v>2084</v>
      </c>
    </row>
    <row r="13" spans="1:105" ht="12" customHeight="1" x14ac:dyDescent="0.25">
      <c r="A13" s="100" t="s">
        <v>50</v>
      </c>
      <c r="B13" s="101">
        <v>4.2194200762487345E-3</v>
      </c>
      <c r="C13" s="101">
        <v>3.2524990591346931E-3</v>
      </c>
      <c r="D13" s="101">
        <v>2.725171129100418E-3</v>
      </c>
      <c r="E13" s="101">
        <v>2.0025698766492931E-3</v>
      </c>
      <c r="F13" s="101">
        <v>1.9862917936141135E-3</v>
      </c>
      <c r="G13" s="101">
        <v>2.2713362831887495E-3</v>
      </c>
      <c r="H13" s="101">
        <v>1.9671706018518148E-3</v>
      </c>
      <c r="I13" s="101">
        <v>1.9701446661527658E-3</v>
      </c>
      <c r="J13" s="101">
        <v>2.3601878930476564E-3</v>
      </c>
      <c r="K13" s="101">
        <v>1.9322146344150533E-3</v>
      </c>
      <c r="L13" s="101">
        <v>1.4070992777836897E-3</v>
      </c>
      <c r="M13" s="101">
        <v>1.4022484351192206E-3</v>
      </c>
      <c r="N13" s="101">
        <v>8.2466645103205084E-4</v>
      </c>
      <c r="O13" s="101">
        <v>2.1528338324067309E-4</v>
      </c>
      <c r="P13" s="101">
        <v>2.3757153513914551E-4</v>
      </c>
      <c r="Q13" s="101">
        <v>1.9299024488520311E-4</v>
      </c>
      <c r="R13" s="101">
        <v>1.5205663382691326E-4</v>
      </c>
      <c r="S13" s="101">
        <v>1.8825182369233619E-4</v>
      </c>
      <c r="T13" s="101">
        <v>2.0600923953107499E-4</v>
      </c>
      <c r="U13" s="101">
        <v>0</v>
      </c>
      <c r="V13" s="101">
        <v>0</v>
      </c>
      <c r="W13" s="101">
        <v>0</v>
      </c>
      <c r="DA13" s="131" t="s">
        <v>2085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2086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2087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2088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2089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2090</v>
      </c>
    </row>
    <row r="19" spans="1:105" ht="12" customHeight="1" x14ac:dyDescent="0.25">
      <c r="A19" s="121" t="s">
        <v>54</v>
      </c>
      <c r="B19" s="122">
        <v>1.30435980498006</v>
      </c>
      <c r="C19" s="122">
        <v>1.3419556241857136</v>
      </c>
      <c r="D19" s="122">
        <v>1.2010440573386945</v>
      </c>
      <c r="E19" s="122">
        <v>0.97821168950763437</v>
      </c>
      <c r="F19" s="122">
        <v>1.0128373939328168</v>
      </c>
      <c r="G19" s="122">
        <v>0.58658711688118181</v>
      </c>
      <c r="H19" s="122">
        <v>0.65062698481722314</v>
      </c>
      <c r="I19" s="122">
        <v>0.49350015636706307</v>
      </c>
      <c r="J19" s="122">
        <v>0.52427601834421989</v>
      </c>
      <c r="K19" s="122">
        <v>0.47108097762171763</v>
      </c>
      <c r="L19" s="122">
        <v>0.46478751089547948</v>
      </c>
      <c r="M19" s="122">
        <v>0.44485333500865554</v>
      </c>
      <c r="N19" s="122">
        <v>0.40139526121228408</v>
      </c>
      <c r="O19" s="122">
        <v>0.2790474107481874</v>
      </c>
      <c r="P19" s="122">
        <v>0.15482035825975254</v>
      </c>
      <c r="Q19" s="122">
        <v>0.20975047275832892</v>
      </c>
      <c r="R19" s="122">
        <v>0.22605334612294764</v>
      </c>
      <c r="S19" s="122">
        <v>0.25104962783064277</v>
      </c>
      <c r="T19" s="122">
        <v>0.22810635123611697</v>
      </c>
      <c r="U19" s="122">
        <v>0.20882925306966271</v>
      </c>
      <c r="V19" s="122">
        <v>0.20723148178890574</v>
      </c>
      <c r="W19" s="122">
        <v>0.17639886871137578</v>
      </c>
      <c r="DA19" s="130" t="s">
        <v>2091</v>
      </c>
    </row>
    <row r="20" spans="1:105" ht="12" customHeight="1" x14ac:dyDescent="0.25">
      <c r="A20" s="97" t="s">
        <v>51</v>
      </c>
      <c r="B20" s="98">
        <v>1.1997917345345213</v>
      </c>
      <c r="C20" s="98">
        <v>1.2327633644547309</v>
      </c>
      <c r="D20" s="98">
        <v>1.1030932790088381</v>
      </c>
      <c r="E20" s="98">
        <v>0.9003186851678705</v>
      </c>
      <c r="F20" s="98">
        <v>0.94069200939702602</v>
      </c>
      <c r="G20" s="98">
        <v>0.53773054865041225</v>
      </c>
      <c r="H20" s="98">
        <v>0.6046507646400725</v>
      </c>
      <c r="I20" s="98">
        <v>0.46041822820337169</v>
      </c>
      <c r="J20" s="98">
        <v>0.49239558516096615</v>
      </c>
      <c r="K20" s="98">
        <v>0.4371010969341465</v>
      </c>
      <c r="L20" s="98">
        <v>0.43571633609898336</v>
      </c>
      <c r="M20" s="98">
        <v>0.42682472184195647</v>
      </c>
      <c r="N20" s="98">
        <v>0.39308975652183564</v>
      </c>
      <c r="O20" s="98">
        <v>0.27546945661967998</v>
      </c>
      <c r="P20" s="98">
        <v>0.15053311155873905</v>
      </c>
      <c r="Q20" s="98">
        <v>0.20374608136575503</v>
      </c>
      <c r="R20" s="98">
        <v>0.21755225118213334</v>
      </c>
      <c r="S20" s="98">
        <v>0.24319537439317054</v>
      </c>
      <c r="T20" s="98">
        <v>0.22199707946209277</v>
      </c>
      <c r="U20" s="98">
        <v>0.204408877953733</v>
      </c>
      <c r="V20" s="98">
        <v>0.2047312495355289</v>
      </c>
      <c r="W20" s="98">
        <v>0.1734377601460603</v>
      </c>
      <c r="DA20" s="63" t="s">
        <v>2092</v>
      </c>
    </row>
    <row r="21" spans="1:105" ht="12" customHeight="1" x14ac:dyDescent="0.25">
      <c r="A21" s="97" t="s">
        <v>50</v>
      </c>
      <c r="B21" s="98">
        <v>0.10456807044553874</v>
      </c>
      <c r="C21" s="98">
        <v>0.10919225973098261</v>
      </c>
      <c r="D21" s="98">
        <v>9.7950778329856367E-2</v>
      </c>
      <c r="E21" s="98">
        <v>7.7893004339763858E-2</v>
      </c>
      <c r="F21" s="98">
        <v>7.2145384535790766E-2</v>
      </c>
      <c r="G21" s="98">
        <v>4.8856568230769608E-2</v>
      </c>
      <c r="H21" s="98">
        <v>4.5976220177150612E-2</v>
      </c>
      <c r="I21" s="98">
        <v>3.3081928163691397E-2</v>
      </c>
      <c r="J21" s="98">
        <v>3.1880433183253738E-2</v>
      </c>
      <c r="K21" s="98">
        <v>3.3979880687571122E-2</v>
      </c>
      <c r="L21" s="98">
        <v>2.9071174796496145E-2</v>
      </c>
      <c r="M21" s="98">
        <v>1.8028613166699042E-2</v>
      </c>
      <c r="N21" s="98">
        <v>8.305504690448464E-3</v>
      </c>
      <c r="O21" s="98">
        <v>3.5779541285074407E-3</v>
      </c>
      <c r="P21" s="98">
        <v>4.2872467010134823E-3</v>
      </c>
      <c r="Q21" s="98">
        <v>6.0043913925738818E-3</v>
      </c>
      <c r="R21" s="98">
        <v>8.5010949408143108E-3</v>
      </c>
      <c r="S21" s="98">
        <v>7.8542534374722202E-3</v>
      </c>
      <c r="T21" s="98">
        <v>6.1092717740242053E-3</v>
      </c>
      <c r="U21" s="98">
        <v>4.4203751159297179E-3</v>
      </c>
      <c r="V21" s="98">
        <v>2.5002322533768328E-3</v>
      </c>
      <c r="W21" s="98">
        <v>2.9611085653154802E-3</v>
      </c>
      <c r="DA21" s="63" t="s">
        <v>2093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2094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128.01946069941113</v>
      </c>
      <c r="C24" s="117">
        <f t="shared" si="7"/>
        <v>108.76447143108071</v>
      </c>
      <c r="D24" s="117">
        <f t="shared" si="7"/>
        <v>97.815573503782673</v>
      </c>
      <c r="E24" s="117">
        <f t="shared" si="7"/>
        <v>85.483728293959359</v>
      </c>
      <c r="F24" s="117">
        <f t="shared" si="7"/>
        <v>85.060597777760265</v>
      </c>
      <c r="G24" s="117">
        <f t="shared" si="7"/>
        <v>108.54969325177586</v>
      </c>
      <c r="H24" s="117">
        <f t="shared" si="7"/>
        <v>105.66131760603918</v>
      </c>
      <c r="I24" s="117">
        <f t="shared" si="7"/>
        <v>109.95224206011184</v>
      </c>
      <c r="J24" s="117">
        <f t="shared" si="7"/>
        <v>113.76950890776696</v>
      </c>
      <c r="K24" s="117">
        <f t="shared" si="7"/>
        <v>78.101011221121084</v>
      </c>
      <c r="L24" s="117">
        <f t="shared" si="7"/>
        <v>83.936474891256239</v>
      </c>
      <c r="M24" s="117">
        <f t="shared" si="7"/>
        <v>57.599911327153677</v>
      </c>
      <c r="N24" s="117">
        <f t="shared" si="7"/>
        <v>61.150366410630966</v>
      </c>
      <c r="O24" s="117">
        <f t="shared" si="7"/>
        <v>71.449470465345712</v>
      </c>
      <c r="P24" s="117">
        <f t="shared" si="7"/>
        <v>59.276065723990214</v>
      </c>
      <c r="Q24" s="117">
        <f t="shared" si="7"/>
        <v>59.93803802055681</v>
      </c>
      <c r="R24" s="117">
        <f t="shared" ref="R24:V24" si="8">R25+R28+R30+R39</f>
        <v>61.562916280230482</v>
      </c>
      <c r="S24" s="117">
        <f t="shared" si="8"/>
        <v>76.286488949140178</v>
      </c>
      <c r="T24" s="117">
        <f t="shared" si="8"/>
        <v>70.276454728381879</v>
      </c>
      <c r="U24" s="117">
        <f t="shared" si="8"/>
        <v>71.791046886901682</v>
      </c>
      <c r="V24" s="117">
        <f t="shared" si="8"/>
        <v>73.682257599956671</v>
      </c>
      <c r="W24" s="117">
        <f t="shared" ref="W24" si="9">W25+W28+W30+W39</f>
        <v>75.389094918760122</v>
      </c>
      <c r="DA24" s="129" t="s">
        <v>2095</v>
      </c>
    </row>
    <row r="25" spans="1:105" ht="12.95" customHeight="1" x14ac:dyDescent="0.25">
      <c r="A25" s="121" t="s">
        <v>57</v>
      </c>
      <c r="B25" s="122">
        <f t="shared" ref="B25:Q25" si="10">SUM(B26:B27)</f>
        <v>127.27179679359763</v>
      </c>
      <c r="C25" s="122">
        <f t="shared" si="10"/>
        <v>108.19060365864075</v>
      </c>
      <c r="D25" s="122">
        <f t="shared" si="10"/>
        <v>97.290951538700341</v>
      </c>
      <c r="E25" s="122">
        <f t="shared" si="10"/>
        <v>85.06099224816127</v>
      </c>
      <c r="F25" s="122">
        <f t="shared" si="10"/>
        <v>84.606448563710742</v>
      </c>
      <c r="G25" s="122">
        <f t="shared" si="10"/>
        <v>107.89376721542079</v>
      </c>
      <c r="H25" s="122">
        <f t="shared" si="10"/>
        <v>104.99015794853513</v>
      </c>
      <c r="I25" s="122">
        <f t="shared" si="10"/>
        <v>109.2484902081486</v>
      </c>
      <c r="J25" s="122">
        <f t="shared" si="10"/>
        <v>113.06759135809271</v>
      </c>
      <c r="K25" s="122">
        <f t="shared" si="10"/>
        <v>77.698004746482184</v>
      </c>
      <c r="L25" s="122">
        <f t="shared" si="10"/>
        <v>83.594804279999977</v>
      </c>
      <c r="M25" s="122">
        <f t="shared" si="10"/>
        <v>57.28571360000003</v>
      </c>
      <c r="N25" s="122">
        <f t="shared" si="10"/>
        <v>60.883680647999981</v>
      </c>
      <c r="O25" s="122">
        <f t="shared" si="10"/>
        <v>71.250021239999995</v>
      </c>
      <c r="P25" s="122">
        <f t="shared" si="10"/>
        <v>59.088124715999996</v>
      </c>
      <c r="Q25" s="122">
        <f t="shared" si="10"/>
        <v>59.75459196399995</v>
      </c>
      <c r="R25" s="122">
        <f t="shared" ref="R25:V25" si="11">SUM(R26:R27)</f>
        <v>61.410338488000008</v>
      </c>
      <c r="S25" s="122">
        <f t="shared" si="11"/>
        <v>76.12418074</v>
      </c>
      <c r="T25" s="122">
        <f t="shared" si="11"/>
        <v>70.129385431999992</v>
      </c>
      <c r="U25" s="122">
        <f t="shared" si="11"/>
        <v>71.648419496000002</v>
      </c>
      <c r="V25" s="122">
        <f t="shared" si="11"/>
        <v>73.560344448000038</v>
      </c>
      <c r="W25" s="122">
        <f t="shared" ref="W25" si="12">SUM(W26:W27)</f>
        <v>75.248284591999948</v>
      </c>
      <c r="DA25" s="130" t="s">
        <v>2096</v>
      </c>
    </row>
    <row r="26" spans="1:105" ht="12" customHeight="1" x14ac:dyDescent="0.25">
      <c r="A26" s="97" t="s">
        <v>74</v>
      </c>
      <c r="B26" s="98">
        <v>127.27179679359763</v>
      </c>
      <c r="C26" s="98">
        <v>108.19060365864075</v>
      </c>
      <c r="D26" s="98">
        <v>97.290951538700341</v>
      </c>
      <c r="E26" s="98">
        <v>85.06099224816127</v>
      </c>
      <c r="F26" s="98">
        <v>84.606448563710742</v>
      </c>
      <c r="G26" s="98">
        <v>107.89376721542079</v>
      </c>
      <c r="H26" s="98">
        <v>104.99015794853513</v>
      </c>
      <c r="I26" s="98">
        <v>109.2484902081486</v>
      </c>
      <c r="J26" s="98">
        <v>113.06759135809271</v>
      </c>
      <c r="K26" s="98">
        <v>77.698004746482184</v>
      </c>
      <c r="L26" s="98">
        <v>83.594804279999977</v>
      </c>
      <c r="M26" s="98">
        <v>57.28571360000003</v>
      </c>
      <c r="N26" s="98">
        <v>60.883680647999981</v>
      </c>
      <c r="O26" s="98">
        <v>71.250021239999995</v>
      </c>
      <c r="P26" s="98">
        <v>59.088124715999996</v>
      </c>
      <c r="Q26" s="98">
        <v>59.75459196399995</v>
      </c>
      <c r="R26" s="98">
        <v>61.410338488000008</v>
      </c>
      <c r="S26" s="98">
        <v>76.12418074</v>
      </c>
      <c r="T26" s="98">
        <v>70.129385431999992</v>
      </c>
      <c r="U26" s="98">
        <v>71.648419496000002</v>
      </c>
      <c r="V26" s="98">
        <v>73.560344448000038</v>
      </c>
      <c r="W26" s="98">
        <v>75.248284591999948</v>
      </c>
      <c r="DA26" s="63" t="s">
        <v>2097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2098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2099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2100</v>
      </c>
    </row>
    <row r="30" spans="1:105" ht="12" customHeight="1" x14ac:dyDescent="0.25">
      <c r="A30" s="121" t="s">
        <v>55</v>
      </c>
      <c r="B30" s="122">
        <v>0.72819975012658811</v>
      </c>
      <c r="C30" s="122">
        <v>0.55379442791795697</v>
      </c>
      <c r="D30" s="122">
        <v>0.50609405624604031</v>
      </c>
      <c r="E30" s="122">
        <v>0.40680887667755772</v>
      </c>
      <c r="F30" s="122">
        <v>0.43660517382074199</v>
      </c>
      <c r="G30" s="122">
        <v>0.63997545376414877</v>
      </c>
      <c r="H30" s="122">
        <v>0.65256704248109532</v>
      </c>
      <c r="I30" s="122">
        <v>0.68808391598772534</v>
      </c>
      <c r="J30" s="122">
        <v>0.68644470418605197</v>
      </c>
      <c r="K30" s="122">
        <v>0.38548715858851085</v>
      </c>
      <c r="L30" s="122">
        <v>0.32624087415618275</v>
      </c>
      <c r="M30" s="122">
        <v>0.30307827233492152</v>
      </c>
      <c r="N30" s="122">
        <v>0.26080598599167237</v>
      </c>
      <c r="O30" s="122">
        <v>0.19548495949460867</v>
      </c>
      <c r="P30" s="122">
        <v>0.18393868116340947</v>
      </c>
      <c r="Q30" s="122">
        <v>0.17854757898208204</v>
      </c>
      <c r="R30" s="122">
        <v>0.14690834769259237</v>
      </c>
      <c r="S30" s="122">
        <v>0.15621436324092763</v>
      </c>
      <c r="T30" s="122">
        <v>0.14125448026866549</v>
      </c>
      <c r="U30" s="122">
        <v>0.13743625701366388</v>
      </c>
      <c r="V30" s="122">
        <v>0.11718547951761912</v>
      </c>
      <c r="W30" s="122">
        <v>0.13504607493550635</v>
      </c>
      <c r="DA30" s="130" t="s">
        <v>2101</v>
      </c>
    </row>
    <row r="31" spans="1:105" ht="12" customHeight="1" x14ac:dyDescent="0.25">
      <c r="A31" s="97" t="s">
        <v>141</v>
      </c>
      <c r="B31" s="98">
        <v>0.7273558661113384</v>
      </c>
      <c r="C31" s="98">
        <v>0.55304385121200283</v>
      </c>
      <c r="D31" s="98">
        <v>0.50554902202022023</v>
      </c>
      <c r="E31" s="98">
        <v>0.4063082342083954</v>
      </c>
      <c r="F31" s="98">
        <v>0.43635429770255585</v>
      </c>
      <c r="G31" s="98">
        <v>0.6388506341828013</v>
      </c>
      <c r="H31" s="98">
        <v>0.65191701016210057</v>
      </c>
      <c r="I31" s="98">
        <v>0.68734767621735038</v>
      </c>
      <c r="J31" s="98">
        <v>0.68556270591340096</v>
      </c>
      <c r="K31" s="98">
        <v>0.38476509320762953</v>
      </c>
      <c r="L31" s="98">
        <v>0.32553922868638752</v>
      </c>
      <c r="M31" s="98">
        <v>0.30223961771101943</v>
      </c>
      <c r="N31" s="98">
        <v>0.26080598599167237</v>
      </c>
      <c r="O31" s="98">
        <v>0.19548495949460867</v>
      </c>
      <c r="P31" s="98">
        <v>0.18393868116340947</v>
      </c>
      <c r="Q31" s="98">
        <v>0.17854757898208204</v>
      </c>
      <c r="R31" s="98">
        <v>0.14690834769259237</v>
      </c>
      <c r="S31" s="98">
        <v>0.15621436324092763</v>
      </c>
      <c r="T31" s="98">
        <v>0.14125448026866549</v>
      </c>
      <c r="U31" s="98">
        <v>0.13743625701366388</v>
      </c>
      <c r="V31" s="98">
        <v>0.11718547951761912</v>
      </c>
      <c r="W31" s="98">
        <v>0.13504607493550635</v>
      </c>
      <c r="DA31" s="63" t="s">
        <v>2102</v>
      </c>
    </row>
    <row r="32" spans="1:105" ht="12" customHeight="1" x14ac:dyDescent="0.25">
      <c r="A32" s="97" t="s">
        <v>140</v>
      </c>
      <c r="B32" s="98">
        <v>8.438840152497466E-4</v>
      </c>
      <c r="C32" s="98">
        <v>7.5057670595415991E-4</v>
      </c>
      <c r="D32" s="98">
        <v>5.4503422582008367E-4</v>
      </c>
      <c r="E32" s="98">
        <v>5.0064246916232328E-4</v>
      </c>
      <c r="F32" s="98">
        <v>2.5087611818613842E-4</v>
      </c>
      <c r="G32" s="98">
        <v>1.1248195813475029E-3</v>
      </c>
      <c r="H32" s="98">
        <v>6.5003231899474212E-4</v>
      </c>
      <c r="I32" s="98">
        <v>7.3623977037498881E-4</v>
      </c>
      <c r="J32" s="98">
        <v>8.8199827265095676E-4</v>
      </c>
      <c r="K32" s="98">
        <v>7.2206538088133725E-4</v>
      </c>
      <c r="L32" s="98">
        <v>7.0164546979520446E-4</v>
      </c>
      <c r="M32" s="98">
        <v>8.3865462390208037E-4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2103</v>
      </c>
    </row>
    <row r="33" spans="1:105" ht="12" customHeight="1" x14ac:dyDescent="0.25">
      <c r="A33" s="100" t="s">
        <v>50</v>
      </c>
      <c r="B33" s="101">
        <v>8.438840152497466E-4</v>
      </c>
      <c r="C33" s="101">
        <v>7.5057670595415991E-4</v>
      </c>
      <c r="D33" s="101">
        <v>5.4503422582008367E-4</v>
      </c>
      <c r="E33" s="101">
        <v>5.0064246916232328E-4</v>
      </c>
      <c r="F33" s="101">
        <v>2.5087611818613842E-4</v>
      </c>
      <c r="G33" s="101">
        <v>1.1248195813475029E-3</v>
      </c>
      <c r="H33" s="101">
        <v>6.5003231899474212E-4</v>
      </c>
      <c r="I33" s="101">
        <v>7.3623977037498881E-4</v>
      </c>
      <c r="J33" s="101">
        <v>8.8199827265095676E-4</v>
      </c>
      <c r="K33" s="101">
        <v>7.2206538088133725E-4</v>
      </c>
      <c r="L33" s="101">
        <v>7.0164546979520446E-4</v>
      </c>
      <c r="M33" s="101">
        <v>8.3865462390208037E-4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2104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2105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2106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2107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2108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2109</v>
      </c>
    </row>
    <row r="39" spans="1:105" ht="12" customHeight="1" x14ac:dyDescent="0.25">
      <c r="A39" s="121" t="s">
        <v>54</v>
      </c>
      <c r="B39" s="122">
        <v>1.9464155686892363E-2</v>
      </c>
      <c r="C39" s="122">
        <v>2.0073344522005414E-2</v>
      </c>
      <c r="D39" s="122">
        <v>1.8527908836290418E-2</v>
      </c>
      <c r="E39" s="122">
        <v>1.5927169120536096E-2</v>
      </c>
      <c r="F39" s="122">
        <v>1.7544040228787992E-2</v>
      </c>
      <c r="G39" s="122">
        <v>1.5950582590920599E-2</v>
      </c>
      <c r="H39" s="122">
        <v>1.8592615022953504E-2</v>
      </c>
      <c r="I39" s="122">
        <v>1.5667935975522948E-2</v>
      </c>
      <c r="J39" s="122">
        <v>1.5472845488186551E-2</v>
      </c>
      <c r="K39" s="122">
        <v>1.7519316050387007E-2</v>
      </c>
      <c r="L39" s="122">
        <v>1.5429737100073865E-2</v>
      </c>
      <c r="M39" s="122">
        <v>1.1119454818726088E-2</v>
      </c>
      <c r="N39" s="122">
        <v>5.8797766393112834E-3</v>
      </c>
      <c r="O39" s="122">
        <v>3.9642658511057456E-3</v>
      </c>
      <c r="P39" s="122">
        <v>4.0023268268036972E-3</v>
      </c>
      <c r="Q39" s="122">
        <v>4.8984775747801315E-3</v>
      </c>
      <c r="R39" s="122">
        <v>5.6694445378765411E-3</v>
      </c>
      <c r="S39" s="122">
        <v>6.093845899241169E-3</v>
      </c>
      <c r="T39" s="122">
        <v>5.8148161132219002E-3</v>
      </c>
      <c r="U39" s="122">
        <v>5.1911338880216993E-3</v>
      </c>
      <c r="V39" s="122">
        <v>4.7276724390151546E-3</v>
      </c>
      <c r="W39" s="122">
        <v>5.7642518246655778E-3</v>
      </c>
      <c r="DA39" s="130" t="s">
        <v>2110</v>
      </c>
    </row>
    <row r="40" spans="1:105" ht="12" customHeight="1" x14ac:dyDescent="0.25">
      <c r="A40" s="97" t="s">
        <v>50</v>
      </c>
      <c r="B40" s="98">
        <v>1.9464155686892363E-2</v>
      </c>
      <c r="C40" s="98">
        <v>2.0073344522005414E-2</v>
      </c>
      <c r="D40" s="98">
        <v>1.8527908836290418E-2</v>
      </c>
      <c r="E40" s="98">
        <v>1.5927169120536096E-2</v>
      </c>
      <c r="F40" s="98">
        <v>1.7544040228787992E-2</v>
      </c>
      <c r="G40" s="98">
        <v>1.5950582590920599E-2</v>
      </c>
      <c r="H40" s="98">
        <v>1.8592615022953504E-2</v>
      </c>
      <c r="I40" s="98">
        <v>1.5667935975522948E-2</v>
      </c>
      <c r="J40" s="98">
        <v>1.5472845488186551E-2</v>
      </c>
      <c r="K40" s="98">
        <v>1.7519316050387007E-2</v>
      </c>
      <c r="L40" s="98">
        <v>1.5429737100073865E-2</v>
      </c>
      <c r="M40" s="98">
        <v>1.1119454818726088E-2</v>
      </c>
      <c r="N40" s="98">
        <v>5.8797766393112834E-3</v>
      </c>
      <c r="O40" s="98">
        <v>3.9642658511057456E-3</v>
      </c>
      <c r="P40" s="98">
        <v>4.0023268268036972E-3</v>
      </c>
      <c r="Q40" s="98">
        <v>4.8984775747801315E-3</v>
      </c>
      <c r="R40" s="98">
        <v>5.6694445378765411E-3</v>
      </c>
      <c r="S40" s="98">
        <v>6.093845899241169E-3</v>
      </c>
      <c r="T40" s="98">
        <v>5.8148161132219002E-3</v>
      </c>
      <c r="U40" s="98">
        <v>5.1911338880216993E-3</v>
      </c>
      <c r="V40" s="98">
        <v>4.7276724390151546E-3</v>
      </c>
      <c r="W40" s="98">
        <v>5.7642518246655778E-3</v>
      </c>
      <c r="DA40" s="63" t="s">
        <v>2111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2112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5236.424044799036</v>
      </c>
      <c r="C43" s="117">
        <f t="shared" si="14"/>
        <v>5197.747524638572</v>
      </c>
      <c r="D43" s="117">
        <f t="shared" si="14"/>
        <v>5035.0023875589995</v>
      </c>
      <c r="E43" s="117">
        <f t="shared" si="14"/>
        <v>5085.9602671291041</v>
      </c>
      <c r="F43" s="117">
        <f t="shared" si="14"/>
        <v>4846.399900764648</v>
      </c>
      <c r="G43" s="117">
        <f t="shared" si="14"/>
        <v>4596.4585576911522</v>
      </c>
      <c r="H43" s="117">
        <f t="shared" si="14"/>
        <v>4415.3282863198574</v>
      </c>
      <c r="I43" s="117">
        <f t="shared" si="14"/>
        <v>3820.4669426441651</v>
      </c>
      <c r="J43" s="117">
        <f t="shared" si="14"/>
        <v>3877.501002998124</v>
      </c>
      <c r="K43" s="117">
        <f t="shared" si="14"/>
        <v>3650.4600985971724</v>
      </c>
      <c r="L43" s="117">
        <f t="shared" si="14"/>
        <v>4031.6544607698756</v>
      </c>
      <c r="M43" s="117">
        <f t="shared" si="14"/>
        <v>3482.0894022525176</v>
      </c>
      <c r="N43" s="117">
        <f t="shared" si="14"/>
        <v>3160.7176898021085</v>
      </c>
      <c r="O43" s="117">
        <f t="shared" si="14"/>
        <v>3394.3079094280938</v>
      </c>
      <c r="P43" s="117">
        <f t="shared" si="14"/>
        <v>2959.2320162557462</v>
      </c>
      <c r="Q43" s="117">
        <f t="shared" si="14"/>
        <v>3085.5621132232409</v>
      </c>
      <c r="R43" s="117">
        <f t="shared" ref="R43:V43" si="15">R44+R47+R49+R58</f>
        <v>3067.417941712722</v>
      </c>
      <c r="S43" s="117">
        <f t="shared" si="15"/>
        <v>3089.1298972857862</v>
      </c>
      <c r="T43" s="117">
        <f t="shared" si="15"/>
        <v>2744.5163397558158</v>
      </c>
      <c r="U43" s="117">
        <f t="shared" si="15"/>
        <v>2760.080818482842</v>
      </c>
      <c r="V43" s="117">
        <f t="shared" si="15"/>
        <v>2828.9190116604959</v>
      </c>
      <c r="W43" s="117">
        <f t="shared" ref="W43" si="16">W44+W47+W49+W58</f>
        <v>2985.8018904139358</v>
      </c>
      <c r="DA43" s="129" t="s">
        <v>2113</v>
      </c>
    </row>
    <row r="44" spans="1:105" ht="12.95" customHeight="1" x14ac:dyDescent="0.25">
      <c r="A44" s="121" t="s">
        <v>57</v>
      </c>
      <c r="B44" s="122">
        <f t="shared" ref="B44:Q44" si="17">SUM(B45:B46)</f>
        <v>4762.6365992868241</v>
      </c>
      <c r="C44" s="122">
        <f t="shared" si="17"/>
        <v>4730.1936605109213</v>
      </c>
      <c r="D44" s="122">
        <f t="shared" si="17"/>
        <v>4531.3937094153844</v>
      </c>
      <c r="E44" s="122">
        <f t="shared" si="17"/>
        <v>4574.3066716586909</v>
      </c>
      <c r="F44" s="122">
        <f t="shared" si="17"/>
        <v>4345.6356138854135</v>
      </c>
      <c r="G44" s="122">
        <f t="shared" si="17"/>
        <v>4162.69217301341</v>
      </c>
      <c r="H44" s="122">
        <f t="shared" si="17"/>
        <v>3969.6867415212387</v>
      </c>
      <c r="I44" s="122">
        <f t="shared" si="17"/>
        <v>3421.092022675341</v>
      </c>
      <c r="J44" s="122">
        <f t="shared" si="17"/>
        <v>3477.6741752155672</v>
      </c>
      <c r="K44" s="122">
        <f t="shared" si="17"/>
        <v>3250.1530079535723</v>
      </c>
      <c r="L44" s="122">
        <f t="shared" si="17"/>
        <v>3623.5111455944711</v>
      </c>
      <c r="M44" s="122">
        <f t="shared" si="17"/>
        <v>3080.3522669476715</v>
      </c>
      <c r="N44" s="122">
        <f t="shared" si="17"/>
        <v>2824.221945967558</v>
      </c>
      <c r="O44" s="122">
        <f t="shared" si="17"/>
        <v>3028.6257338507221</v>
      </c>
      <c r="P44" s="122">
        <f t="shared" si="17"/>
        <v>2602.4869517400002</v>
      </c>
      <c r="Q44" s="122">
        <f t="shared" si="17"/>
        <v>2752.3311418200033</v>
      </c>
      <c r="R44" s="122">
        <f t="shared" ref="R44:V44" si="18">SUM(R45:R46)</f>
        <v>2749.1600323200041</v>
      </c>
      <c r="S44" s="122">
        <f t="shared" si="18"/>
        <v>2774.0350318199994</v>
      </c>
      <c r="T44" s="122">
        <f t="shared" si="18"/>
        <v>2464.4644829999984</v>
      </c>
      <c r="U44" s="122">
        <f t="shared" si="18"/>
        <v>2478.9068990400019</v>
      </c>
      <c r="V44" s="122">
        <f t="shared" si="18"/>
        <v>2543.9631274200024</v>
      </c>
      <c r="W44" s="122">
        <f t="shared" ref="W44" si="19">SUM(W45:W46)</f>
        <v>2668.331633759999</v>
      </c>
      <c r="DA44" s="130" t="s">
        <v>2114</v>
      </c>
    </row>
    <row r="45" spans="1:105" ht="12" customHeight="1" x14ac:dyDescent="0.25">
      <c r="A45" s="97" t="s">
        <v>216</v>
      </c>
      <c r="B45" s="98">
        <v>4762.6365992868241</v>
      </c>
      <c r="C45" s="98">
        <v>4730.1936605109213</v>
      </c>
      <c r="D45" s="98">
        <v>4531.3937094153844</v>
      </c>
      <c r="E45" s="98">
        <v>4574.3066716586909</v>
      </c>
      <c r="F45" s="98">
        <v>4345.6356138854135</v>
      </c>
      <c r="G45" s="98">
        <v>4162.69217301341</v>
      </c>
      <c r="H45" s="98">
        <v>3969.6867415212387</v>
      </c>
      <c r="I45" s="98">
        <v>3421.092022675341</v>
      </c>
      <c r="J45" s="98">
        <v>3477.6741752155672</v>
      </c>
      <c r="K45" s="98">
        <v>3250.1530079535723</v>
      </c>
      <c r="L45" s="98">
        <v>3623.5111455944711</v>
      </c>
      <c r="M45" s="98">
        <v>3080.3522669476715</v>
      </c>
      <c r="N45" s="98">
        <v>2824.221945967558</v>
      </c>
      <c r="O45" s="98">
        <v>3028.6257338507221</v>
      </c>
      <c r="P45" s="98">
        <v>2602.4869517400002</v>
      </c>
      <c r="Q45" s="98">
        <v>2752.3311418200033</v>
      </c>
      <c r="R45" s="98">
        <v>2749.1600323200041</v>
      </c>
      <c r="S45" s="98">
        <v>2774.0350318199994</v>
      </c>
      <c r="T45" s="98">
        <v>2464.4644829999984</v>
      </c>
      <c r="U45" s="98">
        <v>2478.9068990400019</v>
      </c>
      <c r="V45" s="98">
        <v>2543.9631274200024</v>
      </c>
      <c r="W45" s="98">
        <v>2668.331633759999</v>
      </c>
      <c r="DA45" s="63" t="s">
        <v>2115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2116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2117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2118</v>
      </c>
    </row>
    <row r="49" spans="1:105" ht="12" customHeight="1" x14ac:dyDescent="0.25">
      <c r="A49" s="121" t="s">
        <v>55</v>
      </c>
      <c r="B49" s="122">
        <v>473.18395315317491</v>
      </c>
      <c r="C49" s="122">
        <v>466.87470128907944</v>
      </c>
      <c r="D49" s="122">
        <v>502.92704614461331</v>
      </c>
      <c r="E49" s="122">
        <v>511.0338379413102</v>
      </c>
      <c r="F49" s="122">
        <v>500.13328983458547</v>
      </c>
      <c r="G49" s="122">
        <v>433.26666002658965</v>
      </c>
      <c r="H49" s="122">
        <v>445.11699659876177</v>
      </c>
      <c r="I49" s="122">
        <v>398.96284128466004</v>
      </c>
      <c r="J49" s="122">
        <v>399.42712466443385</v>
      </c>
      <c r="K49" s="122">
        <v>399.84709720643042</v>
      </c>
      <c r="L49" s="122">
        <v>407.72165120552916</v>
      </c>
      <c r="M49" s="122">
        <v>401.43406361232792</v>
      </c>
      <c r="N49" s="122">
        <v>336.3056611124436</v>
      </c>
      <c r="O49" s="122">
        <v>365.52581542927703</v>
      </c>
      <c r="P49" s="122">
        <v>356.5680885000005</v>
      </c>
      <c r="Q49" s="122">
        <v>333.01288410000029</v>
      </c>
      <c r="R49" s="122">
        <v>318.01497000000046</v>
      </c>
      <c r="S49" s="122">
        <v>314.86223730000017</v>
      </c>
      <c r="T49" s="122">
        <v>279.84902400000033</v>
      </c>
      <c r="U49" s="122">
        <v>280.97312100000028</v>
      </c>
      <c r="V49" s="122">
        <v>284.76711510000035</v>
      </c>
      <c r="W49" s="122">
        <v>317.22654600000055</v>
      </c>
      <c r="DA49" s="130" t="s">
        <v>2119</v>
      </c>
    </row>
    <row r="50" spans="1:105" ht="12" customHeight="1" x14ac:dyDescent="0.25">
      <c r="A50" s="97" t="s">
        <v>138</v>
      </c>
      <c r="B50" s="98">
        <v>472.65649987336815</v>
      </c>
      <c r="C50" s="98">
        <v>466.36912192801464</v>
      </c>
      <c r="D50" s="98">
        <v>502.36722082706751</v>
      </c>
      <c r="E50" s="98">
        <v>510.4212549473632</v>
      </c>
      <c r="F50" s="98">
        <v>499.46841448466864</v>
      </c>
      <c r="G50" s="98">
        <v>432.57862273603399</v>
      </c>
      <c r="H50" s="98">
        <v>444.40024652295335</v>
      </c>
      <c r="I50" s="98">
        <v>398.28550984959509</v>
      </c>
      <c r="J50" s="98">
        <v>398.64963383277762</v>
      </c>
      <c r="K50" s="98">
        <v>398.82734791932063</v>
      </c>
      <c r="L50" s="98">
        <v>406.70768077899572</v>
      </c>
      <c r="M50" s="98">
        <v>400.28162232314628</v>
      </c>
      <c r="N50" s="98">
        <v>335.42905766096004</v>
      </c>
      <c r="O50" s="98">
        <v>364.63422240042752</v>
      </c>
      <c r="P50" s="98">
        <v>355.69508705108433</v>
      </c>
      <c r="Q50" s="98">
        <v>332.38825412243858</v>
      </c>
      <c r="R50" s="98">
        <v>317.49281325369543</v>
      </c>
      <c r="S50" s="98">
        <v>314.2497348711363</v>
      </c>
      <c r="T50" s="98">
        <v>279.27509457425185</v>
      </c>
      <c r="U50" s="98">
        <v>280.38636091468504</v>
      </c>
      <c r="V50" s="98">
        <v>284.13797491481205</v>
      </c>
      <c r="W50" s="98">
        <v>316.50800540366328</v>
      </c>
      <c r="DA50" s="63" t="s">
        <v>2120</v>
      </c>
    </row>
    <row r="51" spans="1:105" ht="12" customHeight="1" x14ac:dyDescent="0.25">
      <c r="A51" s="97" t="s">
        <v>137</v>
      </c>
      <c r="B51" s="98">
        <v>0.52745327980678902</v>
      </c>
      <c r="C51" s="98">
        <v>0.50557936106477697</v>
      </c>
      <c r="D51" s="98">
        <v>0.55982531754580345</v>
      </c>
      <c r="E51" s="98">
        <v>0.61258299394700633</v>
      </c>
      <c r="F51" s="98">
        <v>0.66487534991682795</v>
      </c>
      <c r="G51" s="98">
        <v>0.68803729055564034</v>
      </c>
      <c r="H51" s="98">
        <v>0.71675007580843886</v>
      </c>
      <c r="I51" s="98">
        <v>0.67733143506493509</v>
      </c>
      <c r="J51" s="98">
        <v>0.7774908316562309</v>
      </c>
      <c r="K51" s="98">
        <v>1.0197492871098015</v>
      </c>
      <c r="L51" s="98">
        <v>1.0139704265334344</v>
      </c>
      <c r="M51" s="98">
        <v>1.1524412891816287</v>
      </c>
      <c r="N51" s="98">
        <v>0.87660345148356211</v>
      </c>
      <c r="O51" s="98">
        <v>0.89159302884950808</v>
      </c>
      <c r="P51" s="98">
        <v>0.87300144891618459</v>
      </c>
      <c r="Q51" s="98">
        <v>0.62462997756170968</v>
      </c>
      <c r="R51" s="98">
        <v>0.52215674630501896</v>
      </c>
      <c r="S51" s="98">
        <v>0.61250242886386219</v>
      </c>
      <c r="T51" s="98">
        <v>0.5739294257484473</v>
      </c>
      <c r="U51" s="98">
        <v>0.58676008531523072</v>
      </c>
      <c r="V51" s="98">
        <v>0.62914018518829351</v>
      </c>
      <c r="W51" s="98">
        <v>0.71854059633725098</v>
      </c>
      <c r="DA51" s="63" t="s">
        <v>2121</v>
      </c>
    </row>
    <row r="52" spans="1:105" ht="12" customHeight="1" x14ac:dyDescent="0.25">
      <c r="A52" s="100" t="s">
        <v>216</v>
      </c>
      <c r="B52" s="101">
        <v>0.52745327980678902</v>
      </c>
      <c r="C52" s="101">
        <v>0.50557936106477697</v>
      </c>
      <c r="D52" s="101">
        <v>0.55982531754580345</v>
      </c>
      <c r="E52" s="101">
        <v>0.61258299394700633</v>
      </c>
      <c r="F52" s="101">
        <v>0.66487534991682795</v>
      </c>
      <c r="G52" s="101">
        <v>0.68803729055564034</v>
      </c>
      <c r="H52" s="101">
        <v>0.71675007580843886</v>
      </c>
      <c r="I52" s="101">
        <v>0.67733143506493509</v>
      </c>
      <c r="J52" s="101">
        <v>0.7774908316562309</v>
      </c>
      <c r="K52" s="101">
        <v>1.0197492871098015</v>
      </c>
      <c r="L52" s="101">
        <v>1.0139704265334344</v>
      </c>
      <c r="M52" s="101">
        <v>1.1524412891816287</v>
      </c>
      <c r="N52" s="101">
        <v>0.87660345148356211</v>
      </c>
      <c r="O52" s="101">
        <v>0.89159302884950808</v>
      </c>
      <c r="P52" s="101">
        <v>0.87300144891618459</v>
      </c>
      <c r="Q52" s="101">
        <v>0.62462997756170968</v>
      </c>
      <c r="R52" s="101">
        <v>0.52215674630501896</v>
      </c>
      <c r="S52" s="101">
        <v>0.61250242886386219</v>
      </c>
      <c r="T52" s="101">
        <v>0.5739294257484473</v>
      </c>
      <c r="U52" s="101">
        <v>0.58676008531523072</v>
      </c>
      <c r="V52" s="101">
        <v>0.62914018518829351</v>
      </c>
      <c r="W52" s="101">
        <v>0.71854059633725098</v>
      </c>
      <c r="DA52" s="131" t="s">
        <v>2122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2123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2124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2125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2126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2127</v>
      </c>
    </row>
    <row r="58" spans="1:105" ht="12" customHeight="1" x14ac:dyDescent="0.25">
      <c r="A58" s="121" t="s">
        <v>54</v>
      </c>
      <c r="B58" s="122">
        <v>0.60349235903667864</v>
      </c>
      <c r="C58" s="122">
        <v>0.67916283857136761</v>
      </c>
      <c r="D58" s="122">
        <v>0.68163199900184779</v>
      </c>
      <c r="E58" s="122">
        <v>0.61975752910225856</v>
      </c>
      <c r="F58" s="122">
        <v>0.63099704464945894</v>
      </c>
      <c r="G58" s="122">
        <v>0.4997246511531428</v>
      </c>
      <c r="H58" s="122">
        <v>0.52454819985720724</v>
      </c>
      <c r="I58" s="122">
        <v>0.41207868416412413</v>
      </c>
      <c r="J58" s="122">
        <v>0.39970311812287079</v>
      </c>
      <c r="K58" s="122">
        <v>0.45999343716949026</v>
      </c>
      <c r="L58" s="122">
        <v>0.42166396987527238</v>
      </c>
      <c r="M58" s="122">
        <v>0.30307169251830357</v>
      </c>
      <c r="N58" s="122">
        <v>0.19008272210719668</v>
      </c>
      <c r="O58" s="122">
        <v>0.15636014809467857</v>
      </c>
      <c r="P58" s="122">
        <v>0.17697601574548877</v>
      </c>
      <c r="Q58" s="122">
        <v>0.21808730323774914</v>
      </c>
      <c r="R58" s="122">
        <v>0.24293939271742404</v>
      </c>
      <c r="S58" s="122">
        <v>0.23262816578658882</v>
      </c>
      <c r="T58" s="122">
        <v>0.20283275581685928</v>
      </c>
      <c r="U58" s="122">
        <v>0.20079844283952955</v>
      </c>
      <c r="V58" s="122">
        <v>0.1887691404929572</v>
      </c>
      <c r="W58" s="122">
        <v>0.24371065393588356</v>
      </c>
      <c r="DA58" s="130" t="s">
        <v>2128</v>
      </c>
    </row>
    <row r="59" spans="1:105" ht="12" customHeight="1" x14ac:dyDescent="0.25">
      <c r="A59" s="97" t="s">
        <v>50</v>
      </c>
      <c r="B59" s="98">
        <v>0.60349235903667864</v>
      </c>
      <c r="C59" s="98">
        <v>0.67916283857136761</v>
      </c>
      <c r="D59" s="98">
        <v>0.68163199900184779</v>
      </c>
      <c r="E59" s="98">
        <v>0.61975752910225856</v>
      </c>
      <c r="F59" s="98">
        <v>0.63099704464945894</v>
      </c>
      <c r="G59" s="98">
        <v>0.4997246511531428</v>
      </c>
      <c r="H59" s="98">
        <v>0.52454819985720724</v>
      </c>
      <c r="I59" s="98">
        <v>0.41207868416412413</v>
      </c>
      <c r="J59" s="98">
        <v>0.39970311812287079</v>
      </c>
      <c r="K59" s="98">
        <v>0.45999343716949026</v>
      </c>
      <c r="L59" s="98">
        <v>0.42166396987527238</v>
      </c>
      <c r="M59" s="98">
        <v>0.30307169251830357</v>
      </c>
      <c r="N59" s="98">
        <v>0.19008272210719668</v>
      </c>
      <c r="O59" s="98">
        <v>0.15636014809467857</v>
      </c>
      <c r="P59" s="98">
        <v>0.17697601574548877</v>
      </c>
      <c r="Q59" s="98">
        <v>0.21808730323774914</v>
      </c>
      <c r="R59" s="98">
        <v>0.24293939271742404</v>
      </c>
      <c r="S59" s="98">
        <v>0.23262816578658882</v>
      </c>
      <c r="T59" s="98">
        <v>0.20283275581685928</v>
      </c>
      <c r="U59" s="98">
        <v>0.20079844283952955</v>
      </c>
      <c r="V59" s="98">
        <v>0.1887691404929572</v>
      </c>
      <c r="W59" s="98">
        <v>0.24371065393588356</v>
      </c>
      <c r="DA59" s="63" t="s">
        <v>2129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2130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2664.2563200000018</v>
      </c>
      <c r="C62" s="117">
        <f t="shared" si="21"/>
        <v>2979.2634300000013</v>
      </c>
      <c r="D62" s="117">
        <f t="shared" si="21"/>
        <v>2785.5332999999982</v>
      </c>
      <c r="E62" s="117">
        <f t="shared" si="21"/>
        <v>2942.6581800000017</v>
      </c>
      <c r="F62" s="117">
        <f t="shared" si="21"/>
        <v>2872.0226700000021</v>
      </c>
      <c r="G62" s="117">
        <f t="shared" si="21"/>
        <v>3686.4867560400003</v>
      </c>
      <c r="H62" s="117">
        <f t="shared" si="21"/>
        <v>3561.7841305200004</v>
      </c>
      <c r="I62" s="117">
        <f t="shared" si="21"/>
        <v>3231.0247464000008</v>
      </c>
      <c r="J62" s="117">
        <f t="shared" si="21"/>
        <v>3318.8476582800004</v>
      </c>
      <c r="K62" s="117">
        <f t="shared" si="21"/>
        <v>3387.6047383199989</v>
      </c>
      <c r="L62" s="117">
        <f t="shared" si="21"/>
        <v>3672.8094189599979</v>
      </c>
      <c r="M62" s="117">
        <f t="shared" si="21"/>
        <v>3263.7921505199997</v>
      </c>
      <c r="N62" s="117">
        <f t="shared" si="21"/>
        <v>3322.2516940799969</v>
      </c>
      <c r="O62" s="117">
        <f t="shared" si="21"/>
        <v>3356.5194590400001</v>
      </c>
      <c r="P62" s="117">
        <f t="shared" si="21"/>
        <v>2939.6045448000004</v>
      </c>
      <c r="Q62" s="117">
        <f t="shared" si="21"/>
        <v>3188.6725226399967</v>
      </c>
      <c r="R62" s="117">
        <f t="shared" ref="R62:V62" si="22">R63+R66+R68+R77</f>
        <v>3524.1496923599989</v>
      </c>
      <c r="S62" s="117">
        <f t="shared" si="22"/>
        <v>3449.9388844799987</v>
      </c>
      <c r="T62" s="117">
        <f t="shared" si="22"/>
        <v>3157.3434776399981</v>
      </c>
      <c r="U62" s="117">
        <f t="shared" si="22"/>
        <v>3350.2546598400018</v>
      </c>
      <c r="V62" s="117">
        <f t="shared" si="22"/>
        <v>3380.5607774399991</v>
      </c>
      <c r="W62" s="117">
        <f t="shared" ref="W62" si="23">W63+W66+W68+W77</f>
        <v>3723.2533720800002</v>
      </c>
      <c r="DA62" s="129" t="s">
        <v>2131</v>
      </c>
    </row>
    <row r="63" spans="1:105" ht="12.95" customHeight="1" x14ac:dyDescent="0.25">
      <c r="A63" s="121" t="s">
        <v>57</v>
      </c>
      <c r="B63" s="122">
        <f t="shared" ref="B63:Q63" si="24">SUM(B64:B65)</f>
        <v>2380.5034243172654</v>
      </c>
      <c r="C63" s="122">
        <f t="shared" si="24"/>
        <v>2662.5176391320629</v>
      </c>
      <c r="D63" s="122">
        <f t="shared" si="24"/>
        <v>2457.1855599533619</v>
      </c>
      <c r="E63" s="122">
        <f t="shared" si="24"/>
        <v>2593.7985252590088</v>
      </c>
      <c r="F63" s="122">
        <f t="shared" si="24"/>
        <v>2520.0607859516044</v>
      </c>
      <c r="G63" s="122">
        <f t="shared" si="24"/>
        <v>3274.1547845587547</v>
      </c>
      <c r="H63" s="122">
        <f t="shared" si="24"/>
        <v>3134.3563682925237</v>
      </c>
      <c r="I63" s="122">
        <f t="shared" si="24"/>
        <v>2833.2195395206381</v>
      </c>
      <c r="J63" s="122">
        <f t="shared" si="24"/>
        <v>2916.4659660789512</v>
      </c>
      <c r="K63" s="122">
        <f t="shared" si="24"/>
        <v>2950.5345905410722</v>
      </c>
      <c r="L63" s="122">
        <f t="shared" si="24"/>
        <v>3238.4891782876512</v>
      </c>
      <c r="M63" s="122">
        <f t="shared" si="24"/>
        <v>2810.1563430608517</v>
      </c>
      <c r="N63" s="122">
        <f t="shared" si="24"/>
        <v>2875.3326931357269</v>
      </c>
      <c r="O63" s="122">
        <f t="shared" si="24"/>
        <v>2929.6471013008936</v>
      </c>
      <c r="P63" s="122">
        <f t="shared" si="24"/>
        <v>2493.7417439360565</v>
      </c>
      <c r="Q63" s="122">
        <f t="shared" si="24"/>
        <v>2768.1297061732193</v>
      </c>
      <c r="R63" s="122">
        <f t="shared" ref="R63:V63" si="25">SUM(R64:R65)</f>
        <v>3096.8853413254601</v>
      </c>
      <c r="S63" s="122">
        <f t="shared" si="25"/>
        <v>3025.9076882974186</v>
      </c>
      <c r="T63" s="122">
        <f t="shared" si="25"/>
        <v>2765.0211193990954</v>
      </c>
      <c r="U63" s="122">
        <f t="shared" si="25"/>
        <v>2961.6431717400005</v>
      </c>
      <c r="V63" s="122">
        <f t="shared" si="25"/>
        <v>2981.476848327166</v>
      </c>
      <c r="W63" s="122">
        <f t="shared" ref="W63" si="26">SUM(W64:W65)</f>
        <v>3252.087816780001</v>
      </c>
      <c r="DA63" s="130" t="s">
        <v>2132</v>
      </c>
    </row>
    <row r="64" spans="1:105" ht="12" customHeight="1" x14ac:dyDescent="0.25">
      <c r="A64" s="97" t="s">
        <v>217</v>
      </c>
      <c r="B64" s="98">
        <v>2380.5034243172654</v>
      </c>
      <c r="C64" s="98">
        <v>2662.5176391320629</v>
      </c>
      <c r="D64" s="98">
        <v>2457.1855599533619</v>
      </c>
      <c r="E64" s="98">
        <v>2593.7985252590088</v>
      </c>
      <c r="F64" s="98">
        <v>2520.0607859516044</v>
      </c>
      <c r="G64" s="98">
        <v>3274.1547845587547</v>
      </c>
      <c r="H64" s="98">
        <v>3134.3563682925237</v>
      </c>
      <c r="I64" s="98">
        <v>2833.2195395206381</v>
      </c>
      <c r="J64" s="98">
        <v>2916.4659660789512</v>
      </c>
      <c r="K64" s="98">
        <v>2950.5345905410722</v>
      </c>
      <c r="L64" s="98">
        <v>3238.4891782876512</v>
      </c>
      <c r="M64" s="98">
        <v>2810.1563430608517</v>
      </c>
      <c r="N64" s="98">
        <v>2875.3326931357269</v>
      </c>
      <c r="O64" s="98">
        <v>2929.6471013008936</v>
      </c>
      <c r="P64" s="98">
        <v>2493.7417439360565</v>
      </c>
      <c r="Q64" s="98">
        <v>2768.1297061732193</v>
      </c>
      <c r="R64" s="98">
        <v>3096.8853413254601</v>
      </c>
      <c r="S64" s="98">
        <v>3025.9076882974186</v>
      </c>
      <c r="T64" s="98">
        <v>2765.0211193990954</v>
      </c>
      <c r="U64" s="98">
        <v>2961.6431717400005</v>
      </c>
      <c r="V64" s="98">
        <v>2981.476848327166</v>
      </c>
      <c r="W64" s="98">
        <v>3252.087816780001</v>
      </c>
      <c r="DA64" s="63" t="s">
        <v>2133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2134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2135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2136</v>
      </c>
    </row>
    <row r="68" spans="1:105" ht="12" customHeight="1" x14ac:dyDescent="0.25">
      <c r="A68" s="121" t="s">
        <v>55</v>
      </c>
      <c r="B68" s="122">
        <v>270.84209103931465</v>
      </c>
      <c r="C68" s="122">
        <v>300.7277603879142</v>
      </c>
      <c r="D68" s="122">
        <v>311.43198147737883</v>
      </c>
      <c r="E68" s="122">
        <v>330.91110694282742</v>
      </c>
      <c r="F68" s="122">
        <v>332.56185697335178</v>
      </c>
      <c r="G68" s="122">
        <v>391.78437914534669</v>
      </c>
      <c r="H68" s="122">
        <v>403.65656548814701</v>
      </c>
      <c r="I68" s="122">
        <v>378.32146548015265</v>
      </c>
      <c r="J68" s="122">
        <v>381.04223016471349</v>
      </c>
      <c r="K68" s="122">
        <v>409.84189672466573</v>
      </c>
      <c r="L68" s="122">
        <v>407.19418898870873</v>
      </c>
      <c r="M68" s="122">
        <v>426.56204195953779</v>
      </c>
      <c r="N68" s="122">
        <v>421.28125713824483</v>
      </c>
      <c r="O68" s="122">
        <v>401.85781573034899</v>
      </c>
      <c r="P68" s="122">
        <v>421.27236436264235</v>
      </c>
      <c r="Q68" s="122">
        <v>397.6271841074751</v>
      </c>
      <c r="R68" s="122">
        <v>405.32879588460594</v>
      </c>
      <c r="S68" s="122">
        <v>402.1309631026736</v>
      </c>
      <c r="T68" s="122">
        <v>371.61983336468523</v>
      </c>
      <c r="U68" s="122">
        <v>366.93590670000117</v>
      </c>
      <c r="V68" s="122">
        <v>376.69769339564596</v>
      </c>
      <c r="W68" s="122">
        <v>445.50799589999923</v>
      </c>
      <c r="DA68" s="130" t="s">
        <v>2137</v>
      </c>
    </row>
    <row r="69" spans="1:105" ht="12" customHeight="1" x14ac:dyDescent="0.25">
      <c r="A69" s="97" t="s">
        <v>134</v>
      </c>
      <c r="B69" s="98">
        <v>270.55289979748602</v>
      </c>
      <c r="C69" s="98">
        <v>300.39018592160716</v>
      </c>
      <c r="D69" s="98">
        <v>311.09223169229023</v>
      </c>
      <c r="E69" s="98">
        <v>330.52928813698981</v>
      </c>
      <c r="F69" s="98">
        <v>332.15876339272842</v>
      </c>
      <c r="G69" s="98">
        <v>391.11591032309957</v>
      </c>
      <c r="H69" s="98">
        <v>403.0037343570765</v>
      </c>
      <c r="I69" s="98">
        <v>377.70026993299467</v>
      </c>
      <c r="J69" s="98">
        <v>380.31515132978569</v>
      </c>
      <c r="K69" s="98">
        <v>408.7836690704757</v>
      </c>
      <c r="L69" s="98">
        <v>406.22647515135338</v>
      </c>
      <c r="M69" s="98">
        <v>425.36948934228855</v>
      </c>
      <c r="N69" s="98">
        <v>420.13948738038312</v>
      </c>
      <c r="O69" s="98">
        <v>400.92471550386517</v>
      </c>
      <c r="P69" s="98">
        <v>420.25057624978729</v>
      </c>
      <c r="Q69" s="98">
        <v>396.89377114970011</v>
      </c>
      <c r="R69" s="98">
        <v>404.65584206040961</v>
      </c>
      <c r="S69" s="98">
        <v>401.34926058897514</v>
      </c>
      <c r="T69" s="98">
        <v>370.84174956460788</v>
      </c>
      <c r="U69" s="98">
        <v>366.17127685663201</v>
      </c>
      <c r="V69" s="98">
        <v>375.86930850513704</v>
      </c>
      <c r="W69" s="98">
        <v>444.47572688542289</v>
      </c>
      <c r="DA69" s="63" t="s">
        <v>2138</v>
      </c>
    </row>
    <row r="70" spans="1:105" ht="12" customHeight="1" x14ac:dyDescent="0.25">
      <c r="A70" s="97" t="s">
        <v>133</v>
      </c>
      <c r="B70" s="98">
        <v>0.28919124182864342</v>
      </c>
      <c r="C70" s="98">
        <v>0.33757446630707194</v>
      </c>
      <c r="D70" s="98">
        <v>0.33974978508857834</v>
      </c>
      <c r="E70" s="98">
        <v>0.38181880583761052</v>
      </c>
      <c r="F70" s="98">
        <v>0.40309358062333661</v>
      </c>
      <c r="G70" s="98">
        <v>0.66846882224711091</v>
      </c>
      <c r="H70" s="98">
        <v>0.65283113107054136</v>
      </c>
      <c r="I70" s="98">
        <v>0.62119554715799918</v>
      </c>
      <c r="J70" s="98">
        <v>0.72707883492776826</v>
      </c>
      <c r="K70" s="98">
        <v>1.0582276541900222</v>
      </c>
      <c r="L70" s="98">
        <v>0.96771383735532557</v>
      </c>
      <c r="M70" s="98">
        <v>1.1925526172492245</v>
      </c>
      <c r="N70" s="98">
        <v>1.1417697578617219</v>
      </c>
      <c r="O70" s="98">
        <v>0.9331002264838022</v>
      </c>
      <c r="P70" s="98">
        <v>1.021788112855053</v>
      </c>
      <c r="Q70" s="98">
        <v>0.73341295777497262</v>
      </c>
      <c r="R70" s="98">
        <v>0.67295382419634653</v>
      </c>
      <c r="S70" s="98">
        <v>0.78170251369848476</v>
      </c>
      <c r="T70" s="98">
        <v>0.7780838000773368</v>
      </c>
      <c r="U70" s="98">
        <v>0.76462984336914575</v>
      </c>
      <c r="V70" s="98">
        <v>0.82838489050889874</v>
      </c>
      <c r="W70" s="98">
        <v>1.0322690145763211</v>
      </c>
      <c r="DA70" s="63" t="s">
        <v>2139</v>
      </c>
    </row>
    <row r="71" spans="1:105" ht="12" customHeight="1" x14ac:dyDescent="0.25">
      <c r="A71" s="100" t="s">
        <v>217</v>
      </c>
      <c r="B71" s="101">
        <v>0.28919124182864342</v>
      </c>
      <c r="C71" s="101">
        <v>0.33757446630707194</v>
      </c>
      <c r="D71" s="101">
        <v>0.33974978508857834</v>
      </c>
      <c r="E71" s="101">
        <v>0.38181880583761052</v>
      </c>
      <c r="F71" s="101">
        <v>0.40309358062333661</v>
      </c>
      <c r="G71" s="101">
        <v>0.66846882224711091</v>
      </c>
      <c r="H71" s="101">
        <v>0.65283113107054136</v>
      </c>
      <c r="I71" s="101">
        <v>0.62119554715799918</v>
      </c>
      <c r="J71" s="101">
        <v>0.72707883492776826</v>
      </c>
      <c r="K71" s="101">
        <v>1.0582276541900222</v>
      </c>
      <c r="L71" s="101">
        <v>0.96771383735532557</v>
      </c>
      <c r="M71" s="101">
        <v>1.1925526172492245</v>
      </c>
      <c r="N71" s="101">
        <v>1.1417697578617219</v>
      </c>
      <c r="O71" s="101">
        <v>0.9331002264838022</v>
      </c>
      <c r="P71" s="101">
        <v>1.021788112855053</v>
      </c>
      <c r="Q71" s="101">
        <v>0.73341295777497262</v>
      </c>
      <c r="R71" s="101">
        <v>0.67295382419634653</v>
      </c>
      <c r="S71" s="101">
        <v>0.78170251369848476</v>
      </c>
      <c r="T71" s="101">
        <v>0.7780838000773368</v>
      </c>
      <c r="U71" s="101">
        <v>0.76462984336914575</v>
      </c>
      <c r="V71" s="101">
        <v>0.82838489050889874</v>
      </c>
      <c r="W71" s="101">
        <v>1.0322690145763211</v>
      </c>
      <c r="DA71" s="131" t="s">
        <v>2140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2141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2142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2143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2144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2145</v>
      </c>
    </row>
    <row r="77" spans="1:105" ht="12" customHeight="1" x14ac:dyDescent="0.25">
      <c r="A77" s="121" t="s">
        <v>54</v>
      </c>
      <c r="B77" s="122">
        <v>12.910804643421447</v>
      </c>
      <c r="C77" s="122">
        <v>16.018030480024098</v>
      </c>
      <c r="D77" s="122">
        <v>16.915758569257594</v>
      </c>
      <c r="E77" s="122">
        <v>17.948547798165833</v>
      </c>
      <c r="F77" s="122">
        <v>19.400027075045823</v>
      </c>
      <c r="G77" s="122">
        <v>20.547592335898958</v>
      </c>
      <c r="H77" s="122">
        <v>23.771196739329636</v>
      </c>
      <c r="I77" s="122">
        <v>19.483741399210118</v>
      </c>
      <c r="J77" s="122">
        <v>21.339462036335416</v>
      </c>
      <c r="K77" s="122">
        <v>27.228251054260689</v>
      </c>
      <c r="L77" s="122">
        <v>27.126051683637741</v>
      </c>
      <c r="M77" s="122">
        <v>27.073765499610026</v>
      </c>
      <c r="N77" s="122">
        <v>25.637743806025444</v>
      </c>
      <c r="O77" s="122">
        <v>25.014542008757214</v>
      </c>
      <c r="P77" s="122">
        <v>24.590436501301667</v>
      </c>
      <c r="Q77" s="122">
        <v>22.915632359302354</v>
      </c>
      <c r="R77" s="122">
        <v>21.935555149932828</v>
      </c>
      <c r="S77" s="122">
        <v>21.900233079906666</v>
      </c>
      <c r="T77" s="122">
        <v>20.702524876217684</v>
      </c>
      <c r="U77" s="122">
        <v>21.675581400000102</v>
      </c>
      <c r="V77" s="122">
        <v>22.386235717186953</v>
      </c>
      <c r="W77" s="122">
        <v>25.657559400000036</v>
      </c>
      <c r="DA77" s="130" t="s">
        <v>2146</v>
      </c>
    </row>
    <row r="78" spans="1:105" ht="12" customHeight="1" x14ac:dyDescent="0.25">
      <c r="A78" s="97" t="s">
        <v>192</v>
      </c>
      <c r="B78" s="98">
        <v>12.910804643421447</v>
      </c>
      <c r="C78" s="98">
        <v>16.018030480024098</v>
      </c>
      <c r="D78" s="98">
        <v>16.915758569257594</v>
      </c>
      <c r="E78" s="98">
        <v>17.948547798165833</v>
      </c>
      <c r="F78" s="98">
        <v>19.400027075045823</v>
      </c>
      <c r="G78" s="98">
        <v>20.547592335898958</v>
      </c>
      <c r="H78" s="98">
        <v>23.771196739329636</v>
      </c>
      <c r="I78" s="98">
        <v>19.483741399210118</v>
      </c>
      <c r="J78" s="98">
        <v>21.339462036335416</v>
      </c>
      <c r="K78" s="98">
        <v>27.228251054260689</v>
      </c>
      <c r="L78" s="98">
        <v>27.126051683637741</v>
      </c>
      <c r="M78" s="98">
        <v>27.073765499610026</v>
      </c>
      <c r="N78" s="98">
        <v>25.637743806025444</v>
      </c>
      <c r="O78" s="98">
        <v>25.014542008757214</v>
      </c>
      <c r="P78" s="98">
        <v>24.590436501301667</v>
      </c>
      <c r="Q78" s="98">
        <v>22.915632359302354</v>
      </c>
      <c r="R78" s="98">
        <v>21.935555149932828</v>
      </c>
      <c r="S78" s="98">
        <v>21.900233079906666</v>
      </c>
      <c r="T78" s="98">
        <v>20.702524876217684</v>
      </c>
      <c r="U78" s="98">
        <v>21.675581400000102</v>
      </c>
      <c r="V78" s="98">
        <v>22.386235717186953</v>
      </c>
      <c r="W78" s="98">
        <v>25.657559400000036</v>
      </c>
      <c r="DA78" s="63" t="s">
        <v>2147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2148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8.5376426636471798</v>
      </c>
      <c r="C81" s="117">
        <f t="shared" si="28"/>
        <v>6.7448138252340417</v>
      </c>
      <c r="D81" s="117">
        <f t="shared" si="28"/>
        <v>6.4119640812851735</v>
      </c>
      <c r="E81" s="117">
        <f t="shared" si="28"/>
        <v>5.4680957368378724</v>
      </c>
      <c r="F81" s="117">
        <f t="shared" si="28"/>
        <v>5.8389957389081388</v>
      </c>
      <c r="G81" s="117">
        <f t="shared" si="28"/>
        <v>7.8259540453680154</v>
      </c>
      <c r="H81" s="117">
        <f t="shared" si="28"/>
        <v>8.2072973261002158</v>
      </c>
      <c r="I81" s="117">
        <f t="shared" si="28"/>
        <v>8.8865305773273366</v>
      </c>
      <c r="J81" s="117">
        <f t="shared" si="28"/>
        <v>9.1615776886684266</v>
      </c>
      <c r="K81" s="117">
        <f t="shared" si="28"/>
        <v>6.3140809257890567</v>
      </c>
      <c r="L81" s="117">
        <f t="shared" si="28"/>
        <v>6.098325166688487</v>
      </c>
      <c r="M81" s="117">
        <f t="shared" si="28"/>
        <v>5.9448344398201396</v>
      </c>
      <c r="N81" s="117">
        <f t="shared" si="28"/>
        <v>5.7056489657048211</v>
      </c>
      <c r="O81" s="117">
        <f t="shared" si="28"/>
        <v>5.1562675979798973</v>
      </c>
      <c r="P81" s="117">
        <f t="shared" si="28"/>
        <v>5.176929500402764</v>
      </c>
      <c r="Q81" s="117">
        <f t="shared" si="28"/>
        <v>5.0990037377546598</v>
      </c>
      <c r="R81" s="117">
        <f t="shared" ref="R81:V81" si="29">R82+R85+R87+R100</f>
        <v>4.2166586563296846</v>
      </c>
      <c r="S81" s="117">
        <f t="shared" si="29"/>
        <v>4.0612325791700208</v>
      </c>
      <c r="T81" s="117">
        <f t="shared" si="29"/>
        <v>3.5074148664085998</v>
      </c>
      <c r="U81" s="117">
        <f t="shared" si="29"/>
        <v>3.349076782682221</v>
      </c>
      <c r="V81" s="117">
        <f t="shared" si="29"/>
        <v>3.0307282236729298</v>
      </c>
      <c r="W81" s="117">
        <f t="shared" ref="W81" si="30">W82+W85+W87+W100</f>
        <v>4.0468808812050598</v>
      </c>
      <c r="DA81" s="129" t="s">
        <v>2149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2150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2151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2152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2153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2154</v>
      </c>
    </row>
    <row r="87" spans="1:105" ht="12" customHeight="1" x14ac:dyDescent="0.25">
      <c r="A87" s="121" t="s">
        <v>55</v>
      </c>
      <c r="B87" s="122">
        <v>8.0847904456978856</v>
      </c>
      <c r="C87" s="122">
        <v>6.2311501508223728</v>
      </c>
      <c r="D87" s="122">
        <v>5.8993625808655956</v>
      </c>
      <c r="E87" s="122">
        <v>5.0020476397138411</v>
      </c>
      <c r="F87" s="122">
        <v>5.3326074232110061</v>
      </c>
      <c r="G87" s="122">
        <v>7.384403921015366</v>
      </c>
      <c r="H87" s="122">
        <v>7.6878291818657347</v>
      </c>
      <c r="I87" s="122">
        <v>8.4350436246399862</v>
      </c>
      <c r="J87" s="122">
        <v>8.6936750966852188</v>
      </c>
      <c r="K87" s="122">
        <v>5.7323216349806234</v>
      </c>
      <c r="L87" s="122">
        <v>5.5250761966180404</v>
      </c>
      <c r="M87" s="122">
        <v>5.5031653983145503</v>
      </c>
      <c r="N87" s="122">
        <v>5.407369702564953</v>
      </c>
      <c r="O87" s="122">
        <v>4.8907042272195911</v>
      </c>
      <c r="P87" s="122">
        <v>4.8644371490976361</v>
      </c>
      <c r="Q87" s="122">
        <v>4.7031402954617541</v>
      </c>
      <c r="R87" s="122">
        <v>3.7579672365541557</v>
      </c>
      <c r="S87" s="122">
        <v>3.6171111401188125</v>
      </c>
      <c r="T87" s="122">
        <v>3.1122875582610821</v>
      </c>
      <c r="U87" s="122">
        <v>2.9515471507596907</v>
      </c>
      <c r="V87" s="122">
        <v>2.6467277669201366</v>
      </c>
      <c r="W87" s="122">
        <v>3.5215741133880494</v>
      </c>
      <c r="DA87" s="130" t="s">
        <v>2155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2156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2157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2158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2159</v>
      </c>
    </row>
    <row r="92" spans="1:105" ht="12" customHeight="1" x14ac:dyDescent="0.25">
      <c r="A92" s="106" t="s">
        <v>124</v>
      </c>
      <c r="B92" s="101">
        <v>8.0752264268583893</v>
      </c>
      <c r="C92" s="101">
        <v>6.2238945759981492</v>
      </c>
      <c r="D92" s="101">
        <v>5.8930946872686647</v>
      </c>
      <c r="E92" s="101">
        <v>4.9968212637103973</v>
      </c>
      <c r="F92" s="101">
        <v>5.3262253309288958</v>
      </c>
      <c r="G92" s="101">
        <v>7.3704046204197189</v>
      </c>
      <c r="H92" s="101">
        <v>7.675025760806367</v>
      </c>
      <c r="I92" s="101">
        <v>8.4188717108901248</v>
      </c>
      <c r="J92" s="101">
        <v>8.6734491850342561</v>
      </c>
      <c r="K92" s="101">
        <v>5.7184130992478588</v>
      </c>
      <c r="L92" s="101">
        <v>5.5127516707711504</v>
      </c>
      <c r="M92" s="101">
        <v>5.4882495055918179</v>
      </c>
      <c r="N92" s="101">
        <v>5.3926968033019378</v>
      </c>
      <c r="O92" s="101">
        <v>4.8790606916848125</v>
      </c>
      <c r="P92" s="101">
        <v>4.851689604571864</v>
      </c>
      <c r="Q92" s="101">
        <v>4.6926165168956286</v>
      </c>
      <c r="R92" s="101">
        <v>3.750302484984243</v>
      </c>
      <c r="S92" s="101">
        <v>3.6087418479740392</v>
      </c>
      <c r="T92" s="101">
        <v>3.1041958066130095</v>
      </c>
      <c r="U92" s="101">
        <v>2.944218812475516</v>
      </c>
      <c r="V92" s="101">
        <v>2.641091914217657</v>
      </c>
      <c r="W92" s="101">
        <v>3.5118605442979152</v>
      </c>
      <c r="DA92" s="131" t="s">
        <v>2160</v>
      </c>
    </row>
    <row r="93" spans="1:105" ht="12" customHeight="1" x14ac:dyDescent="0.25">
      <c r="A93" s="107" t="s">
        <v>123</v>
      </c>
      <c r="B93" s="104">
        <v>9.5640188394971303E-3</v>
      </c>
      <c r="C93" s="104">
        <v>7.2555748242235461E-3</v>
      </c>
      <c r="D93" s="104">
        <v>6.2678935969309613E-3</v>
      </c>
      <c r="E93" s="104">
        <v>5.2263760034436182E-3</v>
      </c>
      <c r="F93" s="104">
        <v>6.3820922821100322E-3</v>
      </c>
      <c r="G93" s="104">
        <v>1.3999300595646757E-2</v>
      </c>
      <c r="H93" s="104">
        <v>1.2803421059367501E-2</v>
      </c>
      <c r="I93" s="104">
        <v>1.6171913749861766E-2</v>
      </c>
      <c r="J93" s="104">
        <v>2.0225911650962339E-2</v>
      </c>
      <c r="K93" s="104">
        <v>1.3908535732764526E-2</v>
      </c>
      <c r="L93" s="104">
        <v>1.2324525846890338E-2</v>
      </c>
      <c r="M93" s="104">
        <v>1.4915892722732471E-2</v>
      </c>
      <c r="N93" s="104">
        <v>1.4672899263015108E-2</v>
      </c>
      <c r="O93" s="104">
        <v>1.1643535534778636E-2</v>
      </c>
      <c r="P93" s="104">
        <v>1.2747544525771851E-2</v>
      </c>
      <c r="Q93" s="104">
        <v>1.0523778566125318E-2</v>
      </c>
      <c r="R93" s="104">
        <v>7.6647515699125677E-3</v>
      </c>
      <c r="S93" s="104">
        <v>8.3692921447731349E-3</v>
      </c>
      <c r="T93" s="104">
        <v>8.0917516480727338E-3</v>
      </c>
      <c r="U93" s="104">
        <v>7.3283382841745365E-3</v>
      </c>
      <c r="V93" s="104">
        <v>5.6358527024795045E-3</v>
      </c>
      <c r="W93" s="104">
        <v>9.7135690901343462E-3</v>
      </c>
      <c r="DA93" s="132" t="s">
        <v>2161</v>
      </c>
    </row>
    <row r="94" spans="1:105" ht="12" customHeight="1" x14ac:dyDescent="0.25">
      <c r="A94" s="108" t="s">
        <v>50</v>
      </c>
      <c r="B94" s="98">
        <v>9.5640188394971303E-3</v>
      </c>
      <c r="C94" s="98">
        <v>7.2555748242235461E-3</v>
      </c>
      <c r="D94" s="98">
        <v>6.2678935969309613E-3</v>
      </c>
      <c r="E94" s="98">
        <v>5.2263760034436182E-3</v>
      </c>
      <c r="F94" s="98">
        <v>6.3820922821100322E-3</v>
      </c>
      <c r="G94" s="98">
        <v>1.3999300595646757E-2</v>
      </c>
      <c r="H94" s="98">
        <v>1.2803421059367501E-2</v>
      </c>
      <c r="I94" s="98">
        <v>1.6171913749861766E-2</v>
      </c>
      <c r="J94" s="98">
        <v>2.0225911650962339E-2</v>
      </c>
      <c r="K94" s="98">
        <v>1.3908535732764526E-2</v>
      </c>
      <c r="L94" s="98">
        <v>1.2324525846890338E-2</v>
      </c>
      <c r="M94" s="98">
        <v>1.4915892722732471E-2</v>
      </c>
      <c r="N94" s="98">
        <v>1.4672899263015108E-2</v>
      </c>
      <c r="O94" s="98">
        <v>1.1643535534778636E-2</v>
      </c>
      <c r="P94" s="98">
        <v>1.2747544525771851E-2</v>
      </c>
      <c r="Q94" s="98">
        <v>1.0523778566125318E-2</v>
      </c>
      <c r="R94" s="98">
        <v>7.6647515699125677E-3</v>
      </c>
      <c r="S94" s="98">
        <v>8.3692921447731349E-3</v>
      </c>
      <c r="T94" s="98">
        <v>8.0917516480727338E-3</v>
      </c>
      <c r="U94" s="98">
        <v>7.3283382841745365E-3</v>
      </c>
      <c r="V94" s="98">
        <v>5.6358527024795045E-3</v>
      </c>
      <c r="W94" s="98">
        <v>9.7135690901343462E-3</v>
      </c>
      <c r="DA94" s="63" t="s">
        <v>2162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2163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2164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2165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2166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2167</v>
      </c>
    </row>
    <row r="100" spans="1:105" ht="12" customHeight="1" x14ac:dyDescent="0.25">
      <c r="A100" s="121" t="s">
        <v>54</v>
      </c>
      <c r="B100" s="122">
        <v>0.45285221794929359</v>
      </c>
      <c r="C100" s="122">
        <v>0.51366367441166882</v>
      </c>
      <c r="D100" s="122">
        <v>0.51260150041957775</v>
      </c>
      <c r="E100" s="122">
        <v>0.46604809712403089</v>
      </c>
      <c r="F100" s="122">
        <v>0.50638831569713227</v>
      </c>
      <c r="G100" s="122">
        <v>0.44155012435264973</v>
      </c>
      <c r="H100" s="122">
        <v>0.51946814423448151</v>
      </c>
      <c r="I100" s="122">
        <v>0.45148695268735012</v>
      </c>
      <c r="J100" s="122">
        <v>0.46790259198320722</v>
      </c>
      <c r="K100" s="122">
        <v>0.58175929080843369</v>
      </c>
      <c r="L100" s="122">
        <v>0.57324897007044662</v>
      </c>
      <c r="M100" s="122">
        <v>0.44166904150558939</v>
      </c>
      <c r="N100" s="122">
        <v>0.29827926313986836</v>
      </c>
      <c r="O100" s="122">
        <v>0.26556337076030612</v>
      </c>
      <c r="P100" s="122">
        <v>0.31249235130512826</v>
      </c>
      <c r="Q100" s="122">
        <v>0.39586344229290588</v>
      </c>
      <c r="R100" s="122">
        <v>0.45869141977552907</v>
      </c>
      <c r="S100" s="122">
        <v>0.44412143905120799</v>
      </c>
      <c r="T100" s="122">
        <v>0.39512730814751751</v>
      </c>
      <c r="U100" s="122">
        <v>0.39752963192253032</v>
      </c>
      <c r="V100" s="122">
        <v>0.38400045675279304</v>
      </c>
      <c r="W100" s="122">
        <v>0.52530676781701047</v>
      </c>
      <c r="DA100" s="130" t="s">
        <v>2168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2169</v>
      </c>
    </row>
    <row r="102" spans="1:105" ht="12" customHeight="1" x14ac:dyDescent="0.25">
      <c r="A102" s="97" t="s">
        <v>50</v>
      </c>
      <c r="B102" s="98">
        <v>0.45285221794929359</v>
      </c>
      <c r="C102" s="98">
        <v>0.51366367441166882</v>
      </c>
      <c r="D102" s="98">
        <v>0.51260150041957775</v>
      </c>
      <c r="E102" s="98">
        <v>0.46604809712403089</v>
      </c>
      <c r="F102" s="98">
        <v>0.50638831569713227</v>
      </c>
      <c r="G102" s="98">
        <v>0.44155012435264973</v>
      </c>
      <c r="H102" s="98">
        <v>0.51946814423448151</v>
      </c>
      <c r="I102" s="98">
        <v>0.45148695268735012</v>
      </c>
      <c r="J102" s="98">
        <v>0.46790259198320722</v>
      </c>
      <c r="K102" s="98">
        <v>0.58175929080843369</v>
      </c>
      <c r="L102" s="98">
        <v>0.57324897007044662</v>
      </c>
      <c r="M102" s="98">
        <v>0.44166904150558939</v>
      </c>
      <c r="N102" s="98">
        <v>0.29827926313986836</v>
      </c>
      <c r="O102" s="98">
        <v>0.26556337076030612</v>
      </c>
      <c r="P102" s="98">
        <v>0.31249235130512826</v>
      </c>
      <c r="Q102" s="98">
        <v>0.39586344229290588</v>
      </c>
      <c r="R102" s="98">
        <v>0.45869141977552907</v>
      </c>
      <c r="S102" s="98">
        <v>0.44412143905120799</v>
      </c>
      <c r="T102" s="98">
        <v>0.39512730814751751</v>
      </c>
      <c r="U102" s="98">
        <v>0.39752963192253032</v>
      </c>
      <c r="V102" s="98">
        <v>0.38400045675279304</v>
      </c>
      <c r="W102" s="98">
        <v>0.52530676781701047</v>
      </c>
      <c r="DA102" s="63" t="s">
        <v>2170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2171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2172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2173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2174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2175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2176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2177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2178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2179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2180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2181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2182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2183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2184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2185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2186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2187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2188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2189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0.30117674943175465</v>
      </c>
      <c r="C124" s="117">
        <f t="shared" si="42"/>
        <v>0.34200034571502252</v>
      </c>
      <c r="D124" s="117">
        <f t="shared" si="42"/>
        <v>0.34842720813689687</v>
      </c>
      <c r="E124" s="117">
        <f t="shared" si="42"/>
        <v>0.32142105543097066</v>
      </c>
      <c r="F124" s="117">
        <f t="shared" si="42"/>
        <v>0.34054604667818728</v>
      </c>
      <c r="G124" s="117">
        <f t="shared" si="42"/>
        <v>0.25776823883485317</v>
      </c>
      <c r="H124" s="117">
        <f t="shared" si="42"/>
        <v>0.27027004507325914</v>
      </c>
      <c r="I124" s="117">
        <f t="shared" si="42"/>
        <v>0.22345054577463269</v>
      </c>
      <c r="J124" s="117">
        <f t="shared" si="42"/>
        <v>0.22467903415690293</v>
      </c>
      <c r="K124" s="117">
        <f t="shared" si="42"/>
        <v>0.272698034096025</v>
      </c>
      <c r="L124" s="117">
        <f t="shared" si="42"/>
        <v>0.26103817095507986</v>
      </c>
      <c r="M124" s="117">
        <f t="shared" si="42"/>
        <v>0.19955475962619978</v>
      </c>
      <c r="N124" s="117">
        <f t="shared" si="42"/>
        <v>0.13882906412483617</v>
      </c>
      <c r="O124" s="117">
        <f t="shared" si="42"/>
        <v>0.13564225131562818</v>
      </c>
      <c r="P124" s="117">
        <f t="shared" si="42"/>
        <v>0.16968146071012077</v>
      </c>
      <c r="Q124" s="117">
        <f t="shared" si="42"/>
        <v>0.22487596424679321</v>
      </c>
      <c r="R124" s="117">
        <f t="shared" ref="R124:V124" si="43">R125+R128+R130+R139</f>
        <v>0.26377430925629564</v>
      </c>
      <c r="S124" s="117">
        <f t="shared" si="43"/>
        <v>0.25924309000876583</v>
      </c>
      <c r="T124" s="117">
        <f t="shared" si="43"/>
        <v>0.2317578116040957</v>
      </c>
      <c r="U124" s="117">
        <f t="shared" si="43"/>
        <v>0.23042756947327289</v>
      </c>
      <c r="V124" s="117">
        <f t="shared" si="43"/>
        <v>0.22024034661185724</v>
      </c>
      <c r="W124" s="117">
        <f t="shared" ref="W124" si="44">W125+W128+W130+W139</f>
        <v>0.28613203568436257</v>
      </c>
      <c r="DA124" s="129" t="s">
        <v>2190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2191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2192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2193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2194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2195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2196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2197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2198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2199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2200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2201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2202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2203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2204</v>
      </c>
    </row>
    <row r="139" spans="1:105" ht="12" customHeight="1" x14ac:dyDescent="0.25">
      <c r="A139" s="121" t="s">
        <v>54</v>
      </c>
      <c r="B139" s="122">
        <v>0.30117674943175465</v>
      </c>
      <c r="C139" s="122">
        <v>0.34200034571502252</v>
      </c>
      <c r="D139" s="122">
        <v>0.34842720813689687</v>
      </c>
      <c r="E139" s="122">
        <v>0.32142105543097066</v>
      </c>
      <c r="F139" s="122">
        <v>0.34054604667818728</v>
      </c>
      <c r="G139" s="122">
        <v>0.25776823883485317</v>
      </c>
      <c r="H139" s="122">
        <v>0.27027004507325914</v>
      </c>
      <c r="I139" s="122">
        <v>0.22345054577463269</v>
      </c>
      <c r="J139" s="122">
        <v>0.22467903415690293</v>
      </c>
      <c r="K139" s="122">
        <v>0.272698034096025</v>
      </c>
      <c r="L139" s="122">
        <v>0.26103817095507986</v>
      </c>
      <c r="M139" s="122">
        <v>0.19955475962619978</v>
      </c>
      <c r="N139" s="122">
        <v>0.13882906412483617</v>
      </c>
      <c r="O139" s="122">
        <v>0.13564225131562818</v>
      </c>
      <c r="P139" s="122">
        <v>0.16968146071012077</v>
      </c>
      <c r="Q139" s="122">
        <v>0.22487596424679321</v>
      </c>
      <c r="R139" s="122">
        <v>0.26377430925629564</v>
      </c>
      <c r="S139" s="122">
        <v>0.25924309000876583</v>
      </c>
      <c r="T139" s="122">
        <v>0.2317578116040957</v>
      </c>
      <c r="U139" s="122">
        <v>0.23042756947327289</v>
      </c>
      <c r="V139" s="122">
        <v>0.22024034661185724</v>
      </c>
      <c r="W139" s="122">
        <v>0.28613203568436257</v>
      </c>
      <c r="DA139" s="130" t="s">
        <v>2205</v>
      </c>
    </row>
    <row r="140" spans="1:105" ht="12" customHeight="1" x14ac:dyDescent="0.25">
      <c r="A140" s="97" t="s">
        <v>50</v>
      </c>
      <c r="B140" s="98">
        <v>0.30117674943175465</v>
      </c>
      <c r="C140" s="98">
        <v>0.34200034571502252</v>
      </c>
      <c r="D140" s="98">
        <v>0.34842720813689687</v>
      </c>
      <c r="E140" s="98">
        <v>0.32142105543097066</v>
      </c>
      <c r="F140" s="98">
        <v>0.34054604667818728</v>
      </c>
      <c r="G140" s="98">
        <v>0.25776823883485317</v>
      </c>
      <c r="H140" s="98">
        <v>0.27027004507325914</v>
      </c>
      <c r="I140" s="98">
        <v>0.22345054577463269</v>
      </c>
      <c r="J140" s="98">
        <v>0.22467903415690293</v>
      </c>
      <c r="K140" s="98">
        <v>0.272698034096025</v>
      </c>
      <c r="L140" s="98">
        <v>0.26103817095507986</v>
      </c>
      <c r="M140" s="98">
        <v>0.19955475962619978</v>
      </c>
      <c r="N140" s="98">
        <v>0.13882906412483617</v>
      </c>
      <c r="O140" s="98">
        <v>0.13564225131562818</v>
      </c>
      <c r="P140" s="98">
        <v>0.16968146071012077</v>
      </c>
      <c r="Q140" s="98">
        <v>0.22487596424679321</v>
      </c>
      <c r="R140" s="98">
        <v>0.26377430925629564</v>
      </c>
      <c r="S140" s="98">
        <v>0.25924309000876583</v>
      </c>
      <c r="T140" s="98">
        <v>0.2317578116040957</v>
      </c>
      <c r="U140" s="98">
        <v>0.23042756947327289</v>
      </c>
      <c r="V140" s="98">
        <v>0.22024034661185724</v>
      </c>
      <c r="W140" s="98">
        <v>0.28613203568436257</v>
      </c>
      <c r="DA140" s="63" t="s">
        <v>2206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2207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0.83551290452585869</v>
      </c>
      <c r="C143" s="117">
        <f t="shared" si="49"/>
        <v>0.69239387762774873</v>
      </c>
      <c r="D143" s="117">
        <f t="shared" si="49"/>
        <v>0.82513463077172322</v>
      </c>
      <c r="E143" s="117">
        <f t="shared" si="49"/>
        <v>1.0128820752447456</v>
      </c>
      <c r="F143" s="117">
        <f t="shared" si="49"/>
        <v>1.514059633232246</v>
      </c>
      <c r="G143" s="117">
        <f t="shared" si="49"/>
        <v>2.4565358591509296</v>
      </c>
      <c r="H143" s="117">
        <f t="shared" si="49"/>
        <v>2.6721328761578182</v>
      </c>
      <c r="I143" s="117">
        <f t="shared" si="49"/>
        <v>3.1219886982825584</v>
      </c>
      <c r="J143" s="117">
        <f t="shared" si="49"/>
        <v>3.2154073969603356</v>
      </c>
      <c r="K143" s="117">
        <f t="shared" si="49"/>
        <v>2.3040479208360263</v>
      </c>
      <c r="L143" s="117">
        <f t="shared" si="49"/>
        <v>2.2380717739130334</v>
      </c>
      <c r="M143" s="117">
        <f t="shared" si="49"/>
        <v>2.1784775260437881</v>
      </c>
      <c r="N143" s="117">
        <f t="shared" si="49"/>
        <v>2.1116635844969305</v>
      </c>
      <c r="O143" s="117">
        <f t="shared" si="49"/>
        <v>2.0426320346363109</v>
      </c>
      <c r="P143" s="117">
        <f t="shared" si="49"/>
        <v>2.2962998100140459</v>
      </c>
      <c r="Q143" s="117">
        <f t="shared" si="49"/>
        <v>2.3648839278056561</v>
      </c>
      <c r="R143" s="117">
        <f t="shared" ref="R143:V143" si="50">R144+R146+R148+R157</f>
        <v>1.9391104405509489</v>
      </c>
      <c r="S143" s="117">
        <f t="shared" si="50"/>
        <v>1.9540456649172024</v>
      </c>
      <c r="T143" s="117">
        <f t="shared" si="50"/>
        <v>1.8708293687592461</v>
      </c>
      <c r="U143" s="117">
        <f t="shared" si="50"/>
        <v>2.0374560744519941</v>
      </c>
      <c r="V143" s="117">
        <f t="shared" si="50"/>
        <v>2.2195629078855621</v>
      </c>
      <c r="W143" s="117">
        <f t="shared" ref="W143" si="51">W144+W146+W148+W157</f>
        <v>3.0765110725546019</v>
      </c>
      <c r="DA143" s="129" t="s">
        <v>2208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2209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2210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2211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2212</v>
      </c>
    </row>
    <row r="148" spans="1:105" ht="12" customHeight="1" x14ac:dyDescent="0.25">
      <c r="A148" s="121" t="s">
        <v>55</v>
      </c>
      <c r="B148" s="122">
        <v>0.81377102849262783</v>
      </c>
      <c r="C148" s="122">
        <v>0.65963980002416944</v>
      </c>
      <c r="D148" s="122">
        <v>0.78024215951426223</v>
      </c>
      <c r="E148" s="122">
        <v>0.95936611011106165</v>
      </c>
      <c r="F148" s="122">
        <v>1.4428782128100532</v>
      </c>
      <c r="G148" s="122">
        <v>2.3860077830745094</v>
      </c>
      <c r="H148" s="122">
        <v>2.5853213910048742</v>
      </c>
      <c r="I148" s="122">
        <v>3.0417820317814299</v>
      </c>
      <c r="J148" s="122">
        <v>3.1301274944036912</v>
      </c>
      <c r="K148" s="122">
        <v>2.1926218646783164</v>
      </c>
      <c r="L148" s="122">
        <v>2.1288213619306768</v>
      </c>
      <c r="M148" s="122">
        <v>2.0933381045048445</v>
      </c>
      <c r="N148" s="122">
        <v>2.0516300729109513</v>
      </c>
      <c r="O148" s="122">
        <v>1.9865020352951539</v>
      </c>
      <c r="P148" s="122">
        <v>2.2238227646521329</v>
      </c>
      <c r="Q148" s="122">
        <v>2.2631137633476222</v>
      </c>
      <c r="R148" s="122">
        <v>1.8187266387964294</v>
      </c>
      <c r="S148" s="122">
        <v>1.835719815754054</v>
      </c>
      <c r="T148" s="122">
        <v>1.7626265060935844</v>
      </c>
      <c r="U148" s="122">
        <v>1.9239381957486548</v>
      </c>
      <c r="V148" s="122">
        <v>2.0997249907447872</v>
      </c>
      <c r="W148" s="122">
        <v>2.9001082545881602</v>
      </c>
      <c r="DA148" s="130" t="s">
        <v>2213</v>
      </c>
    </row>
    <row r="149" spans="1:105" ht="12" customHeight="1" x14ac:dyDescent="0.25">
      <c r="A149" s="97" t="s">
        <v>124</v>
      </c>
      <c r="B149" s="98">
        <v>0.81292714447737813</v>
      </c>
      <c r="C149" s="98">
        <v>0.65888922331821531</v>
      </c>
      <c r="D149" s="98">
        <v>0.77969712528844215</v>
      </c>
      <c r="E149" s="98">
        <v>0.95838560230374781</v>
      </c>
      <c r="F149" s="98">
        <v>1.4414270762788068</v>
      </c>
      <c r="G149" s="98">
        <v>2.3818208406441164</v>
      </c>
      <c r="H149" s="98">
        <v>2.5816349612836533</v>
      </c>
      <c r="I149" s="98">
        <v>3.0368779318345225</v>
      </c>
      <c r="J149" s="98">
        <v>3.1236761827473947</v>
      </c>
      <c r="K149" s="98">
        <v>2.1875820320525299</v>
      </c>
      <c r="L149" s="98">
        <v>2.1248628770903357</v>
      </c>
      <c r="M149" s="98">
        <v>2.0888969433981521</v>
      </c>
      <c r="N149" s="98">
        <v>2.0469967919442227</v>
      </c>
      <c r="O149" s="98">
        <v>1.983490557892319</v>
      </c>
      <c r="P149" s="98">
        <v>2.2201175614707704</v>
      </c>
      <c r="Q149" s="98">
        <v>2.2600377111379588</v>
      </c>
      <c r="R149" s="98">
        <v>1.8163030233191004</v>
      </c>
      <c r="S149" s="98">
        <v>1.8327192887658301</v>
      </c>
      <c r="T149" s="98">
        <v>1.7594267204981617</v>
      </c>
      <c r="U149" s="98">
        <v>1.9209615827812241</v>
      </c>
      <c r="V149" s="98">
        <v>2.0962029177958899</v>
      </c>
      <c r="W149" s="98">
        <v>2.894229620562085</v>
      </c>
      <c r="DA149" s="63" t="s">
        <v>2214</v>
      </c>
    </row>
    <row r="150" spans="1:105" ht="12" customHeight="1" x14ac:dyDescent="0.25">
      <c r="A150" s="97" t="s">
        <v>123</v>
      </c>
      <c r="B150" s="98">
        <v>8.438840152497466E-4</v>
      </c>
      <c r="C150" s="98">
        <v>7.5057670595415991E-4</v>
      </c>
      <c r="D150" s="98">
        <v>5.4503422582008367E-4</v>
      </c>
      <c r="E150" s="98">
        <v>9.8050780731383973E-4</v>
      </c>
      <c r="F150" s="98">
        <v>1.4511365312464706E-3</v>
      </c>
      <c r="G150" s="98">
        <v>4.186942430393149E-3</v>
      </c>
      <c r="H150" s="98">
        <v>3.6864297212208081E-3</v>
      </c>
      <c r="I150" s="98">
        <v>4.9040999469074928E-3</v>
      </c>
      <c r="J150" s="98">
        <v>6.4513116562965557E-3</v>
      </c>
      <c r="K150" s="98">
        <v>5.039832625786638E-3</v>
      </c>
      <c r="L150" s="98">
        <v>3.9584848403411846E-3</v>
      </c>
      <c r="M150" s="98">
        <v>4.4411611066924265E-3</v>
      </c>
      <c r="N150" s="98">
        <v>4.6332809667286355E-3</v>
      </c>
      <c r="O150" s="98">
        <v>3.0114774028349202E-3</v>
      </c>
      <c r="P150" s="98">
        <v>3.7052031813624231E-3</v>
      </c>
      <c r="Q150" s="98">
        <v>3.0760522096634478E-3</v>
      </c>
      <c r="R150" s="98">
        <v>2.423615477328844E-3</v>
      </c>
      <c r="S150" s="98">
        <v>3.0005269882238642E-3</v>
      </c>
      <c r="T150" s="98">
        <v>3.1997855954227754E-3</v>
      </c>
      <c r="U150" s="98">
        <v>2.9766129674306022E-3</v>
      </c>
      <c r="V150" s="98">
        <v>3.5220729488975467E-3</v>
      </c>
      <c r="W150" s="98">
        <v>5.8786340260753517E-3</v>
      </c>
      <c r="DA150" s="63" t="s">
        <v>2215</v>
      </c>
    </row>
    <row r="151" spans="1:105" ht="12" customHeight="1" x14ac:dyDescent="0.25">
      <c r="A151" s="100" t="s">
        <v>50</v>
      </c>
      <c r="B151" s="101">
        <v>8.438840152497466E-4</v>
      </c>
      <c r="C151" s="101">
        <v>7.5057670595415991E-4</v>
      </c>
      <c r="D151" s="101">
        <v>5.4503422582008367E-4</v>
      </c>
      <c r="E151" s="101">
        <v>9.8050780731383973E-4</v>
      </c>
      <c r="F151" s="101">
        <v>1.4511365312464706E-3</v>
      </c>
      <c r="G151" s="101">
        <v>4.186942430393149E-3</v>
      </c>
      <c r="H151" s="101">
        <v>3.6864297212208081E-3</v>
      </c>
      <c r="I151" s="101">
        <v>4.9040999469074928E-3</v>
      </c>
      <c r="J151" s="101">
        <v>6.4513116562965557E-3</v>
      </c>
      <c r="K151" s="101">
        <v>5.039832625786638E-3</v>
      </c>
      <c r="L151" s="101">
        <v>3.9584848403411846E-3</v>
      </c>
      <c r="M151" s="101">
        <v>4.4411611066924265E-3</v>
      </c>
      <c r="N151" s="101">
        <v>4.6332809667286355E-3</v>
      </c>
      <c r="O151" s="101">
        <v>3.0114774028349202E-3</v>
      </c>
      <c r="P151" s="101">
        <v>3.7052031813624231E-3</v>
      </c>
      <c r="Q151" s="101">
        <v>3.0760522096634478E-3</v>
      </c>
      <c r="R151" s="101">
        <v>2.423615477328844E-3</v>
      </c>
      <c r="S151" s="101">
        <v>3.0005269882238642E-3</v>
      </c>
      <c r="T151" s="101">
        <v>3.1997855954227754E-3</v>
      </c>
      <c r="U151" s="101">
        <v>2.9766129674306022E-3</v>
      </c>
      <c r="V151" s="101">
        <v>3.5220729488975467E-3</v>
      </c>
      <c r="W151" s="101">
        <v>5.8786340260753517E-3</v>
      </c>
      <c r="DA151" s="131" t="s">
        <v>2216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2217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2218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2219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2220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2221</v>
      </c>
    </row>
    <row r="157" spans="1:105" ht="12" customHeight="1" x14ac:dyDescent="0.25">
      <c r="A157" s="121" t="s">
        <v>54</v>
      </c>
      <c r="B157" s="122">
        <v>2.1741876033230828E-2</v>
      </c>
      <c r="C157" s="122">
        <v>3.2754077603579283E-2</v>
      </c>
      <c r="D157" s="122">
        <v>4.4892471257461014E-2</v>
      </c>
      <c r="E157" s="122">
        <v>5.3515965133683958E-2</v>
      </c>
      <c r="F157" s="122">
        <v>7.118142042219279E-2</v>
      </c>
      <c r="G157" s="122">
        <v>7.0528076076420046E-2</v>
      </c>
      <c r="H157" s="122">
        <v>8.681148515294404E-2</v>
      </c>
      <c r="I157" s="122">
        <v>8.0206666501128399E-2</v>
      </c>
      <c r="J157" s="122">
        <v>8.5279902556644333E-2</v>
      </c>
      <c r="K157" s="122">
        <v>0.11142605615770999</v>
      </c>
      <c r="L157" s="122">
        <v>0.10925041198235667</v>
      </c>
      <c r="M157" s="122">
        <v>8.5139421538943702E-2</v>
      </c>
      <c r="N157" s="122">
        <v>6.0033511585979069E-2</v>
      </c>
      <c r="O157" s="122">
        <v>5.612999934115722E-2</v>
      </c>
      <c r="P157" s="122">
        <v>7.2477045361912823E-2</v>
      </c>
      <c r="Q157" s="122">
        <v>0.10177016445803384</v>
      </c>
      <c r="R157" s="122">
        <v>0.12038380175451964</v>
      </c>
      <c r="S157" s="122">
        <v>0.11832584916314838</v>
      </c>
      <c r="T157" s="122">
        <v>0.10820286266566168</v>
      </c>
      <c r="U157" s="122">
        <v>0.1135178787033391</v>
      </c>
      <c r="V157" s="122">
        <v>0.11983791714077487</v>
      </c>
      <c r="W157" s="122">
        <v>0.17640281796644181</v>
      </c>
      <c r="DA157" s="130" t="s">
        <v>2222</v>
      </c>
    </row>
    <row r="158" spans="1:105" ht="12" customHeight="1" x14ac:dyDescent="0.25">
      <c r="A158" s="97" t="s">
        <v>50</v>
      </c>
      <c r="B158" s="98">
        <v>2.1741876033230828E-2</v>
      </c>
      <c r="C158" s="98">
        <v>3.2754077603579283E-2</v>
      </c>
      <c r="D158" s="98">
        <v>4.4892471257461014E-2</v>
      </c>
      <c r="E158" s="98">
        <v>5.3515965133683958E-2</v>
      </c>
      <c r="F158" s="98">
        <v>7.118142042219279E-2</v>
      </c>
      <c r="G158" s="98">
        <v>7.0528076076420046E-2</v>
      </c>
      <c r="H158" s="98">
        <v>8.681148515294404E-2</v>
      </c>
      <c r="I158" s="98">
        <v>8.0206666501128399E-2</v>
      </c>
      <c r="J158" s="98">
        <v>8.5279902556644333E-2</v>
      </c>
      <c r="K158" s="98">
        <v>0.11142605615770999</v>
      </c>
      <c r="L158" s="98">
        <v>0.10925041198235667</v>
      </c>
      <c r="M158" s="98">
        <v>8.5139421538943702E-2</v>
      </c>
      <c r="N158" s="98">
        <v>6.0033511585979069E-2</v>
      </c>
      <c r="O158" s="98">
        <v>5.612999934115722E-2</v>
      </c>
      <c r="P158" s="98">
        <v>7.2477045361912823E-2</v>
      </c>
      <c r="Q158" s="98">
        <v>0.10177016445803384</v>
      </c>
      <c r="R158" s="98">
        <v>0.12038380175451964</v>
      </c>
      <c r="S158" s="98">
        <v>0.11832584916314838</v>
      </c>
      <c r="T158" s="98">
        <v>0.10820286266566168</v>
      </c>
      <c r="U158" s="98">
        <v>0.1135178787033391</v>
      </c>
      <c r="V158" s="98">
        <v>0.11983791714077487</v>
      </c>
      <c r="W158" s="98">
        <v>0.17640281796644181</v>
      </c>
      <c r="DA158" s="63" t="s">
        <v>2223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2224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6.0205991580707732</v>
      </c>
      <c r="C161" s="117">
        <f t="shared" si="54"/>
        <v>4.7347057930451237</v>
      </c>
      <c r="D161" s="117">
        <f t="shared" si="54"/>
        <v>4.5619350239259919</v>
      </c>
      <c r="E161" s="117">
        <f t="shared" si="54"/>
        <v>3.8798364942360455</v>
      </c>
      <c r="F161" s="117">
        <f t="shared" si="54"/>
        <v>3.6824776691041801</v>
      </c>
      <c r="G161" s="117">
        <f t="shared" si="54"/>
        <v>4.0730983782309664</v>
      </c>
      <c r="H161" s="117">
        <f t="shared" si="54"/>
        <v>3.7377819314250522</v>
      </c>
      <c r="I161" s="117">
        <f t="shared" si="54"/>
        <v>3.8620820849953672</v>
      </c>
      <c r="J161" s="117">
        <f t="shared" si="54"/>
        <v>3.7953777813648562</v>
      </c>
      <c r="K161" s="117">
        <f t="shared" si="54"/>
        <v>2.5611049840136757</v>
      </c>
      <c r="L161" s="117">
        <f t="shared" si="54"/>
        <v>2.3733989568399307</v>
      </c>
      <c r="M161" s="117">
        <f t="shared" si="54"/>
        <v>2.1952316169954535</v>
      </c>
      <c r="N161" s="117">
        <f t="shared" si="54"/>
        <v>2.0554147414338799</v>
      </c>
      <c r="O161" s="117">
        <f t="shared" si="54"/>
        <v>1.8674621549246611</v>
      </c>
      <c r="P161" s="117">
        <f t="shared" si="54"/>
        <v>1.9515749923673125</v>
      </c>
      <c r="Q161" s="117">
        <f t="shared" si="54"/>
        <v>1.9628899119526801</v>
      </c>
      <c r="R161" s="117">
        <f t="shared" ref="R161:V161" si="55">R162+R164+R166+R175</f>
        <v>1.6068299966672923</v>
      </c>
      <c r="S161" s="117">
        <f t="shared" si="55"/>
        <v>1.6862051294357767</v>
      </c>
      <c r="T161" s="117">
        <f t="shared" si="55"/>
        <v>1.625723578668796</v>
      </c>
      <c r="U161" s="117">
        <f t="shared" si="55"/>
        <v>1.7850593671535058</v>
      </c>
      <c r="V161" s="117">
        <f t="shared" si="55"/>
        <v>1.7804046069905954</v>
      </c>
      <c r="W161" s="117">
        <f t="shared" ref="W161" si="56">W162+W164+W166+W175</f>
        <v>2.3879900527219844</v>
      </c>
      <c r="DA161" s="129" t="s">
        <v>2225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2226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2227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2228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2229</v>
      </c>
    </row>
    <row r="166" spans="1:105" ht="12" customHeight="1" x14ac:dyDescent="0.25">
      <c r="A166" s="121" t="s">
        <v>55</v>
      </c>
      <c r="B166" s="122">
        <v>5.8641611833745264</v>
      </c>
      <c r="C166" s="122">
        <v>4.5497452271625445</v>
      </c>
      <c r="D166" s="122">
        <v>4.3721225945258055</v>
      </c>
      <c r="E166" s="122">
        <v>3.7070551887749947</v>
      </c>
      <c r="F166" s="122">
        <v>3.5083863671743698</v>
      </c>
      <c r="G166" s="122">
        <v>3.9405407954687974</v>
      </c>
      <c r="H166" s="122">
        <v>3.5998290891648956</v>
      </c>
      <c r="I166" s="122">
        <v>3.7506222807181744</v>
      </c>
      <c r="J166" s="122">
        <v>3.686813851620736</v>
      </c>
      <c r="K166" s="122">
        <v>2.4339659756115859</v>
      </c>
      <c r="L166" s="122">
        <v>2.2534311916196557</v>
      </c>
      <c r="M166" s="122">
        <v>2.104385000169914</v>
      </c>
      <c r="N166" s="122">
        <v>1.9943595197215207</v>
      </c>
      <c r="O166" s="122">
        <v>1.8152969444160463</v>
      </c>
      <c r="P166" s="122">
        <v>1.8941043110177838</v>
      </c>
      <c r="Q166" s="122">
        <v>1.8841887671555202</v>
      </c>
      <c r="R166" s="122">
        <v>1.5077985956497562</v>
      </c>
      <c r="S166" s="122">
        <v>1.5845826287822085</v>
      </c>
      <c r="T166" s="122">
        <v>1.5308166567901822</v>
      </c>
      <c r="U166" s="122">
        <v>1.6863723070961312</v>
      </c>
      <c r="V166" s="122">
        <v>1.6819201726813713</v>
      </c>
      <c r="W166" s="122">
        <v>2.2517563325156615</v>
      </c>
      <c r="DA166" s="130" t="s">
        <v>2230</v>
      </c>
    </row>
    <row r="167" spans="1:105" ht="12" customHeight="1" x14ac:dyDescent="0.25">
      <c r="A167" s="97" t="s">
        <v>124</v>
      </c>
      <c r="B167" s="98">
        <v>5.8571288165807784</v>
      </c>
      <c r="C167" s="98">
        <v>4.5444911902208656</v>
      </c>
      <c r="D167" s="98">
        <v>4.3674898036063352</v>
      </c>
      <c r="E167" s="98">
        <v>3.7033195558397773</v>
      </c>
      <c r="F167" s="98">
        <v>3.5046838878172442</v>
      </c>
      <c r="G167" s="98">
        <v>3.9346135087759211</v>
      </c>
      <c r="H167" s="98">
        <v>3.594803285170848</v>
      </c>
      <c r="I167" s="98">
        <v>3.7447170035438395</v>
      </c>
      <c r="J167" s="98">
        <v>3.6791669749009226</v>
      </c>
      <c r="K167" s="98">
        <v>2.4281898730052407</v>
      </c>
      <c r="L167" s="98">
        <v>2.2482972385053448</v>
      </c>
      <c r="M167" s="98">
        <v>2.0988537393606834</v>
      </c>
      <c r="N167" s="98">
        <v>1.9894613649543811</v>
      </c>
      <c r="O167" s="98">
        <v>1.8118247019761502</v>
      </c>
      <c r="P167" s="98">
        <v>1.8905613010615954</v>
      </c>
      <c r="Q167" s="98">
        <v>1.881752566521397</v>
      </c>
      <c r="R167" s="98">
        <v>1.5058791179685287</v>
      </c>
      <c r="S167" s="98">
        <v>1.5827830368952645</v>
      </c>
      <c r="T167" s="98">
        <v>1.5288908720967433</v>
      </c>
      <c r="U167" s="98">
        <v>1.684699392081134</v>
      </c>
      <c r="V167" s="98">
        <v>1.6801558192710131</v>
      </c>
      <c r="W167" s="98">
        <v>2.2489527354404726</v>
      </c>
      <c r="DA167" s="63" t="s">
        <v>2231</v>
      </c>
    </row>
    <row r="168" spans="1:105" ht="12" customHeight="1" x14ac:dyDescent="0.25">
      <c r="A168" s="97" t="s">
        <v>123</v>
      </c>
      <c r="B168" s="98">
        <v>7.0323667937478894E-3</v>
      </c>
      <c r="C168" s="98">
        <v>5.2540369416791202E-3</v>
      </c>
      <c r="D168" s="98">
        <v>4.6327909194707117E-3</v>
      </c>
      <c r="E168" s="98">
        <v>3.7356329352174864E-3</v>
      </c>
      <c r="F168" s="98">
        <v>3.7024793571255989E-3</v>
      </c>
      <c r="G168" s="98">
        <v>5.9272866928763383E-3</v>
      </c>
      <c r="H168" s="98">
        <v>5.0258039940477275E-3</v>
      </c>
      <c r="I168" s="98">
        <v>5.9052771743350312E-3</v>
      </c>
      <c r="J168" s="98">
        <v>7.6468767198135841E-3</v>
      </c>
      <c r="K168" s="98">
        <v>5.7761026063452674E-3</v>
      </c>
      <c r="L168" s="98">
        <v>5.1339531143108613E-3</v>
      </c>
      <c r="M168" s="98">
        <v>5.5312608092306171E-3</v>
      </c>
      <c r="N168" s="98">
        <v>4.8981547671396253E-3</v>
      </c>
      <c r="O168" s="98">
        <v>3.4722424398961767E-3</v>
      </c>
      <c r="P168" s="98">
        <v>3.5430099561883539E-3</v>
      </c>
      <c r="Q168" s="98">
        <v>2.436200634123223E-3</v>
      </c>
      <c r="R168" s="98">
        <v>1.9194776812274566E-3</v>
      </c>
      <c r="S168" s="98">
        <v>1.7995918869439117E-3</v>
      </c>
      <c r="T168" s="98">
        <v>1.9257846934389547E-3</v>
      </c>
      <c r="U168" s="98">
        <v>1.6729150149973101E-3</v>
      </c>
      <c r="V168" s="98">
        <v>1.7643534103580817E-3</v>
      </c>
      <c r="W168" s="98">
        <v>2.8035970751890435E-3</v>
      </c>
      <c r="DA168" s="63" t="s">
        <v>2232</v>
      </c>
    </row>
    <row r="169" spans="1:105" ht="12" customHeight="1" x14ac:dyDescent="0.25">
      <c r="A169" s="100" t="s">
        <v>50</v>
      </c>
      <c r="B169" s="101">
        <v>7.0323667937478894E-3</v>
      </c>
      <c r="C169" s="101">
        <v>5.2540369416791202E-3</v>
      </c>
      <c r="D169" s="101">
        <v>4.6327909194707117E-3</v>
      </c>
      <c r="E169" s="101">
        <v>3.7356329352174864E-3</v>
      </c>
      <c r="F169" s="101">
        <v>3.7024793571255989E-3</v>
      </c>
      <c r="G169" s="101">
        <v>5.9272866928763383E-3</v>
      </c>
      <c r="H169" s="101">
        <v>5.0258039940477275E-3</v>
      </c>
      <c r="I169" s="101">
        <v>5.9052771743350312E-3</v>
      </c>
      <c r="J169" s="101">
        <v>7.6468767198135841E-3</v>
      </c>
      <c r="K169" s="101">
        <v>5.7761026063452674E-3</v>
      </c>
      <c r="L169" s="101">
        <v>5.1339531143108613E-3</v>
      </c>
      <c r="M169" s="101">
        <v>5.5312608092306171E-3</v>
      </c>
      <c r="N169" s="101">
        <v>4.8981547671396253E-3</v>
      </c>
      <c r="O169" s="101">
        <v>3.4722424398961767E-3</v>
      </c>
      <c r="P169" s="101">
        <v>3.5430099561883539E-3</v>
      </c>
      <c r="Q169" s="101">
        <v>2.436200634123223E-3</v>
      </c>
      <c r="R169" s="101">
        <v>1.9194776812274566E-3</v>
      </c>
      <c r="S169" s="101">
        <v>1.7995918869439117E-3</v>
      </c>
      <c r="T169" s="101">
        <v>1.9257846934389547E-3</v>
      </c>
      <c r="U169" s="101">
        <v>1.6729150149973101E-3</v>
      </c>
      <c r="V169" s="101">
        <v>1.7643534103580817E-3</v>
      </c>
      <c r="W169" s="101">
        <v>2.8035970751890435E-3</v>
      </c>
      <c r="DA169" s="131" t="s">
        <v>2233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2234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2235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2236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2237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2238</v>
      </c>
    </row>
    <row r="175" spans="1:105" ht="12" customHeight="1" x14ac:dyDescent="0.25">
      <c r="A175" s="121" t="s">
        <v>54</v>
      </c>
      <c r="B175" s="122">
        <v>0.15643797469624657</v>
      </c>
      <c r="C175" s="122">
        <v>0.18496056588257884</v>
      </c>
      <c r="D175" s="122">
        <v>0.18981242940018664</v>
      </c>
      <c r="E175" s="122">
        <v>0.17278130546105061</v>
      </c>
      <c r="F175" s="122">
        <v>0.17409130192981045</v>
      </c>
      <c r="G175" s="122">
        <v>0.13255758276216931</v>
      </c>
      <c r="H175" s="122">
        <v>0.13795284226015664</v>
      </c>
      <c r="I175" s="122">
        <v>0.11145980427719268</v>
      </c>
      <c r="J175" s="122">
        <v>0.10856392974412028</v>
      </c>
      <c r="K175" s="122">
        <v>0.12713900840208989</v>
      </c>
      <c r="L175" s="122">
        <v>0.11996776522027496</v>
      </c>
      <c r="M175" s="122">
        <v>9.084661682553935E-2</v>
      </c>
      <c r="N175" s="122">
        <v>6.1055221712359213E-2</v>
      </c>
      <c r="O175" s="122">
        <v>5.2165210508614765E-2</v>
      </c>
      <c r="P175" s="122">
        <v>5.7470681349528735E-2</v>
      </c>
      <c r="Q175" s="122">
        <v>7.8701144797160061E-2</v>
      </c>
      <c r="R175" s="122">
        <v>9.9031401017536061E-2</v>
      </c>
      <c r="S175" s="122">
        <v>0.10162250065356836</v>
      </c>
      <c r="T175" s="122">
        <v>9.4906921878613826E-2</v>
      </c>
      <c r="U175" s="122">
        <v>9.8687060057374709E-2</v>
      </c>
      <c r="V175" s="122">
        <v>9.8484434309224059E-2</v>
      </c>
      <c r="W175" s="122">
        <v>0.13623372020632302</v>
      </c>
      <c r="DA175" s="130" t="s">
        <v>2239</v>
      </c>
    </row>
    <row r="176" spans="1:105" ht="12" customHeight="1" x14ac:dyDescent="0.25">
      <c r="A176" s="97" t="s">
        <v>50</v>
      </c>
      <c r="B176" s="98">
        <v>0.15643797469624657</v>
      </c>
      <c r="C176" s="98">
        <v>0.18496056588257884</v>
      </c>
      <c r="D176" s="98">
        <v>0.18981242940018664</v>
      </c>
      <c r="E176" s="98">
        <v>0.17278130546105061</v>
      </c>
      <c r="F176" s="98">
        <v>0.17409130192981045</v>
      </c>
      <c r="G176" s="98">
        <v>0.13255758276216931</v>
      </c>
      <c r="H176" s="98">
        <v>0.13795284226015664</v>
      </c>
      <c r="I176" s="98">
        <v>0.11145980427719268</v>
      </c>
      <c r="J176" s="98">
        <v>0.10856392974412028</v>
      </c>
      <c r="K176" s="98">
        <v>0.12713900840208989</v>
      </c>
      <c r="L176" s="98">
        <v>0.11996776522027496</v>
      </c>
      <c r="M176" s="98">
        <v>9.084661682553935E-2</v>
      </c>
      <c r="N176" s="98">
        <v>6.1055221712359213E-2</v>
      </c>
      <c r="O176" s="98">
        <v>5.2165210508614765E-2</v>
      </c>
      <c r="P176" s="98">
        <v>5.7470681349528735E-2</v>
      </c>
      <c r="Q176" s="98">
        <v>7.8701144797160061E-2</v>
      </c>
      <c r="R176" s="98">
        <v>9.9031401017536061E-2</v>
      </c>
      <c r="S176" s="98">
        <v>0.10162250065356836</v>
      </c>
      <c r="T176" s="98">
        <v>9.4906921878613826E-2</v>
      </c>
      <c r="U176" s="98">
        <v>9.8687060057374709E-2</v>
      </c>
      <c r="V176" s="98">
        <v>9.8484434309224059E-2</v>
      </c>
      <c r="W176" s="98">
        <v>0.13623372020632302</v>
      </c>
      <c r="DA176" s="63" t="s">
        <v>2240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2241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18093.731224624404</v>
      </c>
      <c r="C3" s="117">
        <f t="shared" si="0"/>
        <v>18635.183956990615</v>
      </c>
      <c r="D3" s="117">
        <f t="shared" si="0"/>
        <v>17507.495626012686</v>
      </c>
      <c r="E3" s="117">
        <f t="shared" si="0"/>
        <v>17213.57622615638</v>
      </c>
      <c r="F3" s="117">
        <f t="shared" si="0"/>
        <v>18760.833648775373</v>
      </c>
      <c r="G3" s="117">
        <f t="shared" si="0"/>
        <v>16447.156712748278</v>
      </c>
      <c r="H3" s="117">
        <f t="shared" si="0"/>
        <v>17453.850276970581</v>
      </c>
      <c r="I3" s="117">
        <f t="shared" si="0"/>
        <v>17118.036986904546</v>
      </c>
      <c r="J3" s="117">
        <f t="shared" si="0"/>
        <v>18944.149698091795</v>
      </c>
      <c r="K3" s="117">
        <f t="shared" si="0"/>
        <v>16890.626571953897</v>
      </c>
      <c r="L3" s="117">
        <f t="shared" si="0"/>
        <v>20702.786087803157</v>
      </c>
      <c r="M3" s="117">
        <f t="shared" si="0"/>
        <v>16770.850865695687</v>
      </c>
      <c r="N3" s="117">
        <f t="shared" si="0"/>
        <v>19224.219382430121</v>
      </c>
      <c r="O3" s="117">
        <f t="shared" si="0"/>
        <v>17496.919742431201</v>
      </c>
      <c r="P3" s="117">
        <f t="shared" si="0"/>
        <v>16632.785223928538</v>
      </c>
      <c r="Q3" s="117">
        <f t="shared" si="0"/>
        <v>16129.171525920345</v>
      </c>
      <c r="R3" s="117">
        <f t="shared" ref="R3:V3" si="1">R4+R7+R9+R19</f>
        <v>16918.40744554234</v>
      </c>
      <c r="S3" s="117">
        <f t="shared" si="1"/>
        <v>18897.362877241234</v>
      </c>
      <c r="T3" s="117">
        <f t="shared" si="1"/>
        <v>17450.291179965847</v>
      </c>
      <c r="U3" s="117">
        <f t="shared" si="1"/>
        <v>19596.565840541472</v>
      </c>
      <c r="V3" s="117">
        <f t="shared" si="1"/>
        <v>17506.359546998872</v>
      </c>
      <c r="W3" s="117">
        <f t="shared" ref="W3" si="2">W4+W7+W9+W19</f>
        <v>19056.53409590105</v>
      </c>
      <c r="DA3" s="129" t="s">
        <v>2243</v>
      </c>
    </row>
    <row r="4" spans="1:105" ht="12.95" customHeight="1" x14ac:dyDescent="0.25">
      <c r="A4" s="121" t="s">
        <v>57</v>
      </c>
      <c r="B4" s="122">
        <f t="shared" ref="B4:Q4" si="3">SUM(B5:B6)</f>
        <v>15115.49432711742</v>
      </c>
      <c r="C4" s="122">
        <f t="shared" si="3"/>
        <v>15511.87908357487</v>
      </c>
      <c r="D4" s="122">
        <f t="shared" si="3"/>
        <v>14253.590678994424</v>
      </c>
      <c r="E4" s="122">
        <f t="shared" si="3"/>
        <v>13954.16529959541</v>
      </c>
      <c r="F4" s="122">
        <f t="shared" si="3"/>
        <v>15410.808600589973</v>
      </c>
      <c r="G4" s="122">
        <f t="shared" si="3"/>
        <v>13485.791180885326</v>
      </c>
      <c r="H4" s="122">
        <f t="shared" si="3"/>
        <v>14347.920220163234</v>
      </c>
      <c r="I4" s="122">
        <f t="shared" si="3"/>
        <v>14060.141828135653</v>
      </c>
      <c r="J4" s="122">
        <f t="shared" si="3"/>
        <v>15771.791923236262</v>
      </c>
      <c r="K4" s="122">
        <f t="shared" si="3"/>
        <v>13528.904126937032</v>
      </c>
      <c r="L4" s="122">
        <f t="shared" si="3"/>
        <v>17111.547505348208</v>
      </c>
      <c r="M4" s="122">
        <f t="shared" si="3"/>
        <v>13335.174606827135</v>
      </c>
      <c r="N4" s="122">
        <f t="shared" si="3"/>
        <v>15933.121663247794</v>
      </c>
      <c r="O4" s="122">
        <f t="shared" si="3"/>
        <v>14084.993259352246</v>
      </c>
      <c r="P4" s="122">
        <f t="shared" si="3"/>
        <v>13072.943825427552</v>
      </c>
      <c r="Q4" s="122">
        <f t="shared" si="3"/>
        <v>12714.868669260262</v>
      </c>
      <c r="R4" s="122">
        <f t="shared" ref="R4:V4" si="4">SUM(R5:R6)</f>
        <v>13714.379544443467</v>
      </c>
      <c r="S4" s="122">
        <f t="shared" si="4"/>
        <v>15609.408379542625</v>
      </c>
      <c r="T4" s="122">
        <f t="shared" si="4"/>
        <v>14357.612917079006</v>
      </c>
      <c r="U4" s="122">
        <f t="shared" si="4"/>
        <v>16373.678867051472</v>
      </c>
      <c r="V4" s="122">
        <f t="shared" si="4"/>
        <v>14291.033463468555</v>
      </c>
      <c r="W4" s="122">
        <f t="shared" ref="W4" si="5">SUM(W5:W6)</f>
        <v>15703.090286285676</v>
      </c>
      <c r="DA4" s="130" t="s">
        <v>2244</v>
      </c>
    </row>
    <row r="5" spans="1:105" ht="12" customHeight="1" x14ac:dyDescent="0.25">
      <c r="A5" s="97" t="s">
        <v>51</v>
      </c>
      <c r="B5" s="98">
        <v>15006.648567171464</v>
      </c>
      <c r="C5" s="98">
        <v>15403.006530988925</v>
      </c>
      <c r="D5" s="98">
        <v>14156.687213375182</v>
      </c>
      <c r="E5" s="98">
        <v>13861.574224518747</v>
      </c>
      <c r="F5" s="98">
        <v>15311.763502028163</v>
      </c>
      <c r="G5" s="98">
        <v>13409.310454009632</v>
      </c>
      <c r="H5" s="98">
        <v>14266.070350530259</v>
      </c>
      <c r="I5" s="98">
        <v>13982.722177070173</v>
      </c>
      <c r="J5" s="98">
        <v>15686.031948523798</v>
      </c>
      <c r="K5" s="98">
        <v>13456.007683824584</v>
      </c>
      <c r="L5" s="98">
        <v>17018.823344318302</v>
      </c>
      <c r="M5" s="98">
        <v>13261.683703454579</v>
      </c>
      <c r="N5" s="98">
        <v>15841.422636538648</v>
      </c>
      <c r="O5" s="98">
        <v>14000.053635839467</v>
      </c>
      <c r="P5" s="98">
        <v>12994.754038010213</v>
      </c>
      <c r="Q5" s="98">
        <v>12639.414545808113</v>
      </c>
      <c r="R5" s="98">
        <v>13633.461277038108</v>
      </c>
      <c r="S5" s="98">
        <v>15517.756505884297</v>
      </c>
      <c r="T5" s="98">
        <v>14273.643325233779</v>
      </c>
      <c r="U5" s="98">
        <v>16278.20161469521</v>
      </c>
      <c r="V5" s="98">
        <v>14207.86996976786</v>
      </c>
      <c r="W5" s="98">
        <v>15611.798439279071</v>
      </c>
      <c r="DA5" s="63" t="s">
        <v>2245</v>
      </c>
    </row>
    <row r="6" spans="1:105" ht="12" customHeight="1" x14ac:dyDescent="0.25">
      <c r="A6" s="97" t="s">
        <v>53</v>
      </c>
      <c r="B6" s="98">
        <v>108.84575994595693</v>
      </c>
      <c r="C6" s="98">
        <v>108.87255258594364</v>
      </c>
      <c r="D6" s="98">
        <v>96.903465619241757</v>
      </c>
      <c r="E6" s="98">
        <v>92.591075076663159</v>
      </c>
      <c r="F6" s="98">
        <v>99.045098561809951</v>
      </c>
      <c r="G6" s="98">
        <v>76.480726875693406</v>
      </c>
      <c r="H6" s="98">
        <v>81.849869632975583</v>
      </c>
      <c r="I6" s="98">
        <v>77.419651065479997</v>
      </c>
      <c r="J6" s="98">
        <v>85.759974712464981</v>
      </c>
      <c r="K6" s="98">
        <v>72.896443112447429</v>
      </c>
      <c r="L6" s="98">
        <v>92.724161029907336</v>
      </c>
      <c r="M6" s="98">
        <v>73.490903372556133</v>
      </c>
      <c r="N6" s="98">
        <v>91.699026709145329</v>
      </c>
      <c r="O6" s="98">
        <v>84.939623512779377</v>
      </c>
      <c r="P6" s="98">
        <v>78.189787417338863</v>
      </c>
      <c r="Q6" s="98">
        <v>75.454123452148664</v>
      </c>
      <c r="R6" s="98">
        <v>80.918267405359188</v>
      </c>
      <c r="S6" s="98">
        <v>91.65187365832675</v>
      </c>
      <c r="T6" s="98">
        <v>83.969591845227214</v>
      </c>
      <c r="U6" s="98">
        <v>95.477252356263193</v>
      </c>
      <c r="V6" s="98">
        <v>83.163493700694019</v>
      </c>
      <c r="W6" s="98">
        <v>91.291847006604968</v>
      </c>
      <c r="DA6" s="63" t="s">
        <v>2246</v>
      </c>
    </row>
    <row r="7" spans="1:105" ht="12.95" customHeight="1" x14ac:dyDescent="0.25">
      <c r="A7" s="121" t="s">
        <v>92</v>
      </c>
      <c r="B7" s="122">
        <f t="shared" ref="B7:W7" si="6">B8</f>
        <v>0.4290814581437391</v>
      </c>
      <c r="C7" s="122">
        <f t="shared" si="6"/>
        <v>0.52446021070919735</v>
      </c>
      <c r="D7" s="122">
        <f t="shared" si="6"/>
        <v>0.6240805318420134</v>
      </c>
      <c r="E7" s="122">
        <f t="shared" si="6"/>
        <v>1.043801044948492</v>
      </c>
      <c r="F7" s="122">
        <f t="shared" si="6"/>
        <v>0.60310333706322827</v>
      </c>
      <c r="G7" s="122">
        <f t="shared" si="6"/>
        <v>0.60297218815004716</v>
      </c>
      <c r="H7" s="122">
        <f t="shared" si="6"/>
        <v>0.59752358386529836</v>
      </c>
      <c r="I7" s="122">
        <f t="shared" si="6"/>
        <v>0.50116215883544524</v>
      </c>
      <c r="J7" s="122">
        <f t="shared" si="6"/>
        <v>0.37813966064725441</v>
      </c>
      <c r="K7" s="122">
        <f t="shared" si="6"/>
        <v>0.28935495076271794</v>
      </c>
      <c r="L7" s="122">
        <f t="shared" si="6"/>
        <v>0.31179433115278937</v>
      </c>
      <c r="M7" s="122">
        <f t="shared" si="6"/>
        <v>0.48104860218978507</v>
      </c>
      <c r="N7" s="122">
        <f t="shared" si="6"/>
        <v>0.92259875600012131</v>
      </c>
      <c r="O7" s="122">
        <f t="shared" si="6"/>
        <v>1.881715511222223</v>
      </c>
      <c r="P7" s="122">
        <f t="shared" si="6"/>
        <v>1.6993870909751581</v>
      </c>
      <c r="Q7" s="122">
        <f t="shared" si="6"/>
        <v>3.6482778079578466</v>
      </c>
      <c r="R7" s="122">
        <f t="shared" si="6"/>
        <v>2.3142843528470718</v>
      </c>
      <c r="S7" s="122">
        <f t="shared" si="6"/>
        <v>2.7351012412531057</v>
      </c>
      <c r="T7" s="122">
        <f t="shared" si="6"/>
        <v>2.2552582327653004</v>
      </c>
      <c r="U7" s="122">
        <f t="shared" si="6"/>
        <v>1.9176174384850988</v>
      </c>
      <c r="V7" s="122">
        <f t="shared" si="6"/>
        <v>1.3025292322341422</v>
      </c>
      <c r="W7" s="122">
        <f t="shared" si="6"/>
        <v>0.59282439519429986</v>
      </c>
      <c r="DA7" s="130" t="s">
        <v>2247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0.4290814581437391</v>
      </c>
      <c r="C8" s="98">
        <f>IF(RES_hhdet_fec!C8=0,0,RES_hhdet_fec!C8*1000*11630/RES_hhdet_num!C3)</f>
        <v>0.52446021070919735</v>
      </c>
      <c r="D8" s="98">
        <f>IF(RES_hhdet_fec!D8=0,0,RES_hhdet_fec!D8*1000*11630/RES_hhdet_num!D3)</f>
        <v>0.6240805318420134</v>
      </c>
      <c r="E8" s="98">
        <f>IF(RES_hhdet_fec!E8=0,0,RES_hhdet_fec!E8*1000*11630/RES_hhdet_num!E3)</f>
        <v>1.043801044948492</v>
      </c>
      <c r="F8" s="98">
        <f>IF(RES_hhdet_fec!F8=0,0,RES_hhdet_fec!F8*1000*11630/RES_hhdet_num!F3)</f>
        <v>0.60310333706322827</v>
      </c>
      <c r="G8" s="98">
        <f>IF(RES_hhdet_fec!G8=0,0,RES_hhdet_fec!G8*1000*11630/RES_hhdet_num!G3)</f>
        <v>0.60297218815004716</v>
      </c>
      <c r="H8" s="98">
        <f>IF(RES_hhdet_fec!H8=0,0,RES_hhdet_fec!H8*1000*11630/RES_hhdet_num!H3)</f>
        <v>0.59752358386529836</v>
      </c>
      <c r="I8" s="98">
        <f>IF(RES_hhdet_fec!I8=0,0,RES_hhdet_fec!I8*1000*11630/RES_hhdet_num!I3)</f>
        <v>0.50116215883544524</v>
      </c>
      <c r="J8" s="98">
        <f>IF(RES_hhdet_fec!J8=0,0,RES_hhdet_fec!J8*1000*11630/RES_hhdet_num!J3)</f>
        <v>0.37813966064725441</v>
      </c>
      <c r="K8" s="98">
        <f>IF(RES_hhdet_fec!K8=0,0,RES_hhdet_fec!K8*1000*11630/RES_hhdet_num!K3)</f>
        <v>0.28935495076271794</v>
      </c>
      <c r="L8" s="98">
        <f>IF(RES_hhdet_fec!L8=0,0,RES_hhdet_fec!L8*1000*11630/RES_hhdet_num!L3)</f>
        <v>0.31179433115278937</v>
      </c>
      <c r="M8" s="98">
        <f>IF(RES_hhdet_fec!M8=0,0,RES_hhdet_fec!M8*1000*11630/RES_hhdet_num!M3)</f>
        <v>0.48104860218978507</v>
      </c>
      <c r="N8" s="98">
        <f>IF(RES_hhdet_fec!N8=0,0,RES_hhdet_fec!N8*1000*11630/RES_hhdet_num!N3)</f>
        <v>0.92259875600012131</v>
      </c>
      <c r="O8" s="98">
        <f>IF(RES_hhdet_fec!O8=0,0,RES_hhdet_fec!O8*1000*11630/RES_hhdet_num!O3)</f>
        <v>1.881715511222223</v>
      </c>
      <c r="P8" s="98">
        <f>IF(RES_hhdet_fec!P8=0,0,RES_hhdet_fec!P8*1000*11630/RES_hhdet_num!P3)</f>
        <v>1.6993870909751581</v>
      </c>
      <c r="Q8" s="98">
        <f>IF(RES_hhdet_fec!Q8=0,0,RES_hhdet_fec!Q8*1000*11630/RES_hhdet_num!Q3)</f>
        <v>3.6482778079578466</v>
      </c>
      <c r="R8" s="98">
        <f>IF(RES_hhdet_fec!R8=0,0,RES_hhdet_fec!R8*1000*11630/RES_hhdet_num!R3)</f>
        <v>2.3142843528470718</v>
      </c>
      <c r="S8" s="98">
        <f>IF(RES_hhdet_fec!S8=0,0,RES_hhdet_fec!S8*1000*11630/RES_hhdet_num!S3)</f>
        <v>2.7351012412531057</v>
      </c>
      <c r="T8" s="98">
        <f>IF(RES_hhdet_fec!T8=0,0,RES_hhdet_fec!T8*1000*11630/RES_hhdet_num!T3)</f>
        <v>2.2552582327653004</v>
      </c>
      <c r="U8" s="98">
        <f>IF(RES_hhdet_fec!U8=0,0,RES_hhdet_fec!U8*1000*11630/RES_hhdet_num!U3)</f>
        <v>1.9176174384850988</v>
      </c>
      <c r="V8" s="98">
        <f>IF(RES_hhdet_fec!V8=0,0,RES_hhdet_fec!V8*1000*11630/RES_hhdet_num!V3)</f>
        <v>1.3025292322341422</v>
      </c>
      <c r="W8" s="98">
        <f>IF(RES_hhdet_fec!W8=0,0,RES_hhdet_fec!W8*1000*11630/RES_hhdet_num!W3)</f>
        <v>0.59282439519429986</v>
      </c>
      <c r="DA8" s="63" t="s">
        <v>2248</v>
      </c>
    </row>
    <row r="9" spans="1:105" ht="12" customHeight="1" x14ac:dyDescent="0.25">
      <c r="A9" s="121" t="s">
        <v>55</v>
      </c>
      <c r="B9" s="122">
        <v>2606.1168242043668</v>
      </c>
      <c r="C9" s="122">
        <v>2695.5515068630534</v>
      </c>
      <c r="D9" s="122">
        <v>2806.0918494376824</v>
      </c>
      <c r="E9" s="122">
        <v>2813.4295116365283</v>
      </c>
      <c r="F9" s="122">
        <v>2873.851795638891</v>
      </c>
      <c r="G9" s="122">
        <v>2579.7651643391987</v>
      </c>
      <c r="H9" s="122">
        <v>2662.9179395710385</v>
      </c>
      <c r="I9" s="122">
        <v>2672.4369494993152</v>
      </c>
      <c r="J9" s="122">
        <v>2753.3502550946482</v>
      </c>
      <c r="K9" s="122">
        <v>2838.2361926967815</v>
      </c>
      <c r="L9" s="122">
        <v>3059.4568610359297</v>
      </c>
      <c r="M9" s="122">
        <v>2908.4516497531386</v>
      </c>
      <c r="N9" s="122">
        <v>2750.4062187848631</v>
      </c>
      <c r="O9" s="122">
        <v>2889.0595496469091</v>
      </c>
      <c r="P9" s="122">
        <v>3026.2111420388142</v>
      </c>
      <c r="Q9" s="122">
        <v>2891.7475086344339</v>
      </c>
      <c r="R9" s="122">
        <v>2676.0450753669252</v>
      </c>
      <c r="S9" s="122">
        <v>2758.9493316017274</v>
      </c>
      <c r="T9" s="122">
        <v>2574.4791130240696</v>
      </c>
      <c r="U9" s="122">
        <v>2700.6784594551764</v>
      </c>
      <c r="V9" s="122">
        <v>2706.8192557757698</v>
      </c>
      <c r="W9" s="122">
        <v>2789.2668873791367</v>
      </c>
      <c r="DA9" s="130" t="s">
        <v>2249</v>
      </c>
    </row>
    <row r="10" spans="1:105" ht="12" customHeight="1" x14ac:dyDescent="0.25">
      <c r="A10" s="97" t="s">
        <v>143</v>
      </c>
      <c r="B10" s="98">
        <v>2702.8794431408132</v>
      </c>
      <c r="C10" s="98">
        <v>2829.5356433973543</v>
      </c>
      <c r="D10" s="98">
        <v>2911.1963681409779</v>
      </c>
      <c r="E10" s="98">
        <v>2839.8358778888082</v>
      </c>
      <c r="F10" s="98">
        <v>3202.6323469335371</v>
      </c>
      <c r="G10" s="98">
        <v>2513.9374581087854</v>
      </c>
      <c r="H10" s="98">
        <v>2826.1414632980109</v>
      </c>
      <c r="I10" s="98">
        <v>2834.3242784889362</v>
      </c>
      <c r="J10" s="98">
        <v>3088.7444494722431</v>
      </c>
      <c r="K10" s="98">
        <v>2819.7782110818584</v>
      </c>
      <c r="L10" s="98">
        <v>3407.4443244640102</v>
      </c>
      <c r="M10" s="98">
        <v>3036.2665952053967</v>
      </c>
      <c r="N10" s="98">
        <v>2331.4686448579178</v>
      </c>
      <c r="O10" s="98">
        <v>2894.176031619621</v>
      </c>
      <c r="P10" s="98">
        <v>3389.7606593754949</v>
      </c>
      <c r="Q10" s="98">
        <v>3018.0056416455991</v>
      </c>
      <c r="R10" s="98">
        <v>2325.8312200619898</v>
      </c>
      <c r="S10" s="98">
        <v>2779.5928625282736</v>
      </c>
      <c r="T10" s="98">
        <v>2351.4211886304893</v>
      </c>
      <c r="U10" s="98">
        <v>2746.839454284665</v>
      </c>
      <c r="V10" s="98">
        <v>2928.18257956449</v>
      </c>
      <c r="W10" s="98">
        <v>2412.1747605729288</v>
      </c>
      <c r="DA10" s="63" t="s">
        <v>2250</v>
      </c>
    </row>
    <row r="11" spans="1:105" ht="12" customHeight="1" x14ac:dyDescent="0.25">
      <c r="A11" s="97" t="s">
        <v>124</v>
      </c>
      <c r="B11" s="98">
        <v>3304.3900723054699</v>
      </c>
      <c r="C11" s="98">
        <v>2950.976434364713</v>
      </c>
      <c r="D11" s="98">
        <v>3209.1667802646489</v>
      </c>
      <c r="E11" s="98">
        <v>2971.7710489136803</v>
      </c>
      <c r="F11" s="98">
        <v>2966.4261162807597</v>
      </c>
      <c r="G11" s="98">
        <v>3393.3139184769288</v>
      </c>
      <c r="H11" s="98">
        <v>3139.0159203145236</v>
      </c>
      <c r="I11" s="98">
        <v>3334.3309417861478</v>
      </c>
      <c r="J11" s="98">
        <v>3660.1865016784873</v>
      </c>
      <c r="K11" s="98">
        <v>2949.9392679348348</v>
      </c>
      <c r="L11" s="98">
        <v>3257.006240685419</v>
      </c>
      <c r="M11" s="98">
        <v>3534.4390413698302</v>
      </c>
      <c r="N11" s="98">
        <v>3513.4305744112503</v>
      </c>
      <c r="O11" s="98">
        <v>3214.0994182758423</v>
      </c>
      <c r="P11" s="98">
        <v>3457.8467140468529</v>
      </c>
      <c r="Q11" s="98">
        <v>3557.2867157425017</v>
      </c>
      <c r="R11" s="98">
        <v>3090.2581492905479</v>
      </c>
      <c r="S11" s="98">
        <v>3225.9102332754137</v>
      </c>
      <c r="T11" s="98">
        <v>3009.6792083982541</v>
      </c>
      <c r="U11" s="98">
        <v>2945.8650703466178</v>
      </c>
      <c r="V11" s="98">
        <v>2690.358235169871</v>
      </c>
      <c r="W11" s="98">
        <v>3309.5036396155738</v>
      </c>
      <c r="DA11" s="63" t="s">
        <v>2251</v>
      </c>
    </row>
    <row r="12" spans="1:105" ht="12" customHeight="1" x14ac:dyDescent="0.25">
      <c r="A12" s="97" t="s">
        <v>123</v>
      </c>
      <c r="B12" s="98">
        <v>2483.2748015120219</v>
      </c>
      <c r="C12" s="98">
        <v>2216.4130732510603</v>
      </c>
      <c r="D12" s="98">
        <v>2411.6908321705791</v>
      </c>
      <c r="E12" s="98">
        <v>2232.0692388315351</v>
      </c>
      <c r="F12" s="98">
        <v>2230.380546191996</v>
      </c>
      <c r="G12" s="98">
        <v>2561.0445192974316</v>
      </c>
      <c r="H12" s="98">
        <v>2321.4257599772918</v>
      </c>
      <c r="I12" s="98">
        <v>2503.8190859065439</v>
      </c>
      <c r="J12" s="98">
        <v>2789.5809410151965</v>
      </c>
      <c r="K12" s="98">
        <v>2254.6283809657798</v>
      </c>
      <c r="L12" s="98">
        <v>2439.5202371735754</v>
      </c>
      <c r="M12" s="98">
        <v>2695.6755163193175</v>
      </c>
      <c r="N12" s="98">
        <v>2716.5682627185834</v>
      </c>
      <c r="O12" s="98">
        <v>2511.2734857592172</v>
      </c>
      <c r="P12" s="98">
        <v>2718.0957073151894</v>
      </c>
      <c r="Q12" s="98">
        <v>2734.025772158046</v>
      </c>
      <c r="R12" s="98">
        <v>2352.6454599276626</v>
      </c>
      <c r="S12" s="98">
        <v>2510.2410315440484</v>
      </c>
      <c r="T12" s="98">
        <v>2425.0568662733622</v>
      </c>
      <c r="U12" s="98">
        <v>0</v>
      </c>
      <c r="V12" s="98">
        <v>0</v>
      </c>
      <c r="W12" s="98">
        <v>0</v>
      </c>
      <c r="DA12" s="63" t="s">
        <v>2252</v>
      </c>
    </row>
    <row r="13" spans="1:105" ht="12" customHeight="1" x14ac:dyDescent="0.25">
      <c r="A13" s="100" t="s">
        <v>50</v>
      </c>
      <c r="B13" s="101">
        <v>1238.310757835515</v>
      </c>
      <c r="C13" s="101">
        <v>1101.3921258938778</v>
      </c>
      <c r="D13" s="101">
        <v>1199.6703332894954</v>
      </c>
      <c r="E13" s="101">
        <v>1101.9600043192534</v>
      </c>
      <c r="F13" s="101">
        <v>1093.0026157851917</v>
      </c>
      <c r="G13" s="101">
        <v>1249.8548837761653</v>
      </c>
      <c r="H13" s="101">
        <v>962.20510352556914</v>
      </c>
      <c r="I13" s="101">
        <v>1084.1172885591463</v>
      </c>
      <c r="J13" s="101">
        <v>1298.7475199461044</v>
      </c>
      <c r="K13" s="101">
        <v>1063.2454186559326</v>
      </c>
      <c r="L13" s="101">
        <v>1032.3848666018732</v>
      </c>
      <c r="M13" s="101">
        <v>1234.5909800310096</v>
      </c>
      <c r="N13" s="101">
        <v>1210.1110099079222</v>
      </c>
      <c r="O13" s="101">
        <v>947.71695386808005</v>
      </c>
      <c r="P13" s="101">
        <v>1045.833488022299</v>
      </c>
      <c r="Q13" s="101">
        <v>849.57846841522769</v>
      </c>
      <c r="R13" s="101">
        <v>669.3812019145679</v>
      </c>
      <c r="S13" s="101">
        <v>828.71906890445564</v>
      </c>
      <c r="T13" s="101">
        <v>906.89047161064866</v>
      </c>
      <c r="U13" s="101">
        <v>0</v>
      </c>
      <c r="V13" s="101">
        <v>0</v>
      </c>
      <c r="W13" s="101">
        <v>0</v>
      </c>
      <c r="DA13" s="131" t="s">
        <v>2253</v>
      </c>
    </row>
    <row r="14" spans="1:105" ht="12" customHeight="1" x14ac:dyDescent="0.25">
      <c r="A14" s="103" t="s">
        <v>52</v>
      </c>
      <c r="B14" s="104">
        <v>1244.9640436765071</v>
      </c>
      <c r="C14" s="104">
        <v>1115.0209473571826</v>
      </c>
      <c r="D14" s="104">
        <v>1212.0204988810842</v>
      </c>
      <c r="E14" s="104">
        <v>1130.1092345122813</v>
      </c>
      <c r="F14" s="104">
        <v>1137.3779304068041</v>
      </c>
      <c r="G14" s="104">
        <v>1311.1896355212664</v>
      </c>
      <c r="H14" s="104">
        <v>1359.220656451723</v>
      </c>
      <c r="I14" s="104">
        <v>1419.7017973473978</v>
      </c>
      <c r="J14" s="104">
        <v>1490.8334210690921</v>
      </c>
      <c r="K14" s="104">
        <v>1191.3829623098468</v>
      </c>
      <c r="L14" s="104">
        <v>1407.135370571702</v>
      </c>
      <c r="M14" s="104">
        <v>1461.0845362883083</v>
      </c>
      <c r="N14" s="104">
        <v>1506.4572528106617</v>
      </c>
      <c r="O14" s="104">
        <v>1563.5565318911376</v>
      </c>
      <c r="P14" s="104">
        <v>1672.26221929289</v>
      </c>
      <c r="Q14" s="104">
        <v>1884.4473037428181</v>
      </c>
      <c r="R14" s="104">
        <v>1683.2642580130944</v>
      </c>
      <c r="S14" s="104">
        <v>1681.5219626395924</v>
      </c>
      <c r="T14" s="104">
        <v>1518.1663946627136</v>
      </c>
      <c r="U14" s="104">
        <v>0</v>
      </c>
      <c r="V14" s="104">
        <v>0</v>
      </c>
      <c r="W14" s="104">
        <v>0</v>
      </c>
      <c r="DA14" s="132" t="s">
        <v>2254</v>
      </c>
    </row>
    <row r="15" spans="1:105" ht="12" customHeight="1" x14ac:dyDescent="0.25">
      <c r="A15" s="106" t="s">
        <v>122</v>
      </c>
      <c r="B15" s="101">
        <v>2704.7107399878896</v>
      </c>
      <c r="C15" s="101">
        <v>2809.2127614272072</v>
      </c>
      <c r="D15" s="101">
        <v>2922.877770436377</v>
      </c>
      <c r="E15" s="101">
        <v>2955.0756256792597</v>
      </c>
      <c r="F15" s="101">
        <v>2964.0090555271777</v>
      </c>
      <c r="G15" s="101">
        <v>2743.8418075739341</v>
      </c>
      <c r="H15" s="101">
        <v>2833.0755490844003</v>
      </c>
      <c r="I15" s="101">
        <v>2835.4165240772472</v>
      </c>
      <c r="J15" s="101">
        <v>2833.5343240120656</v>
      </c>
      <c r="K15" s="101">
        <v>3105.3643455095339</v>
      </c>
      <c r="L15" s="101">
        <v>3185.9775946551244</v>
      </c>
      <c r="M15" s="101">
        <v>3108.0836428903481</v>
      </c>
      <c r="N15" s="101">
        <v>3181.0466218756892</v>
      </c>
      <c r="O15" s="101">
        <v>3182.0853011011855</v>
      </c>
      <c r="P15" s="101">
        <v>3141.70551149736</v>
      </c>
      <c r="Q15" s="101">
        <v>3145.1182048028149</v>
      </c>
      <c r="R15" s="101">
        <v>3145.2884256065645</v>
      </c>
      <c r="S15" s="101">
        <v>3053.2485621175956</v>
      </c>
      <c r="T15" s="101">
        <v>2897.3532280258364</v>
      </c>
      <c r="U15" s="101">
        <v>2926.0615076128834</v>
      </c>
      <c r="V15" s="101">
        <v>2819.6039851218816</v>
      </c>
      <c r="W15" s="101">
        <v>3192.5172710835482</v>
      </c>
      <c r="DA15" s="131" t="s">
        <v>2255</v>
      </c>
    </row>
    <row r="16" spans="1:105" ht="12" customHeight="1" x14ac:dyDescent="0.25">
      <c r="A16" s="107" t="s">
        <v>121</v>
      </c>
      <c r="B16" s="104">
        <v>2154.9212692791011</v>
      </c>
      <c r="C16" s="104">
        <v>2239.5825100636075</v>
      </c>
      <c r="D16" s="104">
        <v>2332.9745437413612</v>
      </c>
      <c r="E16" s="104">
        <v>2358.2203083499685</v>
      </c>
      <c r="F16" s="104">
        <v>2368.2281319588778</v>
      </c>
      <c r="G16" s="104">
        <v>2197.7354276433684</v>
      </c>
      <c r="H16" s="104">
        <v>2236.0382073943911</v>
      </c>
      <c r="I16" s="104">
        <v>2266.7329886990897</v>
      </c>
      <c r="J16" s="104">
        <v>2290.2836989366983</v>
      </c>
      <c r="K16" s="104">
        <v>2520.8271927870396</v>
      </c>
      <c r="L16" s="104">
        <v>2547.4160294245603</v>
      </c>
      <c r="M16" s="104">
        <v>2515.0180772704693</v>
      </c>
      <c r="N16" s="104">
        <v>2580.0345296918231</v>
      </c>
      <c r="O16" s="104">
        <v>2552.5642713821735</v>
      </c>
      <c r="P16" s="104">
        <v>2522.3763539646807</v>
      </c>
      <c r="Q16" s="104">
        <v>2470.4424881461118</v>
      </c>
      <c r="R16" s="104">
        <v>2454.260765868115</v>
      </c>
      <c r="S16" s="104">
        <v>2425.8513227082817</v>
      </c>
      <c r="T16" s="104">
        <v>2355.2360405745148</v>
      </c>
      <c r="U16" s="104">
        <v>2420.5064544546417</v>
      </c>
      <c r="V16" s="104">
        <v>2375.9426455224652</v>
      </c>
      <c r="W16" s="104">
        <v>2721.0376213166242</v>
      </c>
      <c r="DA16" s="132" t="s">
        <v>2256</v>
      </c>
    </row>
    <row r="17" spans="1:105" ht="12" customHeight="1" x14ac:dyDescent="0.25">
      <c r="A17" s="108" t="s">
        <v>53</v>
      </c>
      <c r="B17" s="98">
        <v>1012.6321385424106</v>
      </c>
      <c r="C17" s="98">
        <v>1047.1811641320046</v>
      </c>
      <c r="D17" s="98">
        <v>1092.7923681744976</v>
      </c>
      <c r="E17" s="98">
        <v>1094.867685700058</v>
      </c>
      <c r="F17" s="98">
        <v>1093.431261156177</v>
      </c>
      <c r="G17" s="98">
        <v>1010.2715520084073</v>
      </c>
      <c r="H17" s="98">
        <v>869.16177743194328</v>
      </c>
      <c r="I17" s="98">
        <v>920.6661803382184</v>
      </c>
      <c r="J17" s="98">
        <v>1000.7047025458463</v>
      </c>
      <c r="K17" s="98">
        <v>1124.7115018795225</v>
      </c>
      <c r="L17" s="98">
        <v>1017.4411222022281</v>
      </c>
      <c r="M17" s="98">
        <v>1081.4988460324562</v>
      </c>
      <c r="N17" s="98">
        <v>1088.5246462037692</v>
      </c>
      <c r="O17" s="98">
        <v>934.0173828082502</v>
      </c>
      <c r="P17" s="98">
        <v>931.68422798620475</v>
      </c>
      <c r="Q17" s="98">
        <v>735.16190380915918</v>
      </c>
      <c r="R17" s="98">
        <v>664.20836708185391</v>
      </c>
      <c r="S17" s="98">
        <v>763.13103426147018</v>
      </c>
      <c r="T17" s="98">
        <v>835.45900390567476</v>
      </c>
      <c r="U17" s="98">
        <v>872.00537225720075</v>
      </c>
      <c r="V17" s="98">
        <v>865.06627543677735</v>
      </c>
      <c r="W17" s="98">
        <v>1026.429250740965</v>
      </c>
      <c r="DA17" s="63" t="s">
        <v>2257</v>
      </c>
    </row>
    <row r="18" spans="1:105" ht="12" customHeight="1" x14ac:dyDescent="0.25">
      <c r="A18" s="108" t="s">
        <v>52</v>
      </c>
      <c r="B18" s="98">
        <v>1142.2891307366901</v>
      </c>
      <c r="C18" s="98">
        <v>1192.4013459316031</v>
      </c>
      <c r="D18" s="98">
        <v>1240.1821755668634</v>
      </c>
      <c r="E18" s="98">
        <v>1263.3526226499105</v>
      </c>
      <c r="F18" s="98">
        <v>1274.7968708027008</v>
      </c>
      <c r="G18" s="98">
        <v>1187.4638756349611</v>
      </c>
      <c r="H18" s="98">
        <v>1366.8764299624479</v>
      </c>
      <c r="I18" s="98">
        <v>1346.0668083608714</v>
      </c>
      <c r="J18" s="98">
        <v>1289.5789963908519</v>
      </c>
      <c r="K18" s="98">
        <v>1396.1156909075169</v>
      </c>
      <c r="L18" s="98">
        <v>1529.9749072223324</v>
      </c>
      <c r="M18" s="98">
        <v>1433.5192312380127</v>
      </c>
      <c r="N18" s="98">
        <v>1491.5098834880537</v>
      </c>
      <c r="O18" s="98">
        <v>1618.5468885739231</v>
      </c>
      <c r="P18" s="98">
        <v>1590.6921259784754</v>
      </c>
      <c r="Q18" s="98">
        <v>1735.2805843369524</v>
      </c>
      <c r="R18" s="98">
        <v>1790.0523987862616</v>
      </c>
      <c r="S18" s="98">
        <v>1662.7202884468118</v>
      </c>
      <c r="T18" s="98">
        <v>1519.7770366688403</v>
      </c>
      <c r="U18" s="98">
        <v>1548.5010821974411</v>
      </c>
      <c r="V18" s="98">
        <v>1510.8763700856875</v>
      </c>
      <c r="W18" s="98">
        <v>1694.6083705756591</v>
      </c>
      <c r="DA18" s="63" t="s">
        <v>2258</v>
      </c>
    </row>
    <row r="19" spans="1:105" ht="12" customHeight="1" x14ac:dyDescent="0.25">
      <c r="A19" s="121" t="s">
        <v>54</v>
      </c>
      <c r="B19" s="122">
        <v>371.69099184447089</v>
      </c>
      <c r="C19" s="122">
        <v>427.22890634198404</v>
      </c>
      <c r="D19" s="122">
        <v>447.18901704873821</v>
      </c>
      <c r="E19" s="122">
        <v>444.93761387949127</v>
      </c>
      <c r="F19" s="122">
        <v>475.57014920944374</v>
      </c>
      <c r="G19" s="122">
        <v>380.99739533560233</v>
      </c>
      <c r="H19" s="122">
        <v>442.41459365244538</v>
      </c>
      <c r="I19" s="122">
        <v>384.95704711074399</v>
      </c>
      <c r="J19" s="122">
        <v>418.62938010024061</v>
      </c>
      <c r="K19" s="122">
        <v>523.19689736932276</v>
      </c>
      <c r="L19" s="122">
        <v>531.46992708786786</v>
      </c>
      <c r="M19" s="122">
        <v>526.74356051322252</v>
      </c>
      <c r="N19" s="122">
        <v>539.76890164146448</v>
      </c>
      <c r="O19" s="122">
        <v>520.9852179208192</v>
      </c>
      <c r="P19" s="122">
        <v>531.93086937119779</v>
      </c>
      <c r="Q19" s="122">
        <v>518.90707021768992</v>
      </c>
      <c r="R19" s="122">
        <v>525.66854137910002</v>
      </c>
      <c r="S19" s="122">
        <v>526.27006485562924</v>
      </c>
      <c r="T19" s="122">
        <v>515.94389163000642</v>
      </c>
      <c r="U19" s="122">
        <v>520.29089659633883</v>
      </c>
      <c r="V19" s="122">
        <v>507.2042985223128</v>
      </c>
      <c r="W19" s="122">
        <v>563.58409784104106</v>
      </c>
      <c r="DA19" s="130" t="s">
        <v>2259</v>
      </c>
    </row>
    <row r="20" spans="1:105" ht="12" customHeight="1" x14ac:dyDescent="0.25">
      <c r="A20" s="97" t="s">
        <v>51</v>
      </c>
      <c r="B20" s="98">
        <v>481.8105529789288</v>
      </c>
      <c r="C20" s="98">
        <v>538.77488778250677</v>
      </c>
      <c r="D20" s="98">
        <v>555.01978484534925</v>
      </c>
      <c r="E20" s="98">
        <v>531.14848496304364</v>
      </c>
      <c r="F20" s="98">
        <v>633.83028016603464</v>
      </c>
      <c r="G20" s="98">
        <v>438.74287208186229</v>
      </c>
      <c r="H20" s="98">
        <v>552.45617677034681</v>
      </c>
      <c r="I20" s="98">
        <v>484.20732010963854</v>
      </c>
      <c r="J20" s="98">
        <v>570.902981384942</v>
      </c>
      <c r="K20" s="98">
        <v>594.79702846641192</v>
      </c>
      <c r="L20" s="98">
        <v>653.63027340213671</v>
      </c>
      <c r="M20" s="98">
        <v>706.19209491435095</v>
      </c>
      <c r="N20" s="98">
        <v>751.09270761444691</v>
      </c>
      <c r="O20" s="98">
        <v>671.25603864734228</v>
      </c>
      <c r="P20" s="98">
        <v>475.82890407491749</v>
      </c>
      <c r="Q20" s="98">
        <v>673.08965699907219</v>
      </c>
      <c r="R20" s="98">
        <v>696.21475473155419</v>
      </c>
      <c r="S20" s="98">
        <v>749.81844589687626</v>
      </c>
      <c r="T20" s="98">
        <v>707.60559890994614</v>
      </c>
      <c r="U20" s="98">
        <v>688.95542248835579</v>
      </c>
      <c r="V20" s="98">
        <v>740.37905092592575</v>
      </c>
      <c r="W20" s="98">
        <v>717.76155717761446</v>
      </c>
      <c r="DA20" s="63" t="s">
        <v>2260</v>
      </c>
    </row>
    <row r="21" spans="1:105" ht="12" customHeight="1" x14ac:dyDescent="0.25">
      <c r="A21" s="97" t="s">
        <v>50</v>
      </c>
      <c r="B21" s="98">
        <v>455.77013125279484</v>
      </c>
      <c r="C21" s="98">
        <v>525.91286899344016</v>
      </c>
      <c r="D21" s="98">
        <v>554.95147813568803</v>
      </c>
      <c r="E21" s="98">
        <v>531.62681728115592</v>
      </c>
      <c r="F21" s="98">
        <v>577.44949123397805</v>
      </c>
      <c r="G21" s="98">
        <v>482.23223699983498</v>
      </c>
      <c r="H21" s="98">
        <v>549.98847031242349</v>
      </c>
      <c r="I21" s="98">
        <v>479.05499259291201</v>
      </c>
      <c r="J21" s="98">
        <v>512.202614563672</v>
      </c>
      <c r="K21" s="98">
        <v>664.82519785508237</v>
      </c>
      <c r="L21" s="98">
        <v>714.95332693162743</v>
      </c>
      <c r="M21" s="98">
        <v>661.37719253312787</v>
      </c>
      <c r="N21" s="98">
        <v>562.49777794360205</v>
      </c>
      <c r="O21" s="98">
        <v>562.52894883836439</v>
      </c>
      <c r="P21" s="98">
        <v>629.10822049267506</v>
      </c>
      <c r="Q21" s="98">
        <v>695.59033194477831</v>
      </c>
      <c r="R21" s="98">
        <v>733.79175952807805</v>
      </c>
      <c r="S21" s="98">
        <v>705.6298929346051</v>
      </c>
      <c r="T21" s="98">
        <v>655.95451943448097</v>
      </c>
      <c r="U21" s="98">
        <v>671.01042496701655</v>
      </c>
      <c r="V21" s="98">
        <v>647.44006644107594</v>
      </c>
      <c r="W21" s="98">
        <v>814.70895110150332</v>
      </c>
      <c r="DA21" s="63" t="s">
        <v>2261</v>
      </c>
    </row>
    <row r="22" spans="1:105" ht="12" customHeight="1" x14ac:dyDescent="0.25">
      <c r="A22" s="109" t="s">
        <v>120</v>
      </c>
      <c r="B22" s="33">
        <v>366.20769432132391</v>
      </c>
      <c r="C22" s="33">
        <v>421.58810866280055</v>
      </c>
      <c r="D22" s="33">
        <v>441.64545611590052</v>
      </c>
      <c r="E22" s="33">
        <v>440.48902614590122</v>
      </c>
      <c r="F22" s="33">
        <v>467.7186557067389</v>
      </c>
      <c r="G22" s="33">
        <v>377.7389652414667</v>
      </c>
      <c r="H22" s="33">
        <v>436.75228573926603</v>
      </c>
      <c r="I22" s="33">
        <v>379.89919074529701</v>
      </c>
      <c r="J22" s="33">
        <v>411.15046126652936</v>
      </c>
      <c r="K22" s="33">
        <v>519.09486208635064</v>
      </c>
      <c r="L22" s="33">
        <v>524.60215213685399</v>
      </c>
      <c r="M22" s="33">
        <v>516.546382547858</v>
      </c>
      <c r="N22" s="33">
        <v>528.81650880999427</v>
      </c>
      <c r="O22" s="33">
        <v>513.63862494327623</v>
      </c>
      <c r="P22" s="33">
        <v>534.15639907376169</v>
      </c>
      <c r="Q22" s="33">
        <v>511.08991882714537</v>
      </c>
      <c r="R22" s="33">
        <v>515.65612600798556</v>
      </c>
      <c r="S22" s="33">
        <v>512.1171619145714</v>
      </c>
      <c r="T22" s="33">
        <v>503.39011921832684</v>
      </c>
      <c r="U22" s="33">
        <v>508.80037309846881</v>
      </c>
      <c r="V22" s="33">
        <v>488.33343559587826</v>
      </c>
      <c r="W22" s="33">
        <v>548.56840720993307</v>
      </c>
      <c r="DA22" s="60" t="s">
        <v>2262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22707.719367502337</v>
      </c>
      <c r="C24" s="117">
        <f t="shared" si="7"/>
        <v>21668.572895225519</v>
      </c>
      <c r="D24" s="117">
        <f t="shared" si="7"/>
        <v>21529.560021872778</v>
      </c>
      <c r="E24" s="117">
        <f t="shared" si="7"/>
        <v>20296.413758231978</v>
      </c>
      <c r="F24" s="117">
        <f t="shared" si="7"/>
        <v>19734.191995629139</v>
      </c>
      <c r="G24" s="117">
        <f t="shared" si="7"/>
        <v>21970.377280143177</v>
      </c>
      <c r="H24" s="117">
        <f t="shared" si="7"/>
        <v>20248.012919534209</v>
      </c>
      <c r="I24" s="117">
        <f t="shared" si="7"/>
        <v>20403.036830352044</v>
      </c>
      <c r="J24" s="117">
        <f t="shared" si="7"/>
        <v>21898.341026713428</v>
      </c>
      <c r="K24" s="117">
        <f t="shared" si="7"/>
        <v>18691.486205125908</v>
      </c>
      <c r="L24" s="117">
        <f t="shared" si="7"/>
        <v>22547.723785883751</v>
      </c>
      <c r="M24" s="117">
        <f t="shared" si="7"/>
        <v>18600.418466684208</v>
      </c>
      <c r="N24" s="117">
        <f t="shared" si="7"/>
        <v>20029.320507646589</v>
      </c>
      <c r="O24" s="117">
        <f t="shared" si="7"/>
        <v>22456.006021396817</v>
      </c>
      <c r="P24" s="117">
        <f t="shared" si="7"/>
        <v>19142.245972995941</v>
      </c>
      <c r="Q24" s="117">
        <f t="shared" si="7"/>
        <v>19282.0156217933</v>
      </c>
      <c r="R24" s="117">
        <f t="shared" ref="R24:V24" si="8">R25+R28+R30+R39</f>
        <v>19293.270281584744</v>
      </c>
      <c r="S24" s="117">
        <f t="shared" si="8"/>
        <v>21433.426756613288</v>
      </c>
      <c r="T24" s="117">
        <f t="shared" si="8"/>
        <v>19101.521334269819</v>
      </c>
      <c r="U24" s="117">
        <f t="shared" si="8"/>
        <v>19190.724568361238</v>
      </c>
      <c r="V24" s="117">
        <f t="shared" si="8"/>
        <v>19698.090087376262</v>
      </c>
      <c r="W24" s="117">
        <f t="shared" ref="W24" si="9">W25+W28+W30+W39</f>
        <v>21010.158714148074</v>
      </c>
      <c r="DA24" s="129" t="s">
        <v>2263</v>
      </c>
    </row>
    <row r="25" spans="1:105" ht="12.95" customHeight="1" x14ac:dyDescent="0.25">
      <c r="A25" s="121" t="s">
        <v>57</v>
      </c>
      <c r="B25" s="122">
        <f t="shared" ref="B25:Q25" si="10">SUM(B26:B27)</f>
        <v>19747.397822784991</v>
      </c>
      <c r="C25" s="122">
        <f t="shared" si="10"/>
        <v>18569.035006306494</v>
      </c>
      <c r="D25" s="122">
        <f t="shared" si="10"/>
        <v>18303.004693214312</v>
      </c>
      <c r="E25" s="122">
        <f t="shared" si="10"/>
        <v>17063.854349857891</v>
      </c>
      <c r="F25" s="122">
        <f t="shared" si="10"/>
        <v>16497.254329748375</v>
      </c>
      <c r="G25" s="122">
        <f t="shared" si="10"/>
        <v>19051.12389100462</v>
      </c>
      <c r="H25" s="122">
        <f t="shared" si="10"/>
        <v>17225.492354355822</v>
      </c>
      <c r="I25" s="122">
        <f t="shared" si="10"/>
        <v>17412.02699446215</v>
      </c>
      <c r="J25" s="122">
        <f t="shared" si="10"/>
        <v>18863.585045084794</v>
      </c>
      <c r="K25" s="122">
        <f t="shared" si="10"/>
        <v>15332.188143842372</v>
      </c>
      <c r="L25" s="122">
        <f t="shared" si="10"/>
        <v>19122.158836730192</v>
      </c>
      <c r="M25" s="122">
        <f t="shared" si="10"/>
        <v>15228.459309562819</v>
      </c>
      <c r="N25" s="122">
        <f t="shared" si="10"/>
        <v>16568.732601159769</v>
      </c>
      <c r="O25" s="122">
        <f t="shared" si="10"/>
        <v>19026.677507431545</v>
      </c>
      <c r="P25" s="122">
        <f t="shared" si="10"/>
        <v>15742.737675627206</v>
      </c>
      <c r="Q25" s="122">
        <f t="shared" si="10"/>
        <v>15942.626774925422</v>
      </c>
      <c r="R25" s="122">
        <f t="shared" ref="R25:V25" si="11">SUM(R26:R27)</f>
        <v>15974.072690531679</v>
      </c>
      <c r="S25" s="122">
        <f t="shared" si="11"/>
        <v>18200.462755781111</v>
      </c>
      <c r="T25" s="122">
        <f t="shared" si="11"/>
        <v>15990.134822157535</v>
      </c>
      <c r="U25" s="122">
        <f t="shared" si="11"/>
        <v>16019.046435852517</v>
      </c>
      <c r="V25" s="122">
        <f t="shared" si="11"/>
        <v>16610.724049773537</v>
      </c>
      <c r="W25" s="122">
        <f t="shared" ref="W25" si="12">SUM(W26:W27)</f>
        <v>17514.73748517784</v>
      </c>
      <c r="DA25" s="130" t="s">
        <v>2264</v>
      </c>
    </row>
    <row r="26" spans="1:105" ht="12" customHeight="1" x14ac:dyDescent="0.25">
      <c r="A26" s="97" t="s">
        <v>74</v>
      </c>
      <c r="B26" s="98">
        <v>19471.529912333059</v>
      </c>
      <c r="C26" s="98">
        <v>18316.151538002799</v>
      </c>
      <c r="D26" s="98">
        <v>18061.511403439326</v>
      </c>
      <c r="E26" s="98">
        <v>16843.780987049191</v>
      </c>
      <c r="F26" s="98">
        <v>16287.087214583567</v>
      </c>
      <c r="G26" s="98">
        <v>18830.75605420407</v>
      </c>
      <c r="H26" s="98">
        <v>17020.288683461513</v>
      </c>
      <c r="I26" s="98">
        <v>17208.097149628815</v>
      </c>
      <c r="J26" s="98">
        <v>18642.806215215754</v>
      </c>
      <c r="K26" s="98">
        <v>15152.654638621705</v>
      </c>
      <c r="L26" s="98">
        <v>18897.944162002081</v>
      </c>
      <c r="M26" s="98">
        <v>15049.365770855302</v>
      </c>
      <c r="N26" s="98">
        <v>16369.702151916768</v>
      </c>
      <c r="O26" s="98">
        <v>18791.90382042218</v>
      </c>
      <c r="P26" s="98">
        <v>15549.782799298577</v>
      </c>
      <c r="Q26" s="98">
        <v>15747.765671562354</v>
      </c>
      <c r="R26" s="98">
        <v>15777.039846966894</v>
      </c>
      <c r="S26" s="98">
        <v>17970.431741265067</v>
      </c>
      <c r="T26" s="98">
        <v>15783.354919336511</v>
      </c>
      <c r="U26" s="98">
        <v>15806.830153798177</v>
      </c>
      <c r="V26" s="98">
        <v>16384.645483370441</v>
      </c>
      <c r="W26" s="98">
        <v>17270.046168372624</v>
      </c>
      <c r="DA26" s="63" t="s">
        <v>2265</v>
      </c>
    </row>
    <row r="27" spans="1:105" ht="12" customHeight="1" x14ac:dyDescent="0.25">
      <c r="A27" s="97" t="s">
        <v>53</v>
      </c>
      <c r="B27" s="98">
        <v>275.86791045193092</v>
      </c>
      <c r="C27" s="98">
        <v>252.88346830369395</v>
      </c>
      <c r="D27" s="98">
        <v>241.49328977498419</v>
      </c>
      <c r="E27" s="98">
        <v>220.07336280870038</v>
      </c>
      <c r="F27" s="98">
        <v>210.16711516480638</v>
      </c>
      <c r="G27" s="98">
        <v>220.36783680054992</v>
      </c>
      <c r="H27" s="98">
        <v>205.20367089430803</v>
      </c>
      <c r="I27" s="98">
        <v>203.92984483333578</v>
      </c>
      <c r="J27" s="98">
        <v>220.77882986903808</v>
      </c>
      <c r="K27" s="98">
        <v>179.53350522066572</v>
      </c>
      <c r="L27" s="98">
        <v>224.2146747281127</v>
      </c>
      <c r="M27" s="98">
        <v>179.09353870751707</v>
      </c>
      <c r="N27" s="98">
        <v>199.03044924299886</v>
      </c>
      <c r="O27" s="98">
        <v>234.77368700936574</v>
      </c>
      <c r="P27" s="98">
        <v>192.95487632862975</v>
      </c>
      <c r="Q27" s="98">
        <v>194.86110336306791</v>
      </c>
      <c r="R27" s="98">
        <v>197.03284356478451</v>
      </c>
      <c r="S27" s="98">
        <v>230.0310145160428</v>
      </c>
      <c r="T27" s="98">
        <v>206.77990282102454</v>
      </c>
      <c r="U27" s="98">
        <v>212.21628205433913</v>
      </c>
      <c r="V27" s="98">
        <v>226.07856640309606</v>
      </c>
      <c r="W27" s="98">
        <v>244.69131680521753</v>
      </c>
      <c r="DA27" s="63" t="s">
        <v>2266</v>
      </c>
    </row>
    <row r="28" spans="1:105" ht="12.95" customHeight="1" x14ac:dyDescent="0.25">
      <c r="A28" s="121" t="s">
        <v>92</v>
      </c>
      <c r="B28" s="122">
        <f t="shared" ref="B28:W28" si="13">B29</f>
        <v>0.42817734825684062</v>
      </c>
      <c r="C28" s="122">
        <f t="shared" si="13"/>
        <v>0.52915724268599962</v>
      </c>
      <c r="D28" s="122">
        <f t="shared" si="13"/>
        <v>0.600330077389433</v>
      </c>
      <c r="E28" s="122">
        <f t="shared" si="13"/>
        <v>0.9210433644905226</v>
      </c>
      <c r="F28" s="122">
        <f t="shared" si="13"/>
        <v>0.54410450919871678</v>
      </c>
      <c r="G28" s="122">
        <f t="shared" si="13"/>
        <v>0.61354516233994849</v>
      </c>
      <c r="H28" s="122">
        <f t="shared" si="13"/>
        <v>0.94203934103319686</v>
      </c>
      <c r="I28" s="122">
        <f t="shared" si="13"/>
        <v>1.1705166061895873</v>
      </c>
      <c r="J28" s="122">
        <f t="shared" si="13"/>
        <v>1.2330599984156192</v>
      </c>
      <c r="K28" s="122">
        <f t="shared" si="13"/>
        <v>1.5508982328395475</v>
      </c>
      <c r="L28" s="122">
        <f t="shared" si="13"/>
        <v>1.9268421634976529</v>
      </c>
      <c r="M28" s="122">
        <f t="shared" si="13"/>
        <v>1.8642241745335359</v>
      </c>
      <c r="N28" s="122">
        <f t="shared" si="13"/>
        <v>1.8763331279845834</v>
      </c>
      <c r="O28" s="122">
        <f t="shared" si="13"/>
        <v>1.8421945334345002</v>
      </c>
      <c r="P28" s="122">
        <f t="shared" si="13"/>
        <v>0.93711550761013684</v>
      </c>
      <c r="Q28" s="122">
        <f t="shared" si="13"/>
        <v>1.2607003669936618</v>
      </c>
      <c r="R28" s="122">
        <f t="shared" si="13"/>
        <v>0.63482329026783968</v>
      </c>
      <c r="S28" s="122">
        <f t="shared" si="13"/>
        <v>0.84524067739948983</v>
      </c>
      <c r="T28" s="122">
        <f t="shared" si="13"/>
        <v>0.95799404412356537</v>
      </c>
      <c r="U28" s="122">
        <f t="shared" si="13"/>
        <v>1.2730495536075097</v>
      </c>
      <c r="V28" s="122">
        <f t="shared" si="13"/>
        <v>1.4219440390466687</v>
      </c>
      <c r="W28" s="122">
        <f t="shared" si="13"/>
        <v>1.2528469879299808</v>
      </c>
      <c r="DA28" s="130" t="s">
        <v>2267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0.42817734825684062</v>
      </c>
      <c r="C29" s="98">
        <f>IF(RES_hhdet_fec!C29=0,0,RES_hhdet_fec!C29*1000*11630/RES_hhdet_num!C24)</f>
        <v>0.52915724268599962</v>
      </c>
      <c r="D29" s="98">
        <f>IF(RES_hhdet_fec!D29=0,0,RES_hhdet_fec!D29*1000*11630/RES_hhdet_num!D24)</f>
        <v>0.600330077389433</v>
      </c>
      <c r="E29" s="98">
        <f>IF(RES_hhdet_fec!E29=0,0,RES_hhdet_fec!E29*1000*11630/RES_hhdet_num!E24)</f>
        <v>0.9210433644905226</v>
      </c>
      <c r="F29" s="98">
        <f>IF(RES_hhdet_fec!F29=0,0,RES_hhdet_fec!F29*1000*11630/RES_hhdet_num!F24)</f>
        <v>0.54410450919871678</v>
      </c>
      <c r="G29" s="98">
        <f>IF(RES_hhdet_fec!G29=0,0,RES_hhdet_fec!G29*1000*11630/RES_hhdet_num!G24)</f>
        <v>0.61354516233994849</v>
      </c>
      <c r="H29" s="98">
        <f>IF(RES_hhdet_fec!H29=0,0,RES_hhdet_fec!H29*1000*11630/RES_hhdet_num!H24)</f>
        <v>0.94203934103319686</v>
      </c>
      <c r="I29" s="98">
        <f>IF(RES_hhdet_fec!I29=0,0,RES_hhdet_fec!I29*1000*11630/RES_hhdet_num!I24)</f>
        <v>1.1705166061895873</v>
      </c>
      <c r="J29" s="98">
        <f>IF(RES_hhdet_fec!J29=0,0,RES_hhdet_fec!J29*1000*11630/RES_hhdet_num!J24)</f>
        <v>1.2330599984156192</v>
      </c>
      <c r="K29" s="98">
        <f>IF(RES_hhdet_fec!K29=0,0,RES_hhdet_fec!K29*1000*11630/RES_hhdet_num!K24)</f>
        <v>1.5508982328395475</v>
      </c>
      <c r="L29" s="98">
        <f>IF(RES_hhdet_fec!L29=0,0,RES_hhdet_fec!L29*1000*11630/RES_hhdet_num!L24)</f>
        <v>1.9268421634976529</v>
      </c>
      <c r="M29" s="98">
        <f>IF(RES_hhdet_fec!M29=0,0,RES_hhdet_fec!M29*1000*11630/RES_hhdet_num!M24)</f>
        <v>1.8642241745335359</v>
      </c>
      <c r="N29" s="98">
        <f>IF(RES_hhdet_fec!N29=0,0,RES_hhdet_fec!N29*1000*11630/RES_hhdet_num!N24)</f>
        <v>1.8763331279845834</v>
      </c>
      <c r="O29" s="98">
        <f>IF(RES_hhdet_fec!O29=0,0,RES_hhdet_fec!O29*1000*11630/RES_hhdet_num!O24)</f>
        <v>1.8421945334345002</v>
      </c>
      <c r="P29" s="98">
        <f>IF(RES_hhdet_fec!P29=0,0,RES_hhdet_fec!P29*1000*11630/RES_hhdet_num!P24)</f>
        <v>0.93711550761013684</v>
      </c>
      <c r="Q29" s="98">
        <f>IF(RES_hhdet_fec!Q29=0,0,RES_hhdet_fec!Q29*1000*11630/RES_hhdet_num!Q24)</f>
        <v>1.2607003669936618</v>
      </c>
      <c r="R29" s="98">
        <f>IF(RES_hhdet_fec!R29=0,0,RES_hhdet_fec!R29*1000*11630/RES_hhdet_num!R24)</f>
        <v>0.63482329026783968</v>
      </c>
      <c r="S29" s="98">
        <f>IF(RES_hhdet_fec!S29=0,0,RES_hhdet_fec!S29*1000*11630/RES_hhdet_num!S24)</f>
        <v>0.84524067739948983</v>
      </c>
      <c r="T29" s="98">
        <f>IF(RES_hhdet_fec!T29=0,0,RES_hhdet_fec!T29*1000*11630/RES_hhdet_num!T24)</f>
        <v>0.95799404412356537</v>
      </c>
      <c r="U29" s="98">
        <f>IF(RES_hhdet_fec!U29=0,0,RES_hhdet_fec!U29*1000*11630/RES_hhdet_num!U24)</f>
        <v>1.2730495536075097</v>
      </c>
      <c r="V29" s="98">
        <f>IF(RES_hhdet_fec!V29=0,0,RES_hhdet_fec!V29*1000*11630/RES_hhdet_num!V24)</f>
        <v>1.4219440390466687</v>
      </c>
      <c r="W29" s="98">
        <f>IF(RES_hhdet_fec!W29=0,0,RES_hhdet_fec!W29*1000*11630/RES_hhdet_num!W24)</f>
        <v>1.2528469879299808</v>
      </c>
      <c r="DA29" s="63" t="s">
        <v>2268</v>
      </c>
    </row>
    <row r="30" spans="1:105" ht="12" customHeight="1" x14ac:dyDescent="0.25">
      <c r="A30" s="121" t="s">
        <v>55</v>
      </c>
      <c r="B30" s="122">
        <v>2593.1005010819945</v>
      </c>
      <c r="C30" s="122">
        <v>2676.6354775864829</v>
      </c>
      <c r="D30" s="122">
        <v>2783.9272794779172</v>
      </c>
      <c r="E30" s="122">
        <v>2791.6308851320914</v>
      </c>
      <c r="F30" s="122">
        <v>2769.9736508391934</v>
      </c>
      <c r="G30" s="122">
        <v>2542.3947609246397</v>
      </c>
      <c r="H30" s="122">
        <v>2585.3294310536462</v>
      </c>
      <c r="I30" s="122">
        <v>2609.6884216625417</v>
      </c>
      <c r="J30" s="122">
        <v>2622.2134415534501</v>
      </c>
      <c r="K30" s="122">
        <v>2837.8708112561903</v>
      </c>
      <c r="L30" s="122">
        <v>2897.7672007485407</v>
      </c>
      <c r="M30" s="122">
        <v>2851.9434463191633</v>
      </c>
      <c r="N30" s="122">
        <v>2928.4231905008915</v>
      </c>
      <c r="O30" s="122">
        <v>2912.7610450491989</v>
      </c>
      <c r="P30" s="122">
        <v>2863.9399999017919</v>
      </c>
      <c r="Q30" s="122">
        <v>2825.1889173423715</v>
      </c>
      <c r="R30" s="122">
        <v>2795.4959816874089</v>
      </c>
      <c r="S30" s="122">
        <v>2711.1461758353462</v>
      </c>
      <c r="T30" s="122">
        <v>2599.3004663598244</v>
      </c>
      <c r="U30" s="122">
        <v>2653.6226456126465</v>
      </c>
      <c r="V30" s="122">
        <v>2586.0909944591012</v>
      </c>
      <c r="W30" s="122">
        <v>2933.6582269391533</v>
      </c>
      <c r="DA30" s="130" t="s">
        <v>2269</v>
      </c>
    </row>
    <row r="31" spans="1:105" ht="12" customHeight="1" x14ac:dyDescent="0.25">
      <c r="A31" s="97" t="s">
        <v>141</v>
      </c>
      <c r="B31" s="98">
        <v>3304.3900723054694</v>
      </c>
      <c r="C31" s="98">
        <v>2951.0309177992431</v>
      </c>
      <c r="D31" s="98">
        <v>3206.8005109337819</v>
      </c>
      <c r="E31" s="98">
        <v>2961.3301285466387</v>
      </c>
      <c r="F31" s="98">
        <v>2937.1738258188989</v>
      </c>
      <c r="G31" s="98">
        <v>3344.0400831253742</v>
      </c>
      <c r="H31" s="98">
        <v>3116.0242067614308</v>
      </c>
      <c r="I31" s="98">
        <v>3325.0885575029183</v>
      </c>
      <c r="J31" s="98">
        <v>3649.3020804570142</v>
      </c>
      <c r="K31" s="98">
        <v>2940.6363509661373</v>
      </c>
      <c r="L31" s="98">
        <v>3249.6222575833094</v>
      </c>
      <c r="M31" s="98">
        <v>3529.2155251935606</v>
      </c>
      <c r="N31" s="98">
        <v>3543.5672956853205</v>
      </c>
      <c r="O31" s="98">
        <v>3272.093763739811</v>
      </c>
      <c r="P31" s="98">
        <v>3445.667336611732</v>
      </c>
      <c r="Q31" s="98">
        <v>3508.9250139549617</v>
      </c>
      <c r="R31" s="98">
        <v>3036.2324024801105</v>
      </c>
      <c r="S31" s="98">
        <v>3125.8376803079855</v>
      </c>
      <c r="T31" s="98">
        <v>2905.7389716800844</v>
      </c>
      <c r="U31" s="98">
        <v>2867.3915667864203</v>
      </c>
      <c r="V31" s="98">
        <v>2659.1339297978607</v>
      </c>
      <c r="W31" s="98">
        <v>3284.5171299783915</v>
      </c>
      <c r="DA31" s="63" t="s">
        <v>2270</v>
      </c>
    </row>
    <row r="32" spans="1:105" ht="12" customHeight="1" x14ac:dyDescent="0.25">
      <c r="A32" s="97" t="s">
        <v>140</v>
      </c>
      <c r="B32" s="98">
        <v>2483.2748015120219</v>
      </c>
      <c r="C32" s="98">
        <v>2216.4130732510598</v>
      </c>
      <c r="D32" s="98">
        <v>2411.6908321705801</v>
      </c>
      <c r="E32" s="98">
        <v>2232.0692388315351</v>
      </c>
      <c r="F32" s="98">
        <v>2241.7806341668784</v>
      </c>
      <c r="G32" s="98">
        <v>2545.1450781597323</v>
      </c>
      <c r="H32" s="98">
        <v>2307.6009451479581</v>
      </c>
      <c r="I32" s="98">
        <v>2494.3388690942415</v>
      </c>
      <c r="J32" s="98">
        <v>2779.0692707784892</v>
      </c>
      <c r="K32" s="98">
        <v>2246.140048828956</v>
      </c>
      <c r="L32" s="98">
        <v>2431.0595608888293</v>
      </c>
      <c r="M32" s="98">
        <v>2685.8379526875124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2271</v>
      </c>
    </row>
    <row r="33" spans="1:105" ht="12" customHeight="1" x14ac:dyDescent="0.25">
      <c r="A33" s="100" t="s">
        <v>50</v>
      </c>
      <c r="B33" s="101">
        <v>1238.3107578355146</v>
      </c>
      <c r="C33" s="101">
        <v>1101.3921258938776</v>
      </c>
      <c r="D33" s="101">
        <v>1199.6703332894956</v>
      </c>
      <c r="E33" s="101">
        <v>1101.9600043192534</v>
      </c>
      <c r="F33" s="101">
        <v>1104.4027037600738</v>
      </c>
      <c r="G33" s="101">
        <v>1237.9155455928669</v>
      </c>
      <c r="H33" s="101">
        <v>953.85384603325394</v>
      </c>
      <c r="I33" s="101">
        <v>1080.3541855593542</v>
      </c>
      <c r="J33" s="101">
        <v>1294.2394093017504</v>
      </c>
      <c r="K33" s="101">
        <v>1059.554764455798</v>
      </c>
      <c r="L33" s="101">
        <v>1029.5906993531787</v>
      </c>
      <c r="M33" s="101">
        <v>1230.6371777632214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2272</v>
      </c>
    </row>
    <row r="34" spans="1:105" ht="12" customHeight="1" x14ac:dyDescent="0.25">
      <c r="A34" s="103" t="s">
        <v>52</v>
      </c>
      <c r="B34" s="104">
        <v>1244.9640436765069</v>
      </c>
      <c r="C34" s="104">
        <v>1115.0209473571824</v>
      </c>
      <c r="D34" s="104">
        <v>1212.0204988810844</v>
      </c>
      <c r="E34" s="104">
        <v>1130.1092345122813</v>
      </c>
      <c r="F34" s="104">
        <v>1137.3779304068046</v>
      </c>
      <c r="G34" s="104">
        <v>1307.2295325668651</v>
      </c>
      <c r="H34" s="104">
        <v>1353.747099114704</v>
      </c>
      <c r="I34" s="104">
        <v>1413.9846835348874</v>
      </c>
      <c r="J34" s="104">
        <v>1484.8298614767384</v>
      </c>
      <c r="K34" s="104">
        <v>1186.5852843731579</v>
      </c>
      <c r="L34" s="104">
        <v>1401.4688615356506</v>
      </c>
      <c r="M34" s="104">
        <v>1455.2007749242905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2273</v>
      </c>
    </row>
    <row r="35" spans="1:105" ht="12" customHeight="1" x14ac:dyDescent="0.25">
      <c r="A35" s="106" t="s">
        <v>122</v>
      </c>
      <c r="B35" s="101">
        <v>2704.7107399878892</v>
      </c>
      <c r="C35" s="101">
        <v>2809.7378768080366</v>
      </c>
      <c r="D35" s="101">
        <v>2916.9240215309528</v>
      </c>
      <c r="E35" s="101">
        <v>2940.6296906198913</v>
      </c>
      <c r="F35" s="101">
        <v>2940.1547113585143</v>
      </c>
      <c r="G35" s="101">
        <v>2714.5493726777026</v>
      </c>
      <c r="H35" s="101">
        <v>2813.9986010024804</v>
      </c>
      <c r="I35" s="101">
        <v>2826.2906335796079</v>
      </c>
      <c r="J35" s="101">
        <v>2823.3627290775844</v>
      </c>
      <c r="K35" s="101">
        <v>3094.340865435483</v>
      </c>
      <c r="L35" s="101">
        <v>3177.9463841481129</v>
      </c>
      <c r="M35" s="101">
        <v>3107.3651702609895</v>
      </c>
      <c r="N35" s="101">
        <v>3195.4458633467948</v>
      </c>
      <c r="O35" s="101">
        <v>3205.6647059104912</v>
      </c>
      <c r="P35" s="101">
        <v>3140.7862155494663</v>
      </c>
      <c r="Q35" s="101">
        <v>3122.2923324652797</v>
      </c>
      <c r="R35" s="101">
        <v>3101.2048735276107</v>
      </c>
      <c r="S35" s="101">
        <v>2991.4949851434344</v>
      </c>
      <c r="T35" s="101">
        <v>2839.7240341729193</v>
      </c>
      <c r="U35" s="101">
        <v>2887.2605251698947</v>
      </c>
      <c r="V35" s="101">
        <v>2799.3352912460809</v>
      </c>
      <c r="W35" s="101">
        <v>3154.1622517309079</v>
      </c>
      <c r="DA35" s="131" t="s">
        <v>2274</v>
      </c>
    </row>
    <row r="36" spans="1:105" ht="12" customHeight="1" x14ac:dyDescent="0.25">
      <c r="A36" s="107" t="s">
        <v>121</v>
      </c>
      <c r="B36" s="104">
        <v>2154.9212692791007</v>
      </c>
      <c r="C36" s="104">
        <v>2239.7907184776054</v>
      </c>
      <c r="D36" s="104">
        <v>2330.8825115588284</v>
      </c>
      <c r="E36" s="104">
        <v>2351.8824118947432</v>
      </c>
      <c r="F36" s="104">
        <v>2357.1757548698729</v>
      </c>
      <c r="G36" s="104">
        <v>2184.9223374971084</v>
      </c>
      <c r="H36" s="104">
        <v>2228.446763871757</v>
      </c>
      <c r="I36" s="104">
        <v>2260.2611534460784</v>
      </c>
      <c r="J36" s="104">
        <v>2282.6871493327872</v>
      </c>
      <c r="K36" s="104">
        <v>2511.9984913726303</v>
      </c>
      <c r="L36" s="104">
        <v>2540.713851846182</v>
      </c>
      <c r="M36" s="104">
        <v>2513.033466732124</v>
      </c>
      <c r="N36" s="104">
        <v>2587.8380098603207</v>
      </c>
      <c r="O36" s="104">
        <v>2566.2373833971405</v>
      </c>
      <c r="P36" s="104">
        <v>2529.6451422806003</v>
      </c>
      <c r="Q36" s="104">
        <v>2473.3498871668917</v>
      </c>
      <c r="R36" s="104">
        <v>2449.2853919517752</v>
      </c>
      <c r="S36" s="104">
        <v>2407.4581056818215</v>
      </c>
      <c r="T36" s="104">
        <v>2331.2276798121316</v>
      </c>
      <c r="U36" s="104">
        <v>2396.136748444208</v>
      </c>
      <c r="V36" s="104">
        <v>2351.4412686151145</v>
      </c>
      <c r="W36" s="104">
        <v>2680.4923628241886</v>
      </c>
      <c r="DA36" s="132" t="s">
        <v>2275</v>
      </c>
    </row>
    <row r="37" spans="1:105" ht="12" customHeight="1" x14ac:dyDescent="0.25">
      <c r="A37" s="108" t="s">
        <v>53</v>
      </c>
      <c r="B37" s="98">
        <v>1012.6321385424105</v>
      </c>
      <c r="C37" s="98">
        <v>1047.3893725460025</v>
      </c>
      <c r="D37" s="98">
        <v>1090.7003359919647</v>
      </c>
      <c r="E37" s="98">
        <v>1088.5697392284258</v>
      </c>
      <c r="F37" s="98">
        <v>1083.0975530314531</v>
      </c>
      <c r="G37" s="98">
        <v>999.34455220283758</v>
      </c>
      <c r="H37" s="98">
        <v>864.67076252217691</v>
      </c>
      <c r="I37" s="98">
        <v>917.87163826863127</v>
      </c>
      <c r="J37" s="98">
        <v>997.15004680418497</v>
      </c>
      <c r="K37" s="98">
        <v>1120.5577949459043</v>
      </c>
      <c r="L37" s="98">
        <v>1014.853504246732</v>
      </c>
      <c r="M37" s="98">
        <v>1081.3648312308824</v>
      </c>
      <c r="N37" s="98">
        <v>1093.6439429639015</v>
      </c>
      <c r="O37" s="98">
        <v>939.9610692356091</v>
      </c>
      <c r="P37" s="98">
        <v>931.59146694405797</v>
      </c>
      <c r="Q37" s="98">
        <v>730.98528383020607</v>
      </c>
      <c r="R37" s="98">
        <v>655.56347524654188</v>
      </c>
      <c r="S37" s="98">
        <v>746.88777296058868</v>
      </c>
      <c r="T37" s="98">
        <v>817.76863411954855</v>
      </c>
      <c r="U37" s="98">
        <v>858.97705001507575</v>
      </c>
      <c r="V37" s="98">
        <v>857.62302058216801</v>
      </c>
      <c r="W37" s="98">
        <v>1013.9976639706546</v>
      </c>
      <c r="DA37" s="63" t="s">
        <v>2276</v>
      </c>
    </row>
    <row r="38" spans="1:105" ht="12" customHeight="1" x14ac:dyDescent="0.25">
      <c r="A38" s="108" t="s">
        <v>52</v>
      </c>
      <c r="B38" s="98">
        <v>1142.2891307366901</v>
      </c>
      <c r="C38" s="98">
        <v>1192.4013459316031</v>
      </c>
      <c r="D38" s="98">
        <v>1240.1821755668634</v>
      </c>
      <c r="E38" s="98">
        <v>1263.3126726663179</v>
      </c>
      <c r="F38" s="98">
        <v>1274.0782018384198</v>
      </c>
      <c r="G38" s="98">
        <v>1185.5777852942704</v>
      </c>
      <c r="H38" s="98">
        <v>1363.7760013495804</v>
      </c>
      <c r="I38" s="98">
        <v>1342.389515177447</v>
      </c>
      <c r="J38" s="98">
        <v>1285.5371025286026</v>
      </c>
      <c r="K38" s="98">
        <v>1391.4406964267257</v>
      </c>
      <c r="L38" s="98">
        <v>1525.8603475994501</v>
      </c>
      <c r="M38" s="98">
        <v>1431.6686355012421</v>
      </c>
      <c r="N38" s="98">
        <v>1494.1940668964191</v>
      </c>
      <c r="O38" s="98">
        <v>1626.2763141615312</v>
      </c>
      <c r="P38" s="98">
        <v>1598.0536753365425</v>
      </c>
      <c r="Q38" s="98">
        <v>1742.3646033366858</v>
      </c>
      <c r="R38" s="98">
        <v>1793.7219167052333</v>
      </c>
      <c r="S38" s="98">
        <v>1660.5703327212332</v>
      </c>
      <c r="T38" s="98">
        <v>1513.4590456925832</v>
      </c>
      <c r="U38" s="98">
        <v>1537.1596984291325</v>
      </c>
      <c r="V38" s="98">
        <v>1493.8182480329467</v>
      </c>
      <c r="W38" s="98">
        <v>1666.4946988535344</v>
      </c>
      <c r="DA38" s="63" t="s">
        <v>2277</v>
      </c>
    </row>
    <row r="39" spans="1:105" ht="12" customHeight="1" x14ac:dyDescent="0.25">
      <c r="A39" s="121" t="s">
        <v>54</v>
      </c>
      <c r="B39" s="122">
        <v>366.79286628709571</v>
      </c>
      <c r="C39" s="122">
        <v>422.373254089856</v>
      </c>
      <c r="D39" s="122">
        <v>442.02771910316125</v>
      </c>
      <c r="E39" s="122">
        <v>440.00747987750748</v>
      </c>
      <c r="F39" s="122">
        <v>466.41991053237041</v>
      </c>
      <c r="G39" s="122">
        <v>376.24508305157883</v>
      </c>
      <c r="H39" s="122">
        <v>436.24909478370563</v>
      </c>
      <c r="I39" s="122">
        <v>380.15089762116213</v>
      </c>
      <c r="J39" s="122">
        <v>411.30948007677011</v>
      </c>
      <c r="K39" s="122">
        <v>519.87635179450831</v>
      </c>
      <c r="L39" s="122">
        <v>525.87090624151665</v>
      </c>
      <c r="M39" s="122">
        <v>518.15148662769172</v>
      </c>
      <c r="N39" s="122">
        <v>530.28838285794393</v>
      </c>
      <c r="O39" s="122">
        <v>514.72527438263944</v>
      </c>
      <c r="P39" s="122">
        <v>534.63118195933043</v>
      </c>
      <c r="Q39" s="122">
        <v>512.93922915851272</v>
      </c>
      <c r="R39" s="122">
        <v>523.0667860753897</v>
      </c>
      <c r="S39" s="122">
        <v>520.97258431942726</v>
      </c>
      <c r="T39" s="122">
        <v>511.12805170833775</v>
      </c>
      <c r="U39" s="122">
        <v>516.78243734246746</v>
      </c>
      <c r="V39" s="122">
        <v>499.8530991045759</v>
      </c>
      <c r="W39" s="122">
        <v>560.51015504314989</v>
      </c>
      <c r="DA39" s="130" t="s">
        <v>2278</v>
      </c>
    </row>
    <row r="40" spans="1:105" ht="12" customHeight="1" x14ac:dyDescent="0.25">
      <c r="A40" s="97" t="s">
        <v>50</v>
      </c>
      <c r="B40" s="98">
        <v>455.7701312527949</v>
      </c>
      <c r="C40" s="98">
        <v>525.99134347317113</v>
      </c>
      <c r="D40" s="98">
        <v>554.85206975365782</v>
      </c>
      <c r="E40" s="98">
        <v>531.16909722342587</v>
      </c>
      <c r="F40" s="98">
        <v>576.35883671933482</v>
      </c>
      <c r="G40" s="98">
        <v>480.94103579519697</v>
      </c>
      <c r="H40" s="98">
        <v>549.31612590580085</v>
      </c>
      <c r="I40" s="98">
        <v>478.98006225185577</v>
      </c>
      <c r="J40" s="98">
        <v>512.13763040017352</v>
      </c>
      <c r="K40" s="98">
        <v>664.85554957416491</v>
      </c>
      <c r="L40" s="98">
        <v>714.99509272730859</v>
      </c>
      <c r="M40" s="98">
        <v>661.48486950060715</v>
      </c>
      <c r="N40" s="98">
        <v>562.69251315978033</v>
      </c>
      <c r="O40" s="98">
        <v>562.94921458027954</v>
      </c>
      <c r="P40" s="98">
        <v>629.24918037690509</v>
      </c>
      <c r="Q40" s="98">
        <v>695.61280876064791</v>
      </c>
      <c r="R40" s="98">
        <v>734.0569147784588</v>
      </c>
      <c r="S40" s="98">
        <v>705.95336225349729</v>
      </c>
      <c r="T40" s="98">
        <v>656.35608847055721</v>
      </c>
      <c r="U40" s="98">
        <v>672.12717235088223</v>
      </c>
      <c r="V40" s="98">
        <v>650.37754762820725</v>
      </c>
      <c r="W40" s="98">
        <v>818.55787659480836</v>
      </c>
      <c r="DA40" s="63" t="s">
        <v>2279</v>
      </c>
    </row>
    <row r="41" spans="1:105" ht="12" customHeight="1" x14ac:dyDescent="0.25">
      <c r="A41" s="109" t="s">
        <v>120</v>
      </c>
      <c r="B41" s="33">
        <v>366.20769432132386</v>
      </c>
      <c r="C41" s="33">
        <v>421.69944572847044</v>
      </c>
      <c r="D41" s="33">
        <v>441.32394334377807</v>
      </c>
      <c r="E41" s="33">
        <v>439.46296051058306</v>
      </c>
      <c r="F41" s="33">
        <v>465.77190243396916</v>
      </c>
      <c r="G41" s="33">
        <v>375.63553609219105</v>
      </c>
      <c r="H41" s="33">
        <v>435.62527090615276</v>
      </c>
      <c r="I41" s="33">
        <v>379.63905041547878</v>
      </c>
      <c r="J41" s="33">
        <v>410.80469411000757</v>
      </c>
      <c r="K41" s="33">
        <v>519.12747229402123</v>
      </c>
      <c r="L41" s="33">
        <v>524.94373121230069</v>
      </c>
      <c r="M41" s="33">
        <v>517.51570946935112</v>
      </c>
      <c r="N41" s="33">
        <v>530.19708684557895</v>
      </c>
      <c r="O41" s="33">
        <v>514.6355419609032</v>
      </c>
      <c r="P41" s="33">
        <v>534.47254100389966</v>
      </c>
      <c r="Q41" s="33">
        <v>512.59958536509419</v>
      </c>
      <c r="R41" s="33">
        <v>522.64729807024946</v>
      </c>
      <c r="S41" s="33">
        <v>520.59486967345777</v>
      </c>
      <c r="T41" s="33">
        <v>510.83790809716379</v>
      </c>
      <c r="U41" s="33">
        <v>516.51729070640886</v>
      </c>
      <c r="V41" s="33">
        <v>499.6089889103352</v>
      </c>
      <c r="W41" s="33">
        <v>560.09242766100363</v>
      </c>
      <c r="DA41" s="60" t="s">
        <v>2280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23548.933607004274</v>
      </c>
      <c r="C43" s="117">
        <f t="shared" si="14"/>
        <v>23428.043412740528</v>
      </c>
      <c r="D43" s="117">
        <f t="shared" si="14"/>
        <v>22546.984298921663</v>
      </c>
      <c r="E43" s="117">
        <f t="shared" si="14"/>
        <v>22700.183495399273</v>
      </c>
      <c r="F43" s="117">
        <f t="shared" si="14"/>
        <v>22608.011222441786</v>
      </c>
      <c r="G43" s="117">
        <f t="shared" si="14"/>
        <v>22217.158405313468</v>
      </c>
      <c r="H43" s="117">
        <f t="shared" si="14"/>
        <v>22376.965211345996</v>
      </c>
      <c r="I43" s="117">
        <f t="shared" si="14"/>
        <v>20636.607345482309</v>
      </c>
      <c r="J43" s="117">
        <f t="shared" si="14"/>
        <v>21661.988485425933</v>
      </c>
      <c r="K43" s="117">
        <f t="shared" si="14"/>
        <v>21506.645883671354</v>
      </c>
      <c r="L43" s="117">
        <f t="shared" si="14"/>
        <v>24309.041912790788</v>
      </c>
      <c r="M43" s="117">
        <f t="shared" si="14"/>
        <v>22080.48065698268</v>
      </c>
      <c r="N43" s="117">
        <f t="shared" si="14"/>
        <v>21051.685929428542</v>
      </c>
      <c r="O43" s="117">
        <f t="shared" si="14"/>
        <v>22635.624723151072</v>
      </c>
      <c r="P43" s="117">
        <f t="shared" si="14"/>
        <v>20063.031610007605</v>
      </c>
      <c r="Q43" s="117">
        <f t="shared" si="14"/>
        <v>20984.813221563829</v>
      </c>
      <c r="R43" s="117">
        <f t="shared" ref="R43:V43" si="15">R44+R47+R49+R58</f>
        <v>21262.500032841996</v>
      </c>
      <c r="S43" s="117">
        <f t="shared" si="15"/>
        <v>21592.350879192079</v>
      </c>
      <c r="T43" s="117">
        <f t="shared" si="15"/>
        <v>19627.635014289383</v>
      </c>
      <c r="U43" s="117">
        <f t="shared" si="15"/>
        <v>20086.540762744298</v>
      </c>
      <c r="V43" s="117">
        <f t="shared" si="15"/>
        <v>20977.271329564854</v>
      </c>
      <c r="W43" s="117">
        <f t="shared" ref="W43" si="16">W44+W47+W49+W58</f>
        <v>22807.450999088593</v>
      </c>
      <c r="DA43" s="129" t="s">
        <v>2281</v>
      </c>
    </row>
    <row r="44" spans="1:105" ht="12.95" customHeight="1" x14ac:dyDescent="0.25">
      <c r="A44" s="121" t="s">
        <v>57</v>
      </c>
      <c r="B44" s="122">
        <f t="shared" ref="B44:Q44" si="17">SUM(B45:B46)</f>
        <v>20127.874779583595</v>
      </c>
      <c r="C44" s="122">
        <f t="shared" si="17"/>
        <v>19922.856828067808</v>
      </c>
      <c r="D44" s="122">
        <f t="shared" si="17"/>
        <v>18846.84217553803</v>
      </c>
      <c r="E44" s="122">
        <f t="shared" si="17"/>
        <v>18951.644915994792</v>
      </c>
      <c r="F44" s="122">
        <f t="shared" si="17"/>
        <v>18820.309395944376</v>
      </c>
      <c r="G44" s="122">
        <f t="shared" si="17"/>
        <v>18812.734826686446</v>
      </c>
      <c r="H44" s="122">
        <f t="shared" si="17"/>
        <v>18742.988765531845</v>
      </c>
      <c r="I44" s="122">
        <f t="shared" si="17"/>
        <v>17152.617307908422</v>
      </c>
      <c r="J44" s="122">
        <f t="shared" si="17"/>
        <v>18073.972614507053</v>
      </c>
      <c r="K44" s="122">
        <f t="shared" si="17"/>
        <v>17641.156014051332</v>
      </c>
      <c r="L44" s="122">
        <f t="shared" si="17"/>
        <v>20311.26687109777</v>
      </c>
      <c r="M44" s="122">
        <f t="shared" si="17"/>
        <v>18065.955473015587</v>
      </c>
      <c r="N44" s="122">
        <f t="shared" si="17"/>
        <v>17263.99504313017</v>
      </c>
      <c r="O44" s="122">
        <f t="shared" si="17"/>
        <v>18667.385807751762</v>
      </c>
      <c r="P44" s="122">
        <f t="shared" si="17"/>
        <v>16110.78848729844</v>
      </c>
      <c r="Q44" s="122">
        <f t="shared" si="17"/>
        <v>17188.707565479632</v>
      </c>
      <c r="R44" s="122">
        <f t="shared" ref="R44:V44" si="18">SUM(R45:R46)</f>
        <v>17521.608780355917</v>
      </c>
      <c r="S44" s="122">
        <f t="shared" si="18"/>
        <v>17894.647535812401</v>
      </c>
      <c r="T44" s="122">
        <f t="shared" si="18"/>
        <v>16194.977811721314</v>
      </c>
      <c r="U44" s="122">
        <f t="shared" si="18"/>
        <v>16613.960062146143</v>
      </c>
      <c r="V44" s="122">
        <f t="shared" si="18"/>
        <v>17524.72261441193</v>
      </c>
      <c r="W44" s="122">
        <f t="shared" ref="W44" si="19">SUM(W45:W46)</f>
        <v>18929.239541253468</v>
      </c>
      <c r="DA44" s="130" t="s">
        <v>2282</v>
      </c>
    </row>
    <row r="45" spans="1:105" ht="12" customHeight="1" x14ac:dyDescent="0.25">
      <c r="A45" s="97" t="s">
        <v>216</v>
      </c>
      <c r="B45" s="98">
        <v>19860.422372103072</v>
      </c>
      <c r="C45" s="98">
        <v>19662.061398950944</v>
      </c>
      <c r="D45" s="98">
        <v>18604.922473799852</v>
      </c>
      <c r="E45" s="98">
        <v>18711.298324406194</v>
      </c>
      <c r="F45" s="98">
        <v>18587.444821826772</v>
      </c>
      <c r="G45" s="98">
        <v>18605.399021879613</v>
      </c>
      <c r="H45" s="98">
        <v>18533.120971793956</v>
      </c>
      <c r="I45" s="98">
        <v>16965.374263799134</v>
      </c>
      <c r="J45" s="98">
        <v>17876.232085903815</v>
      </c>
      <c r="K45" s="98">
        <v>17446.710606430344</v>
      </c>
      <c r="L45" s="98">
        <v>20084.391763061729</v>
      </c>
      <c r="M45" s="98">
        <v>17861.362932149492</v>
      </c>
      <c r="N45" s="98">
        <v>17064.306002952919</v>
      </c>
      <c r="O45" s="98">
        <v>18445.755623154731</v>
      </c>
      <c r="P45" s="98">
        <v>15919.311886560004</v>
      </c>
      <c r="Q45" s="98">
        <v>16983.502484919769</v>
      </c>
      <c r="R45" s="98">
        <v>17310.335920784892</v>
      </c>
      <c r="S45" s="98">
        <v>17674.929458673567</v>
      </c>
      <c r="T45" s="98">
        <v>15992.792271902888</v>
      </c>
      <c r="U45" s="98">
        <v>16403.529097717845</v>
      </c>
      <c r="V45" s="98">
        <v>17300.256050846561</v>
      </c>
      <c r="W45" s="98">
        <v>18683.549473859846</v>
      </c>
      <c r="DA45" s="63" t="s">
        <v>2283</v>
      </c>
    </row>
    <row r="46" spans="1:105" ht="12" customHeight="1" x14ac:dyDescent="0.25">
      <c r="A46" s="97" t="s">
        <v>53</v>
      </c>
      <c r="B46" s="98">
        <v>267.4524074805239</v>
      </c>
      <c r="C46" s="98">
        <v>260.79542911686349</v>
      </c>
      <c r="D46" s="98">
        <v>241.91970173817887</v>
      </c>
      <c r="E46" s="98">
        <v>240.34659158859839</v>
      </c>
      <c r="F46" s="98">
        <v>232.86457411760421</v>
      </c>
      <c r="G46" s="98">
        <v>207.33580480683179</v>
      </c>
      <c r="H46" s="98">
        <v>209.86779373788718</v>
      </c>
      <c r="I46" s="98">
        <v>187.24304410928664</v>
      </c>
      <c r="J46" s="98">
        <v>197.74052860323602</v>
      </c>
      <c r="K46" s="98">
        <v>194.44540762098623</v>
      </c>
      <c r="L46" s="98">
        <v>226.87510803604343</v>
      </c>
      <c r="M46" s="98">
        <v>204.59254086609337</v>
      </c>
      <c r="N46" s="98">
        <v>199.68904017724984</v>
      </c>
      <c r="O46" s="98">
        <v>221.63018459702849</v>
      </c>
      <c r="P46" s="98">
        <v>191.47660073843457</v>
      </c>
      <c r="Q46" s="98">
        <v>205.20508055986116</v>
      </c>
      <c r="R46" s="98">
        <v>211.2728595710249</v>
      </c>
      <c r="S46" s="98">
        <v>219.71807713883217</v>
      </c>
      <c r="T46" s="98">
        <v>202.18553981842598</v>
      </c>
      <c r="U46" s="98">
        <v>210.43096442830006</v>
      </c>
      <c r="V46" s="98">
        <v>224.46656356536855</v>
      </c>
      <c r="W46" s="98">
        <v>245.69006739362214</v>
      </c>
      <c r="DA46" s="63" t="s">
        <v>2284</v>
      </c>
    </row>
    <row r="47" spans="1:105" ht="12.95" customHeight="1" x14ac:dyDescent="0.25">
      <c r="A47" s="121" t="s">
        <v>92</v>
      </c>
      <c r="B47" s="122">
        <f t="shared" ref="B47:W47" si="20">B48</f>
        <v>0.42897074856828699</v>
      </c>
      <c r="C47" s="122">
        <f t="shared" si="20"/>
        <v>0.54138985111341165</v>
      </c>
      <c r="D47" s="122">
        <f t="shared" si="20"/>
        <v>0.60402092023348863</v>
      </c>
      <c r="E47" s="122">
        <f t="shared" si="20"/>
        <v>1.1007081591812222</v>
      </c>
      <c r="F47" s="122">
        <f t="shared" si="20"/>
        <v>0.71816197206743615</v>
      </c>
      <c r="G47" s="122">
        <f t="shared" si="20"/>
        <v>0.79947231091418081</v>
      </c>
      <c r="H47" s="122">
        <f t="shared" si="20"/>
        <v>0.99743359949118482</v>
      </c>
      <c r="I47" s="122">
        <f t="shared" si="20"/>
        <v>1.0244863353815752</v>
      </c>
      <c r="J47" s="122">
        <f t="shared" si="20"/>
        <v>0.92209283688657373</v>
      </c>
      <c r="K47" s="122">
        <f t="shared" si="20"/>
        <v>0.94160434489612188</v>
      </c>
      <c r="L47" s="122">
        <f t="shared" si="20"/>
        <v>1.0837841532518615</v>
      </c>
      <c r="M47" s="122">
        <f t="shared" si="20"/>
        <v>1.0395517034016533</v>
      </c>
      <c r="N47" s="122">
        <f t="shared" si="20"/>
        <v>1.2639252290861931</v>
      </c>
      <c r="O47" s="122">
        <f t="shared" si="20"/>
        <v>1.6401512638085602</v>
      </c>
      <c r="P47" s="122">
        <f t="shared" si="20"/>
        <v>1.0815865951853039</v>
      </c>
      <c r="Q47" s="122">
        <f t="shared" si="20"/>
        <v>1.8921710990224452</v>
      </c>
      <c r="R47" s="122">
        <f t="shared" si="20"/>
        <v>1.1253702363568963</v>
      </c>
      <c r="S47" s="122">
        <f t="shared" si="20"/>
        <v>1.403609089782675</v>
      </c>
      <c r="T47" s="122">
        <f t="shared" si="20"/>
        <v>1.2786221512047511</v>
      </c>
      <c r="U47" s="122">
        <f t="shared" si="20"/>
        <v>1.3370694145410076</v>
      </c>
      <c r="V47" s="122">
        <f t="shared" si="20"/>
        <v>1.2258073493351687</v>
      </c>
      <c r="W47" s="122">
        <f t="shared" si="20"/>
        <v>0.95101995365443814</v>
      </c>
      <c r="DA47" s="130" t="s">
        <v>2285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0.42897074856828699</v>
      </c>
      <c r="C48" s="98">
        <f>IF(RES_hhdet_fec!C48=0,0,RES_hhdet_fec!C48*1000*11630/RES_hhdet_num!C43)</f>
        <v>0.54138985111341165</v>
      </c>
      <c r="D48" s="98">
        <f>IF(RES_hhdet_fec!D48=0,0,RES_hhdet_fec!D48*1000*11630/RES_hhdet_num!D43)</f>
        <v>0.60402092023348863</v>
      </c>
      <c r="E48" s="98">
        <f>IF(RES_hhdet_fec!E48=0,0,RES_hhdet_fec!E48*1000*11630/RES_hhdet_num!E43)</f>
        <v>1.1007081591812222</v>
      </c>
      <c r="F48" s="98">
        <f>IF(RES_hhdet_fec!F48=0,0,RES_hhdet_fec!F48*1000*11630/RES_hhdet_num!F43)</f>
        <v>0.71816197206743615</v>
      </c>
      <c r="G48" s="98">
        <f>IF(RES_hhdet_fec!G48=0,0,RES_hhdet_fec!G48*1000*11630/RES_hhdet_num!G43)</f>
        <v>0.79947231091418081</v>
      </c>
      <c r="H48" s="98">
        <f>IF(RES_hhdet_fec!H48=0,0,RES_hhdet_fec!H48*1000*11630/RES_hhdet_num!H43)</f>
        <v>0.99743359949118482</v>
      </c>
      <c r="I48" s="98">
        <f>IF(RES_hhdet_fec!I48=0,0,RES_hhdet_fec!I48*1000*11630/RES_hhdet_num!I43)</f>
        <v>1.0244863353815752</v>
      </c>
      <c r="J48" s="98">
        <f>IF(RES_hhdet_fec!J48=0,0,RES_hhdet_fec!J48*1000*11630/RES_hhdet_num!J43)</f>
        <v>0.92209283688657373</v>
      </c>
      <c r="K48" s="98">
        <f>IF(RES_hhdet_fec!K48=0,0,RES_hhdet_fec!K48*1000*11630/RES_hhdet_num!K43)</f>
        <v>0.94160434489612188</v>
      </c>
      <c r="L48" s="98">
        <f>IF(RES_hhdet_fec!L48=0,0,RES_hhdet_fec!L48*1000*11630/RES_hhdet_num!L43)</f>
        <v>1.0837841532518615</v>
      </c>
      <c r="M48" s="98">
        <f>IF(RES_hhdet_fec!M48=0,0,RES_hhdet_fec!M48*1000*11630/RES_hhdet_num!M43)</f>
        <v>1.0395517034016533</v>
      </c>
      <c r="N48" s="98">
        <f>IF(RES_hhdet_fec!N48=0,0,RES_hhdet_fec!N48*1000*11630/RES_hhdet_num!N43)</f>
        <v>1.2639252290861931</v>
      </c>
      <c r="O48" s="98">
        <f>IF(RES_hhdet_fec!O48=0,0,RES_hhdet_fec!O48*1000*11630/RES_hhdet_num!O43)</f>
        <v>1.6401512638085602</v>
      </c>
      <c r="P48" s="98">
        <f>IF(RES_hhdet_fec!P48=0,0,RES_hhdet_fec!P48*1000*11630/RES_hhdet_num!P43)</f>
        <v>1.0815865951853039</v>
      </c>
      <c r="Q48" s="98">
        <f>IF(RES_hhdet_fec!Q48=0,0,RES_hhdet_fec!Q48*1000*11630/RES_hhdet_num!Q43)</f>
        <v>1.8921710990224452</v>
      </c>
      <c r="R48" s="98">
        <f>IF(RES_hhdet_fec!R48=0,0,RES_hhdet_fec!R48*1000*11630/RES_hhdet_num!R43)</f>
        <v>1.1253702363568963</v>
      </c>
      <c r="S48" s="98">
        <f>IF(RES_hhdet_fec!S48=0,0,RES_hhdet_fec!S48*1000*11630/RES_hhdet_num!S43)</f>
        <v>1.403609089782675</v>
      </c>
      <c r="T48" s="98">
        <f>IF(RES_hhdet_fec!T48=0,0,RES_hhdet_fec!T48*1000*11630/RES_hhdet_num!T43)</f>
        <v>1.2786221512047511</v>
      </c>
      <c r="U48" s="98">
        <f>IF(RES_hhdet_fec!U48=0,0,RES_hhdet_fec!U48*1000*11630/RES_hhdet_num!U43)</f>
        <v>1.3370694145410076</v>
      </c>
      <c r="V48" s="98">
        <f>IF(RES_hhdet_fec!V48=0,0,RES_hhdet_fec!V48*1000*11630/RES_hhdet_num!V43)</f>
        <v>1.2258073493351687</v>
      </c>
      <c r="W48" s="98">
        <f>IF(RES_hhdet_fec!W48=0,0,RES_hhdet_fec!W48*1000*11630/RES_hhdet_num!W43)</f>
        <v>0.95101995365443814</v>
      </c>
      <c r="DA48" s="63" t="s">
        <v>2286</v>
      </c>
    </row>
    <row r="49" spans="1:105" ht="12" customHeight="1" x14ac:dyDescent="0.25">
      <c r="A49" s="121" t="s">
        <v>55</v>
      </c>
      <c r="B49" s="122">
        <v>3053.8378777662256</v>
      </c>
      <c r="C49" s="122">
        <v>3083.0206913028301</v>
      </c>
      <c r="D49" s="122">
        <v>3258.9145894718122</v>
      </c>
      <c r="E49" s="122">
        <v>3308.9356198503374</v>
      </c>
      <c r="F49" s="122">
        <v>3321.2205915672089</v>
      </c>
      <c r="G49" s="122">
        <v>3027.1024293199057</v>
      </c>
      <c r="H49" s="122">
        <v>3196.0476091511036</v>
      </c>
      <c r="I49" s="122">
        <v>3102.2154573434291</v>
      </c>
      <c r="J49" s="122">
        <v>3175.4746026350253</v>
      </c>
      <c r="K49" s="122">
        <v>3345.2958771317967</v>
      </c>
      <c r="L49" s="122">
        <v>3472.4858073137339</v>
      </c>
      <c r="M49" s="122">
        <v>3497.4082438510327</v>
      </c>
      <c r="N49" s="122">
        <v>3256.6958389448992</v>
      </c>
      <c r="O49" s="122">
        <v>3450.577285005495</v>
      </c>
      <c r="P49" s="122">
        <v>3414.2597925591999</v>
      </c>
      <c r="Q49" s="122">
        <v>3279.2917796219226</v>
      </c>
      <c r="R49" s="122">
        <v>3215.9987213559602</v>
      </c>
      <c r="S49" s="122">
        <v>3175.6895535418776</v>
      </c>
      <c r="T49" s="122">
        <v>2921.4876908765805</v>
      </c>
      <c r="U49" s="122">
        <v>2955.209014112324</v>
      </c>
      <c r="V49" s="122">
        <v>2949.9949387333127</v>
      </c>
      <c r="W49" s="122">
        <v>3313.8171949112893</v>
      </c>
      <c r="DA49" s="130" t="s">
        <v>2287</v>
      </c>
    </row>
    <row r="50" spans="1:105" ht="12" customHeight="1" x14ac:dyDescent="0.25">
      <c r="A50" s="97" t="s">
        <v>138</v>
      </c>
      <c r="B50" s="98">
        <v>3408.280519454278</v>
      </c>
      <c r="C50" s="98">
        <v>3405.6731544749186</v>
      </c>
      <c r="D50" s="98">
        <v>3646.86390695515</v>
      </c>
      <c r="E50" s="98">
        <v>3738.2265150793269</v>
      </c>
      <c r="F50" s="98">
        <v>3737.4930149056768</v>
      </c>
      <c r="G50" s="98">
        <v>3396.42654751788</v>
      </c>
      <c r="H50" s="98">
        <v>3646.7523211789371</v>
      </c>
      <c r="I50" s="98">
        <v>3471.8360635159556</v>
      </c>
      <c r="J50" s="98">
        <v>3603.9797861185725</v>
      </c>
      <c r="K50" s="98">
        <v>3755.0796047803851</v>
      </c>
      <c r="L50" s="98">
        <v>3946.7766279566536</v>
      </c>
      <c r="M50" s="98">
        <v>4018.7262882991881</v>
      </c>
      <c r="N50" s="98">
        <v>3548.1234090112307</v>
      </c>
      <c r="O50" s="98">
        <v>3880.4038699608063</v>
      </c>
      <c r="P50" s="98">
        <v>3872.20491414255</v>
      </c>
      <c r="Q50" s="98">
        <v>3668.1411005220689</v>
      </c>
      <c r="R50" s="98">
        <v>3570.376650840994</v>
      </c>
      <c r="S50" s="98">
        <v>3548.629068331416</v>
      </c>
      <c r="T50" s="98">
        <v>3180.1508015993954</v>
      </c>
      <c r="U50" s="98">
        <v>3179.7268703696718</v>
      </c>
      <c r="V50" s="98">
        <v>3183.4703344392283</v>
      </c>
      <c r="W50" s="98">
        <v>3535.7444016200475</v>
      </c>
      <c r="DA50" s="63" t="s">
        <v>2288</v>
      </c>
    </row>
    <row r="51" spans="1:105" ht="12" customHeight="1" x14ac:dyDescent="0.25">
      <c r="A51" s="97" t="s">
        <v>137</v>
      </c>
      <c r="B51" s="98">
        <v>2433.968766274395</v>
      </c>
      <c r="C51" s="98">
        <v>2433.0011272746142</v>
      </c>
      <c r="D51" s="98">
        <v>2610.0938598083271</v>
      </c>
      <c r="E51" s="98">
        <v>2670.3751381444049</v>
      </c>
      <c r="F51" s="98">
        <v>2668.2624385100321</v>
      </c>
      <c r="G51" s="98">
        <v>2421.9813380928063</v>
      </c>
      <c r="H51" s="98">
        <v>2500.7450271609328</v>
      </c>
      <c r="I51" s="98">
        <v>2412.2392579865291</v>
      </c>
      <c r="J51" s="98">
        <v>2560.5039529336041</v>
      </c>
      <c r="K51" s="98">
        <v>2686.2619907887442</v>
      </c>
      <c r="L51" s="98">
        <v>2770.9447574954343</v>
      </c>
      <c r="M51" s="98">
        <v>2899.0773929274014</v>
      </c>
      <c r="N51" s="98">
        <v>2588.9688433818174</v>
      </c>
      <c r="O51" s="98">
        <v>2787.5763537421381</v>
      </c>
      <c r="P51" s="98">
        <v>2804.9117154845744</v>
      </c>
      <c r="Q51" s="98">
        <v>2582.9845611289825</v>
      </c>
      <c r="R51" s="98">
        <v>2511.4112871425382</v>
      </c>
      <c r="S51" s="98">
        <v>2586.253110966165</v>
      </c>
      <c r="T51" s="98">
        <v>2406.7574483805124</v>
      </c>
      <c r="U51" s="98">
        <v>2447.7822834568433</v>
      </c>
      <c r="V51" s="98">
        <v>2487.6367583273832</v>
      </c>
      <c r="W51" s="98">
        <v>2819.1324464818608</v>
      </c>
      <c r="DA51" s="63" t="s">
        <v>2289</v>
      </c>
    </row>
    <row r="52" spans="1:105" ht="12" customHeight="1" x14ac:dyDescent="0.25">
      <c r="A52" s="100" t="s">
        <v>216</v>
      </c>
      <c r="B52" s="101">
        <v>1276.1444635960925</v>
      </c>
      <c r="C52" s="101">
        <v>1270.2196936842852</v>
      </c>
      <c r="D52" s="101">
        <v>1363.5518145224651</v>
      </c>
      <c r="E52" s="101">
        <v>1382.6765780571557</v>
      </c>
      <c r="F52" s="101">
        <v>1375.7584061472141</v>
      </c>
      <c r="G52" s="101">
        <v>1244.9189317360981</v>
      </c>
      <c r="H52" s="101">
        <v>1108.2166814708769</v>
      </c>
      <c r="I52" s="101">
        <v>1113.7928373230704</v>
      </c>
      <c r="J52" s="101">
        <v>1259.6408294059966</v>
      </c>
      <c r="K52" s="101">
        <v>1336.0284301806553</v>
      </c>
      <c r="L52" s="101">
        <v>1242.1396610866511</v>
      </c>
      <c r="M52" s="101">
        <v>1392.9200256020299</v>
      </c>
      <c r="N52" s="101">
        <v>1219.4527167925594</v>
      </c>
      <c r="O52" s="101">
        <v>1140.9063075149918</v>
      </c>
      <c r="P52" s="101">
        <v>1163.3878492459</v>
      </c>
      <c r="Q52" s="101">
        <v>868.52480558229377</v>
      </c>
      <c r="R52" s="101">
        <v>765.20825164039377</v>
      </c>
      <c r="S52" s="101">
        <v>897.60769353849003</v>
      </c>
      <c r="T52" s="101">
        <v>930.16961856548551</v>
      </c>
      <c r="U52" s="101">
        <v>952.61172229049191</v>
      </c>
      <c r="V52" s="101">
        <v>978.61005679385687</v>
      </c>
      <c r="W52" s="101">
        <v>1143.7726036926106</v>
      </c>
      <c r="DA52" s="131" t="s">
        <v>2290</v>
      </c>
    </row>
    <row r="53" spans="1:105" ht="12" customHeight="1" x14ac:dyDescent="0.25">
      <c r="A53" s="103" t="s">
        <v>52</v>
      </c>
      <c r="B53" s="104">
        <v>1157.8243026783023</v>
      </c>
      <c r="C53" s="104">
        <v>1162.7814335903288</v>
      </c>
      <c r="D53" s="104">
        <v>1246.5420452858623</v>
      </c>
      <c r="E53" s="104">
        <v>1287.6985600872488</v>
      </c>
      <c r="F53" s="104">
        <v>1292.5040323628184</v>
      </c>
      <c r="G53" s="104">
        <v>1177.0624063567082</v>
      </c>
      <c r="H53" s="104">
        <v>1392.5283456900563</v>
      </c>
      <c r="I53" s="104">
        <v>1298.4464206634584</v>
      </c>
      <c r="J53" s="104">
        <v>1300.8631235276077</v>
      </c>
      <c r="K53" s="104">
        <v>1350.2335606080892</v>
      </c>
      <c r="L53" s="104">
        <v>1528.8050964087827</v>
      </c>
      <c r="M53" s="104">
        <v>1506.1573673253718</v>
      </c>
      <c r="N53" s="104">
        <v>1369.5161265892575</v>
      </c>
      <c r="O53" s="104">
        <v>1646.670046227146</v>
      </c>
      <c r="P53" s="104">
        <v>1641.5238662386737</v>
      </c>
      <c r="Q53" s="104">
        <v>1714.4597555466889</v>
      </c>
      <c r="R53" s="104">
        <v>1746.2030355021452</v>
      </c>
      <c r="S53" s="104">
        <v>1688.6454174276755</v>
      </c>
      <c r="T53" s="104">
        <v>1476.5878298150269</v>
      </c>
      <c r="U53" s="104">
        <v>1495.1705611663515</v>
      </c>
      <c r="V53" s="104">
        <v>1509.0267015335269</v>
      </c>
      <c r="W53" s="104">
        <v>1675.3598427892507</v>
      </c>
      <c r="DA53" s="132" t="s">
        <v>2291</v>
      </c>
    </row>
    <row r="54" spans="1:105" ht="12" customHeight="1" x14ac:dyDescent="0.25">
      <c r="A54" s="106" t="s">
        <v>122</v>
      </c>
      <c r="B54" s="101">
        <v>2704.7107399878892</v>
      </c>
      <c r="C54" s="101">
        <v>2799.0473687384961</v>
      </c>
      <c r="D54" s="101">
        <v>2897.9418605908349</v>
      </c>
      <c r="E54" s="101">
        <v>2918.7895132216859</v>
      </c>
      <c r="F54" s="101">
        <v>2927.8146039419094</v>
      </c>
      <c r="G54" s="101">
        <v>2711.2608120947693</v>
      </c>
      <c r="H54" s="101">
        <v>2816.8731149853475</v>
      </c>
      <c r="I54" s="101">
        <v>2831.07894133629</v>
      </c>
      <c r="J54" s="101">
        <v>2826.4045138348474</v>
      </c>
      <c r="K54" s="101">
        <v>3094.1705956038072</v>
      </c>
      <c r="L54" s="101">
        <v>3167.491011634389</v>
      </c>
      <c r="M54" s="101">
        <v>3091.6932114714427</v>
      </c>
      <c r="N54" s="101">
        <v>3189.2347340592737</v>
      </c>
      <c r="O54" s="101">
        <v>3214.4367322843864</v>
      </c>
      <c r="P54" s="101">
        <v>3139.8148962095393</v>
      </c>
      <c r="Q54" s="101">
        <v>3110.3841204634164</v>
      </c>
      <c r="R54" s="101">
        <v>3079.747342125695</v>
      </c>
      <c r="S54" s="101">
        <v>2969.6325910853902</v>
      </c>
      <c r="T54" s="101">
        <v>2818.0739731410195</v>
      </c>
      <c r="U54" s="101">
        <v>2875.7557478534577</v>
      </c>
      <c r="V54" s="101">
        <v>2808.6183009796196</v>
      </c>
      <c r="W54" s="101">
        <v>3174.4087434193975</v>
      </c>
      <c r="DA54" s="131" t="s">
        <v>2292</v>
      </c>
    </row>
    <row r="55" spans="1:105" ht="12" customHeight="1" x14ac:dyDescent="0.25">
      <c r="A55" s="107" t="s">
        <v>121</v>
      </c>
      <c r="B55" s="104">
        <v>2154.9212692791007</v>
      </c>
      <c r="C55" s="104">
        <v>2235.359530321477</v>
      </c>
      <c r="D55" s="104">
        <v>2323.1315018705022</v>
      </c>
      <c r="E55" s="104">
        <v>2342.5822892909446</v>
      </c>
      <c r="F55" s="104">
        <v>2354.0462419238843</v>
      </c>
      <c r="G55" s="104">
        <v>2185.8487751714347</v>
      </c>
      <c r="H55" s="104">
        <v>2229.3609531757847</v>
      </c>
      <c r="I55" s="104">
        <v>2261.1826133340342</v>
      </c>
      <c r="J55" s="104">
        <v>2282.7112489923252</v>
      </c>
      <c r="K55" s="104">
        <v>2507.1992427411583</v>
      </c>
      <c r="L55" s="104">
        <v>2533.4333812554423</v>
      </c>
      <c r="M55" s="104">
        <v>2504.1793209551147</v>
      </c>
      <c r="N55" s="104">
        <v>2584.4461433794472</v>
      </c>
      <c r="O55" s="104">
        <v>2570.0146400605176</v>
      </c>
      <c r="P55" s="104">
        <v>2529.1728397415968</v>
      </c>
      <c r="Q55" s="104">
        <v>2466.0432373458511</v>
      </c>
      <c r="R55" s="104">
        <v>2437.3081935751802</v>
      </c>
      <c r="S55" s="104">
        <v>2393.5025368012803</v>
      </c>
      <c r="T55" s="104">
        <v>2317.7857122850392</v>
      </c>
      <c r="U55" s="104">
        <v>2387.0617055254434</v>
      </c>
      <c r="V55" s="104">
        <v>2351.3877842815004</v>
      </c>
      <c r="W55" s="104">
        <v>2686.3837070820969</v>
      </c>
      <c r="DA55" s="132" t="s">
        <v>2293</v>
      </c>
    </row>
    <row r="56" spans="1:105" ht="12" customHeight="1" x14ac:dyDescent="0.25">
      <c r="A56" s="108" t="s">
        <v>53</v>
      </c>
      <c r="B56" s="98">
        <v>1012.6321385424105</v>
      </c>
      <c r="C56" s="98">
        <v>1043.1339116331121</v>
      </c>
      <c r="D56" s="98">
        <v>1083.4826595632007</v>
      </c>
      <c r="E56" s="98">
        <v>1080.4487754621559</v>
      </c>
      <c r="F56" s="98">
        <v>1080.8911116650372</v>
      </c>
      <c r="G56" s="98">
        <v>1000.5892319855434</v>
      </c>
      <c r="H56" s="98">
        <v>865.80477928258051</v>
      </c>
      <c r="I56" s="98">
        <v>918.84552831850249</v>
      </c>
      <c r="J56" s="98">
        <v>997.40762709932267</v>
      </c>
      <c r="K56" s="98">
        <v>1117.0240786268437</v>
      </c>
      <c r="L56" s="98">
        <v>1009.7878723155345</v>
      </c>
      <c r="M56" s="98">
        <v>1075.1434083554807</v>
      </c>
      <c r="N56" s="98">
        <v>1092.4745639031253</v>
      </c>
      <c r="O56" s="98">
        <v>945.51066256415425</v>
      </c>
      <c r="P56" s="98">
        <v>935.97458104572763</v>
      </c>
      <c r="Q56" s="98">
        <v>731.92362374245727</v>
      </c>
      <c r="R56" s="98">
        <v>653.34699643296767</v>
      </c>
      <c r="S56" s="98">
        <v>741.64620232656591</v>
      </c>
      <c r="T56" s="98">
        <v>811.47673991233137</v>
      </c>
      <c r="U56" s="98">
        <v>855.50036863762864</v>
      </c>
      <c r="V56" s="98">
        <v>860.27816851194257</v>
      </c>
      <c r="W56" s="98">
        <v>1020.4881362633386</v>
      </c>
      <c r="DA56" s="63" t="s">
        <v>2294</v>
      </c>
    </row>
    <row r="57" spans="1:105" ht="12" customHeight="1" x14ac:dyDescent="0.25">
      <c r="A57" s="108" t="s">
        <v>52</v>
      </c>
      <c r="B57" s="98">
        <v>1142.2891307366901</v>
      </c>
      <c r="C57" s="98">
        <v>1192.2256186883649</v>
      </c>
      <c r="D57" s="98">
        <v>1239.6488423073015</v>
      </c>
      <c r="E57" s="98">
        <v>1262.1335138287891</v>
      </c>
      <c r="F57" s="98">
        <v>1273.1551302588471</v>
      </c>
      <c r="G57" s="98">
        <v>1185.2595431858913</v>
      </c>
      <c r="H57" s="98">
        <v>1363.5561738932045</v>
      </c>
      <c r="I57" s="98">
        <v>1342.3370850155316</v>
      </c>
      <c r="J57" s="98">
        <v>1285.3036218930029</v>
      </c>
      <c r="K57" s="98">
        <v>1390.1751641143148</v>
      </c>
      <c r="L57" s="98">
        <v>1523.6455089399078</v>
      </c>
      <c r="M57" s="98">
        <v>1429.035912599634</v>
      </c>
      <c r="N57" s="98">
        <v>1491.9715794763219</v>
      </c>
      <c r="O57" s="98">
        <v>1624.5039774963629</v>
      </c>
      <c r="P57" s="98">
        <v>1593.1982586958691</v>
      </c>
      <c r="Q57" s="98">
        <v>1734.1196136033941</v>
      </c>
      <c r="R57" s="98">
        <v>1783.9611971422128</v>
      </c>
      <c r="S57" s="98">
        <v>1651.8563344747145</v>
      </c>
      <c r="T57" s="98">
        <v>1506.3089723727076</v>
      </c>
      <c r="U57" s="98">
        <v>1531.5613368878148</v>
      </c>
      <c r="V57" s="98">
        <v>1491.1096157695581</v>
      </c>
      <c r="W57" s="98">
        <v>1665.8955708187589</v>
      </c>
      <c r="DA57" s="63" t="s">
        <v>2295</v>
      </c>
    </row>
    <row r="58" spans="1:105" ht="12" customHeight="1" x14ac:dyDescent="0.25">
      <c r="A58" s="121" t="s">
        <v>54</v>
      </c>
      <c r="B58" s="122">
        <v>366.79197890588392</v>
      </c>
      <c r="C58" s="122">
        <v>421.6245035187747</v>
      </c>
      <c r="D58" s="122">
        <v>440.62351299158638</v>
      </c>
      <c r="E58" s="122">
        <v>438.50225139496331</v>
      </c>
      <c r="F58" s="122">
        <v>465.76307295813348</v>
      </c>
      <c r="G58" s="122">
        <v>376.52167699620099</v>
      </c>
      <c r="H58" s="122">
        <v>436.93140306355281</v>
      </c>
      <c r="I58" s="122">
        <v>380.75009389508051</v>
      </c>
      <c r="J58" s="122">
        <v>411.61917544696831</v>
      </c>
      <c r="K58" s="122">
        <v>519.25238814332988</v>
      </c>
      <c r="L58" s="122">
        <v>524.20545022603096</v>
      </c>
      <c r="M58" s="122">
        <v>516.07738841265621</v>
      </c>
      <c r="N58" s="122">
        <v>529.73112212438753</v>
      </c>
      <c r="O58" s="122">
        <v>516.02147913000636</v>
      </c>
      <c r="P58" s="122">
        <v>536.90174355478393</v>
      </c>
      <c r="Q58" s="122">
        <v>514.9217053632517</v>
      </c>
      <c r="R58" s="122">
        <v>523.76716089376089</v>
      </c>
      <c r="S58" s="122">
        <v>520.61018074801939</v>
      </c>
      <c r="T58" s="122">
        <v>509.89088954028222</v>
      </c>
      <c r="U58" s="122">
        <v>516.034617071291</v>
      </c>
      <c r="V58" s="122">
        <v>501.32796907027358</v>
      </c>
      <c r="W58" s="122">
        <v>563.44324297017556</v>
      </c>
      <c r="DA58" s="130" t="s">
        <v>2296</v>
      </c>
    </row>
    <row r="59" spans="1:105" ht="12" customHeight="1" x14ac:dyDescent="0.25">
      <c r="A59" s="97" t="s">
        <v>50</v>
      </c>
      <c r="B59" s="98">
        <v>455.77013125279495</v>
      </c>
      <c r="C59" s="98">
        <v>525.54041663410294</v>
      </c>
      <c r="D59" s="98">
        <v>554.03787435291133</v>
      </c>
      <c r="E59" s="98">
        <v>530.2791755264426</v>
      </c>
      <c r="F59" s="98">
        <v>575.94127468016563</v>
      </c>
      <c r="G59" s="98">
        <v>481.05829988149708</v>
      </c>
      <c r="H59" s="98">
        <v>549.53770144044552</v>
      </c>
      <c r="I59" s="98">
        <v>479.14579427543606</v>
      </c>
      <c r="J59" s="98">
        <v>512.24642349552437</v>
      </c>
      <c r="K59" s="98">
        <v>664.79826375555183</v>
      </c>
      <c r="L59" s="98">
        <v>714.76402139558184</v>
      </c>
      <c r="M59" s="98">
        <v>661.13835429694029</v>
      </c>
      <c r="N59" s="98">
        <v>562.35149171063119</v>
      </c>
      <c r="O59" s="98">
        <v>562.81771164596228</v>
      </c>
      <c r="P59" s="98">
        <v>629.30605282978877</v>
      </c>
      <c r="Q59" s="98">
        <v>695.69588707745152</v>
      </c>
      <c r="R59" s="98">
        <v>734.0176952591172</v>
      </c>
      <c r="S59" s="98">
        <v>705.76972371334807</v>
      </c>
      <c r="T59" s="98">
        <v>656.0668680895559</v>
      </c>
      <c r="U59" s="98">
        <v>671.69573592843233</v>
      </c>
      <c r="V59" s="98">
        <v>650.23191891989973</v>
      </c>
      <c r="W59" s="98">
        <v>818.35165170825371</v>
      </c>
      <c r="DA59" s="63" t="s">
        <v>2297</v>
      </c>
    </row>
    <row r="60" spans="1:105" ht="12" customHeight="1" x14ac:dyDescent="0.25">
      <c r="A60" s="109" t="s">
        <v>120</v>
      </c>
      <c r="B60" s="33">
        <v>366.20769432132386</v>
      </c>
      <c r="C60" s="33">
        <v>420.96075642843323</v>
      </c>
      <c r="D60" s="33">
        <v>439.94314164236488</v>
      </c>
      <c r="E60" s="33">
        <v>437.98099134833785</v>
      </c>
      <c r="F60" s="33">
        <v>465.14977086346408</v>
      </c>
      <c r="G60" s="33">
        <v>375.94667747557645</v>
      </c>
      <c r="H60" s="33">
        <v>436.3371611431528</v>
      </c>
      <c r="I60" s="33">
        <v>380.25356122066984</v>
      </c>
      <c r="J60" s="33">
        <v>411.14175856454017</v>
      </c>
      <c r="K60" s="33">
        <v>518.61381847824111</v>
      </c>
      <c r="L60" s="33">
        <v>523.4701554215444</v>
      </c>
      <c r="M60" s="33">
        <v>515.62294974617612</v>
      </c>
      <c r="N60" s="33">
        <v>529.65267710649016</v>
      </c>
      <c r="O60" s="33">
        <v>515.92829339063007</v>
      </c>
      <c r="P60" s="33">
        <v>536.71469794324162</v>
      </c>
      <c r="Q60" s="33">
        <v>514.51012899788122</v>
      </c>
      <c r="R60" s="33">
        <v>523.25135417949275</v>
      </c>
      <c r="S60" s="33">
        <v>520.15240544056678</v>
      </c>
      <c r="T60" s="33">
        <v>509.5456814272215</v>
      </c>
      <c r="U60" s="33">
        <v>515.67217060239489</v>
      </c>
      <c r="V60" s="33">
        <v>500.98194401398229</v>
      </c>
      <c r="W60" s="33">
        <v>562.8175058443228</v>
      </c>
      <c r="DA60" s="60" t="s">
        <v>2298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20203.153757408585</v>
      </c>
      <c r="C62" s="117">
        <f t="shared" si="21"/>
        <v>21862.33524141106</v>
      </c>
      <c r="D62" s="117">
        <f t="shared" si="21"/>
        <v>19989.8385221272</v>
      </c>
      <c r="E62" s="117">
        <f t="shared" si="21"/>
        <v>19883.188317187083</v>
      </c>
      <c r="F62" s="117">
        <f t="shared" si="21"/>
        <v>18253.076919867806</v>
      </c>
      <c r="G62" s="117">
        <f t="shared" si="21"/>
        <v>20745.836230890676</v>
      </c>
      <c r="H62" s="117">
        <f t="shared" si="21"/>
        <v>19471.245544401248</v>
      </c>
      <c r="I62" s="117">
        <f t="shared" si="21"/>
        <v>17787.538965546901</v>
      </c>
      <c r="J62" s="117">
        <f t="shared" si="21"/>
        <v>18332.546654871541</v>
      </c>
      <c r="K62" s="117">
        <f t="shared" si="21"/>
        <v>18943.290116803946</v>
      </c>
      <c r="L62" s="117">
        <f t="shared" si="21"/>
        <v>20614.41717626436</v>
      </c>
      <c r="M62" s="117">
        <f t="shared" si="21"/>
        <v>18766.803507641282</v>
      </c>
      <c r="N62" s="117">
        <f t="shared" si="21"/>
        <v>19338.475034551684</v>
      </c>
      <c r="O62" s="117">
        <f t="shared" si="21"/>
        <v>19666.284397619012</v>
      </c>
      <c r="P62" s="117">
        <f t="shared" si="21"/>
        <v>17232.213194621621</v>
      </c>
      <c r="Q62" s="117">
        <f t="shared" si="21"/>
        <v>18202.140568878596</v>
      </c>
      <c r="R62" s="117">
        <f t="shared" ref="R62:V62" si="22">R63+R66+R68+R77</f>
        <v>19441.372859181349</v>
      </c>
      <c r="S62" s="117">
        <f t="shared" si="22"/>
        <v>18819.105315467234</v>
      </c>
      <c r="T62" s="117">
        <f t="shared" si="22"/>
        <v>17181.268211069331</v>
      </c>
      <c r="U62" s="117">
        <f t="shared" si="22"/>
        <v>17976.159109378608</v>
      </c>
      <c r="V62" s="117">
        <f t="shared" si="22"/>
        <v>18020.732253305709</v>
      </c>
      <c r="W62" s="117">
        <f t="shared" ref="W62" si="23">W63+W66+W68+W77</f>
        <v>19762.41760198538</v>
      </c>
      <c r="DA62" s="129" t="s">
        <v>2299</v>
      </c>
    </row>
    <row r="63" spans="1:105" ht="12.95" customHeight="1" x14ac:dyDescent="0.25">
      <c r="A63" s="121" t="s">
        <v>57</v>
      </c>
      <c r="B63" s="122">
        <f t="shared" ref="B63:Q63" si="24">SUM(B64:B65)</f>
        <v>16899.533618506623</v>
      </c>
      <c r="C63" s="122">
        <f t="shared" si="24"/>
        <v>18317.549540969721</v>
      </c>
      <c r="D63" s="122">
        <f t="shared" si="24"/>
        <v>16383.278561162648</v>
      </c>
      <c r="E63" s="122">
        <f t="shared" si="24"/>
        <v>16277.166611707677</v>
      </c>
      <c r="F63" s="122">
        <f t="shared" si="24"/>
        <v>14760.57379101914</v>
      </c>
      <c r="G63" s="122">
        <f t="shared" si="24"/>
        <v>17297.240337009669</v>
      </c>
      <c r="H63" s="122">
        <f t="shared" si="24"/>
        <v>15949.188934024292</v>
      </c>
      <c r="I63" s="122">
        <f t="shared" si="24"/>
        <v>14454.158026049716</v>
      </c>
      <c r="J63" s="122">
        <f t="shared" si="24"/>
        <v>14939.850056266196</v>
      </c>
      <c r="K63" s="122">
        <f t="shared" si="24"/>
        <v>15210.171368460287</v>
      </c>
      <c r="L63" s="122">
        <f t="shared" si="24"/>
        <v>16882.669773791898</v>
      </c>
      <c r="M63" s="122">
        <f t="shared" si="24"/>
        <v>14979.443117376199</v>
      </c>
      <c r="N63" s="122">
        <f t="shared" si="24"/>
        <v>15546.741066206432</v>
      </c>
      <c r="O63" s="122">
        <f t="shared" si="24"/>
        <v>15983.193543313348</v>
      </c>
      <c r="P63" s="122">
        <f t="shared" si="24"/>
        <v>13464.355347987421</v>
      </c>
      <c r="Q63" s="122">
        <f t="shared" si="24"/>
        <v>14621.462564919275</v>
      </c>
      <c r="R63" s="122">
        <f t="shared" ref="R63:V63" si="25">SUM(R64:R65)</f>
        <v>15878.741684579245</v>
      </c>
      <c r="S63" s="122">
        <f t="shared" si="25"/>
        <v>15334.22196818983</v>
      </c>
      <c r="T63" s="122">
        <f t="shared" si="25"/>
        <v>13923.45578147888</v>
      </c>
      <c r="U63" s="122">
        <f t="shared" si="25"/>
        <v>14747.15416148616</v>
      </c>
      <c r="V63" s="122">
        <f t="shared" si="25"/>
        <v>14820.3121757439</v>
      </c>
      <c r="W63" s="122">
        <f t="shared" ref="W63" si="26">SUM(W64:W65)</f>
        <v>16112.305816742883</v>
      </c>
      <c r="DA63" s="130" t="s">
        <v>2300</v>
      </c>
    </row>
    <row r="64" spans="1:105" ht="12" customHeight="1" x14ac:dyDescent="0.25">
      <c r="A64" s="97" t="s">
        <v>217</v>
      </c>
      <c r="B64" s="98">
        <v>16648.099780800549</v>
      </c>
      <c r="C64" s="98">
        <v>18047.128074561526</v>
      </c>
      <c r="D64" s="98">
        <v>16144.806908510554</v>
      </c>
      <c r="E64" s="98">
        <v>16040.578709894919</v>
      </c>
      <c r="F64" s="98">
        <v>14547.995415982283</v>
      </c>
      <c r="G64" s="98">
        <v>17071.606353316532</v>
      </c>
      <c r="H64" s="98">
        <v>15736.251179063584</v>
      </c>
      <c r="I64" s="98">
        <v>14265.321732067423</v>
      </c>
      <c r="J64" s="98">
        <v>14744.324902840855</v>
      </c>
      <c r="K64" s="98">
        <v>15009.871572828402</v>
      </c>
      <c r="L64" s="98">
        <v>16658.388228416625</v>
      </c>
      <c r="M64" s="98">
        <v>14778.935654607991</v>
      </c>
      <c r="N64" s="98">
        <v>15336.14079239085</v>
      </c>
      <c r="O64" s="98">
        <v>15764.027615191391</v>
      </c>
      <c r="P64" s="98">
        <v>13279.625548005748</v>
      </c>
      <c r="Q64" s="98">
        <v>14419.896454934527</v>
      </c>
      <c r="R64" s="98">
        <v>15657.313704432192</v>
      </c>
      <c r="S64" s="98">
        <v>15117.287964130719</v>
      </c>
      <c r="T64" s="98">
        <v>13723.590382791182</v>
      </c>
      <c r="U64" s="98">
        <v>14532.173748072277</v>
      </c>
      <c r="V64" s="98">
        <v>14601.092061168602</v>
      </c>
      <c r="W64" s="98">
        <v>15870.605032206915</v>
      </c>
      <c r="DA64" s="63" t="s">
        <v>2301</v>
      </c>
    </row>
    <row r="65" spans="1:105" ht="12" customHeight="1" x14ac:dyDescent="0.25">
      <c r="A65" s="97" t="s">
        <v>53</v>
      </c>
      <c r="B65" s="98">
        <v>251.43383770607403</v>
      </c>
      <c r="C65" s="98">
        <v>270.42146640819652</v>
      </c>
      <c r="D65" s="98">
        <v>238.47165265209318</v>
      </c>
      <c r="E65" s="98">
        <v>236.58790181275788</v>
      </c>
      <c r="F65" s="98">
        <v>212.57837503685704</v>
      </c>
      <c r="G65" s="98">
        <v>225.63398369313722</v>
      </c>
      <c r="H65" s="98">
        <v>212.93775496070876</v>
      </c>
      <c r="I65" s="98">
        <v>188.83629398229229</v>
      </c>
      <c r="J65" s="98">
        <v>195.52515342533965</v>
      </c>
      <c r="K65" s="98">
        <v>200.29979563188485</v>
      </c>
      <c r="L65" s="98">
        <v>224.28154537527507</v>
      </c>
      <c r="M65" s="98">
        <v>200.50746276820712</v>
      </c>
      <c r="N65" s="98">
        <v>210.60027381558288</v>
      </c>
      <c r="O65" s="98">
        <v>219.16592812195611</v>
      </c>
      <c r="P65" s="98">
        <v>184.72979998167253</v>
      </c>
      <c r="Q65" s="98">
        <v>201.5661099847475</v>
      </c>
      <c r="R65" s="98">
        <v>221.42798014705207</v>
      </c>
      <c r="S65" s="98">
        <v>216.93400405911015</v>
      </c>
      <c r="T65" s="98">
        <v>199.86539868769708</v>
      </c>
      <c r="U65" s="98">
        <v>214.98041341388225</v>
      </c>
      <c r="V65" s="98">
        <v>219.22011457529894</v>
      </c>
      <c r="W65" s="98">
        <v>241.70078453596795</v>
      </c>
      <c r="DA65" s="63" t="s">
        <v>2302</v>
      </c>
    </row>
    <row r="66" spans="1:105" ht="12.95" customHeight="1" x14ac:dyDescent="0.25">
      <c r="A66" s="121" t="s">
        <v>92</v>
      </c>
      <c r="B66" s="122">
        <f t="shared" ref="B66:W66" si="27">B67</f>
        <v>0.42902289816381001</v>
      </c>
      <c r="C66" s="122">
        <f t="shared" si="27"/>
        <v>0.54736016397256393</v>
      </c>
      <c r="D66" s="122">
        <f t="shared" si="27"/>
        <v>0.60891089101292106</v>
      </c>
      <c r="E66" s="122">
        <f t="shared" si="27"/>
        <v>1.1377510823083701</v>
      </c>
      <c r="F66" s="122">
        <f t="shared" si="27"/>
        <v>0.75857996747071876</v>
      </c>
      <c r="G66" s="122">
        <f t="shared" si="27"/>
        <v>0.88555757364671372</v>
      </c>
      <c r="H66" s="122">
        <f t="shared" si="27"/>
        <v>1.2495638402894405</v>
      </c>
      <c r="I66" s="122">
        <f t="shared" si="27"/>
        <v>1.3863846319397275</v>
      </c>
      <c r="J66" s="122">
        <f t="shared" si="27"/>
        <v>1.2745651486194345</v>
      </c>
      <c r="K66" s="122">
        <f t="shared" si="27"/>
        <v>1.3173137945775317</v>
      </c>
      <c r="L66" s="122">
        <f t="shared" si="27"/>
        <v>1.4691792884562285</v>
      </c>
      <c r="M66" s="122">
        <f t="shared" si="27"/>
        <v>1.3079023444580522</v>
      </c>
      <c r="N66" s="122">
        <f t="shared" si="27"/>
        <v>1.4064719254034301</v>
      </c>
      <c r="O66" s="122">
        <f t="shared" si="27"/>
        <v>1.6274135121225097</v>
      </c>
      <c r="P66" s="122">
        <f t="shared" si="27"/>
        <v>0.93805946638993376</v>
      </c>
      <c r="Q66" s="122">
        <f t="shared" si="27"/>
        <v>1.5209946451868563</v>
      </c>
      <c r="R66" s="122">
        <f t="shared" si="27"/>
        <v>0.9107372042531785</v>
      </c>
      <c r="S66" s="122">
        <f t="shared" si="27"/>
        <v>1.2425684206883247</v>
      </c>
      <c r="T66" s="122">
        <f t="shared" si="27"/>
        <v>1.240428359896341</v>
      </c>
      <c r="U66" s="122">
        <f t="shared" si="27"/>
        <v>1.4034445266448703</v>
      </c>
      <c r="V66" s="122">
        <f t="shared" si="27"/>
        <v>1.4069832468860826</v>
      </c>
      <c r="W66" s="122">
        <f t="shared" si="27"/>
        <v>1.1736849317680149</v>
      </c>
      <c r="DA66" s="130" t="s">
        <v>2303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0.42902289816381001</v>
      </c>
      <c r="C67" s="98">
        <f>IF(RES_hhdet_fec!C67=0,0,RES_hhdet_fec!C67*1000*11630/RES_hhdet_num!C62)</f>
        <v>0.54736016397256393</v>
      </c>
      <c r="D67" s="98">
        <f>IF(RES_hhdet_fec!D67=0,0,RES_hhdet_fec!D67*1000*11630/RES_hhdet_num!D62)</f>
        <v>0.60891089101292106</v>
      </c>
      <c r="E67" s="98">
        <f>IF(RES_hhdet_fec!E67=0,0,RES_hhdet_fec!E67*1000*11630/RES_hhdet_num!E62)</f>
        <v>1.1377510823083701</v>
      </c>
      <c r="F67" s="98">
        <f>IF(RES_hhdet_fec!F67=0,0,RES_hhdet_fec!F67*1000*11630/RES_hhdet_num!F62)</f>
        <v>0.75857996747071876</v>
      </c>
      <c r="G67" s="98">
        <f>IF(RES_hhdet_fec!G67=0,0,RES_hhdet_fec!G67*1000*11630/RES_hhdet_num!G62)</f>
        <v>0.88555757364671372</v>
      </c>
      <c r="H67" s="98">
        <f>IF(RES_hhdet_fec!H67=0,0,RES_hhdet_fec!H67*1000*11630/RES_hhdet_num!H62)</f>
        <v>1.2495638402894405</v>
      </c>
      <c r="I67" s="98">
        <f>IF(RES_hhdet_fec!I67=0,0,RES_hhdet_fec!I67*1000*11630/RES_hhdet_num!I62)</f>
        <v>1.3863846319397275</v>
      </c>
      <c r="J67" s="98">
        <f>IF(RES_hhdet_fec!J67=0,0,RES_hhdet_fec!J67*1000*11630/RES_hhdet_num!J62)</f>
        <v>1.2745651486194345</v>
      </c>
      <c r="K67" s="98">
        <f>IF(RES_hhdet_fec!K67=0,0,RES_hhdet_fec!K67*1000*11630/RES_hhdet_num!K62)</f>
        <v>1.3173137945775317</v>
      </c>
      <c r="L67" s="98">
        <f>IF(RES_hhdet_fec!L67=0,0,RES_hhdet_fec!L67*1000*11630/RES_hhdet_num!L62)</f>
        <v>1.4691792884562285</v>
      </c>
      <c r="M67" s="98">
        <f>IF(RES_hhdet_fec!M67=0,0,RES_hhdet_fec!M67*1000*11630/RES_hhdet_num!M62)</f>
        <v>1.3079023444580522</v>
      </c>
      <c r="N67" s="98">
        <f>IF(RES_hhdet_fec!N67=0,0,RES_hhdet_fec!N67*1000*11630/RES_hhdet_num!N62)</f>
        <v>1.4064719254034301</v>
      </c>
      <c r="O67" s="98">
        <f>IF(RES_hhdet_fec!O67=0,0,RES_hhdet_fec!O67*1000*11630/RES_hhdet_num!O62)</f>
        <v>1.6274135121225097</v>
      </c>
      <c r="P67" s="98">
        <f>IF(RES_hhdet_fec!P67=0,0,RES_hhdet_fec!P67*1000*11630/RES_hhdet_num!P62)</f>
        <v>0.93805946638993376</v>
      </c>
      <c r="Q67" s="98">
        <f>IF(RES_hhdet_fec!Q67=0,0,RES_hhdet_fec!Q67*1000*11630/RES_hhdet_num!Q62)</f>
        <v>1.5209946451868563</v>
      </c>
      <c r="R67" s="98">
        <f>IF(RES_hhdet_fec!R67=0,0,RES_hhdet_fec!R67*1000*11630/RES_hhdet_num!R62)</f>
        <v>0.9107372042531785</v>
      </c>
      <c r="S67" s="98">
        <f>IF(RES_hhdet_fec!S67=0,0,RES_hhdet_fec!S67*1000*11630/RES_hhdet_num!S62)</f>
        <v>1.2425684206883247</v>
      </c>
      <c r="T67" s="98">
        <f>IF(RES_hhdet_fec!T67=0,0,RES_hhdet_fec!T67*1000*11630/RES_hhdet_num!T62)</f>
        <v>1.240428359896341</v>
      </c>
      <c r="U67" s="98">
        <f>IF(RES_hhdet_fec!U67=0,0,RES_hhdet_fec!U67*1000*11630/RES_hhdet_num!U62)</f>
        <v>1.4034445266448703</v>
      </c>
      <c r="V67" s="98">
        <f>IF(RES_hhdet_fec!V67=0,0,RES_hhdet_fec!V67*1000*11630/RES_hhdet_num!V62)</f>
        <v>1.4069832468860826</v>
      </c>
      <c r="W67" s="98">
        <f>IF(RES_hhdet_fec!W67=0,0,RES_hhdet_fec!W67*1000*11630/RES_hhdet_num!W62)</f>
        <v>1.1736849317680149</v>
      </c>
      <c r="DA67" s="63" t="s">
        <v>2304</v>
      </c>
    </row>
    <row r="68" spans="1:105" ht="12" customHeight="1" x14ac:dyDescent="0.25">
      <c r="A68" s="121" t="s">
        <v>55</v>
      </c>
      <c r="B68" s="122">
        <v>2920.8656619001331</v>
      </c>
      <c r="C68" s="122">
        <v>3100.2558284873144</v>
      </c>
      <c r="D68" s="122">
        <v>3144.8512518601883</v>
      </c>
      <c r="E68" s="122">
        <v>3146.3790329381613</v>
      </c>
      <c r="F68" s="122">
        <v>3011.7472424912949</v>
      </c>
      <c r="G68" s="122">
        <v>3043.5358301771244</v>
      </c>
      <c r="H68" s="122">
        <v>3056.3088281208943</v>
      </c>
      <c r="I68" s="122">
        <v>2933.3244398368533</v>
      </c>
      <c r="J68" s="122">
        <v>2958.1891660734927</v>
      </c>
      <c r="K68" s="122">
        <v>3183.225158391635</v>
      </c>
      <c r="L68" s="122">
        <v>3176.948466390158</v>
      </c>
      <c r="M68" s="122">
        <v>3236.8715988783047</v>
      </c>
      <c r="N68" s="122">
        <v>3233.2211878907096</v>
      </c>
      <c r="O68" s="122">
        <v>3135.0421252085412</v>
      </c>
      <c r="P68" s="122">
        <v>3202.0585177956086</v>
      </c>
      <c r="Q68" s="122">
        <v>3038.3336497260434</v>
      </c>
      <c r="R68" s="122">
        <v>3015.7552912370993</v>
      </c>
      <c r="S68" s="122">
        <v>2938.0375585350398</v>
      </c>
      <c r="T68" s="122">
        <v>2724.2088902541295</v>
      </c>
      <c r="U68" s="122">
        <v>2686.5645346915103</v>
      </c>
      <c r="V68" s="122">
        <v>2669.1001158971726</v>
      </c>
      <c r="W68" s="122">
        <v>3052.8676879683762</v>
      </c>
      <c r="DA68" s="130" t="s">
        <v>2305</v>
      </c>
    </row>
    <row r="69" spans="1:105" ht="12" customHeight="1" x14ac:dyDescent="0.25">
      <c r="A69" s="97" t="s">
        <v>134</v>
      </c>
      <c r="B69" s="98">
        <v>3157.4041574631328</v>
      </c>
      <c r="C69" s="98">
        <v>3397.0269408879549</v>
      </c>
      <c r="D69" s="98">
        <v>3406.4263918106617</v>
      </c>
      <c r="E69" s="98">
        <v>3402.6451884135527</v>
      </c>
      <c r="F69" s="98">
        <v>3188.2463172662383</v>
      </c>
      <c r="G69" s="98">
        <v>3398.0222893679165</v>
      </c>
      <c r="H69" s="98">
        <v>3378.3445604027788</v>
      </c>
      <c r="I69" s="98">
        <v>3157.450380995268</v>
      </c>
      <c r="J69" s="98">
        <v>3200.6207630203135</v>
      </c>
      <c r="K69" s="98">
        <v>3434.1204191830357</v>
      </c>
      <c r="L69" s="98">
        <v>3385.0445893861156</v>
      </c>
      <c r="M69" s="98">
        <v>3488.5022592121209</v>
      </c>
      <c r="N69" s="98">
        <v>3424.5077281968315</v>
      </c>
      <c r="O69" s="98">
        <v>3270.0799423302005</v>
      </c>
      <c r="P69" s="98">
        <v>3399.283349107056</v>
      </c>
      <c r="Q69" s="98">
        <v>3179.0848298455171</v>
      </c>
      <c r="R69" s="98">
        <v>3159.8888468837636</v>
      </c>
      <c r="S69" s="98">
        <v>3075.8181472026013</v>
      </c>
      <c r="T69" s="98">
        <v>2805.2849284481431</v>
      </c>
      <c r="U69" s="98">
        <v>2715.9032458938327</v>
      </c>
      <c r="V69" s="98">
        <v>2713.2497313442473</v>
      </c>
      <c r="W69" s="98">
        <v>3108.0550737515014</v>
      </c>
      <c r="DA69" s="63" t="s">
        <v>2306</v>
      </c>
    </row>
    <row r="70" spans="1:105" ht="12" customHeight="1" x14ac:dyDescent="0.25">
      <c r="A70" s="97" t="s">
        <v>133</v>
      </c>
      <c r="B70" s="98">
        <v>2291.6759663184907</v>
      </c>
      <c r="C70" s="98">
        <v>2469.7801599213658</v>
      </c>
      <c r="D70" s="98">
        <v>2495.5076559100548</v>
      </c>
      <c r="E70" s="98">
        <v>2498.5475665758963</v>
      </c>
      <c r="F70" s="98">
        <v>2353.3573883298805</v>
      </c>
      <c r="G70" s="98">
        <v>2508.9004371486458</v>
      </c>
      <c r="H70" s="98">
        <v>2429.7542163671392</v>
      </c>
      <c r="I70" s="98">
        <v>2309.229009320713</v>
      </c>
      <c r="J70" s="98">
        <v>2394.2258302772429</v>
      </c>
      <c r="K70" s="98">
        <v>2589.2079782396117</v>
      </c>
      <c r="L70" s="98">
        <v>2532.1993687606614</v>
      </c>
      <c r="M70" s="98">
        <v>2679.7665475646322</v>
      </c>
      <c r="N70" s="98">
        <v>2667.6804960573263</v>
      </c>
      <c r="O70" s="98">
        <v>2531.4630237076735</v>
      </c>
      <c r="P70" s="98">
        <v>2652.595699593197</v>
      </c>
      <c r="Q70" s="98">
        <v>2445.9669647133505</v>
      </c>
      <c r="R70" s="98">
        <v>2448.1284543409647</v>
      </c>
      <c r="S70" s="98">
        <v>2464.7954144142827</v>
      </c>
      <c r="T70" s="98">
        <v>2323.6846068578184</v>
      </c>
      <c r="U70" s="98">
        <v>2295.5678332090106</v>
      </c>
      <c r="V70" s="98">
        <v>2330.8955692509821</v>
      </c>
      <c r="W70" s="98">
        <v>2713.571577746859</v>
      </c>
      <c r="DA70" s="63" t="s">
        <v>2307</v>
      </c>
    </row>
    <row r="71" spans="1:105" ht="12" customHeight="1" x14ac:dyDescent="0.25">
      <c r="A71" s="100" t="s">
        <v>217</v>
      </c>
      <c r="B71" s="101">
        <v>1181.4549176675976</v>
      </c>
      <c r="C71" s="101">
        <v>1260.5518195704417</v>
      </c>
      <c r="D71" s="101">
        <v>1271.5515876705279</v>
      </c>
      <c r="E71" s="101">
        <v>1252.8604888711254</v>
      </c>
      <c r="F71" s="101">
        <v>1167.1976635502385</v>
      </c>
      <c r="G71" s="101">
        <v>1227.2551065687351</v>
      </c>
      <c r="H71" s="101">
        <v>1012.3637259810656</v>
      </c>
      <c r="I71" s="101">
        <v>1001.9005072085083</v>
      </c>
      <c r="J71" s="101">
        <v>1107.7963253286541</v>
      </c>
      <c r="K71" s="101">
        <v>1206.6329408380911</v>
      </c>
      <c r="L71" s="101">
        <v>1053.2095773115893</v>
      </c>
      <c r="M71" s="101">
        <v>1197.9554124299252</v>
      </c>
      <c r="N71" s="101">
        <v>1167.3857056624161</v>
      </c>
      <c r="O71" s="101">
        <v>958.46215861530027</v>
      </c>
      <c r="P71" s="101">
        <v>1014.7784530203548</v>
      </c>
      <c r="Q71" s="101">
        <v>747.75544281132386</v>
      </c>
      <c r="R71" s="101">
        <v>672.20096360346281</v>
      </c>
      <c r="S71" s="101">
        <v>778.63997025142362</v>
      </c>
      <c r="T71" s="101">
        <v>822.17672111260731</v>
      </c>
      <c r="U71" s="101">
        <v>819.49046891239198</v>
      </c>
      <c r="V71" s="101">
        <v>838.6409628850023</v>
      </c>
      <c r="W71" s="101">
        <v>1005.5586811088058</v>
      </c>
      <c r="DA71" s="131" t="s">
        <v>2308</v>
      </c>
    </row>
    <row r="72" spans="1:105" ht="12" customHeight="1" x14ac:dyDescent="0.25">
      <c r="A72" s="103" t="s">
        <v>52</v>
      </c>
      <c r="B72" s="104">
        <v>1110.2210486508932</v>
      </c>
      <c r="C72" s="104">
        <v>1209.2283403509243</v>
      </c>
      <c r="D72" s="104">
        <v>1223.9560682395274</v>
      </c>
      <c r="E72" s="104">
        <v>1245.6870777047709</v>
      </c>
      <c r="F72" s="104">
        <v>1186.1597247796421</v>
      </c>
      <c r="G72" s="104">
        <v>1281.6453305799103</v>
      </c>
      <c r="H72" s="104">
        <v>1417.3904903860737</v>
      </c>
      <c r="I72" s="104">
        <v>1307.3285021122044</v>
      </c>
      <c r="J72" s="104">
        <v>1286.4295049485891</v>
      </c>
      <c r="K72" s="104">
        <v>1382.5750374015211</v>
      </c>
      <c r="L72" s="104">
        <v>1478.9897914490725</v>
      </c>
      <c r="M72" s="104">
        <v>1481.8111351347077</v>
      </c>
      <c r="N72" s="104">
        <v>1500.2947903949103</v>
      </c>
      <c r="O72" s="104">
        <v>1573.0008650923735</v>
      </c>
      <c r="P72" s="104">
        <v>1637.8172465728419</v>
      </c>
      <c r="Q72" s="104">
        <v>1698.2115219020266</v>
      </c>
      <c r="R72" s="104">
        <v>1775.9274907375018</v>
      </c>
      <c r="S72" s="104">
        <v>1686.1554441628591</v>
      </c>
      <c r="T72" s="104">
        <v>1501.5078857452111</v>
      </c>
      <c r="U72" s="104">
        <v>1476.0773642966185</v>
      </c>
      <c r="V72" s="104">
        <v>1492.25460636598</v>
      </c>
      <c r="W72" s="104">
        <v>1708.0128966380537</v>
      </c>
      <c r="DA72" s="132" t="s">
        <v>2309</v>
      </c>
    </row>
    <row r="73" spans="1:105" ht="12" customHeight="1" x14ac:dyDescent="0.25">
      <c r="A73" s="106" t="s">
        <v>122</v>
      </c>
      <c r="B73" s="101">
        <v>2704.7107399878896</v>
      </c>
      <c r="C73" s="101">
        <v>2798.5704300250932</v>
      </c>
      <c r="D73" s="101">
        <v>2896.956321003056</v>
      </c>
      <c r="E73" s="101">
        <v>2915.7490293236624</v>
      </c>
      <c r="F73" s="101">
        <v>2919.2498765990022</v>
      </c>
      <c r="G73" s="101">
        <v>2701.4696536117581</v>
      </c>
      <c r="H73" s="101">
        <v>2809.5162513340042</v>
      </c>
      <c r="I73" s="101">
        <v>2826.2818280194242</v>
      </c>
      <c r="J73" s="101">
        <v>2822.1314700639373</v>
      </c>
      <c r="K73" s="101">
        <v>3090.7901535048954</v>
      </c>
      <c r="L73" s="101">
        <v>3167.726775169876</v>
      </c>
      <c r="M73" s="101">
        <v>3094.0889518970703</v>
      </c>
      <c r="N73" s="101">
        <v>3189.6632093182684</v>
      </c>
      <c r="O73" s="101">
        <v>3212.6381439440138</v>
      </c>
      <c r="P73" s="101">
        <v>3131.9419077324351</v>
      </c>
      <c r="Q73" s="101">
        <v>3095.9435841583158</v>
      </c>
      <c r="R73" s="101">
        <v>3061.0687174117247</v>
      </c>
      <c r="S73" s="101">
        <v>2955.5560384054374</v>
      </c>
      <c r="T73" s="101">
        <v>2808.533797110706</v>
      </c>
      <c r="U73" s="101">
        <v>2864.8559067767637</v>
      </c>
      <c r="V73" s="101">
        <v>2795.1330795726349</v>
      </c>
      <c r="W73" s="101">
        <v>3158.1549858410845</v>
      </c>
      <c r="DA73" s="131" t="s">
        <v>2310</v>
      </c>
    </row>
    <row r="74" spans="1:105" ht="12" customHeight="1" x14ac:dyDescent="0.25">
      <c r="A74" s="107" t="s">
        <v>121</v>
      </c>
      <c r="B74" s="104">
        <v>2154.9212692791002</v>
      </c>
      <c r="C74" s="104">
        <v>2235.1667425815185</v>
      </c>
      <c r="D74" s="104">
        <v>2322.7496348010363</v>
      </c>
      <c r="E74" s="104">
        <v>2341.1139261623371</v>
      </c>
      <c r="F74" s="104">
        <v>2349.3028545364546</v>
      </c>
      <c r="G74" s="104">
        <v>2180.5032741708583</v>
      </c>
      <c r="H74" s="104">
        <v>2225.4993400086946</v>
      </c>
      <c r="I74" s="104">
        <v>2257.9980019721966</v>
      </c>
      <c r="J74" s="104">
        <v>2279.9838384870322</v>
      </c>
      <c r="K74" s="104">
        <v>2505.4493499312084</v>
      </c>
      <c r="L74" s="104">
        <v>2532.5344769254066</v>
      </c>
      <c r="M74" s="104">
        <v>2503.972693596716</v>
      </c>
      <c r="N74" s="104">
        <v>2583.6984205813728</v>
      </c>
      <c r="O74" s="104">
        <v>2568.6684670227669</v>
      </c>
      <c r="P74" s="104">
        <v>2525.218443818072</v>
      </c>
      <c r="Q74" s="104">
        <v>2459.6551194326689</v>
      </c>
      <c r="R74" s="104">
        <v>2428.6655287806934</v>
      </c>
      <c r="S74" s="104">
        <v>2386.5354203509141</v>
      </c>
      <c r="T74" s="104">
        <v>2311.7266692554672</v>
      </c>
      <c r="U74" s="104">
        <v>2379.890374992377</v>
      </c>
      <c r="V74" s="104">
        <v>2342.4886628448539</v>
      </c>
      <c r="W74" s="104">
        <v>2674.6184635994364</v>
      </c>
      <c r="DA74" s="132" t="s">
        <v>2311</v>
      </c>
    </row>
    <row r="75" spans="1:105" ht="12" customHeight="1" x14ac:dyDescent="0.25">
      <c r="A75" s="108" t="s">
        <v>53</v>
      </c>
      <c r="B75" s="98">
        <v>1012.6321385424105</v>
      </c>
      <c r="C75" s="98">
        <v>1042.9459667091085</v>
      </c>
      <c r="D75" s="98">
        <v>1083.1163031259871</v>
      </c>
      <c r="E75" s="98">
        <v>1079.1218239069515</v>
      </c>
      <c r="F75" s="98">
        <v>1076.7418349021589</v>
      </c>
      <c r="G75" s="98">
        <v>996.45010033697213</v>
      </c>
      <c r="H75" s="98">
        <v>863.631589453934</v>
      </c>
      <c r="I75" s="98">
        <v>917.32230817085031</v>
      </c>
      <c r="J75" s="98">
        <v>996.11012375068492</v>
      </c>
      <c r="K75" s="98">
        <v>1116.54373814513</v>
      </c>
      <c r="L75" s="98">
        <v>1009.9623599714309</v>
      </c>
      <c r="M75" s="98">
        <v>1075.7193228080316</v>
      </c>
      <c r="N75" s="98">
        <v>1092.395647831805</v>
      </c>
      <c r="O75" s="98">
        <v>944.60996979978222</v>
      </c>
      <c r="P75" s="98">
        <v>933.56790127893328</v>
      </c>
      <c r="Q75" s="98">
        <v>728.61028882536971</v>
      </c>
      <c r="R75" s="98">
        <v>649.28852009123011</v>
      </c>
      <c r="S75" s="98">
        <v>738.49339389065085</v>
      </c>
      <c r="T75" s="98">
        <v>808.93335671519787</v>
      </c>
      <c r="U75" s="98">
        <v>852.35779411513818</v>
      </c>
      <c r="V75" s="98">
        <v>856.23973887203499</v>
      </c>
      <c r="W75" s="98">
        <v>1015.3704986323298</v>
      </c>
      <c r="DA75" s="63" t="s">
        <v>2312</v>
      </c>
    </row>
    <row r="76" spans="1:105" ht="12" customHeight="1" x14ac:dyDescent="0.25">
      <c r="A76" s="108" t="s">
        <v>52</v>
      </c>
      <c r="B76" s="98">
        <v>1142.2891307366899</v>
      </c>
      <c r="C76" s="98">
        <v>1192.2207758724096</v>
      </c>
      <c r="D76" s="98">
        <v>1239.6333316750492</v>
      </c>
      <c r="E76" s="98">
        <v>1261.9921022553856</v>
      </c>
      <c r="F76" s="98">
        <v>1272.5610196342955</v>
      </c>
      <c r="G76" s="98">
        <v>1184.0531738338861</v>
      </c>
      <c r="H76" s="98">
        <v>1361.8677505547603</v>
      </c>
      <c r="I76" s="98">
        <v>1340.6756938013464</v>
      </c>
      <c r="J76" s="98">
        <v>1283.8737147363474</v>
      </c>
      <c r="K76" s="98">
        <v>1388.9056117860782</v>
      </c>
      <c r="L76" s="98">
        <v>1522.5721169539759</v>
      </c>
      <c r="M76" s="98">
        <v>1428.2533707886839</v>
      </c>
      <c r="N76" s="98">
        <v>1491.3027727495673</v>
      </c>
      <c r="O76" s="98">
        <v>1624.0584972229844</v>
      </c>
      <c r="P76" s="98">
        <v>1591.6505425391383</v>
      </c>
      <c r="Q76" s="98">
        <v>1731.044830607299</v>
      </c>
      <c r="R76" s="98">
        <v>1779.3770086894631</v>
      </c>
      <c r="S76" s="98">
        <v>1648.0420264602633</v>
      </c>
      <c r="T76" s="98">
        <v>1502.7933125402694</v>
      </c>
      <c r="U76" s="98">
        <v>1527.5325808772388</v>
      </c>
      <c r="V76" s="98">
        <v>1486.2489239728191</v>
      </c>
      <c r="W76" s="98">
        <v>1659.2479649671066</v>
      </c>
      <c r="DA76" s="63" t="s">
        <v>2313</v>
      </c>
    </row>
    <row r="77" spans="1:105" ht="12" customHeight="1" x14ac:dyDescent="0.25">
      <c r="A77" s="121" t="s">
        <v>54</v>
      </c>
      <c r="B77" s="122">
        <v>382.32545410366691</v>
      </c>
      <c r="C77" s="122">
        <v>443.982511790052</v>
      </c>
      <c r="D77" s="122">
        <v>461.09979821335321</v>
      </c>
      <c r="E77" s="122">
        <v>458.50492145893975</v>
      </c>
      <c r="F77" s="122">
        <v>479.99730638989973</v>
      </c>
      <c r="G77" s="122">
        <v>404.17450613024079</v>
      </c>
      <c r="H77" s="122">
        <v>464.49821841577602</v>
      </c>
      <c r="I77" s="122">
        <v>398.67011502839262</v>
      </c>
      <c r="J77" s="122">
        <v>433.23286738323094</v>
      </c>
      <c r="K77" s="122">
        <v>548.576276157444</v>
      </c>
      <c r="L77" s="122">
        <v>553.32975679384981</v>
      </c>
      <c r="M77" s="122">
        <v>549.18088904232161</v>
      </c>
      <c r="N77" s="122">
        <v>557.10630852913994</v>
      </c>
      <c r="O77" s="122">
        <v>546.42131558500046</v>
      </c>
      <c r="P77" s="122">
        <v>564.86126937220081</v>
      </c>
      <c r="Q77" s="122">
        <v>540.82335958809244</v>
      </c>
      <c r="R77" s="122">
        <v>545.96514616075149</v>
      </c>
      <c r="S77" s="122">
        <v>545.60322032167574</v>
      </c>
      <c r="T77" s="122">
        <v>532.36311097642385</v>
      </c>
      <c r="U77" s="122">
        <v>541.03696867429187</v>
      </c>
      <c r="V77" s="122">
        <v>529.91297841774781</v>
      </c>
      <c r="W77" s="122">
        <v>596.07041234235362</v>
      </c>
      <c r="DA77" s="130" t="s">
        <v>2314</v>
      </c>
    </row>
    <row r="78" spans="1:105" ht="12" customHeight="1" x14ac:dyDescent="0.25">
      <c r="A78" s="97" t="s">
        <v>192</v>
      </c>
      <c r="B78" s="98">
        <v>445.78315532851951</v>
      </c>
      <c r="C78" s="98">
        <v>535.14578238814295</v>
      </c>
      <c r="D78" s="98">
        <v>544.5724442725068</v>
      </c>
      <c r="E78" s="98">
        <v>539.5783723479949</v>
      </c>
      <c r="F78" s="98">
        <v>540.09895493954195</v>
      </c>
      <c r="G78" s="98">
        <v>514.71378772748574</v>
      </c>
      <c r="H78" s="98">
        <v>573.70516569561903</v>
      </c>
      <c r="I78" s="98">
        <v>469.22339743893656</v>
      </c>
      <c r="J78" s="98">
        <v>517.76167853955019</v>
      </c>
      <c r="K78" s="98">
        <v>661.89814764639527</v>
      </c>
      <c r="L78" s="98">
        <v>665.21293196609645</v>
      </c>
      <c r="M78" s="98">
        <v>673.87356000319335</v>
      </c>
      <c r="N78" s="98">
        <v>663.12136354063784</v>
      </c>
      <c r="O78" s="98">
        <v>667.66857352164777</v>
      </c>
      <c r="P78" s="98">
        <v>686.7776432038612</v>
      </c>
      <c r="Q78" s="98">
        <v>665.07546427677289</v>
      </c>
      <c r="R78" s="98">
        <v>665.23589853257351</v>
      </c>
      <c r="S78" s="98">
        <v>682.35042199381928</v>
      </c>
      <c r="T78" s="98">
        <v>656.03853348536222</v>
      </c>
      <c r="U78" s="98">
        <v>677.34147319763463</v>
      </c>
      <c r="V78" s="98">
        <v>682.18370997653233</v>
      </c>
      <c r="W78" s="98">
        <v>769.12650460580676</v>
      </c>
      <c r="DA78" s="63" t="s">
        <v>2315</v>
      </c>
    </row>
    <row r="79" spans="1:105" ht="12" customHeight="1" x14ac:dyDescent="0.25">
      <c r="A79" s="109" t="s">
        <v>120</v>
      </c>
      <c r="B79" s="33">
        <v>366.20769432132397</v>
      </c>
      <c r="C79" s="33">
        <v>420.77908049498973</v>
      </c>
      <c r="D79" s="33">
        <v>439.69489631031649</v>
      </c>
      <c r="E79" s="33">
        <v>437.50783862477471</v>
      </c>
      <c r="F79" s="33">
        <v>464.27448315989932</v>
      </c>
      <c r="G79" s="33">
        <v>375.11806404044097</v>
      </c>
      <c r="H79" s="33">
        <v>435.81328158782691</v>
      </c>
      <c r="I79" s="33">
        <v>380.02033009492891</v>
      </c>
      <c r="J79" s="33">
        <v>410.98438116217324</v>
      </c>
      <c r="K79" s="33">
        <v>518.58535497354092</v>
      </c>
      <c r="L79" s="33">
        <v>523.63221192260596</v>
      </c>
      <c r="M79" s="33">
        <v>515.7761896208898</v>
      </c>
      <c r="N79" s="33">
        <v>529.56541674991468</v>
      </c>
      <c r="O79" s="33">
        <v>515.80639614881329</v>
      </c>
      <c r="P79" s="33">
        <v>536.1388294353111</v>
      </c>
      <c r="Q79" s="33">
        <v>513.64296816048784</v>
      </c>
      <c r="R79" s="33">
        <v>522.10332677917131</v>
      </c>
      <c r="S79" s="33">
        <v>519.48895401469008</v>
      </c>
      <c r="T79" s="33">
        <v>509.39494362845835</v>
      </c>
      <c r="U79" s="33">
        <v>515.64741974989647</v>
      </c>
      <c r="V79" s="33">
        <v>500.75642161926322</v>
      </c>
      <c r="W79" s="33">
        <v>562.41883965358534</v>
      </c>
      <c r="DA79" s="60" t="s">
        <v>2316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22934.870313529944</v>
      </c>
      <c r="C81" s="117">
        <f t="shared" si="28"/>
        <v>24062.740020960002</v>
      </c>
      <c r="D81" s="117">
        <f t="shared" si="28"/>
        <v>22573.193884553428</v>
      </c>
      <c r="E81" s="117">
        <f t="shared" si="28"/>
        <v>22265.68226108098</v>
      </c>
      <c r="F81" s="117">
        <f t="shared" si="28"/>
        <v>21145.210903305626</v>
      </c>
      <c r="G81" s="117">
        <f t="shared" si="28"/>
        <v>20752.791048773342</v>
      </c>
      <c r="H81" s="117">
        <f t="shared" si="28"/>
        <v>20495.816181602528</v>
      </c>
      <c r="I81" s="117">
        <f t="shared" si="28"/>
        <v>19643.62680700569</v>
      </c>
      <c r="J81" s="117">
        <f t="shared" si="28"/>
        <v>19214.061050159158</v>
      </c>
      <c r="K81" s="117">
        <f t="shared" si="28"/>
        <v>19212.168260425493</v>
      </c>
      <c r="L81" s="117">
        <f t="shared" si="28"/>
        <v>20657.153844770433</v>
      </c>
      <c r="M81" s="117">
        <f t="shared" si="28"/>
        <v>19096.444992502486</v>
      </c>
      <c r="N81" s="117">
        <f t="shared" si="28"/>
        <v>19669.644442987192</v>
      </c>
      <c r="O81" s="117">
        <f t="shared" si="28"/>
        <v>19795.901543012344</v>
      </c>
      <c r="P81" s="117">
        <f t="shared" si="28"/>
        <v>17327.085831379696</v>
      </c>
      <c r="Q81" s="117">
        <f t="shared" si="28"/>
        <v>18384.344719694996</v>
      </c>
      <c r="R81" s="117">
        <f t="shared" ref="R81:V81" si="29">R82+R85+R87+R100</f>
        <v>18863.47610258347</v>
      </c>
      <c r="S81" s="117">
        <f t="shared" si="29"/>
        <v>19059.190126528243</v>
      </c>
      <c r="T81" s="117">
        <f t="shared" si="29"/>
        <v>17658.048494785802</v>
      </c>
      <c r="U81" s="117">
        <f t="shared" si="29"/>
        <v>18089.831473572776</v>
      </c>
      <c r="V81" s="117">
        <f t="shared" si="29"/>
        <v>18033.945086444539</v>
      </c>
      <c r="W81" s="117">
        <f t="shared" ref="W81" si="30">W82+W85+W87+W100</f>
        <v>21673.859887395975</v>
      </c>
      <c r="DA81" s="129" t="s">
        <v>2317</v>
      </c>
    </row>
    <row r="82" spans="1:105" ht="12.95" customHeight="1" x14ac:dyDescent="0.25">
      <c r="A82" s="121" t="s">
        <v>57</v>
      </c>
      <c r="B82" s="122">
        <f t="shared" ref="B82:Q82" si="31">SUM(B83:B84)</f>
        <v>19390.010508838754</v>
      </c>
      <c r="C82" s="122">
        <f t="shared" si="31"/>
        <v>20355.609937557845</v>
      </c>
      <c r="D82" s="122">
        <f t="shared" si="31"/>
        <v>18747.712600722549</v>
      </c>
      <c r="E82" s="122">
        <f t="shared" si="31"/>
        <v>18477.62569464212</v>
      </c>
      <c r="F82" s="122">
        <f t="shared" si="31"/>
        <v>17409.844297297532</v>
      </c>
      <c r="G82" s="122">
        <f t="shared" si="31"/>
        <v>17412.401075315447</v>
      </c>
      <c r="H82" s="122">
        <f t="shared" si="31"/>
        <v>16986.65168043146</v>
      </c>
      <c r="I82" s="122">
        <f t="shared" si="31"/>
        <v>16214.387855997014</v>
      </c>
      <c r="J82" s="122">
        <f t="shared" si="31"/>
        <v>15857.75919234315</v>
      </c>
      <c r="K82" s="122">
        <f t="shared" si="31"/>
        <v>15602.915552040638</v>
      </c>
      <c r="L82" s="122">
        <f t="shared" si="31"/>
        <v>17051.741320191311</v>
      </c>
      <c r="M82" s="122">
        <f t="shared" si="31"/>
        <v>15538.251260974712</v>
      </c>
      <c r="N82" s="122">
        <f t="shared" si="31"/>
        <v>16062.328945777748</v>
      </c>
      <c r="O82" s="122">
        <f t="shared" si="31"/>
        <v>16339.848925837976</v>
      </c>
      <c r="P82" s="122">
        <f t="shared" si="31"/>
        <v>13761.753167918907</v>
      </c>
      <c r="Q82" s="122">
        <f t="shared" si="31"/>
        <v>14918.513617255532</v>
      </c>
      <c r="R82" s="122">
        <f t="shared" ref="R82:V82" si="32">SUM(R83:R84)</f>
        <v>15518.519219905453</v>
      </c>
      <c r="S82" s="122">
        <f t="shared" si="32"/>
        <v>15764.157709745949</v>
      </c>
      <c r="T82" s="122">
        <f t="shared" si="32"/>
        <v>14485.921614096191</v>
      </c>
      <c r="U82" s="122">
        <f t="shared" si="32"/>
        <v>14880.423794543556</v>
      </c>
      <c r="V82" s="122">
        <f t="shared" si="32"/>
        <v>14880.109646900568</v>
      </c>
      <c r="W82" s="122">
        <f t="shared" ref="W82" si="33">SUM(W83:W84)</f>
        <v>18150.450100681988</v>
      </c>
      <c r="DA82" s="130" t="s">
        <v>2318</v>
      </c>
    </row>
    <row r="83" spans="1:105" ht="12" customHeight="1" x14ac:dyDescent="0.25">
      <c r="A83" s="97" t="s">
        <v>204</v>
      </c>
      <c r="B83" s="98">
        <v>19286.018108705226</v>
      </c>
      <c r="C83" s="98">
        <v>20247.063555625311</v>
      </c>
      <c r="D83" s="98">
        <v>18649.016945243417</v>
      </c>
      <c r="E83" s="98">
        <v>18380.66342418834</v>
      </c>
      <c r="F83" s="98">
        <v>17319.164068071328</v>
      </c>
      <c r="G83" s="98">
        <v>17329.925912591374</v>
      </c>
      <c r="H83" s="98">
        <v>16902.875065783515</v>
      </c>
      <c r="I83" s="98">
        <v>16134.612370194176</v>
      </c>
      <c r="J83" s="98">
        <v>15778.369817648876</v>
      </c>
      <c r="K83" s="98">
        <v>15523.182085414232</v>
      </c>
      <c r="L83" s="98">
        <v>16962.572806341454</v>
      </c>
      <c r="M83" s="98">
        <v>15455.343048470435</v>
      </c>
      <c r="N83" s="98">
        <v>15974.799001286738</v>
      </c>
      <c r="O83" s="98">
        <v>16249.283332058973</v>
      </c>
      <c r="P83" s="98">
        <v>13685.592287666101</v>
      </c>
      <c r="Q83" s="98">
        <v>14836.03822368834</v>
      </c>
      <c r="R83" s="98">
        <v>15432.366494524278</v>
      </c>
      <c r="S83" s="98">
        <v>15675.966750178413</v>
      </c>
      <c r="T83" s="98">
        <v>14404.085865859752</v>
      </c>
      <c r="U83" s="98">
        <v>14795.378982831673</v>
      </c>
      <c r="V83" s="98">
        <v>14793.837539640279</v>
      </c>
      <c r="W83" s="98">
        <v>18043.415696756587</v>
      </c>
      <c r="DA83" s="63" t="s">
        <v>2319</v>
      </c>
    </row>
    <row r="84" spans="1:105" ht="12" customHeight="1" x14ac:dyDescent="0.25">
      <c r="A84" s="97" t="s">
        <v>53</v>
      </c>
      <c r="B84" s="98">
        <v>103.99240013352899</v>
      </c>
      <c r="C84" s="98">
        <v>108.54638193253507</v>
      </c>
      <c r="D84" s="98">
        <v>98.695655479133976</v>
      </c>
      <c r="E84" s="98">
        <v>96.962270453778942</v>
      </c>
      <c r="F84" s="98">
        <v>90.68022922620419</v>
      </c>
      <c r="G84" s="98">
        <v>82.475162724072604</v>
      </c>
      <c r="H84" s="98">
        <v>83.776614647945465</v>
      </c>
      <c r="I84" s="98">
        <v>79.775485802838503</v>
      </c>
      <c r="J84" s="98">
        <v>79.389374694273883</v>
      </c>
      <c r="K84" s="98">
        <v>79.73346662640769</v>
      </c>
      <c r="L84" s="98">
        <v>89.168513849858343</v>
      </c>
      <c r="M84" s="98">
        <v>82.908212504276122</v>
      </c>
      <c r="N84" s="98">
        <v>87.52994449101007</v>
      </c>
      <c r="O84" s="98">
        <v>90.565593779003635</v>
      </c>
      <c r="P84" s="98">
        <v>76.160880252805569</v>
      </c>
      <c r="Q84" s="98">
        <v>82.475393567191816</v>
      </c>
      <c r="R84" s="98">
        <v>86.152725381173752</v>
      </c>
      <c r="S84" s="98">
        <v>88.190959567535302</v>
      </c>
      <c r="T84" s="98">
        <v>81.835748236439784</v>
      </c>
      <c r="U84" s="98">
        <v>85.044811711883796</v>
      </c>
      <c r="V84" s="98">
        <v>86.272107260289687</v>
      </c>
      <c r="W84" s="98">
        <v>107.0344039254019</v>
      </c>
      <c r="DA84" s="63" t="s">
        <v>2320</v>
      </c>
    </row>
    <row r="85" spans="1:105" ht="12.95" customHeight="1" x14ac:dyDescent="0.25">
      <c r="A85" s="121" t="s">
        <v>92</v>
      </c>
      <c r="B85" s="122">
        <f t="shared" ref="B85:W85" si="34">B86</f>
        <v>0.42901121852895874</v>
      </c>
      <c r="C85" s="122">
        <f t="shared" si="34"/>
        <v>0.54335215948641225</v>
      </c>
      <c r="D85" s="122">
        <f t="shared" si="34"/>
        <v>0.60764355784343993</v>
      </c>
      <c r="E85" s="122">
        <f t="shared" si="34"/>
        <v>1.1077820376646308</v>
      </c>
      <c r="F85" s="122">
        <f t="shared" si="34"/>
        <v>0.71646427332532681</v>
      </c>
      <c r="G85" s="122">
        <f t="shared" si="34"/>
        <v>0.81234035015637995</v>
      </c>
      <c r="H85" s="122">
        <f t="shared" si="34"/>
        <v>1.0970678266476765</v>
      </c>
      <c r="I85" s="122">
        <f t="shared" si="34"/>
        <v>1.2136464999891843</v>
      </c>
      <c r="J85" s="122">
        <f t="shared" si="34"/>
        <v>1.1671732112776407</v>
      </c>
      <c r="K85" s="122">
        <f t="shared" si="34"/>
        <v>1.2702200844470461</v>
      </c>
      <c r="L85" s="122">
        <f t="shared" si="34"/>
        <v>1.4794100060272322</v>
      </c>
      <c r="M85" s="122">
        <f t="shared" si="34"/>
        <v>1.3890979785925801</v>
      </c>
      <c r="N85" s="122">
        <f t="shared" si="34"/>
        <v>1.5963498542149377</v>
      </c>
      <c r="O85" s="122">
        <f t="shared" si="34"/>
        <v>1.9892969994423517</v>
      </c>
      <c r="P85" s="122">
        <f t="shared" si="34"/>
        <v>1.1914314203650833</v>
      </c>
      <c r="Q85" s="122">
        <f t="shared" si="34"/>
        <v>1.9441912679073436</v>
      </c>
      <c r="R85" s="122">
        <f t="shared" si="34"/>
        <v>1.088389999612652</v>
      </c>
      <c r="S85" s="122">
        <f t="shared" si="34"/>
        <v>1.3059303863139256</v>
      </c>
      <c r="T85" s="122">
        <f t="shared" si="34"/>
        <v>1.1587088457521115</v>
      </c>
      <c r="U85" s="122">
        <f t="shared" si="34"/>
        <v>1.2012042947755042</v>
      </c>
      <c r="V85" s="122">
        <f t="shared" si="34"/>
        <v>1.157252329992859</v>
      </c>
      <c r="W85" s="122">
        <f t="shared" si="34"/>
        <v>0.98776589783302926</v>
      </c>
      <c r="DA85" s="130" t="s">
        <v>2321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0.42901121852895874</v>
      </c>
      <c r="C86" s="98">
        <f>IF(RES_hhdet_fec!C86=0,0,RES_hhdet_fec!C86*1000*11630/RES_hhdet_num!C81)</f>
        <v>0.54335215948641225</v>
      </c>
      <c r="D86" s="98">
        <f>IF(RES_hhdet_fec!D86=0,0,RES_hhdet_fec!D86*1000*11630/RES_hhdet_num!D81)</f>
        <v>0.60764355784343993</v>
      </c>
      <c r="E86" s="98">
        <f>IF(RES_hhdet_fec!E86=0,0,RES_hhdet_fec!E86*1000*11630/RES_hhdet_num!E81)</f>
        <v>1.1077820376646308</v>
      </c>
      <c r="F86" s="98">
        <f>IF(RES_hhdet_fec!F86=0,0,RES_hhdet_fec!F86*1000*11630/RES_hhdet_num!F81)</f>
        <v>0.71646427332532681</v>
      </c>
      <c r="G86" s="98">
        <f>IF(RES_hhdet_fec!G86=0,0,RES_hhdet_fec!G86*1000*11630/RES_hhdet_num!G81)</f>
        <v>0.81234035015637995</v>
      </c>
      <c r="H86" s="98">
        <f>IF(RES_hhdet_fec!H86=0,0,RES_hhdet_fec!H86*1000*11630/RES_hhdet_num!H81)</f>
        <v>1.0970678266476765</v>
      </c>
      <c r="I86" s="98">
        <f>IF(RES_hhdet_fec!I86=0,0,RES_hhdet_fec!I86*1000*11630/RES_hhdet_num!I81)</f>
        <v>1.2136464999891843</v>
      </c>
      <c r="J86" s="98">
        <f>IF(RES_hhdet_fec!J86=0,0,RES_hhdet_fec!J86*1000*11630/RES_hhdet_num!J81)</f>
        <v>1.1671732112776407</v>
      </c>
      <c r="K86" s="98">
        <f>IF(RES_hhdet_fec!K86=0,0,RES_hhdet_fec!K86*1000*11630/RES_hhdet_num!K81)</f>
        <v>1.2702200844470461</v>
      </c>
      <c r="L86" s="98">
        <f>IF(RES_hhdet_fec!L86=0,0,RES_hhdet_fec!L86*1000*11630/RES_hhdet_num!L81)</f>
        <v>1.4794100060272322</v>
      </c>
      <c r="M86" s="98">
        <f>IF(RES_hhdet_fec!M86=0,0,RES_hhdet_fec!M86*1000*11630/RES_hhdet_num!M81)</f>
        <v>1.3890979785925801</v>
      </c>
      <c r="N86" s="98">
        <f>IF(RES_hhdet_fec!N86=0,0,RES_hhdet_fec!N86*1000*11630/RES_hhdet_num!N81)</f>
        <v>1.5963498542149377</v>
      </c>
      <c r="O86" s="98">
        <f>IF(RES_hhdet_fec!O86=0,0,RES_hhdet_fec!O86*1000*11630/RES_hhdet_num!O81)</f>
        <v>1.9892969994423517</v>
      </c>
      <c r="P86" s="98">
        <f>IF(RES_hhdet_fec!P86=0,0,RES_hhdet_fec!P86*1000*11630/RES_hhdet_num!P81)</f>
        <v>1.1914314203650833</v>
      </c>
      <c r="Q86" s="98">
        <f>IF(RES_hhdet_fec!Q86=0,0,RES_hhdet_fec!Q86*1000*11630/RES_hhdet_num!Q81)</f>
        <v>1.9441912679073436</v>
      </c>
      <c r="R86" s="98">
        <f>IF(RES_hhdet_fec!R86=0,0,RES_hhdet_fec!R86*1000*11630/RES_hhdet_num!R81)</f>
        <v>1.088389999612652</v>
      </c>
      <c r="S86" s="98">
        <f>IF(RES_hhdet_fec!S86=0,0,RES_hhdet_fec!S86*1000*11630/RES_hhdet_num!S81)</f>
        <v>1.3059303863139256</v>
      </c>
      <c r="T86" s="98">
        <f>IF(RES_hhdet_fec!T86=0,0,RES_hhdet_fec!T86*1000*11630/RES_hhdet_num!T81)</f>
        <v>1.1587088457521115</v>
      </c>
      <c r="U86" s="98">
        <f>IF(RES_hhdet_fec!U86=0,0,RES_hhdet_fec!U86*1000*11630/RES_hhdet_num!U81)</f>
        <v>1.2012042947755042</v>
      </c>
      <c r="V86" s="98">
        <f>IF(RES_hhdet_fec!V86=0,0,RES_hhdet_fec!V86*1000*11630/RES_hhdet_num!V81)</f>
        <v>1.157252329992859</v>
      </c>
      <c r="W86" s="98">
        <f>IF(RES_hhdet_fec!W86=0,0,RES_hhdet_fec!W86*1000*11630/RES_hhdet_num!W81)</f>
        <v>0.98776589783302926</v>
      </c>
      <c r="DA86" s="63" t="s">
        <v>2322</v>
      </c>
    </row>
    <row r="87" spans="1:105" ht="12" customHeight="1" x14ac:dyDescent="0.25">
      <c r="A87" s="121" t="s">
        <v>55</v>
      </c>
      <c r="B87" s="122">
        <v>3163.6143347638313</v>
      </c>
      <c r="C87" s="122">
        <v>3267.8202365240713</v>
      </c>
      <c r="D87" s="122">
        <v>3365.7797694696369</v>
      </c>
      <c r="E87" s="122">
        <v>3330.9381990602856</v>
      </c>
      <c r="F87" s="122">
        <v>3251.9408973663708</v>
      </c>
      <c r="G87" s="122">
        <v>2948.811975379775</v>
      </c>
      <c r="H87" s="122">
        <v>3052.0056513016252</v>
      </c>
      <c r="I87" s="122">
        <v>3029.648740304563</v>
      </c>
      <c r="J87" s="122">
        <v>2926.06348936415</v>
      </c>
      <c r="K87" s="122">
        <v>3066.9706552645353</v>
      </c>
      <c r="L87" s="122">
        <v>3058.2836313047596</v>
      </c>
      <c r="M87" s="122">
        <v>3014.668653243677</v>
      </c>
      <c r="N87" s="122">
        <v>3047.2977048604093</v>
      </c>
      <c r="O87" s="122">
        <v>2912.9350361643865</v>
      </c>
      <c r="P87" s="122">
        <v>3001.0868290368471</v>
      </c>
      <c r="Q87" s="122">
        <v>2926.9618132025248</v>
      </c>
      <c r="R87" s="122">
        <v>2805.5425045539796</v>
      </c>
      <c r="S87" s="122">
        <v>2753.6807471080238</v>
      </c>
      <c r="T87" s="122">
        <v>2643.7504835628561</v>
      </c>
      <c r="U87" s="122">
        <v>2673.2082850330085</v>
      </c>
      <c r="V87" s="122">
        <v>2631.6359391970495</v>
      </c>
      <c r="W87" s="122">
        <v>2936.2679917220635</v>
      </c>
      <c r="DA87" s="130" t="s">
        <v>2323</v>
      </c>
    </row>
    <row r="88" spans="1:105" ht="12" customHeight="1" x14ac:dyDescent="0.25">
      <c r="A88" s="97" t="s">
        <v>132</v>
      </c>
      <c r="B88" s="98">
        <v>3564.0799339932428</v>
      </c>
      <c r="C88" s="98">
        <v>3690.0593166848585</v>
      </c>
      <c r="D88" s="98">
        <v>3786.0932939901136</v>
      </c>
      <c r="E88" s="98">
        <v>3722.6984585535847</v>
      </c>
      <c r="F88" s="98">
        <v>3596.666731043349</v>
      </c>
      <c r="G88" s="98">
        <v>3232.7175102038036</v>
      </c>
      <c r="H88" s="98">
        <v>3373.8776093387219</v>
      </c>
      <c r="I88" s="98">
        <v>3319.1909959613595</v>
      </c>
      <c r="J88" s="98">
        <v>3141.5839823290971</v>
      </c>
      <c r="K88" s="98">
        <v>3263.6338038658273</v>
      </c>
      <c r="L88" s="98">
        <v>3212.9665396186374</v>
      </c>
      <c r="M88" s="98">
        <v>3170.5550028286757</v>
      </c>
      <c r="N88" s="98">
        <v>3163.4419268554839</v>
      </c>
      <c r="O88" s="98">
        <v>2935.8491542493634</v>
      </c>
      <c r="P88" s="98">
        <v>3121.9188968503595</v>
      </c>
      <c r="Q88" s="98">
        <v>3023.3818893467296</v>
      </c>
      <c r="R88" s="98">
        <v>2836.0023852228915</v>
      </c>
      <c r="S88" s="98">
        <v>2793.9366843925081</v>
      </c>
      <c r="T88" s="98">
        <v>2682.7942255855633</v>
      </c>
      <c r="U88" s="98">
        <v>2691.6078631632995</v>
      </c>
      <c r="V88" s="98">
        <v>2661.5929500626662</v>
      </c>
      <c r="W88" s="98">
        <v>2945.5451891343764</v>
      </c>
      <c r="DA88" s="63" t="s">
        <v>2324</v>
      </c>
    </row>
    <row r="89" spans="1:105" ht="12" customHeight="1" x14ac:dyDescent="0.25">
      <c r="A89" s="97" t="s">
        <v>131</v>
      </c>
      <c r="B89" s="98">
        <v>2462.8725776597071</v>
      </c>
      <c r="C89" s="98">
        <v>2562.3617915284926</v>
      </c>
      <c r="D89" s="98">
        <v>2655.9959793355965</v>
      </c>
      <c r="E89" s="98">
        <v>2615.9345607870455</v>
      </c>
      <c r="F89" s="98">
        <v>2536.8789992557336</v>
      </c>
      <c r="G89" s="98">
        <v>2286.0503747992802</v>
      </c>
      <c r="H89" s="98">
        <v>2339.7063368108929</v>
      </c>
      <c r="I89" s="98">
        <v>2380.2930681766138</v>
      </c>
      <c r="J89" s="98">
        <v>2347.5807611969872</v>
      </c>
      <c r="K89" s="98">
        <v>2487.7477843790407</v>
      </c>
      <c r="L89" s="98">
        <v>2478.1961875010966</v>
      </c>
      <c r="M89" s="98">
        <v>2540.6694290319933</v>
      </c>
      <c r="N89" s="98">
        <v>2601.0596121768526</v>
      </c>
      <c r="O89" s="98">
        <v>2423.9341856866722</v>
      </c>
      <c r="P89" s="98">
        <v>2589.0976736270063</v>
      </c>
      <c r="Q89" s="98">
        <v>2472.306975352335</v>
      </c>
      <c r="R89" s="98">
        <v>2321.1069489502884</v>
      </c>
      <c r="S89" s="98">
        <v>2336.9751350847937</v>
      </c>
      <c r="T89" s="98">
        <v>2292.4129095504541</v>
      </c>
      <c r="U89" s="98">
        <v>2329.6720438839347</v>
      </c>
      <c r="V89" s="98">
        <v>2332.1618513776134</v>
      </c>
      <c r="W89" s="98">
        <v>2616.7761301853102</v>
      </c>
      <c r="DA89" s="63" t="s">
        <v>2325</v>
      </c>
    </row>
    <row r="90" spans="1:105" ht="12" customHeight="1" x14ac:dyDescent="0.25">
      <c r="A90" s="100" t="s">
        <v>204</v>
      </c>
      <c r="B90" s="101">
        <v>1333.9551769384486</v>
      </c>
      <c r="C90" s="101">
        <v>1368.4218608131919</v>
      </c>
      <c r="D90" s="101">
        <v>1409.6487187401799</v>
      </c>
      <c r="E90" s="101">
        <v>1358.8234597667415</v>
      </c>
      <c r="F90" s="101">
        <v>1290.4054460358404</v>
      </c>
      <c r="G90" s="101">
        <v>1130.9011387284415</v>
      </c>
      <c r="H90" s="101">
        <v>967.50045935530716</v>
      </c>
      <c r="I90" s="101">
        <v>1014.8610555023777</v>
      </c>
      <c r="J90" s="101">
        <v>1057.248276609497</v>
      </c>
      <c r="K90" s="101">
        <v>1113.4104428621815</v>
      </c>
      <c r="L90" s="101">
        <v>979.41073992818667</v>
      </c>
      <c r="M90" s="101">
        <v>1075.8910562703943</v>
      </c>
      <c r="N90" s="101">
        <v>1073.0838579132412</v>
      </c>
      <c r="O90" s="101">
        <v>859.11929783145183</v>
      </c>
      <c r="P90" s="101">
        <v>931.29201279770973</v>
      </c>
      <c r="Q90" s="101">
        <v>709.375928843098</v>
      </c>
      <c r="R90" s="101">
        <v>601.09010894725179</v>
      </c>
      <c r="S90" s="101">
        <v>704.79567677958846</v>
      </c>
      <c r="T90" s="101">
        <v>780.34541205345863</v>
      </c>
      <c r="U90" s="101">
        <v>806.15032324493143</v>
      </c>
      <c r="V90" s="101">
        <v>820.38659739223851</v>
      </c>
      <c r="W90" s="101">
        <v>953.6935867811319</v>
      </c>
      <c r="DA90" s="131" t="s">
        <v>2326</v>
      </c>
    </row>
    <row r="91" spans="1:105" ht="12" customHeight="1" x14ac:dyDescent="0.25">
      <c r="A91" s="103" t="s">
        <v>52</v>
      </c>
      <c r="B91" s="104">
        <v>1128.9174007212587</v>
      </c>
      <c r="C91" s="104">
        <v>1193.9399307153005</v>
      </c>
      <c r="D91" s="104">
        <v>1246.3472605954166</v>
      </c>
      <c r="E91" s="104">
        <v>1257.111101020304</v>
      </c>
      <c r="F91" s="104">
        <v>1246.4735532198929</v>
      </c>
      <c r="G91" s="104">
        <v>1155.1492360708382</v>
      </c>
      <c r="H91" s="104">
        <v>1372.2058774555858</v>
      </c>
      <c r="I91" s="104">
        <v>1365.4320126742359</v>
      </c>
      <c r="J91" s="104">
        <v>1290.3324845874902</v>
      </c>
      <c r="K91" s="104">
        <v>1374.3373415168594</v>
      </c>
      <c r="L91" s="104">
        <v>1498.78544757291</v>
      </c>
      <c r="M91" s="104">
        <v>1464.778372761599</v>
      </c>
      <c r="N91" s="104">
        <v>1527.9757542636114</v>
      </c>
      <c r="O91" s="104">
        <v>1564.8148878552201</v>
      </c>
      <c r="P91" s="104">
        <v>1657.8056608292966</v>
      </c>
      <c r="Q91" s="104">
        <v>1762.9310465092371</v>
      </c>
      <c r="R91" s="104">
        <v>1720.0168400030364</v>
      </c>
      <c r="S91" s="104">
        <v>1632.1794583052058</v>
      </c>
      <c r="T91" s="104">
        <v>1512.0674974969954</v>
      </c>
      <c r="U91" s="104">
        <v>1523.5217206390032</v>
      </c>
      <c r="V91" s="104">
        <v>1511.7752539853748</v>
      </c>
      <c r="W91" s="104">
        <v>1663.0825434041781</v>
      </c>
      <c r="DA91" s="132" t="s">
        <v>2327</v>
      </c>
    </row>
    <row r="92" spans="1:105" ht="12" customHeight="1" x14ac:dyDescent="0.25">
      <c r="A92" s="106" t="s">
        <v>124</v>
      </c>
      <c r="B92" s="101">
        <v>3304.3900723054703</v>
      </c>
      <c r="C92" s="101">
        <v>2949.5883197803278</v>
      </c>
      <c r="D92" s="101">
        <v>3201.1949773067354</v>
      </c>
      <c r="E92" s="101">
        <v>2950.6269664180995</v>
      </c>
      <c r="F92" s="101">
        <v>2929.7789802063876</v>
      </c>
      <c r="G92" s="101">
        <v>3340.802459132452</v>
      </c>
      <c r="H92" s="101">
        <v>3111.7030425381658</v>
      </c>
      <c r="I92" s="101">
        <v>3319.4283915127808</v>
      </c>
      <c r="J92" s="101">
        <v>3642.2889194947329</v>
      </c>
      <c r="K92" s="101">
        <v>2927.8324836616721</v>
      </c>
      <c r="L92" s="101">
        <v>3226.2887996531708</v>
      </c>
      <c r="M92" s="101">
        <v>3499.4613737167974</v>
      </c>
      <c r="N92" s="101">
        <v>3525.8637748943293</v>
      </c>
      <c r="O92" s="101">
        <v>3303.8794630866601</v>
      </c>
      <c r="P92" s="101">
        <v>3466.6495442177879</v>
      </c>
      <c r="Q92" s="101">
        <v>3511.4327592667787</v>
      </c>
      <c r="R92" s="101">
        <v>3011.5869492301867</v>
      </c>
      <c r="S92" s="101">
        <v>3086.5249189021829</v>
      </c>
      <c r="T92" s="101">
        <v>2864.2296180870162</v>
      </c>
      <c r="U92" s="101">
        <v>2839.2095129550676</v>
      </c>
      <c r="V92" s="101">
        <v>2653.2567781546823</v>
      </c>
      <c r="W92" s="101">
        <v>3272.6194925347718</v>
      </c>
      <c r="DA92" s="131" t="s">
        <v>2328</v>
      </c>
    </row>
    <row r="93" spans="1:105" ht="12" customHeight="1" x14ac:dyDescent="0.25">
      <c r="A93" s="107" t="s">
        <v>123</v>
      </c>
      <c r="B93" s="104">
        <v>2483.2748015120214</v>
      </c>
      <c r="C93" s="104">
        <v>2216.4130732510598</v>
      </c>
      <c r="D93" s="104">
        <v>2411.6908321705801</v>
      </c>
      <c r="E93" s="104">
        <v>2225.347069529158</v>
      </c>
      <c r="F93" s="104">
        <v>2216.4590595147847</v>
      </c>
      <c r="G93" s="104">
        <v>2539.3546091663411</v>
      </c>
      <c r="H93" s="104">
        <v>2308.928009314528</v>
      </c>
      <c r="I93" s="104">
        <v>2491.9456887850952</v>
      </c>
      <c r="J93" s="104">
        <v>2774.1035197290835</v>
      </c>
      <c r="K93" s="104">
        <v>2240.9997399545364</v>
      </c>
      <c r="L93" s="104">
        <v>2423.030398780943</v>
      </c>
      <c r="M93" s="104">
        <v>2667.8473983123395</v>
      </c>
      <c r="N93" s="104">
        <v>2690.6460815675246</v>
      </c>
      <c r="O93" s="104">
        <v>2496.2923527665448</v>
      </c>
      <c r="P93" s="104">
        <v>2669.4873108304355</v>
      </c>
      <c r="Q93" s="104">
        <v>2666.6697728849731</v>
      </c>
      <c r="R93" s="104">
        <v>2291.2579011246039</v>
      </c>
      <c r="S93" s="104">
        <v>2436.8476049134665</v>
      </c>
      <c r="T93" s="104">
        <v>2339.530052793255</v>
      </c>
      <c r="U93" s="104">
        <v>2355.8364865902558</v>
      </c>
      <c r="V93" s="104">
        <v>2245.328923712781</v>
      </c>
      <c r="W93" s="104">
        <v>2827.5389347972045</v>
      </c>
      <c r="DA93" s="132" t="s">
        <v>2329</v>
      </c>
    </row>
    <row r="94" spans="1:105" ht="12" customHeight="1" x14ac:dyDescent="0.25">
      <c r="A94" s="108" t="s">
        <v>50</v>
      </c>
      <c r="B94" s="98">
        <v>1238.310757835515</v>
      </c>
      <c r="C94" s="98">
        <v>1101.3921258938776</v>
      </c>
      <c r="D94" s="98">
        <v>1199.6703332894954</v>
      </c>
      <c r="E94" s="98">
        <v>1095.5936246831723</v>
      </c>
      <c r="F94" s="98">
        <v>1080.5823550513417</v>
      </c>
      <c r="G94" s="98">
        <v>1232.549797116284</v>
      </c>
      <c r="H94" s="98">
        <v>955.30523243286291</v>
      </c>
      <c r="I94" s="98">
        <v>1078.6625999737046</v>
      </c>
      <c r="J94" s="98">
        <v>1290.4083217193743</v>
      </c>
      <c r="K94" s="98">
        <v>1055.6539013033898</v>
      </c>
      <c r="L94" s="98">
        <v>1023.6759267751046</v>
      </c>
      <c r="M94" s="98">
        <v>1215.9721588578836</v>
      </c>
      <c r="N94" s="98">
        <v>1196.1628663607237</v>
      </c>
      <c r="O94" s="98">
        <v>949.20332990767099</v>
      </c>
      <c r="P94" s="98">
        <v>1020.3096356410258</v>
      </c>
      <c r="Q94" s="98">
        <v>812.7649856601048</v>
      </c>
      <c r="R94" s="98">
        <v>636.63476910236716</v>
      </c>
      <c r="S94" s="98">
        <v>783.89701370607031</v>
      </c>
      <c r="T94" s="98">
        <v>848.12798699393045</v>
      </c>
      <c r="U94" s="98">
        <v>848.96551980224194</v>
      </c>
      <c r="V94" s="98">
        <v>800.32444127480198</v>
      </c>
      <c r="W94" s="98">
        <v>1042.9491075522512</v>
      </c>
      <c r="DA94" s="63" t="s">
        <v>2330</v>
      </c>
    </row>
    <row r="95" spans="1:105" ht="12" customHeight="1" x14ac:dyDescent="0.25">
      <c r="A95" s="108" t="s">
        <v>52</v>
      </c>
      <c r="B95" s="98">
        <v>1244.9640436765069</v>
      </c>
      <c r="C95" s="98">
        <v>1115.0209473571826</v>
      </c>
      <c r="D95" s="98">
        <v>1212.0204988810844</v>
      </c>
      <c r="E95" s="98">
        <v>1129.753444845986</v>
      </c>
      <c r="F95" s="98">
        <v>1135.8767044634433</v>
      </c>
      <c r="G95" s="98">
        <v>1306.8048120500569</v>
      </c>
      <c r="H95" s="98">
        <v>1353.6227768816648</v>
      </c>
      <c r="I95" s="98">
        <v>1413.2830888113911</v>
      </c>
      <c r="J95" s="98">
        <v>1483.6951980097094</v>
      </c>
      <c r="K95" s="98">
        <v>1185.3458386511468</v>
      </c>
      <c r="L95" s="98">
        <v>1399.3544720058378</v>
      </c>
      <c r="M95" s="98">
        <v>1451.8752394544556</v>
      </c>
      <c r="N95" s="98">
        <v>1494.4832152068016</v>
      </c>
      <c r="O95" s="98">
        <v>1547.0890228588746</v>
      </c>
      <c r="P95" s="98">
        <v>1649.1776751894095</v>
      </c>
      <c r="Q95" s="98">
        <v>1853.904787224868</v>
      </c>
      <c r="R95" s="98">
        <v>1654.6231320222371</v>
      </c>
      <c r="S95" s="98">
        <v>1652.9505912073962</v>
      </c>
      <c r="T95" s="98">
        <v>1491.4020657993244</v>
      </c>
      <c r="U95" s="98">
        <v>1506.8709667880139</v>
      </c>
      <c r="V95" s="98">
        <v>1445.0044824379795</v>
      </c>
      <c r="W95" s="98">
        <v>1784.5898272449533</v>
      </c>
      <c r="DA95" s="63" t="s">
        <v>2331</v>
      </c>
    </row>
    <row r="96" spans="1:105" ht="12" customHeight="1" x14ac:dyDescent="0.25">
      <c r="A96" s="106" t="s">
        <v>122</v>
      </c>
      <c r="B96" s="101">
        <v>2704.7107399878892</v>
      </c>
      <c r="C96" s="101">
        <v>2799.6086821552308</v>
      </c>
      <c r="D96" s="101">
        <v>2899.3756864492343</v>
      </c>
      <c r="E96" s="101">
        <v>2920.6613690971731</v>
      </c>
      <c r="F96" s="101">
        <v>2924.9820258383606</v>
      </c>
      <c r="G96" s="101">
        <v>2706.4669380720206</v>
      </c>
      <c r="H96" s="101">
        <v>2810.4204758653404</v>
      </c>
      <c r="I96" s="101">
        <v>2823.684936936088</v>
      </c>
      <c r="J96" s="101">
        <v>2818.4247103850439</v>
      </c>
      <c r="K96" s="101">
        <v>3086.2141364470262</v>
      </c>
      <c r="L96" s="101">
        <v>3161.3771282950752</v>
      </c>
      <c r="M96" s="101">
        <v>3086.7406608630308</v>
      </c>
      <c r="N96" s="101">
        <v>3184.5566072300594</v>
      </c>
      <c r="O96" s="101">
        <v>3210.7931397414277</v>
      </c>
      <c r="P96" s="101">
        <v>3134.7396097580363</v>
      </c>
      <c r="Q96" s="101">
        <v>3107.8808489717917</v>
      </c>
      <c r="R96" s="101">
        <v>3076.6646461040332</v>
      </c>
      <c r="S96" s="101">
        <v>2972.561000059286</v>
      </c>
      <c r="T96" s="101">
        <v>2824.6851378533129</v>
      </c>
      <c r="U96" s="101">
        <v>2878.9495284944678</v>
      </c>
      <c r="V96" s="101">
        <v>2800.1082667601854</v>
      </c>
      <c r="W96" s="101">
        <v>3144.7969919097636</v>
      </c>
      <c r="DA96" s="131" t="s">
        <v>2332</v>
      </c>
    </row>
    <row r="97" spans="1:105" ht="12" customHeight="1" x14ac:dyDescent="0.25">
      <c r="A97" s="107" t="s">
        <v>121</v>
      </c>
      <c r="B97" s="104">
        <v>2154.9212692791011</v>
      </c>
      <c r="C97" s="104">
        <v>2235.5862520398655</v>
      </c>
      <c r="D97" s="104">
        <v>2323.6841977396616</v>
      </c>
      <c r="E97" s="104">
        <v>2343.3174731909994</v>
      </c>
      <c r="F97" s="104">
        <v>2351.6846027293159</v>
      </c>
      <c r="G97" s="104">
        <v>2182.272068235417</v>
      </c>
      <c r="H97" s="104">
        <v>2225.4301437894342</v>
      </c>
      <c r="I97" s="104">
        <v>2256.9302761783774</v>
      </c>
      <c r="J97" s="104">
        <v>2278.1743529001492</v>
      </c>
      <c r="K97" s="104">
        <v>2502.3985116564527</v>
      </c>
      <c r="L97" s="104">
        <v>2529.2052172208219</v>
      </c>
      <c r="M97" s="104">
        <v>2500.1849599475886</v>
      </c>
      <c r="N97" s="104">
        <v>2580.5950461072061</v>
      </c>
      <c r="O97" s="104">
        <v>2566.8043494682152</v>
      </c>
      <c r="P97" s="104">
        <v>2525.1614701177778</v>
      </c>
      <c r="Q97" s="104">
        <v>2463.9191620960146</v>
      </c>
      <c r="R97" s="104">
        <v>2435.7227586479448</v>
      </c>
      <c r="S97" s="104">
        <v>2395.611093319123</v>
      </c>
      <c r="T97" s="104">
        <v>2321.0900692243076</v>
      </c>
      <c r="U97" s="104">
        <v>2388.9781509505369</v>
      </c>
      <c r="V97" s="104">
        <v>2347.8562294679614</v>
      </c>
      <c r="W97" s="104">
        <v>2671.0111734364191</v>
      </c>
      <c r="DA97" s="132" t="s">
        <v>2333</v>
      </c>
    </row>
    <row r="98" spans="1:105" ht="12" customHeight="1" x14ac:dyDescent="0.25">
      <c r="A98" s="108" t="s">
        <v>53</v>
      </c>
      <c r="B98" s="98">
        <v>1012.6321385424105</v>
      </c>
      <c r="C98" s="98">
        <v>1043.3549897981013</v>
      </c>
      <c r="D98" s="98">
        <v>1084.0114549959944</v>
      </c>
      <c r="E98" s="98">
        <v>1081.1599777838994</v>
      </c>
      <c r="F98" s="98">
        <v>1078.9138774860633</v>
      </c>
      <c r="G98" s="98">
        <v>997.99436201923163</v>
      </c>
      <c r="H98" s="98">
        <v>863.67075867937103</v>
      </c>
      <c r="I98" s="98">
        <v>916.65133039952229</v>
      </c>
      <c r="J98" s="98">
        <v>994.93575131950877</v>
      </c>
      <c r="K98" s="98">
        <v>1114.557808374022</v>
      </c>
      <c r="L98" s="98">
        <v>1007.9689294539018</v>
      </c>
      <c r="M98" s="98">
        <v>1073.2853319657186</v>
      </c>
      <c r="N98" s="98">
        <v>1090.5552527130678</v>
      </c>
      <c r="O98" s="98">
        <v>943.8553799715246</v>
      </c>
      <c r="P98" s="98">
        <v>933.72458695223156</v>
      </c>
      <c r="Q98" s="98">
        <v>730.70198557773347</v>
      </c>
      <c r="R98" s="98">
        <v>652.24566613196725</v>
      </c>
      <c r="S98" s="98">
        <v>742.74985256445848</v>
      </c>
      <c r="T98" s="98">
        <v>813.52460449668729</v>
      </c>
      <c r="U98" s="98">
        <v>856.51466477511542</v>
      </c>
      <c r="V98" s="98">
        <v>857.77163732848464</v>
      </c>
      <c r="W98" s="98">
        <v>1011.4330423950968</v>
      </c>
      <c r="DA98" s="63" t="s">
        <v>2334</v>
      </c>
    </row>
    <row r="99" spans="1:105" ht="12" customHeight="1" x14ac:dyDescent="0.25">
      <c r="A99" s="108" t="s">
        <v>52</v>
      </c>
      <c r="B99" s="98">
        <v>1142.2891307366904</v>
      </c>
      <c r="C99" s="98">
        <v>1192.2312622417642</v>
      </c>
      <c r="D99" s="98">
        <v>1239.6727427436672</v>
      </c>
      <c r="E99" s="98">
        <v>1262.1574954070998</v>
      </c>
      <c r="F99" s="98">
        <v>1272.7707252432524</v>
      </c>
      <c r="G99" s="98">
        <v>1184.2777062161856</v>
      </c>
      <c r="H99" s="98">
        <v>1361.7593851100626</v>
      </c>
      <c r="I99" s="98">
        <v>1340.2789457788547</v>
      </c>
      <c r="J99" s="98">
        <v>1283.2386015806405</v>
      </c>
      <c r="K99" s="98">
        <v>1387.8407032824307</v>
      </c>
      <c r="L99" s="98">
        <v>1521.23628776692</v>
      </c>
      <c r="M99" s="98">
        <v>1426.8996279818703</v>
      </c>
      <c r="N99" s="98">
        <v>1490.0397933941376</v>
      </c>
      <c r="O99" s="98">
        <v>1622.9489694966906</v>
      </c>
      <c r="P99" s="98">
        <v>1591.4368831655465</v>
      </c>
      <c r="Q99" s="98">
        <v>1733.2171765182816</v>
      </c>
      <c r="R99" s="98">
        <v>1783.4770925159783</v>
      </c>
      <c r="S99" s="98">
        <v>1652.8612407546648</v>
      </c>
      <c r="T99" s="98">
        <v>1507.5654647276203</v>
      </c>
      <c r="U99" s="98">
        <v>1532.4634861754216</v>
      </c>
      <c r="V99" s="98">
        <v>1490.0845921394764</v>
      </c>
      <c r="W99" s="98">
        <v>1659.5781310413217</v>
      </c>
      <c r="DA99" s="63" t="s">
        <v>2335</v>
      </c>
    </row>
    <row r="100" spans="1:105" ht="12" customHeight="1" x14ac:dyDescent="0.25">
      <c r="A100" s="121" t="s">
        <v>54</v>
      </c>
      <c r="B100" s="122">
        <v>380.81645870882988</v>
      </c>
      <c r="C100" s="122">
        <v>438.76649471859901</v>
      </c>
      <c r="D100" s="122">
        <v>459.09387080339593</v>
      </c>
      <c r="E100" s="122">
        <v>456.01058534091067</v>
      </c>
      <c r="F100" s="122">
        <v>482.70924436839641</v>
      </c>
      <c r="G100" s="122">
        <v>390.76565772796448</v>
      </c>
      <c r="H100" s="122">
        <v>456.06178204279502</v>
      </c>
      <c r="I100" s="122">
        <v>398.37656420412628</v>
      </c>
      <c r="J100" s="122">
        <v>429.07119524057993</v>
      </c>
      <c r="K100" s="122">
        <v>541.0118330358714</v>
      </c>
      <c r="L100" s="122">
        <v>545.64948326833621</v>
      </c>
      <c r="M100" s="122">
        <v>542.13598030550634</v>
      </c>
      <c r="N100" s="122">
        <v>558.42144249481726</v>
      </c>
      <c r="O100" s="122">
        <v>541.12828401053866</v>
      </c>
      <c r="P100" s="122">
        <v>563.05440300357918</v>
      </c>
      <c r="Q100" s="122">
        <v>536.92509796903175</v>
      </c>
      <c r="R100" s="122">
        <v>538.32598812442757</v>
      </c>
      <c r="S100" s="122">
        <v>540.04573928795787</v>
      </c>
      <c r="T100" s="122">
        <v>527.21768828100301</v>
      </c>
      <c r="U100" s="122">
        <v>534.99818970143815</v>
      </c>
      <c r="V100" s="122">
        <v>521.04224801692988</v>
      </c>
      <c r="W100" s="122">
        <v>586.15402909409136</v>
      </c>
      <c r="DA100" s="130" t="s">
        <v>2336</v>
      </c>
    </row>
    <row r="101" spans="1:105" ht="12" customHeight="1" x14ac:dyDescent="0.25">
      <c r="A101" s="97" t="s">
        <v>207</v>
      </c>
      <c r="B101" s="98">
        <v>468.31396418589327</v>
      </c>
      <c r="C101" s="98">
        <v>545.92850992307785</v>
      </c>
      <c r="D101" s="98">
        <v>573.40391436815196</v>
      </c>
      <c r="E101" s="98">
        <v>563.50646707671285</v>
      </c>
      <c r="F101" s="98">
        <v>587.77959054384314</v>
      </c>
      <c r="G101" s="98">
        <v>479.57615952939005</v>
      </c>
      <c r="H101" s="98">
        <v>574.6330220193189</v>
      </c>
      <c r="I101" s="98">
        <v>507.76308352511313</v>
      </c>
      <c r="J101" s="98">
        <v>537.98499721424787</v>
      </c>
      <c r="K101" s="98">
        <v>675.58401071124467</v>
      </c>
      <c r="L101" s="98">
        <v>676.06435680168045</v>
      </c>
      <c r="M101" s="98">
        <v>696.07481531372616</v>
      </c>
      <c r="N101" s="98">
        <v>727.22048759317954</v>
      </c>
      <c r="O101" s="98">
        <v>693.46658554059468</v>
      </c>
      <c r="P101" s="98">
        <v>738.1569117022882</v>
      </c>
      <c r="Q101" s="98">
        <v>700.67249358722233</v>
      </c>
      <c r="R101" s="98">
        <v>662.40364591851016</v>
      </c>
      <c r="S101" s="98">
        <v>708.8269328614582</v>
      </c>
      <c r="T101" s="98">
        <v>682.573934686862</v>
      </c>
      <c r="U101" s="98">
        <v>706.8464247017987</v>
      </c>
      <c r="V101" s="98">
        <v>707.75052692086433</v>
      </c>
      <c r="W101" s="98">
        <v>808.80830803201684</v>
      </c>
      <c r="DA101" s="63" t="s">
        <v>2337</v>
      </c>
    </row>
    <row r="102" spans="1:105" ht="12" customHeight="1" x14ac:dyDescent="0.25">
      <c r="A102" s="97" t="s">
        <v>50</v>
      </c>
      <c r="B102" s="98">
        <v>455.7701312527949</v>
      </c>
      <c r="C102" s="98">
        <v>525.50354248571398</v>
      </c>
      <c r="D102" s="98">
        <v>554.03040965184482</v>
      </c>
      <c r="E102" s="98">
        <v>530.2737749926381</v>
      </c>
      <c r="F102" s="98">
        <v>575.72682834450916</v>
      </c>
      <c r="G102" s="98">
        <v>480.77780468591976</v>
      </c>
      <c r="H102" s="98">
        <v>549.31397657882042</v>
      </c>
      <c r="I102" s="98">
        <v>479.03793827757852</v>
      </c>
      <c r="J102" s="98">
        <v>512.13154204000637</v>
      </c>
      <c r="K102" s="98">
        <v>664.67976669688164</v>
      </c>
      <c r="L102" s="98">
        <v>714.68341764237368</v>
      </c>
      <c r="M102" s="98">
        <v>661.10444048680415</v>
      </c>
      <c r="N102" s="98">
        <v>562.34691456873543</v>
      </c>
      <c r="O102" s="98">
        <v>562.85926068985816</v>
      </c>
      <c r="P102" s="98">
        <v>629.29948192206541</v>
      </c>
      <c r="Q102" s="98">
        <v>695.67405476580882</v>
      </c>
      <c r="R102" s="98">
        <v>734.00355940862471</v>
      </c>
      <c r="S102" s="98">
        <v>705.81374131436155</v>
      </c>
      <c r="T102" s="98">
        <v>656.13840422943963</v>
      </c>
      <c r="U102" s="98">
        <v>671.7844067775211</v>
      </c>
      <c r="V102" s="98">
        <v>650.16941084019572</v>
      </c>
      <c r="W102" s="98">
        <v>818.00381209626335</v>
      </c>
      <c r="DA102" s="63" t="s">
        <v>2338</v>
      </c>
    </row>
    <row r="103" spans="1:105" ht="12" customHeight="1" x14ac:dyDescent="0.25">
      <c r="A103" s="109" t="s">
        <v>120</v>
      </c>
      <c r="B103" s="33">
        <v>366.20769432132397</v>
      </c>
      <c r="C103" s="33">
        <v>420.90001220098407</v>
      </c>
      <c r="D103" s="33">
        <v>439.94937677222595</v>
      </c>
      <c r="E103" s="33">
        <v>437.98703210856451</v>
      </c>
      <c r="F103" s="33">
        <v>464.84025351514822</v>
      </c>
      <c r="G103" s="33">
        <v>375.51115262636432</v>
      </c>
      <c r="H103" s="33">
        <v>435.84976751883693</v>
      </c>
      <c r="I103" s="33">
        <v>379.81279579045633</v>
      </c>
      <c r="J103" s="33">
        <v>410.65572337593477</v>
      </c>
      <c r="K103" s="33">
        <v>518.13897298636527</v>
      </c>
      <c r="L103" s="33">
        <v>523.22172418482364</v>
      </c>
      <c r="M103" s="33">
        <v>515.50099684481506</v>
      </c>
      <c r="N103" s="33">
        <v>529.53212864469981</v>
      </c>
      <c r="O103" s="33">
        <v>515.97387469207104</v>
      </c>
      <c r="P103" s="33">
        <v>536.19348955128362</v>
      </c>
      <c r="Q103" s="33">
        <v>513.76544463960386</v>
      </c>
      <c r="R103" s="33">
        <v>522.51783217038644</v>
      </c>
      <c r="S103" s="33">
        <v>520.16289674428413</v>
      </c>
      <c r="T103" s="33">
        <v>509.97546069565954</v>
      </c>
      <c r="U103" s="33">
        <v>516.15876111275497</v>
      </c>
      <c r="V103" s="33">
        <v>500.75716026395565</v>
      </c>
      <c r="W103" s="33">
        <v>561.79295567932365</v>
      </c>
      <c r="DA103" s="60" t="s">
        <v>2339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2340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2341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2342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2343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2344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0</v>
      </c>
      <c r="C110" s="98">
        <f>IF(RES_hhdet_fec!C110=0,0,RES_hhdet_fec!C110*1000*11630/RES_hhdet_num!C105)</f>
        <v>0</v>
      </c>
      <c r="D110" s="98">
        <f>IF(RES_hhdet_fec!D110=0,0,RES_hhdet_fec!D110*1000*11630/RES_hhdet_num!D105)</f>
        <v>0</v>
      </c>
      <c r="E110" s="98">
        <f>IF(RES_hhdet_fec!E110=0,0,RES_hhdet_fec!E110*1000*11630/RES_hhdet_num!E105)</f>
        <v>0</v>
      </c>
      <c r="F110" s="98">
        <f>IF(RES_hhdet_fec!F110=0,0,RES_hhdet_fec!F110*1000*11630/RES_hhdet_num!F105)</f>
        <v>0</v>
      </c>
      <c r="G110" s="98">
        <f>IF(RES_hhdet_fec!G110=0,0,RES_hhdet_fec!G110*1000*11630/RES_hhdet_num!G105)</f>
        <v>0</v>
      </c>
      <c r="H110" s="98">
        <f>IF(RES_hhdet_fec!H110=0,0,RES_hhdet_fec!H110*1000*11630/RES_hhdet_num!H105)</f>
        <v>0</v>
      </c>
      <c r="I110" s="98">
        <f>IF(RES_hhdet_fec!I110=0,0,RES_hhdet_fec!I110*1000*11630/RES_hhdet_num!I105)</f>
        <v>0</v>
      </c>
      <c r="J110" s="98">
        <f>IF(RES_hhdet_fec!J110=0,0,RES_hhdet_fec!J110*1000*11630/RES_hhdet_num!J105)</f>
        <v>0</v>
      </c>
      <c r="K110" s="98">
        <f>IF(RES_hhdet_fec!K110=0,0,RES_hhdet_fec!K110*1000*11630/RES_hhdet_num!K105)</f>
        <v>0</v>
      </c>
      <c r="L110" s="98">
        <f>IF(RES_hhdet_fec!L110=0,0,RES_hhdet_fec!L110*1000*11630/RES_hhdet_num!L105)</f>
        <v>0</v>
      </c>
      <c r="M110" s="98">
        <f>IF(RES_hhdet_fec!M110=0,0,RES_hhdet_fec!M110*1000*11630/RES_hhdet_num!M105)</f>
        <v>0</v>
      </c>
      <c r="N110" s="98">
        <f>IF(RES_hhdet_fec!N110=0,0,RES_hhdet_fec!N110*1000*11630/RES_hhdet_num!N105)</f>
        <v>0</v>
      </c>
      <c r="O110" s="98">
        <f>IF(RES_hhdet_fec!O110=0,0,RES_hhdet_fec!O110*1000*11630/RES_hhdet_num!O105)</f>
        <v>0</v>
      </c>
      <c r="P110" s="98">
        <f>IF(RES_hhdet_fec!P110=0,0,RES_hhdet_fec!P110*1000*11630/RES_hhdet_num!P105)</f>
        <v>0</v>
      </c>
      <c r="Q110" s="98">
        <f>IF(RES_hhdet_fec!Q110=0,0,RES_hhdet_fec!Q110*1000*11630/RES_hhdet_num!Q105)</f>
        <v>0</v>
      </c>
      <c r="R110" s="98">
        <f>IF(RES_hhdet_fec!R110=0,0,RES_hhdet_fec!R110*1000*11630/RES_hhdet_num!R105)</f>
        <v>0</v>
      </c>
      <c r="S110" s="98">
        <f>IF(RES_hhdet_fec!S110=0,0,RES_hhdet_fec!S110*1000*11630/RES_hhdet_num!S105)</f>
        <v>0</v>
      </c>
      <c r="T110" s="98">
        <f>IF(RES_hhdet_fec!T110=0,0,RES_hhdet_fec!T110*1000*11630/RES_hhdet_num!T105)</f>
        <v>0</v>
      </c>
      <c r="U110" s="98">
        <f>IF(RES_hhdet_fec!U110=0,0,RES_hhdet_fec!U110*1000*11630/RES_hhdet_num!U105)</f>
        <v>0</v>
      </c>
      <c r="V110" s="98">
        <f>IF(RES_hhdet_fec!V110=0,0,RES_hhdet_fec!V110*1000*11630/RES_hhdet_num!V105)</f>
        <v>0</v>
      </c>
      <c r="W110" s="98">
        <f>IF(RES_hhdet_fec!W110=0,0,RES_hhdet_fec!W110*1000*11630/RES_hhdet_num!W105)</f>
        <v>0</v>
      </c>
      <c r="DA110" s="63" t="s">
        <v>2345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2346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2347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2348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2349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2350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2351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2352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2353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2354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2355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2356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2357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14061.197281020786</v>
      </c>
      <c r="C124" s="117">
        <f t="shared" si="42"/>
        <v>15080.322398807804</v>
      </c>
      <c r="D124" s="117">
        <f t="shared" si="42"/>
        <v>13934.510842644289</v>
      </c>
      <c r="E124" s="117">
        <f t="shared" si="42"/>
        <v>14673.309725369736</v>
      </c>
      <c r="F124" s="117">
        <f t="shared" si="42"/>
        <v>15856.818475480593</v>
      </c>
      <c r="G124" s="117">
        <f t="shared" si="42"/>
        <v>13526.550632888971</v>
      </c>
      <c r="H124" s="117">
        <f t="shared" si="42"/>
        <v>13049.985665882919</v>
      </c>
      <c r="I124" s="117">
        <f t="shared" si="42"/>
        <v>14142.728002210008</v>
      </c>
      <c r="J124" s="117">
        <f t="shared" si="42"/>
        <v>14297.243028072835</v>
      </c>
      <c r="K124" s="117">
        <f t="shared" si="42"/>
        <v>14509.782093647562</v>
      </c>
      <c r="L124" s="117">
        <f t="shared" si="42"/>
        <v>15681.768508931482</v>
      </c>
      <c r="M124" s="117">
        <f t="shared" si="42"/>
        <v>14864.470562648687</v>
      </c>
      <c r="N124" s="117">
        <f t="shared" si="42"/>
        <v>15538.970170898296</v>
      </c>
      <c r="O124" s="117">
        <f t="shared" si="42"/>
        <v>16256.728273393714</v>
      </c>
      <c r="P124" s="117">
        <f t="shared" si="42"/>
        <v>14560.579725959147</v>
      </c>
      <c r="Q124" s="117">
        <f t="shared" si="42"/>
        <v>15395.156149883151</v>
      </c>
      <c r="R124" s="117">
        <f t="shared" ref="R124:V124" si="43">R125+R128+R130+R139</f>
        <v>15805.414891143584</v>
      </c>
      <c r="S124" s="117">
        <f t="shared" si="43"/>
        <v>16242.151049238491</v>
      </c>
      <c r="T124" s="117">
        <f t="shared" si="43"/>
        <v>15237.978121220458</v>
      </c>
      <c r="U124" s="117">
        <f t="shared" si="43"/>
        <v>15203.061477343997</v>
      </c>
      <c r="V124" s="117">
        <f t="shared" si="43"/>
        <v>16514.01314238102</v>
      </c>
      <c r="W124" s="117">
        <f t="shared" ref="W124" si="44">W125+W128+W130+W139</f>
        <v>18026.398230979863</v>
      </c>
      <c r="DA124" s="129" t="s">
        <v>2358</v>
      </c>
    </row>
    <row r="125" spans="1:105" ht="12.95" customHeight="1" x14ac:dyDescent="0.25">
      <c r="A125" s="121" t="s">
        <v>57</v>
      </c>
      <c r="B125" s="122">
        <f t="shared" ref="B125:Q125" si="45">SUM(B126:B127)</f>
        <v>11449.420529990761</v>
      </c>
      <c r="C125" s="122">
        <f t="shared" si="45"/>
        <v>12291.263769813771</v>
      </c>
      <c r="D125" s="122">
        <f t="shared" si="45"/>
        <v>11101.839965938407</v>
      </c>
      <c r="E125" s="122">
        <f t="shared" si="45"/>
        <v>11731.60584377313</v>
      </c>
      <c r="F125" s="122">
        <f t="shared" si="45"/>
        <v>12659.757135171501</v>
      </c>
      <c r="G125" s="122">
        <f t="shared" si="45"/>
        <v>10971.358524547828</v>
      </c>
      <c r="H125" s="122">
        <f t="shared" si="45"/>
        <v>10398.596810344479</v>
      </c>
      <c r="I125" s="122">
        <f t="shared" si="45"/>
        <v>11311.497481771934</v>
      </c>
      <c r="J125" s="122">
        <f t="shared" si="45"/>
        <v>11457.73308947077</v>
      </c>
      <c r="K125" s="122">
        <f t="shared" si="45"/>
        <v>11416.37375854735</v>
      </c>
      <c r="L125" s="122">
        <f t="shared" si="45"/>
        <v>12578.315402254579</v>
      </c>
      <c r="M125" s="122">
        <f t="shared" si="45"/>
        <v>11704.035022292277</v>
      </c>
      <c r="N125" s="122">
        <f t="shared" si="45"/>
        <v>12312.022212526246</v>
      </c>
      <c r="O125" s="122">
        <f t="shared" si="45"/>
        <v>13163.640111230383</v>
      </c>
      <c r="P125" s="122">
        <f t="shared" si="45"/>
        <v>11294.582843469077</v>
      </c>
      <c r="Q125" s="122">
        <f t="shared" si="45"/>
        <v>12220.225963934783</v>
      </c>
      <c r="R125" s="122">
        <f t="shared" ref="R125:V125" si="46">SUM(R126:R127)</f>
        <v>12637.977948361608</v>
      </c>
      <c r="S125" s="122">
        <f t="shared" si="46"/>
        <v>13189.901619664766</v>
      </c>
      <c r="T125" s="122">
        <f t="shared" si="46"/>
        <v>12302.781644208571</v>
      </c>
      <c r="U125" s="122">
        <f t="shared" si="46"/>
        <v>12286.375532237313</v>
      </c>
      <c r="V125" s="122">
        <f t="shared" si="46"/>
        <v>13624.152074319416</v>
      </c>
      <c r="W125" s="122">
        <f t="shared" ref="W125" si="47">SUM(W126:W127)</f>
        <v>14589.409344706859</v>
      </c>
      <c r="DA125" s="130" t="s">
        <v>2359</v>
      </c>
    </row>
    <row r="126" spans="1:105" ht="12" customHeight="1" x14ac:dyDescent="0.25">
      <c r="A126" s="97" t="s">
        <v>203</v>
      </c>
      <c r="B126" s="98">
        <v>11397.246446802843</v>
      </c>
      <c r="C126" s="98">
        <v>12236.508309860408</v>
      </c>
      <c r="D126" s="98">
        <v>11053.765544198763</v>
      </c>
      <c r="E126" s="98">
        <v>11681.858909912402</v>
      </c>
      <c r="F126" s="98">
        <v>12607.627677316723</v>
      </c>
      <c r="G126" s="98">
        <v>10931.466632921254</v>
      </c>
      <c r="H126" s="98">
        <v>10360.484786624369</v>
      </c>
      <c r="I126" s="98">
        <v>11271.319761663977</v>
      </c>
      <c r="J126" s="98">
        <v>11417.360792955194</v>
      </c>
      <c r="K126" s="98">
        <v>11376.324183325502</v>
      </c>
      <c r="L126" s="98">
        <v>12534.315485655607</v>
      </c>
      <c r="M126" s="98">
        <v>11663.277301392851</v>
      </c>
      <c r="N126" s="98">
        <v>12269.290348087046</v>
      </c>
      <c r="O126" s="98">
        <v>13118.128147803251</v>
      </c>
      <c r="P126" s="98">
        <v>11255.768536989202</v>
      </c>
      <c r="Q126" s="98">
        <v>12178.457932042507</v>
      </c>
      <c r="R126" s="98">
        <v>12594.904426628542</v>
      </c>
      <c r="S126" s="98">
        <v>13144.995900075486</v>
      </c>
      <c r="T126" s="98">
        <v>12260.915508473681</v>
      </c>
      <c r="U126" s="98">
        <v>12244.572670643987</v>
      </c>
      <c r="V126" s="98">
        <v>13577.764346438309</v>
      </c>
      <c r="W126" s="98">
        <v>14539.648332267692</v>
      </c>
      <c r="DA126" s="63" t="s">
        <v>2360</v>
      </c>
    </row>
    <row r="127" spans="1:105" ht="12" customHeight="1" x14ac:dyDescent="0.25">
      <c r="A127" s="97" t="s">
        <v>53</v>
      </c>
      <c r="B127" s="98">
        <v>52.174083187918392</v>
      </c>
      <c r="C127" s="98">
        <v>54.755459953363719</v>
      </c>
      <c r="D127" s="98">
        <v>48.074421739643803</v>
      </c>
      <c r="E127" s="98">
        <v>49.746933860728234</v>
      </c>
      <c r="F127" s="98">
        <v>52.129457854777911</v>
      </c>
      <c r="G127" s="98">
        <v>39.89189162657334</v>
      </c>
      <c r="H127" s="98">
        <v>38.112023720109711</v>
      </c>
      <c r="I127" s="98">
        <v>40.177720107956311</v>
      </c>
      <c r="J127" s="98">
        <v>40.372296515575279</v>
      </c>
      <c r="K127" s="98">
        <v>40.049575221848556</v>
      </c>
      <c r="L127" s="98">
        <v>43.999916598971211</v>
      </c>
      <c r="M127" s="98">
        <v>40.757720899426339</v>
      </c>
      <c r="N127" s="98">
        <v>42.731864439199981</v>
      </c>
      <c r="O127" s="98">
        <v>45.511963427133075</v>
      </c>
      <c r="P127" s="98">
        <v>38.814306479874986</v>
      </c>
      <c r="Q127" s="98">
        <v>41.768031892276483</v>
      </c>
      <c r="R127" s="98">
        <v>43.073521733065647</v>
      </c>
      <c r="S127" s="98">
        <v>44.905719589279769</v>
      </c>
      <c r="T127" s="98">
        <v>41.866135734890811</v>
      </c>
      <c r="U127" s="98">
        <v>41.802861593325581</v>
      </c>
      <c r="V127" s="98">
        <v>46.38772788110726</v>
      </c>
      <c r="W127" s="98">
        <v>49.761012439166898</v>
      </c>
      <c r="DA127" s="63" t="s">
        <v>2361</v>
      </c>
    </row>
    <row r="128" spans="1:105" ht="12.95" customHeight="1" x14ac:dyDescent="0.25">
      <c r="A128" s="121" t="s">
        <v>92</v>
      </c>
      <c r="B128" s="122">
        <f t="shared" ref="B128:W128" si="48">B129</f>
        <v>0.4289407091731654</v>
      </c>
      <c r="C128" s="122">
        <f t="shared" si="48"/>
        <v>0.54364860752406174</v>
      </c>
      <c r="D128" s="122">
        <f t="shared" si="48"/>
        <v>0.60420010157227944</v>
      </c>
      <c r="E128" s="122">
        <f t="shared" si="48"/>
        <v>1.1204541912834631</v>
      </c>
      <c r="F128" s="122">
        <f t="shared" si="48"/>
        <v>0.74073619776886801</v>
      </c>
      <c r="G128" s="122">
        <f t="shared" si="48"/>
        <v>0.85763778403298363</v>
      </c>
      <c r="H128" s="122">
        <f t="shared" si="48"/>
        <v>1.0596069935312693</v>
      </c>
      <c r="I128" s="122">
        <f t="shared" si="48"/>
        <v>1.0188056026652514</v>
      </c>
      <c r="J128" s="122">
        <f t="shared" si="48"/>
        <v>0.91973851836204057</v>
      </c>
      <c r="K128" s="122">
        <f t="shared" si="48"/>
        <v>0.98317497227342643</v>
      </c>
      <c r="L128" s="122">
        <f t="shared" si="48"/>
        <v>1.1720227144461219</v>
      </c>
      <c r="M128" s="122">
        <f t="shared" si="48"/>
        <v>1.1202675993841487</v>
      </c>
      <c r="N128" s="122">
        <f t="shared" si="48"/>
        <v>1.3300386472697461</v>
      </c>
      <c r="O128" s="122">
        <f t="shared" si="48"/>
        <v>1.8232635145805396</v>
      </c>
      <c r="P128" s="122">
        <f t="shared" si="48"/>
        <v>1.2088246357251042</v>
      </c>
      <c r="Q128" s="122">
        <f t="shared" si="48"/>
        <v>2.1228338021058795</v>
      </c>
      <c r="R128" s="122">
        <f t="shared" si="48"/>
        <v>1.2571547692469236</v>
      </c>
      <c r="S128" s="122">
        <f t="shared" si="48"/>
        <v>1.5463125363253103</v>
      </c>
      <c r="T128" s="122">
        <f t="shared" si="48"/>
        <v>1.3866563573312218</v>
      </c>
      <c r="U128" s="122">
        <f t="shared" si="48"/>
        <v>1.415893261890125</v>
      </c>
      <c r="V128" s="122">
        <f t="shared" si="48"/>
        <v>1.2420116879377661</v>
      </c>
      <c r="W128" s="122">
        <f t="shared" si="48"/>
        <v>0.93372120890876042</v>
      </c>
      <c r="DA128" s="130" t="s">
        <v>2362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0.4289407091731654</v>
      </c>
      <c r="C129" s="98">
        <f>IF(RES_hhdet_fec!C129=0,0,RES_hhdet_fec!C129*1000*11630/RES_hhdet_num!C124)</f>
        <v>0.54364860752406174</v>
      </c>
      <c r="D129" s="98">
        <f>IF(RES_hhdet_fec!D129=0,0,RES_hhdet_fec!D129*1000*11630/RES_hhdet_num!D124)</f>
        <v>0.60420010157227944</v>
      </c>
      <c r="E129" s="98">
        <f>IF(RES_hhdet_fec!E129=0,0,RES_hhdet_fec!E129*1000*11630/RES_hhdet_num!E124)</f>
        <v>1.1204541912834631</v>
      </c>
      <c r="F129" s="98">
        <f>IF(RES_hhdet_fec!F129=0,0,RES_hhdet_fec!F129*1000*11630/RES_hhdet_num!F124)</f>
        <v>0.74073619776886801</v>
      </c>
      <c r="G129" s="98">
        <f>IF(RES_hhdet_fec!G129=0,0,RES_hhdet_fec!G129*1000*11630/RES_hhdet_num!G124)</f>
        <v>0.85763778403298363</v>
      </c>
      <c r="H129" s="98">
        <f>IF(RES_hhdet_fec!H129=0,0,RES_hhdet_fec!H129*1000*11630/RES_hhdet_num!H124)</f>
        <v>1.0596069935312693</v>
      </c>
      <c r="I129" s="98">
        <f>IF(RES_hhdet_fec!I129=0,0,RES_hhdet_fec!I129*1000*11630/RES_hhdet_num!I124)</f>
        <v>1.0188056026652514</v>
      </c>
      <c r="J129" s="98">
        <f>IF(RES_hhdet_fec!J129=0,0,RES_hhdet_fec!J129*1000*11630/RES_hhdet_num!J124)</f>
        <v>0.91973851836204057</v>
      </c>
      <c r="K129" s="98">
        <f>IF(RES_hhdet_fec!K129=0,0,RES_hhdet_fec!K129*1000*11630/RES_hhdet_num!K124)</f>
        <v>0.98317497227342643</v>
      </c>
      <c r="L129" s="98">
        <f>IF(RES_hhdet_fec!L129=0,0,RES_hhdet_fec!L129*1000*11630/RES_hhdet_num!L124)</f>
        <v>1.1720227144461219</v>
      </c>
      <c r="M129" s="98">
        <f>IF(RES_hhdet_fec!M129=0,0,RES_hhdet_fec!M129*1000*11630/RES_hhdet_num!M124)</f>
        <v>1.1202675993841487</v>
      </c>
      <c r="N129" s="98">
        <f>IF(RES_hhdet_fec!N129=0,0,RES_hhdet_fec!N129*1000*11630/RES_hhdet_num!N124)</f>
        <v>1.3300386472697461</v>
      </c>
      <c r="O129" s="98">
        <f>IF(RES_hhdet_fec!O129=0,0,RES_hhdet_fec!O129*1000*11630/RES_hhdet_num!O124)</f>
        <v>1.8232635145805396</v>
      </c>
      <c r="P129" s="98">
        <f>IF(RES_hhdet_fec!P129=0,0,RES_hhdet_fec!P129*1000*11630/RES_hhdet_num!P124)</f>
        <v>1.2088246357251042</v>
      </c>
      <c r="Q129" s="98">
        <f>IF(RES_hhdet_fec!Q129=0,0,RES_hhdet_fec!Q129*1000*11630/RES_hhdet_num!Q124)</f>
        <v>2.1228338021058795</v>
      </c>
      <c r="R129" s="98">
        <f>IF(RES_hhdet_fec!R129=0,0,RES_hhdet_fec!R129*1000*11630/RES_hhdet_num!R124)</f>
        <v>1.2571547692469236</v>
      </c>
      <c r="S129" s="98">
        <f>IF(RES_hhdet_fec!S129=0,0,RES_hhdet_fec!S129*1000*11630/RES_hhdet_num!S124)</f>
        <v>1.5463125363253103</v>
      </c>
      <c r="T129" s="98">
        <f>IF(RES_hhdet_fec!T129=0,0,RES_hhdet_fec!T129*1000*11630/RES_hhdet_num!T124)</f>
        <v>1.3866563573312218</v>
      </c>
      <c r="U129" s="98">
        <f>IF(RES_hhdet_fec!U129=0,0,RES_hhdet_fec!U129*1000*11630/RES_hhdet_num!U124)</f>
        <v>1.415893261890125</v>
      </c>
      <c r="V129" s="98">
        <f>IF(RES_hhdet_fec!V129=0,0,RES_hhdet_fec!V129*1000*11630/RES_hhdet_num!V124)</f>
        <v>1.2420116879377661</v>
      </c>
      <c r="W129" s="98">
        <f>IF(RES_hhdet_fec!W129=0,0,RES_hhdet_fec!W129*1000*11630/RES_hhdet_num!W124)</f>
        <v>0.93372120890876042</v>
      </c>
      <c r="DA129" s="63" t="s">
        <v>2363</v>
      </c>
    </row>
    <row r="130" spans="1:105" ht="12" customHeight="1" x14ac:dyDescent="0.25">
      <c r="A130" s="121" t="s">
        <v>55</v>
      </c>
      <c r="B130" s="122">
        <v>2244.5557948166247</v>
      </c>
      <c r="C130" s="122">
        <v>2366.9604239621931</v>
      </c>
      <c r="D130" s="122">
        <v>2391.6285631529067</v>
      </c>
      <c r="E130" s="122">
        <v>2502.3086822757268</v>
      </c>
      <c r="F130" s="122">
        <v>2730.9098521018218</v>
      </c>
      <c r="G130" s="122">
        <v>2177.8411366958694</v>
      </c>
      <c r="H130" s="122">
        <v>2213.3333673172892</v>
      </c>
      <c r="I130" s="122">
        <v>2449.5614652456693</v>
      </c>
      <c r="J130" s="122">
        <v>2427.2425246019211</v>
      </c>
      <c r="K130" s="122">
        <v>2573.6686305354538</v>
      </c>
      <c r="L130" s="122">
        <v>2578.61677505135</v>
      </c>
      <c r="M130" s="122">
        <v>2643.8463941297637</v>
      </c>
      <c r="N130" s="122">
        <v>2696.5071167173119</v>
      </c>
      <c r="O130" s="122">
        <v>2575.497360323779</v>
      </c>
      <c r="P130" s="122">
        <v>2728.3682154280264</v>
      </c>
      <c r="Q130" s="122">
        <v>2658.6292014378437</v>
      </c>
      <c r="R130" s="122">
        <v>2643.1944972221395</v>
      </c>
      <c r="S130" s="122">
        <v>2530.5626675700319</v>
      </c>
      <c r="T130" s="122">
        <v>2423.9915612481859</v>
      </c>
      <c r="U130" s="122">
        <v>2399.02880012269</v>
      </c>
      <c r="V130" s="122">
        <v>2387.2968782915123</v>
      </c>
      <c r="W130" s="122">
        <v>2872.367331982311</v>
      </c>
      <c r="DA130" s="130" t="s">
        <v>2364</v>
      </c>
    </row>
    <row r="131" spans="1:105" ht="12" customHeight="1" x14ac:dyDescent="0.25">
      <c r="A131" s="97" t="s">
        <v>128</v>
      </c>
      <c r="B131" s="98">
        <v>2197.2161345543491</v>
      </c>
      <c r="C131" s="98">
        <v>2324.4699234917475</v>
      </c>
      <c r="D131" s="98">
        <v>2338.6400949318172</v>
      </c>
      <c r="E131" s="98">
        <v>2464.2021573374636</v>
      </c>
      <c r="F131" s="98">
        <v>2728.0197558798764</v>
      </c>
      <c r="G131" s="98">
        <v>2125.2945473266295</v>
      </c>
      <c r="H131" s="98">
        <v>2156.943296350169</v>
      </c>
      <c r="I131" s="98">
        <v>2426.054576716976</v>
      </c>
      <c r="J131" s="98">
        <v>2401.4467402988321</v>
      </c>
      <c r="K131" s="98">
        <v>2542.949167963885</v>
      </c>
      <c r="L131" s="98">
        <v>2541.4540328372746</v>
      </c>
      <c r="M131" s="98">
        <v>2622.4286425737487</v>
      </c>
      <c r="N131" s="98">
        <v>2664.5770976216922</v>
      </c>
      <c r="O131" s="98">
        <v>2508.4698617662057</v>
      </c>
      <c r="P131" s="98">
        <v>2708.9734566170737</v>
      </c>
      <c r="Q131" s="98">
        <v>2632.8466312099299</v>
      </c>
      <c r="R131" s="98">
        <v>2619.2233032584986</v>
      </c>
      <c r="S131" s="98">
        <v>2497.0918742582539</v>
      </c>
      <c r="T131" s="98">
        <v>2389.6660450499444</v>
      </c>
      <c r="U131" s="98">
        <v>2346.8386255786204</v>
      </c>
      <c r="V131" s="98">
        <v>2351.311753717544</v>
      </c>
      <c r="W131" s="98">
        <v>2868.0442585881492</v>
      </c>
      <c r="DA131" s="63" t="s">
        <v>2365</v>
      </c>
    </row>
    <row r="132" spans="1:105" ht="12" customHeight="1" x14ac:dyDescent="0.25">
      <c r="A132" s="97" t="s">
        <v>127</v>
      </c>
      <c r="B132" s="98">
        <v>1948.7235984285257</v>
      </c>
      <c r="C132" s="98">
        <v>2063.6196007359981</v>
      </c>
      <c r="D132" s="98">
        <v>2082.1024583204053</v>
      </c>
      <c r="E132" s="98">
        <v>2193.9965666478975</v>
      </c>
      <c r="F132" s="98">
        <v>2427.9983433863404</v>
      </c>
      <c r="G132" s="98">
        <v>1892.2913439896324</v>
      </c>
      <c r="H132" s="98">
        <v>1899.308912917216</v>
      </c>
      <c r="I132" s="98">
        <v>2148.6930144898683</v>
      </c>
      <c r="J132" s="98">
        <v>2146.2247163993675</v>
      </c>
      <c r="K132" s="98">
        <v>2281.8195859432271</v>
      </c>
      <c r="L132" s="98">
        <v>2275.8260892948811</v>
      </c>
      <c r="M132" s="98">
        <v>2371.739619055159</v>
      </c>
      <c r="N132" s="98">
        <v>2421.5988858294804</v>
      </c>
      <c r="O132" s="98">
        <v>2273.9714834168012</v>
      </c>
      <c r="P132" s="98">
        <v>2462.0053249269881</v>
      </c>
      <c r="Q132" s="98">
        <v>2378.07536012531</v>
      </c>
      <c r="R132" s="98">
        <v>2366.3436156655566</v>
      </c>
      <c r="S132" s="98">
        <v>2276.624159467066</v>
      </c>
      <c r="T132" s="98">
        <v>2197.4794858498731</v>
      </c>
      <c r="U132" s="98">
        <v>2167.4243727810476</v>
      </c>
      <c r="V132" s="98">
        <v>2179.756310735761</v>
      </c>
      <c r="W132" s="98">
        <v>2671.3875854552216</v>
      </c>
      <c r="DA132" s="63" t="s">
        <v>2366</v>
      </c>
    </row>
    <row r="133" spans="1:105" ht="12" customHeight="1" x14ac:dyDescent="0.25">
      <c r="A133" s="100" t="s">
        <v>203</v>
      </c>
      <c r="B133" s="101">
        <v>822.34344532730984</v>
      </c>
      <c r="C133" s="101">
        <v>865.81467236541562</v>
      </c>
      <c r="D133" s="101">
        <v>874.28254661595724</v>
      </c>
      <c r="E133" s="101">
        <v>911.30323772399902</v>
      </c>
      <c r="F133" s="101">
        <v>1004.6742937615101</v>
      </c>
      <c r="G133" s="101">
        <v>780.12602340412991</v>
      </c>
      <c r="H133" s="101">
        <v>655.17179159126727</v>
      </c>
      <c r="I133" s="101">
        <v>780.25316924015976</v>
      </c>
      <c r="J133" s="101">
        <v>841.16619040755722</v>
      </c>
      <c r="K133" s="101">
        <v>909.19399592519699</v>
      </c>
      <c r="L133" s="101">
        <v>801.8009405571828</v>
      </c>
      <c r="M133" s="101">
        <v>910.25496578169248</v>
      </c>
      <c r="N133" s="101">
        <v>911.79399931615842</v>
      </c>
      <c r="O133" s="101">
        <v>733.61063791999754</v>
      </c>
      <c r="P133" s="101">
        <v>809.09803331483158</v>
      </c>
      <c r="Q133" s="101">
        <v>618.19705886131919</v>
      </c>
      <c r="R133" s="101">
        <v>555.33051205155346</v>
      </c>
      <c r="S133" s="101">
        <v>627.77184989958084</v>
      </c>
      <c r="T133" s="101">
        <v>692.18660784919928</v>
      </c>
      <c r="U133" s="101">
        <v>699.99623664804653</v>
      </c>
      <c r="V133" s="101">
        <v>722.49887727648604</v>
      </c>
      <c r="W133" s="101">
        <v>926.06506447716515</v>
      </c>
      <c r="DA133" s="131" t="s">
        <v>2367</v>
      </c>
    </row>
    <row r="134" spans="1:105" ht="12" customHeight="1" x14ac:dyDescent="0.25">
      <c r="A134" s="103" t="s">
        <v>52</v>
      </c>
      <c r="B134" s="104">
        <v>1126.3801531012159</v>
      </c>
      <c r="C134" s="104">
        <v>1197.8049283705823</v>
      </c>
      <c r="D134" s="104">
        <v>1207.8199117044476</v>
      </c>
      <c r="E134" s="104">
        <v>1282.6933289238987</v>
      </c>
      <c r="F134" s="104">
        <v>1423.3240496248304</v>
      </c>
      <c r="G134" s="104">
        <v>1112.1653205855027</v>
      </c>
      <c r="H134" s="104">
        <v>1244.1371213259486</v>
      </c>
      <c r="I134" s="104">
        <v>1368.4398452497085</v>
      </c>
      <c r="J134" s="104">
        <v>1305.0585259918105</v>
      </c>
      <c r="K134" s="104">
        <v>1372.6255900180304</v>
      </c>
      <c r="L134" s="104">
        <v>1474.0251487376984</v>
      </c>
      <c r="M134" s="104">
        <v>1461.4846532734662</v>
      </c>
      <c r="N134" s="104">
        <v>1509.8048865133223</v>
      </c>
      <c r="O134" s="104">
        <v>1540.3608454968037</v>
      </c>
      <c r="P134" s="104">
        <v>1652.9072916121572</v>
      </c>
      <c r="Q134" s="104">
        <v>1759.878301263991</v>
      </c>
      <c r="R134" s="104">
        <v>1811.0131036140028</v>
      </c>
      <c r="S134" s="104">
        <v>1648.8523095674852</v>
      </c>
      <c r="T134" s="104">
        <v>1505.2928780006739</v>
      </c>
      <c r="U134" s="104">
        <v>1467.4281361330011</v>
      </c>
      <c r="V134" s="104">
        <v>1457.2574334592748</v>
      </c>
      <c r="W134" s="104">
        <v>1745.3225209780558</v>
      </c>
      <c r="DA134" s="132" t="s">
        <v>2368</v>
      </c>
    </row>
    <row r="135" spans="1:105" ht="12" customHeight="1" x14ac:dyDescent="0.25">
      <c r="A135" s="106" t="s">
        <v>122</v>
      </c>
      <c r="B135" s="101">
        <v>2704.7107399878901</v>
      </c>
      <c r="C135" s="101">
        <v>2799.922431265129</v>
      </c>
      <c r="D135" s="101">
        <v>2897.97926901664</v>
      </c>
      <c r="E135" s="101">
        <v>2918.9253325851846</v>
      </c>
      <c r="F135" s="101">
        <v>2924.8454216118234</v>
      </c>
      <c r="G135" s="101">
        <v>2710.8463962920855</v>
      </c>
      <c r="H135" s="101">
        <v>2816.114570832252</v>
      </c>
      <c r="I135" s="101">
        <v>2827.9727207439441</v>
      </c>
      <c r="J135" s="101">
        <v>2821.6998697158688</v>
      </c>
      <c r="K135" s="101">
        <v>3088.401455235482</v>
      </c>
      <c r="L135" s="101">
        <v>3159.2939904362688</v>
      </c>
      <c r="M135" s="101">
        <v>3078.3015490267462</v>
      </c>
      <c r="N135" s="101">
        <v>3169.9767329616675</v>
      </c>
      <c r="O135" s="101">
        <v>3192.9535028931018</v>
      </c>
      <c r="P135" s="101">
        <v>3131.0225842165728</v>
      </c>
      <c r="Q135" s="101">
        <v>3109.580284147512</v>
      </c>
      <c r="R135" s="101">
        <v>3083.0159574196937</v>
      </c>
      <c r="S135" s="101">
        <v>2960.7526145609131</v>
      </c>
      <c r="T135" s="101">
        <v>2802.867661969311</v>
      </c>
      <c r="U135" s="101">
        <v>2859.9908698839899</v>
      </c>
      <c r="V135" s="101">
        <v>2797.5931623700785</v>
      </c>
      <c r="W135" s="101">
        <v>3159.4821787326914</v>
      </c>
      <c r="DA135" s="131" t="s">
        <v>2369</v>
      </c>
    </row>
    <row r="136" spans="1:105" ht="12" customHeight="1" x14ac:dyDescent="0.25">
      <c r="A136" s="107" t="s">
        <v>121</v>
      </c>
      <c r="B136" s="104">
        <v>2154.9212692791011</v>
      </c>
      <c r="C136" s="104">
        <v>2235.7126508394176</v>
      </c>
      <c r="D136" s="104">
        <v>2323.1694826474868</v>
      </c>
      <c r="E136" s="104">
        <v>2342.6377064096887</v>
      </c>
      <c r="F136" s="104">
        <v>2352.002627188745</v>
      </c>
      <c r="G136" s="104">
        <v>2186.6776452323729</v>
      </c>
      <c r="H136" s="104">
        <v>2229.1151078883831</v>
      </c>
      <c r="I136" s="104">
        <v>2259.7706348051661</v>
      </c>
      <c r="J136" s="104">
        <v>2280.0069079845775</v>
      </c>
      <c r="K136" s="104">
        <v>2501.689498315096</v>
      </c>
      <c r="L136" s="104">
        <v>2527.2362725611324</v>
      </c>
      <c r="M136" s="104">
        <v>2496.0142847996331</v>
      </c>
      <c r="N136" s="104">
        <v>2573.8344004742298</v>
      </c>
      <c r="O136" s="104">
        <v>2558.5230828863428</v>
      </c>
      <c r="P136" s="104">
        <v>2520.3348677425879</v>
      </c>
      <c r="Q136" s="104">
        <v>2459.6336819717635</v>
      </c>
      <c r="R136" s="104">
        <v>2432.539890462986</v>
      </c>
      <c r="S136" s="104">
        <v>2386.0152739104715</v>
      </c>
      <c r="T136" s="104">
        <v>2308.9395043993109</v>
      </c>
      <c r="U136" s="104">
        <v>2378.1868674362704</v>
      </c>
      <c r="V136" s="104">
        <v>2344.3289000476793</v>
      </c>
      <c r="W136" s="104">
        <v>2682.41019930944</v>
      </c>
      <c r="DA136" s="132" t="s">
        <v>2370</v>
      </c>
    </row>
    <row r="137" spans="1:105" ht="12" customHeight="1" x14ac:dyDescent="0.25">
      <c r="A137" s="108" t="s">
        <v>53</v>
      </c>
      <c r="B137" s="98">
        <v>1012.6321385424105</v>
      </c>
      <c r="C137" s="98">
        <v>1043.4782085614202</v>
      </c>
      <c r="D137" s="98">
        <v>1083.5292432456083</v>
      </c>
      <c r="E137" s="98">
        <v>1080.5311527294921</v>
      </c>
      <c r="F137" s="98">
        <v>1079.1851725715751</v>
      </c>
      <c r="G137" s="98">
        <v>1001.026768774784</v>
      </c>
      <c r="H137" s="98">
        <v>865.77926698986391</v>
      </c>
      <c r="I137" s="98">
        <v>918.16225992198542</v>
      </c>
      <c r="J137" s="98">
        <v>995.93246957894075</v>
      </c>
      <c r="K137" s="98">
        <v>1114.1012870303941</v>
      </c>
      <c r="L137" s="98">
        <v>1006.8469774294355</v>
      </c>
      <c r="M137" s="98">
        <v>1070.5579173256467</v>
      </c>
      <c r="N137" s="98">
        <v>1085.9121105493721</v>
      </c>
      <c r="O137" s="98">
        <v>938.73299055940083</v>
      </c>
      <c r="P137" s="98">
        <v>931.59701715249696</v>
      </c>
      <c r="Q137" s="98">
        <v>730.08278338918376</v>
      </c>
      <c r="R137" s="98">
        <v>653.1303541964736</v>
      </c>
      <c r="S137" s="98">
        <v>738.80213032889435</v>
      </c>
      <c r="T137" s="98">
        <v>807.32874687495212</v>
      </c>
      <c r="U137" s="98">
        <v>851.4605877497147</v>
      </c>
      <c r="V137" s="98">
        <v>857.67338376042073</v>
      </c>
      <c r="W137" s="98">
        <v>1017.1459653581766</v>
      </c>
      <c r="DA137" s="63" t="s">
        <v>2371</v>
      </c>
    </row>
    <row r="138" spans="1:105" ht="12" customHeight="1" x14ac:dyDescent="0.25">
      <c r="A138" s="108" t="s">
        <v>52</v>
      </c>
      <c r="B138" s="98">
        <v>1142.2891307366906</v>
      </c>
      <c r="C138" s="98">
        <v>1192.2344422779977</v>
      </c>
      <c r="D138" s="98">
        <v>1239.6402394018785</v>
      </c>
      <c r="E138" s="98">
        <v>1262.1065536801968</v>
      </c>
      <c r="F138" s="98">
        <v>1272.8174546171699</v>
      </c>
      <c r="G138" s="98">
        <v>1185.6508764575885</v>
      </c>
      <c r="H138" s="98">
        <v>1363.3358408985193</v>
      </c>
      <c r="I138" s="98">
        <v>1341.6083748831804</v>
      </c>
      <c r="J138" s="98">
        <v>1284.0744384056366</v>
      </c>
      <c r="K138" s="98">
        <v>1387.5882112847023</v>
      </c>
      <c r="L138" s="98">
        <v>1520.3892951316973</v>
      </c>
      <c r="M138" s="98">
        <v>1425.4563674739859</v>
      </c>
      <c r="N138" s="98">
        <v>1487.9222899248582</v>
      </c>
      <c r="O138" s="98">
        <v>1619.7900923269422</v>
      </c>
      <c r="P138" s="98">
        <v>1588.7378505900908</v>
      </c>
      <c r="Q138" s="98">
        <v>1729.5508985825797</v>
      </c>
      <c r="R138" s="98">
        <v>1779.4095362665123</v>
      </c>
      <c r="S138" s="98">
        <v>1647.2131435815772</v>
      </c>
      <c r="T138" s="98">
        <v>1501.6107575243591</v>
      </c>
      <c r="U138" s="98">
        <v>1526.7262796865555</v>
      </c>
      <c r="V138" s="98">
        <v>1486.6555162872583</v>
      </c>
      <c r="W138" s="98">
        <v>1665.2642339512638</v>
      </c>
      <c r="DA138" s="63" t="s">
        <v>2372</v>
      </c>
    </row>
    <row r="139" spans="1:105" ht="12" customHeight="1" x14ac:dyDescent="0.25">
      <c r="A139" s="121" t="s">
        <v>54</v>
      </c>
      <c r="B139" s="122">
        <v>366.79201550422886</v>
      </c>
      <c r="C139" s="122">
        <v>421.55455642431724</v>
      </c>
      <c r="D139" s="122">
        <v>440.43811345140375</v>
      </c>
      <c r="E139" s="122">
        <v>438.27474512959719</v>
      </c>
      <c r="F139" s="122">
        <v>465.41075200950104</v>
      </c>
      <c r="G139" s="122">
        <v>376.49333386124141</v>
      </c>
      <c r="H139" s="122">
        <v>436.99588122762009</v>
      </c>
      <c r="I139" s="122">
        <v>380.65024958973817</v>
      </c>
      <c r="J139" s="122">
        <v>411.34767548178218</v>
      </c>
      <c r="K139" s="122">
        <v>518.75652959248578</v>
      </c>
      <c r="L139" s="122">
        <v>523.66430891110542</v>
      </c>
      <c r="M139" s="122">
        <v>515.46887862726203</v>
      </c>
      <c r="N139" s="122">
        <v>529.1108030074688</v>
      </c>
      <c r="O139" s="122">
        <v>515.76753832496911</v>
      </c>
      <c r="P139" s="122">
        <v>536.4198424263185</v>
      </c>
      <c r="Q139" s="122">
        <v>514.17815070841732</v>
      </c>
      <c r="R139" s="122">
        <v>522.98529079058915</v>
      </c>
      <c r="S139" s="122">
        <v>520.14044946736817</v>
      </c>
      <c r="T139" s="122">
        <v>509.81825940636827</v>
      </c>
      <c r="U139" s="122">
        <v>516.24125172210449</v>
      </c>
      <c r="V139" s="122">
        <v>501.3221780821541</v>
      </c>
      <c r="W139" s="122">
        <v>563.68783308178524</v>
      </c>
      <c r="DA139" s="130" t="s">
        <v>2373</v>
      </c>
    </row>
    <row r="140" spans="1:105" ht="12" customHeight="1" x14ac:dyDescent="0.25">
      <c r="A140" s="97" t="s">
        <v>50</v>
      </c>
      <c r="B140" s="98">
        <v>455.7701312527949</v>
      </c>
      <c r="C140" s="98">
        <v>525.49677943788868</v>
      </c>
      <c r="D140" s="98">
        <v>553.93300855568373</v>
      </c>
      <c r="E140" s="98">
        <v>530.14404694982386</v>
      </c>
      <c r="F140" s="98">
        <v>575.70897922052279</v>
      </c>
      <c r="G140" s="98">
        <v>481.0271655119717</v>
      </c>
      <c r="H140" s="98">
        <v>549.55119093450958</v>
      </c>
      <c r="I140" s="98">
        <v>479.13799409552621</v>
      </c>
      <c r="J140" s="98">
        <v>512.21042627841132</v>
      </c>
      <c r="K140" s="98">
        <v>664.71028878524737</v>
      </c>
      <c r="L140" s="98">
        <v>714.63801281900464</v>
      </c>
      <c r="M140" s="98">
        <v>661.00576883521649</v>
      </c>
      <c r="N140" s="98">
        <v>562.23644254991063</v>
      </c>
      <c r="O140" s="98">
        <v>562.79177977344045</v>
      </c>
      <c r="P140" s="98">
        <v>629.29142688348088</v>
      </c>
      <c r="Q140" s="98">
        <v>695.67481063431785</v>
      </c>
      <c r="R140" s="98">
        <v>733.99678094171657</v>
      </c>
      <c r="S140" s="98">
        <v>705.77343779866067</v>
      </c>
      <c r="T140" s="98">
        <v>656.10315775018034</v>
      </c>
      <c r="U140" s="98">
        <v>671.77777507604083</v>
      </c>
      <c r="V140" s="98">
        <v>650.26050714056362</v>
      </c>
      <c r="W140" s="98">
        <v>818.45725890125652</v>
      </c>
      <c r="DA140" s="63" t="s">
        <v>2374</v>
      </c>
    </row>
    <row r="141" spans="1:105" ht="12" customHeight="1" x14ac:dyDescent="0.25">
      <c r="A141" s="109" t="s">
        <v>120</v>
      </c>
      <c r="B141" s="33">
        <v>366.20769432132391</v>
      </c>
      <c r="C141" s="33">
        <v>420.89147508972684</v>
      </c>
      <c r="D141" s="33">
        <v>439.76148535013419</v>
      </c>
      <c r="E141" s="33">
        <v>437.75714483035443</v>
      </c>
      <c r="F141" s="33">
        <v>464.79966329684629</v>
      </c>
      <c r="G141" s="33">
        <v>375.92402690322672</v>
      </c>
      <c r="H141" s="33">
        <v>436.40634547424304</v>
      </c>
      <c r="I141" s="33">
        <v>380.16765550446746</v>
      </c>
      <c r="J141" s="33">
        <v>410.89647425723723</v>
      </c>
      <c r="K141" s="33">
        <v>518.1651464229268</v>
      </c>
      <c r="L141" s="33">
        <v>522.99779045264722</v>
      </c>
      <c r="M141" s="33">
        <v>515.07291135983701</v>
      </c>
      <c r="N141" s="33">
        <v>529.04214758867749</v>
      </c>
      <c r="O141" s="33">
        <v>515.67870323127465</v>
      </c>
      <c r="P141" s="33">
        <v>536.2329467075632</v>
      </c>
      <c r="Q141" s="33">
        <v>513.75375094853678</v>
      </c>
      <c r="R141" s="33">
        <v>522.44726945893137</v>
      </c>
      <c r="S141" s="33">
        <v>519.66549849097146</v>
      </c>
      <c r="T141" s="33">
        <v>509.46081549333951</v>
      </c>
      <c r="U141" s="33">
        <v>515.86800341779679</v>
      </c>
      <c r="V141" s="33">
        <v>500.96625120684786</v>
      </c>
      <c r="W141" s="33">
        <v>563.04778517682973</v>
      </c>
      <c r="DA141" s="60" t="s">
        <v>2375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8457.2363619021617</v>
      </c>
      <c r="C143" s="117">
        <f t="shared" si="49"/>
        <v>9730.1392326684854</v>
      </c>
      <c r="D143" s="117">
        <f t="shared" si="49"/>
        <v>9273.0351998978131</v>
      </c>
      <c r="E143" s="117">
        <f t="shared" si="49"/>
        <v>9435.1288133599828</v>
      </c>
      <c r="F143" s="117">
        <f t="shared" si="49"/>
        <v>9059.8307989871246</v>
      </c>
      <c r="G143" s="117">
        <f t="shared" si="49"/>
        <v>8886.6940404049783</v>
      </c>
      <c r="H143" s="117">
        <f t="shared" si="49"/>
        <v>8243.6815008826852</v>
      </c>
      <c r="I143" s="117">
        <f t="shared" si="49"/>
        <v>8393.2761507911473</v>
      </c>
      <c r="J143" s="117">
        <f t="shared" si="49"/>
        <v>7836.0116199336235</v>
      </c>
      <c r="K143" s="117">
        <f t="shared" si="49"/>
        <v>8749.2129571761907</v>
      </c>
      <c r="L143" s="117">
        <f t="shared" si="49"/>
        <v>8848.9485240937956</v>
      </c>
      <c r="M143" s="117">
        <f t="shared" si="49"/>
        <v>8398.3145708180291</v>
      </c>
      <c r="N143" s="117">
        <f t="shared" si="49"/>
        <v>8472.2025980117432</v>
      </c>
      <c r="O143" s="117">
        <f t="shared" si="49"/>
        <v>8162.1027786697086</v>
      </c>
      <c r="P143" s="117">
        <f t="shared" si="49"/>
        <v>7578.9914908803357</v>
      </c>
      <c r="Q143" s="117">
        <f t="shared" si="49"/>
        <v>7984.3933625471509</v>
      </c>
      <c r="R143" s="117">
        <f t="shared" ref="R143:V143" si="50">R144+R146+R148+R157</f>
        <v>7657.2740835749901</v>
      </c>
      <c r="S143" s="117">
        <f t="shared" si="50"/>
        <v>7192.8024356473852</v>
      </c>
      <c r="T143" s="117">
        <f t="shared" si="50"/>
        <v>6867.751039827619</v>
      </c>
      <c r="U143" s="117">
        <f t="shared" si="50"/>
        <v>6437.9152893397359</v>
      </c>
      <c r="V143" s="117">
        <f t="shared" si="50"/>
        <v>7043.2954982939373</v>
      </c>
      <c r="W143" s="117">
        <f t="shared" ref="W143" si="51">W144+W146+W148+W157</f>
        <v>7494.5179369416737</v>
      </c>
      <c r="DA143" s="129" t="s">
        <v>2376</v>
      </c>
    </row>
    <row r="144" spans="1:105" ht="12.95" customHeight="1" x14ac:dyDescent="0.25">
      <c r="A144" s="121" t="s">
        <v>57</v>
      </c>
      <c r="B144" s="122">
        <f t="shared" ref="B144:W144" si="52">B145</f>
        <v>5493.0174673410238</v>
      </c>
      <c r="C144" s="122">
        <f t="shared" si="52"/>
        <v>6663.2509938509829</v>
      </c>
      <c r="D144" s="122">
        <f t="shared" si="52"/>
        <v>6100.6645558974396</v>
      </c>
      <c r="E144" s="122">
        <f t="shared" si="52"/>
        <v>6259.7521186395861</v>
      </c>
      <c r="F144" s="122">
        <f t="shared" si="52"/>
        <v>5865.1840504685078</v>
      </c>
      <c r="G144" s="122">
        <f t="shared" si="52"/>
        <v>5979.2057856012916</v>
      </c>
      <c r="H144" s="122">
        <f t="shared" si="52"/>
        <v>5199.9217857955045</v>
      </c>
      <c r="I144" s="122">
        <f t="shared" si="52"/>
        <v>5375.5056999997942</v>
      </c>
      <c r="J144" s="122">
        <f t="shared" si="52"/>
        <v>4789.9588730134192</v>
      </c>
      <c r="K144" s="122">
        <f t="shared" si="52"/>
        <v>5442.2904821345373</v>
      </c>
      <c r="L144" s="122">
        <f t="shared" si="52"/>
        <v>5485.8369031842994</v>
      </c>
      <c r="M144" s="122">
        <f t="shared" si="52"/>
        <v>5091.4029344466089</v>
      </c>
      <c r="N144" s="122">
        <f t="shared" si="52"/>
        <v>5061.8586169911105</v>
      </c>
      <c r="O144" s="122">
        <f t="shared" si="52"/>
        <v>4758.1453659316549</v>
      </c>
      <c r="P144" s="122">
        <f t="shared" si="52"/>
        <v>4205.0193974798185</v>
      </c>
      <c r="Q144" s="122">
        <f t="shared" si="52"/>
        <v>4671.2470697836379</v>
      </c>
      <c r="R144" s="122">
        <f t="shared" si="52"/>
        <v>4365.7980645920234</v>
      </c>
      <c r="S144" s="122">
        <f t="shared" si="52"/>
        <v>3973.6276541280654</v>
      </c>
      <c r="T144" s="122">
        <f t="shared" si="52"/>
        <v>3776.0151272434123</v>
      </c>
      <c r="U144" s="122">
        <f t="shared" si="52"/>
        <v>3283.28789046469</v>
      </c>
      <c r="V144" s="122">
        <f t="shared" si="52"/>
        <v>3967.0740574981683</v>
      </c>
      <c r="W144" s="122">
        <f t="shared" si="52"/>
        <v>4004.5803123979426</v>
      </c>
      <c r="DA144" s="130" t="s">
        <v>2377</v>
      </c>
    </row>
    <row r="145" spans="1:105" ht="12" customHeight="1" x14ac:dyDescent="0.25">
      <c r="A145" s="97" t="s">
        <v>53</v>
      </c>
      <c r="B145" s="98">
        <v>5493.0174673410238</v>
      </c>
      <c r="C145" s="98">
        <v>6663.2509938509829</v>
      </c>
      <c r="D145" s="98">
        <v>6100.6645558974396</v>
      </c>
      <c r="E145" s="98">
        <v>6259.7521186395861</v>
      </c>
      <c r="F145" s="98">
        <v>5865.1840504685078</v>
      </c>
      <c r="G145" s="98">
        <v>5979.2057856012916</v>
      </c>
      <c r="H145" s="98">
        <v>5199.9217857955045</v>
      </c>
      <c r="I145" s="98">
        <v>5375.5056999997942</v>
      </c>
      <c r="J145" s="98">
        <v>4789.9588730134192</v>
      </c>
      <c r="K145" s="98">
        <v>5442.2904821345373</v>
      </c>
      <c r="L145" s="98">
        <v>5485.8369031842994</v>
      </c>
      <c r="M145" s="98">
        <v>5091.4029344466089</v>
      </c>
      <c r="N145" s="98">
        <v>5061.8586169911105</v>
      </c>
      <c r="O145" s="98">
        <v>4758.1453659316549</v>
      </c>
      <c r="P145" s="98">
        <v>4205.0193974798185</v>
      </c>
      <c r="Q145" s="98">
        <v>4671.2470697836379</v>
      </c>
      <c r="R145" s="98">
        <v>4365.7980645920234</v>
      </c>
      <c r="S145" s="98">
        <v>3973.6276541280654</v>
      </c>
      <c r="T145" s="98">
        <v>3776.0151272434123</v>
      </c>
      <c r="U145" s="98">
        <v>3283.28789046469</v>
      </c>
      <c r="V145" s="98">
        <v>3967.0740574981683</v>
      </c>
      <c r="W145" s="98">
        <v>4004.5803123979426</v>
      </c>
      <c r="DA145" s="63" t="s">
        <v>2378</v>
      </c>
    </row>
    <row r="146" spans="1:105" ht="12.95" customHeight="1" x14ac:dyDescent="0.25">
      <c r="A146" s="121" t="s">
        <v>92</v>
      </c>
      <c r="B146" s="122">
        <f t="shared" ref="B146:W146" si="53">B147</f>
        <v>4.2906679780609522</v>
      </c>
      <c r="C146" s="122">
        <f t="shared" si="53"/>
        <v>4.1225210836551467</v>
      </c>
      <c r="D146" s="122">
        <f t="shared" si="53"/>
        <v>3.8313988098588223</v>
      </c>
      <c r="E146" s="122">
        <f t="shared" si="53"/>
        <v>6.9040747401949591</v>
      </c>
      <c r="F146" s="122">
        <f t="shared" si="53"/>
        <v>4.6395286660405608</v>
      </c>
      <c r="G146" s="122">
        <f t="shared" si="53"/>
        <v>5.2529593334387927</v>
      </c>
      <c r="H146" s="122">
        <f t="shared" si="53"/>
        <v>6.785917596858237</v>
      </c>
      <c r="I146" s="122">
        <f t="shared" si="53"/>
        <v>6.5732516760186259</v>
      </c>
      <c r="J146" s="122">
        <f t="shared" si="53"/>
        <v>5.8223843010006275</v>
      </c>
      <c r="K146" s="122">
        <f t="shared" si="53"/>
        <v>5.8515925323830826</v>
      </c>
      <c r="L146" s="122">
        <f t="shared" si="53"/>
        <v>6.5871506907245134</v>
      </c>
      <c r="M146" s="122">
        <f t="shared" si="53"/>
        <v>5.8858830293785873</v>
      </c>
      <c r="N146" s="122">
        <f t="shared" si="53"/>
        <v>6.4737404231016678</v>
      </c>
      <c r="O146" s="122">
        <f t="shared" si="53"/>
        <v>7.7070403525164064</v>
      </c>
      <c r="P146" s="122">
        <f t="shared" si="53"/>
        <v>4.6549457987624718</v>
      </c>
      <c r="Q146" s="122">
        <f t="shared" si="53"/>
        <v>8.2845232370629915</v>
      </c>
      <c r="R146" s="122">
        <f t="shared" si="53"/>
        <v>5.4261454601770627</v>
      </c>
      <c r="S146" s="122">
        <f t="shared" si="53"/>
        <v>7.1639431497988788</v>
      </c>
      <c r="T146" s="122">
        <f t="shared" si="53"/>
        <v>6.6499754857793034</v>
      </c>
      <c r="U146" s="122">
        <f t="shared" si="53"/>
        <v>7.1269228932603967</v>
      </c>
      <c r="V146" s="122">
        <f t="shared" si="53"/>
        <v>6.5493131160760809</v>
      </c>
      <c r="W146" s="122">
        <f t="shared" si="53"/>
        <v>5.5792269652307054</v>
      </c>
      <c r="DA146" s="130" t="s">
        <v>2379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4.2906679780609522</v>
      </c>
      <c r="C147" s="98">
        <f>IF(RES_hhdet_fec!C147=0,0,RES_hhdet_fec!C147*1000*11630/RES_hhdet_num!C143)</f>
        <v>4.1225210836551467</v>
      </c>
      <c r="D147" s="98">
        <f>IF(RES_hhdet_fec!D147=0,0,RES_hhdet_fec!D147*1000*11630/RES_hhdet_num!D143)</f>
        <v>3.8313988098588223</v>
      </c>
      <c r="E147" s="98">
        <f>IF(RES_hhdet_fec!E147=0,0,RES_hhdet_fec!E147*1000*11630/RES_hhdet_num!E143)</f>
        <v>6.9040747401949591</v>
      </c>
      <c r="F147" s="98">
        <f>IF(RES_hhdet_fec!F147=0,0,RES_hhdet_fec!F147*1000*11630/RES_hhdet_num!F143)</f>
        <v>4.6395286660405608</v>
      </c>
      <c r="G147" s="98">
        <f>IF(RES_hhdet_fec!G147=0,0,RES_hhdet_fec!G147*1000*11630/RES_hhdet_num!G143)</f>
        <v>5.2529593334387927</v>
      </c>
      <c r="H147" s="98">
        <f>IF(RES_hhdet_fec!H147=0,0,RES_hhdet_fec!H147*1000*11630/RES_hhdet_num!H143)</f>
        <v>6.785917596858237</v>
      </c>
      <c r="I147" s="98">
        <f>IF(RES_hhdet_fec!I147=0,0,RES_hhdet_fec!I147*1000*11630/RES_hhdet_num!I143)</f>
        <v>6.5732516760186259</v>
      </c>
      <c r="J147" s="98">
        <f>IF(RES_hhdet_fec!J147=0,0,RES_hhdet_fec!J147*1000*11630/RES_hhdet_num!J143)</f>
        <v>5.8223843010006275</v>
      </c>
      <c r="K147" s="98">
        <f>IF(RES_hhdet_fec!K147=0,0,RES_hhdet_fec!K147*1000*11630/RES_hhdet_num!K143)</f>
        <v>5.8515925323830826</v>
      </c>
      <c r="L147" s="98">
        <f>IF(RES_hhdet_fec!L147=0,0,RES_hhdet_fec!L147*1000*11630/RES_hhdet_num!L143)</f>
        <v>6.5871506907245134</v>
      </c>
      <c r="M147" s="98">
        <f>IF(RES_hhdet_fec!M147=0,0,RES_hhdet_fec!M147*1000*11630/RES_hhdet_num!M143)</f>
        <v>5.8858830293785873</v>
      </c>
      <c r="N147" s="98">
        <f>IF(RES_hhdet_fec!N147=0,0,RES_hhdet_fec!N147*1000*11630/RES_hhdet_num!N143)</f>
        <v>6.4737404231016678</v>
      </c>
      <c r="O147" s="98">
        <f>IF(RES_hhdet_fec!O147=0,0,RES_hhdet_fec!O147*1000*11630/RES_hhdet_num!O143)</f>
        <v>7.7070403525164064</v>
      </c>
      <c r="P147" s="98">
        <f>IF(RES_hhdet_fec!P147=0,0,RES_hhdet_fec!P147*1000*11630/RES_hhdet_num!P143)</f>
        <v>4.6549457987624718</v>
      </c>
      <c r="Q147" s="98">
        <f>IF(RES_hhdet_fec!Q147=0,0,RES_hhdet_fec!Q147*1000*11630/RES_hhdet_num!Q143)</f>
        <v>8.2845232370629915</v>
      </c>
      <c r="R147" s="98">
        <f>IF(RES_hhdet_fec!R147=0,0,RES_hhdet_fec!R147*1000*11630/RES_hhdet_num!R143)</f>
        <v>5.4261454601770627</v>
      </c>
      <c r="S147" s="98">
        <f>IF(RES_hhdet_fec!S147=0,0,RES_hhdet_fec!S147*1000*11630/RES_hhdet_num!S143)</f>
        <v>7.1639431497988788</v>
      </c>
      <c r="T147" s="98">
        <f>IF(RES_hhdet_fec!T147=0,0,RES_hhdet_fec!T147*1000*11630/RES_hhdet_num!T143)</f>
        <v>6.6499754857793034</v>
      </c>
      <c r="U147" s="98">
        <f>IF(RES_hhdet_fec!U147=0,0,RES_hhdet_fec!U147*1000*11630/RES_hhdet_num!U143)</f>
        <v>7.1269228932603967</v>
      </c>
      <c r="V147" s="98">
        <f>IF(RES_hhdet_fec!V147=0,0,RES_hhdet_fec!V147*1000*11630/RES_hhdet_num!V143)</f>
        <v>6.5493131160760809</v>
      </c>
      <c r="W147" s="98">
        <f>IF(RES_hhdet_fec!W147=0,0,RES_hhdet_fec!W147*1000*11630/RES_hhdet_num!W143)</f>
        <v>5.5792269652307054</v>
      </c>
      <c r="DA147" s="63" t="s">
        <v>2380</v>
      </c>
    </row>
    <row r="148" spans="1:105" ht="12" customHeight="1" x14ac:dyDescent="0.25">
      <c r="A148" s="121" t="s">
        <v>55</v>
      </c>
      <c r="B148" s="122">
        <v>2593.1351021949686</v>
      </c>
      <c r="C148" s="122">
        <v>2643.0884416236331</v>
      </c>
      <c r="D148" s="122">
        <v>2731.1079887692654</v>
      </c>
      <c r="E148" s="122">
        <v>2733.1379374826993</v>
      </c>
      <c r="F148" s="122">
        <v>2727.1952082813414</v>
      </c>
      <c r="G148" s="122">
        <v>2527.3838516554142</v>
      </c>
      <c r="H148" s="122">
        <v>2600.6867348272563</v>
      </c>
      <c r="I148" s="122">
        <v>2630.7566765305432</v>
      </c>
      <c r="J148" s="122">
        <v>2629.0511751216209</v>
      </c>
      <c r="K148" s="122">
        <v>2782.5587862029265</v>
      </c>
      <c r="L148" s="122">
        <v>2832.9304201317054</v>
      </c>
      <c r="M148" s="122">
        <v>2785.3928047782701</v>
      </c>
      <c r="N148" s="122">
        <v>2874.258596397076</v>
      </c>
      <c r="O148" s="122">
        <v>2879.9513868899007</v>
      </c>
      <c r="P148" s="122">
        <v>2833.0517458086611</v>
      </c>
      <c r="Q148" s="122">
        <v>2791.4310689632562</v>
      </c>
      <c r="R148" s="122">
        <v>2763.975284097834</v>
      </c>
      <c r="S148" s="122">
        <v>2692.6971733340229</v>
      </c>
      <c r="T148" s="122">
        <v>2576.8515300411782</v>
      </c>
      <c r="U148" s="122">
        <v>2633.3868157342918</v>
      </c>
      <c r="V148" s="122">
        <v>2571.6738676074606</v>
      </c>
      <c r="W148" s="122">
        <v>2924.4597236082886</v>
      </c>
      <c r="DA148" s="130" t="s">
        <v>2381</v>
      </c>
    </row>
    <row r="149" spans="1:105" ht="12" customHeight="1" x14ac:dyDescent="0.25">
      <c r="A149" s="97" t="s">
        <v>124</v>
      </c>
      <c r="B149" s="98">
        <v>3304.3900723054699</v>
      </c>
      <c r="C149" s="98">
        <v>2944.7220873331316</v>
      </c>
      <c r="D149" s="98">
        <v>3175.1802097069981</v>
      </c>
      <c r="E149" s="98">
        <v>2907.6425009054592</v>
      </c>
      <c r="F149" s="98">
        <v>2890.8548825305047</v>
      </c>
      <c r="G149" s="98">
        <v>3318.1051785337772</v>
      </c>
      <c r="H149" s="98">
        <v>3111.0952055071966</v>
      </c>
      <c r="I149" s="98">
        <v>3324.768433581728</v>
      </c>
      <c r="J149" s="98">
        <v>3647.4789649747272</v>
      </c>
      <c r="K149" s="98">
        <v>2927.9834263380317</v>
      </c>
      <c r="L149" s="98">
        <v>3225.5297452355248</v>
      </c>
      <c r="M149" s="98">
        <v>3496.4667764001315</v>
      </c>
      <c r="N149" s="98">
        <v>3522.7738339586958</v>
      </c>
      <c r="O149" s="98">
        <v>3308.7113954736792</v>
      </c>
      <c r="P149" s="98">
        <v>3475.5920552779771</v>
      </c>
      <c r="Q149" s="98">
        <v>3503.204465825972</v>
      </c>
      <c r="R149" s="98">
        <v>2999.1369727652132</v>
      </c>
      <c r="S149" s="98">
        <v>3053.7345124883882</v>
      </c>
      <c r="T149" s="98">
        <v>2814.4328664749946</v>
      </c>
      <c r="U149" s="98">
        <v>2779.8899905363528</v>
      </c>
      <c r="V149" s="98">
        <v>2606.0067387047006</v>
      </c>
      <c r="W149" s="98">
        <v>3265.2306078087336</v>
      </c>
      <c r="DA149" s="63" t="s">
        <v>2382</v>
      </c>
    </row>
    <row r="150" spans="1:105" ht="12" customHeight="1" x14ac:dyDescent="0.25">
      <c r="A150" s="97" t="s">
        <v>123</v>
      </c>
      <c r="B150" s="98">
        <v>2483.2748015120219</v>
      </c>
      <c r="C150" s="98">
        <v>2216.4130732510598</v>
      </c>
      <c r="D150" s="98">
        <v>2411.6908321705801</v>
      </c>
      <c r="E150" s="98">
        <v>2207.3351573434688</v>
      </c>
      <c r="F150" s="98">
        <v>2199.0688557165372</v>
      </c>
      <c r="G150" s="98">
        <v>2535.4156029679084</v>
      </c>
      <c r="H150" s="98">
        <v>2308.4523213710895</v>
      </c>
      <c r="I150" s="98">
        <v>2493.0546846461421</v>
      </c>
      <c r="J150" s="98">
        <v>2774.4346298910955</v>
      </c>
      <c r="K150" s="98">
        <v>2241.7592216080689</v>
      </c>
      <c r="L150" s="98">
        <v>2424.8216239165513</v>
      </c>
      <c r="M150" s="98">
        <v>2675.7211022389743</v>
      </c>
      <c r="N150" s="98">
        <v>2696.7987138719609</v>
      </c>
      <c r="O150" s="98">
        <v>2496.7079632769237</v>
      </c>
      <c r="P150" s="98">
        <v>2665.2939586674843</v>
      </c>
      <c r="Q150" s="98">
        <v>2643.2706404250807</v>
      </c>
      <c r="R150" s="98">
        <v>2277.165481747807</v>
      </c>
      <c r="S150" s="98">
        <v>2424.8504389734703</v>
      </c>
      <c r="T150" s="98">
        <v>2309.7568985744801</v>
      </c>
      <c r="U150" s="98">
        <v>2310.9469309466353</v>
      </c>
      <c r="V150" s="98">
        <v>2207.0066315887389</v>
      </c>
      <c r="W150" s="98">
        <v>2816.1702411959977</v>
      </c>
      <c r="DA150" s="63" t="s">
        <v>2383</v>
      </c>
    </row>
    <row r="151" spans="1:105" ht="12" customHeight="1" x14ac:dyDescent="0.25">
      <c r="A151" s="100" t="s">
        <v>50</v>
      </c>
      <c r="B151" s="101">
        <v>1238.3107578355146</v>
      </c>
      <c r="C151" s="101">
        <v>1101.3921258938776</v>
      </c>
      <c r="D151" s="101">
        <v>1199.6703332894956</v>
      </c>
      <c r="E151" s="101">
        <v>1079.0938185792388</v>
      </c>
      <c r="F151" s="101">
        <v>1064.6948782403522</v>
      </c>
      <c r="G151" s="101">
        <v>1228.7792540920198</v>
      </c>
      <c r="H151" s="101">
        <v>954.608237060379</v>
      </c>
      <c r="I151" s="101">
        <v>1079.4373892647236</v>
      </c>
      <c r="J151" s="101">
        <v>1290.9026189583144</v>
      </c>
      <c r="K151" s="101">
        <v>1056.4889496362198</v>
      </c>
      <c r="L151" s="101">
        <v>1025.0574459932841</v>
      </c>
      <c r="M151" s="101">
        <v>1221.9253793285641</v>
      </c>
      <c r="N151" s="101">
        <v>1199.7972319921264</v>
      </c>
      <c r="O151" s="101">
        <v>946.93400587217297</v>
      </c>
      <c r="P151" s="101">
        <v>1019.4365153862976</v>
      </c>
      <c r="Q151" s="101">
        <v>796.5497782499632</v>
      </c>
      <c r="R151" s="101">
        <v>627.6000013799146</v>
      </c>
      <c r="S151" s="101">
        <v>776.99237340456159</v>
      </c>
      <c r="T151" s="101">
        <v>828.59078219621699</v>
      </c>
      <c r="U151" s="101">
        <v>818.9747775330718</v>
      </c>
      <c r="V151" s="101">
        <v>775.24056807922739</v>
      </c>
      <c r="W151" s="101">
        <v>1035.1530244894084</v>
      </c>
      <c r="DA151" s="131" t="s">
        <v>2384</v>
      </c>
    </row>
    <row r="152" spans="1:105" ht="12" customHeight="1" x14ac:dyDescent="0.25">
      <c r="A152" s="103" t="s">
        <v>52</v>
      </c>
      <c r="B152" s="104">
        <v>1244.9640436765069</v>
      </c>
      <c r="C152" s="104">
        <v>1115.0209473571824</v>
      </c>
      <c r="D152" s="104">
        <v>1212.0204988810844</v>
      </c>
      <c r="E152" s="104">
        <v>1128.2413387642302</v>
      </c>
      <c r="F152" s="104">
        <v>1134.3739774761848</v>
      </c>
      <c r="G152" s="104">
        <v>1306.6363488758886</v>
      </c>
      <c r="H152" s="104">
        <v>1353.8440843107105</v>
      </c>
      <c r="I152" s="104">
        <v>1413.6172953814182</v>
      </c>
      <c r="J152" s="104">
        <v>1483.5320109327813</v>
      </c>
      <c r="K152" s="104">
        <v>1185.2702719718493</v>
      </c>
      <c r="L152" s="104">
        <v>1399.7641779232672</v>
      </c>
      <c r="M152" s="104">
        <v>1453.7957229104104</v>
      </c>
      <c r="N152" s="104">
        <v>1497.0014818798345</v>
      </c>
      <c r="O152" s="104">
        <v>1549.7739574047503</v>
      </c>
      <c r="P152" s="104">
        <v>1645.8574432811863</v>
      </c>
      <c r="Q152" s="104">
        <v>1846.7208621751179</v>
      </c>
      <c r="R152" s="104">
        <v>1649.5654803678922</v>
      </c>
      <c r="S152" s="104">
        <v>1647.8580655689084</v>
      </c>
      <c r="T152" s="104">
        <v>1481.1661163782633</v>
      </c>
      <c r="U152" s="104">
        <v>1491.9721534135635</v>
      </c>
      <c r="V152" s="104">
        <v>1431.7660635095117</v>
      </c>
      <c r="W152" s="104">
        <v>1781.0172167065891</v>
      </c>
      <c r="DA152" s="132" t="s">
        <v>2385</v>
      </c>
    </row>
    <row r="153" spans="1:105" ht="12" customHeight="1" x14ac:dyDescent="0.25">
      <c r="A153" s="106" t="s">
        <v>122</v>
      </c>
      <c r="B153" s="101">
        <v>2704.7107399878892</v>
      </c>
      <c r="C153" s="101">
        <v>2776.6172042030066</v>
      </c>
      <c r="D153" s="101">
        <v>2861.8718220560595</v>
      </c>
      <c r="E153" s="101">
        <v>2883.4618737933506</v>
      </c>
      <c r="F153" s="101">
        <v>2895.164126166238</v>
      </c>
      <c r="G153" s="101">
        <v>2689.1783890683596</v>
      </c>
      <c r="H153" s="101">
        <v>2808.2213502253762</v>
      </c>
      <c r="I153" s="101">
        <v>2827.0354207102232</v>
      </c>
      <c r="J153" s="101">
        <v>2821.3374534719196</v>
      </c>
      <c r="K153" s="101">
        <v>3089.2361749037182</v>
      </c>
      <c r="L153" s="101">
        <v>3164.6730909119465</v>
      </c>
      <c r="M153" s="101">
        <v>3089.8862817076192</v>
      </c>
      <c r="N153" s="101">
        <v>3189.707198972143</v>
      </c>
      <c r="O153" s="101">
        <v>3218.4467295746172</v>
      </c>
      <c r="P153" s="101">
        <v>3137.6151275550333</v>
      </c>
      <c r="Q153" s="101">
        <v>3099.9968784943321</v>
      </c>
      <c r="R153" s="101">
        <v>3068.1753067099353</v>
      </c>
      <c r="S153" s="101">
        <v>2960.9494718996975</v>
      </c>
      <c r="T153" s="101">
        <v>2804.8329608067825</v>
      </c>
      <c r="U153" s="101">
        <v>2857.0332086500534</v>
      </c>
      <c r="V153" s="101">
        <v>2778.7773614762141</v>
      </c>
      <c r="W153" s="101">
        <v>3141.3086980854805</v>
      </c>
      <c r="DA153" s="131" t="s">
        <v>2386</v>
      </c>
    </row>
    <row r="154" spans="1:105" ht="12" customHeight="1" x14ac:dyDescent="0.25">
      <c r="A154" s="107" t="s">
        <v>121</v>
      </c>
      <c r="B154" s="104">
        <v>2154.9212692791007</v>
      </c>
      <c r="C154" s="104">
        <v>2226.5224167748966</v>
      </c>
      <c r="D154" s="104">
        <v>2309.3126448810331</v>
      </c>
      <c r="E154" s="104">
        <v>2329.4036663958182</v>
      </c>
      <c r="F154" s="104">
        <v>2342.2030921924456</v>
      </c>
      <c r="G154" s="104">
        <v>2178.8467918051115</v>
      </c>
      <c r="H154" s="104">
        <v>2227.0162080930158</v>
      </c>
      <c r="I154" s="104">
        <v>2259.4370278892384</v>
      </c>
      <c r="J154" s="104">
        <v>2280.4935624277609</v>
      </c>
      <c r="K154" s="104">
        <v>2504.183705216215</v>
      </c>
      <c r="L154" s="104">
        <v>2531.926513775391</v>
      </c>
      <c r="M154" s="104">
        <v>2503.4566321286443</v>
      </c>
      <c r="N154" s="104">
        <v>2585.3437450325496</v>
      </c>
      <c r="O154" s="104">
        <v>2573.1609800068027</v>
      </c>
      <c r="P154" s="104">
        <v>2530.0542780389173</v>
      </c>
      <c r="Q154" s="104">
        <v>2464.7940874416076</v>
      </c>
      <c r="R154" s="104">
        <v>2436.1108060891438</v>
      </c>
      <c r="S154" s="104">
        <v>2393.3273035985062</v>
      </c>
      <c r="T154" s="104">
        <v>2315.5091625111372</v>
      </c>
      <c r="U154" s="104">
        <v>2381.948038640558</v>
      </c>
      <c r="V154" s="104">
        <v>2340.1398591238985</v>
      </c>
      <c r="W154" s="104">
        <v>2671.9574178213761</v>
      </c>
      <c r="DA154" s="132" t="s">
        <v>2387</v>
      </c>
    </row>
    <row r="155" spans="1:105" ht="12" customHeight="1" x14ac:dyDescent="0.25">
      <c r="A155" s="108" t="s">
        <v>53</v>
      </c>
      <c r="B155" s="98">
        <v>1012.6321385424104</v>
      </c>
      <c r="C155" s="98">
        <v>1034.4645687816046</v>
      </c>
      <c r="D155" s="98">
        <v>1070.1429163222692</v>
      </c>
      <c r="E155" s="98">
        <v>1067.9096963048189</v>
      </c>
      <c r="F155" s="98">
        <v>1069.802996558459</v>
      </c>
      <c r="G155" s="98">
        <v>994.33081988809408</v>
      </c>
      <c r="H155" s="98">
        <v>864.05086358151357</v>
      </c>
      <c r="I155" s="98">
        <v>917.85135404188429</v>
      </c>
      <c r="J155" s="98">
        <v>995.918832665737</v>
      </c>
      <c r="K155" s="98">
        <v>1114.8830093162642</v>
      </c>
      <c r="L155" s="98">
        <v>1008.6193901129002</v>
      </c>
      <c r="M155" s="98">
        <v>1074.3084235437041</v>
      </c>
      <c r="N155" s="98">
        <v>1092.5254816290451</v>
      </c>
      <c r="O155" s="98">
        <v>946.69299156453508</v>
      </c>
      <c r="P155" s="98">
        <v>935.97223598331561</v>
      </c>
      <c r="Q155" s="98">
        <v>730.19138099320355</v>
      </c>
      <c r="R155" s="98">
        <v>651.27341847613627</v>
      </c>
      <c r="S155" s="98">
        <v>739.62961485702544</v>
      </c>
      <c r="T155" s="98">
        <v>808.15930917720095</v>
      </c>
      <c r="U155" s="98">
        <v>850.16855478879609</v>
      </c>
      <c r="V155" s="98">
        <v>851.44236423825066</v>
      </c>
      <c r="W155" s="98">
        <v>1010.1533618667737</v>
      </c>
      <c r="DA155" s="63" t="s">
        <v>2388</v>
      </c>
    </row>
    <row r="156" spans="1:105" ht="12" customHeight="1" x14ac:dyDescent="0.25">
      <c r="A156" s="108" t="s">
        <v>52</v>
      </c>
      <c r="B156" s="98">
        <v>1142.2891307366901</v>
      </c>
      <c r="C156" s="98">
        <v>1192.0578479932917</v>
      </c>
      <c r="D156" s="98">
        <v>1239.1697285587634</v>
      </c>
      <c r="E156" s="98">
        <v>1261.4939700909993</v>
      </c>
      <c r="F156" s="98">
        <v>1272.4000956339867</v>
      </c>
      <c r="G156" s="98">
        <v>1184.5159719170176</v>
      </c>
      <c r="H156" s="98">
        <v>1362.9653445115025</v>
      </c>
      <c r="I156" s="98">
        <v>1341.5856738473542</v>
      </c>
      <c r="J156" s="98">
        <v>1284.5747297620237</v>
      </c>
      <c r="K156" s="98">
        <v>1389.3006958999506</v>
      </c>
      <c r="L156" s="98">
        <v>1523.3071236624912</v>
      </c>
      <c r="M156" s="98">
        <v>1429.1482085849402</v>
      </c>
      <c r="N156" s="98">
        <v>1492.8182634035045</v>
      </c>
      <c r="O156" s="98">
        <v>1626.4679884422678</v>
      </c>
      <c r="P156" s="98">
        <v>1594.0820420556011</v>
      </c>
      <c r="Q156" s="98">
        <v>1734.602706448404</v>
      </c>
      <c r="R156" s="98">
        <v>1784.8373876130074</v>
      </c>
      <c r="S156" s="98">
        <v>1653.6976887414801</v>
      </c>
      <c r="T156" s="98">
        <v>1507.3498533339368</v>
      </c>
      <c r="U156" s="98">
        <v>1531.7794838517618</v>
      </c>
      <c r="V156" s="98">
        <v>1488.6974948856475</v>
      </c>
      <c r="W156" s="98">
        <v>1661.8040559546021</v>
      </c>
      <c r="DA156" s="63" t="s">
        <v>2389</v>
      </c>
    </row>
    <row r="157" spans="1:105" ht="12" customHeight="1" x14ac:dyDescent="0.25">
      <c r="A157" s="121" t="s">
        <v>54</v>
      </c>
      <c r="B157" s="122">
        <v>366.79312438810916</v>
      </c>
      <c r="C157" s="122">
        <v>419.67727611021371</v>
      </c>
      <c r="D157" s="122">
        <v>437.43125642124835</v>
      </c>
      <c r="E157" s="122">
        <v>435.3346824975041</v>
      </c>
      <c r="F157" s="122">
        <v>462.81201157123314</v>
      </c>
      <c r="G157" s="122">
        <v>374.85144381483417</v>
      </c>
      <c r="H157" s="122">
        <v>436.28706266306574</v>
      </c>
      <c r="I157" s="122">
        <v>380.44052258479121</v>
      </c>
      <c r="J157" s="122">
        <v>411.17918749758269</v>
      </c>
      <c r="K157" s="122">
        <v>518.5120963063431</v>
      </c>
      <c r="L157" s="122">
        <v>523.59405008706494</v>
      </c>
      <c r="M157" s="122">
        <v>515.63294856377195</v>
      </c>
      <c r="N157" s="122">
        <v>529.61164420045429</v>
      </c>
      <c r="O157" s="122">
        <v>516.29898549563632</v>
      </c>
      <c r="P157" s="122">
        <v>536.26540179309325</v>
      </c>
      <c r="Q157" s="122">
        <v>513.43070056319448</v>
      </c>
      <c r="R157" s="122">
        <v>522.07458942495566</v>
      </c>
      <c r="S157" s="122">
        <v>519.31366503549816</v>
      </c>
      <c r="T157" s="122">
        <v>508.23440705724903</v>
      </c>
      <c r="U157" s="122">
        <v>514.1136602474935</v>
      </c>
      <c r="V157" s="122">
        <v>497.9982600722326</v>
      </c>
      <c r="W157" s="122">
        <v>559.89867397021169</v>
      </c>
      <c r="DA157" s="130" t="s">
        <v>2390</v>
      </c>
    </row>
    <row r="158" spans="1:105" ht="12" customHeight="1" x14ac:dyDescent="0.25">
      <c r="A158" s="97" t="s">
        <v>50</v>
      </c>
      <c r="B158" s="98">
        <v>455.7701312527949</v>
      </c>
      <c r="C158" s="98">
        <v>524.32530700954521</v>
      </c>
      <c r="D158" s="98">
        <v>552.02484771225431</v>
      </c>
      <c r="E158" s="98">
        <v>528.22219235137356</v>
      </c>
      <c r="F158" s="98">
        <v>573.90782651940447</v>
      </c>
      <c r="G158" s="98">
        <v>479.87253723634888</v>
      </c>
      <c r="H158" s="98">
        <v>549.08058344202198</v>
      </c>
      <c r="I158" s="98">
        <v>479.08339552016838</v>
      </c>
      <c r="J158" s="98">
        <v>512.16613706323994</v>
      </c>
      <c r="K158" s="98">
        <v>664.6584606966735</v>
      </c>
      <c r="L158" s="98">
        <v>714.6216331953982</v>
      </c>
      <c r="M158" s="98">
        <v>661.02179056711987</v>
      </c>
      <c r="N158" s="98">
        <v>562.29475134200152</v>
      </c>
      <c r="O158" s="98">
        <v>562.85775854411884</v>
      </c>
      <c r="P158" s="98">
        <v>629.30424455503567</v>
      </c>
      <c r="Q158" s="98">
        <v>695.66915689459756</v>
      </c>
      <c r="R158" s="98">
        <v>734.00496358089219</v>
      </c>
      <c r="S158" s="98">
        <v>705.81585203097143</v>
      </c>
      <c r="T158" s="98">
        <v>656.10035102054053</v>
      </c>
      <c r="U158" s="98">
        <v>671.6754444272799</v>
      </c>
      <c r="V158" s="98">
        <v>649.69027028959238</v>
      </c>
      <c r="W158" s="98">
        <v>817.42902274511721</v>
      </c>
      <c r="DA158" s="63" t="s">
        <v>2391</v>
      </c>
    </row>
    <row r="159" spans="1:105" ht="12" customHeight="1" x14ac:dyDescent="0.25">
      <c r="A159" s="109" t="s">
        <v>120</v>
      </c>
      <c r="B159" s="33">
        <v>366.20769432132391</v>
      </c>
      <c r="C159" s="33">
        <v>419.03659289864351</v>
      </c>
      <c r="D159" s="33">
        <v>436.82196047016822</v>
      </c>
      <c r="E159" s="33">
        <v>434.86977065476293</v>
      </c>
      <c r="F159" s="33">
        <v>462.24369861602014</v>
      </c>
      <c r="G159" s="33">
        <v>374.29882259405196</v>
      </c>
      <c r="H159" s="33">
        <v>435.69996106293002</v>
      </c>
      <c r="I159" s="33">
        <v>379.9614906842524</v>
      </c>
      <c r="J159" s="33">
        <v>410.72910399076898</v>
      </c>
      <c r="K159" s="33">
        <v>517.93030470978192</v>
      </c>
      <c r="L159" s="33">
        <v>522.9310608783934</v>
      </c>
      <c r="M159" s="33">
        <v>515.22521548722682</v>
      </c>
      <c r="N159" s="33">
        <v>529.53717066506476</v>
      </c>
      <c r="O159" s="33">
        <v>516.20398923069604</v>
      </c>
      <c r="P159" s="33">
        <v>536.06345516546969</v>
      </c>
      <c r="Q159" s="33">
        <v>512.96272561292847</v>
      </c>
      <c r="R159" s="33">
        <v>521.4865364736537</v>
      </c>
      <c r="S159" s="33">
        <v>518.79675132384216</v>
      </c>
      <c r="T159" s="33">
        <v>507.86302211210949</v>
      </c>
      <c r="U159" s="33">
        <v>513.73716973818841</v>
      </c>
      <c r="V159" s="33">
        <v>497.65220080743688</v>
      </c>
      <c r="W159" s="33">
        <v>559.25314253627528</v>
      </c>
      <c r="DA159" s="60" t="s">
        <v>2392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15389.771914527179</v>
      </c>
      <c r="C161" s="117">
        <f t="shared" si="54"/>
        <v>16830.612968803871</v>
      </c>
      <c r="D161" s="117">
        <f t="shared" si="54"/>
        <v>16166.448564275204</v>
      </c>
      <c r="E161" s="117">
        <f t="shared" si="54"/>
        <v>16690.564512627199</v>
      </c>
      <c r="F161" s="117">
        <f t="shared" si="54"/>
        <v>16046.704141877508</v>
      </c>
      <c r="G161" s="117">
        <f t="shared" si="54"/>
        <v>15332.987298499076</v>
      </c>
      <c r="H161" s="117">
        <f t="shared" si="54"/>
        <v>15183.350209254253</v>
      </c>
      <c r="I161" s="117">
        <f t="shared" si="54"/>
        <v>15495.002947879968</v>
      </c>
      <c r="J161" s="117">
        <f t="shared" si="54"/>
        <v>15499.292704433532</v>
      </c>
      <c r="K161" s="117">
        <f t="shared" si="54"/>
        <v>15631.646373718682</v>
      </c>
      <c r="L161" s="117">
        <f t="shared" si="54"/>
        <v>17167.912634186792</v>
      </c>
      <c r="M161" s="117">
        <f t="shared" si="54"/>
        <v>16658.96738296785</v>
      </c>
      <c r="N161" s="117">
        <f t="shared" si="54"/>
        <v>16672.09697981074</v>
      </c>
      <c r="O161" s="117">
        <f t="shared" si="54"/>
        <v>17574.671012211875</v>
      </c>
      <c r="P161" s="117">
        <f t="shared" si="54"/>
        <v>14603.686552964033</v>
      </c>
      <c r="Q161" s="117">
        <f t="shared" si="54"/>
        <v>15665.901733602084</v>
      </c>
      <c r="R161" s="117">
        <f t="shared" ref="R161:V161" si="55">R162+R164+R166+R175</f>
        <v>17061.5077390673</v>
      </c>
      <c r="S161" s="117">
        <f t="shared" si="55"/>
        <v>16537.749583757508</v>
      </c>
      <c r="T161" s="117">
        <f t="shared" si="55"/>
        <v>15334.311659043513</v>
      </c>
      <c r="U161" s="117">
        <f t="shared" si="55"/>
        <v>15590.653220428148</v>
      </c>
      <c r="V161" s="117">
        <f t="shared" si="55"/>
        <v>17823.701972520746</v>
      </c>
      <c r="W161" s="117">
        <f t="shared" ref="W161" si="56">W162+W164+W166+W175</f>
        <v>17843.642770028986</v>
      </c>
      <c r="DA161" s="129" t="s">
        <v>2393</v>
      </c>
    </row>
    <row r="162" spans="1:105" ht="12.95" customHeight="1" x14ac:dyDescent="0.25">
      <c r="A162" s="121" t="s">
        <v>57</v>
      </c>
      <c r="B162" s="122">
        <f t="shared" ref="B162:W162" si="57">B163</f>
        <v>12427.723382199283</v>
      </c>
      <c r="C162" s="122">
        <f t="shared" si="57"/>
        <v>13744.266215653406</v>
      </c>
      <c r="D162" s="122">
        <f t="shared" si="57"/>
        <v>12962.08732439652</v>
      </c>
      <c r="E162" s="122">
        <f t="shared" si="57"/>
        <v>13477.220289457096</v>
      </c>
      <c r="F162" s="122">
        <f t="shared" si="57"/>
        <v>12808.370592240364</v>
      </c>
      <c r="G162" s="122">
        <f t="shared" si="57"/>
        <v>12386.06789003558</v>
      </c>
      <c r="H162" s="122">
        <f t="shared" si="57"/>
        <v>12116.605994871303</v>
      </c>
      <c r="I162" s="122">
        <f t="shared" si="57"/>
        <v>12466.67138156876</v>
      </c>
      <c r="J162" s="122">
        <f t="shared" si="57"/>
        <v>12444.251964778081</v>
      </c>
      <c r="K162" s="122">
        <f t="shared" si="57"/>
        <v>12307.669527339813</v>
      </c>
      <c r="L162" s="122">
        <f t="shared" si="57"/>
        <v>13794.594142309343</v>
      </c>
      <c r="M162" s="122">
        <f t="shared" si="57"/>
        <v>13346.321386800995</v>
      </c>
      <c r="N162" s="122">
        <f t="shared" si="57"/>
        <v>13258.353498094746</v>
      </c>
      <c r="O162" s="122">
        <f t="shared" si="57"/>
        <v>14169.564858604159</v>
      </c>
      <c r="P162" s="122">
        <f t="shared" si="57"/>
        <v>11219.030289757386</v>
      </c>
      <c r="Q162" s="122">
        <f t="shared" si="57"/>
        <v>12342.526337633071</v>
      </c>
      <c r="R162" s="122">
        <f t="shared" si="57"/>
        <v>13769.502320356007</v>
      </c>
      <c r="S162" s="122">
        <f t="shared" si="57"/>
        <v>13329.35718251208</v>
      </c>
      <c r="T162" s="122">
        <f t="shared" si="57"/>
        <v>12253.244096884204</v>
      </c>
      <c r="U162" s="122">
        <f t="shared" si="57"/>
        <v>12443.843739652528</v>
      </c>
      <c r="V162" s="122">
        <f t="shared" si="57"/>
        <v>14741.653449562018</v>
      </c>
      <c r="W162" s="122">
        <f t="shared" si="57"/>
        <v>14338.530764488285</v>
      </c>
      <c r="DA162" s="130" t="s">
        <v>2394</v>
      </c>
    </row>
    <row r="163" spans="1:105" ht="12" customHeight="1" x14ac:dyDescent="0.25">
      <c r="A163" s="97" t="s">
        <v>53</v>
      </c>
      <c r="B163" s="33">
        <v>12427.723382199283</v>
      </c>
      <c r="C163" s="33">
        <v>13744.266215653406</v>
      </c>
      <c r="D163" s="33">
        <v>12962.08732439652</v>
      </c>
      <c r="E163" s="33">
        <v>13477.220289457096</v>
      </c>
      <c r="F163" s="33">
        <v>12808.370592240364</v>
      </c>
      <c r="G163" s="33">
        <v>12386.06789003558</v>
      </c>
      <c r="H163" s="33">
        <v>12116.605994871303</v>
      </c>
      <c r="I163" s="33">
        <v>12466.67138156876</v>
      </c>
      <c r="J163" s="33">
        <v>12444.251964778081</v>
      </c>
      <c r="K163" s="33">
        <v>12307.669527339813</v>
      </c>
      <c r="L163" s="33">
        <v>13794.594142309343</v>
      </c>
      <c r="M163" s="33">
        <v>13346.321386800995</v>
      </c>
      <c r="N163" s="33">
        <v>13258.353498094746</v>
      </c>
      <c r="O163" s="33">
        <v>14169.564858604159</v>
      </c>
      <c r="P163" s="33">
        <v>11219.030289757386</v>
      </c>
      <c r="Q163" s="33">
        <v>12342.526337633071</v>
      </c>
      <c r="R163" s="33">
        <v>13769.502320356007</v>
      </c>
      <c r="S163" s="33">
        <v>13329.35718251208</v>
      </c>
      <c r="T163" s="33">
        <v>12253.244096884204</v>
      </c>
      <c r="U163" s="33">
        <v>12443.843739652528</v>
      </c>
      <c r="V163" s="33">
        <v>14741.653449562018</v>
      </c>
      <c r="W163" s="33">
        <v>14338.530764488285</v>
      </c>
      <c r="DA163" s="60" t="s">
        <v>2395</v>
      </c>
    </row>
    <row r="164" spans="1:105" ht="12.95" customHeight="1" x14ac:dyDescent="0.25">
      <c r="A164" s="121" t="s">
        <v>92</v>
      </c>
      <c r="B164" s="122">
        <f t="shared" ref="B164:W164" si="58">B165</f>
        <v>2.1447874907709048</v>
      </c>
      <c r="C164" s="122">
        <f t="shared" si="58"/>
        <v>2.4935495413585547</v>
      </c>
      <c r="D164" s="122">
        <f t="shared" si="58"/>
        <v>2.7407965384899677</v>
      </c>
      <c r="E164" s="122">
        <f t="shared" si="58"/>
        <v>5.029726697241105</v>
      </c>
      <c r="F164" s="122">
        <f t="shared" si="58"/>
        <v>3.2604298450675802</v>
      </c>
      <c r="G164" s="122">
        <f t="shared" si="58"/>
        <v>3.5438700282821465</v>
      </c>
      <c r="H164" s="122">
        <f t="shared" si="58"/>
        <v>4.1184536600332633</v>
      </c>
      <c r="I164" s="122">
        <f t="shared" si="58"/>
        <v>3.8756814458698416</v>
      </c>
      <c r="J164" s="122">
        <f t="shared" si="58"/>
        <v>3.4808781776416238</v>
      </c>
      <c r="K164" s="122">
        <f t="shared" si="58"/>
        <v>3.5504243340062303</v>
      </c>
      <c r="L164" s="122">
        <f t="shared" si="58"/>
        <v>4.1524801655937402</v>
      </c>
      <c r="M164" s="122">
        <f t="shared" si="58"/>
        <v>4.0135777953867162</v>
      </c>
      <c r="N164" s="122">
        <f t="shared" si="58"/>
        <v>5.047788222200122</v>
      </c>
      <c r="O164" s="122">
        <f t="shared" si="58"/>
        <v>6.7086071453174858</v>
      </c>
      <c r="P164" s="122">
        <f t="shared" si="58"/>
        <v>4.4729633739412087</v>
      </c>
      <c r="Q164" s="122">
        <f t="shared" si="58"/>
        <v>7.4643268233965943</v>
      </c>
      <c r="R164" s="122">
        <f t="shared" si="58"/>
        <v>4.2558853406330615</v>
      </c>
      <c r="S164" s="122">
        <f t="shared" si="58"/>
        <v>5.4751770899378069</v>
      </c>
      <c r="T164" s="122">
        <f t="shared" si="58"/>
        <v>5.1531196446899452</v>
      </c>
      <c r="U164" s="122">
        <f t="shared" si="58"/>
        <v>5.5588774033028399</v>
      </c>
      <c r="V164" s="122">
        <f t="shared" si="58"/>
        <v>5.231162664784514</v>
      </c>
      <c r="W164" s="122">
        <f t="shared" si="58"/>
        <v>4.2711671445755783</v>
      </c>
      <c r="DA164" s="130" t="s">
        <v>2396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2.1447874907709048</v>
      </c>
      <c r="C165" s="98">
        <f>IF(RES_hhdet_fec!C165=0,0,RES_hhdet_fec!C165*1000*11630/RES_hhdet_num!C161)</f>
        <v>2.4935495413585547</v>
      </c>
      <c r="D165" s="98">
        <f>IF(RES_hhdet_fec!D165=0,0,RES_hhdet_fec!D165*1000*11630/RES_hhdet_num!D161)</f>
        <v>2.7407965384899677</v>
      </c>
      <c r="E165" s="98">
        <f>IF(RES_hhdet_fec!E165=0,0,RES_hhdet_fec!E165*1000*11630/RES_hhdet_num!E161)</f>
        <v>5.029726697241105</v>
      </c>
      <c r="F165" s="98">
        <f>IF(RES_hhdet_fec!F165=0,0,RES_hhdet_fec!F165*1000*11630/RES_hhdet_num!F161)</f>
        <v>3.2604298450675802</v>
      </c>
      <c r="G165" s="98">
        <f>IF(RES_hhdet_fec!G165=0,0,RES_hhdet_fec!G165*1000*11630/RES_hhdet_num!G161)</f>
        <v>3.5438700282821465</v>
      </c>
      <c r="H165" s="98">
        <f>IF(RES_hhdet_fec!H165=0,0,RES_hhdet_fec!H165*1000*11630/RES_hhdet_num!H161)</f>
        <v>4.1184536600332633</v>
      </c>
      <c r="I165" s="98">
        <f>IF(RES_hhdet_fec!I165=0,0,RES_hhdet_fec!I165*1000*11630/RES_hhdet_num!I161)</f>
        <v>3.8756814458698416</v>
      </c>
      <c r="J165" s="98">
        <f>IF(RES_hhdet_fec!J165=0,0,RES_hhdet_fec!J165*1000*11630/RES_hhdet_num!J161)</f>
        <v>3.4808781776416238</v>
      </c>
      <c r="K165" s="98">
        <f>IF(RES_hhdet_fec!K165=0,0,RES_hhdet_fec!K165*1000*11630/RES_hhdet_num!K161)</f>
        <v>3.5504243340062303</v>
      </c>
      <c r="L165" s="98">
        <f>IF(RES_hhdet_fec!L165=0,0,RES_hhdet_fec!L165*1000*11630/RES_hhdet_num!L161)</f>
        <v>4.1524801655937402</v>
      </c>
      <c r="M165" s="98">
        <f>IF(RES_hhdet_fec!M165=0,0,RES_hhdet_fec!M165*1000*11630/RES_hhdet_num!M161)</f>
        <v>4.0135777953867162</v>
      </c>
      <c r="N165" s="98">
        <f>IF(RES_hhdet_fec!N165=0,0,RES_hhdet_fec!N165*1000*11630/RES_hhdet_num!N161)</f>
        <v>5.047788222200122</v>
      </c>
      <c r="O165" s="98">
        <f>IF(RES_hhdet_fec!O165=0,0,RES_hhdet_fec!O165*1000*11630/RES_hhdet_num!O161)</f>
        <v>6.7086071453174858</v>
      </c>
      <c r="P165" s="98">
        <f>IF(RES_hhdet_fec!P165=0,0,RES_hhdet_fec!P165*1000*11630/RES_hhdet_num!P161)</f>
        <v>4.4729633739412087</v>
      </c>
      <c r="Q165" s="98">
        <f>IF(RES_hhdet_fec!Q165=0,0,RES_hhdet_fec!Q165*1000*11630/RES_hhdet_num!Q161)</f>
        <v>7.4643268233965943</v>
      </c>
      <c r="R165" s="98">
        <f>IF(RES_hhdet_fec!R165=0,0,RES_hhdet_fec!R165*1000*11630/RES_hhdet_num!R161)</f>
        <v>4.2558853406330615</v>
      </c>
      <c r="S165" s="98">
        <f>IF(RES_hhdet_fec!S165=0,0,RES_hhdet_fec!S165*1000*11630/RES_hhdet_num!S161)</f>
        <v>5.4751770899378069</v>
      </c>
      <c r="T165" s="98">
        <f>IF(RES_hhdet_fec!T165=0,0,RES_hhdet_fec!T165*1000*11630/RES_hhdet_num!T161)</f>
        <v>5.1531196446899452</v>
      </c>
      <c r="U165" s="98">
        <f>IF(RES_hhdet_fec!U165=0,0,RES_hhdet_fec!U165*1000*11630/RES_hhdet_num!U161)</f>
        <v>5.5588774033028399</v>
      </c>
      <c r="V165" s="98">
        <f>IF(RES_hhdet_fec!V165=0,0,RES_hhdet_fec!V165*1000*11630/RES_hhdet_num!V161)</f>
        <v>5.231162664784514</v>
      </c>
      <c r="W165" s="98">
        <f>IF(RES_hhdet_fec!W165=0,0,RES_hhdet_fec!W165*1000*11630/RES_hhdet_num!W161)</f>
        <v>4.2711671445755783</v>
      </c>
      <c r="DA165" s="63" t="s">
        <v>2397</v>
      </c>
    </row>
    <row r="166" spans="1:105" ht="12" customHeight="1" x14ac:dyDescent="0.25">
      <c r="A166" s="121" t="s">
        <v>55</v>
      </c>
      <c r="B166" s="122">
        <v>2593.1118249474398</v>
      </c>
      <c r="C166" s="122">
        <v>2662.6101470678545</v>
      </c>
      <c r="D166" s="122">
        <v>2761.4732621484691</v>
      </c>
      <c r="E166" s="122">
        <v>2770.1456749530535</v>
      </c>
      <c r="F166" s="122">
        <v>2769.4826441048599</v>
      </c>
      <c r="G166" s="122">
        <v>2566.774163589826</v>
      </c>
      <c r="H166" s="122">
        <v>2625.5312800786423</v>
      </c>
      <c r="I166" s="122">
        <v>2643.7112244060172</v>
      </c>
      <c r="J166" s="122">
        <v>2640.0895715155457</v>
      </c>
      <c r="K166" s="122">
        <v>2801.6339474682759</v>
      </c>
      <c r="L166" s="122">
        <v>2845.4465265117128</v>
      </c>
      <c r="M166" s="122">
        <v>2792.9712186540323</v>
      </c>
      <c r="N166" s="122">
        <v>2879.0481214536867</v>
      </c>
      <c r="O166" s="122">
        <v>2881.943794234749</v>
      </c>
      <c r="P166" s="122">
        <v>2842.8081962451206</v>
      </c>
      <c r="Q166" s="122">
        <v>2801.3894281750336</v>
      </c>
      <c r="R166" s="122">
        <v>2765.7677480821512</v>
      </c>
      <c r="S166" s="122">
        <v>2685.0786805785065</v>
      </c>
      <c r="T166" s="122">
        <v>2569.40700941467</v>
      </c>
      <c r="U166" s="122">
        <v>2628.5028505707187</v>
      </c>
      <c r="V166" s="122">
        <v>2577.7375034394372</v>
      </c>
      <c r="W166" s="122">
        <v>2938.40328781476</v>
      </c>
      <c r="DA166" s="130" t="s">
        <v>2398</v>
      </c>
    </row>
    <row r="167" spans="1:105" ht="12" customHeight="1" x14ac:dyDescent="0.25">
      <c r="A167" s="97" t="s">
        <v>124</v>
      </c>
      <c r="B167" s="98">
        <v>3304.3900723054708</v>
      </c>
      <c r="C167" s="98">
        <v>2948.9510696143443</v>
      </c>
      <c r="D167" s="98">
        <v>3199.0834402062878</v>
      </c>
      <c r="E167" s="98">
        <v>2949.6457718503352</v>
      </c>
      <c r="F167" s="98">
        <v>2939.8364184664315</v>
      </c>
      <c r="G167" s="98">
        <v>3363.9329190817293</v>
      </c>
      <c r="H167" s="98">
        <v>3129.3224533597909</v>
      </c>
      <c r="I167" s="98">
        <v>3332.9824790817424</v>
      </c>
      <c r="J167" s="98">
        <v>3656.0650311818904</v>
      </c>
      <c r="K167" s="98">
        <v>2935.8245955918487</v>
      </c>
      <c r="L167" s="98">
        <v>3231.2820660266934</v>
      </c>
      <c r="M167" s="98">
        <v>3499.8254790387414</v>
      </c>
      <c r="N167" s="98">
        <v>3522.9179247320494</v>
      </c>
      <c r="O167" s="98">
        <v>3310.9110739495741</v>
      </c>
      <c r="P167" s="98">
        <v>3514.6105292004468</v>
      </c>
      <c r="Q167" s="98">
        <v>3543.122355623439</v>
      </c>
      <c r="R167" s="98">
        <v>3021.493245454451</v>
      </c>
      <c r="S167" s="98">
        <v>3045.3240132014403</v>
      </c>
      <c r="T167" s="98">
        <v>2796.2019711114772</v>
      </c>
      <c r="U167" s="98">
        <v>2765.2333473722833</v>
      </c>
      <c r="V167" s="98">
        <v>2613.5527196020871</v>
      </c>
      <c r="W167" s="98">
        <v>3288.0446981138311</v>
      </c>
      <c r="DA167" s="63" t="s">
        <v>2399</v>
      </c>
    </row>
    <row r="168" spans="1:105" ht="12" customHeight="1" x14ac:dyDescent="0.25">
      <c r="A168" s="97" t="s">
        <v>123</v>
      </c>
      <c r="B168" s="98">
        <v>2483.2748015120219</v>
      </c>
      <c r="C168" s="98">
        <v>2216.4130732510607</v>
      </c>
      <c r="D168" s="98">
        <v>2411.6908321705801</v>
      </c>
      <c r="E168" s="98">
        <v>2226.4386749118485</v>
      </c>
      <c r="F168" s="98">
        <v>2223.9774952144576</v>
      </c>
      <c r="G168" s="98">
        <v>2553.713615446542</v>
      </c>
      <c r="H168" s="98">
        <v>2321.1559317313049</v>
      </c>
      <c r="I168" s="98">
        <v>2501.7806482793908</v>
      </c>
      <c r="J168" s="98">
        <v>2783.2401705571638</v>
      </c>
      <c r="K168" s="98">
        <v>2248.8501438979915</v>
      </c>
      <c r="L168" s="98">
        <v>2431.8451194845347</v>
      </c>
      <c r="M168" s="98">
        <v>2673.1008691924085</v>
      </c>
      <c r="N168" s="98">
        <v>2694.8560625553732</v>
      </c>
      <c r="O168" s="98">
        <v>2503.4848198809505</v>
      </c>
      <c r="P168" s="98">
        <v>2691.0485697769755</v>
      </c>
      <c r="Q168" s="98">
        <v>2677.3357250255676</v>
      </c>
      <c r="R168" s="98">
        <v>2304.6000006863019</v>
      </c>
      <c r="S168" s="98">
        <v>2436.5210610349113</v>
      </c>
      <c r="T168" s="98">
        <v>2326.3099407467548</v>
      </c>
      <c r="U168" s="98">
        <v>2305.3857249311131</v>
      </c>
      <c r="V168" s="98">
        <v>2210.4631628619054</v>
      </c>
      <c r="W168" s="98">
        <v>2812.5995131797686</v>
      </c>
      <c r="DA168" s="63" t="s">
        <v>2400</v>
      </c>
    </row>
    <row r="169" spans="1:105" ht="12" customHeight="1" x14ac:dyDescent="0.25">
      <c r="A169" s="100" t="s">
        <v>50</v>
      </c>
      <c r="B169" s="101">
        <v>1238.3107578355148</v>
      </c>
      <c r="C169" s="101">
        <v>1101.3921258938778</v>
      </c>
      <c r="D169" s="101">
        <v>1199.6703332894958</v>
      </c>
      <c r="E169" s="101">
        <v>1096.3294403995674</v>
      </c>
      <c r="F169" s="101">
        <v>1086.5995648076535</v>
      </c>
      <c r="G169" s="101">
        <v>1242.5239799252754</v>
      </c>
      <c r="H169" s="101">
        <v>961.93527527958202</v>
      </c>
      <c r="I169" s="101">
        <v>1083.1714016433039</v>
      </c>
      <c r="J169" s="101">
        <v>1294.7290150984031</v>
      </c>
      <c r="K169" s="101">
        <v>1059.4776454087548</v>
      </c>
      <c r="L169" s="101">
        <v>1027.3001637433888</v>
      </c>
      <c r="M169" s="101">
        <v>1217.4812487301058</v>
      </c>
      <c r="N169" s="101">
        <v>1197.9208896176031</v>
      </c>
      <c r="O169" s="101">
        <v>955.34051986930365</v>
      </c>
      <c r="P169" s="101">
        <v>1039.7986606175832</v>
      </c>
      <c r="Q169" s="101">
        <v>824.96939944844803</v>
      </c>
      <c r="R169" s="101">
        <v>649.99176494624476</v>
      </c>
      <c r="S169" s="101">
        <v>792.2133680858916</v>
      </c>
      <c r="T169" s="101">
        <v>847.76575692857659</v>
      </c>
      <c r="U169" s="101">
        <v>818.27542749961356</v>
      </c>
      <c r="V169" s="101">
        <v>776.70074412664258</v>
      </c>
      <c r="W169" s="101">
        <v>1028.4957281171285</v>
      </c>
      <c r="DA169" s="131" t="s">
        <v>2401</v>
      </c>
    </row>
    <row r="170" spans="1:105" ht="12" customHeight="1" x14ac:dyDescent="0.25">
      <c r="A170" s="103" t="s">
        <v>52</v>
      </c>
      <c r="B170" s="104">
        <v>1244.9640436765071</v>
      </c>
      <c r="C170" s="104">
        <v>1115.0209473571829</v>
      </c>
      <c r="D170" s="104">
        <v>1212.0204988810844</v>
      </c>
      <c r="E170" s="104">
        <v>1130.1092345122815</v>
      </c>
      <c r="F170" s="104">
        <v>1137.3779304068041</v>
      </c>
      <c r="G170" s="104">
        <v>1311.1896355212664</v>
      </c>
      <c r="H170" s="104">
        <v>1359.2206564517232</v>
      </c>
      <c r="I170" s="104">
        <v>1418.6092466360869</v>
      </c>
      <c r="J170" s="104">
        <v>1488.5111554587604</v>
      </c>
      <c r="K170" s="104">
        <v>1189.3724984892362</v>
      </c>
      <c r="L170" s="104">
        <v>1404.5449557411455</v>
      </c>
      <c r="M170" s="104">
        <v>1455.6196204623025</v>
      </c>
      <c r="N170" s="104">
        <v>1496.9351729377702</v>
      </c>
      <c r="O170" s="104">
        <v>1548.1443000116467</v>
      </c>
      <c r="P170" s="104">
        <v>1651.249909159392</v>
      </c>
      <c r="Q170" s="104">
        <v>1852.3663255771198</v>
      </c>
      <c r="R170" s="104">
        <v>1654.6082357400571</v>
      </c>
      <c r="S170" s="104">
        <v>1644.3076929490198</v>
      </c>
      <c r="T170" s="104">
        <v>1478.544183818178</v>
      </c>
      <c r="U170" s="104">
        <v>1487.1102974314995</v>
      </c>
      <c r="V170" s="104">
        <v>1433.7624187352626</v>
      </c>
      <c r="W170" s="104">
        <v>1784.1037850626399</v>
      </c>
      <c r="DA170" s="132" t="s">
        <v>2402</v>
      </c>
    </row>
    <row r="171" spans="1:105" ht="12" customHeight="1" x14ac:dyDescent="0.25">
      <c r="A171" s="106" t="s">
        <v>122</v>
      </c>
      <c r="B171" s="101">
        <v>2704.7107399878896</v>
      </c>
      <c r="C171" s="101">
        <v>2795.8622295059799</v>
      </c>
      <c r="D171" s="101">
        <v>2894.1351886809671</v>
      </c>
      <c r="E171" s="101">
        <v>2917.3698655236385</v>
      </c>
      <c r="F171" s="101">
        <v>2926.6958416618172</v>
      </c>
      <c r="G171" s="101">
        <v>2712.9674216395019</v>
      </c>
      <c r="H171" s="101">
        <v>2820.6878678612434</v>
      </c>
      <c r="I171" s="101">
        <v>2834.0892898153406</v>
      </c>
      <c r="J171" s="101">
        <v>2827.9915280864439</v>
      </c>
      <c r="K171" s="101">
        <v>3095.4619880341193</v>
      </c>
      <c r="L171" s="101">
        <v>3168.3948679059108</v>
      </c>
      <c r="M171" s="101">
        <v>3090.8586282749443</v>
      </c>
      <c r="N171" s="101">
        <v>3188.9183051720106</v>
      </c>
      <c r="O171" s="101">
        <v>3217.8207008729287</v>
      </c>
      <c r="P171" s="101">
        <v>3157.5057654073498</v>
      </c>
      <c r="Q171" s="101">
        <v>3120.8097991541458</v>
      </c>
      <c r="R171" s="101">
        <v>3075.6913779486522</v>
      </c>
      <c r="S171" s="101">
        <v>2958.5838004964385</v>
      </c>
      <c r="T171" s="101">
        <v>2800.0476209154476</v>
      </c>
      <c r="U171" s="101">
        <v>2853.9926692141235</v>
      </c>
      <c r="V171" s="101">
        <v>2789.0816597105595</v>
      </c>
      <c r="W171" s="101">
        <v>3161.5744619734032</v>
      </c>
      <c r="DA171" s="131" t="s">
        <v>2403</v>
      </c>
    </row>
    <row r="172" spans="1:105" ht="12" customHeight="1" x14ac:dyDescent="0.25">
      <c r="A172" s="107" t="s">
        <v>121</v>
      </c>
      <c r="B172" s="104">
        <v>2154.9212692791007</v>
      </c>
      <c r="C172" s="104">
        <v>2234.1492514641141</v>
      </c>
      <c r="D172" s="104">
        <v>2321.8426737234408</v>
      </c>
      <c r="E172" s="104">
        <v>2342.9340349638228</v>
      </c>
      <c r="F172" s="104">
        <v>2354.8174811617841</v>
      </c>
      <c r="G172" s="104">
        <v>2188.9473021690064</v>
      </c>
      <c r="H172" s="104">
        <v>2233.1408911196213</v>
      </c>
      <c r="I172" s="104">
        <v>2264.4666152223713</v>
      </c>
      <c r="J172" s="104">
        <v>2285.0236658569993</v>
      </c>
      <c r="K172" s="104">
        <v>2508.6178686127287</v>
      </c>
      <c r="L172" s="104">
        <v>2534.9158900660141</v>
      </c>
      <c r="M172" s="104">
        <v>2504.7225817478243</v>
      </c>
      <c r="N172" s="104">
        <v>2585.0795044647207</v>
      </c>
      <c r="O172" s="104">
        <v>2572.3246288107644</v>
      </c>
      <c r="P172" s="104">
        <v>2536.7157668400646</v>
      </c>
      <c r="Q172" s="104">
        <v>2472.2409446261008</v>
      </c>
      <c r="R172" s="104">
        <v>2439.180537322261</v>
      </c>
      <c r="S172" s="104">
        <v>2392.5493482855709</v>
      </c>
      <c r="T172" s="104">
        <v>2314.8655346048631</v>
      </c>
      <c r="U172" s="104">
        <v>2383.153302874091</v>
      </c>
      <c r="V172" s="104">
        <v>2348.0779888870134</v>
      </c>
      <c r="W172" s="104">
        <v>2685.6916759406131</v>
      </c>
      <c r="DA172" s="132" t="s">
        <v>2404</v>
      </c>
    </row>
    <row r="173" spans="1:105" ht="12" customHeight="1" x14ac:dyDescent="0.25">
      <c r="A173" s="108" t="s">
        <v>53</v>
      </c>
      <c r="B173" s="98">
        <v>1012.6321385424106</v>
      </c>
      <c r="C173" s="98">
        <v>1041.8826358979195</v>
      </c>
      <c r="D173" s="98">
        <v>1082.0252987919018</v>
      </c>
      <c r="E173" s="98">
        <v>1080.252680475734</v>
      </c>
      <c r="F173" s="98">
        <v>1080.7962180032068</v>
      </c>
      <c r="G173" s="98">
        <v>1002.2220871159234</v>
      </c>
      <c r="H173" s="98">
        <v>867.44150558534318</v>
      </c>
      <c r="I173" s="98">
        <v>920.16917533017397</v>
      </c>
      <c r="J173" s="98">
        <v>998.14329729128201</v>
      </c>
      <c r="K173" s="98">
        <v>1117.1597898142541</v>
      </c>
      <c r="L173" s="98">
        <v>1009.9657838779914</v>
      </c>
      <c r="M173" s="98">
        <v>1074.8869410771795</v>
      </c>
      <c r="N173" s="98">
        <v>1092.4497065127889</v>
      </c>
      <c r="O173" s="98">
        <v>946.70464169832007</v>
      </c>
      <c r="P173" s="98">
        <v>940.35337136798387</v>
      </c>
      <c r="Q173" s="98">
        <v>734.27783801060787</v>
      </c>
      <c r="R173" s="98">
        <v>652.37224960681112</v>
      </c>
      <c r="S173" s="98">
        <v>738.1471471451033</v>
      </c>
      <c r="T173" s="98">
        <v>806.40013584098836</v>
      </c>
      <c r="U173" s="98">
        <v>849.33635335018596</v>
      </c>
      <c r="V173" s="98">
        <v>854.84547998247592</v>
      </c>
      <c r="W173" s="98">
        <v>1017.0051932477978</v>
      </c>
      <c r="DA173" s="63" t="s">
        <v>2405</v>
      </c>
    </row>
    <row r="174" spans="1:105" ht="12" customHeight="1" x14ac:dyDescent="0.25">
      <c r="A174" s="115" t="s">
        <v>52</v>
      </c>
      <c r="B174" s="33">
        <v>1142.2891307366901</v>
      </c>
      <c r="C174" s="33">
        <v>1192.2666155661941</v>
      </c>
      <c r="D174" s="33">
        <v>1239.8173749315388</v>
      </c>
      <c r="E174" s="33">
        <v>1262.6813544880883</v>
      </c>
      <c r="F174" s="33">
        <v>1274.0212631585766</v>
      </c>
      <c r="G174" s="33">
        <v>1186.7252150530828</v>
      </c>
      <c r="H174" s="33">
        <v>1365.6993855342778</v>
      </c>
      <c r="I174" s="33">
        <v>1344.2974398921974</v>
      </c>
      <c r="J174" s="33">
        <v>1286.8803685657176</v>
      </c>
      <c r="K174" s="33">
        <v>1391.4580787984746</v>
      </c>
      <c r="L174" s="33">
        <v>1524.9501061880226</v>
      </c>
      <c r="M174" s="33">
        <v>1429.8356406706448</v>
      </c>
      <c r="N174" s="33">
        <v>1492.6297979519318</v>
      </c>
      <c r="O174" s="33">
        <v>1625.6199871124443</v>
      </c>
      <c r="P174" s="33">
        <v>1596.3623954720804</v>
      </c>
      <c r="Q174" s="33">
        <v>1737.9631066154932</v>
      </c>
      <c r="R174" s="33">
        <v>1786.8082877154498</v>
      </c>
      <c r="S174" s="33">
        <v>1654.4022011404679</v>
      </c>
      <c r="T174" s="33">
        <v>1508.4653987638744</v>
      </c>
      <c r="U174" s="33">
        <v>1533.8169495239049</v>
      </c>
      <c r="V174" s="33">
        <v>1493.2325089045373</v>
      </c>
      <c r="W174" s="33">
        <v>1668.6864826928147</v>
      </c>
      <c r="DA174" s="60" t="s">
        <v>2406</v>
      </c>
    </row>
    <row r="175" spans="1:105" ht="12" customHeight="1" x14ac:dyDescent="0.25">
      <c r="A175" s="121" t="s">
        <v>54</v>
      </c>
      <c r="B175" s="122">
        <v>366.79191988968256</v>
      </c>
      <c r="C175" s="122">
        <v>421.24305654125061</v>
      </c>
      <c r="D175" s="122">
        <v>440.1471811917263</v>
      </c>
      <c r="E175" s="122">
        <v>438.16882151980752</v>
      </c>
      <c r="F175" s="122">
        <v>465.59047568721581</v>
      </c>
      <c r="G175" s="122">
        <v>376.60137484538768</v>
      </c>
      <c r="H175" s="122">
        <v>437.09448064427289</v>
      </c>
      <c r="I175" s="122">
        <v>380.74466045931985</v>
      </c>
      <c r="J175" s="122">
        <v>411.47028996226351</v>
      </c>
      <c r="K175" s="122">
        <v>518.79247457658778</v>
      </c>
      <c r="L175" s="122">
        <v>523.71948520014121</v>
      </c>
      <c r="M175" s="122">
        <v>515.66119971743638</v>
      </c>
      <c r="N175" s="122">
        <v>529.647572040108</v>
      </c>
      <c r="O175" s="122">
        <v>516.45375222764847</v>
      </c>
      <c r="P175" s="122">
        <v>537.37510358758402</v>
      </c>
      <c r="Q175" s="122">
        <v>514.52164097058312</v>
      </c>
      <c r="R175" s="122">
        <v>521.98178528850769</v>
      </c>
      <c r="S175" s="122">
        <v>517.83854357698419</v>
      </c>
      <c r="T175" s="122">
        <v>506.5074330999484</v>
      </c>
      <c r="U175" s="122">
        <v>512.74775280160054</v>
      </c>
      <c r="V175" s="122">
        <v>499.07985685450768</v>
      </c>
      <c r="W175" s="122">
        <v>562.4375505813673</v>
      </c>
      <c r="DA175" s="130" t="s">
        <v>2407</v>
      </c>
    </row>
    <row r="176" spans="1:105" ht="12" customHeight="1" x14ac:dyDescent="0.25">
      <c r="A176" s="97" t="s">
        <v>50</v>
      </c>
      <c r="B176" s="98">
        <v>455.77013125279478</v>
      </c>
      <c r="C176" s="98">
        <v>525.30990202324017</v>
      </c>
      <c r="D176" s="98">
        <v>553.73700568259926</v>
      </c>
      <c r="E176" s="98">
        <v>530.04530248998105</v>
      </c>
      <c r="F176" s="98">
        <v>575.79402997046998</v>
      </c>
      <c r="G176" s="98">
        <v>481.07403246746162</v>
      </c>
      <c r="H176" s="98">
        <v>549.58708020960216</v>
      </c>
      <c r="I176" s="98">
        <v>479.16651309405688</v>
      </c>
      <c r="J176" s="98">
        <v>512.23830479095477</v>
      </c>
      <c r="K176" s="98">
        <v>664.71406512308897</v>
      </c>
      <c r="L176" s="98">
        <v>714.64156230855815</v>
      </c>
      <c r="M176" s="98">
        <v>661.03053896943311</v>
      </c>
      <c r="N176" s="98">
        <v>562.29349073956678</v>
      </c>
      <c r="O176" s="98">
        <v>562.84516688391398</v>
      </c>
      <c r="P176" s="98">
        <v>629.34448804499175</v>
      </c>
      <c r="Q176" s="98">
        <v>695.69654562217943</v>
      </c>
      <c r="R176" s="98">
        <v>733.92996272474147</v>
      </c>
      <c r="S176" s="98">
        <v>705.61655185972347</v>
      </c>
      <c r="T176" s="98">
        <v>655.88333424980169</v>
      </c>
      <c r="U176" s="98">
        <v>671.46606765247463</v>
      </c>
      <c r="V176" s="98">
        <v>649.9948276602853</v>
      </c>
      <c r="W176" s="98">
        <v>818.1798539167122</v>
      </c>
      <c r="DA176" s="63" t="s">
        <v>2408</v>
      </c>
    </row>
    <row r="177" spans="1:105" ht="12" customHeight="1" x14ac:dyDescent="0.25">
      <c r="A177" s="109" t="s">
        <v>120</v>
      </c>
      <c r="B177" s="33">
        <v>366.20769432132391</v>
      </c>
      <c r="C177" s="33">
        <v>420.58376759892144</v>
      </c>
      <c r="D177" s="33">
        <v>439.47418911041802</v>
      </c>
      <c r="E177" s="33">
        <v>437.65150508133689</v>
      </c>
      <c r="F177" s="33">
        <v>464.98180828710287</v>
      </c>
      <c r="G177" s="33">
        <v>376.03357594269363</v>
      </c>
      <c r="H177" s="33">
        <v>436.50825840387978</v>
      </c>
      <c r="I177" s="33">
        <v>380.26340758424595</v>
      </c>
      <c r="J177" s="33">
        <v>411.01646324606202</v>
      </c>
      <c r="K177" s="33">
        <v>518.20010957465854</v>
      </c>
      <c r="L177" s="33">
        <v>523.04434528319609</v>
      </c>
      <c r="M177" s="33">
        <v>515.24980271936613</v>
      </c>
      <c r="N177" s="33">
        <v>529.57377815964435</v>
      </c>
      <c r="O177" s="33">
        <v>516.36306324686291</v>
      </c>
      <c r="P177" s="33">
        <v>537.19494369482777</v>
      </c>
      <c r="Q177" s="33">
        <v>514.09613716938941</v>
      </c>
      <c r="R177" s="33">
        <v>521.42945431518547</v>
      </c>
      <c r="S177" s="33">
        <v>517.35179956666786</v>
      </c>
      <c r="T177" s="33">
        <v>506.15046193440111</v>
      </c>
      <c r="U177" s="33">
        <v>512.38795577165263</v>
      </c>
      <c r="V177" s="33">
        <v>498.74453605699063</v>
      </c>
      <c r="W177" s="33">
        <v>561.83092213789541</v>
      </c>
      <c r="DA177" s="60" t="s">
        <v>2409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11733.52745240609</v>
      </c>
      <c r="C3" s="117">
        <f t="shared" si="0"/>
        <v>12096.035979560487</v>
      </c>
      <c r="D3" s="117">
        <f t="shared" si="0"/>
        <v>11388.51222992054</v>
      </c>
      <c r="E3" s="117">
        <f t="shared" si="0"/>
        <v>11208.343592717323</v>
      </c>
      <c r="F3" s="117">
        <f t="shared" si="0"/>
        <v>12213.166938085964</v>
      </c>
      <c r="G3" s="117">
        <f t="shared" si="0"/>
        <v>10727.646079404371</v>
      </c>
      <c r="H3" s="117">
        <f t="shared" si="0"/>
        <v>11436.107055018159</v>
      </c>
      <c r="I3" s="117">
        <f t="shared" si="0"/>
        <v>11231.49782118742</v>
      </c>
      <c r="J3" s="117">
        <f t="shared" si="0"/>
        <v>12403.099275520339</v>
      </c>
      <c r="K3" s="117">
        <f t="shared" si="0"/>
        <v>11135.708926744872</v>
      </c>
      <c r="L3" s="117">
        <f t="shared" si="0"/>
        <v>13748.987651487674</v>
      </c>
      <c r="M3" s="117">
        <f t="shared" si="0"/>
        <v>11449.922112230219</v>
      </c>
      <c r="N3" s="117">
        <f t="shared" si="0"/>
        <v>13672.735520288821</v>
      </c>
      <c r="O3" s="117">
        <f t="shared" si="0"/>
        <v>13092.165209855048</v>
      </c>
      <c r="P3" s="117">
        <f t="shared" si="0"/>
        <v>12465.030636815163</v>
      </c>
      <c r="Q3" s="117">
        <f t="shared" si="0"/>
        <v>12111.753424661089</v>
      </c>
      <c r="R3" s="117">
        <f t="shared" ref="R3:V3" si="1">R4+R7+R9+R19</f>
        <v>12700.655607866822</v>
      </c>
      <c r="S3" s="117">
        <f t="shared" si="1"/>
        <v>14174.545373938816</v>
      </c>
      <c r="T3" s="117">
        <f t="shared" si="1"/>
        <v>13104.80486230014</v>
      </c>
      <c r="U3" s="117">
        <f t="shared" si="1"/>
        <v>14731.608152056346</v>
      </c>
      <c r="V3" s="117">
        <f t="shared" si="1"/>
        <v>13228.404052438736</v>
      </c>
      <c r="W3" s="117">
        <f t="shared" ref="W3" si="2">W4+W7+W9+W19</f>
        <v>14418.762997293205</v>
      </c>
      <c r="DA3" s="129" t="s">
        <v>2411</v>
      </c>
    </row>
    <row r="4" spans="1:105" ht="12.95" customHeight="1" x14ac:dyDescent="0.25">
      <c r="A4" s="121" t="s">
        <v>57</v>
      </c>
      <c r="B4" s="122">
        <f t="shared" ref="B4:Q4" si="3">SUM(B5:B6)</f>
        <v>9626.0916631774253</v>
      </c>
      <c r="C4" s="122">
        <f t="shared" si="3"/>
        <v>9877.4894525106447</v>
      </c>
      <c r="D4" s="122">
        <f t="shared" si="3"/>
        <v>9075.1022141103222</v>
      </c>
      <c r="E4" s="122">
        <f t="shared" si="3"/>
        <v>8883.6285882251286</v>
      </c>
      <c r="F4" s="122">
        <f t="shared" si="3"/>
        <v>9809.7954908723495</v>
      </c>
      <c r="G4" s="122">
        <f t="shared" si="3"/>
        <v>8580.6916712675611</v>
      </c>
      <c r="H4" s="122">
        <f t="shared" si="3"/>
        <v>9129.4196178720704</v>
      </c>
      <c r="I4" s="122">
        <f t="shared" si="3"/>
        <v>8945.2894329209794</v>
      </c>
      <c r="J4" s="122">
        <f t="shared" si="3"/>
        <v>10033.872148581053</v>
      </c>
      <c r="K4" s="122">
        <f t="shared" si="3"/>
        <v>8606.7228620827536</v>
      </c>
      <c r="L4" s="122">
        <f t="shared" si="3"/>
        <v>11032.993334027013</v>
      </c>
      <c r="M4" s="122">
        <f t="shared" si="3"/>
        <v>8832.3671385835059</v>
      </c>
      <c r="N4" s="122">
        <f t="shared" si="3"/>
        <v>11123.773955483241</v>
      </c>
      <c r="O4" s="122">
        <f t="shared" si="3"/>
        <v>10401.834804038113</v>
      </c>
      <c r="P4" s="122">
        <f t="shared" si="3"/>
        <v>9654.5398598321863</v>
      </c>
      <c r="Q4" s="122">
        <f t="shared" si="3"/>
        <v>9389.9483935225289</v>
      </c>
      <c r="R4" s="122">
        <f t="shared" ref="R4:V4" si="4">SUM(R5:R6)</f>
        <v>10127.974848458733</v>
      </c>
      <c r="S4" s="122">
        <f t="shared" si="4"/>
        <v>11527.321390091158</v>
      </c>
      <c r="T4" s="122">
        <f t="shared" si="4"/>
        <v>10602.794996560269</v>
      </c>
      <c r="U4" s="122">
        <f t="shared" si="4"/>
        <v>12091.549447076504</v>
      </c>
      <c r="V4" s="122">
        <f t="shared" si="4"/>
        <v>10553.813095944104</v>
      </c>
      <c r="W4" s="122">
        <f t="shared" ref="W4" si="5">SUM(W5:W6)</f>
        <v>11596.70501030991</v>
      </c>
      <c r="DA4" s="130" t="s">
        <v>2412</v>
      </c>
    </row>
    <row r="5" spans="1:105" ht="12" customHeight="1" x14ac:dyDescent="0.25">
      <c r="A5" s="97" t="s">
        <v>51</v>
      </c>
      <c r="B5" s="98">
        <v>9517.2459032314691</v>
      </c>
      <c r="C5" s="98">
        <v>9768.6168999247002</v>
      </c>
      <c r="D5" s="98">
        <v>8978.1987484910806</v>
      </c>
      <c r="E5" s="98">
        <v>8791.0375131484652</v>
      </c>
      <c r="F5" s="98">
        <v>9710.7503923105396</v>
      </c>
      <c r="G5" s="98">
        <v>8504.2109443918671</v>
      </c>
      <c r="H5" s="98">
        <v>9047.5697482390951</v>
      </c>
      <c r="I5" s="98">
        <v>8867.8697818554992</v>
      </c>
      <c r="J5" s="98">
        <v>9948.1121738685888</v>
      </c>
      <c r="K5" s="98">
        <v>8533.8264189703059</v>
      </c>
      <c r="L5" s="98">
        <v>10940.269172997105</v>
      </c>
      <c r="M5" s="98">
        <v>8758.8762352109497</v>
      </c>
      <c r="N5" s="98">
        <v>11032.074928774095</v>
      </c>
      <c r="O5" s="98">
        <v>10316.895180525335</v>
      </c>
      <c r="P5" s="98">
        <v>9576.3500724148471</v>
      </c>
      <c r="Q5" s="98">
        <v>9314.4942700703796</v>
      </c>
      <c r="R5" s="98">
        <v>10047.056581053374</v>
      </c>
      <c r="S5" s="98">
        <v>11435.66951643283</v>
      </c>
      <c r="T5" s="98">
        <v>10518.825404715042</v>
      </c>
      <c r="U5" s="98">
        <v>11996.072194720242</v>
      </c>
      <c r="V5" s="98">
        <v>10470.649602243409</v>
      </c>
      <c r="W5" s="98">
        <v>11505.413163303305</v>
      </c>
      <c r="DA5" s="63" t="s">
        <v>2413</v>
      </c>
    </row>
    <row r="6" spans="1:105" ht="12" customHeight="1" x14ac:dyDescent="0.25">
      <c r="A6" s="97" t="s">
        <v>53</v>
      </c>
      <c r="B6" s="98">
        <v>108.84575994595693</v>
      </c>
      <c r="C6" s="98">
        <v>108.87255258594364</v>
      </c>
      <c r="D6" s="98">
        <v>96.903465619241757</v>
      </c>
      <c r="E6" s="98">
        <v>92.591075076663159</v>
      </c>
      <c r="F6" s="98">
        <v>99.045098561809951</v>
      </c>
      <c r="G6" s="98">
        <v>76.480726875693406</v>
      </c>
      <c r="H6" s="98">
        <v>81.849869632975583</v>
      </c>
      <c r="I6" s="98">
        <v>77.419651065479997</v>
      </c>
      <c r="J6" s="98">
        <v>85.759974712464981</v>
      </c>
      <c r="K6" s="98">
        <v>72.896443112447429</v>
      </c>
      <c r="L6" s="98">
        <v>92.724161029907336</v>
      </c>
      <c r="M6" s="98">
        <v>73.490903372556133</v>
      </c>
      <c r="N6" s="98">
        <v>91.699026709145329</v>
      </c>
      <c r="O6" s="98">
        <v>84.939623512779377</v>
      </c>
      <c r="P6" s="98">
        <v>78.189787417338863</v>
      </c>
      <c r="Q6" s="98">
        <v>75.454123452148664</v>
      </c>
      <c r="R6" s="98">
        <v>80.918267405359188</v>
      </c>
      <c r="S6" s="98">
        <v>91.65187365832675</v>
      </c>
      <c r="T6" s="98">
        <v>83.969591845227214</v>
      </c>
      <c r="U6" s="98">
        <v>95.477252356263193</v>
      </c>
      <c r="V6" s="98">
        <v>83.163493700694019</v>
      </c>
      <c r="W6" s="98">
        <v>91.291847006604968</v>
      </c>
      <c r="DA6" s="63" t="s">
        <v>2414</v>
      </c>
    </row>
    <row r="7" spans="1:105" ht="12.95" customHeight="1" x14ac:dyDescent="0.25">
      <c r="A7" s="121" t="s">
        <v>92</v>
      </c>
      <c r="B7" s="122">
        <f t="shared" ref="B7:W7" si="6">B8</f>
        <v>0.78146287883254262</v>
      </c>
      <c r="C7" s="122">
        <f t="shared" si="6"/>
        <v>1.013786138913833</v>
      </c>
      <c r="D7" s="122">
        <f t="shared" si="6"/>
        <v>1.2600612236387825</v>
      </c>
      <c r="E7" s="122">
        <f t="shared" si="6"/>
        <v>2.1561974769708665</v>
      </c>
      <c r="F7" s="122">
        <f t="shared" si="6"/>
        <v>1.2802760455360378</v>
      </c>
      <c r="G7" s="122">
        <f t="shared" si="6"/>
        <v>1.3312729639346879</v>
      </c>
      <c r="H7" s="122">
        <f t="shared" si="6"/>
        <v>1.4081786055134422</v>
      </c>
      <c r="I7" s="122">
        <f t="shared" si="6"/>
        <v>1.2399782476926391</v>
      </c>
      <c r="J7" s="122">
        <f t="shared" si="6"/>
        <v>0.95409489541537118</v>
      </c>
      <c r="K7" s="122">
        <f t="shared" si="6"/>
        <v>0.77054004401977239</v>
      </c>
      <c r="L7" s="122">
        <f t="shared" si="6"/>
        <v>0.89477463350359321</v>
      </c>
      <c r="M7" s="122">
        <f t="shared" si="6"/>
        <v>1.4580888656646629</v>
      </c>
      <c r="N7" s="122">
        <f t="shared" si="6"/>
        <v>2.9285531770369544</v>
      </c>
      <c r="O7" s="122">
        <f t="shared" si="6"/>
        <v>6.3506022113071374</v>
      </c>
      <c r="P7" s="122">
        <f t="shared" si="6"/>
        <v>5.8348403179918211</v>
      </c>
      <c r="Q7" s="122">
        <f t="shared" si="6"/>
        <v>12.615646158084541</v>
      </c>
      <c r="R7" s="122">
        <f t="shared" si="6"/>
        <v>8.029362749453778</v>
      </c>
      <c r="S7" s="122">
        <f t="shared" si="6"/>
        <v>9.5462432894855649</v>
      </c>
      <c r="T7" s="122">
        <f t="shared" si="6"/>
        <v>7.945687117168716</v>
      </c>
      <c r="U7" s="122">
        <f t="shared" si="6"/>
        <v>6.86557661456688</v>
      </c>
      <c r="V7" s="122">
        <f t="shared" si="6"/>
        <v>4.7861583611193943</v>
      </c>
      <c r="W7" s="122">
        <f t="shared" si="6"/>
        <v>2.2816487381798409</v>
      </c>
      <c r="DA7" s="130" t="s">
        <v>2415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0.78146287883254262</v>
      </c>
      <c r="C8" s="98">
        <f>IF(RES_hhdet_tes!C8=0,0,RES_hhdet_tes!C8*1000*11630/RES_hhdet_num!C3)</f>
        <v>1.013786138913833</v>
      </c>
      <c r="D8" s="98">
        <f>IF(RES_hhdet_tes!D8=0,0,RES_hhdet_tes!D8*1000*11630/RES_hhdet_num!D3)</f>
        <v>1.2600612236387825</v>
      </c>
      <c r="E8" s="98">
        <f>IF(RES_hhdet_tes!E8=0,0,RES_hhdet_tes!E8*1000*11630/RES_hhdet_num!E3)</f>
        <v>2.1561974769708665</v>
      </c>
      <c r="F8" s="98">
        <f>IF(RES_hhdet_tes!F8=0,0,RES_hhdet_tes!F8*1000*11630/RES_hhdet_num!F3)</f>
        <v>1.2802760455360378</v>
      </c>
      <c r="G8" s="98">
        <f>IF(RES_hhdet_tes!G8=0,0,RES_hhdet_tes!G8*1000*11630/RES_hhdet_num!G3)</f>
        <v>1.3312729639346879</v>
      </c>
      <c r="H8" s="98">
        <f>IF(RES_hhdet_tes!H8=0,0,RES_hhdet_tes!H8*1000*11630/RES_hhdet_num!H3)</f>
        <v>1.4081786055134422</v>
      </c>
      <c r="I8" s="98">
        <f>IF(RES_hhdet_tes!I8=0,0,RES_hhdet_tes!I8*1000*11630/RES_hhdet_num!I3)</f>
        <v>1.2399782476926391</v>
      </c>
      <c r="J8" s="98">
        <f>IF(RES_hhdet_tes!J8=0,0,RES_hhdet_tes!J8*1000*11630/RES_hhdet_num!J3)</f>
        <v>0.95409489541537118</v>
      </c>
      <c r="K8" s="98">
        <f>IF(RES_hhdet_tes!K8=0,0,RES_hhdet_tes!K8*1000*11630/RES_hhdet_num!K3)</f>
        <v>0.77054004401977239</v>
      </c>
      <c r="L8" s="98">
        <f>IF(RES_hhdet_tes!L8=0,0,RES_hhdet_tes!L8*1000*11630/RES_hhdet_num!L3)</f>
        <v>0.89477463350359321</v>
      </c>
      <c r="M8" s="98">
        <f>IF(RES_hhdet_tes!M8=0,0,RES_hhdet_tes!M8*1000*11630/RES_hhdet_num!M3)</f>
        <v>1.4580888656646629</v>
      </c>
      <c r="N8" s="98">
        <f>IF(RES_hhdet_tes!N8=0,0,RES_hhdet_tes!N8*1000*11630/RES_hhdet_num!N3)</f>
        <v>2.9285531770369544</v>
      </c>
      <c r="O8" s="98">
        <f>IF(RES_hhdet_tes!O8=0,0,RES_hhdet_tes!O8*1000*11630/RES_hhdet_num!O3)</f>
        <v>6.3506022113071374</v>
      </c>
      <c r="P8" s="98">
        <f>IF(RES_hhdet_tes!P8=0,0,RES_hhdet_tes!P8*1000*11630/RES_hhdet_num!P3)</f>
        <v>5.8348403179918211</v>
      </c>
      <c r="Q8" s="98">
        <f>IF(RES_hhdet_tes!Q8=0,0,RES_hhdet_tes!Q8*1000*11630/RES_hhdet_num!Q3)</f>
        <v>12.615646158084541</v>
      </c>
      <c r="R8" s="98">
        <f>IF(RES_hhdet_tes!R8=0,0,RES_hhdet_tes!R8*1000*11630/RES_hhdet_num!R3)</f>
        <v>8.029362749453778</v>
      </c>
      <c r="S8" s="98">
        <f>IF(RES_hhdet_tes!S8=0,0,RES_hhdet_tes!S8*1000*11630/RES_hhdet_num!S3)</f>
        <v>9.5462432894855649</v>
      </c>
      <c r="T8" s="98">
        <f>IF(RES_hhdet_tes!T8=0,0,RES_hhdet_tes!T8*1000*11630/RES_hhdet_num!T3)</f>
        <v>7.945687117168716</v>
      </c>
      <c r="U8" s="98">
        <f>IF(RES_hhdet_tes!U8=0,0,RES_hhdet_tes!U8*1000*11630/RES_hhdet_num!U3)</f>
        <v>6.86557661456688</v>
      </c>
      <c r="V8" s="98">
        <f>IF(RES_hhdet_tes!V8=0,0,RES_hhdet_tes!V8*1000*11630/RES_hhdet_num!V3)</f>
        <v>4.7861583611193943</v>
      </c>
      <c r="W8" s="98">
        <f>IF(RES_hhdet_tes!W8=0,0,RES_hhdet_tes!W8*1000*11630/RES_hhdet_num!W3)</f>
        <v>2.2816487381798409</v>
      </c>
      <c r="DA8" s="63" t="s">
        <v>2416</v>
      </c>
    </row>
    <row r="9" spans="1:105" ht="12" customHeight="1" x14ac:dyDescent="0.25">
      <c r="A9" s="121" t="s">
        <v>55</v>
      </c>
      <c r="B9" s="122">
        <v>1830.8151399929295</v>
      </c>
      <c r="C9" s="122">
        <v>1899.9048311547749</v>
      </c>
      <c r="D9" s="122">
        <v>1979.2882164179455</v>
      </c>
      <c r="E9" s="122">
        <v>1990.6703250936737</v>
      </c>
      <c r="F9" s="122">
        <v>2046.6202964865067</v>
      </c>
      <c r="G9" s="122">
        <v>1859.0385752365062</v>
      </c>
      <c r="H9" s="122">
        <v>1969.9472922156679</v>
      </c>
      <c r="I9" s="122">
        <v>1991.9251502987281</v>
      </c>
      <c r="J9" s="122">
        <v>2049.7609703445728</v>
      </c>
      <c r="K9" s="122">
        <v>2128.8356932793117</v>
      </c>
      <c r="L9" s="122">
        <v>2309.4631610953707</v>
      </c>
      <c r="M9" s="122">
        <v>2213.8156638409428</v>
      </c>
      <c r="N9" s="122">
        <v>2131.0761562842813</v>
      </c>
      <c r="O9" s="122">
        <v>2279.8842207962375</v>
      </c>
      <c r="P9" s="122">
        <v>2388.4127373260912</v>
      </c>
      <c r="Q9" s="122">
        <v>2303.0457294333532</v>
      </c>
      <c r="R9" s="122">
        <v>2148.4172220863284</v>
      </c>
      <c r="S9" s="122">
        <v>2217.8768939765541</v>
      </c>
      <c r="T9" s="122">
        <v>2078.9642238107758</v>
      </c>
      <c r="U9" s="122">
        <v>2208.7815960745447</v>
      </c>
      <c r="V9" s="122">
        <v>2249.2158678565611</v>
      </c>
      <c r="W9" s="122">
        <v>2346.8012300165146</v>
      </c>
      <c r="DA9" s="130" t="s">
        <v>2417</v>
      </c>
    </row>
    <row r="10" spans="1:105" ht="12" customHeight="1" x14ac:dyDescent="0.25">
      <c r="A10" s="97" t="s">
        <v>143</v>
      </c>
      <c r="B10" s="98">
        <v>1825.8561191922038</v>
      </c>
      <c r="C10" s="98">
        <v>1917.8900041360823</v>
      </c>
      <c r="D10" s="98">
        <v>1977.861284954641</v>
      </c>
      <c r="E10" s="98">
        <v>1933.7967278355177</v>
      </c>
      <c r="F10" s="98">
        <v>2190.9687146450833</v>
      </c>
      <c r="G10" s="98">
        <v>1723.7449227838199</v>
      </c>
      <c r="H10" s="98">
        <v>1954.18608354462</v>
      </c>
      <c r="I10" s="98">
        <v>1976.3613758271345</v>
      </c>
      <c r="J10" s="98">
        <v>2178.5005129052352</v>
      </c>
      <c r="K10" s="98">
        <v>2007.8340031936202</v>
      </c>
      <c r="L10" s="98">
        <v>2463.1224802511506</v>
      </c>
      <c r="M10" s="98">
        <v>2248.4508349631947</v>
      </c>
      <c r="N10" s="98">
        <v>1773.5217462068181</v>
      </c>
      <c r="O10" s="98">
        <v>2254.3518884370287</v>
      </c>
      <c r="P10" s="98">
        <v>2646.3797216679454</v>
      </c>
      <c r="Q10" s="98">
        <v>2368.1305169103125</v>
      </c>
      <c r="R10" s="98">
        <v>1842.2857110025734</v>
      </c>
      <c r="S10" s="98">
        <v>2220.9740118271575</v>
      </c>
      <c r="T10" s="98">
        <v>1894.1349909870751</v>
      </c>
      <c r="U10" s="98">
        <v>2223.5352733894397</v>
      </c>
      <c r="V10" s="98">
        <v>2411.8336490056672</v>
      </c>
      <c r="W10" s="98">
        <v>2033.261998836658</v>
      </c>
      <c r="DA10" s="63" t="s">
        <v>2418</v>
      </c>
    </row>
    <row r="11" spans="1:105" ht="12" customHeight="1" x14ac:dyDescent="0.25">
      <c r="A11" s="97" t="s">
        <v>124</v>
      </c>
      <c r="B11" s="98">
        <v>1991.136931428654</v>
      </c>
      <c r="C11" s="98">
        <v>1778.7081770072618</v>
      </c>
      <c r="D11" s="98">
        <v>1935.0458925876096</v>
      </c>
      <c r="E11" s="98">
        <v>1794.2917294998808</v>
      </c>
      <c r="F11" s="98">
        <v>1802.9206479215836</v>
      </c>
      <c r="G11" s="98">
        <v>2084.5790090727269</v>
      </c>
      <c r="H11" s="98">
        <v>1962.9931151441087</v>
      </c>
      <c r="I11" s="98">
        <v>2103.560478717156</v>
      </c>
      <c r="J11" s="98">
        <v>2309.7622111826659</v>
      </c>
      <c r="K11" s="98">
        <v>1862.2824175025073</v>
      </c>
      <c r="L11" s="98">
        <v>2058.5526890744945</v>
      </c>
      <c r="M11" s="98">
        <v>2238.1431457589915</v>
      </c>
      <c r="N11" s="98">
        <v>2274.6355619255446</v>
      </c>
      <c r="O11" s="98">
        <v>2171.9356854786083</v>
      </c>
      <c r="P11" s="98">
        <v>2342.0189957083994</v>
      </c>
      <c r="Q11" s="98">
        <v>2417.7726294935405</v>
      </c>
      <c r="R11" s="98">
        <v>2101.6235116010143</v>
      </c>
      <c r="S11" s="98">
        <v>2208.5478388070946</v>
      </c>
      <c r="T11" s="98">
        <v>2099.746253176314</v>
      </c>
      <c r="U11" s="98">
        <v>2139.8730223479342</v>
      </c>
      <c r="V11" s="98">
        <v>2081.4963524943209</v>
      </c>
      <c r="W11" s="98">
        <v>2681.7965605635604</v>
      </c>
      <c r="DA11" s="63" t="s">
        <v>2419</v>
      </c>
    </row>
    <row r="12" spans="1:105" ht="12" customHeight="1" x14ac:dyDescent="0.25">
      <c r="A12" s="97" t="s">
        <v>123</v>
      </c>
      <c r="B12" s="98">
        <v>1991.1369314286537</v>
      </c>
      <c r="C12" s="98">
        <v>1778.6903356149521</v>
      </c>
      <c r="D12" s="98">
        <v>1934.909701996695</v>
      </c>
      <c r="E12" s="98">
        <v>1794.120811095456</v>
      </c>
      <c r="F12" s="98">
        <v>1802.8614122319657</v>
      </c>
      <c r="G12" s="98">
        <v>2085.2599908354227</v>
      </c>
      <c r="H12" s="98">
        <v>1963.2613485505462</v>
      </c>
      <c r="I12" s="98">
        <v>2103.8505195766752</v>
      </c>
      <c r="J12" s="98">
        <v>2310.4278188768103</v>
      </c>
      <c r="K12" s="98">
        <v>1862.3601732317109</v>
      </c>
      <c r="L12" s="98">
        <v>2059.1374369282321</v>
      </c>
      <c r="M12" s="98">
        <v>2240.401971207707</v>
      </c>
      <c r="N12" s="98">
        <v>2287.0373308764138</v>
      </c>
      <c r="O12" s="98">
        <v>2201.3890389764038</v>
      </c>
      <c r="P12" s="98">
        <v>2376.1291206249575</v>
      </c>
      <c r="Q12" s="98">
        <v>2456.2306429172854</v>
      </c>
      <c r="R12" s="98">
        <v>2133.7712247507061</v>
      </c>
      <c r="S12" s="98">
        <v>2239.2665078134396</v>
      </c>
      <c r="T12" s="98">
        <v>2128.5218608156147</v>
      </c>
      <c r="U12" s="98">
        <v>0</v>
      </c>
      <c r="V12" s="98">
        <v>0</v>
      </c>
      <c r="W12" s="98">
        <v>0</v>
      </c>
      <c r="DA12" s="63" t="s">
        <v>2420</v>
      </c>
    </row>
    <row r="13" spans="1:105" ht="12" customHeight="1" x14ac:dyDescent="0.25">
      <c r="A13" s="100" t="s">
        <v>50</v>
      </c>
      <c r="B13" s="101">
        <v>746.17288775214695</v>
      </c>
      <c r="C13" s="101">
        <v>663.66938825776936</v>
      </c>
      <c r="D13" s="101">
        <v>722.88920311561071</v>
      </c>
      <c r="E13" s="101">
        <v>664.01157658317447</v>
      </c>
      <c r="F13" s="101">
        <v>665.48348182516156</v>
      </c>
      <c r="G13" s="101">
        <v>774.07035531415625</v>
      </c>
      <c r="H13" s="101">
        <v>604.040692098823</v>
      </c>
      <c r="I13" s="101">
        <v>684.14872222927738</v>
      </c>
      <c r="J13" s="101">
        <v>819.59439780771845</v>
      </c>
      <c r="K13" s="101">
        <v>670.97721092186373</v>
      </c>
      <c r="L13" s="101">
        <v>652.00206635653035</v>
      </c>
      <c r="M13" s="101">
        <v>779.31743491939881</v>
      </c>
      <c r="N13" s="101">
        <v>780.58007806575245</v>
      </c>
      <c r="O13" s="101">
        <v>637.83250708526623</v>
      </c>
      <c r="P13" s="101">
        <v>703.86690133206764</v>
      </c>
      <c r="Q13" s="101">
        <v>571.78333917446707</v>
      </c>
      <c r="R13" s="101">
        <v>450.50696673761138</v>
      </c>
      <c r="S13" s="101">
        <v>557.74454517384743</v>
      </c>
      <c r="T13" s="101">
        <v>610.35546615290104</v>
      </c>
      <c r="U13" s="101">
        <v>0</v>
      </c>
      <c r="V13" s="101">
        <v>0</v>
      </c>
      <c r="W13" s="101">
        <v>0</v>
      </c>
      <c r="DA13" s="131" t="s">
        <v>2421</v>
      </c>
    </row>
    <row r="14" spans="1:105" ht="12" customHeight="1" x14ac:dyDescent="0.25">
      <c r="A14" s="103" t="s">
        <v>52</v>
      </c>
      <c r="B14" s="104">
        <v>1244.9640436765071</v>
      </c>
      <c r="C14" s="104">
        <v>1115.0209473571826</v>
      </c>
      <c r="D14" s="104">
        <v>1212.0204988810842</v>
      </c>
      <c r="E14" s="104">
        <v>1130.1092345122813</v>
      </c>
      <c r="F14" s="104">
        <v>1137.3779304068041</v>
      </c>
      <c r="G14" s="104">
        <v>1311.1896355212664</v>
      </c>
      <c r="H14" s="104">
        <v>1359.220656451723</v>
      </c>
      <c r="I14" s="104">
        <v>1419.7017973473978</v>
      </c>
      <c r="J14" s="104">
        <v>1490.8334210690921</v>
      </c>
      <c r="K14" s="104">
        <v>1191.3829623098468</v>
      </c>
      <c r="L14" s="104">
        <v>1407.135370571702</v>
      </c>
      <c r="M14" s="104">
        <v>1461.0845362883083</v>
      </c>
      <c r="N14" s="104">
        <v>1506.4572528106617</v>
      </c>
      <c r="O14" s="104">
        <v>1563.5565318911376</v>
      </c>
      <c r="P14" s="104">
        <v>1672.26221929289</v>
      </c>
      <c r="Q14" s="104">
        <v>1884.4473037428181</v>
      </c>
      <c r="R14" s="104">
        <v>1683.2642580130944</v>
      </c>
      <c r="S14" s="104">
        <v>1681.5219626395924</v>
      </c>
      <c r="T14" s="104">
        <v>1518.1663946627136</v>
      </c>
      <c r="U14" s="104">
        <v>0</v>
      </c>
      <c r="V14" s="104">
        <v>0</v>
      </c>
      <c r="W14" s="104">
        <v>0</v>
      </c>
      <c r="DA14" s="132" t="s">
        <v>2422</v>
      </c>
    </row>
    <row r="15" spans="1:105" ht="12" customHeight="1" x14ac:dyDescent="0.25">
      <c r="A15" s="106" t="s">
        <v>122</v>
      </c>
      <c r="B15" s="101">
        <v>1825.8972588127172</v>
      </c>
      <c r="C15" s="101">
        <v>1901.1514054432844</v>
      </c>
      <c r="D15" s="101">
        <v>1980.9179938996788</v>
      </c>
      <c r="E15" s="101">
        <v>2007.2732650196822</v>
      </c>
      <c r="F15" s="101">
        <v>2022.755525490544</v>
      </c>
      <c r="G15" s="101">
        <v>1884.5894005289938</v>
      </c>
      <c r="H15" s="101">
        <v>1974.0828389642677</v>
      </c>
      <c r="I15" s="101">
        <v>1993.1947027873487</v>
      </c>
      <c r="J15" s="101">
        <v>1993.3882008237717</v>
      </c>
      <c r="K15" s="101">
        <v>2186.5215586812856</v>
      </c>
      <c r="L15" s="101">
        <v>2246.1334662473973</v>
      </c>
      <c r="M15" s="101">
        <v>2197.6699523977522</v>
      </c>
      <c r="N15" s="101">
        <v>2268.7231765350894</v>
      </c>
      <c r="O15" s="101">
        <v>2293.0157626427663</v>
      </c>
      <c r="P15" s="101">
        <v>2265.8964375528499</v>
      </c>
      <c r="Q15" s="101">
        <v>2270.9152460045507</v>
      </c>
      <c r="R15" s="101">
        <v>2273.629607631442</v>
      </c>
      <c r="S15" s="101">
        <v>2216.4256625683342</v>
      </c>
      <c r="T15" s="101">
        <v>2135.0692877752385</v>
      </c>
      <c r="U15" s="101">
        <v>2204.8440884997735</v>
      </c>
      <c r="V15" s="101">
        <v>2178.6285757499791</v>
      </c>
      <c r="W15" s="101">
        <v>2497.9798231918066</v>
      </c>
      <c r="DA15" s="131" t="s">
        <v>2423</v>
      </c>
    </row>
    <row r="16" spans="1:105" ht="12" customHeight="1" x14ac:dyDescent="0.25">
      <c r="A16" s="107" t="s">
        <v>121</v>
      </c>
      <c r="B16" s="104">
        <v>1825.8972588127176</v>
      </c>
      <c r="C16" s="104">
        <v>1901.2359772729653</v>
      </c>
      <c r="D16" s="104">
        <v>1980.9480390273068</v>
      </c>
      <c r="E16" s="104">
        <v>2007.717820737146</v>
      </c>
      <c r="F16" s="104">
        <v>2023.6634673270382</v>
      </c>
      <c r="G16" s="104">
        <v>1886.0263945151873</v>
      </c>
      <c r="H16" s="104">
        <v>1975.4172951156802</v>
      </c>
      <c r="I16" s="104">
        <v>1993.7614295192059</v>
      </c>
      <c r="J16" s="104">
        <v>1993.8874800711274</v>
      </c>
      <c r="K16" s="104">
        <v>2188.0513447828848</v>
      </c>
      <c r="L16" s="104">
        <v>2247.1712411237545</v>
      </c>
      <c r="M16" s="104">
        <v>2198.0614602367482</v>
      </c>
      <c r="N16" s="104">
        <v>2268.1718697218203</v>
      </c>
      <c r="O16" s="104">
        <v>2292.0708700255022</v>
      </c>
      <c r="P16" s="104">
        <v>2263.0383214732205</v>
      </c>
      <c r="Q16" s="104">
        <v>2266.2895682806538</v>
      </c>
      <c r="R16" s="104">
        <v>2270.3529441609116</v>
      </c>
      <c r="S16" s="104">
        <v>2217.537664894965</v>
      </c>
      <c r="T16" s="104">
        <v>2134.6797674678382</v>
      </c>
      <c r="U16" s="104">
        <v>2204.6554259423992</v>
      </c>
      <c r="V16" s="104">
        <v>2178.459178636715</v>
      </c>
      <c r="W16" s="104">
        <v>2497.4433308626026</v>
      </c>
      <c r="DA16" s="132" t="s">
        <v>2424</v>
      </c>
    </row>
    <row r="17" spans="1:105" ht="12" customHeight="1" x14ac:dyDescent="0.25">
      <c r="A17" s="108" t="s">
        <v>53</v>
      </c>
      <c r="B17" s="98">
        <v>683.60812807602724</v>
      </c>
      <c r="C17" s="98">
        <v>708.83463134136218</v>
      </c>
      <c r="D17" s="98">
        <v>740.76586346044348</v>
      </c>
      <c r="E17" s="98">
        <v>744.36519808723529</v>
      </c>
      <c r="F17" s="98">
        <v>748.86659652433764</v>
      </c>
      <c r="G17" s="98">
        <v>698.56251888022621</v>
      </c>
      <c r="H17" s="98">
        <v>608.54086515323229</v>
      </c>
      <c r="I17" s="98">
        <v>647.69462115833448</v>
      </c>
      <c r="J17" s="98">
        <v>704.3084836802758</v>
      </c>
      <c r="K17" s="98">
        <v>791.93565387536785</v>
      </c>
      <c r="L17" s="98">
        <v>717.19633390142235</v>
      </c>
      <c r="M17" s="98">
        <v>764.54222899873548</v>
      </c>
      <c r="N17" s="98">
        <v>776.6619862337667</v>
      </c>
      <c r="O17" s="98">
        <v>673.52398145157929</v>
      </c>
      <c r="P17" s="98">
        <v>672.3461954947453</v>
      </c>
      <c r="Q17" s="98">
        <v>531.00898394370154</v>
      </c>
      <c r="R17" s="98">
        <v>480.30054537465008</v>
      </c>
      <c r="S17" s="98">
        <v>554.81737644815325</v>
      </c>
      <c r="T17" s="98">
        <v>614.9027307989976</v>
      </c>
      <c r="U17" s="98">
        <v>656.15434374495771</v>
      </c>
      <c r="V17" s="98">
        <v>667.58280855102782</v>
      </c>
      <c r="W17" s="98">
        <v>802.83496028694333</v>
      </c>
      <c r="DA17" s="63" t="s">
        <v>2425</v>
      </c>
    </row>
    <row r="18" spans="1:105" ht="12" customHeight="1" x14ac:dyDescent="0.25">
      <c r="A18" s="108" t="s">
        <v>52</v>
      </c>
      <c r="B18" s="98">
        <v>1142.2891307366901</v>
      </c>
      <c r="C18" s="98">
        <v>1192.4013459316031</v>
      </c>
      <c r="D18" s="98">
        <v>1240.1821755668634</v>
      </c>
      <c r="E18" s="98">
        <v>1263.3526226499105</v>
      </c>
      <c r="F18" s="98">
        <v>1274.7968708027008</v>
      </c>
      <c r="G18" s="98">
        <v>1187.4638756349611</v>
      </c>
      <c r="H18" s="98">
        <v>1366.8764299624479</v>
      </c>
      <c r="I18" s="98">
        <v>1346.0668083608714</v>
      </c>
      <c r="J18" s="98">
        <v>1289.5789963908519</v>
      </c>
      <c r="K18" s="98">
        <v>1396.1156909075169</v>
      </c>
      <c r="L18" s="98">
        <v>1529.9749072223324</v>
      </c>
      <c r="M18" s="98">
        <v>1433.5192312380127</v>
      </c>
      <c r="N18" s="98">
        <v>1491.5098834880537</v>
      </c>
      <c r="O18" s="98">
        <v>1618.5468885739231</v>
      </c>
      <c r="P18" s="98">
        <v>1590.6921259784754</v>
      </c>
      <c r="Q18" s="98">
        <v>1735.2805843369524</v>
      </c>
      <c r="R18" s="98">
        <v>1790.0523987862616</v>
      </c>
      <c r="S18" s="98">
        <v>1662.7202884468118</v>
      </c>
      <c r="T18" s="98">
        <v>1519.7770366688403</v>
      </c>
      <c r="U18" s="98">
        <v>1548.5010821974411</v>
      </c>
      <c r="V18" s="98">
        <v>1510.8763700856875</v>
      </c>
      <c r="W18" s="98">
        <v>1694.6083705756591</v>
      </c>
      <c r="DA18" s="63" t="s">
        <v>2426</v>
      </c>
    </row>
    <row r="19" spans="1:105" ht="12" customHeight="1" x14ac:dyDescent="0.25">
      <c r="A19" s="121" t="s">
        <v>54</v>
      </c>
      <c r="B19" s="122">
        <v>275.83918635690077</v>
      </c>
      <c r="C19" s="122">
        <v>317.62790975615445</v>
      </c>
      <c r="D19" s="122">
        <v>332.86173816863368</v>
      </c>
      <c r="E19" s="122">
        <v>331.88848192155064</v>
      </c>
      <c r="F19" s="122">
        <v>355.47087468157287</v>
      </c>
      <c r="G19" s="122">
        <v>286.58455993636983</v>
      </c>
      <c r="H19" s="122">
        <v>335.33196632490808</v>
      </c>
      <c r="I19" s="122">
        <v>293.04325972001908</v>
      </c>
      <c r="J19" s="122">
        <v>318.51206169929986</v>
      </c>
      <c r="K19" s="122">
        <v>399.37983133878782</v>
      </c>
      <c r="L19" s="122">
        <v>405.63638173178651</v>
      </c>
      <c r="M19" s="122">
        <v>402.2812209401061</v>
      </c>
      <c r="N19" s="122">
        <v>414.95685534426156</v>
      </c>
      <c r="O19" s="122">
        <v>404.09558280939012</v>
      </c>
      <c r="P19" s="122">
        <v>416.24319933889427</v>
      </c>
      <c r="Q19" s="122">
        <v>406.14365554712072</v>
      </c>
      <c r="R19" s="122">
        <v>416.23417457230602</v>
      </c>
      <c r="S19" s="122">
        <v>419.80084658161758</v>
      </c>
      <c r="T19" s="122">
        <v>415.09995481192755</v>
      </c>
      <c r="U19" s="122">
        <v>424.41153229072984</v>
      </c>
      <c r="V19" s="122">
        <v>420.5889302769512</v>
      </c>
      <c r="W19" s="122">
        <v>472.97510822859903</v>
      </c>
      <c r="DA19" s="130" t="s">
        <v>2427</v>
      </c>
    </row>
    <row r="20" spans="1:105" ht="12" customHeight="1" x14ac:dyDescent="0.25">
      <c r="A20" s="97" t="s">
        <v>51</v>
      </c>
      <c r="B20" s="98">
        <v>285.53834851227163</v>
      </c>
      <c r="C20" s="98">
        <v>319.56517991530427</v>
      </c>
      <c r="D20" s="98">
        <v>329.3940139630526</v>
      </c>
      <c r="E20" s="98">
        <v>315.50623707665437</v>
      </c>
      <c r="F20" s="98">
        <v>377.12304446243678</v>
      </c>
      <c r="G20" s="98">
        <v>261.59691329864285</v>
      </c>
      <c r="H20" s="98">
        <v>330.53364823122007</v>
      </c>
      <c r="I20" s="98">
        <v>290.18622664651264</v>
      </c>
      <c r="J20" s="98">
        <v>342.16523632688109</v>
      </c>
      <c r="K20" s="98">
        <v>356.53376947556603</v>
      </c>
      <c r="L20" s="98">
        <v>391.90142125126073</v>
      </c>
      <c r="M20" s="98">
        <v>423.55476450037264</v>
      </c>
      <c r="N20" s="98">
        <v>450.63981714941161</v>
      </c>
      <c r="O20" s="98">
        <v>402.85585404169535</v>
      </c>
      <c r="P20" s="98">
        <v>285.57011834634181</v>
      </c>
      <c r="Q20" s="98">
        <v>403.95830073461633</v>
      </c>
      <c r="R20" s="98">
        <v>417.87117928076515</v>
      </c>
      <c r="S20" s="98">
        <v>450.15437989978801</v>
      </c>
      <c r="T20" s="98">
        <v>425.05708860498214</v>
      </c>
      <c r="U20" s="98">
        <v>414.22293848561418</v>
      </c>
      <c r="V20" s="98">
        <v>445.80975524975543</v>
      </c>
      <c r="W20" s="98">
        <v>432.69559833230716</v>
      </c>
      <c r="DA20" s="63" t="s">
        <v>2428</v>
      </c>
    </row>
    <row r="21" spans="1:105" ht="12" customHeight="1" x14ac:dyDescent="0.25">
      <c r="A21" s="97" t="s">
        <v>50</v>
      </c>
      <c r="B21" s="98">
        <v>276.62419831733689</v>
      </c>
      <c r="C21" s="98">
        <v>319.42302120849178</v>
      </c>
      <c r="D21" s="98">
        <v>337.20185184529248</v>
      </c>
      <c r="E21" s="98">
        <v>323.24690734955283</v>
      </c>
      <c r="F21" s="98">
        <v>351.69635837048168</v>
      </c>
      <c r="G21" s="98">
        <v>294.38790829226451</v>
      </c>
      <c r="H21" s="98">
        <v>337.12086337702448</v>
      </c>
      <c r="I21" s="98">
        <v>294.28297513852567</v>
      </c>
      <c r="J21" s="98">
        <v>314.68253105024553</v>
      </c>
      <c r="K21" s="98">
        <v>408.55536626981848</v>
      </c>
      <c r="L21" s="98">
        <v>439.41439935631951</v>
      </c>
      <c r="M21" s="98">
        <v>406.57143222935997</v>
      </c>
      <c r="N21" s="98">
        <v>345.95211254360191</v>
      </c>
      <c r="O21" s="98">
        <v>346.43094385398763</v>
      </c>
      <c r="P21" s="98">
        <v>387.45080697744294</v>
      </c>
      <c r="Q21" s="98">
        <v>428.39534862007054</v>
      </c>
      <c r="R21" s="98">
        <v>452.15586739042942</v>
      </c>
      <c r="S21" s="98">
        <v>434.99631638487824</v>
      </c>
      <c r="T21" s="98">
        <v>404.55360148322899</v>
      </c>
      <c r="U21" s="98">
        <v>414.53060047077702</v>
      </c>
      <c r="V21" s="98">
        <v>401.83698832111804</v>
      </c>
      <c r="W21" s="98">
        <v>507.08815987145641</v>
      </c>
      <c r="DA21" s="63" t="s">
        <v>2429</v>
      </c>
    </row>
    <row r="22" spans="1:105" ht="12" customHeight="1" x14ac:dyDescent="0.25">
      <c r="A22" s="109" t="s">
        <v>120</v>
      </c>
      <c r="B22" s="33">
        <v>275.39968676097374</v>
      </c>
      <c r="C22" s="33">
        <v>317.52941755217427</v>
      </c>
      <c r="D22" s="33">
        <v>332.99028846713662</v>
      </c>
      <c r="E22" s="33">
        <v>332.68506492476911</v>
      </c>
      <c r="F22" s="33">
        <v>354.50490298421539</v>
      </c>
      <c r="G22" s="33">
        <v>287.68580730562547</v>
      </c>
      <c r="H22" s="33">
        <v>335.54275770262575</v>
      </c>
      <c r="I22" s="33">
        <v>293.16808692334615</v>
      </c>
      <c r="J22" s="33">
        <v>317.44667327487667</v>
      </c>
      <c r="K22" s="33">
        <v>401.34592807916903</v>
      </c>
      <c r="L22" s="33">
        <v>406.1490465267413</v>
      </c>
      <c r="M22" s="33">
        <v>401.11764324056941</v>
      </c>
      <c r="N22" s="33">
        <v>413.27603437912364</v>
      </c>
      <c r="O22" s="33">
        <v>404.22396834942634</v>
      </c>
      <c r="P22" s="33">
        <v>421.79450015444939</v>
      </c>
      <c r="Q22" s="33">
        <v>406.2004113551817</v>
      </c>
      <c r="R22" s="33">
        <v>416.02828996588954</v>
      </c>
      <c r="S22" s="33">
        <v>417.90883404233836</v>
      </c>
      <c r="T22" s="33">
        <v>414.49939315803448</v>
      </c>
      <c r="U22" s="33">
        <v>425.10742711149823</v>
      </c>
      <c r="V22" s="33">
        <v>418.60777277218159</v>
      </c>
      <c r="W22" s="33">
        <v>476.67948508829977</v>
      </c>
      <c r="DA22" s="60" t="s">
        <v>2430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12032.060104542867</v>
      </c>
      <c r="C24" s="117">
        <f t="shared" si="7"/>
        <v>11544.733095234076</v>
      </c>
      <c r="D24" s="117">
        <f t="shared" si="7"/>
        <v>11505.135610254514</v>
      </c>
      <c r="E24" s="117">
        <f t="shared" si="7"/>
        <v>10914.069091419651</v>
      </c>
      <c r="F24" s="117">
        <f t="shared" si="7"/>
        <v>10823.984121708778</v>
      </c>
      <c r="G24" s="117">
        <f t="shared" si="7"/>
        <v>12200.553558211352</v>
      </c>
      <c r="H24" s="117">
        <f t="shared" si="7"/>
        <v>11586.715647415223</v>
      </c>
      <c r="I24" s="117">
        <f t="shared" si="7"/>
        <v>11835.551746744337</v>
      </c>
      <c r="J24" s="117">
        <f t="shared" si="7"/>
        <v>12783.028304774443</v>
      </c>
      <c r="K24" s="117">
        <f t="shared" si="7"/>
        <v>11163.920443783938</v>
      </c>
      <c r="L24" s="117">
        <f t="shared" si="7"/>
        <v>13454.021145660558</v>
      </c>
      <c r="M24" s="117">
        <f t="shared" si="7"/>
        <v>11319.232728293111</v>
      </c>
      <c r="N24" s="117">
        <f t="shared" si="7"/>
        <v>12467.753736459741</v>
      </c>
      <c r="O24" s="117">
        <f t="shared" si="7"/>
        <v>14352.398169448345</v>
      </c>
      <c r="P24" s="117">
        <f t="shared" si="7"/>
        <v>12346.701594748945</v>
      </c>
      <c r="Q24" s="117">
        <f t="shared" si="7"/>
        <v>12507.137992492238</v>
      </c>
      <c r="R24" s="117">
        <f t="shared" ref="R24:V24" si="8">R25+R28+R30+R39</f>
        <v>12675.740524455816</v>
      </c>
      <c r="S24" s="117">
        <f t="shared" si="8"/>
        <v>14346.76987066077</v>
      </c>
      <c r="T24" s="117">
        <f t="shared" si="8"/>
        <v>13112.100760899002</v>
      </c>
      <c r="U24" s="117">
        <f t="shared" si="8"/>
        <v>13495.985531521146</v>
      </c>
      <c r="V24" s="117">
        <f t="shared" si="8"/>
        <v>14189.367245332734</v>
      </c>
      <c r="W24" s="117">
        <f t="shared" ref="W24" si="9">W25+W28+W30+W39</f>
        <v>15519.905482196571</v>
      </c>
      <c r="DA24" s="129" t="s">
        <v>2431</v>
      </c>
    </row>
    <row r="25" spans="1:105" ht="12.95" customHeight="1" x14ac:dyDescent="0.25">
      <c r="A25" s="121" t="s">
        <v>57</v>
      </c>
      <c r="B25" s="122">
        <f t="shared" ref="B25:Q25" si="10">SUM(B26:B27)</f>
        <v>9924.3934639884428</v>
      </c>
      <c r="C25" s="122">
        <f t="shared" si="10"/>
        <v>9328.8963421011522</v>
      </c>
      <c r="D25" s="122">
        <f t="shared" si="10"/>
        <v>9191.3269749645897</v>
      </c>
      <c r="E25" s="122">
        <f t="shared" si="10"/>
        <v>8577.9985148566902</v>
      </c>
      <c r="F25" s="122">
        <f t="shared" si="10"/>
        <v>8452.3938408569975</v>
      </c>
      <c r="G25" s="122">
        <f t="shared" si="10"/>
        <v>10021.815318109973</v>
      </c>
      <c r="H25" s="122">
        <f t="shared" si="10"/>
        <v>9278.374017218086</v>
      </c>
      <c r="I25" s="122">
        <f t="shared" si="10"/>
        <v>9547.4145220581941</v>
      </c>
      <c r="J25" s="122">
        <f t="shared" si="10"/>
        <v>10464.870307351288</v>
      </c>
      <c r="K25" s="122">
        <f t="shared" si="10"/>
        <v>8586.5706912687474</v>
      </c>
      <c r="L25" s="122">
        <f t="shared" si="10"/>
        <v>10806.004218320144</v>
      </c>
      <c r="M25" s="122">
        <f t="shared" si="10"/>
        <v>8717.0652771302593</v>
      </c>
      <c r="N25" s="122">
        <f t="shared" si="10"/>
        <v>9776.9677860079955</v>
      </c>
      <c r="O25" s="122">
        <f t="shared" si="10"/>
        <v>11641.160576193884</v>
      </c>
      <c r="P25" s="122">
        <f t="shared" si="10"/>
        <v>9645.8694061497699</v>
      </c>
      <c r="Q25" s="122">
        <f t="shared" si="10"/>
        <v>9816.774646025533</v>
      </c>
      <c r="R25" s="122">
        <f t="shared" ref="R25:V25" si="11">SUM(R26:R27)</f>
        <v>9982.7101255779635</v>
      </c>
      <c r="S25" s="122">
        <f t="shared" si="11"/>
        <v>11710.685170444409</v>
      </c>
      <c r="T25" s="122">
        <f t="shared" si="11"/>
        <v>10568.062587092802</v>
      </c>
      <c r="U25" s="122">
        <f t="shared" si="11"/>
        <v>10877.633552001435</v>
      </c>
      <c r="V25" s="122">
        <f t="shared" si="11"/>
        <v>11611.792879483146</v>
      </c>
      <c r="W25" s="122">
        <f t="shared" ref="W25" si="12">SUM(W26:W27)</f>
        <v>12579.964573410862</v>
      </c>
      <c r="DA25" s="130" t="s">
        <v>2432</v>
      </c>
    </row>
    <row r="26" spans="1:105" ht="12" customHeight="1" x14ac:dyDescent="0.25">
      <c r="A26" s="97" t="s">
        <v>74</v>
      </c>
      <c r="B26" s="98">
        <v>9648.5255535365122</v>
      </c>
      <c r="C26" s="98">
        <v>9076.0128737974574</v>
      </c>
      <c r="D26" s="98">
        <v>8949.8336851896056</v>
      </c>
      <c r="E26" s="98">
        <v>8357.9251520479902</v>
      </c>
      <c r="F26" s="98">
        <v>8242.2267256921914</v>
      </c>
      <c r="G26" s="98">
        <v>9801.4474813094239</v>
      </c>
      <c r="H26" s="98">
        <v>9073.1703463237773</v>
      </c>
      <c r="I26" s="98">
        <v>9343.4846772248584</v>
      </c>
      <c r="J26" s="98">
        <v>10244.09147748225</v>
      </c>
      <c r="K26" s="98">
        <v>8407.0371860480809</v>
      </c>
      <c r="L26" s="98">
        <v>10581.789543592031</v>
      </c>
      <c r="M26" s="98">
        <v>8537.9717384227424</v>
      </c>
      <c r="N26" s="98">
        <v>9577.9373367649969</v>
      </c>
      <c r="O26" s="98">
        <v>11406.38688918452</v>
      </c>
      <c r="P26" s="98">
        <v>9452.9145298211406</v>
      </c>
      <c r="Q26" s="98">
        <v>9621.9135426624653</v>
      </c>
      <c r="R26" s="98">
        <v>9785.6772820131791</v>
      </c>
      <c r="S26" s="98">
        <v>11480.654155928367</v>
      </c>
      <c r="T26" s="98">
        <v>10361.282684271777</v>
      </c>
      <c r="U26" s="98">
        <v>10665.417269947095</v>
      </c>
      <c r="V26" s="98">
        <v>11385.71431308005</v>
      </c>
      <c r="W26" s="98">
        <v>12335.273256605644</v>
      </c>
      <c r="DA26" s="63" t="s">
        <v>2433</v>
      </c>
    </row>
    <row r="27" spans="1:105" ht="12" customHeight="1" x14ac:dyDescent="0.25">
      <c r="A27" s="97" t="s">
        <v>53</v>
      </c>
      <c r="B27" s="98">
        <v>275.86791045193092</v>
      </c>
      <c r="C27" s="98">
        <v>252.88346830369395</v>
      </c>
      <c r="D27" s="98">
        <v>241.49328977498419</v>
      </c>
      <c r="E27" s="98">
        <v>220.07336280870038</v>
      </c>
      <c r="F27" s="98">
        <v>210.16711516480638</v>
      </c>
      <c r="G27" s="98">
        <v>220.36783680054992</v>
      </c>
      <c r="H27" s="98">
        <v>205.20367089430803</v>
      </c>
      <c r="I27" s="98">
        <v>203.92984483333578</v>
      </c>
      <c r="J27" s="98">
        <v>220.77882986903808</v>
      </c>
      <c r="K27" s="98">
        <v>179.53350522066572</v>
      </c>
      <c r="L27" s="98">
        <v>224.2146747281127</v>
      </c>
      <c r="M27" s="98">
        <v>179.09353870751707</v>
      </c>
      <c r="N27" s="98">
        <v>199.03044924299886</v>
      </c>
      <c r="O27" s="98">
        <v>234.77368700936574</v>
      </c>
      <c r="P27" s="98">
        <v>192.95487632862975</v>
      </c>
      <c r="Q27" s="98">
        <v>194.86110336306791</v>
      </c>
      <c r="R27" s="98">
        <v>197.03284356478451</v>
      </c>
      <c r="S27" s="98">
        <v>230.0310145160428</v>
      </c>
      <c r="T27" s="98">
        <v>206.77990282102454</v>
      </c>
      <c r="U27" s="98">
        <v>212.21628205433913</v>
      </c>
      <c r="V27" s="98">
        <v>226.07856640309606</v>
      </c>
      <c r="W27" s="98">
        <v>244.69131680521753</v>
      </c>
      <c r="DA27" s="63" t="s">
        <v>2434</v>
      </c>
    </row>
    <row r="28" spans="1:105" ht="12.95" customHeight="1" x14ac:dyDescent="0.25">
      <c r="A28" s="121" t="s">
        <v>92</v>
      </c>
      <c r="B28" s="122">
        <f t="shared" ref="B28:W28" si="13">B29</f>
        <v>0.77981627233956319</v>
      </c>
      <c r="C28" s="122">
        <f t="shared" si="13"/>
        <v>1.0221885536298039</v>
      </c>
      <c r="D28" s="122">
        <f t="shared" si="13"/>
        <v>1.2133966886537446</v>
      </c>
      <c r="E28" s="122">
        <f t="shared" si="13"/>
        <v>1.9105559946018189</v>
      </c>
      <c r="F28" s="122">
        <f t="shared" si="13"/>
        <v>1.201876382392506</v>
      </c>
      <c r="G28" s="122">
        <f t="shared" si="13"/>
        <v>1.4780282124934558</v>
      </c>
      <c r="H28" s="122">
        <f t="shared" si="13"/>
        <v>2.4563305933892265</v>
      </c>
      <c r="I28" s="122">
        <f t="shared" si="13"/>
        <v>3.1750410853754607</v>
      </c>
      <c r="J28" s="122">
        <f t="shared" si="13"/>
        <v>3.4058667694534912</v>
      </c>
      <c r="K28" s="122">
        <f t="shared" si="13"/>
        <v>4.3537047039203651</v>
      </c>
      <c r="L28" s="122">
        <f t="shared" si="13"/>
        <v>5.4568316771224135</v>
      </c>
      <c r="M28" s="122">
        <f t="shared" si="13"/>
        <v>5.3139115766065164</v>
      </c>
      <c r="N28" s="122">
        <f t="shared" si="13"/>
        <v>5.4118912782726118</v>
      </c>
      <c r="O28" s="122">
        <f t="shared" si="13"/>
        <v>5.5124114709513297</v>
      </c>
      <c r="P28" s="122">
        <f t="shared" si="13"/>
        <v>2.9679182586525674</v>
      </c>
      <c r="Q28" s="122">
        <f t="shared" si="13"/>
        <v>4.2442972404242996</v>
      </c>
      <c r="R28" s="122">
        <f t="shared" si="13"/>
        <v>2.2467759694871829</v>
      </c>
      <c r="S28" s="122">
        <f t="shared" si="13"/>
        <v>3.1421532884358085</v>
      </c>
      <c r="T28" s="122">
        <f t="shared" si="13"/>
        <v>3.6651429782983924</v>
      </c>
      <c r="U28" s="122">
        <f t="shared" si="13"/>
        <v>4.9884109015872244</v>
      </c>
      <c r="V28" s="122">
        <f t="shared" si="13"/>
        <v>5.7021476565717002</v>
      </c>
      <c r="W28" s="122">
        <f t="shared" si="13"/>
        <v>5.1041124767663444</v>
      </c>
      <c r="DA28" s="130" t="s">
        <v>2435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0.77981627233956319</v>
      </c>
      <c r="C29" s="98">
        <f>IF(RES_hhdet_tes!C29=0,0,RES_hhdet_tes!C29*1000*11630/RES_hhdet_num!C24)</f>
        <v>1.0221885536298039</v>
      </c>
      <c r="D29" s="98">
        <f>IF(RES_hhdet_tes!D29=0,0,RES_hhdet_tes!D29*1000*11630/RES_hhdet_num!D24)</f>
        <v>1.2133966886537446</v>
      </c>
      <c r="E29" s="98">
        <f>IF(RES_hhdet_tes!E29=0,0,RES_hhdet_tes!E29*1000*11630/RES_hhdet_num!E24)</f>
        <v>1.9105559946018189</v>
      </c>
      <c r="F29" s="98">
        <f>IF(RES_hhdet_tes!F29=0,0,RES_hhdet_tes!F29*1000*11630/RES_hhdet_num!F24)</f>
        <v>1.201876382392506</v>
      </c>
      <c r="G29" s="98">
        <f>IF(RES_hhdet_tes!G29=0,0,RES_hhdet_tes!G29*1000*11630/RES_hhdet_num!G24)</f>
        <v>1.4780282124934558</v>
      </c>
      <c r="H29" s="98">
        <f>IF(RES_hhdet_tes!H29=0,0,RES_hhdet_tes!H29*1000*11630/RES_hhdet_num!H24)</f>
        <v>2.4563305933892265</v>
      </c>
      <c r="I29" s="98">
        <f>IF(RES_hhdet_tes!I29=0,0,RES_hhdet_tes!I29*1000*11630/RES_hhdet_num!I24)</f>
        <v>3.1750410853754607</v>
      </c>
      <c r="J29" s="98">
        <f>IF(RES_hhdet_tes!J29=0,0,RES_hhdet_tes!J29*1000*11630/RES_hhdet_num!J24)</f>
        <v>3.4058667694534912</v>
      </c>
      <c r="K29" s="98">
        <f>IF(RES_hhdet_tes!K29=0,0,RES_hhdet_tes!K29*1000*11630/RES_hhdet_num!K24)</f>
        <v>4.3537047039203651</v>
      </c>
      <c r="L29" s="98">
        <f>IF(RES_hhdet_tes!L29=0,0,RES_hhdet_tes!L29*1000*11630/RES_hhdet_num!L24)</f>
        <v>5.4568316771224135</v>
      </c>
      <c r="M29" s="98">
        <f>IF(RES_hhdet_tes!M29=0,0,RES_hhdet_tes!M29*1000*11630/RES_hhdet_num!M24)</f>
        <v>5.3139115766065164</v>
      </c>
      <c r="N29" s="98">
        <f>IF(RES_hhdet_tes!N29=0,0,RES_hhdet_tes!N29*1000*11630/RES_hhdet_num!N24)</f>
        <v>5.4118912782726118</v>
      </c>
      <c r="O29" s="98">
        <f>IF(RES_hhdet_tes!O29=0,0,RES_hhdet_tes!O29*1000*11630/RES_hhdet_num!O24)</f>
        <v>5.5124114709513297</v>
      </c>
      <c r="P29" s="98">
        <f>IF(RES_hhdet_tes!P29=0,0,RES_hhdet_tes!P29*1000*11630/RES_hhdet_num!P24)</f>
        <v>2.9679182586525674</v>
      </c>
      <c r="Q29" s="98">
        <f>IF(RES_hhdet_tes!Q29=0,0,RES_hhdet_tes!Q29*1000*11630/RES_hhdet_num!Q24)</f>
        <v>4.2442972404242996</v>
      </c>
      <c r="R29" s="98">
        <f>IF(RES_hhdet_tes!R29=0,0,RES_hhdet_tes!R29*1000*11630/RES_hhdet_num!R24)</f>
        <v>2.2467759694871829</v>
      </c>
      <c r="S29" s="98">
        <f>IF(RES_hhdet_tes!S29=0,0,RES_hhdet_tes!S29*1000*11630/RES_hhdet_num!S24)</f>
        <v>3.1421532884358085</v>
      </c>
      <c r="T29" s="98">
        <f>IF(RES_hhdet_tes!T29=0,0,RES_hhdet_tes!T29*1000*11630/RES_hhdet_num!T24)</f>
        <v>3.6651429782983924</v>
      </c>
      <c r="U29" s="98">
        <f>IF(RES_hhdet_tes!U29=0,0,RES_hhdet_tes!U29*1000*11630/RES_hhdet_num!U24)</f>
        <v>4.9884109015872244</v>
      </c>
      <c r="V29" s="98">
        <f>IF(RES_hhdet_tes!V29=0,0,RES_hhdet_tes!V29*1000*11630/RES_hhdet_num!V24)</f>
        <v>5.7021476565717002</v>
      </c>
      <c r="W29" s="98">
        <f>IF(RES_hhdet_tes!W29=0,0,RES_hhdet_tes!W29*1000*11630/RES_hhdet_num!W24)</f>
        <v>5.1041124767663444</v>
      </c>
      <c r="DA29" s="63" t="s">
        <v>2436</v>
      </c>
    </row>
    <row r="30" spans="1:105" ht="12" customHeight="1" x14ac:dyDescent="0.25">
      <c r="A30" s="121" t="s">
        <v>55</v>
      </c>
      <c r="B30" s="122">
        <v>1831.4791369590539</v>
      </c>
      <c r="C30" s="122">
        <v>1897.2729128458996</v>
      </c>
      <c r="D30" s="122">
        <v>1979.5788420998661</v>
      </c>
      <c r="E30" s="122">
        <v>2001.5309961635812</v>
      </c>
      <c r="F30" s="122">
        <v>2015.8999587607652</v>
      </c>
      <c r="G30" s="122">
        <v>1889.5356103579875</v>
      </c>
      <c r="H30" s="122">
        <v>1970.3338828053584</v>
      </c>
      <c r="I30" s="122">
        <v>1991.7883522984694</v>
      </c>
      <c r="J30" s="122">
        <v>1997.3192268426963</v>
      </c>
      <c r="K30" s="122">
        <v>2171.6130712746481</v>
      </c>
      <c r="L30" s="122">
        <v>2236.2487624565924</v>
      </c>
      <c r="M30" s="122">
        <v>2195.7118120593968</v>
      </c>
      <c r="N30" s="122">
        <v>2272.2871715850697</v>
      </c>
      <c r="O30" s="122">
        <v>2301.6085517457095</v>
      </c>
      <c r="P30" s="122">
        <v>2276.1272560426564</v>
      </c>
      <c r="Q30" s="122">
        <v>2279.8774475540972</v>
      </c>
      <c r="R30" s="122">
        <v>2274.6836470578869</v>
      </c>
      <c r="S30" s="122">
        <v>2214.9988928336215</v>
      </c>
      <c r="T30" s="122">
        <v>2125.8934682360905</v>
      </c>
      <c r="U30" s="122">
        <v>2188.2741635626444</v>
      </c>
      <c r="V30" s="122">
        <v>2153.2915990892429</v>
      </c>
      <c r="W30" s="122">
        <v>2458.1081652471121</v>
      </c>
      <c r="DA30" s="130" t="s">
        <v>2437</v>
      </c>
    </row>
    <row r="31" spans="1:105" ht="12" customHeight="1" x14ac:dyDescent="0.25">
      <c r="A31" s="97" t="s">
        <v>141</v>
      </c>
      <c r="B31" s="98">
        <v>1991.1369314286542</v>
      </c>
      <c r="C31" s="98">
        <v>1778.7081770072618</v>
      </c>
      <c r="D31" s="98">
        <v>1935.0458925876098</v>
      </c>
      <c r="E31" s="98">
        <v>1794.2524488817364</v>
      </c>
      <c r="F31" s="98">
        <v>1801.9421897736927</v>
      </c>
      <c r="G31" s="98">
        <v>2081.2088592463101</v>
      </c>
      <c r="H31" s="98">
        <v>1958.3895873683894</v>
      </c>
      <c r="I31" s="98">
        <v>2097.7370847945626</v>
      </c>
      <c r="J31" s="98">
        <v>2302.9762540708484</v>
      </c>
      <c r="K31" s="98">
        <v>1856.4238869332689</v>
      </c>
      <c r="L31" s="98">
        <v>2052.6896670033552</v>
      </c>
      <c r="M31" s="98">
        <v>2232.1777995392558</v>
      </c>
      <c r="N31" s="98">
        <v>2275.1872121216534</v>
      </c>
      <c r="O31" s="98">
        <v>2183.1219245715802</v>
      </c>
      <c r="P31" s="98">
        <v>2353.7362325626559</v>
      </c>
      <c r="Q31" s="98">
        <v>2428.6157726214742</v>
      </c>
      <c r="R31" s="98">
        <v>2110.2703327257718</v>
      </c>
      <c r="S31" s="98">
        <v>2212.3807078715176</v>
      </c>
      <c r="T31" s="98">
        <v>2097.6803229000202</v>
      </c>
      <c r="U31" s="98">
        <v>2131.1802462414048</v>
      </c>
      <c r="V31" s="98">
        <v>2062.1270768396621</v>
      </c>
      <c r="W31" s="98">
        <v>2636.3862319112386</v>
      </c>
      <c r="DA31" s="63" t="s">
        <v>2438</v>
      </c>
    </row>
    <row r="32" spans="1:105" ht="12" customHeight="1" x14ac:dyDescent="0.25">
      <c r="A32" s="97" t="s">
        <v>140</v>
      </c>
      <c r="B32" s="98">
        <v>1991.1369314286537</v>
      </c>
      <c r="C32" s="98">
        <v>1778.6903356149521</v>
      </c>
      <c r="D32" s="98">
        <v>1934.9097019966953</v>
      </c>
      <c r="E32" s="98">
        <v>1794.120811095456</v>
      </c>
      <c r="F32" s="98">
        <v>1802.8614122319661</v>
      </c>
      <c r="G32" s="98">
        <v>2078.9620122465976</v>
      </c>
      <c r="H32" s="98">
        <v>1955.3553301216496</v>
      </c>
      <c r="I32" s="98">
        <v>2095.3783510639619</v>
      </c>
      <c r="J32" s="98">
        <v>2301.1237672648531</v>
      </c>
      <c r="K32" s="98">
        <v>1854.8604820358933</v>
      </c>
      <c r="L32" s="98">
        <v>2050.8453272017282</v>
      </c>
      <c r="M32" s="98">
        <v>2231.379912435154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2439</v>
      </c>
    </row>
    <row r="33" spans="1:105" ht="12" customHeight="1" x14ac:dyDescent="0.25">
      <c r="A33" s="100" t="s">
        <v>50</v>
      </c>
      <c r="B33" s="101">
        <v>746.17288775214683</v>
      </c>
      <c r="C33" s="101">
        <v>663.66938825776936</v>
      </c>
      <c r="D33" s="101">
        <v>722.88920311561083</v>
      </c>
      <c r="E33" s="101">
        <v>664.01157658317447</v>
      </c>
      <c r="F33" s="101">
        <v>665.48348182516179</v>
      </c>
      <c r="G33" s="101">
        <v>771.73247967973248</v>
      </c>
      <c r="H33" s="101">
        <v>601.60823100694518</v>
      </c>
      <c r="I33" s="101">
        <v>681.39366752907438</v>
      </c>
      <c r="J33" s="101">
        <v>816.29390578811444</v>
      </c>
      <c r="K33" s="101">
        <v>668.2751976627352</v>
      </c>
      <c r="L33" s="101">
        <v>649.37646566607759</v>
      </c>
      <c r="M33" s="101">
        <v>776.17913751086371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2440</v>
      </c>
    </row>
    <row r="34" spans="1:105" ht="12" customHeight="1" x14ac:dyDescent="0.25">
      <c r="A34" s="103" t="s">
        <v>52</v>
      </c>
      <c r="B34" s="104">
        <v>1244.9640436765069</v>
      </c>
      <c r="C34" s="104">
        <v>1115.0209473571824</v>
      </c>
      <c r="D34" s="104">
        <v>1212.0204988810844</v>
      </c>
      <c r="E34" s="104">
        <v>1130.1092345122813</v>
      </c>
      <c r="F34" s="104">
        <v>1137.3779304068046</v>
      </c>
      <c r="G34" s="104">
        <v>1307.2295325668651</v>
      </c>
      <c r="H34" s="104">
        <v>1353.747099114704</v>
      </c>
      <c r="I34" s="104">
        <v>1413.9846835348874</v>
      </c>
      <c r="J34" s="104">
        <v>1484.8298614767384</v>
      </c>
      <c r="K34" s="104">
        <v>1186.5852843731579</v>
      </c>
      <c r="L34" s="104">
        <v>1401.4688615356506</v>
      </c>
      <c r="M34" s="104">
        <v>1455.2007749242905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2441</v>
      </c>
    </row>
    <row r="35" spans="1:105" ht="12" customHeight="1" x14ac:dyDescent="0.25">
      <c r="A35" s="106" t="s">
        <v>122</v>
      </c>
      <c r="B35" s="101">
        <v>1825.8972588127169</v>
      </c>
      <c r="C35" s="101">
        <v>1901.1514054432839</v>
      </c>
      <c r="D35" s="101">
        <v>1980.917993899679</v>
      </c>
      <c r="E35" s="101">
        <v>2007.2284198484908</v>
      </c>
      <c r="F35" s="101">
        <v>2022.0743007323495</v>
      </c>
      <c r="G35" s="101">
        <v>1882.8081395608594</v>
      </c>
      <c r="H35" s="101">
        <v>1970.6222563157589</v>
      </c>
      <c r="I35" s="101">
        <v>1988.1336145667362</v>
      </c>
      <c r="J35" s="101">
        <v>1987.4167002749177</v>
      </c>
      <c r="K35" s="101">
        <v>2179.2585731891882</v>
      </c>
      <c r="L35" s="101">
        <v>2240.0397546009012</v>
      </c>
      <c r="M35" s="101">
        <v>2194.5657619121425</v>
      </c>
      <c r="N35" s="101">
        <v>2272.2072166052062</v>
      </c>
      <c r="O35" s="101">
        <v>2303.9337389538982</v>
      </c>
      <c r="P35" s="101">
        <v>2276.342166591789</v>
      </c>
      <c r="Q35" s="101">
        <v>2279.9259341612792</v>
      </c>
      <c r="R35" s="101">
        <v>2278.3239985671266</v>
      </c>
      <c r="S35" s="101">
        <v>2215.3738022335629</v>
      </c>
      <c r="T35" s="101">
        <v>2126.5740523380118</v>
      </c>
      <c r="U35" s="101">
        <v>2189.231983461134</v>
      </c>
      <c r="V35" s="101">
        <v>2154.4984730814399</v>
      </c>
      <c r="W35" s="101">
        <v>2456.7675774919326</v>
      </c>
      <c r="DA35" s="131" t="s">
        <v>2442</v>
      </c>
    </row>
    <row r="36" spans="1:105" ht="12" customHeight="1" x14ac:dyDescent="0.25">
      <c r="A36" s="107" t="s">
        <v>121</v>
      </c>
      <c r="B36" s="104">
        <v>1825.8972588127174</v>
      </c>
      <c r="C36" s="104">
        <v>1901.2359772729651</v>
      </c>
      <c r="D36" s="104">
        <v>1980.9480390273072</v>
      </c>
      <c r="E36" s="104">
        <v>2007.6543322917516</v>
      </c>
      <c r="F36" s="104">
        <v>2022.5226235099362</v>
      </c>
      <c r="G36" s="104">
        <v>1883.0307529314973</v>
      </c>
      <c r="H36" s="104">
        <v>1970.9365387211194</v>
      </c>
      <c r="I36" s="104">
        <v>1988.314712262227</v>
      </c>
      <c r="J36" s="104">
        <v>1987.6380904716768</v>
      </c>
      <c r="K36" s="104">
        <v>2180.7244964227048</v>
      </c>
      <c r="L36" s="104">
        <v>2241.1279262884705</v>
      </c>
      <c r="M36" s="104">
        <v>2195.2238818640035</v>
      </c>
      <c r="N36" s="104">
        <v>2272.2537664409974</v>
      </c>
      <c r="O36" s="104">
        <v>2303.0167322408365</v>
      </c>
      <c r="P36" s="104">
        <v>2273.5114155626734</v>
      </c>
      <c r="Q36" s="104">
        <v>2275.5413506756786</v>
      </c>
      <c r="R36" s="104">
        <v>2275.0070541839691</v>
      </c>
      <c r="S36" s="104">
        <v>2214.6703108171596</v>
      </c>
      <c r="T36" s="104">
        <v>2125.8055134275064</v>
      </c>
      <c r="U36" s="104">
        <v>2188.5082991822323</v>
      </c>
      <c r="V36" s="104">
        <v>2153.863901821318</v>
      </c>
      <c r="W36" s="104">
        <v>2456.0105708411033</v>
      </c>
      <c r="DA36" s="132" t="s">
        <v>2443</v>
      </c>
    </row>
    <row r="37" spans="1:105" ht="12" customHeight="1" x14ac:dyDescent="0.25">
      <c r="A37" s="108" t="s">
        <v>53</v>
      </c>
      <c r="B37" s="98">
        <v>683.60812807602713</v>
      </c>
      <c r="C37" s="98">
        <v>708.8346313413623</v>
      </c>
      <c r="D37" s="98">
        <v>740.76586346044371</v>
      </c>
      <c r="E37" s="98">
        <v>744.34165962543386</v>
      </c>
      <c r="F37" s="98">
        <v>748.44442167151624</v>
      </c>
      <c r="G37" s="98">
        <v>697.45296763722638</v>
      </c>
      <c r="H37" s="98">
        <v>607.16053737153879</v>
      </c>
      <c r="I37" s="98">
        <v>645.92519708478017</v>
      </c>
      <c r="J37" s="98">
        <v>702.10098794307464</v>
      </c>
      <c r="K37" s="98">
        <v>789.28379999597905</v>
      </c>
      <c r="L37" s="98">
        <v>715.26757868901996</v>
      </c>
      <c r="M37" s="98">
        <v>763.55524636276141</v>
      </c>
      <c r="N37" s="98">
        <v>778.05969954457794</v>
      </c>
      <c r="O37" s="98">
        <v>676.74041807930496</v>
      </c>
      <c r="P37" s="98">
        <v>675.45774022613068</v>
      </c>
      <c r="Q37" s="98">
        <v>533.17674733899321</v>
      </c>
      <c r="R37" s="98">
        <v>481.28513747873598</v>
      </c>
      <c r="S37" s="98">
        <v>554.09997809592619</v>
      </c>
      <c r="T37" s="98">
        <v>612.34646773492341</v>
      </c>
      <c r="U37" s="98">
        <v>651.34860075310019</v>
      </c>
      <c r="V37" s="98">
        <v>660.04565378837128</v>
      </c>
      <c r="W37" s="98">
        <v>789.51587198756943</v>
      </c>
      <c r="DA37" s="63" t="s">
        <v>2444</v>
      </c>
    </row>
    <row r="38" spans="1:105" ht="12" customHeight="1" x14ac:dyDescent="0.25">
      <c r="A38" s="108" t="s">
        <v>52</v>
      </c>
      <c r="B38" s="98">
        <v>1142.2891307366901</v>
      </c>
      <c r="C38" s="98">
        <v>1192.4013459316031</v>
      </c>
      <c r="D38" s="98">
        <v>1240.1821755668634</v>
      </c>
      <c r="E38" s="98">
        <v>1263.3126726663179</v>
      </c>
      <c r="F38" s="98">
        <v>1274.0782018384198</v>
      </c>
      <c r="G38" s="98">
        <v>1185.5777852942704</v>
      </c>
      <c r="H38" s="98">
        <v>1363.7760013495804</v>
      </c>
      <c r="I38" s="98">
        <v>1342.389515177447</v>
      </c>
      <c r="J38" s="98">
        <v>1285.5371025286026</v>
      </c>
      <c r="K38" s="98">
        <v>1391.4406964267257</v>
      </c>
      <c r="L38" s="98">
        <v>1525.8603475994501</v>
      </c>
      <c r="M38" s="98">
        <v>1431.6686355012421</v>
      </c>
      <c r="N38" s="98">
        <v>1494.1940668964191</v>
      </c>
      <c r="O38" s="98">
        <v>1626.2763141615312</v>
      </c>
      <c r="P38" s="98">
        <v>1598.0536753365425</v>
      </c>
      <c r="Q38" s="98">
        <v>1742.3646033366858</v>
      </c>
      <c r="R38" s="98">
        <v>1793.7219167052333</v>
      </c>
      <c r="S38" s="98">
        <v>1660.5703327212332</v>
      </c>
      <c r="T38" s="98">
        <v>1513.4590456925832</v>
      </c>
      <c r="U38" s="98">
        <v>1537.1596984291325</v>
      </c>
      <c r="V38" s="98">
        <v>1493.8182480329467</v>
      </c>
      <c r="W38" s="98">
        <v>1666.4946988535344</v>
      </c>
      <c r="DA38" s="63" t="s">
        <v>2445</v>
      </c>
    </row>
    <row r="39" spans="1:105" ht="12" customHeight="1" x14ac:dyDescent="0.25">
      <c r="A39" s="121" t="s">
        <v>54</v>
      </c>
      <c r="B39" s="122">
        <v>275.40768732302962</v>
      </c>
      <c r="C39" s="122">
        <v>317.54165173339408</v>
      </c>
      <c r="D39" s="122">
        <v>333.0163965014043</v>
      </c>
      <c r="E39" s="122">
        <v>332.62902440477762</v>
      </c>
      <c r="F39" s="122">
        <v>354.4884457086232</v>
      </c>
      <c r="G39" s="122">
        <v>287.7246015308981</v>
      </c>
      <c r="H39" s="122">
        <v>335.55141679839011</v>
      </c>
      <c r="I39" s="122">
        <v>293.17383130229956</v>
      </c>
      <c r="J39" s="122">
        <v>317.43290381100644</v>
      </c>
      <c r="K39" s="122">
        <v>401.3829765366234</v>
      </c>
      <c r="L39" s="122">
        <v>406.31133320669881</v>
      </c>
      <c r="M39" s="122">
        <v>401.14172752684811</v>
      </c>
      <c r="N39" s="122">
        <v>413.08688758840498</v>
      </c>
      <c r="O39" s="122">
        <v>404.11663003779984</v>
      </c>
      <c r="P39" s="122">
        <v>421.73701429786433</v>
      </c>
      <c r="Q39" s="122">
        <v>406.24160167218378</v>
      </c>
      <c r="R39" s="122">
        <v>416.09997585047859</v>
      </c>
      <c r="S39" s="122">
        <v>417.94365409430213</v>
      </c>
      <c r="T39" s="122">
        <v>414.47956259181211</v>
      </c>
      <c r="U39" s="122">
        <v>425.0894050554798</v>
      </c>
      <c r="V39" s="122">
        <v>418.58061910377438</v>
      </c>
      <c r="W39" s="122">
        <v>476.72863106183127</v>
      </c>
      <c r="DA39" s="130" t="s">
        <v>2446</v>
      </c>
    </row>
    <row r="40" spans="1:105" ht="12" customHeight="1" x14ac:dyDescent="0.25">
      <c r="A40" s="97" t="s">
        <v>50</v>
      </c>
      <c r="B40" s="98">
        <v>276.62419831733695</v>
      </c>
      <c r="C40" s="98">
        <v>319.42302120849172</v>
      </c>
      <c r="D40" s="98">
        <v>337.20185184529248</v>
      </c>
      <c r="E40" s="98">
        <v>323.24690734955288</v>
      </c>
      <c r="F40" s="98">
        <v>351.69635837048156</v>
      </c>
      <c r="G40" s="98">
        <v>294.38790829226451</v>
      </c>
      <c r="H40" s="98">
        <v>337.12086337702448</v>
      </c>
      <c r="I40" s="98">
        <v>294.28297513852579</v>
      </c>
      <c r="J40" s="98">
        <v>314.68253105024553</v>
      </c>
      <c r="K40" s="98">
        <v>408.55536626981853</v>
      </c>
      <c r="L40" s="98">
        <v>439.41439935631956</v>
      </c>
      <c r="M40" s="98">
        <v>406.57143222936003</v>
      </c>
      <c r="N40" s="98">
        <v>345.95211254360191</v>
      </c>
      <c r="O40" s="98">
        <v>346.43094385398763</v>
      </c>
      <c r="P40" s="98">
        <v>387.45080697744277</v>
      </c>
      <c r="Q40" s="98">
        <v>428.39534862007048</v>
      </c>
      <c r="R40" s="98">
        <v>452.15586739042953</v>
      </c>
      <c r="S40" s="98">
        <v>434.99631638487824</v>
      </c>
      <c r="T40" s="98">
        <v>404.55360148322887</v>
      </c>
      <c r="U40" s="98">
        <v>414.53060047077696</v>
      </c>
      <c r="V40" s="98">
        <v>401.83698832111821</v>
      </c>
      <c r="W40" s="98">
        <v>507.08815987145641</v>
      </c>
      <c r="DA40" s="63" t="s">
        <v>2447</v>
      </c>
    </row>
    <row r="41" spans="1:105" ht="12" customHeight="1" x14ac:dyDescent="0.25">
      <c r="A41" s="109" t="s">
        <v>120</v>
      </c>
      <c r="B41" s="33">
        <v>275.39968676097374</v>
      </c>
      <c r="C41" s="33">
        <v>317.52941755217421</v>
      </c>
      <c r="D41" s="33">
        <v>332.99028846713668</v>
      </c>
      <c r="E41" s="33">
        <v>332.68506492476905</v>
      </c>
      <c r="F41" s="33">
        <v>354.50490298421528</v>
      </c>
      <c r="G41" s="33">
        <v>287.68580730562553</v>
      </c>
      <c r="H41" s="33">
        <v>335.54275770262564</v>
      </c>
      <c r="I41" s="33">
        <v>293.16808692334632</v>
      </c>
      <c r="J41" s="33">
        <v>317.44667327487684</v>
      </c>
      <c r="K41" s="33">
        <v>401.34592807916908</v>
      </c>
      <c r="L41" s="33">
        <v>406.14904652674136</v>
      </c>
      <c r="M41" s="33">
        <v>401.11764324056952</v>
      </c>
      <c r="N41" s="33">
        <v>413.27603437912347</v>
      </c>
      <c r="O41" s="33">
        <v>404.22396834942634</v>
      </c>
      <c r="P41" s="33">
        <v>421.79450015444951</v>
      </c>
      <c r="Q41" s="33">
        <v>406.20041135518119</v>
      </c>
      <c r="R41" s="33">
        <v>416.02828996588954</v>
      </c>
      <c r="S41" s="33">
        <v>417.90883404233864</v>
      </c>
      <c r="T41" s="33">
        <v>414.49939315803488</v>
      </c>
      <c r="U41" s="33">
        <v>425.10742711149788</v>
      </c>
      <c r="V41" s="33">
        <v>418.6077727721833</v>
      </c>
      <c r="W41" s="33">
        <v>476.67948508830131</v>
      </c>
      <c r="DA41" s="60" t="s">
        <v>2448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11738.183539713022</v>
      </c>
      <c r="C43" s="117">
        <f t="shared" si="14"/>
        <v>11813.251634094608</v>
      </c>
      <c r="D43" s="117">
        <f t="shared" si="14"/>
        <v>11528.148445599909</v>
      </c>
      <c r="E43" s="117">
        <f t="shared" si="14"/>
        <v>11732.052592377649</v>
      </c>
      <c r="F43" s="117">
        <f t="shared" si="14"/>
        <v>11760.264452448577</v>
      </c>
      <c r="G43" s="117">
        <f t="shared" si="14"/>
        <v>11593.772514254437</v>
      </c>
      <c r="H43" s="117">
        <f t="shared" si="14"/>
        <v>11822.362829033909</v>
      </c>
      <c r="I43" s="117">
        <f t="shared" si="14"/>
        <v>11013.258235985213</v>
      </c>
      <c r="J43" s="117">
        <f t="shared" si="14"/>
        <v>11694.242007008399</v>
      </c>
      <c r="K43" s="117">
        <f t="shared" si="14"/>
        <v>11845.348840698438</v>
      </c>
      <c r="L43" s="117">
        <f t="shared" si="14"/>
        <v>13585.277226309801</v>
      </c>
      <c r="M43" s="117">
        <f t="shared" si="14"/>
        <v>12625.989114112372</v>
      </c>
      <c r="N43" s="117">
        <f t="shared" si="14"/>
        <v>12386.836468902602</v>
      </c>
      <c r="O43" s="117">
        <f t="shared" si="14"/>
        <v>13716.288200793408</v>
      </c>
      <c r="P43" s="117">
        <f t="shared" si="14"/>
        <v>12305.298096406526</v>
      </c>
      <c r="Q43" s="117">
        <f t="shared" si="14"/>
        <v>13000.470865878</v>
      </c>
      <c r="R43" s="117">
        <f t="shared" ref="R43:V43" si="15">R44+R47+R49+R58</f>
        <v>13358.58956664481</v>
      </c>
      <c r="S43" s="117">
        <f t="shared" si="15"/>
        <v>13840.276555170116</v>
      </c>
      <c r="T43" s="117">
        <f t="shared" si="15"/>
        <v>12843.234287955645</v>
      </c>
      <c r="U43" s="117">
        <f t="shared" si="15"/>
        <v>13364.397571750113</v>
      </c>
      <c r="V43" s="117">
        <f t="shared" si="15"/>
        <v>14118.498783016188</v>
      </c>
      <c r="W43" s="117">
        <f t="shared" ref="W43" si="16">W44+W47+W49+W58</f>
        <v>15576.818466336721</v>
      </c>
      <c r="DA43" s="129" t="s">
        <v>2449</v>
      </c>
    </row>
    <row r="44" spans="1:105" ht="12.95" customHeight="1" x14ac:dyDescent="0.25">
      <c r="A44" s="121" t="s">
        <v>57</v>
      </c>
      <c r="B44" s="122">
        <f t="shared" ref="B44:Q44" si="17">SUM(B45:B46)</f>
        <v>9621.6443600829334</v>
      </c>
      <c r="C44" s="122">
        <f t="shared" si="17"/>
        <v>9620.7693648176246</v>
      </c>
      <c r="D44" s="122">
        <f t="shared" si="17"/>
        <v>9207.5563773774302</v>
      </c>
      <c r="E44" s="122">
        <f t="shared" si="17"/>
        <v>9368.2064898058543</v>
      </c>
      <c r="F44" s="122">
        <f t="shared" si="17"/>
        <v>9365.2286680624402</v>
      </c>
      <c r="G44" s="122">
        <f t="shared" si="17"/>
        <v>9429.1488938397579</v>
      </c>
      <c r="H44" s="122">
        <f t="shared" si="17"/>
        <v>9489.264378079446</v>
      </c>
      <c r="I44" s="122">
        <f t="shared" si="17"/>
        <v>8766.1860378719739</v>
      </c>
      <c r="J44" s="122">
        <f t="shared" si="17"/>
        <v>9372.8596512964614</v>
      </c>
      <c r="K44" s="122">
        <f t="shared" si="17"/>
        <v>9299.7640528325155</v>
      </c>
      <c r="L44" s="122">
        <f t="shared" si="17"/>
        <v>10934.223540195138</v>
      </c>
      <c r="M44" s="122">
        <f t="shared" si="17"/>
        <v>9958.1846827890186</v>
      </c>
      <c r="N44" s="122">
        <f t="shared" si="17"/>
        <v>9809.3197320183681</v>
      </c>
      <c r="O44" s="122">
        <f t="shared" si="17"/>
        <v>10989.445198441581</v>
      </c>
      <c r="P44" s="122">
        <f t="shared" si="17"/>
        <v>9571.9699869661999</v>
      </c>
      <c r="Q44" s="122">
        <f t="shared" si="17"/>
        <v>10337.886819424999</v>
      </c>
      <c r="R44" s="122">
        <f t="shared" ref="R44:V44" si="18">SUM(R45:R46)</f>
        <v>10704.183507385742</v>
      </c>
      <c r="S44" s="122">
        <f t="shared" si="18"/>
        <v>11185.662216208813</v>
      </c>
      <c r="T44" s="122">
        <f t="shared" si="18"/>
        <v>10333.254875623305</v>
      </c>
      <c r="U44" s="122">
        <f t="shared" si="18"/>
        <v>10786.12299153932</v>
      </c>
      <c r="V44" s="122">
        <f t="shared" si="18"/>
        <v>11528.997577961918</v>
      </c>
      <c r="W44" s="122">
        <f t="shared" ref="W44" si="19">SUM(W45:W46)</f>
        <v>12631.311908428077</v>
      </c>
      <c r="DA44" s="130" t="s">
        <v>2450</v>
      </c>
    </row>
    <row r="45" spans="1:105" ht="12" customHeight="1" x14ac:dyDescent="0.25">
      <c r="A45" s="97" t="s">
        <v>216</v>
      </c>
      <c r="B45" s="98">
        <v>9354.1919526024103</v>
      </c>
      <c r="C45" s="98">
        <v>9359.9739357007602</v>
      </c>
      <c r="D45" s="98">
        <v>8965.6366756392508</v>
      </c>
      <c r="E45" s="98">
        <v>9127.8598982172552</v>
      </c>
      <c r="F45" s="98">
        <v>9132.364093944836</v>
      </c>
      <c r="G45" s="98">
        <v>9221.8130890329267</v>
      </c>
      <c r="H45" s="98">
        <v>9279.396584341559</v>
      </c>
      <c r="I45" s="98">
        <v>8578.9429937626865</v>
      </c>
      <c r="J45" s="98">
        <v>9175.119122693226</v>
      </c>
      <c r="K45" s="98">
        <v>9105.3186452115297</v>
      </c>
      <c r="L45" s="98">
        <v>10707.348432159095</v>
      </c>
      <c r="M45" s="98">
        <v>9753.5921419229253</v>
      </c>
      <c r="N45" s="98">
        <v>9609.6306918411174</v>
      </c>
      <c r="O45" s="98">
        <v>10767.815013844553</v>
      </c>
      <c r="P45" s="98">
        <v>9380.4933862277649</v>
      </c>
      <c r="Q45" s="98">
        <v>10132.681738865138</v>
      </c>
      <c r="R45" s="98">
        <v>10492.910647814717</v>
      </c>
      <c r="S45" s="98">
        <v>10965.944139069981</v>
      </c>
      <c r="T45" s="98">
        <v>10131.069335804879</v>
      </c>
      <c r="U45" s="98">
        <v>10575.692027111019</v>
      </c>
      <c r="V45" s="98">
        <v>11304.531014396549</v>
      </c>
      <c r="W45" s="98">
        <v>12385.621841034455</v>
      </c>
      <c r="DA45" s="63" t="s">
        <v>2451</v>
      </c>
    </row>
    <row r="46" spans="1:105" ht="12" customHeight="1" x14ac:dyDescent="0.25">
      <c r="A46" s="97" t="s">
        <v>53</v>
      </c>
      <c r="B46" s="98">
        <v>267.4524074805239</v>
      </c>
      <c r="C46" s="98">
        <v>260.79542911686349</v>
      </c>
      <c r="D46" s="98">
        <v>241.91970173817887</v>
      </c>
      <c r="E46" s="98">
        <v>240.34659158859839</v>
      </c>
      <c r="F46" s="98">
        <v>232.86457411760421</v>
      </c>
      <c r="G46" s="98">
        <v>207.33580480683179</v>
      </c>
      <c r="H46" s="98">
        <v>209.86779373788718</v>
      </c>
      <c r="I46" s="98">
        <v>187.24304410928664</v>
      </c>
      <c r="J46" s="98">
        <v>197.74052860323602</v>
      </c>
      <c r="K46" s="98">
        <v>194.44540762098623</v>
      </c>
      <c r="L46" s="98">
        <v>226.87510803604343</v>
      </c>
      <c r="M46" s="98">
        <v>204.59254086609337</v>
      </c>
      <c r="N46" s="98">
        <v>199.68904017724984</v>
      </c>
      <c r="O46" s="98">
        <v>221.63018459702849</v>
      </c>
      <c r="P46" s="98">
        <v>191.47660073843457</v>
      </c>
      <c r="Q46" s="98">
        <v>205.20508055986116</v>
      </c>
      <c r="R46" s="98">
        <v>211.2728595710249</v>
      </c>
      <c r="S46" s="98">
        <v>219.71807713883217</v>
      </c>
      <c r="T46" s="98">
        <v>202.18553981842598</v>
      </c>
      <c r="U46" s="98">
        <v>210.43096442830006</v>
      </c>
      <c r="V46" s="98">
        <v>224.46656356536855</v>
      </c>
      <c r="W46" s="98">
        <v>245.69006739362214</v>
      </c>
      <c r="DA46" s="63" t="s">
        <v>2452</v>
      </c>
    </row>
    <row r="47" spans="1:105" ht="12.95" customHeight="1" x14ac:dyDescent="0.25">
      <c r="A47" s="121" t="s">
        <v>92</v>
      </c>
      <c r="B47" s="122">
        <f t="shared" ref="B47:W47" si="20">B48</f>
        <v>0.78126124946379438</v>
      </c>
      <c r="C47" s="122">
        <f t="shared" si="20"/>
        <v>1.0728291484227896</v>
      </c>
      <c r="D47" s="122">
        <f t="shared" si="20"/>
        <v>1.2637469575486584</v>
      </c>
      <c r="E47" s="122">
        <f t="shared" si="20"/>
        <v>2.4369045824094089</v>
      </c>
      <c r="F47" s="122">
        <f t="shared" si="20"/>
        <v>1.6597220184003829</v>
      </c>
      <c r="G47" s="122">
        <f t="shared" si="20"/>
        <v>1.9281546854572635</v>
      </c>
      <c r="H47" s="122">
        <f t="shared" si="20"/>
        <v>2.5111959593076705</v>
      </c>
      <c r="I47" s="122">
        <f t="shared" si="20"/>
        <v>2.6587160556817784</v>
      </c>
      <c r="J47" s="122">
        <f t="shared" si="20"/>
        <v>2.4487586224552746</v>
      </c>
      <c r="K47" s="122">
        <f t="shared" si="20"/>
        <v>2.5852636246302447</v>
      </c>
      <c r="L47" s="122">
        <f t="shared" si="20"/>
        <v>3.080680214007165</v>
      </c>
      <c r="M47" s="122">
        <f t="shared" si="20"/>
        <v>3.0638590725060095</v>
      </c>
      <c r="N47" s="122">
        <f t="shared" si="20"/>
        <v>3.8489201685989785</v>
      </c>
      <c r="O47" s="122">
        <f t="shared" si="20"/>
        <v>5.2164088297834112</v>
      </c>
      <c r="P47" s="122">
        <f t="shared" si="20"/>
        <v>3.5563845650737047</v>
      </c>
      <c r="Q47" s="122">
        <f t="shared" si="20"/>
        <v>6.4088211280242069</v>
      </c>
      <c r="R47" s="122">
        <f t="shared" si="20"/>
        <v>3.9168952074621335</v>
      </c>
      <c r="S47" s="122">
        <f t="shared" si="20"/>
        <v>5.0488798708488556</v>
      </c>
      <c r="T47" s="122">
        <f t="shared" si="20"/>
        <v>4.7471547577686772</v>
      </c>
      <c r="U47" s="122">
        <f t="shared" si="20"/>
        <v>5.1239646997419745</v>
      </c>
      <c r="V47" s="122">
        <f t="shared" si="20"/>
        <v>4.8394213014091925</v>
      </c>
      <c r="W47" s="122">
        <f t="shared" si="20"/>
        <v>3.8378396914054118</v>
      </c>
      <c r="DA47" s="130" t="s">
        <v>2453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0.78126124946379438</v>
      </c>
      <c r="C48" s="98">
        <f>IF(RES_hhdet_tes!C48=0,0,RES_hhdet_tes!C48*1000*11630/RES_hhdet_num!C43)</f>
        <v>1.0728291484227896</v>
      </c>
      <c r="D48" s="98">
        <f>IF(RES_hhdet_tes!D48=0,0,RES_hhdet_tes!D48*1000*11630/RES_hhdet_num!D43)</f>
        <v>1.2637469575486584</v>
      </c>
      <c r="E48" s="98">
        <f>IF(RES_hhdet_tes!E48=0,0,RES_hhdet_tes!E48*1000*11630/RES_hhdet_num!E43)</f>
        <v>2.4369045824094089</v>
      </c>
      <c r="F48" s="98">
        <f>IF(RES_hhdet_tes!F48=0,0,RES_hhdet_tes!F48*1000*11630/RES_hhdet_num!F43)</f>
        <v>1.6597220184003829</v>
      </c>
      <c r="G48" s="98">
        <f>IF(RES_hhdet_tes!G48=0,0,RES_hhdet_tes!G48*1000*11630/RES_hhdet_num!G43)</f>
        <v>1.9281546854572635</v>
      </c>
      <c r="H48" s="98">
        <f>IF(RES_hhdet_tes!H48=0,0,RES_hhdet_tes!H48*1000*11630/RES_hhdet_num!H43)</f>
        <v>2.5111959593076705</v>
      </c>
      <c r="I48" s="98">
        <f>IF(RES_hhdet_tes!I48=0,0,RES_hhdet_tes!I48*1000*11630/RES_hhdet_num!I43)</f>
        <v>2.6587160556817784</v>
      </c>
      <c r="J48" s="98">
        <f>IF(RES_hhdet_tes!J48=0,0,RES_hhdet_tes!J48*1000*11630/RES_hhdet_num!J43)</f>
        <v>2.4487586224552746</v>
      </c>
      <c r="K48" s="98">
        <f>IF(RES_hhdet_tes!K48=0,0,RES_hhdet_tes!K48*1000*11630/RES_hhdet_num!K43)</f>
        <v>2.5852636246302447</v>
      </c>
      <c r="L48" s="98">
        <f>IF(RES_hhdet_tes!L48=0,0,RES_hhdet_tes!L48*1000*11630/RES_hhdet_num!L43)</f>
        <v>3.080680214007165</v>
      </c>
      <c r="M48" s="98">
        <f>IF(RES_hhdet_tes!M48=0,0,RES_hhdet_tes!M48*1000*11630/RES_hhdet_num!M43)</f>
        <v>3.0638590725060095</v>
      </c>
      <c r="N48" s="98">
        <f>IF(RES_hhdet_tes!N48=0,0,RES_hhdet_tes!N48*1000*11630/RES_hhdet_num!N43)</f>
        <v>3.8489201685989785</v>
      </c>
      <c r="O48" s="98">
        <f>IF(RES_hhdet_tes!O48=0,0,RES_hhdet_tes!O48*1000*11630/RES_hhdet_num!O43)</f>
        <v>5.2164088297834112</v>
      </c>
      <c r="P48" s="98">
        <f>IF(RES_hhdet_tes!P48=0,0,RES_hhdet_tes!P48*1000*11630/RES_hhdet_num!P43)</f>
        <v>3.5563845650737047</v>
      </c>
      <c r="Q48" s="98">
        <f>IF(RES_hhdet_tes!Q48=0,0,RES_hhdet_tes!Q48*1000*11630/RES_hhdet_num!Q43)</f>
        <v>6.4088211280242069</v>
      </c>
      <c r="R48" s="98">
        <f>IF(RES_hhdet_tes!R48=0,0,RES_hhdet_tes!R48*1000*11630/RES_hhdet_num!R43)</f>
        <v>3.9168952074621335</v>
      </c>
      <c r="S48" s="98">
        <f>IF(RES_hhdet_tes!S48=0,0,RES_hhdet_tes!S48*1000*11630/RES_hhdet_num!S43)</f>
        <v>5.0488798708488556</v>
      </c>
      <c r="T48" s="98">
        <f>IF(RES_hhdet_tes!T48=0,0,RES_hhdet_tes!T48*1000*11630/RES_hhdet_num!T43)</f>
        <v>4.7471547577686772</v>
      </c>
      <c r="U48" s="98">
        <f>IF(RES_hhdet_tes!U48=0,0,RES_hhdet_tes!U48*1000*11630/RES_hhdet_num!U43)</f>
        <v>5.1239646997419745</v>
      </c>
      <c r="V48" s="98">
        <f>IF(RES_hhdet_tes!V48=0,0,RES_hhdet_tes!V48*1000*11630/RES_hhdet_num!V43)</f>
        <v>4.8394213014091925</v>
      </c>
      <c r="W48" s="98">
        <f>IF(RES_hhdet_tes!W48=0,0,RES_hhdet_tes!W48*1000*11630/RES_hhdet_num!W43)</f>
        <v>3.8378396914054118</v>
      </c>
      <c r="DA48" s="63" t="s">
        <v>2454</v>
      </c>
    </row>
    <row r="49" spans="1:105" ht="12" customHeight="1" x14ac:dyDescent="0.25">
      <c r="A49" s="121" t="s">
        <v>55</v>
      </c>
      <c r="B49" s="122">
        <v>1840.350243190009</v>
      </c>
      <c r="C49" s="122">
        <v>1873.8680042363499</v>
      </c>
      <c r="D49" s="122">
        <v>1986.3129183425517</v>
      </c>
      <c r="E49" s="122">
        <v>2028.7774356783302</v>
      </c>
      <c r="F49" s="122">
        <v>2038.8867064808617</v>
      </c>
      <c r="G49" s="122">
        <v>1874.9729954479292</v>
      </c>
      <c r="H49" s="122">
        <v>1995.0362130869594</v>
      </c>
      <c r="I49" s="122">
        <v>1951.23979733942</v>
      </c>
      <c r="J49" s="122">
        <v>2001.4999761120889</v>
      </c>
      <c r="K49" s="122">
        <v>2141.6221035602794</v>
      </c>
      <c r="L49" s="122">
        <v>2241.6960941076627</v>
      </c>
      <c r="M49" s="122">
        <v>2263.6058970499607</v>
      </c>
      <c r="N49" s="122">
        <v>2160.553293581409</v>
      </c>
      <c r="O49" s="122">
        <v>2317.5174802064134</v>
      </c>
      <c r="P49" s="122">
        <v>2308.0466030888051</v>
      </c>
      <c r="Q49" s="122">
        <v>2249.9243965876208</v>
      </c>
      <c r="R49" s="122">
        <v>2234.3724593658408</v>
      </c>
      <c r="S49" s="122">
        <v>2231.6144833581302</v>
      </c>
      <c r="T49" s="122">
        <v>2090.756296986634</v>
      </c>
      <c r="U49" s="122">
        <v>2148.067758620467</v>
      </c>
      <c r="V49" s="122">
        <v>2166.0928928072099</v>
      </c>
      <c r="W49" s="122">
        <v>2464.9147701381071</v>
      </c>
      <c r="DA49" s="130" t="s">
        <v>2455</v>
      </c>
    </row>
    <row r="50" spans="1:105" ht="12" customHeight="1" x14ac:dyDescent="0.25">
      <c r="A50" s="97" t="s">
        <v>138</v>
      </c>
      <c r="B50" s="98">
        <v>1850.815291513303</v>
      </c>
      <c r="C50" s="98">
        <v>1853.5424716768136</v>
      </c>
      <c r="D50" s="98">
        <v>1991.0757438275798</v>
      </c>
      <c r="E50" s="98">
        <v>2046.92486162214</v>
      </c>
      <c r="F50" s="98">
        <v>2052.3950950888689</v>
      </c>
      <c r="G50" s="98">
        <v>1869.6616308926652</v>
      </c>
      <c r="H50" s="98">
        <v>2013.5846008070466</v>
      </c>
      <c r="I50" s="98">
        <v>1923.5892236464624</v>
      </c>
      <c r="J50" s="98">
        <v>2012.1350576610939</v>
      </c>
      <c r="K50" s="98">
        <v>2114.1039999196314</v>
      </c>
      <c r="L50" s="98">
        <v>2244.6079805227459</v>
      </c>
      <c r="M50" s="98">
        <v>2315.6143008047975</v>
      </c>
      <c r="N50" s="98">
        <v>2080.7337054784607</v>
      </c>
      <c r="O50" s="98">
        <v>2330.0405239419524</v>
      </c>
      <c r="P50" s="98">
        <v>2339.8071304743503</v>
      </c>
      <c r="Q50" s="98">
        <v>2238.0879117556656</v>
      </c>
      <c r="R50" s="98">
        <v>2212.2757115968266</v>
      </c>
      <c r="S50" s="98">
        <v>2253.6280973091352</v>
      </c>
      <c r="T50" s="98">
        <v>2072.2725290977087</v>
      </c>
      <c r="U50" s="98">
        <v>2125.3837561496271</v>
      </c>
      <c r="V50" s="98">
        <v>2176.4248653493937</v>
      </c>
      <c r="W50" s="98">
        <v>2470.6916782695112</v>
      </c>
      <c r="DA50" s="63" t="s">
        <v>2456</v>
      </c>
    </row>
    <row r="51" spans="1:105" ht="12" customHeight="1" x14ac:dyDescent="0.25">
      <c r="A51" s="97" t="s">
        <v>137</v>
      </c>
      <c r="B51" s="98">
        <v>1850.8152915133028</v>
      </c>
      <c r="C51" s="98">
        <v>1853.5429156549844</v>
      </c>
      <c r="D51" s="98">
        <v>1991.0678684242391</v>
      </c>
      <c r="E51" s="98">
        <v>2046.892220241788</v>
      </c>
      <c r="F51" s="98">
        <v>2052.3435213229891</v>
      </c>
      <c r="G51" s="98">
        <v>1869.5762448743944</v>
      </c>
      <c r="H51" s="98">
        <v>2013.4923192211745</v>
      </c>
      <c r="I51" s="98">
        <v>1923.5743204211885</v>
      </c>
      <c r="J51" s="98">
        <v>2012.1062311617891</v>
      </c>
      <c r="K51" s="98">
        <v>2113.6978612193211</v>
      </c>
      <c r="L51" s="98">
        <v>2244.247120218809</v>
      </c>
      <c r="M51" s="98">
        <v>2315.3479524274221</v>
      </c>
      <c r="N51" s="98">
        <v>2081.0586300129944</v>
      </c>
      <c r="O51" s="98">
        <v>2330.1366584509919</v>
      </c>
      <c r="P51" s="98">
        <v>2340.0371599972323</v>
      </c>
      <c r="Q51" s="98">
        <v>2238.3505864284734</v>
      </c>
      <c r="R51" s="98">
        <v>2212.5540962025325</v>
      </c>
      <c r="S51" s="98">
        <v>2253.7806972967919</v>
      </c>
      <c r="T51" s="98">
        <v>2072.6084301583169</v>
      </c>
      <c r="U51" s="98">
        <v>2125.4991942952179</v>
      </c>
      <c r="V51" s="98">
        <v>2176.258911797172</v>
      </c>
      <c r="W51" s="98">
        <v>2470.7972568144328</v>
      </c>
      <c r="DA51" s="63" t="s">
        <v>2457</v>
      </c>
    </row>
    <row r="52" spans="1:105" ht="12" customHeight="1" x14ac:dyDescent="0.25">
      <c r="A52" s="100" t="s">
        <v>216</v>
      </c>
      <c r="B52" s="101">
        <v>692.99098883500062</v>
      </c>
      <c r="C52" s="101">
        <v>690.76148206465598</v>
      </c>
      <c r="D52" s="101">
        <v>744.52582313837684</v>
      </c>
      <c r="E52" s="101">
        <v>759.19366015453932</v>
      </c>
      <c r="F52" s="101">
        <v>759.83948896017068</v>
      </c>
      <c r="G52" s="101">
        <v>692.51383851768605</v>
      </c>
      <c r="H52" s="101">
        <v>620.96397353111854</v>
      </c>
      <c r="I52" s="101">
        <v>625.12789975772955</v>
      </c>
      <c r="J52" s="101">
        <v>711.24310763418123</v>
      </c>
      <c r="K52" s="101">
        <v>763.46430061123181</v>
      </c>
      <c r="L52" s="101">
        <v>715.44202381002572</v>
      </c>
      <c r="M52" s="101">
        <v>809.19058510205082</v>
      </c>
      <c r="N52" s="101">
        <v>711.54250342373643</v>
      </c>
      <c r="O52" s="101">
        <v>683.46661222384614</v>
      </c>
      <c r="P52" s="101">
        <v>698.51329375855835</v>
      </c>
      <c r="Q52" s="101">
        <v>523.89083088178438</v>
      </c>
      <c r="R52" s="101">
        <v>466.35106070038728</v>
      </c>
      <c r="S52" s="101">
        <v>565.1352798691164</v>
      </c>
      <c r="T52" s="101">
        <v>596.02060034328997</v>
      </c>
      <c r="U52" s="101">
        <v>630.3286331288665</v>
      </c>
      <c r="V52" s="101">
        <v>667.23221026364513</v>
      </c>
      <c r="W52" s="101">
        <v>795.43741402518197</v>
      </c>
      <c r="DA52" s="131" t="s">
        <v>2458</v>
      </c>
    </row>
    <row r="53" spans="1:105" ht="12" customHeight="1" x14ac:dyDescent="0.25">
      <c r="A53" s="103" t="s">
        <v>52</v>
      </c>
      <c r="B53" s="104">
        <v>1157.8243026783023</v>
      </c>
      <c r="C53" s="104">
        <v>1162.7814335903288</v>
      </c>
      <c r="D53" s="104">
        <v>1246.5420452858623</v>
      </c>
      <c r="E53" s="104">
        <v>1287.6985600872488</v>
      </c>
      <c r="F53" s="104">
        <v>1292.5040323628184</v>
      </c>
      <c r="G53" s="104">
        <v>1177.0624063567082</v>
      </c>
      <c r="H53" s="104">
        <v>1392.5283456900563</v>
      </c>
      <c r="I53" s="104">
        <v>1298.4464206634584</v>
      </c>
      <c r="J53" s="104">
        <v>1300.8631235276077</v>
      </c>
      <c r="K53" s="104">
        <v>1350.2335606080892</v>
      </c>
      <c r="L53" s="104">
        <v>1528.8050964087827</v>
      </c>
      <c r="M53" s="104">
        <v>1506.1573673253718</v>
      </c>
      <c r="N53" s="104">
        <v>1369.5161265892575</v>
      </c>
      <c r="O53" s="104">
        <v>1646.670046227146</v>
      </c>
      <c r="P53" s="104">
        <v>1641.5238662386737</v>
      </c>
      <c r="Q53" s="104">
        <v>1714.4597555466889</v>
      </c>
      <c r="R53" s="104">
        <v>1746.2030355021452</v>
      </c>
      <c r="S53" s="104">
        <v>1688.6454174276755</v>
      </c>
      <c r="T53" s="104">
        <v>1476.5878298150269</v>
      </c>
      <c r="U53" s="104">
        <v>1495.1705611663515</v>
      </c>
      <c r="V53" s="104">
        <v>1509.0267015335269</v>
      </c>
      <c r="W53" s="104">
        <v>1675.3598427892507</v>
      </c>
      <c r="DA53" s="132" t="s">
        <v>2459</v>
      </c>
    </row>
    <row r="54" spans="1:105" ht="12" customHeight="1" x14ac:dyDescent="0.25">
      <c r="A54" s="106" t="s">
        <v>122</v>
      </c>
      <c r="B54" s="101">
        <v>1825.8972588127169</v>
      </c>
      <c r="C54" s="101">
        <v>1900.8906640408584</v>
      </c>
      <c r="D54" s="101">
        <v>1980.0603636001924</v>
      </c>
      <c r="E54" s="101">
        <v>2005.6020915021118</v>
      </c>
      <c r="F54" s="101">
        <v>2020.5740295841965</v>
      </c>
      <c r="G54" s="101">
        <v>1881.8402074311855</v>
      </c>
      <c r="H54" s="101">
        <v>1970.041601598708</v>
      </c>
      <c r="I54" s="101">
        <v>1988.1459833848485</v>
      </c>
      <c r="J54" s="101">
        <v>1987.3165946872837</v>
      </c>
      <c r="K54" s="101">
        <v>2178.7373129186753</v>
      </c>
      <c r="L54" s="101">
        <v>2237.6159049311163</v>
      </c>
      <c r="M54" s="101">
        <v>2190.9851752596719</v>
      </c>
      <c r="N54" s="101">
        <v>2268.6836441504029</v>
      </c>
      <c r="O54" s="101">
        <v>2300.3436405167058</v>
      </c>
      <c r="P54" s="101">
        <v>2266.4768925008757</v>
      </c>
      <c r="Q54" s="101">
        <v>2265.6414527908105</v>
      </c>
      <c r="R54" s="101">
        <v>2263.3106377790282</v>
      </c>
      <c r="S54" s="101">
        <v>2202.1886781911412</v>
      </c>
      <c r="T54" s="101">
        <v>2115.5425712500491</v>
      </c>
      <c r="U54" s="101">
        <v>2180.2453251898046</v>
      </c>
      <c r="V54" s="101">
        <v>2149.7372409117243</v>
      </c>
      <c r="W54" s="101">
        <v>2454.9354607475111</v>
      </c>
      <c r="DA54" s="131" t="s">
        <v>2460</v>
      </c>
    </row>
    <row r="55" spans="1:105" ht="12" customHeight="1" x14ac:dyDescent="0.25">
      <c r="A55" s="107" t="s">
        <v>121</v>
      </c>
      <c r="B55" s="104">
        <v>1825.8972588127169</v>
      </c>
      <c r="C55" s="104">
        <v>1900.955787252909</v>
      </c>
      <c r="D55" s="104">
        <v>1980.0961436400871</v>
      </c>
      <c r="E55" s="104">
        <v>2005.7804150899012</v>
      </c>
      <c r="F55" s="104">
        <v>2021.057302817602</v>
      </c>
      <c r="G55" s="104">
        <v>1882.5252950152053</v>
      </c>
      <c r="H55" s="104">
        <v>1970.6188428784312</v>
      </c>
      <c r="I55" s="104">
        <v>1988.2370539811361</v>
      </c>
      <c r="J55" s="104">
        <v>1987.2770934971109</v>
      </c>
      <c r="K55" s="104">
        <v>2178.7411008516424</v>
      </c>
      <c r="L55" s="104">
        <v>2237.8748521916614</v>
      </c>
      <c r="M55" s="104">
        <v>2191.1870425810671</v>
      </c>
      <c r="N55" s="104">
        <v>2268.8739809612744</v>
      </c>
      <c r="O55" s="104">
        <v>2300.5068752383681</v>
      </c>
      <c r="P55" s="104">
        <v>2266.6037344689448</v>
      </c>
      <c r="Q55" s="104">
        <v>2264.7733317213952</v>
      </c>
      <c r="R55" s="104">
        <v>2262.6273727779617</v>
      </c>
      <c r="S55" s="104">
        <v>2203.0486210731001</v>
      </c>
      <c r="T55" s="104">
        <v>2115.7625160117127</v>
      </c>
      <c r="U55" s="104">
        <v>2180.5377150539089</v>
      </c>
      <c r="V55" s="104">
        <v>2149.9584566554804</v>
      </c>
      <c r="W55" s="104">
        <v>2455.1276008636387</v>
      </c>
      <c r="DA55" s="132" t="s">
        <v>2461</v>
      </c>
    </row>
    <row r="56" spans="1:105" ht="12" customHeight="1" x14ac:dyDescent="0.25">
      <c r="A56" s="108" t="s">
        <v>53</v>
      </c>
      <c r="B56" s="98">
        <v>683.60812807602701</v>
      </c>
      <c r="C56" s="98">
        <v>708.7301685645441</v>
      </c>
      <c r="D56" s="98">
        <v>740.44730133278608</v>
      </c>
      <c r="E56" s="98">
        <v>743.64690126111236</v>
      </c>
      <c r="F56" s="98">
        <v>747.90217255875541</v>
      </c>
      <c r="G56" s="98">
        <v>697.26575182931458</v>
      </c>
      <c r="H56" s="98">
        <v>607.06266898522688</v>
      </c>
      <c r="I56" s="98">
        <v>645.89996896560433</v>
      </c>
      <c r="J56" s="98">
        <v>701.973471604108</v>
      </c>
      <c r="K56" s="98">
        <v>788.56593673732755</v>
      </c>
      <c r="L56" s="98">
        <v>714.22934325175368</v>
      </c>
      <c r="M56" s="98">
        <v>762.15112998143309</v>
      </c>
      <c r="N56" s="98">
        <v>776.90240148495263</v>
      </c>
      <c r="O56" s="98">
        <v>676.00289774200473</v>
      </c>
      <c r="P56" s="98">
        <v>673.40547577307552</v>
      </c>
      <c r="Q56" s="98">
        <v>530.65371811800117</v>
      </c>
      <c r="R56" s="98">
        <v>478.66617563574891</v>
      </c>
      <c r="S56" s="98">
        <v>551.19228659838552</v>
      </c>
      <c r="T56" s="98">
        <v>609.45354363900469</v>
      </c>
      <c r="U56" s="98">
        <v>648.97637816609438</v>
      </c>
      <c r="V56" s="98">
        <v>658.84884088592253</v>
      </c>
      <c r="W56" s="98">
        <v>789.23203004488005</v>
      </c>
      <c r="DA56" s="63" t="s">
        <v>2462</v>
      </c>
    </row>
    <row r="57" spans="1:105" ht="12" customHeight="1" x14ac:dyDescent="0.25">
      <c r="A57" s="108" t="s">
        <v>52</v>
      </c>
      <c r="B57" s="98">
        <v>1142.2891307366901</v>
      </c>
      <c r="C57" s="98">
        <v>1192.2256186883649</v>
      </c>
      <c r="D57" s="98">
        <v>1239.6488423073015</v>
      </c>
      <c r="E57" s="98">
        <v>1262.1335138287891</v>
      </c>
      <c r="F57" s="98">
        <v>1273.1551302588471</v>
      </c>
      <c r="G57" s="98">
        <v>1185.2595431858913</v>
      </c>
      <c r="H57" s="98">
        <v>1363.5561738932045</v>
      </c>
      <c r="I57" s="98">
        <v>1342.3370850155316</v>
      </c>
      <c r="J57" s="98">
        <v>1285.3036218930029</v>
      </c>
      <c r="K57" s="98">
        <v>1390.1751641143148</v>
      </c>
      <c r="L57" s="98">
        <v>1523.6455089399078</v>
      </c>
      <c r="M57" s="98">
        <v>1429.035912599634</v>
      </c>
      <c r="N57" s="98">
        <v>1491.9715794763219</v>
      </c>
      <c r="O57" s="98">
        <v>1624.5039774963629</v>
      </c>
      <c r="P57" s="98">
        <v>1593.1982586958691</v>
      </c>
      <c r="Q57" s="98">
        <v>1734.1196136033941</v>
      </c>
      <c r="R57" s="98">
        <v>1783.9611971422128</v>
      </c>
      <c r="S57" s="98">
        <v>1651.8563344747145</v>
      </c>
      <c r="T57" s="98">
        <v>1506.3089723727076</v>
      </c>
      <c r="U57" s="98">
        <v>1531.5613368878148</v>
      </c>
      <c r="V57" s="98">
        <v>1491.1096157695581</v>
      </c>
      <c r="W57" s="98">
        <v>1665.8955708187589</v>
      </c>
      <c r="DA57" s="63" t="s">
        <v>2463</v>
      </c>
    </row>
    <row r="58" spans="1:105" ht="12" customHeight="1" x14ac:dyDescent="0.25">
      <c r="A58" s="121" t="s">
        <v>54</v>
      </c>
      <c r="B58" s="122">
        <v>275.40767519061575</v>
      </c>
      <c r="C58" s="122">
        <v>317.54143589220973</v>
      </c>
      <c r="D58" s="122">
        <v>333.01540292237797</v>
      </c>
      <c r="E58" s="122">
        <v>332.63176231105547</v>
      </c>
      <c r="F58" s="122">
        <v>354.48935588687283</v>
      </c>
      <c r="G58" s="122">
        <v>287.72247028129158</v>
      </c>
      <c r="H58" s="122">
        <v>335.55104190819679</v>
      </c>
      <c r="I58" s="122">
        <v>293.17368471813779</v>
      </c>
      <c r="J58" s="122">
        <v>317.43362097739458</v>
      </c>
      <c r="K58" s="122">
        <v>401.3774206810121</v>
      </c>
      <c r="L58" s="122">
        <v>406.27691179299239</v>
      </c>
      <c r="M58" s="122">
        <v>401.1346752008846</v>
      </c>
      <c r="N58" s="122">
        <v>413.11452313422791</v>
      </c>
      <c r="O58" s="122">
        <v>404.10911331562977</v>
      </c>
      <c r="P58" s="122">
        <v>421.72512178644598</v>
      </c>
      <c r="Q58" s="122">
        <v>406.25082873735448</v>
      </c>
      <c r="R58" s="122">
        <v>416.11670468576699</v>
      </c>
      <c r="S58" s="122">
        <v>417.95097573232482</v>
      </c>
      <c r="T58" s="122">
        <v>414.47596058793988</v>
      </c>
      <c r="U58" s="122">
        <v>425.08285689058437</v>
      </c>
      <c r="V58" s="122">
        <v>418.56889094565184</v>
      </c>
      <c r="W58" s="122">
        <v>476.75394807913153</v>
      </c>
      <c r="DA58" s="130" t="s">
        <v>2464</v>
      </c>
    </row>
    <row r="59" spans="1:105" ht="12" customHeight="1" x14ac:dyDescent="0.25">
      <c r="A59" s="97" t="s">
        <v>50</v>
      </c>
      <c r="B59" s="98">
        <v>276.62419831733695</v>
      </c>
      <c r="C59" s="98">
        <v>319.42302120849178</v>
      </c>
      <c r="D59" s="98">
        <v>337.20185184529248</v>
      </c>
      <c r="E59" s="98">
        <v>323.24690734955283</v>
      </c>
      <c r="F59" s="98">
        <v>351.69635837048156</v>
      </c>
      <c r="G59" s="98">
        <v>294.38790829226457</v>
      </c>
      <c r="H59" s="98">
        <v>337.12086337702425</v>
      </c>
      <c r="I59" s="98">
        <v>294.28297513852579</v>
      </c>
      <c r="J59" s="98">
        <v>314.6825310502453</v>
      </c>
      <c r="K59" s="98">
        <v>408.55536626981842</v>
      </c>
      <c r="L59" s="98">
        <v>439.41439935631928</v>
      </c>
      <c r="M59" s="98">
        <v>406.5714322293602</v>
      </c>
      <c r="N59" s="98">
        <v>345.9521125436026</v>
      </c>
      <c r="O59" s="98">
        <v>346.43094385398717</v>
      </c>
      <c r="P59" s="98">
        <v>387.45080697744328</v>
      </c>
      <c r="Q59" s="98">
        <v>428.39534862007122</v>
      </c>
      <c r="R59" s="98">
        <v>452.15586739042874</v>
      </c>
      <c r="S59" s="98">
        <v>434.99631638487836</v>
      </c>
      <c r="T59" s="98">
        <v>404.5536014832295</v>
      </c>
      <c r="U59" s="98">
        <v>414.53060047077656</v>
      </c>
      <c r="V59" s="98">
        <v>401.83698832111725</v>
      </c>
      <c r="W59" s="98">
        <v>507.08815987145584</v>
      </c>
      <c r="DA59" s="63" t="s">
        <v>2465</v>
      </c>
    </row>
    <row r="60" spans="1:105" ht="12" customHeight="1" x14ac:dyDescent="0.25">
      <c r="A60" s="109" t="s">
        <v>120</v>
      </c>
      <c r="B60" s="33">
        <v>275.39968676097374</v>
      </c>
      <c r="C60" s="33">
        <v>317.52941755217432</v>
      </c>
      <c r="D60" s="33">
        <v>332.99028846713668</v>
      </c>
      <c r="E60" s="33">
        <v>332.68506492476911</v>
      </c>
      <c r="F60" s="33">
        <v>354.50490298421539</v>
      </c>
      <c r="G60" s="33">
        <v>287.68580730562547</v>
      </c>
      <c r="H60" s="33">
        <v>335.54275770262598</v>
      </c>
      <c r="I60" s="33">
        <v>293.16808692334587</v>
      </c>
      <c r="J60" s="33">
        <v>317.44667327487633</v>
      </c>
      <c r="K60" s="33">
        <v>401.34592807916829</v>
      </c>
      <c r="L60" s="33">
        <v>406.14904652674107</v>
      </c>
      <c r="M60" s="33">
        <v>401.117643240571</v>
      </c>
      <c r="N60" s="33">
        <v>413.27603437912319</v>
      </c>
      <c r="O60" s="33">
        <v>404.22396834942595</v>
      </c>
      <c r="P60" s="33">
        <v>421.79450015444576</v>
      </c>
      <c r="Q60" s="33">
        <v>406.20041135518312</v>
      </c>
      <c r="R60" s="33">
        <v>416.02828996589108</v>
      </c>
      <c r="S60" s="33">
        <v>417.90883404233739</v>
      </c>
      <c r="T60" s="33">
        <v>414.49939315803556</v>
      </c>
      <c r="U60" s="33">
        <v>425.1074271114997</v>
      </c>
      <c r="V60" s="33">
        <v>418.60777277218074</v>
      </c>
      <c r="W60" s="33">
        <v>476.67948508830312</v>
      </c>
      <c r="DA60" s="60" t="s">
        <v>2466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11114.83976493218</v>
      </c>
      <c r="C62" s="117">
        <f t="shared" si="21"/>
        <v>12212.920803683137</v>
      </c>
      <c r="D62" s="117">
        <f t="shared" si="21"/>
        <v>11374.55091092317</v>
      </c>
      <c r="E62" s="117">
        <f t="shared" si="21"/>
        <v>11545.529754591484</v>
      </c>
      <c r="F62" s="117">
        <f t="shared" si="21"/>
        <v>10836.6844989367</v>
      </c>
      <c r="G62" s="117">
        <f t="shared" si="21"/>
        <v>12532.565916906055</v>
      </c>
      <c r="H62" s="117">
        <f t="shared" si="21"/>
        <v>11987.593721432835</v>
      </c>
      <c r="I62" s="117">
        <f t="shared" si="21"/>
        <v>11091.978475875067</v>
      </c>
      <c r="J62" s="117">
        <f t="shared" si="21"/>
        <v>11576.369926086731</v>
      </c>
      <c r="K62" s="117">
        <f t="shared" si="21"/>
        <v>12155.644569040356</v>
      </c>
      <c r="L62" s="117">
        <f t="shared" si="21"/>
        <v>13414.289425707771</v>
      </c>
      <c r="M62" s="117">
        <f t="shared" si="21"/>
        <v>12413.028667351626</v>
      </c>
      <c r="N62" s="117">
        <f t="shared" si="21"/>
        <v>13038.753177394157</v>
      </c>
      <c r="O62" s="117">
        <f t="shared" si="21"/>
        <v>13526.359251248681</v>
      </c>
      <c r="P62" s="117">
        <f t="shared" si="21"/>
        <v>11970.474643919844</v>
      </c>
      <c r="Q62" s="117">
        <f t="shared" si="21"/>
        <v>12797.912827297303</v>
      </c>
      <c r="R62" s="117">
        <f t="shared" ref="R62:V62" si="22">R63+R66+R68+R77</f>
        <v>13889.777430891134</v>
      </c>
      <c r="S62" s="117">
        <f t="shared" si="22"/>
        <v>13698.593653754431</v>
      </c>
      <c r="T62" s="117">
        <f t="shared" si="22"/>
        <v>12740.975797278819</v>
      </c>
      <c r="U62" s="117">
        <f t="shared" si="22"/>
        <v>13572.08028464621</v>
      </c>
      <c r="V62" s="117">
        <f t="shared" si="22"/>
        <v>13833.154732590017</v>
      </c>
      <c r="W62" s="117">
        <f t="shared" ref="W62" si="23">W63+W66+W68+W77</f>
        <v>15406.233217734816</v>
      </c>
      <c r="DA62" s="129" t="s">
        <v>2467</v>
      </c>
    </row>
    <row r="63" spans="1:105" ht="12.95" customHeight="1" x14ac:dyDescent="0.25">
      <c r="A63" s="121" t="s">
        <v>57</v>
      </c>
      <c r="B63" s="122">
        <f t="shared" ref="B63:Q63" si="24">SUM(B64:B65)</f>
        <v>9045.3736770899086</v>
      </c>
      <c r="C63" s="122">
        <f t="shared" si="24"/>
        <v>9975.8748395978237</v>
      </c>
      <c r="D63" s="122">
        <f t="shared" si="24"/>
        <v>9076.3223103544042</v>
      </c>
      <c r="E63" s="122">
        <f t="shared" si="24"/>
        <v>9221.7006387411147</v>
      </c>
      <c r="F63" s="122">
        <f t="shared" si="24"/>
        <v>8549.3686605153653</v>
      </c>
      <c r="G63" s="122">
        <f t="shared" si="24"/>
        <v>10261.307398087662</v>
      </c>
      <c r="H63" s="122">
        <f t="shared" si="24"/>
        <v>9628.0740217839539</v>
      </c>
      <c r="I63" s="122">
        <f t="shared" si="24"/>
        <v>8840.7774591876405</v>
      </c>
      <c r="J63" s="122">
        <f t="shared" si="24"/>
        <v>9267.8513317371871</v>
      </c>
      <c r="K63" s="122">
        <f t="shared" si="24"/>
        <v>9579.762577051777</v>
      </c>
      <c r="L63" s="122">
        <f t="shared" si="24"/>
        <v>10809.227042589762</v>
      </c>
      <c r="M63" s="122">
        <f t="shared" si="24"/>
        <v>9759.3506394257529</v>
      </c>
      <c r="N63" s="122">
        <f t="shared" si="24"/>
        <v>10345.311989451011</v>
      </c>
      <c r="O63" s="122">
        <f t="shared" si="24"/>
        <v>10867.256014071445</v>
      </c>
      <c r="P63" s="122">
        <f t="shared" si="24"/>
        <v>9234.6954891805144</v>
      </c>
      <c r="Q63" s="122">
        <f t="shared" si="24"/>
        <v>10154.561602319709</v>
      </c>
      <c r="R63" s="122">
        <f t="shared" ref="R63:V63" si="25">SUM(R64:R65)</f>
        <v>11218.694810002342</v>
      </c>
      <c r="S63" s="122">
        <f t="shared" si="25"/>
        <v>11043.927401028666</v>
      </c>
      <c r="T63" s="122">
        <f t="shared" si="25"/>
        <v>10214.677604109398</v>
      </c>
      <c r="U63" s="122">
        <f t="shared" si="25"/>
        <v>11019.315461267039</v>
      </c>
      <c r="V63" s="122">
        <f t="shared" si="25"/>
        <v>11259.530728473679</v>
      </c>
      <c r="W63" s="122">
        <f t="shared" ref="W63" si="26">SUM(W64:W65)</f>
        <v>12426.216616621885</v>
      </c>
      <c r="DA63" s="130" t="s">
        <v>2468</v>
      </c>
    </row>
    <row r="64" spans="1:105" ht="12" customHeight="1" x14ac:dyDescent="0.25">
      <c r="A64" s="97" t="s">
        <v>217</v>
      </c>
      <c r="B64" s="98">
        <v>8793.9398393838346</v>
      </c>
      <c r="C64" s="98">
        <v>9705.4533731896263</v>
      </c>
      <c r="D64" s="98">
        <v>8837.8506577023109</v>
      </c>
      <c r="E64" s="98">
        <v>8985.1127369283568</v>
      </c>
      <c r="F64" s="98">
        <v>8336.7902854785079</v>
      </c>
      <c r="G64" s="98">
        <v>10035.673414394525</v>
      </c>
      <c r="H64" s="98">
        <v>9415.136266823245</v>
      </c>
      <c r="I64" s="98">
        <v>8651.9411652053477</v>
      </c>
      <c r="J64" s="98">
        <v>9072.3261783118469</v>
      </c>
      <c r="K64" s="98">
        <v>9379.4627814198921</v>
      </c>
      <c r="L64" s="98">
        <v>10584.945497214487</v>
      </c>
      <c r="M64" s="98">
        <v>9558.843176657545</v>
      </c>
      <c r="N64" s="98">
        <v>10134.711715635429</v>
      </c>
      <c r="O64" s="98">
        <v>10648.090085949489</v>
      </c>
      <c r="P64" s="98">
        <v>9049.9656891988416</v>
      </c>
      <c r="Q64" s="98">
        <v>9952.9954923349615</v>
      </c>
      <c r="R64" s="98">
        <v>10997.266829855289</v>
      </c>
      <c r="S64" s="98">
        <v>10826.993396969556</v>
      </c>
      <c r="T64" s="98">
        <v>10014.8122054217</v>
      </c>
      <c r="U64" s="98">
        <v>10804.335047853156</v>
      </c>
      <c r="V64" s="98">
        <v>11040.31061389838</v>
      </c>
      <c r="W64" s="98">
        <v>12184.515832085917</v>
      </c>
      <c r="DA64" s="63" t="s">
        <v>2469</v>
      </c>
    </row>
    <row r="65" spans="1:105" ht="12" customHeight="1" x14ac:dyDescent="0.25">
      <c r="A65" s="97" t="s">
        <v>53</v>
      </c>
      <c r="B65" s="98">
        <v>251.43383770607403</v>
      </c>
      <c r="C65" s="98">
        <v>270.42146640819652</v>
      </c>
      <c r="D65" s="98">
        <v>238.47165265209318</v>
      </c>
      <c r="E65" s="98">
        <v>236.58790181275788</v>
      </c>
      <c r="F65" s="98">
        <v>212.57837503685704</v>
      </c>
      <c r="G65" s="98">
        <v>225.63398369313722</v>
      </c>
      <c r="H65" s="98">
        <v>212.93775496070876</v>
      </c>
      <c r="I65" s="98">
        <v>188.83629398229229</v>
      </c>
      <c r="J65" s="98">
        <v>195.52515342533965</v>
      </c>
      <c r="K65" s="98">
        <v>200.29979563188485</v>
      </c>
      <c r="L65" s="98">
        <v>224.28154537527507</v>
      </c>
      <c r="M65" s="98">
        <v>200.50746276820712</v>
      </c>
      <c r="N65" s="98">
        <v>210.60027381558288</v>
      </c>
      <c r="O65" s="98">
        <v>219.16592812195611</v>
      </c>
      <c r="P65" s="98">
        <v>184.72979998167253</v>
      </c>
      <c r="Q65" s="98">
        <v>201.5661099847475</v>
      </c>
      <c r="R65" s="98">
        <v>221.42798014705207</v>
      </c>
      <c r="S65" s="98">
        <v>216.93400405911015</v>
      </c>
      <c r="T65" s="98">
        <v>199.86539868769708</v>
      </c>
      <c r="U65" s="98">
        <v>214.98041341388225</v>
      </c>
      <c r="V65" s="98">
        <v>219.22011457529894</v>
      </c>
      <c r="W65" s="98">
        <v>241.70078453596795</v>
      </c>
      <c r="DA65" s="63" t="s">
        <v>2470</v>
      </c>
    </row>
    <row r="66" spans="1:105" ht="12.95" customHeight="1" x14ac:dyDescent="0.25">
      <c r="A66" s="121" t="s">
        <v>92</v>
      </c>
      <c r="B66" s="122">
        <f t="shared" ref="B66:W66" si="27">B67</f>
        <v>0.78135622670476801</v>
      </c>
      <c r="C66" s="122">
        <f t="shared" si="27"/>
        <v>1.0925590942703771</v>
      </c>
      <c r="D66" s="122">
        <f t="shared" si="27"/>
        <v>1.2833860593327571</v>
      </c>
      <c r="E66" s="122">
        <f t="shared" si="27"/>
        <v>2.5566898014676642</v>
      </c>
      <c r="F66" s="122">
        <f t="shared" si="27"/>
        <v>1.7950999125562648</v>
      </c>
      <c r="G66" s="122">
        <f t="shared" si="27"/>
        <v>2.2011667380000981</v>
      </c>
      <c r="H66" s="122">
        <f t="shared" si="27"/>
        <v>3.2384259515959553</v>
      </c>
      <c r="I66" s="122">
        <f t="shared" si="27"/>
        <v>3.6904742153422587</v>
      </c>
      <c r="J66" s="122">
        <f t="shared" si="27"/>
        <v>3.4516038687550479</v>
      </c>
      <c r="K66" s="122">
        <f t="shared" si="27"/>
        <v>3.641741821036848</v>
      </c>
      <c r="L66" s="122">
        <f t="shared" si="27"/>
        <v>4.1480259932731141</v>
      </c>
      <c r="M66" s="122">
        <f t="shared" si="27"/>
        <v>3.7867711008555696</v>
      </c>
      <c r="N66" s="122">
        <f t="shared" si="27"/>
        <v>4.1869541063286153</v>
      </c>
      <c r="O66" s="122">
        <f t="shared" si="27"/>
        <v>5.0566024477849343</v>
      </c>
      <c r="P66" s="122">
        <f t="shared" si="27"/>
        <v>3.0402466886433208</v>
      </c>
      <c r="Q66" s="122">
        <f t="shared" si="27"/>
        <v>5.1426012031615747</v>
      </c>
      <c r="R66" s="122">
        <f t="shared" si="27"/>
        <v>3.2062465209072011</v>
      </c>
      <c r="S66" s="122">
        <f t="shared" si="27"/>
        <v>4.5592650685237199</v>
      </c>
      <c r="T66" s="122">
        <f t="shared" si="27"/>
        <v>4.6995464185027913</v>
      </c>
      <c r="U66" s="122">
        <f t="shared" si="27"/>
        <v>5.4622710206691316</v>
      </c>
      <c r="V66" s="122">
        <f t="shared" si="27"/>
        <v>5.6109539196610108</v>
      </c>
      <c r="W66" s="122">
        <f t="shared" si="27"/>
        <v>4.7620992470199841</v>
      </c>
      <c r="DA66" s="130" t="s">
        <v>2471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0.78135622670476801</v>
      </c>
      <c r="C67" s="98">
        <f>IF(RES_hhdet_tes!C67=0,0,RES_hhdet_tes!C67*1000*11630/RES_hhdet_num!C62)</f>
        <v>1.0925590942703771</v>
      </c>
      <c r="D67" s="98">
        <f>IF(RES_hhdet_tes!D67=0,0,RES_hhdet_tes!D67*1000*11630/RES_hhdet_num!D62)</f>
        <v>1.2833860593327571</v>
      </c>
      <c r="E67" s="98">
        <f>IF(RES_hhdet_tes!E67=0,0,RES_hhdet_tes!E67*1000*11630/RES_hhdet_num!E62)</f>
        <v>2.5566898014676642</v>
      </c>
      <c r="F67" s="98">
        <f>IF(RES_hhdet_tes!F67=0,0,RES_hhdet_tes!F67*1000*11630/RES_hhdet_num!F62)</f>
        <v>1.7950999125562648</v>
      </c>
      <c r="G67" s="98">
        <f>IF(RES_hhdet_tes!G67=0,0,RES_hhdet_tes!G67*1000*11630/RES_hhdet_num!G62)</f>
        <v>2.2011667380000981</v>
      </c>
      <c r="H67" s="98">
        <f>IF(RES_hhdet_tes!H67=0,0,RES_hhdet_tes!H67*1000*11630/RES_hhdet_num!H62)</f>
        <v>3.2384259515959553</v>
      </c>
      <c r="I67" s="98">
        <f>IF(RES_hhdet_tes!I67=0,0,RES_hhdet_tes!I67*1000*11630/RES_hhdet_num!I62)</f>
        <v>3.6904742153422587</v>
      </c>
      <c r="J67" s="98">
        <f>IF(RES_hhdet_tes!J67=0,0,RES_hhdet_tes!J67*1000*11630/RES_hhdet_num!J62)</f>
        <v>3.4516038687550479</v>
      </c>
      <c r="K67" s="98">
        <f>IF(RES_hhdet_tes!K67=0,0,RES_hhdet_tes!K67*1000*11630/RES_hhdet_num!K62)</f>
        <v>3.641741821036848</v>
      </c>
      <c r="L67" s="98">
        <f>IF(RES_hhdet_tes!L67=0,0,RES_hhdet_tes!L67*1000*11630/RES_hhdet_num!L62)</f>
        <v>4.1480259932731141</v>
      </c>
      <c r="M67" s="98">
        <f>IF(RES_hhdet_tes!M67=0,0,RES_hhdet_tes!M67*1000*11630/RES_hhdet_num!M62)</f>
        <v>3.7867711008555696</v>
      </c>
      <c r="N67" s="98">
        <f>IF(RES_hhdet_tes!N67=0,0,RES_hhdet_tes!N67*1000*11630/RES_hhdet_num!N62)</f>
        <v>4.1869541063286153</v>
      </c>
      <c r="O67" s="98">
        <f>IF(RES_hhdet_tes!O67=0,0,RES_hhdet_tes!O67*1000*11630/RES_hhdet_num!O62)</f>
        <v>5.0566024477849343</v>
      </c>
      <c r="P67" s="98">
        <f>IF(RES_hhdet_tes!P67=0,0,RES_hhdet_tes!P67*1000*11630/RES_hhdet_num!P62)</f>
        <v>3.0402466886433208</v>
      </c>
      <c r="Q67" s="98">
        <f>IF(RES_hhdet_tes!Q67=0,0,RES_hhdet_tes!Q67*1000*11630/RES_hhdet_num!Q62)</f>
        <v>5.1426012031615747</v>
      </c>
      <c r="R67" s="98">
        <f>IF(RES_hhdet_tes!R67=0,0,RES_hhdet_tes!R67*1000*11630/RES_hhdet_num!R62)</f>
        <v>3.2062465209072011</v>
      </c>
      <c r="S67" s="98">
        <f>IF(RES_hhdet_tes!S67=0,0,RES_hhdet_tes!S67*1000*11630/RES_hhdet_num!S62)</f>
        <v>4.5592650685237199</v>
      </c>
      <c r="T67" s="98">
        <f>IF(RES_hhdet_tes!T67=0,0,RES_hhdet_tes!T67*1000*11630/RES_hhdet_num!T62)</f>
        <v>4.6995464185027913</v>
      </c>
      <c r="U67" s="98">
        <f>IF(RES_hhdet_tes!U67=0,0,RES_hhdet_tes!U67*1000*11630/RES_hhdet_num!U62)</f>
        <v>5.4622710206691316</v>
      </c>
      <c r="V67" s="98">
        <f>IF(RES_hhdet_tes!V67=0,0,RES_hhdet_tes!V67*1000*11630/RES_hhdet_num!V62)</f>
        <v>5.6109539196610108</v>
      </c>
      <c r="W67" s="98">
        <f>IF(RES_hhdet_tes!W67=0,0,RES_hhdet_tes!W67*1000*11630/RES_hhdet_num!W62)</f>
        <v>4.7620992470199841</v>
      </c>
      <c r="DA67" s="63" t="s">
        <v>2472</v>
      </c>
    </row>
    <row r="68" spans="1:105" ht="12" customHeight="1" x14ac:dyDescent="0.25">
      <c r="A68" s="121" t="s">
        <v>55</v>
      </c>
      <c r="B68" s="122">
        <v>1794.7334057502405</v>
      </c>
      <c r="C68" s="122">
        <v>1917.3815954691343</v>
      </c>
      <c r="D68" s="122">
        <v>1964.7625720572728</v>
      </c>
      <c r="E68" s="122">
        <v>1989.8049145823659</v>
      </c>
      <c r="F68" s="122">
        <v>1936.5487025194761</v>
      </c>
      <c r="G68" s="122">
        <v>1976.0763372516799</v>
      </c>
      <c r="H68" s="122">
        <v>2017.793983173724</v>
      </c>
      <c r="I68" s="122">
        <v>1955.7807796638042</v>
      </c>
      <c r="J68" s="122">
        <v>1987.9051180474862</v>
      </c>
      <c r="K68" s="122">
        <v>2170.2584258819211</v>
      </c>
      <c r="L68" s="122">
        <v>2194.6398688638847</v>
      </c>
      <c r="M68" s="122">
        <v>2246.3914567777674</v>
      </c>
      <c r="N68" s="122">
        <v>2277.4557715984906</v>
      </c>
      <c r="O68" s="122">
        <v>2248.8310279599891</v>
      </c>
      <c r="P68" s="122">
        <v>2311.1052367691777</v>
      </c>
      <c r="Q68" s="122">
        <v>2231.7353474302363</v>
      </c>
      <c r="R68" s="122">
        <v>2253.1832506372507</v>
      </c>
      <c r="S68" s="122">
        <v>2232.014812121326</v>
      </c>
      <c r="T68" s="122">
        <v>2108.7794419840475</v>
      </c>
      <c r="U68" s="122">
        <v>2123.2726103969076</v>
      </c>
      <c r="V68" s="122">
        <v>2148.7258079026583</v>
      </c>
      <c r="W68" s="122">
        <v>2498.2777002896792</v>
      </c>
      <c r="DA68" s="130" t="s">
        <v>2473</v>
      </c>
    </row>
    <row r="69" spans="1:105" ht="12" customHeight="1" x14ac:dyDescent="0.25">
      <c r="A69" s="97" t="s">
        <v>134</v>
      </c>
      <c r="B69" s="98">
        <v>1774.0418043715217</v>
      </c>
      <c r="C69" s="98">
        <v>1928.3149809003189</v>
      </c>
      <c r="D69" s="98">
        <v>1954.6511021040408</v>
      </c>
      <c r="E69" s="98">
        <v>1979.4816776419841</v>
      </c>
      <c r="F69" s="98">
        <v>1881.7214497574482</v>
      </c>
      <c r="G69" s="98">
        <v>2038.9503741223484</v>
      </c>
      <c r="H69" s="98">
        <v>2050.594257963829</v>
      </c>
      <c r="I69" s="98">
        <v>1936.1188008245942</v>
      </c>
      <c r="J69" s="98">
        <v>1989.6803841059293</v>
      </c>
      <c r="K69" s="98">
        <v>2166.158047142751</v>
      </c>
      <c r="L69" s="98">
        <v>2169.3816152295399</v>
      </c>
      <c r="M69" s="98">
        <v>2277.2325426511402</v>
      </c>
      <c r="N69" s="98">
        <v>2282.3948215900291</v>
      </c>
      <c r="O69" s="98">
        <v>2223.0418167486296</v>
      </c>
      <c r="P69" s="98">
        <v>2334.8130878345883</v>
      </c>
      <c r="Q69" s="98">
        <v>2216.3407487175318</v>
      </c>
      <c r="R69" s="98">
        <v>2251.1149590893797</v>
      </c>
      <c r="S69" s="98">
        <v>2250.1337955010313</v>
      </c>
      <c r="T69" s="98">
        <v>2107.8631246350683</v>
      </c>
      <c r="U69" s="98">
        <v>2097.5717873128892</v>
      </c>
      <c r="V69" s="98">
        <v>2151.4939086375607</v>
      </c>
      <c r="W69" s="98">
        <v>2520.7548204402142</v>
      </c>
      <c r="DA69" s="63" t="s">
        <v>2474</v>
      </c>
    </row>
    <row r="70" spans="1:105" ht="12" customHeight="1" x14ac:dyDescent="0.25">
      <c r="A70" s="97" t="s">
        <v>133</v>
      </c>
      <c r="B70" s="98">
        <v>1774.0418043715219</v>
      </c>
      <c r="C70" s="98">
        <v>1928.3105575562877</v>
      </c>
      <c r="D70" s="98">
        <v>1954.6620655667782</v>
      </c>
      <c r="E70" s="98">
        <v>1979.4381988819509</v>
      </c>
      <c r="F70" s="98">
        <v>1881.6500315654341</v>
      </c>
      <c r="G70" s="98">
        <v>2038.5092046512018</v>
      </c>
      <c r="H70" s="98">
        <v>2050.2814602707426</v>
      </c>
      <c r="I70" s="98">
        <v>1935.9106190163652</v>
      </c>
      <c r="J70" s="98">
        <v>1989.414875750525</v>
      </c>
      <c r="K70" s="98">
        <v>2165.6324000563518</v>
      </c>
      <c r="L70" s="98">
        <v>2169.0422306510027</v>
      </c>
      <c r="M70" s="98">
        <v>2276.8984053159379</v>
      </c>
      <c r="N70" s="98">
        <v>2282.2880389877378</v>
      </c>
      <c r="O70" s="98">
        <v>2223.0935974072368</v>
      </c>
      <c r="P70" s="98">
        <v>2334.6816211873092</v>
      </c>
      <c r="Q70" s="98">
        <v>2216.4675087422829</v>
      </c>
      <c r="R70" s="98">
        <v>2251.2460620007791</v>
      </c>
      <c r="S70" s="98">
        <v>2250.3482064822588</v>
      </c>
      <c r="T70" s="98">
        <v>2108.463165522066</v>
      </c>
      <c r="U70" s="98">
        <v>2098.1677721832639</v>
      </c>
      <c r="V70" s="98">
        <v>2151.5404687642144</v>
      </c>
      <c r="W70" s="98">
        <v>2520.3610060587484</v>
      </c>
      <c r="DA70" s="63" t="s">
        <v>2475</v>
      </c>
    </row>
    <row r="71" spans="1:105" ht="12" customHeight="1" x14ac:dyDescent="0.25">
      <c r="A71" s="100" t="s">
        <v>217</v>
      </c>
      <c r="B71" s="101">
        <v>663.82075572062877</v>
      </c>
      <c r="C71" s="101">
        <v>719.08221720536335</v>
      </c>
      <c r="D71" s="101">
        <v>730.70599732725088</v>
      </c>
      <c r="E71" s="101">
        <v>733.75112117717981</v>
      </c>
      <c r="F71" s="101">
        <v>695.49030678579197</v>
      </c>
      <c r="G71" s="101">
        <v>756.86387407129143</v>
      </c>
      <c r="H71" s="101">
        <v>632.89096988466895</v>
      </c>
      <c r="I71" s="101">
        <v>628.58211690416078</v>
      </c>
      <c r="J71" s="101">
        <v>702.98537080193614</v>
      </c>
      <c r="K71" s="101">
        <v>783.05736265483097</v>
      </c>
      <c r="L71" s="101">
        <v>690.05243920193016</v>
      </c>
      <c r="M71" s="101">
        <v>795.08727018123022</v>
      </c>
      <c r="N71" s="101">
        <v>781.99324859282763</v>
      </c>
      <c r="O71" s="101">
        <v>650.09273231486316</v>
      </c>
      <c r="P71" s="101">
        <v>696.86437461446769</v>
      </c>
      <c r="Q71" s="101">
        <v>518.25598684025601</v>
      </c>
      <c r="R71" s="101">
        <v>475.31857126327742</v>
      </c>
      <c r="S71" s="101">
        <v>564.19276231939978</v>
      </c>
      <c r="T71" s="101">
        <v>606.95527977685458</v>
      </c>
      <c r="U71" s="101">
        <v>622.09040788664504</v>
      </c>
      <c r="V71" s="101">
        <v>659.2858623982346</v>
      </c>
      <c r="W71" s="101">
        <v>812.34810942069532</v>
      </c>
      <c r="DA71" s="131" t="s">
        <v>2476</v>
      </c>
    </row>
    <row r="72" spans="1:105" ht="12" customHeight="1" x14ac:dyDescent="0.25">
      <c r="A72" s="103" t="s">
        <v>52</v>
      </c>
      <c r="B72" s="104">
        <v>1110.2210486508932</v>
      </c>
      <c r="C72" s="104">
        <v>1209.2283403509243</v>
      </c>
      <c r="D72" s="104">
        <v>1223.9560682395274</v>
      </c>
      <c r="E72" s="104">
        <v>1245.6870777047709</v>
      </c>
      <c r="F72" s="104">
        <v>1186.1597247796421</v>
      </c>
      <c r="G72" s="104">
        <v>1281.6453305799103</v>
      </c>
      <c r="H72" s="104">
        <v>1417.3904903860737</v>
      </c>
      <c r="I72" s="104">
        <v>1307.3285021122044</v>
      </c>
      <c r="J72" s="104">
        <v>1286.4295049485891</v>
      </c>
      <c r="K72" s="104">
        <v>1382.5750374015211</v>
      </c>
      <c r="L72" s="104">
        <v>1478.9897914490725</v>
      </c>
      <c r="M72" s="104">
        <v>1481.8111351347077</v>
      </c>
      <c r="N72" s="104">
        <v>1500.2947903949103</v>
      </c>
      <c r="O72" s="104">
        <v>1573.0008650923735</v>
      </c>
      <c r="P72" s="104">
        <v>1637.8172465728419</v>
      </c>
      <c r="Q72" s="104">
        <v>1698.2115219020266</v>
      </c>
      <c r="R72" s="104">
        <v>1775.9274907375018</v>
      </c>
      <c r="S72" s="104">
        <v>1686.1554441628591</v>
      </c>
      <c r="T72" s="104">
        <v>1501.5078857452111</v>
      </c>
      <c r="U72" s="104">
        <v>1476.0773642966185</v>
      </c>
      <c r="V72" s="104">
        <v>1492.25460636598</v>
      </c>
      <c r="W72" s="104">
        <v>1708.0128966380537</v>
      </c>
      <c r="DA72" s="132" t="s">
        <v>2477</v>
      </c>
    </row>
    <row r="73" spans="1:105" ht="12" customHeight="1" x14ac:dyDescent="0.25">
      <c r="A73" s="106" t="s">
        <v>122</v>
      </c>
      <c r="B73" s="101">
        <v>1825.8972588127172</v>
      </c>
      <c r="C73" s="101">
        <v>1900.8833627190511</v>
      </c>
      <c r="D73" s="101">
        <v>1980.035079325479</v>
      </c>
      <c r="E73" s="101">
        <v>2005.4244956161658</v>
      </c>
      <c r="F73" s="101">
        <v>2019.9130384189468</v>
      </c>
      <c r="G73" s="101">
        <v>1880.5751515404636</v>
      </c>
      <c r="H73" s="101">
        <v>1968.138427822498</v>
      </c>
      <c r="I73" s="101">
        <v>1986.0694093155535</v>
      </c>
      <c r="J73" s="101">
        <v>1985.2948178242343</v>
      </c>
      <c r="K73" s="101">
        <v>2176.6063886647767</v>
      </c>
      <c r="L73" s="101">
        <v>2236.1205345428198</v>
      </c>
      <c r="M73" s="101">
        <v>2189.9962878479319</v>
      </c>
      <c r="N73" s="101">
        <v>2267.9206832263085</v>
      </c>
      <c r="O73" s="101">
        <v>2300.1607131845985</v>
      </c>
      <c r="P73" s="101">
        <v>2264.2300273247415</v>
      </c>
      <c r="Q73" s="101">
        <v>2261.2774650660081</v>
      </c>
      <c r="R73" s="101">
        <v>2257.3008014525035</v>
      </c>
      <c r="S73" s="101">
        <v>2196.7286430766003</v>
      </c>
      <c r="T73" s="101">
        <v>2110.3145042254182</v>
      </c>
      <c r="U73" s="101">
        <v>2174.3085339309268</v>
      </c>
      <c r="V73" s="101">
        <v>2142.5756003866609</v>
      </c>
      <c r="W73" s="101">
        <v>2444.9016348620412</v>
      </c>
      <c r="DA73" s="131" t="s">
        <v>2478</v>
      </c>
    </row>
    <row r="74" spans="1:105" ht="12" customHeight="1" x14ac:dyDescent="0.25">
      <c r="A74" s="107" t="s">
        <v>121</v>
      </c>
      <c r="B74" s="104">
        <v>1825.8972588127169</v>
      </c>
      <c r="C74" s="104">
        <v>1900.9480655776892</v>
      </c>
      <c r="D74" s="104">
        <v>1980.0713684440318</v>
      </c>
      <c r="E74" s="104">
        <v>2005.5556840600289</v>
      </c>
      <c r="F74" s="104">
        <v>2020.1141878837711</v>
      </c>
      <c r="G74" s="104">
        <v>1880.6092414104596</v>
      </c>
      <c r="H74" s="104">
        <v>1968.1787242319117</v>
      </c>
      <c r="I74" s="104">
        <v>1985.7762417082163</v>
      </c>
      <c r="J74" s="104">
        <v>1985.0662370972323</v>
      </c>
      <c r="K74" s="104">
        <v>2176.7514049423698</v>
      </c>
      <c r="L74" s="104">
        <v>2236.2982932625887</v>
      </c>
      <c r="M74" s="104">
        <v>2189.9871458805619</v>
      </c>
      <c r="N74" s="104">
        <v>2267.8569118686055</v>
      </c>
      <c r="O74" s="104">
        <v>2299.8760177914878</v>
      </c>
      <c r="P74" s="104">
        <v>2264.4018369953587</v>
      </c>
      <c r="Q74" s="104">
        <v>2260.7576418717686</v>
      </c>
      <c r="R74" s="104">
        <v>2256.813171049931</v>
      </c>
      <c r="S74" s="104">
        <v>2197.9615527632172</v>
      </c>
      <c r="T74" s="104">
        <v>2110.8244180325141</v>
      </c>
      <c r="U74" s="104">
        <v>2174.8018334968165</v>
      </c>
      <c r="V74" s="104">
        <v>2142.9500614824656</v>
      </c>
      <c r="W74" s="104">
        <v>2445.3306358605851</v>
      </c>
      <c r="DA74" s="132" t="s">
        <v>2479</v>
      </c>
    </row>
    <row r="75" spans="1:105" ht="12" customHeight="1" x14ac:dyDescent="0.25">
      <c r="A75" s="108" t="s">
        <v>53</v>
      </c>
      <c r="B75" s="98">
        <v>683.60812807602713</v>
      </c>
      <c r="C75" s="98">
        <v>708.7272897052793</v>
      </c>
      <c r="D75" s="98">
        <v>740.43803676898267</v>
      </c>
      <c r="E75" s="98">
        <v>743.56358180464304</v>
      </c>
      <c r="F75" s="98">
        <v>747.55316824947556</v>
      </c>
      <c r="G75" s="98">
        <v>696.55606757657358</v>
      </c>
      <c r="H75" s="98">
        <v>606.31097367715142</v>
      </c>
      <c r="I75" s="98">
        <v>645.10054790687002</v>
      </c>
      <c r="J75" s="98">
        <v>701.19252236088505</v>
      </c>
      <c r="K75" s="98">
        <v>787.84579315629139</v>
      </c>
      <c r="L75" s="98">
        <v>713.72617630861271</v>
      </c>
      <c r="M75" s="98">
        <v>761.73377509187787</v>
      </c>
      <c r="N75" s="98">
        <v>776.5541391190385</v>
      </c>
      <c r="O75" s="98">
        <v>675.81752056850326</v>
      </c>
      <c r="P75" s="98">
        <v>672.75129445622031</v>
      </c>
      <c r="Q75" s="98">
        <v>529.71281126446979</v>
      </c>
      <c r="R75" s="98">
        <v>477.43616236046785</v>
      </c>
      <c r="S75" s="98">
        <v>549.91952630295395</v>
      </c>
      <c r="T75" s="98">
        <v>608.03110549224493</v>
      </c>
      <c r="U75" s="98">
        <v>647.26925261957717</v>
      </c>
      <c r="V75" s="98">
        <v>656.70113750964651</v>
      </c>
      <c r="W75" s="98">
        <v>786.08267089347805</v>
      </c>
      <c r="DA75" s="63" t="s">
        <v>2480</v>
      </c>
    </row>
    <row r="76" spans="1:105" ht="12" customHeight="1" x14ac:dyDescent="0.25">
      <c r="A76" s="108" t="s">
        <v>52</v>
      </c>
      <c r="B76" s="98">
        <v>1142.2891307366899</v>
      </c>
      <c r="C76" s="98">
        <v>1192.2207758724096</v>
      </c>
      <c r="D76" s="98">
        <v>1239.6333316750492</v>
      </c>
      <c r="E76" s="98">
        <v>1261.9921022553856</v>
      </c>
      <c r="F76" s="98">
        <v>1272.5610196342955</v>
      </c>
      <c r="G76" s="98">
        <v>1184.0531738338861</v>
      </c>
      <c r="H76" s="98">
        <v>1361.8677505547603</v>
      </c>
      <c r="I76" s="98">
        <v>1340.6756938013464</v>
      </c>
      <c r="J76" s="98">
        <v>1283.8737147363474</v>
      </c>
      <c r="K76" s="98">
        <v>1388.9056117860782</v>
      </c>
      <c r="L76" s="98">
        <v>1522.5721169539759</v>
      </c>
      <c r="M76" s="98">
        <v>1428.2533707886839</v>
      </c>
      <c r="N76" s="98">
        <v>1491.3027727495673</v>
      </c>
      <c r="O76" s="98">
        <v>1624.0584972229844</v>
      </c>
      <c r="P76" s="98">
        <v>1591.6505425391383</v>
      </c>
      <c r="Q76" s="98">
        <v>1731.044830607299</v>
      </c>
      <c r="R76" s="98">
        <v>1779.3770086894631</v>
      </c>
      <c r="S76" s="98">
        <v>1648.0420264602633</v>
      </c>
      <c r="T76" s="98">
        <v>1502.7933125402694</v>
      </c>
      <c r="U76" s="98">
        <v>1527.5325808772388</v>
      </c>
      <c r="V76" s="98">
        <v>1486.2489239728191</v>
      </c>
      <c r="W76" s="98">
        <v>1659.2479649671066</v>
      </c>
      <c r="DA76" s="63" t="s">
        <v>2481</v>
      </c>
    </row>
    <row r="77" spans="1:105" ht="12" customHeight="1" x14ac:dyDescent="0.25">
      <c r="A77" s="121" t="s">
        <v>54</v>
      </c>
      <c r="B77" s="122">
        <v>273.95132586532446</v>
      </c>
      <c r="C77" s="122">
        <v>318.57180952190902</v>
      </c>
      <c r="D77" s="122">
        <v>332.18264245216056</v>
      </c>
      <c r="E77" s="122">
        <v>331.46751146653605</v>
      </c>
      <c r="F77" s="122">
        <v>348.97203598930139</v>
      </c>
      <c r="G77" s="122">
        <v>292.98101482871397</v>
      </c>
      <c r="H77" s="122">
        <v>338.48729052356106</v>
      </c>
      <c r="I77" s="122">
        <v>291.72976280827947</v>
      </c>
      <c r="J77" s="122">
        <v>317.1618724333033</v>
      </c>
      <c r="K77" s="122">
        <v>401.98182428562149</v>
      </c>
      <c r="L77" s="122">
        <v>406.27448826085248</v>
      </c>
      <c r="M77" s="122">
        <v>403.49980004724887</v>
      </c>
      <c r="N77" s="122">
        <v>411.79846223832885</v>
      </c>
      <c r="O77" s="122">
        <v>405.21560676946183</v>
      </c>
      <c r="P77" s="122">
        <v>421.63367128150963</v>
      </c>
      <c r="Q77" s="122">
        <v>406.47327634419707</v>
      </c>
      <c r="R77" s="122">
        <v>414.69312373063485</v>
      </c>
      <c r="S77" s="122">
        <v>418.0921755359164</v>
      </c>
      <c r="T77" s="122">
        <v>412.8192047668723</v>
      </c>
      <c r="U77" s="122">
        <v>424.0299419615954</v>
      </c>
      <c r="V77" s="122">
        <v>419.28724229401905</v>
      </c>
      <c r="W77" s="122">
        <v>476.97680157623302</v>
      </c>
      <c r="DA77" s="130" t="s">
        <v>2482</v>
      </c>
    </row>
    <row r="78" spans="1:105" ht="12" customHeight="1" x14ac:dyDescent="0.25">
      <c r="A78" s="97" t="s">
        <v>192</v>
      </c>
      <c r="B78" s="98">
        <v>268.24894202147556</v>
      </c>
      <c r="C78" s="98">
        <v>322.66723230648762</v>
      </c>
      <c r="D78" s="98">
        <v>329.03306717007854</v>
      </c>
      <c r="E78" s="98">
        <v>326.76632219750877</v>
      </c>
      <c r="F78" s="98">
        <v>327.8222448394697</v>
      </c>
      <c r="G78" s="98">
        <v>313.12554710494919</v>
      </c>
      <c r="H78" s="98">
        <v>349.69747524414697</v>
      </c>
      <c r="I78" s="98">
        <v>286.28849429766484</v>
      </c>
      <c r="J78" s="98">
        <v>316.07982683634316</v>
      </c>
      <c r="K78" s="98">
        <v>404.38458303204516</v>
      </c>
      <c r="L78" s="98">
        <v>406.74708017282171</v>
      </c>
      <c r="M78" s="98">
        <v>412.39188708940605</v>
      </c>
      <c r="N78" s="98">
        <v>406.11074184621083</v>
      </c>
      <c r="O78" s="98">
        <v>409.14288933326145</v>
      </c>
      <c r="P78" s="98">
        <v>420.95101085854066</v>
      </c>
      <c r="Q78" s="98">
        <v>407.72064797499877</v>
      </c>
      <c r="R78" s="98">
        <v>408.01943808773621</v>
      </c>
      <c r="S78" s="98">
        <v>419.05224218693957</v>
      </c>
      <c r="T78" s="98">
        <v>403.77198711020912</v>
      </c>
      <c r="U78" s="98">
        <v>418.24543275561297</v>
      </c>
      <c r="V78" s="98">
        <v>422.83578617308467</v>
      </c>
      <c r="W78" s="98">
        <v>478.5057770580936</v>
      </c>
      <c r="DA78" s="63" t="s">
        <v>2483</v>
      </c>
    </row>
    <row r="79" spans="1:105" ht="12" customHeight="1" x14ac:dyDescent="0.25">
      <c r="A79" s="109" t="s">
        <v>120</v>
      </c>
      <c r="B79" s="33">
        <v>275.39968676097379</v>
      </c>
      <c r="C79" s="33">
        <v>317.52941755217427</v>
      </c>
      <c r="D79" s="33">
        <v>332.99028846713668</v>
      </c>
      <c r="E79" s="33">
        <v>332.68506492476905</v>
      </c>
      <c r="F79" s="33">
        <v>354.50490298421528</v>
      </c>
      <c r="G79" s="33">
        <v>287.68580730562542</v>
      </c>
      <c r="H79" s="33">
        <v>335.54275770262575</v>
      </c>
      <c r="I79" s="33">
        <v>293.1680869233461</v>
      </c>
      <c r="J79" s="33">
        <v>317.44667327487679</v>
      </c>
      <c r="K79" s="33">
        <v>401.34592807916903</v>
      </c>
      <c r="L79" s="33">
        <v>406.14904652674102</v>
      </c>
      <c r="M79" s="33">
        <v>401.11764324056952</v>
      </c>
      <c r="N79" s="33">
        <v>413.27603437912353</v>
      </c>
      <c r="O79" s="33">
        <v>404.2239683494268</v>
      </c>
      <c r="P79" s="33">
        <v>421.79450015444758</v>
      </c>
      <c r="Q79" s="33">
        <v>406.20041135518284</v>
      </c>
      <c r="R79" s="33">
        <v>416.02828996588966</v>
      </c>
      <c r="S79" s="33">
        <v>417.90883404233773</v>
      </c>
      <c r="T79" s="33">
        <v>414.49939315803533</v>
      </c>
      <c r="U79" s="33">
        <v>425.10742711149931</v>
      </c>
      <c r="V79" s="33">
        <v>418.60777277218278</v>
      </c>
      <c r="W79" s="33">
        <v>476.67948508830005</v>
      </c>
      <c r="DA79" s="60" t="s">
        <v>2484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11288.086267391152</v>
      </c>
      <c r="C81" s="117">
        <f t="shared" si="28"/>
        <v>12067.748986092391</v>
      </c>
      <c r="D81" s="117">
        <f t="shared" si="28"/>
        <v>11563.434119697207</v>
      </c>
      <c r="E81" s="117">
        <f t="shared" si="28"/>
        <v>11636.755739875975</v>
      </c>
      <c r="F81" s="117">
        <f t="shared" si="28"/>
        <v>11329.48156611215</v>
      </c>
      <c r="G81" s="117">
        <f t="shared" si="28"/>
        <v>11397.811931319653</v>
      </c>
      <c r="H81" s="117">
        <f t="shared" si="28"/>
        <v>11660.160509286974</v>
      </c>
      <c r="I81" s="117">
        <f t="shared" si="28"/>
        <v>11523.809281715521</v>
      </c>
      <c r="J81" s="117">
        <f t="shared" si="28"/>
        <v>11603.294418543337</v>
      </c>
      <c r="K81" s="117">
        <f t="shared" si="28"/>
        <v>11977.780803201307</v>
      </c>
      <c r="L81" s="117">
        <f t="shared" si="28"/>
        <v>13231.608667482293</v>
      </c>
      <c r="M81" s="117">
        <f t="shared" si="28"/>
        <v>12595.705755994779</v>
      </c>
      <c r="N81" s="117">
        <f t="shared" si="28"/>
        <v>13339.715157807374</v>
      </c>
      <c r="O81" s="117">
        <f t="shared" si="28"/>
        <v>13748.214018538773</v>
      </c>
      <c r="P81" s="117">
        <f t="shared" si="28"/>
        <v>12154.608629679406</v>
      </c>
      <c r="Q81" s="117">
        <f t="shared" si="28"/>
        <v>12965.309960676208</v>
      </c>
      <c r="R81" s="117">
        <f t="shared" ref="R81:V81" si="29">R82+R85+R87+R100</f>
        <v>13413.95534489095</v>
      </c>
      <c r="S81" s="117">
        <f t="shared" si="29"/>
        <v>13702.262347247184</v>
      </c>
      <c r="T81" s="117">
        <f t="shared" si="29"/>
        <v>12871.769237222623</v>
      </c>
      <c r="U81" s="117">
        <f t="shared" si="29"/>
        <v>13371.466118767881</v>
      </c>
      <c r="V81" s="117">
        <f t="shared" si="29"/>
        <v>13539.460850994561</v>
      </c>
      <c r="W81" s="117">
        <f t="shared" ref="W81" si="30">W82+W85+W87+W100</f>
        <v>16527.607267207117</v>
      </c>
      <c r="DA81" s="129" t="s">
        <v>2485</v>
      </c>
    </row>
    <row r="82" spans="1:105" ht="12.95" customHeight="1" x14ac:dyDescent="0.25">
      <c r="A82" s="121" t="s">
        <v>57</v>
      </c>
      <c r="B82" s="122">
        <f t="shared" ref="B82:Q82" si="31">SUM(B83:B84)</f>
        <v>9196.8706585925047</v>
      </c>
      <c r="C82" s="122">
        <f t="shared" si="31"/>
        <v>9847.8975387340452</v>
      </c>
      <c r="D82" s="122">
        <f t="shared" si="31"/>
        <v>9242.9425081770059</v>
      </c>
      <c r="E82" s="122">
        <f t="shared" si="31"/>
        <v>9303.0218848761415</v>
      </c>
      <c r="F82" s="122">
        <f t="shared" si="31"/>
        <v>8981.3076738911477</v>
      </c>
      <c r="G82" s="122">
        <f t="shared" si="31"/>
        <v>9253.2324257734144</v>
      </c>
      <c r="H82" s="122">
        <f t="shared" si="31"/>
        <v>9344.3260534861929</v>
      </c>
      <c r="I82" s="122">
        <f t="shared" si="31"/>
        <v>9217.4893626775392</v>
      </c>
      <c r="J82" s="122">
        <f t="shared" si="31"/>
        <v>9288.5152812709402</v>
      </c>
      <c r="K82" s="122">
        <f t="shared" si="31"/>
        <v>9413.9552053045973</v>
      </c>
      <c r="L82" s="122">
        <f t="shared" si="31"/>
        <v>10609.916638590763</v>
      </c>
      <c r="M82" s="122">
        <f t="shared" si="31"/>
        <v>9964.1688703873242</v>
      </c>
      <c r="N82" s="122">
        <f t="shared" si="31"/>
        <v>10618.033274685638</v>
      </c>
      <c r="O82" s="122">
        <f t="shared" si="31"/>
        <v>11090.799634602623</v>
      </c>
      <c r="P82" s="122">
        <f t="shared" si="31"/>
        <v>9404.019098248149</v>
      </c>
      <c r="Q82" s="122">
        <f t="shared" si="31"/>
        <v>10263.715936247314</v>
      </c>
      <c r="R82" s="122">
        <f t="shared" ref="R82:V82" si="32">SUM(R83:R84)</f>
        <v>10783.13542497958</v>
      </c>
      <c r="S82" s="122">
        <f t="shared" si="32"/>
        <v>11092.032209023495</v>
      </c>
      <c r="T82" s="122">
        <f t="shared" si="32"/>
        <v>10333.355716917285</v>
      </c>
      <c r="U82" s="122">
        <f t="shared" si="32"/>
        <v>10770.351268535398</v>
      </c>
      <c r="V82" s="122">
        <f t="shared" si="32"/>
        <v>10948.309828050687</v>
      </c>
      <c r="W82" s="122">
        <f t="shared" ref="W82" si="33">SUM(W83:W84)</f>
        <v>13596.46506207108</v>
      </c>
      <c r="DA82" s="130" t="s">
        <v>2486</v>
      </c>
    </row>
    <row r="83" spans="1:105" ht="12" customHeight="1" x14ac:dyDescent="0.25">
      <c r="A83" s="97" t="s">
        <v>204</v>
      </c>
      <c r="B83" s="98">
        <v>9092.8782584589753</v>
      </c>
      <c r="C83" s="98">
        <v>9739.3511568015092</v>
      </c>
      <c r="D83" s="98">
        <v>9144.2468526978719</v>
      </c>
      <c r="E83" s="98">
        <v>9206.0596144223618</v>
      </c>
      <c r="F83" s="98">
        <v>8890.6274446649441</v>
      </c>
      <c r="G83" s="98">
        <v>9170.7572630493414</v>
      </c>
      <c r="H83" s="98">
        <v>9260.5494388382467</v>
      </c>
      <c r="I83" s="98">
        <v>9137.7138768747009</v>
      </c>
      <c r="J83" s="98">
        <v>9209.1259065766662</v>
      </c>
      <c r="K83" s="98">
        <v>9334.2217386781904</v>
      </c>
      <c r="L83" s="98">
        <v>10520.748124740905</v>
      </c>
      <c r="M83" s="98">
        <v>9881.2606578830473</v>
      </c>
      <c r="N83" s="98">
        <v>10530.503330194628</v>
      </c>
      <c r="O83" s="98">
        <v>11000.23404082362</v>
      </c>
      <c r="P83" s="98">
        <v>9327.8582179953428</v>
      </c>
      <c r="Q83" s="98">
        <v>10181.240542680122</v>
      </c>
      <c r="R83" s="98">
        <v>10696.982699598406</v>
      </c>
      <c r="S83" s="98">
        <v>11003.84124945596</v>
      </c>
      <c r="T83" s="98">
        <v>10251.519968680846</v>
      </c>
      <c r="U83" s="98">
        <v>10685.306456823515</v>
      </c>
      <c r="V83" s="98">
        <v>10862.037720790398</v>
      </c>
      <c r="W83" s="98">
        <v>13489.430658145679</v>
      </c>
      <c r="DA83" s="63" t="s">
        <v>2487</v>
      </c>
    </row>
    <row r="84" spans="1:105" ht="12" customHeight="1" x14ac:dyDescent="0.25">
      <c r="A84" s="97" t="s">
        <v>53</v>
      </c>
      <c r="B84" s="98">
        <v>103.99240013352899</v>
      </c>
      <c r="C84" s="98">
        <v>108.54638193253507</v>
      </c>
      <c r="D84" s="98">
        <v>98.695655479133976</v>
      </c>
      <c r="E84" s="98">
        <v>96.962270453778942</v>
      </c>
      <c r="F84" s="98">
        <v>90.68022922620419</v>
      </c>
      <c r="G84" s="98">
        <v>82.475162724072604</v>
      </c>
      <c r="H84" s="98">
        <v>83.776614647945465</v>
      </c>
      <c r="I84" s="98">
        <v>79.775485802838503</v>
      </c>
      <c r="J84" s="98">
        <v>79.389374694273883</v>
      </c>
      <c r="K84" s="98">
        <v>79.73346662640769</v>
      </c>
      <c r="L84" s="98">
        <v>89.168513849858343</v>
      </c>
      <c r="M84" s="98">
        <v>82.908212504276122</v>
      </c>
      <c r="N84" s="98">
        <v>87.52994449101007</v>
      </c>
      <c r="O84" s="98">
        <v>90.565593779003635</v>
      </c>
      <c r="P84" s="98">
        <v>76.160880252805569</v>
      </c>
      <c r="Q84" s="98">
        <v>82.475393567191816</v>
      </c>
      <c r="R84" s="98">
        <v>86.152725381173752</v>
      </c>
      <c r="S84" s="98">
        <v>88.190959567535302</v>
      </c>
      <c r="T84" s="98">
        <v>81.835748236439784</v>
      </c>
      <c r="U84" s="98">
        <v>85.044811711883796</v>
      </c>
      <c r="V84" s="98">
        <v>86.272107260289687</v>
      </c>
      <c r="W84" s="98">
        <v>107.0344039254019</v>
      </c>
      <c r="DA84" s="63" t="s">
        <v>2488</v>
      </c>
    </row>
    <row r="85" spans="1:105" ht="12.95" customHeight="1" x14ac:dyDescent="0.25">
      <c r="A85" s="121" t="s">
        <v>92</v>
      </c>
      <c r="B85" s="122">
        <f t="shared" ref="B85:W85" si="34">B86</f>
        <v>0.78133495521679908</v>
      </c>
      <c r="C85" s="122">
        <f t="shared" si="34"/>
        <v>1.0793250589751493</v>
      </c>
      <c r="D85" s="122">
        <f t="shared" si="34"/>
        <v>1.272252597317066</v>
      </c>
      <c r="E85" s="122">
        <f t="shared" si="34"/>
        <v>2.4540052536390045</v>
      </c>
      <c r="F85" s="122">
        <f t="shared" si="34"/>
        <v>1.6670642255402066</v>
      </c>
      <c r="G85" s="122">
        <f t="shared" si="34"/>
        <v>1.9881873767830827</v>
      </c>
      <c r="H85" s="122">
        <f t="shared" si="34"/>
        <v>2.8263430701581527</v>
      </c>
      <c r="I85" s="122">
        <f t="shared" si="34"/>
        <v>3.2405522212570839</v>
      </c>
      <c r="J85" s="122">
        <f t="shared" si="34"/>
        <v>3.1951334259408837</v>
      </c>
      <c r="K85" s="122">
        <f t="shared" si="34"/>
        <v>3.5725617356435406</v>
      </c>
      <c r="L85" s="122">
        <f t="shared" si="34"/>
        <v>4.261584691813888</v>
      </c>
      <c r="M85" s="122">
        <f t="shared" si="34"/>
        <v>4.1035057832967858</v>
      </c>
      <c r="N85" s="122">
        <f t="shared" si="34"/>
        <v>4.8363822541565282</v>
      </c>
      <c r="O85" s="122">
        <f t="shared" si="34"/>
        <v>6.243578281315215</v>
      </c>
      <c r="P85" s="122">
        <f t="shared" si="34"/>
        <v>3.8596115741754065</v>
      </c>
      <c r="Q85" s="122">
        <f t="shared" si="34"/>
        <v>6.5049137895200646</v>
      </c>
      <c r="R85" s="122">
        <f t="shared" si="34"/>
        <v>3.7603127810693144</v>
      </c>
      <c r="S85" s="122">
        <f t="shared" si="34"/>
        <v>4.6756138899259758</v>
      </c>
      <c r="T85" s="122">
        <f t="shared" si="34"/>
        <v>4.2924979248931043</v>
      </c>
      <c r="U85" s="122">
        <f t="shared" si="34"/>
        <v>4.606334459188834</v>
      </c>
      <c r="V85" s="122">
        <f t="shared" si="34"/>
        <v>4.5904748809255649</v>
      </c>
      <c r="W85" s="122">
        <f t="shared" si="34"/>
        <v>4.0136047187605763</v>
      </c>
      <c r="DA85" s="130" t="s">
        <v>2489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0.78133495521679908</v>
      </c>
      <c r="C86" s="98">
        <f>IF(RES_hhdet_tes!C86=0,0,RES_hhdet_tes!C86*1000*11630/RES_hhdet_num!C81)</f>
        <v>1.0793250589751493</v>
      </c>
      <c r="D86" s="98">
        <f>IF(RES_hhdet_tes!D86=0,0,RES_hhdet_tes!D86*1000*11630/RES_hhdet_num!D81)</f>
        <v>1.272252597317066</v>
      </c>
      <c r="E86" s="98">
        <f>IF(RES_hhdet_tes!E86=0,0,RES_hhdet_tes!E86*1000*11630/RES_hhdet_num!E81)</f>
        <v>2.4540052536390045</v>
      </c>
      <c r="F86" s="98">
        <f>IF(RES_hhdet_tes!F86=0,0,RES_hhdet_tes!F86*1000*11630/RES_hhdet_num!F81)</f>
        <v>1.6670642255402066</v>
      </c>
      <c r="G86" s="98">
        <f>IF(RES_hhdet_tes!G86=0,0,RES_hhdet_tes!G86*1000*11630/RES_hhdet_num!G81)</f>
        <v>1.9881873767830827</v>
      </c>
      <c r="H86" s="98">
        <f>IF(RES_hhdet_tes!H86=0,0,RES_hhdet_tes!H86*1000*11630/RES_hhdet_num!H81)</f>
        <v>2.8263430701581527</v>
      </c>
      <c r="I86" s="98">
        <f>IF(RES_hhdet_tes!I86=0,0,RES_hhdet_tes!I86*1000*11630/RES_hhdet_num!I81)</f>
        <v>3.2405522212570839</v>
      </c>
      <c r="J86" s="98">
        <f>IF(RES_hhdet_tes!J86=0,0,RES_hhdet_tes!J86*1000*11630/RES_hhdet_num!J81)</f>
        <v>3.1951334259408837</v>
      </c>
      <c r="K86" s="98">
        <f>IF(RES_hhdet_tes!K86=0,0,RES_hhdet_tes!K86*1000*11630/RES_hhdet_num!K81)</f>
        <v>3.5725617356435406</v>
      </c>
      <c r="L86" s="98">
        <f>IF(RES_hhdet_tes!L86=0,0,RES_hhdet_tes!L86*1000*11630/RES_hhdet_num!L81)</f>
        <v>4.261584691813888</v>
      </c>
      <c r="M86" s="98">
        <f>IF(RES_hhdet_tes!M86=0,0,RES_hhdet_tes!M86*1000*11630/RES_hhdet_num!M81)</f>
        <v>4.1035057832967858</v>
      </c>
      <c r="N86" s="98">
        <f>IF(RES_hhdet_tes!N86=0,0,RES_hhdet_tes!N86*1000*11630/RES_hhdet_num!N81)</f>
        <v>4.8363822541565282</v>
      </c>
      <c r="O86" s="98">
        <f>IF(RES_hhdet_tes!O86=0,0,RES_hhdet_tes!O86*1000*11630/RES_hhdet_num!O81)</f>
        <v>6.243578281315215</v>
      </c>
      <c r="P86" s="98">
        <f>IF(RES_hhdet_tes!P86=0,0,RES_hhdet_tes!P86*1000*11630/RES_hhdet_num!P81)</f>
        <v>3.8596115741754065</v>
      </c>
      <c r="Q86" s="98">
        <f>IF(RES_hhdet_tes!Q86=0,0,RES_hhdet_tes!Q86*1000*11630/RES_hhdet_num!Q81)</f>
        <v>6.5049137895200646</v>
      </c>
      <c r="R86" s="98">
        <f>IF(RES_hhdet_tes!R86=0,0,RES_hhdet_tes!R86*1000*11630/RES_hhdet_num!R81)</f>
        <v>3.7603127810693144</v>
      </c>
      <c r="S86" s="98">
        <f>IF(RES_hhdet_tes!S86=0,0,RES_hhdet_tes!S86*1000*11630/RES_hhdet_num!S81)</f>
        <v>4.6756138899259758</v>
      </c>
      <c r="T86" s="98">
        <f>IF(RES_hhdet_tes!T86=0,0,RES_hhdet_tes!T86*1000*11630/RES_hhdet_num!T81)</f>
        <v>4.2924979248931043</v>
      </c>
      <c r="U86" s="98">
        <f>IF(RES_hhdet_tes!U86=0,0,RES_hhdet_tes!U86*1000*11630/RES_hhdet_num!U81)</f>
        <v>4.606334459188834</v>
      </c>
      <c r="V86" s="98">
        <f>IF(RES_hhdet_tes!V86=0,0,RES_hhdet_tes!V86*1000*11630/RES_hhdet_num!V81)</f>
        <v>4.5904748809255649</v>
      </c>
      <c r="W86" s="98">
        <f>IF(RES_hhdet_tes!W86=0,0,RES_hhdet_tes!W86*1000*11630/RES_hhdet_num!W81)</f>
        <v>4.0136047187605763</v>
      </c>
      <c r="DA86" s="63" t="s">
        <v>2490</v>
      </c>
    </row>
    <row r="87" spans="1:105" ht="12" customHeight="1" x14ac:dyDescent="0.25">
      <c r="A87" s="121" t="s">
        <v>55</v>
      </c>
      <c r="B87" s="122">
        <v>1815.3887192354086</v>
      </c>
      <c r="C87" s="122">
        <v>1901.09199473484</v>
      </c>
      <c r="D87" s="122">
        <v>1985.9078543107944</v>
      </c>
      <c r="E87" s="122">
        <v>1999.0272400277336</v>
      </c>
      <c r="F87" s="122">
        <v>1993.3910659241703</v>
      </c>
      <c r="G87" s="122">
        <v>1855.7080586402526</v>
      </c>
      <c r="H87" s="122">
        <v>1977.0749473260057</v>
      </c>
      <c r="I87" s="122">
        <v>2009.065309425139</v>
      </c>
      <c r="J87" s="122">
        <v>1994.2164200835277</v>
      </c>
      <c r="K87" s="122">
        <v>2159.3376172923204</v>
      </c>
      <c r="L87" s="122">
        <v>2212.2664184745918</v>
      </c>
      <c r="M87" s="122">
        <v>2224.9531560024452</v>
      </c>
      <c r="N87" s="122">
        <v>2301.4351051298331</v>
      </c>
      <c r="O87" s="122">
        <v>2246.3741964370211</v>
      </c>
      <c r="P87" s="122">
        <v>2323.2025324475489</v>
      </c>
      <c r="Q87" s="122">
        <v>2287.9790820891635</v>
      </c>
      <c r="R87" s="122">
        <v>2213.7181128818252</v>
      </c>
      <c r="S87" s="122">
        <v>2187.5673905030344</v>
      </c>
      <c r="T87" s="122">
        <v>2120.7659793002786</v>
      </c>
      <c r="U87" s="122">
        <v>2172.1322018472765</v>
      </c>
      <c r="V87" s="122">
        <v>2167.9675436166635</v>
      </c>
      <c r="W87" s="122">
        <v>2450.1384629431682</v>
      </c>
      <c r="DA87" s="130" t="s">
        <v>2491</v>
      </c>
    </row>
    <row r="88" spans="1:105" ht="12" customHeight="1" x14ac:dyDescent="0.25">
      <c r="A88" s="97" t="s">
        <v>132</v>
      </c>
      <c r="B88" s="98">
        <v>1804.1824083241579</v>
      </c>
      <c r="C88" s="98">
        <v>1903.66787095422</v>
      </c>
      <c r="D88" s="98">
        <v>1990.7329424124923</v>
      </c>
      <c r="E88" s="98">
        <v>1997.7798103128764</v>
      </c>
      <c r="F88" s="98">
        <v>1978.4180521024009</v>
      </c>
      <c r="G88" s="98">
        <v>1834.3430718987829</v>
      </c>
      <c r="H88" s="98">
        <v>1983.5871066761069</v>
      </c>
      <c r="I88" s="98">
        <v>2023.4241603173862</v>
      </c>
      <c r="J88" s="98">
        <v>1995.6548709159765</v>
      </c>
      <c r="K88" s="98">
        <v>2152.7867634221739</v>
      </c>
      <c r="L88" s="98">
        <v>2199.0508287673365</v>
      </c>
      <c r="M88" s="98">
        <v>2250.1589404856122</v>
      </c>
      <c r="N88" s="98">
        <v>2325.525683909716</v>
      </c>
      <c r="O88" s="98">
        <v>2211.1287814400521</v>
      </c>
      <c r="P88" s="98">
        <v>2364.181252134877</v>
      </c>
      <c r="Q88" s="98">
        <v>2303.5210572129458</v>
      </c>
      <c r="R88" s="98">
        <v>2179.0635755800195</v>
      </c>
      <c r="S88" s="98">
        <v>2176.148074255259</v>
      </c>
      <c r="T88" s="98">
        <v>2123.2344741440747</v>
      </c>
      <c r="U88" s="98">
        <v>2166.6387036673405</v>
      </c>
      <c r="V88" s="98">
        <v>2180.3634024841999</v>
      </c>
      <c r="W88" s="98">
        <v>2451.9919269031902</v>
      </c>
      <c r="DA88" s="63" t="s">
        <v>2492</v>
      </c>
    </row>
    <row r="89" spans="1:105" ht="12" customHeight="1" x14ac:dyDescent="0.25">
      <c r="A89" s="97" t="s">
        <v>131</v>
      </c>
      <c r="B89" s="98">
        <v>1804.1824083241581</v>
      </c>
      <c r="C89" s="98">
        <v>1903.6740697843375</v>
      </c>
      <c r="D89" s="98">
        <v>1990.7399237731167</v>
      </c>
      <c r="E89" s="98">
        <v>1997.783474163421</v>
      </c>
      <c r="F89" s="98">
        <v>1978.4100146068383</v>
      </c>
      <c r="G89" s="98">
        <v>1834.2451699258356</v>
      </c>
      <c r="H89" s="98">
        <v>1983.539428442183</v>
      </c>
      <c r="I89" s="98">
        <v>2023.3668507965142</v>
      </c>
      <c r="J89" s="98">
        <v>1995.5910452755202</v>
      </c>
      <c r="K89" s="98">
        <v>2152.4423923524837</v>
      </c>
      <c r="L89" s="98">
        <v>2198.8784359587917</v>
      </c>
      <c r="M89" s="98">
        <v>2249.9906512297766</v>
      </c>
      <c r="N89" s="98">
        <v>2325.4852825041376</v>
      </c>
      <c r="O89" s="98">
        <v>2211.2417432880338</v>
      </c>
      <c r="P89" s="98">
        <v>2364.0798178712553</v>
      </c>
      <c r="Q89" s="98">
        <v>2303.4790471434735</v>
      </c>
      <c r="R89" s="98">
        <v>2179.2210756578484</v>
      </c>
      <c r="S89" s="98">
        <v>2176.4375003316677</v>
      </c>
      <c r="T89" s="98">
        <v>2123.6391823987929</v>
      </c>
      <c r="U89" s="98">
        <v>2166.9799059161219</v>
      </c>
      <c r="V89" s="98">
        <v>2180.3990302549801</v>
      </c>
      <c r="W89" s="98">
        <v>2452.4256781566551</v>
      </c>
      <c r="DA89" s="63" t="s">
        <v>2493</v>
      </c>
    </row>
    <row r="90" spans="1:105" ht="12" customHeight="1" x14ac:dyDescent="0.25">
      <c r="A90" s="100" t="s">
        <v>204</v>
      </c>
      <c r="B90" s="101">
        <v>675.26500760289935</v>
      </c>
      <c r="C90" s="101">
        <v>709.7341390690367</v>
      </c>
      <c r="D90" s="101">
        <v>744.39266317770023</v>
      </c>
      <c r="E90" s="101">
        <v>740.67237314311728</v>
      </c>
      <c r="F90" s="101">
        <v>731.93646138694521</v>
      </c>
      <c r="G90" s="101">
        <v>679.09593385499761</v>
      </c>
      <c r="H90" s="101">
        <v>611.33355098659729</v>
      </c>
      <c r="I90" s="101">
        <v>657.93483812227839</v>
      </c>
      <c r="J90" s="101">
        <v>705.25856068802966</v>
      </c>
      <c r="K90" s="101">
        <v>778.10505083562407</v>
      </c>
      <c r="L90" s="101">
        <v>700.09298838588143</v>
      </c>
      <c r="M90" s="101">
        <v>785.21227846817726</v>
      </c>
      <c r="N90" s="101">
        <v>797.50952824052592</v>
      </c>
      <c r="O90" s="101">
        <v>646.42685543281368</v>
      </c>
      <c r="P90" s="101">
        <v>706.27415704195869</v>
      </c>
      <c r="Q90" s="101">
        <v>540.54800063423568</v>
      </c>
      <c r="R90" s="101">
        <v>459.20423565481155</v>
      </c>
      <c r="S90" s="101">
        <v>544.25804202646214</v>
      </c>
      <c r="T90" s="101">
        <v>611.57168490179777</v>
      </c>
      <c r="U90" s="101">
        <v>643.45818527711879</v>
      </c>
      <c r="V90" s="101">
        <v>668.62377626960551</v>
      </c>
      <c r="W90" s="101">
        <v>789.34313475247723</v>
      </c>
      <c r="DA90" s="131" t="s">
        <v>2494</v>
      </c>
    </row>
    <row r="91" spans="1:105" ht="12" customHeight="1" x14ac:dyDescent="0.25">
      <c r="A91" s="103" t="s">
        <v>52</v>
      </c>
      <c r="B91" s="104">
        <v>1128.9174007212587</v>
      </c>
      <c r="C91" s="104">
        <v>1193.9399307153005</v>
      </c>
      <c r="D91" s="104">
        <v>1246.3472605954166</v>
      </c>
      <c r="E91" s="104">
        <v>1257.111101020304</v>
      </c>
      <c r="F91" s="104">
        <v>1246.4735532198929</v>
      </c>
      <c r="G91" s="104">
        <v>1155.1492360708382</v>
      </c>
      <c r="H91" s="104">
        <v>1372.2058774555858</v>
      </c>
      <c r="I91" s="104">
        <v>1365.4320126742359</v>
      </c>
      <c r="J91" s="104">
        <v>1290.3324845874902</v>
      </c>
      <c r="K91" s="104">
        <v>1374.3373415168594</v>
      </c>
      <c r="L91" s="104">
        <v>1498.78544757291</v>
      </c>
      <c r="M91" s="104">
        <v>1464.778372761599</v>
      </c>
      <c r="N91" s="104">
        <v>1527.9757542636114</v>
      </c>
      <c r="O91" s="104">
        <v>1564.8148878552201</v>
      </c>
      <c r="P91" s="104">
        <v>1657.8056608292966</v>
      </c>
      <c r="Q91" s="104">
        <v>1762.9310465092371</v>
      </c>
      <c r="R91" s="104">
        <v>1720.0168400030364</v>
      </c>
      <c r="S91" s="104">
        <v>1632.1794583052058</v>
      </c>
      <c r="T91" s="104">
        <v>1512.0674974969954</v>
      </c>
      <c r="U91" s="104">
        <v>1523.5217206390032</v>
      </c>
      <c r="V91" s="104">
        <v>1511.7752539853748</v>
      </c>
      <c r="W91" s="104">
        <v>1663.0825434041781</v>
      </c>
      <c r="DA91" s="132" t="s">
        <v>2495</v>
      </c>
    </row>
    <row r="92" spans="1:105" ht="12" customHeight="1" x14ac:dyDescent="0.25">
      <c r="A92" s="106" t="s">
        <v>124</v>
      </c>
      <c r="B92" s="101">
        <v>1991.1369314286542</v>
      </c>
      <c r="C92" s="101">
        <v>1778.6760074547005</v>
      </c>
      <c r="D92" s="101">
        <v>1934.8011066078996</v>
      </c>
      <c r="E92" s="101">
        <v>1793.3591617135382</v>
      </c>
      <c r="F92" s="101">
        <v>1800.507610961052</v>
      </c>
      <c r="G92" s="101">
        <v>2078.9309849246347</v>
      </c>
      <c r="H92" s="101">
        <v>1955.2826892413898</v>
      </c>
      <c r="I92" s="101">
        <v>2094.1676785795157</v>
      </c>
      <c r="J92" s="101">
        <v>2299.1207940698337</v>
      </c>
      <c r="K92" s="101">
        <v>1852.8456470149886</v>
      </c>
      <c r="L92" s="101">
        <v>2047.931366158705</v>
      </c>
      <c r="M92" s="101">
        <v>2226.8017827093117</v>
      </c>
      <c r="N92" s="101">
        <v>2269.7064896359575</v>
      </c>
      <c r="O92" s="101">
        <v>2178.8856521002854</v>
      </c>
      <c r="P92" s="101">
        <v>2342.7015965603691</v>
      </c>
      <c r="Q92" s="101">
        <v>2414.8216791280593</v>
      </c>
      <c r="R92" s="101">
        <v>2096.4050164057035</v>
      </c>
      <c r="S92" s="101">
        <v>2198.7950231644904</v>
      </c>
      <c r="T92" s="101">
        <v>2086.3980666104258</v>
      </c>
      <c r="U92" s="101">
        <v>2121.6189322176911</v>
      </c>
      <c r="V92" s="101">
        <v>2054.8232178618978</v>
      </c>
      <c r="W92" s="101">
        <v>2622.5697613386214</v>
      </c>
      <c r="DA92" s="131" t="s">
        <v>2496</v>
      </c>
    </row>
    <row r="93" spans="1:105" ht="12" customHeight="1" x14ac:dyDescent="0.25">
      <c r="A93" s="107" t="s">
        <v>123</v>
      </c>
      <c r="B93" s="104">
        <v>1991.1369314286542</v>
      </c>
      <c r="C93" s="104">
        <v>1778.6903356149519</v>
      </c>
      <c r="D93" s="104">
        <v>1934.9097019966953</v>
      </c>
      <c r="E93" s="104">
        <v>1793.555972206276</v>
      </c>
      <c r="F93" s="104">
        <v>1800.4818141652454</v>
      </c>
      <c r="G93" s="104">
        <v>2078.286554877965</v>
      </c>
      <c r="H93" s="104">
        <v>1955.175758810889</v>
      </c>
      <c r="I93" s="104">
        <v>2094.3386605977539</v>
      </c>
      <c r="J93" s="104">
        <v>2299.3653159166079</v>
      </c>
      <c r="K93" s="104">
        <v>1852.9229905469424</v>
      </c>
      <c r="L93" s="104">
        <v>2047.7512264292366</v>
      </c>
      <c r="M93" s="104">
        <v>2226.2805933766776</v>
      </c>
      <c r="N93" s="104">
        <v>2268.8588721446763</v>
      </c>
      <c r="O93" s="104">
        <v>2178.2038242793546</v>
      </c>
      <c r="P93" s="104">
        <v>2343.3281299383266</v>
      </c>
      <c r="Q93" s="104">
        <v>2416.420845724127</v>
      </c>
      <c r="R93" s="104">
        <v>2097.464619775983</v>
      </c>
      <c r="S93" s="104">
        <v>2201.218289263868</v>
      </c>
      <c r="T93" s="104">
        <v>2090.9973448758196</v>
      </c>
      <c r="U93" s="104">
        <v>2128.3045470778857</v>
      </c>
      <c r="V93" s="104">
        <v>2060.2114073202188</v>
      </c>
      <c r="W93" s="104">
        <v>2622.2314318584254</v>
      </c>
      <c r="DA93" s="132" t="s">
        <v>2497</v>
      </c>
    </row>
    <row r="94" spans="1:105" ht="12" customHeight="1" x14ac:dyDescent="0.25">
      <c r="A94" s="108" t="s">
        <v>50</v>
      </c>
      <c r="B94" s="98">
        <v>746.17288775214695</v>
      </c>
      <c r="C94" s="98">
        <v>663.66938825776936</v>
      </c>
      <c r="D94" s="98">
        <v>722.88920311561083</v>
      </c>
      <c r="E94" s="98">
        <v>663.80252736029024</v>
      </c>
      <c r="F94" s="98">
        <v>664.60510970180178</v>
      </c>
      <c r="G94" s="98">
        <v>771.48174282790842</v>
      </c>
      <c r="H94" s="98">
        <v>601.5529819292243</v>
      </c>
      <c r="I94" s="98">
        <v>681.05557178636298</v>
      </c>
      <c r="J94" s="98">
        <v>815.67011790689889</v>
      </c>
      <c r="K94" s="98">
        <v>667.57715189579574</v>
      </c>
      <c r="L94" s="98">
        <v>648.39675442339853</v>
      </c>
      <c r="M94" s="98">
        <v>774.4053539222225</v>
      </c>
      <c r="N94" s="98">
        <v>774.37565693787462</v>
      </c>
      <c r="O94" s="98">
        <v>631.11480142048038</v>
      </c>
      <c r="P94" s="98">
        <v>694.15045474891701</v>
      </c>
      <c r="Q94" s="98">
        <v>562.51605849925875</v>
      </c>
      <c r="R94" s="98">
        <v>442.84148775374604</v>
      </c>
      <c r="S94" s="98">
        <v>548.26769805647223</v>
      </c>
      <c r="T94" s="98">
        <v>599.59527907649522</v>
      </c>
      <c r="U94" s="98">
        <v>621.43358028987188</v>
      </c>
      <c r="V94" s="98">
        <v>615.20692488223926</v>
      </c>
      <c r="W94" s="98">
        <v>837.64160461347194</v>
      </c>
      <c r="DA94" s="63" t="s">
        <v>2498</v>
      </c>
    </row>
    <row r="95" spans="1:105" ht="12" customHeight="1" x14ac:dyDescent="0.25">
      <c r="A95" s="108" t="s">
        <v>52</v>
      </c>
      <c r="B95" s="98">
        <v>1244.9640436765069</v>
      </c>
      <c r="C95" s="98">
        <v>1115.0209473571826</v>
      </c>
      <c r="D95" s="98">
        <v>1212.0204988810844</v>
      </c>
      <c r="E95" s="98">
        <v>1129.753444845986</v>
      </c>
      <c r="F95" s="98">
        <v>1135.8767044634433</v>
      </c>
      <c r="G95" s="98">
        <v>1306.8048120500569</v>
      </c>
      <c r="H95" s="98">
        <v>1353.6227768816648</v>
      </c>
      <c r="I95" s="98">
        <v>1413.2830888113911</v>
      </c>
      <c r="J95" s="98">
        <v>1483.6951980097094</v>
      </c>
      <c r="K95" s="98">
        <v>1185.3458386511468</v>
      </c>
      <c r="L95" s="98">
        <v>1399.3544720058378</v>
      </c>
      <c r="M95" s="98">
        <v>1451.8752394544556</v>
      </c>
      <c r="N95" s="98">
        <v>1494.4832152068016</v>
      </c>
      <c r="O95" s="98">
        <v>1547.0890228588746</v>
      </c>
      <c r="P95" s="98">
        <v>1649.1776751894095</v>
      </c>
      <c r="Q95" s="98">
        <v>1853.904787224868</v>
      </c>
      <c r="R95" s="98">
        <v>1654.6231320222371</v>
      </c>
      <c r="S95" s="98">
        <v>1652.9505912073962</v>
      </c>
      <c r="T95" s="98">
        <v>1491.4020657993244</v>
      </c>
      <c r="U95" s="98">
        <v>1506.8709667880139</v>
      </c>
      <c r="V95" s="98">
        <v>1445.0044824379795</v>
      </c>
      <c r="W95" s="98">
        <v>1784.5898272449533</v>
      </c>
      <c r="DA95" s="63" t="s">
        <v>2499</v>
      </c>
    </row>
    <row r="96" spans="1:105" ht="12" customHeight="1" x14ac:dyDescent="0.25">
      <c r="A96" s="106" t="s">
        <v>122</v>
      </c>
      <c r="B96" s="101">
        <v>1825.8972588127174</v>
      </c>
      <c r="C96" s="101">
        <v>1900.8992082614529</v>
      </c>
      <c r="D96" s="101">
        <v>1980.0995975717035</v>
      </c>
      <c r="E96" s="101">
        <v>2005.6448636743128</v>
      </c>
      <c r="F96" s="101">
        <v>2020.2167605008542</v>
      </c>
      <c r="G96" s="101">
        <v>1880.9443034749484</v>
      </c>
      <c r="H96" s="101">
        <v>1968.0811168152557</v>
      </c>
      <c r="I96" s="101">
        <v>1985.3475273147239</v>
      </c>
      <c r="J96" s="101">
        <v>1984.220201459053</v>
      </c>
      <c r="K96" s="101">
        <v>2175.256147235767</v>
      </c>
      <c r="L96" s="101">
        <v>2234.2357932527138</v>
      </c>
      <c r="M96" s="101">
        <v>2187.9574922425468</v>
      </c>
      <c r="N96" s="101">
        <v>2266.1182986696799</v>
      </c>
      <c r="O96" s="101">
        <v>2298.7519682045772</v>
      </c>
      <c r="P96" s="101">
        <v>2264.6630332777941</v>
      </c>
      <c r="Q96" s="101">
        <v>2265.3026427774621</v>
      </c>
      <c r="R96" s="101">
        <v>2263.2331176349076</v>
      </c>
      <c r="S96" s="101">
        <v>2203.2577173661839</v>
      </c>
      <c r="T96" s="101">
        <v>2117.1665861973902</v>
      </c>
      <c r="U96" s="101">
        <v>2181.441134210012</v>
      </c>
      <c r="V96" s="101">
        <v>2148.178054375378</v>
      </c>
      <c r="W96" s="101">
        <v>2445.0994708850531</v>
      </c>
      <c r="DA96" s="131" t="s">
        <v>2500</v>
      </c>
    </row>
    <row r="97" spans="1:105" ht="12" customHeight="1" x14ac:dyDescent="0.25">
      <c r="A97" s="107" t="s">
        <v>121</v>
      </c>
      <c r="B97" s="104">
        <v>1825.8972588127176</v>
      </c>
      <c r="C97" s="104">
        <v>1900.9647856717711</v>
      </c>
      <c r="D97" s="104">
        <v>1980.1343199044161</v>
      </c>
      <c r="E97" s="104">
        <v>2005.818526573014</v>
      </c>
      <c r="F97" s="104">
        <v>2020.4470829429438</v>
      </c>
      <c r="G97" s="104">
        <v>1880.9658619427801</v>
      </c>
      <c r="H97" s="104">
        <v>1968.0221138983391</v>
      </c>
      <c r="I97" s="104">
        <v>1985.1885881834673</v>
      </c>
      <c r="J97" s="104">
        <v>1984.0842544710135</v>
      </c>
      <c r="K97" s="104">
        <v>2175.0824354589295</v>
      </c>
      <c r="L97" s="104">
        <v>2234.3362761614994</v>
      </c>
      <c r="M97" s="104">
        <v>2187.9114081953689</v>
      </c>
      <c r="N97" s="104">
        <v>2265.9362713970017</v>
      </c>
      <c r="O97" s="104">
        <v>2298.3047836191095</v>
      </c>
      <c r="P97" s="104">
        <v>2264.0978690921525</v>
      </c>
      <c r="Q97" s="104">
        <v>2263.594742062478</v>
      </c>
      <c r="R97" s="104">
        <v>2262.0133749060569</v>
      </c>
      <c r="S97" s="104">
        <v>2204.3888450067107</v>
      </c>
      <c r="T97" s="104">
        <v>2117.5273859520357</v>
      </c>
      <c r="U97" s="104">
        <v>2181.8221367083715</v>
      </c>
      <c r="V97" s="104">
        <v>2148.4805249203091</v>
      </c>
      <c r="W97" s="104">
        <v>2445.8172208878068</v>
      </c>
      <c r="DA97" s="132" t="s">
        <v>2501</v>
      </c>
    </row>
    <row r="98" spans="1:105" ht="12" customHeight="1" x14ac:dyDescent="0.25">
      <c r="A98" s="108" t="s">
        <v>53</v>
      </c>
      <c r="B98" s="98">
        <v>683.60812807602724</v>
      </c>
      <c r="C98" s="98">
        <v>708.73352343000704</v>
      </c>
      <c r="D98" s="98">
        <v>740.46157716074913</v>
      </c>
      <c r="E98" s="98">
        <v>743.66103116591432</v>
      </c>
      <c r="F98" s="98">
        <v>747.67635769969149</v>
      </c>
      <c r="G98" s="98">
        <v>696.68815572659446</v>
      </c>
      <c r="H98" s="98">
        <v>606.26272878827672</v>
      </c>
      <c r="I98" s="98">
        <v>644.90964240461244</v>
      </c>
      <c r="J98" s="98">
        <v>700.84565289037289</v>
      </c>
      <c r="K98" s="98">
        <v>787.24173217649832</v>
      </c>
      <c r="L98" s="98">
        <v>713.0999883945799</v>
      </c>
      <c r="M98" s="98">
        <v>761.01178021349847</v>
      </c>
      <c r="N98" s="98">
        <v>775.89647800286434</v>
      </c>
      <c r="O98" s="98">
        <v>675.35581412241856</v>
      </c>
      <c r="P98" s="98">
        <v>672.66098592660614</v>
      </c>
      <c r="Q98" s="98">
        <v>530.37756554419616</v>
      </c>
      <c r="R98" s="98">
        <v>478.53628239007867</v>
      </c>
      <c r="S98" s="98">
        <v>551.52760425204599</v>
      </c>
      <c r="T98" s="98">
        <v>609.96192122441539</v>
      </c>
      <c r="U98" s="98">
        <v>649.35865053295026</v>
      </c>
      <c r="V98" s="98">
        <v>658.39593278083214</v>
      </c>
      <c r="W98" s="98">
        <v>786.23908984648494</v>
      </c>
      <c r="DA98" s="63" t="s">
        <v>2502</v>
      </c>
    </row>
    <row r="99" spans="1:105" ht="12" customHeight="1" x14ac:dyDescent="0.25">
      <c r="A99" s="108" t="s">
        <v>52</v>
      </c>
      <c r="B99" s="98">
        <v>1142.2891307366904</v>
      </c>
      <c r="C99" s="98">
        <v>1192.2312622417642</v>
      </c>
      <c r="D99" s="98">
        <v>1239.6727427436672</v>
      </c>
      <c r="E99" s="98">
        <v>1262.1574954070998</v>
      </c>
      <c r="F99" s="98">
        <v>1272.7707252432524</v>
      </c>
      <c r="G99" s="98">
        <v>1184.2777062161856</v>
      </c>
      <c r="H99" s="98">
        <v>1361.7593851100626</v>
      </c>
      <c r="I99" s="98">
        <v>1340.2789457788547</v>
      </c>
      <c r="J99" s="98">
        <v>1283.2386015806405</v>
      </c>
      <c r="K99" s="98">
        <v>1387.8407032824307</v>
      </c>
      <c r="L99" s="98">
        <v>1521.23628776692</v>
      </c>
      <c r="M99" s="98">
        <v>1426.8996279818703</v>
      </c>
      <c r="N99" s="98">
        <v>1490.0397933941376</v>
      </c>
      <c r="O99" s="98">
        <v>1622.9489694966906</v>
      </c>
      <c r="P99" s="98">
        <v>1591.4368831655465</v>
      </c>
      <c r="Q99" s="98">
        <v>1733.2171765182816</v>
      </c>
      <c r="R99" s="98">
        <v>1783.4770925159783</v>
      </c>
      <c r="S99" s="98">
        <v>1652.8612407546648</v>
      </c>
      <c r="T99" s="98">
        <v>1507.5654647276203</v>
      </c>
      <c r="U99" s="98">
        <v>1532.4634861754216</v>
      </c>
      <c r="V99" s="98">
        <v>1490.0845921394764</v>
      </c>
      <c r="W99" s="98">
        <v>1659.5781310413217</v>
      </c>
      <c r="DA99" s="63" t="s">
        <v>2503</v>
      </c>
    </row>
    <row r="100" spans="1:105" ht="12" customHeight="1" x14ac:dyDescent="0.25">
      <c r="A100" s="121" t="s">
        <v>54</v>
      </c>
      <c r="B100" s="122">
        <v>275.04555460802248</v>
      </c>
      <c r="C100" s="122">
        <v>317.68012756453027</v>
      </c>
      <c r="D100" s="122">
        <v>333.31150461209006</v>
      </c>
      <c r="E100" s="122">
        <v>332.25260971845972</v>
      </c>
      <c r="F100" s="122">
        <v>353.11576207129343</v>
      </c>
      <c r="G100" s="122">
        <v>286.88325952920229</v>
      </c>
      <c r="H100" s="122">
        <v>335.93316540461603</v>
      </c>
      <c r="I100" s="122">
        <v>294.01405739158474</v>
      </c>
      <c r="J100" s="122">
        <v>317.36758376292784</v>
      </c>
      <c r="K100" s="122">
        <v>400.91541886874609</v>
      </c>
      <c r="L100" s="122">
        <v>405.16402572512339</v>
      </c>
      <c r="M100" s="122">
        <v>402.48022382171177</v>
      </c>
      <c r="N100" s="122">
        <v>415.41039573774611</v>
      </c>
      <c r="O100" s="122">
        <v>404.79660921781453</v>
      </c>
      <c r="P100" s="122">
        <v>423.52738740953265</v>
      </c>
      <c r="Q100" s="122">
        <v>407.11002855021053</v>
      </c>
      <c r="R100" s="122">
        <v>413.3414942484751</v>
      </c>
      <c r="S100" s="122">
        <v>417.98713383072993</v>
      </c>
      <c r="T100" s="122">
        <v>413.35504308016533</v>
      </c>
      <c r="U100" s="122">
        <v>424.37631392601645</v>
      </c>
      <c r="V100" s="122">
        <v>418.59300444628479</v>
      </c>
      <c r="W100" s="122">
        <v>476.99013747410612</v>
      </c>
      <c r="DA100" s="130" t="s">
        <v>2504</v>
      </c>
    </row>
    <row r="101" spans="1:105" ht="12" customHeight="1" x14ac:dyDescent="0.25">
      <c r="A101" s="97" t="s">
        <v>207</v>
      </c>
      <c r="B101" s="98">
        <v>272.78631710198039</v>
      </c>
      <c r="C101" s="98">
        <v>318.54414344373748</v>
      </c>
      <c r="D101" s="98">
        <v>335.14446447389582</v>
      </c>
      <c r="E101" s="98">
        <v>329.92442532112244</v>
      </c>
      <c r="F101" s="98">
        <v>344.75045342397789</v>
      </c>
      <c r="G101" s="98">
        <v>281.79880258442017</v>
      </c>
      <c r="H101" s="98">
        <v>338.24329176356895</v>
      </c>
      <c r="I101" s="98">
        <v>299.10194134845852</v>
      </c>
      <c r="J101" s="98">
        <v>316.9650318361584</v>
      </c>
      <c r="K101" s="98">
        <v>398.12693195133943</v>
      </c>
      <c r="L101" s="98">
        <v>398.50364293921734</v>
      </c>
      <c r="M101" s="98">
        <v>410.39064059278002</v>
      </c>
      <c r="N101" s="98">
        <v>428.83364554045284</v>
      </c>
      <c r="O101" s="98">
        <v>408.98911741851327</v>
      </c>
      <c r="P101" s="98">
        <v>435.37350267592922</v>
      </c>
      <c r="Q101" s="98">
        <v>413.28552225991399</v>
      </c>
      <c r="R101" s="98">
        <v>390.75635450212491</v>
      </c>
      <c r="S101" s="98">
        <v>418.284602377981</v>
      </c>
      <c r="T101" s="98">
        <v>403.04976214229339</v>
      </c>
      <c r="U101" s="98">
        <v>417.81011443116915</v>
      </c>
      <c r="V101" s="98">
        <v>418.83437698055667</v>
      </c>
      <c r="W101" s="98">
        <v>479.16760304767234</v>
      </c>
      <c r="DA101" s="63" t="s">
        <v>2505</v>
      </c>
    </row>
    <row r="102" spans="1:105" ht="12" customHeight="1" x14ac:dyDescent="0.25">
      <c r="A102" s="97" t="s">
        <v>50</v>
      </c>
      <c r="B102" s="98">
        <v>276.62419831733695</v>
      </c>
      <c r="C102" s="98">
        <v>319.42302120849183</v>
      </c>
      <c r="D102" s="98">
        <v>337.20185184529254</v>
      </c>
      <c r="E102" s="98">
        <v>323.24690734955283</v>
      </c>
      <c r="F102" s="98">
        <v>351.69635837048151</v>
      </c>
      <c r="G102" s="98">
        <v>294.38790829226457</v>
      </c>
      <c r="H102" s="98">
        <v>337.12086337702436</v>
      </c>
      <c r="I102" s="98">
        <v>294.28297513852579</v>
      </c>
      <c r="J102" s="98">
        <v>314.68253105024542</v>
      </c>
      <c r="K102" s="98">
        <v>408.55536626981871</v>
      </c>
      <c r="L102" s="98">
        <v>439.41439935631945</v>
      </c>
      <c r="M102" s="98">
        <v>406.57143222936048</v>
      </c>
      <c r="N102" s="98">
        <v>345.9521125436022</v>
      </c>
      <c r="O102" s="98">
        <v>346.43094385398723</v>
      </c>
      <c r="P102" s="98">
        <v>387.45080697744294</v>
      </c>
      <c r="Q102" s="98">
        <v>428.3953486200711</v>
      </c>
      <c r="R102" s="98">
        <v>452.15586739042874</v>
      </c>
      <c r="S102" s="98">
        <v>434.99631638487824</v>
      </c>
      <c r="T102" s="98">
        <v>404.55360148322876</v>
      </c>
      <c r="U102" s="98">
        <v>414.53060047077594</v>
      </c>
      <c r="V102" s="98">
        <v>401.83698832111799</v>
      </c>
      <c r="W102" s="98">
        <v>507.08815987145584</v>
      </c>
      <c r="DA102" s="63" t="s">
        <v>2506</v>
      </c>
    </row>
    <row r="103" spans="1:105" ht="12" customHeight="1" x14ac:dyDescent="0.25">
      <c r="A103" s="109" t="s">
        <v>120</v>
      </c>
      <c r="B103" s="33">
        <v>275.39968676097379</v>
      </c>
      <c r="C103" s="33">
        <v>317.52941755217427</v>
      </c>
      <c r="D103" s="33">
        <v>332.99028846713662</v>
      </c>
      <c r="E103" s="33">
        <v>332.68506492476905</v>
      </c>
      <c r="F103" s="33">
        <v>354.50490298421533</v>
      </c>
      <c r="G103" s="33">
        <v>287.68580730562547</v>
      </c>
      <c r="H103" s="33">
        <v>335.54275770262569</v>
      </c>
      <c r="I103" s="33">
        <v>293.1680869233461</v>
      </c>
      <c r="J103" s="33">
        <v>317.4466732748765</v>
      </c>
      <c r="K103" s="33">
        <v>401.34592807916863</v>
      </c>
      <c r="L103" s="33">
        <v>406.14904652674096</v>
      </c>
      <c r="M103" s="33">
        <v>401.11764324056986</v>
      </c>
      <c r="N103" s="33">
        <v>413.27603437912359</v>
      </c>
      <c r="O103" s="33">
        <v>404.22396834942646</v>
      </c>
      <c r="P103" s="33">
        <v>421.79450015444786</v>
      </c>
      <c r="Q103" s="33">
        <v>406.20041135518255</v>
      </c>
      <c r="R103" s="33">
        <v>416.02828996589034</v>
      </c>
      <c r="S103" s="33">
        <v>417.90883404233762</v>
      </c>
      <c r="T103" s="33">
        <v>414.49939315803442</v>
      </c>
      <c r="U103" s="33">
        <v>425.10742711149948</v>
      </c>
      <c r="V103" s="33">
        <v>418.60777277218239</v>
      </c>
      <c r="W103" s="33">
        <v>476.67948508830034</v>
      </c>
      <c r="DA103" s="60" t="s">
        <v>2507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2508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2509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2510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2511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2512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0</v>
      </c>
      <c r="C110" s="98">
        <f>IF(RES_hhdet_tes!C110=0,0,RES_hhdet_tes!C110*1000*11630/RES_hhdet_num!C105)</f>
        <v>0</v>
      </c>
      <c r="D110" s="98">
        <f>IF(RES_hhdet_tes!D110=0,0,RES_hhdet_tes!D110*1000*11630/RES_hhdet_num!D105)</f>
        <v>0</v>
      </c>
      <c r="E110" s="98">
        <f>IF(RES_hhdet_tes!E110=0,0,RES_hhdet_tes!E110*1000*11630/RES_hhdet_num!E105)</f>
        <v>0</v>
      </c>
      <c r="F110" s="98">
        <f>IF(RES_hhdet_tes!F110=0,0,RES_hhdet_tes!F110*1000*11630/RES_hhdet_num!F105)</f>
        <v>0</v>
      </c>
      <c r="G110" s="98">
        <f>IF(RES_hhdet_tes!G110=0,0,RES_hhdet_tes!G110*1000*11630/RES_hhdet_num!G105)</f>
        <v>0</v>
      </c>
      <c r="H110" s="98">
        <f>IF(RES_hhdet_tes!H110=0,0,RES_hhdet_tes!H110*1000*11630/RES_hhdet_num!H105)</f>
        <v>0</v>
      </c>
      <c r="I110" s="98">
        <f>IF(RES_hhdet_tes!I110=0,0,RES_hhdet_tes!I110*1000*11630/RES_hhdet_num!I105)</f>
        <v>0</v>
      </c>
      <c r="J110" s="98">
        <f>IF(RES_hhdet_tes!J110=0,0,RES_hhdet_tes!J110*1000*11630/RES_hhdet_num!J105)</f>
        <v>0</v>
      </c>
      <c r="K110" s="98">
        <f>IF(RES_hhdet_tes!K110=0,0,RES_hhdet_tes!K110*1000*11630/RES_hhdet_num!K105)</f>
        <v>0</v>
      </c>
      <c r="L110" s="98">
        <f>IF(RES_hhdet_tes!L110=0,0,RES_hhdet_tes!L110*1000*11630/RES_hhdet_num!L105)</f>
        <v>0</v>
      </c>
      <c r="M110" s="98">
        <f>IF(RES_hhdet_tes!M110=0,0,RES_hhdet_tes!M110*1000*11630/RES_hhdet_num!M105)</f>
        <v>0</v>
      </c>
      <c r="N110" s="98">
        <f>IF(RES_hhdet_tes!N110=0,0,RES_hhdet_tes!N110*1000*11630/RES_hhdet_num!N105)</f>
        <v>0</v>
      </c>
      <c r="O110" s="98">
        <f>IF(RES_hhdet_tes!O110=0,0,RES_hhdet_tes!O110*1000*11630/RES_hhdet_num!O105)</f>
        <v>0</v>
      </c>
      <c r="P110" s="98">
        <f>IF(RES_hhdet_tes!P110=0,0,RES_hhdet_tes!P110*1000*11630/RES_hhdet_num!P105)</f>
        <v>0</v>
      </c>
      <c r="Q110" s="98">
        <f>IF(RES_hhdet_tes!Q110=0,0,RES_hhdet_tes!Q110*1000*11630/RES_hhdet_num!Q105)</f>
        <v>0</v>
      </c>
      <c r="R110" s="98">
        <f>IF(RES_hhdet_tes!R110=0,0,RES_hhdet_tes!R110*1000*11630/RES_hhdet_num!R105)</f>
        <v>0</v>
      </c>
      <c r="S110" s="98">
        <f>IF(RES_hhdet_tes!S110=0,0,RES_hhdet_tes!S110*1000*11630/RES_hhdet_num!S105)</f>
        <v>0</v>
      </c>
      <c r="T110" s="98">
        <f>IF(RES_hhdet_tes!T110=0,0,RES_hhdet_tes!T110*1000*11630/RES_hhdet_num!T105)</f>
        <v>0</v>
      </c>
      <c r="U110" s="98">
        <f>IF(RES_hhdet_tes!U110=0,0,RES_hhdet_tes!U110*1000*11630/RES_hhdet_num!U105)</f>
        <v>0</v>
      </c>
      <c r="V110" s="98">
        <f>IF(RES_hhdet_tes!V110=0,0,RES_hhdet_tes!V110*1000*11630/RES_hhdet_num!V105)</f>
        <v>0</v>
      </c>
      <c r="W110" s="98">
        <f>IF(RES_hhdet_tes!W110=0,0,RES_hhdet_tes!W110*1000*11630/RES_hhdet_num!W105)</f>
        <v>0</v>
      </c>
      <c r="DA110" s="63" t="s">
        <v>2513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2514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2515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2516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2517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2518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2519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2520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2521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2522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2523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2524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2525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11255.778054275055</v>
      </c>
      <c r="C124" s="117">
        <f t="shared" si="42"/>
        <v>12108.02879399642</v>
      </c>
      <c r="D124" s="117">
        <f t="shared" si="42"/>
        <v>11225.892831972371</v>
      </c>
      <c r="E124" s="117">
        <f t="shared" si="42"/>
        <v>11865.999884402851</v>
      </c>
      <c r="F124" s="117">
        <f t="shared" si="42"/>
        <v>12862.56100868662</v>
      </c>
      <c r="G124" s="117">
        <f t="shared" si="42"/>
        <v>10981.466812569694</v>
      </c>
      <c r="H124" s="117">
        <f t="shared" si="42"/>
        <v>10619.725823175348</v>
      </c>
      <c r="I124" s="117">
        <f t="shared" si="42"/>
        <v>11563.293132606401</v>
      </c>
      <c r="J124" s="117">
        <f t="shared" si="42"/>
        <v>11741.54555946845</v>
      </c>
      <c r="K124" s="117">
        <f t="shared" si="42"/>
        <v>11975.12845863897</v>
      </c>
      <c r="L124" s="117">
        <f t="shared" si="42"/>
        <v>13008.132783011079</v>
      </c>
      <c r="M124" s="117">
        <f t="shared" si="42"/>
        <v>12397.218244677901</v>
      </c>
      <c r="N124" s="117">
        <f t="shared" si="42"/>
        <v>13033.474801447346</v>
      </c>
      <c r="O124" s="117">
        <f t="shared" si="42"/>
        <v>13709.363458984941</v>
      </c>
      <c r="P124" s="117">
        <f t="shared" si="42"/>
        <v>12312.049878488411</v>
      </c>
      <c r="Q124" s="117">
        <f t="shared" si="42"/>
        <v>13059.963823376476</v>
      </c>
      <c r="R124" s="117">
        <f t="shared" ref="R124:V124" si="43">R125+R128+R130+R139</f>
        <v>13450.07062959119</v>
      </c>
      <c r="S124" s="117">
        <f t="shared" si="43"/>
        <v>13872.982240963856</v>
      </c>
      <c r="T124" s="117">
        <f t="shared" si="43"/>
        <v>13063.110527038931</v>
      </c>
      <c r="U124" s="117">
        <f t="shared" si="43"/>
        <v>13078.6716180845</v>
      </c>
      <c r="V124" s="117">
        <f t="shared" si="43"/>
        <v>14257.678105390696</v>
      </c>
      <c r="W124" s="117">
        <f t="shared" ref="W124" si="44">W125+W128+W130+W139</f>
        <v>15638.985461815711</v>
      </c>
      <c r="DA124" s="129" t="s">
        <v>2526</v>
      </c>
    </row>
    <row r="125" spans="1:105" ht="12.95" customHeight="1" x14ac:dyDescent="0.25">
      <c r="A125" s="121" t="s">
        <v>57</v>
      </c>
      <c r="B125" s="122">
        <f t="shared" ref="B125:Q125" si="45">SUM(B126:B127)</f>
        <v>9176.1597987843434</v>
      </c>
      <c r="C125" s="122">
        <f t="shared" si="45"/>
        <v>9880.6500267468182</v>
      </c>
      <c r="D125" s="122">
        <f t="shared" si="45"/>
        <v>8956.3567073960367</v>
      </c>
      <c r="E125" s="122">
        <f t="shared" si="45"/>
        <v>9496.1684463376314</v>
      </c>
      <c r="F125" s="122">
        <f t="shared" si="45"/>
        <v>10274.061904078995</v>
      </c>
      <c r="G125" s="122">
        <f t="shared" si="45"/>
        <v>8911.3834483057308</v>
      </c>
      <c r="H125" s="122">
        <f t="shared" si="45"/>
        <v>8463.8112801869556</v>
      </c>
      <c r="I125" s="122">
        <f t="shared" si="45"/>
        <v>9244.3212455767025</v>
      </c>
      <c r="J125" s="122">
        <f t="shared" si="45"/>
        <v>9406.7028207537369</v>
      </c>
      <c r="K125" s="122">
        <f t="shared" si="45"/>
        <v>9417.0811148687917</v>
      </c>
      <c r="L125" s="122">
        <f t="shared" si="45"/>
        <v>10426.8586199936</v>
      </c>
      <c r="M125" s="122">
        <f t="shared" si="45"/>
        <v>9756.0236002043803</v>
      </c>
      <c r="N125" s="122">
        <f t="shared" si="45"/>
        <v>10324.654088864629</v>
      </c>
      <c r="O125" s="122">
        <f t="shared" si="45"/>
        <v>11101.415833003175</v>
      </c>
      <c r="P125" s="122">
        <f t="shared" si="45"/>
        <v>9546.4341363007024</v>
      </c>
      <c r="Q125" s="122">
        <f t="shared" si="45"/>
        <v>10353.943852991097</v>
      </c>
      <c r="R125" s="122">
        <f t="shared" ref="R125:V125" si="46">SUM(R126:R127)</f>
        <v>10739.35073759152</v>
      </c>
      <c r="S125" s="122">
        <f t="shared" si="46"/>
        <v>11250.938899772989</v>
      </c>
      <c r="T125" s="122">
        <f t="shared" si="46"/>
        <v>10530.962545233493</v>
      </c>
      <c r="U125" s="122">
        <f t="shared" si="46"/>
        <v>10546.297560461491</v>
      </c>
      <c r="V125" s="122">
        <f t="shared" si="46"/>
        <v>11727.22562618691</v>
      </c>
      <c r="W125" s="122">
        <f t="shared" ref="W125" si="47">SUM(W126:W127)</f>
        <v>12592.41462959007</v>
      </c>
      <c r="DA125" s="130" t="s">
        <v>2527</v>
      </c>
    </row>
    <row r="126" spans="1:105" ht="12" customHeight="1" x14ac:dyDescent="0.25">
      <c r="A126" s="97" t="s">
        <v>203</v>
      </c>
      <c r="B126" s="98">
        <v>9123.9857155964255</v>
      </c>
      <c r="C126" s="98">
        <v>9825.8945667934549</v>
      </c>
      <c r="D126" s="98">
        <v>8908.2822856563926</v>
      </c>
      <c r="E126" s="98">
        <v>9446.4215124769034</v>
      </c>
      <c r="F126" s="98">
        <v>10221.932446224217</v>
      </c>
      <c r="G126" s="98">
        <v>8871.4915566791569</v>
      </c>
      <c r="H126" s="98">
        <v>8425.6992564668453</v>
      </c>
      <c r="I126" s="98">
        <v>9204.1435254687458</v>
      </c>
      <c r="J126" s="98">
        <v>9366.3305242381612</v>
      </c>
      <c r="K126" s="98">
        <v>9377.0315396469432</v>
      </c>
      <c r="L126" s="98">
        <v>10382.858703394628</v>
      </c>
      <c r="M126" s="98">
        <v>9715.2658793049541</v>
      </c>
      <c r="N126" s="98">
        <v>10281.922224425429</v>
      </c>
      <c r="O126" s="98">
        <v>11055.903869576043</v>
      </c>
      <c r="P126" s="98">
        <v>9507.6198298208274</v>
      </c>
      <c r="Q126" s="98">
        <v>10312.175821098821</v>
      </c>
      <c r="R126" s="98">
        <v>10696.277215858454</v>
      </c>
      <c r="S126" s="98">
        <v>11206.033180183709</v>
      </c>
      <c r="T126" s="98">
        <v>10489.096409498603</v>
      </c>
      <c r="U126" s="98">
        <v>10504.494698868166</v>
      </c>
      <c r="V126" s="98">
        <v>11680.837898305803</v>
      </c>
      <c r="W126" s="98">
        <v>12542.653617150903</v>
      </c>
      <c r="DA126" s="63" t="s">
        <v>2528</v>
      </c>
    </row>
    <row r="127" spans="1:105" ht="12" customHeight="1" x14ac:dyDescent="0.25">
      <c r="A127" s="97" t="s">
        <v>53</v>
      </c>
      <c r="B127" s="98">
        <v>52.174083187918392</v>
      </c>
      <c r="C127" s="98">
        <v>54.755459953363719</v>
      </c>
      <c r="D127" s="98">
        <v>48.074421739643803</v>
      </c>
      <c r="E127" s="98">
        <v>49.746933860728234</v>
      </c>
      <c r="F127" s="98">
        <v>52.129457854777911</v>
      </c>
      <c r="G127" s="98">
        <v>39.89189162657334</v>
      </c>
      <c r="H127" s="98">
        <v>38.112023720109711</v>
      </c>
      <c r="I127" s="98">
        <v>40.177720107956311</v>
      </c>
      <c r="J127" s="98">
        <v>40.372296515575279</v>
      </c>
      <c r="K127" s="98">
        <v>40.049575221848556</v>
      </c>
      <c r="L127" s="98">
        <v>43.999916598971211</v>
      </c>
      <c r="M127" s="98">
        <v>40.757720899426339</v>
      </c>
      <c r="N127" s="98">
        <v>42.731864439199981</v>
      </c>
      <c r="O127" s="98">
        <v>45.511963427133075</v>
      </c>
      <c r="P127" s="98">
        <v>38.814306479874986</v>
      </c>
      <c r="Q127" s="98">
        <v>41.768031892276483</v>
      </c>
      <c r="R127" s="98">
        <v>43.073521733065647</v>
      </c>
      <c r="S127" s="98">
        <v>44.905719589279769</v>
      </c>
      <c r="T127" s="98">
        <v>41.866135734890811</v>
      </c>
      <c r="U127" s="98">
        <v>41.802861593325581</v>
      </c>
      <c r="V127" s="98">
        <v>46.38772788110726</v>
      </c>
      <c r="W127" s="98">
        <v>49.761012439166898</v>
      </c>
      <c r="DA127" s="63" t="s">
        <v>2529</v>
      </c>
    </row>
    <row r="128" spans="1:105" ht="12.95" customHeight="1" x14ac:dyDescent="0.25">
      <c r="A128" s="121" t="s">
        <v>92</v>
      </c>
      <c r="B128" s="122">
        <f t="shared" ref="B128:W128" si="48">B129</f>
        <v>0.78120654033632086</v>
      </c>
      <c r="C128" s="122">
        <f t="shared" si="48"/>
        <v>1.080270841817015</v>
      </c>
      <c r="D128" s="122">
        <f t="shared" si="48"/>
        <v>1.2698623374942237</v>
      </c>
      <c r="E128" s="122">
        <f t="shared" si="48"/>
        <v>2.4986798585861401</v>
      </c>
      <c r="F128" s="122">
        <f t="shared" si="48"/>
        <v>1.7296141369934439</v>
      </c>
      <c r="G128" s="122">
        <f t="shared" si="48"/>
        <v>2.07995861527725</v>
      </c>
      <c r="H128" s="122">
        <f t="shared" si="48"/>
        <v>2.6673298039013944</v>
      </c>
      <c r="I128" s="122">
        <f t="shared" si="48"/>
        <v>2.640649814537404</v>
      </c>
      <c r="J128" s="122">
        <f t="shared" si="48"/>
        <v>2.4555896611312709</v>
      </c>
      <c r="K128" s="122">
        <f t="shared" si="48"/>
        <v>2.7351819867953604</v>
      </c>
      <c r="L128" s="122">
        <f t="shared" si="48"/>
        <v>3.3840548526724299</v>
      </c>
      <c r="M128" s="122">
        <f t="shared" si="48"/>
        <v>3.3538215365290815</v>
      </c>
      <c r="N128" s="122">
        <f t="shared" si="48"/>
        <v>4.1085874807458334</v>
      </c>
      <c r="O128" s="122">
        <f t="shared" si="48"/>
        <v>5.8622459807069243</v>
      </c>
      <c r="P128" s="122">
        <f t="shared" si="48"/>
        <v>4.0024165475038913</v>
      </c>
      <c r="Q128" s="122">
        <f t="shared" si="48"/>
        <v>7.228331531018938</v>
      </c>
      <c r="R128" s="122">
        <f t="shared" si="48"/>
        <v>4.40292523161615</v>
      </c>
      <c r="S128" s="122">
        <f t="shared" si="48"/>
        <v>5.5881446784667519</v>
      </c>
      <c r="T128" s="122">
        <f t="shared" si="48"/>
        <v>5.1563104061479184</v>
      </c>
      <c r="U128" s="122">
        <f t="shared" si="48"/>
        <v>5.4162772999645119</v>
      </c>
      <c r="V128" s="122">
        <f t="shared" si="48"/>
        <v>4.8889795158814877</v>
      </c>
      <c r="W128" s="122">
        <f t="shared" si="48"/>
        <v>3.7585745534733088</v>
      </c>
      <c r="DA128" s="130" t="s">
        <v>2530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0.78120654033632086</v>
      </c>
      <c r="C129" s="98">
        <f>IF(RES_hhdet_tes!C129=0,0,RES_hhdet_tes!C129*1000*11630/RES_hhdet_num!C124)</f>
        <v>1.080270841817015</v>
      </c>
      <c r="D129" s="98">
        <f>IF(RES_hhdet_tes!D129=0,0,RES_hhdet_tes!D129*1000*11630/RES_hhdet_num!D124)</f>
        <v>1.2698623374942237</v>
      </c>
      <c r="E129" s="98">
        <f>IF(RES_hhdet_tes!E129=0,0,RES_hhdet_tes!E129*1000*11630/RES_hhdet_num!E124)</f>
        <v>2.4986798585861401</v>
      </c>
      <c r="F129" s="98">
        <f>IF(RES_hhdet_tes!F129=0,0,RES_hhdet_tes!F129*1000*11630/RES_hhdet_num!F124)</f>
        <v>1.7296141369934439</v>
      </c>
      <c r="G129" s="98">
        <f>IF(RES_hhdet_tes!G129=0,0,RES_hhdet_tes!G129*1000*11630/RES_hhdet_num!G124)</f>
        <v>2.07995861527725</v>
      </c>
      <c r="H129" s="98">
        <f>IF(RES_hhdet_tes!H129=0,0,RES_hhdet_tes!H129*1000*11630/RES_hhdet_num!H124)</f>
        <v>2.6673298039013944</v>
      </c>
      <c r="I129" s="98">
        <f>IF(RES_hhdet_tes!I129=0,0,RES_hhdet_tes!I129*1000*11630/RES_hhdet_num!I124)</f>
        <v>2.640649814537404</v>
      </c>
      <c r="J129" s="98">
        <f>IF(RES_hhdet_tes!J129=0,0,RES_hhdet_tes!J129*1000*11630/RES_hhdet_num!J124)</f>
        <v>2.4555896611312709</v>
      </c>
      <c r="K129" s="98">
        <f>IF(RES_hhdet_tes!K129=0,0,RES_hhdet_tes!K129*1000*11630/RES_hhdet_num!K124)</f>
        <v>2.7351819867953604</v>
      </c>
      <c r="L129" s="98">
        <f>IF(RES_hhdet_tes!L129=0,0,RES_hhdet_tes!L129*1000*11630/RES_hhdet_num!L124)</f>
        <v>3.3840548526724299</v>
      </c>
      <c r="M129" s="98">
        <f>IF(RES_hhdet_tes!M129=0,0,RES_hhdet_tes!M129*1000*11630/RES_hhdet_num!M124)</f>
        <v>3.3538215365290815</v>
      </c>
      <c r="N129" s="98">
        <f>IF(RES_hhdet_tes!N129=0,0,RES_hhdet_tes!N129*1000*11630/RES_hhdet_num!N124)</f>
        <v>4.1085874807458334</v>
      </c>
      <c r="O129" s="98">
        <f>IF(RES_hhdet_tes!O129=0,0,RES_hhdet_tes!O129*1000*11630/RES_hhdet_num!O124)</f>
        <v>5.8622459807069243</v>
      </c>
      <c r="P129" s="98">
        <f>IF(RES_hhdet_tes!P129=0,0,RES_hhdet_tes!P129*1000*11630/RES_hhdet_num!P124)</f>
        <v>4.0024165475038913</v>
      </c>
      <c r="Q129" s="98">
        <f>IF(RES_hhdet_tes!Q129=0,0,RES_hhdet_tes!Q129*1000*11630/RES_hhdet_num!Q124)</f>
        <v>7.228331531018938</v>
      </c>
      <c r="R129" s="98">
        <f>IF(RES_hhdet_tes!R129=0,0,RES_hhdet_tes!R129*1000*11630/RES_hhdet_num!R124)</f>
        <v>4.40292523161615</v>
      </c>
      <c r="S129" s="98">
        <f>IF(RES_hhdet_tes!S129=0,0,RES_hhdet_tes!S129*1000*11630/RES_hhdet_num!S124)</f>
        <v>5.5881446784667519</v>
      </c>
      <c r="T129" s="98">
        <f>IF(RES_hhdet_tes!T129=0,0,RES_hhdet_tes!T129*1000*11630/RES_hhdet_num!T124)</f>
        <v>5.1563104061479184</v>
      </c>
      <c r="U129" s="98">
        <f>IF(RES_hhdet_tes!U129=0,0,RES_hhdet_tes!U129*1000*11630/RES_hhdet_num!U124)</f>
        <v>5.4162772999645119</v>
      </c>
      <c r="V129" s="98">
        <f>IF(RES_hhdet_tes!V129=0,0,RES_hhdet_tes!V129*1000*11630/RES_hhdet_num!V124)</f>
        <v>4.8889795158814877</v>
      </c>
      <c r="W129" s="98">
        <f>IF(RES_hhdet_tes!W129=0,0,RES_hhdet_tes!W129*1000*11630/RES_hhdet_num!W124)</f>
        <v>3.7585745534733088</v>
      </c>
      <c r="DA129" s="63" t="s">
        <v>2531</v>
      </c>
    </row>
    <row r="130" spans="1:105" ht="12" customHeight="1" x14ac:dyDescent="0.25">
      <c r="A130" s="121" t="s">
        <v>55</v>
      </c>
      <c r="B130" s="122">
        <v>1803.4293732593812</v>
      </c>
      <c r="C130" s="122">
        <v>1908.7570755136442</v>
      </c>
      <c r="D130" s="122">
        <v>1935.2510142892324</v>
      </c>
      <c r="E130" s="122">
        <v>2034.7005708334755</v>
      </c>
      <c r="F130" s="122">
        <v>2232.280062019805</v>
      </c>
      <c r="G130" s="122">
        <v>1780.2812954050553</v>
      </c>
      <c r="H130" s="122">
        <v>1817.6962328384566</v>
      </c>
      <c r="I130" s="122">
        <v>2023.1577139311237</v>
      </c>
      <c r="J130" s="122">
        <v>2014.9527858735316</v>
      </c>
      <c r="K130" s="122">
        <v>2153.9371400042178</v>
      </c>
      <c r="L130" s="122">
        <v>2171.6253658231954</v>
      </c>
      <c r="M130" s="122">
        <v>2236.7083816450422</v>
      </c>
      <c r="N130" s="122">
        <v>2291.5753360978042</v>
      </c>
      <c r="O130" s="122">
        <v>2197.9703845551826</v>
      </c>
      <c r="P130" s="122">
        <v>2339.8878002767592</v>
      </c>
      <c r="Q130" s="122">
        <v>2292.5394494034354</v>
      </c>
      <c r="R130" s="122">
        <v>2290.1967956761837</v>
      </c>
      <c r="S130" s="122">
        <v>2198.5027548923699</v>
      </c>
      <c r="T130" s="122">
        <v>2112.5165213257542</v>
      </c>
      <c r="U130" s="122">
        <v>2101.8756741556167</v>
      </c>
      <c r="V130" s="122">
        <v>2106.9957095183286</v>
      </c>
      <c r="W130" s="122">
        <v>2566.0565694254506</v>
      </c>
      <c r="DA130" s="130" t="s">
        <v>2532</v>
      </c>
    </row>
    <row r="131" spans="1:105" ht="12" customHeight="1" x14ac:dyDescent="0.25">
      <c r="A131" s="97" t="s">
        <v>128</v>
      </c>
      <c r="B131" s="98">
        <v>1800.0944126886341</v>
      </c>
      <c r="C131" s="98">
        <v>1909.9207120007488</v>
      </c>
      <c r="D131" s="98">
        <v>1928.6184335049804</v>
      </c>
      <c r="E131" s="98">
        <v>2038.9910913746151</v>
      </c>
      <c r="F131" s="98">
        <v>2263.446085703586</v>
      </c>
      <c r="G131" s="98">
        <v>1765.2863379843432</v>
      </c>
      <c r="H131" s="98">
        <v>1795.2894251559894</v>
      </c>
      <c r="I131" s="98">
        <v>2028.5237471106652</v>
      </c>
      <c r="J131" s="98">
        <v>2019.3565927471491</v>
      </c>
      <c r="K131" s="98">
        <v>2150.7535138639046</v>
      </c>
      <c r="L131" s="98">
        <v>2162.2024518436269</v>
      </c>
      <c r="M131" s="98">
        <v>2245.4457469607632</v>
      </c>
      <c r="N131" s="98">
        <v>2297.3086088074751</v>
      </c>
      <c r="O131" s="98">
        <v>2175.5950195186347</v>
      </c>
      <c r="P131" s="98">
        <v>2357.3789233568582</v>
      </c>
      <c r="Q131" s="98">
        <v>2299.5731693664329</v>
      </c>
      <c r="R131" s="98">
        <v>2297.0873490558406</v>
      </c>
      <c r="S131" s="98">
        <v>2199.0058756689073</v>
      </c>
      <c r="T131" s="98">
        <v>2113.456331842794</v>
      </c>
      <c r="U131" s="98">
        <v>2085.0504034172113</v>
      </c>
      <c r="V131" s="98">
        <v>2099.9293935701357</v>
      </c>
      <c r="W131" s="98">
        <v>2578.388103870479</v>
      </c>
      <c r="DA131" s="63" t="s">
        <v>2533</v>
      </c>
    </row>
    <row r="132" spans="1:105" ht="12" customHeight="1" x14ac:dyDescent="0.25">
      <c r="A132" s="97" t="s">
        <v>127</v>
      </c>
      <c r="B132" s="98">
        <v>1800.0944126886336</v>
      </c>
      <c r="C132" s="98">
        <v>1909.9079744471398</v>
      </c>
      <c r="D132" s="98">
        <v>1928.6439289541597</v>
      </c>
      <c r="E132" s="98">
        <v>2038.8580961176167</v>
      </c>
      <c r="F132" s="98">
        <v>2263.052466739784</v>
      </c>
      <c r="G132" s="98">
        <v>1764.9712125242727</v>
      </c>
      <c r="H132" s="98">
        <v>1794.933628130794</v>
      </c>
      <c r="I132" s="98">
        <v>2027.9115753475182</v>
      </c>
      <c r="J132" s="98">
        <v>2018.7943576703528</v>
      </c>
      <c r="K132" s="98">
        <v>2149.6731744980257</v>
      </c>
      <c r="L132" s="98">
        <v>2161.4887549131695</v>
      </c>
      <c r="M132" s="98">
        <v>2244.8673961710538</v>
      </c>
      <c r="N132" s="98">
        <v>2297.1514351525111</v>
      </c>
      <c r="O132" s="98">
        <v>2175.8435757841812</v>
      </c>
      <c r="P132" s="98">
        <v>2356.9931452214819</v>
      </c>
      <c r="Q132" s="98">
        <v>2299.4281585914155</v>
      </c>
      <c r="R132" s="98">
        <v>2297.1211733108112</v>
      </c>
      <c r="S132" s="98">
        <v>2199.2585646076427</v>
      </c>
      <c r="T132" s="98">
        <v>2113.8695342636083</v>
      </c>
      <c r="U132" s="98">
        <v>2085.461887390185</v>
      </c>
      <c r="V132" s="98">
        <v>2099.9195057829575</v>
      </c>
      <c r="W132" s="98">
        <v>2577.2709615585259</v>
      </c>
      <c r="DA132" s="63" t="s">
        <v>2534</v>
      </c>
    </row>
    <row r="133" spans="1:105" ht="12" customHeight="1" x14ac:dyDescent="0.25">
      <c r="A133" s="100" t="s">
        <v>203</v>
      </c>
      <c r="B133" s="101">
        <v>673.71425958741781</v>
      </c>
      <c r="C133" s="101">
        <v>712.10304607655735</v>
      </c>
      <c r="D133" s="101">
        <v>720.82401724971203</v>
      </c>
      <c r="E133" s="101">
        <v>756.16476719371769</v>
      </c>
      <c r="F133" s="101">
        <v>839.72841711495334</v>
      </c>
      <c r="G133" s="101">
        <v>652.80589193876983</v>
      </c>
      <c r="H133" s="101">
        <v>550.79650680484554</v>
      </c>
      <c r="I133" s="101">
        <v>659.47173009780943</v>
      </c>
      <c r="J133" s="101">
        <v>713.73583167854247</v>
      </c>
      <c r="K133" s="101">
        <v>777.04758447999552</v>
      </c>
      <c r="L133" s="101">
        <v>687.463606175471</v>
      </c>
      <c r="M133" s="101">
        <v>783.38274289758783</v>
      </c>
      <c r="N133" s="101">
        <v>787.34654863918854</v>
      </c>
      <c r="O133" s="101">
        <v>635.48273028737754</v>
      </c>
      <c r="P133" s="101">
        <v>704.08585360932511</v>
      </c>
      <c r="Q133" s="101">
        <v>539.54985732742443</v>
      </c>
      <c r="R133" s="101">
        <v>486.10806969680829</v>
      </c>
      <c r="S133" s="101">
        <v>550.40625504015759</v>
      </c>
      <c r="T133" s="101">
        <v>608.57665626293453</v>
      </c>
      <c r="U133" s="101">
        <v>618.03375125718355</v>
      </c>
      <c r="V133" s="101">
        <v>642.66207232368265</v>
      </c>
      <c r="W133" s="101">
        <v>831.94844058046999</v>
      </c>
      <c r="DA133" s="131" t="s">
        <v>2535</v>
      </c>
    </row>
    <row r="134" spans="1:105" ht="12" customHeight="1" x14ac:dyDescent="0.25">
      <c r="A134" s="103" t="s">
        <v>52</v>
      </c>
      <c r="B134" s="104">
        <v>1126.3801531012159</v>
      </c>
      <c r="C134" s="104">
        <v>1197.8049283705823</v>
      </c>
      <c r="D134" s="104">
        <v>1207.8199117044476</v>
      </c>
      <c r="E134" s="104">
        <v>1282.6933289238987</v>
      </c>
      <c r="F134" s="104">
        <v>1423.3240496248304</v>
      </c>
      <c r="G134" s="104">
        <v>1112.1653205855027</v>
      </c>
      <c r="H134" s="104">
        <v>1244.1371213259486</v>
      </c>
      <c r="I134" s="104">
        <v>1368.4398452497085</v>
      </c>
      <c r="J134" s="104">
        <v>1305.0585259918105</v>
      </c>
      <c r="K134" s="104">
        <v>1372.6255900180304</v>
      </c>
      <c r="L134" s="104">
        <v>1474.0251487376984</v>
      </c>
      <c r="M134" s="104">
        <v>1461.4846532734662</v>
      </c>
      <c r="N134" s="104">
        <v>1509.8048865133223</v>
      </c>
      <c r="O134" s="104">
        <v>1540.3608454968037</v>
      </c>
      <c r="P134" s="104">
        <v>1652.9072916121572</v>
      </c>
      <c r="Q134" s="104">
        <v>1759.878301263991</v>
      </c>
      <c r="R134" s="104">
        <v>1811.0131036140028</v>
      </c>
      <c r="S134" s="104">
        <v>1648.8523095674852</v>
      </c>
      <c r="T134" s="104">
        <v>1505.2928780006739</v>
      </c>
      <c r="U134" s="104">
        <v>1467.4281361330011</v>
      </c>
      <c r="V134" s="104">
        <v>1457.2574334592748</v>
      </c>
      <c r="W134" s="104">
        <v>1745.3225209780558</v>
      </c>
      <c r="DA134" s="132" t="s">
        <v>2536</v>
      </c>
    </row>
    <row r="135" spans="1:105" ht="12" customHeight="1" x14ac:dyDescent="0.25">
      <c r="A135" s="106" t="s">
        <v>122</v>
      </c>
      <c r="B135" s="101">
        <v>1825.8972588127176</v>
      </c>
      <c r="C135" s="101">
        <v>1900.9040221014509</v>
      </c>
      <c r="D135" s="101">
        <v>1980.0450186867886</v>
      </c>
      <c r="E135" s="101">
        <v>2005.5670981433955</v>
      </c>
      <c r="F135" s="101">
        <v>2020.2384469314293</v>
      </c>
      <c r="G135" s="101">
        <v>1881.9572447751893</v>
      </c>
      <c r="H135" s="101">
        <v>1969.6009820937102</v>
      </c>
      <c r="I135" s="101">
        <v>1986.7808229262625</v>
      </c>
      <c r="J135" s="101">
        <v>1985.2934469200159</v>
      </c>
      <c r="K135" s="101">
        <v>2176.0330081422171</v>
      </c>
      <c r="L135" s="101">
        <v>2233.5917889993693</v>
      </c>
      <c r="M135" s="101">
        <v>2185.8667845967925</v>
      </c>
      <c r="N135" s="101">
        <v>2262.8877563893097</v>
      </c>
      <c r="O135" s="101">
        <v>2294.2701205267194</v>
      </c>
      <c r="P135" s="101">
        <v>2261.0383892407312</v>
      </c>
      <c r="Q135" s="101">
        <v>2260.4838270496489</v>
      </c>
      <c r="R135" s="101">
        <v>2257.8593561429234</v>
      </c>
      <c r="S135" s="101">
        <v>2195.9633888947806</v>
      </c>
      <c r="T135" s="101">
        <v>2108.5355561640849</v>
      </c>
      <c r="U135" s="101">
        <v>2172.7420703120501</v>
      </c>
      <c r="V135" s="101">
        <v>2142.6042386384815</v>
      </c>
      <c r="W135" s="101">
        <v>2453.6781911368103</v>
      </c>
      <c r="DA135" s="131" t="s">
        <v>2537</v>
      </c>
    </row>
    <row r="136" spans="1:105" ht="12" customHeight="1" x14ac:dyDescent="0.25">
      <c r="A136" s="107" t="s">
        <v>121</v>
      </c>
      <c r="B136" s="104">
        <v>1825.8972588127176</v>
      </c>
      <c r="C136" s="104">
        <v>1900.9698561116168</v>
      </c>
      <c r="D136" s="104">
        <v>1980.0824021842245</v>
      </c>
      <c r="E136" s="104">
        <v>2005.7375700680066</v>
      </c>
      <c r="F136" s="104">
        <v>2020.5212630174437</v>
      </c>
      <c r="G136" s="104">
        <v>1883.1468422425503</v>
      </c>
      <c r="H136" s="104">
        <v>1970.3004164290135</v>
      </c>
      <c r="I136" s="104">
        <v>1987.1577062502831</v>
      </c>
      <c r="J136" s="104">
        <v>1985.3765867634954</v>
      </c>
      <c r="K136" s="104">
        <v>2174.6867193597736</v>
      </c>
      <c r="L136" s="104">
        <v>2233.0922443265131</v>
      </c>
      <c r="M136" s="104">
        <v>2185.6984101201901</v>
      </c>
      <c r="N136" s="104">
        <v>2262.716137319293</v>
      </c>
      <c r="O136" s="104">
        <v>2293.8314066697712</v>
      </c>
      <c r="P136" s="104">
        <v>2260.2580222422134</v>
      </c>
      <c r="Q136" s="104">
        <v>2258.8065553478364</v>
      </c>
      <c r="R136" s="104">
        <v>2256.8544263117155</v>
      </c>
      <c r="S136" s="104">
        <v>2196.8560878115686</v>
      </c>
      <c r="T136" s="104">
        <v>2109.1634005243709</v>
      </c>
      <c r="U136" s="104">
        <v>2173.65387414734</v>
      </c>
      <c r="V136" s="104">
        <v>2143.5363071719817</v>
      </c>
      <c r="W136" s="104">
        <v>2454.1971628482065</v>
      </c>
      <c r="DA136" s="132" t="s">
        <v>2538</v>
      </c>
    </row>
    <row r="137" spans="1:105" ht="12" customHeight="1" x14ac:dyDescent="0.25">
      <c r="A137" s="108" t="s">
        <v>53</v>
      </c>
      <c r="B137" s="98">
        <v>683.60812807602701</v>
      </c>
      <c r="C137" s="98">
        <v>708.73541383361896</v>
      </c>
      <c r="D137" s="98">
        <v>740.44216278234614</v>
      </c>
      <c r="E137" s="98">
        <v>743.63101638780961</v>
      </c>
      <c r="F137" s="98">
        <v>747.70380840027349</v>
      </c>
      <c r="G137" s="98">
        <v>697.49596578496175</v>
      </c>
      <c r="H137" s="98">
        <v>606.96457553049447</v>
      </c>
      <c r="I137" s="98">
        <v>645.54933136710281</v>
      </c>
      <c r="J137" s="98">
        <v>701.30214835785864</v>
      </c>
      <c r="K137" s="98">
        <v>787.09850807507109</v>
      </c>
      <c r="L137" s="98">
        <v>712.70294919481603</v>
      </c>
      <c r="M137" s="98">
        <v>760.24204264620346</v>
      </c>
      <c r="N137" s="98">
        <v>774.79384739443503</v>
      </c>
      <c r="O137" s="98">
        <v>674.04131434282885</v>
      </c>
      <c r="P137" s="98">
        <v>671.5201716521226</v>
      </c>
      <c r="Q137" s="98">
        <v>529.25565676525662</v>
      </c>
      <c r="R137" s="98">
        <v>477.44489004520312</v>
      </c>
      <c r="S137" s="98">
        <v>549.64294422999126</v>
      </c>
      <c r="T137" s="98">
        <v>607.55264300001238</v>
      </c>
      <c r="U137" s="98">
        <v>646.92759446078446</v>
      </c>
      <c r="V137" s="98">
        <v>656.88079088472352</v>
      </c>
      <c r="W137" s="98">
        <v>788.93292889694271</v>
      </c>
      <c r="DA137" s="63" t="s">
        <v>2539</v>
      </c>
    </row>
    <row r="138" spans="1:105" ht="12" customHeight="1" x14ac:dyDescent="0.25">
      <c r="A138" s="108" t="s">
        <v>52</v>
      </c>
      <c r="B138" s="98">
        <v>1142.2891307366906</v>
      </c>
      <c r="C138" s="98">
        <v>1192.2344422779977</v>
      </c>
      <c r="D138" s="98">
        <v>1239.6402394018785</v>
      </c>
      <c r="E138" s="98">
        <v>1262.1065536801968</v>
      </c>
      <c r="F138" s="98">
        <v>1272.8174546171699</v>
      </c>
      <c r="G138" s="98">
        <v>1185.6508764575885</v>
      </c>
      <c r="H138" s="98">
        <v>1363.3358408985193</v>
      </c>
      <c r="I138" s="98">
        <v>1341.6083748831804</v>
      </c>
      <c r="J138" s="98">
        <v>1284.0744384056366</v>
      </c>
      <c r="K138" s="98">
        <v>1387.5882112847023</v>
      </c>
      <c r="L138" s="98">
        <v>1520.3892951316973</v>
      </c>
      <c r="M138" s="98">
        <v>1425.4563674739859</v>
      </c>
      <c r="N138" s="98">
        <v>1487.9222899248582</v>
      </c>
      <c r="O138" s="98">
        <v>1619.7900923269422</v>
      </c>
      <c r="P138" s="98">
        <v>1588.7378505900908</v>
      </c>
      <c r="Q138" s="98">
        <v>1729.5508985825797</v>
      </c>
      <c r="R138" s="98">
        <v>1779.4095362665123</v>
      </c>
      <c r="S138" s="98">
        <v>1647.2131435815772</v>
      </c>
      <c r="T138" s="98">
        <v>1501.6107575243591</v>
      </c>
      <c r="U138" s="98">
        <v>1526.7262796865555</v>
      </c>
      <c r="V138" s="98">
        <v>1486.6555162872583</v>
      </c>
      <c r="W138" s="98">
        <v>1665.2642339512638</v>
      </c>
      <c r="DA138" s="63" t="s">
        <v>2540</v>
      </c>
    </row>
    <row r="139" spans="1:105" ht="12" customHeight="1" x14ac:dyDescent="0.25">
      <c r="A139" s="121" t="s">
        <v>54</v>
      </c>
      <c r="B139" s="122">
        <v>275.4076756909941</v>
      </c>
      <c r="C139" s="122">
        <v>317.54142089414091</v>
      </c>
      <c r="D139" s="122">
        <v>333.01524794960596</v>
      </c>
      <c r="E139" s="122">
        <v>332.63218737315555</v>
      </c>
      <c r="F139" s="122">
        <v>354.48942845082604</v>
      </c>
      <c r="G139" s="122">
        <v>287.72211024363008</v>
      </c>
      <c r="H139" s="122">
        <v>335.5509803460335</v>
      </c>
      <c r="I139" s="122">
        <v>293.17352328403825</v>
      </c>
      <c r="J139" s="122">
        <v>317.43436318005058</v>
      </c>
      <c r="K139" s="122">
        <v>401.3750217791661</v>
      </c>
      <c r="L139" s="122">
        <v>406.26474234160833</v>
      </c>
      <c r="M139" s="122">
        <v>401.13244129194953</v>
      </c>
      <c r="N139" s="122">
        <v>413.13678900416772</v>
      </c>
      <c r="O139" s="122">
        <v>404.11499544587616</v>
      </c>
      <c r="P139" s="122">
        <v>421.72552536344483</v>
      </c>
      <c r="Q139" s="122">
        <v>406.25218945092502</v>
      </c>
      <c r="R139" s="122">
        <v>416.12017109187036</v>
      </c>
      <c r="S139" s="122">
        <v>417.95244162003098</v>
      </c>
      <c r="T139" s="122">
        <v>414.47515007353644</v>
      </c>
      <c r="U139" s="122">
        <v>425.08210616742667</v>
      </c>
      <c r="V139" s="122">
        <v>418.56779016957648</v>
      </c>
      <c r="W139" s="122">
        <v>476.75568824671819</v>
      </c>
      <c r="DA139" s="130" t="s">
        <v>2541</v>
      </c>
    </row>
    <row r="140" spans="1:105" ht="12" customHeight="1" x14ac:dyDescent="0.25">
      <c r="A140" s="97" t="s">
        <v>50</v>
      </c>
      <c r="B140" s="98">
        <v>276.62419831733695</v>
      </c>
      <c r="C140" s="98">
        <v>319.42302120849183</v>
      </c>
      <c r="D140" s="98">
        <v>337.20185184529254</v>
      </c>
      <c r="E140" s="98">
        <v>323.24690734955271</v>
      </c>
      <c r="F140" s="98">
        <v>351.69635837048151</v>
      </c>
      <c r="G140" s="98">
        <v>294.38790829226463</v>
      </c>
      <c r="H140" s="98">
        <v>337.12086337702459</v>
      </c>
      <c r="I140" s="98">
        <v>294.28297513852556</v>
      </c>
      <c r="J140" s="98">
        <v>314.68253105024564</v>
      </c>
      <c r="K140" s="98">
        <v>408.55536626981808</v>
      </c>
      <c r="L140" s="98">
        <v>439.41439935632008</v>
      </c>
      <c r="M140" s="98">
        <v>406.57143222935997</v>
      </c>
      <c r="N140" s="98">
        <v>345.95211254360242</v>
      </c>
      <c r="O140" s="98">
        <v>346.43094385398706</v>
      </c>
      <c r="P140" s="98">
        <v>387.45080697744339</v>
      </c>
      <c r="Q140" s="98">
        <v>428.3953486200711</v>
      </c>
      <c r="R140" s="98">
        <v>452.15586739042885</v>
      </c>
      <c r="S140" s="98">
        <v>434.99631638487818</v>
      </c>
      <c r="T140" s="98">
        <v>404.5536014832295</v>
      </c>
      <c r="U140" s="98">
        <v>414.53060047077668</v>
      </c>
      <c r="V140" s="98">
        <v>401.83698832111702</v>
      </c>
      <c r="W140" s="98">
        <v>507.08815987145596</v>
      </c>
      <c r="DA140" s="63" t="s">
        <v>2542</v>
      </c>
    </row>
    <row r="141" spans="1:105" ht="12" customHeight="1" x14ac:dyDescent="0.25">
      <c r="A141" s="109" t="s">
        <v>120</v>
      </c>
      <c r="B141" s="33">
        <v>275.39968676097374</v>
      </c>
      <c r="C141" s="33">
        <v>317.52941755217427</v>
      </c>
      <c r="D141" s="33">
        <v>332.99028846713674</v>
      </c>
      <c r="E141" s="33">
        <v>332.68506492476911</v>
      </c>
      <c r="F141" s="33">
        <v>354.50490298421528</v>
      </c>
      <c r="G141" s="33">
        <v>287.68580730562542</v>
      </c>
      <c r="H141" s="33">
        <v>335.54275770262552</v>
      </c>
      <c r="I141" s="33">
        <v>293.16808692334638</v>
      </c>
      <c r="J141" s="33">
        <v>317.44667327487645</v>
      </c>
      <c r="K141" s="33">
        <v>401.34592807916897</v>
      </c>
      <c r="L141" s="33">
        <v>406.14904652674096</v>
      </c>
      <c r="M141" s="33">
        <v>401.11764324056918</v>
      </c>
      <c r="N141" s="33">
        <v>413.27603437912416</v>
      </c>
      <c r="O141" s="33">
        <v>404.22396834942526</v>
      </c>
      <c r="P141" s="33">
        <v>421.79450015444615</v>
      </c>
      <c r="Q141" s="33">
        <v>406.20041135518363</v>
      </c>
      <c r="R141" s="33">
        <v>416.02828996589051</v>
      </c>
      <c r="S141" s="33">
        <v>417.90883404233733</v>
      </c>
      <c r="T141" s="33">
        <v>414.4993931580351</v>
      </c>
      <c r="U141" s="33">
        <v>425.10742711149976</v>
      </c>
      <c r="V141" s="33">
        <v>418.60777277218074</v>
      </c>
      <c r="W141" s="33">
        <v>476.67948508830131</v>
      </c>
      <c r="DA141" s="60" t="s">
        <v>2543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9719.1437846322115</v>
      </c>
      <c r="C143" s="117">
        <f t="shared" si="49"/>
        <v>11711.192907380775</v>
      </c>
      <c r="D143" s="117">
        <f t="shared" si="49"/>
        <v>11397.654573020025</v>
      </c>
      <c r="E143" s="117">
        <f t="shared" si="49"/>
        <v>12047.979360288664</v>
      </c>
      <c r="F143" s="117">
        <f t="shared" si="49"/>
        <v>11763.046038390981</v>
      </c>
      <c r="G143" s="117">
        <f t="shared" si="49"/>
        <v>12046.317276787022</v>
      </c>
      <c r="H143" s="117">
        <f t="shared" si="49"/>
        <v>11107.756802979675</v>
      </c>
      <c r="I143" s="117">
        <f t="shared" si="49"/>
        <v>11711.216628000457</v>
      </c>
      <c r="J143" s="117">
        <f t="shared" si="49"/>
        <v>10954.952152551579</v>
      </c>
      <c r="K143" s="117">
        <f t="shared" si="49"/>
        <v>12799.469892903344</v>
      </c>
      <c r="L143" s="117">
        <f t="shared" si="49"/>
        <v>13231.569637374965</v>
      </c>
      <c r="M143" s="117">
        <f t="shared" si="49"/>
        <v>12720.009410087765</v>
      </c>
      <c r="N143" s="117">
        <f t="shared" si="49"/>
        <v>13050.737509040444</v>
      </c>
      <c r="O143" s="117">
        <f t="shared" si="49"/>
        <v>12863.03744953481</v>
      </c>
      <c r="P143" s="117">
        <f t="shared" si="49"/>
        <v>12111.834474841557</v>
      </c>
      <c r="Q143" s="117">
        <f t="shared" si="49"/>
        <v>13700.879281725382</v>
      </c>
      <c r="R143" s="117">
        <f t="shared" ref="R143:V143" si="50">R144+R146+R148+R157</f>
        <v>13517.441892104636</v>
      </c>
      <c r="S143" s="117">
        <f t="shared" si="50"/>
        <v>13080.786419522456</v>
      </c>
      <c r="T143" s="117">
        <f t="shared" si="50"/>
        <v>13153.344368107308</v>
      </c>
      <c r="U143" s="117">
        <f t="shared" si="50"/>
        <v>12344.075157443132</v>
      </c>
      <c r="V143" s="117">
        <f t="shared" si="50"/>
        <v>14893.751079918133</v>
      </c>
      <c r="W143" s="117">
        <f t="shared" ref="W143" si="51">W144+W146+W148+W157</f>
        <v>15761.986838870285</v>
      </c>
      <c r="DA143" s="129" t="s">
        <v>2544</v>
      </c>
    </row>
    <row r="144" spans="1:105" ht="12.95" customHeight="1" x14ac:dyDescent="0.25">
      <c r="A144" s="121" t="s">
        <v>57</v>
      </c>
      <c r="B144" s="122">
        <f t="shared" ref="B144:W144" si="52">B145</f>
        <v>7604.438819852392</v>
      </c>
      <c r="C144" s="122">
        <f t="shared" si="52"/>
        <v>9487.4061108526439</v>
      </c>
      <c r="D144" s="122">
        <f t="shared" si="52"/>
        <v>9077.7585746821478</v>
      </c>
      <c r="E144" s="122">
        <f t="shared" si="52"/>
        <v>9698.1002394557745</v>
      </c>
      <c r="F144" s="122">
        <f t="shared" si="52"/>
        <v>9382.2230687300089</v>
      </c>
      <c r="G144" s="122">
        <f t="shared" si="52"/>
        <v>9859.2986628544531</v>
      </c>
      <c r="H144" s="122">
        <f t="shared" si="52"/>
        <v>8785.4839793659739</v>
      </c>
      <c r="I144" s="122">
        <f t="shared" si="52"/>
        <v>9410.6530105092334</v>
      </c>
      <c r="J144" s="122">
        <f t="shared" si="52"/>
        <v>8628.3779917732154</v>
      </c>
      <c r="K144" s="122">
        <f t="shared" si="52"/>
        <v>10210.085070688405</v>
      </c>
      <c r="L144" s="122">
        <f t="shared" si="52"/>
        <v>10571.840449192465</v>
      </c>
      <c r="M144" s="122">
        <f t="shared" si="52"/>
        <v>10109.573363602163</v>
      </c>
      <c r="N144" s="122">
        <f t="shared" si="52"/>
        <v>10347.673101444409</v>
      </c>
      <c r="O144" s="122">
        <f t="shared" si="52"/>
        <v>10132.791698457928</v>
      </c>
      <c r="P144" s="122">
        <f t="shared" si="52"/>
        <v>9406.3377107565066</v>
      </c>
      <c r="Q144" s="122">
        <f t="shared" si="52"/>
        <v>10998.908844432646</v>
      </c>
      <c r="R144" s="122">
        <f t="shared" si="52"/>
        <v>10819.70070365444</v>
      </c>
      <c r="S144" s="122">
        <f t="shared" si="52"/>
        <v>10431.595205662099</v>
      </c>
      <c r="T144" s="122">
        <f t="shared" si="52"/>
        <v>10597.066196844255</v>
      </c>
      <c r="U144" s="122">
        <f t="shared" si="52"/>
        <v>9711.2825974420612</v>
      </c>
      <c r="V144" s="122">
        <f t="shared" si="52"/>
        <v>12303.748713064469</v>
      </c>
      <c r="W144" s="122">
        <f t="shared" si="52"/>
        <v>12811.845028962916</v>
      </c>
      <c r="DA144" s="130" t="s">
        <v>2545</v>
      </c>
    </row>
    <row r="145" spans="1:105" ht="12" customHeight="1" x14ac:dyDescent="0.25">
      <c r="A145" s="97" t="s">
        <v>53</v>
      </c>
      <c r="B145" s="98">
        <v>7604.438819852392</v>
      </c>
      <c r="C145" s="98">
        <v>9487.4061108526439</v>
      </c>
      <c r="D145" s="98">
        <v>9077.7585746821478</v>
      </c>
      <c r="E145" s="98">
        <v>9698.1002394557745</v>
      </c>
      <c r="F145" s="98">
        <v>9382.2230687300089</v>
      </c>
      <c r="G145" s="98">
        <v>9859.2986628544531</v>
      </c>
      <c r="H145" s="98">
        <v>8785.4839793659739</v>
      </c>
      <c r="I145" s="98">
        <v>9410.6530105092334</v>
      </c>
      <c r="J145" s="98">
        <v>8628.3779917732154</v>
      </c>
      <c r="K145" s="98">
        <v>10210.085070688405</v>
      </c>
      <c r="L145" s="98">
        <v>10571.840449192465</v>
      </c>
      <c r="M145" s="98">
        <v>10109.573363602163</v>
      </c>
      <c r="N145" s="98">
        <v>10347.673101444409</v>
      </c>
      <c r="O145" s="98">
        <v>10132.791698457928</v>
      </c>
      <c r="P145" s="98">
        <v>9406.3377107565066</v>
      </c>
      <c r="Q145" s="98">
        <v>10998.908844432646</v>
      </c>
      <c r="R145" s="98">
        <v>10819.70070365444</v>
      </c>
      <c r="S145" s="98">
        <v>10431.595205662099</v>
      </c>
      <c r="T145" s="98">
        <v>10597.066196844255</v>
      </c>
      <c r="U145" s="98">
        <v>9711.2825974420612</v>
      </c>
      <c r="V145" s="98">
        <v>12303.748713064469</v>
      </c>
      <c r="W145" s="98">
        <v>12811.845028962916</v>
      </c>
      <c r="DA145" s="63" t="s">
        <v>2546</v>
      </c>
    </row>
    <row r="146" spans="1:105" ht="12.95" customHeight="1" x14ac:dyDescent="0.25">
      <c r="A146" s="121" t="s">
        <v>92</v>
      </c>
      <c r="B146" s="122">
        <f t="shared" ref="B146:W146" si="53">B147</f>
        <v>7.8143617875160851</v>
      </c>
      <c r="C146" s="122">
        <f t="shared" si="53"/>
        <v>8.267667400626598</v>
      </c>
      <c r="D146" s="122">
        <f t="shared" si="53"/>
        <v>8.3186843127581547</v>
      </c>
      <c r="E146" s="122">
        <f t="shared" si="53"/>
        <v>16.053708322352414</v>
      </c>
      <c r="F146" s="122">
        <f t="shared" si="53"/>
        <v>11.286466466008502</v>
      </c>
      <c r="G146" s="122">
        <f t="shared" si="53"/>
        <v>13.225939550348924</v>
      </c>
      <c r="H146" s="122">
        <f t="shared" si="53"/>
        <v>17.571331817646666</v>
      </c>
      <c r="I146" s="122">
        <f t="shared" si="53"/>
        <v>17.421003459316587</v>
      </c>
      <c r="J146" s="122">
        <f t="shared" si="53"/>
        <v>15.759277117499387</v>
      </c>
      <c r="K146" s="122">
        <f t="shared" si="53"/>
        <v>16.288467458158312</v>
      </c>
      <c r="L146" s="122">
        <f t="shared" si="53"/>
        <v>18.847427114010031</v>
      </c>
      <c r="M146" s="122">
        <f t="shared" si="53"/>
        <v>17.341858171820569</v>
      </c>
      <c r="N146" s="122">
        <f t="shared" si="53"/>
        <v>19.593424994697386</v>
      </c>
      <c r="O146" s="122">
        <f t="shared" si="53"/>
        <v>24.145222959366482</v>
      </c>
      <c r="P146" s="122">
        <f t="shared" si="53"/>
        <v>15.175560635285244</v>
      </c>
      <c r="Q146" s="122">
        <f t="shared" si="53"/>
        <v>28.332740860149276</v>
      </c>
      <c r="R146" s="122">
        <f t="shared" si="53"/>
        <v>19.400065988574838</v>
      </c>
      <c r="S146" s="122">
        <f t="shared" si="53"/>
        <v>26.533753937796053</v>
      </c>
      <c r="T146" s="122">
        <f t="shared" si="53"/>
        <v>25.338507377200841</v>
      </c>
      <c r="U146" s="122">
        <f t="shared" si="53"/>
        <v>27.807333167515488</v>
      </c>
      <c r="V146" s="122">
        <f t="shared" si="53"/>
        <v>26.140493663793769</v>
      </c>
      <c r="W146" s="122">
        <f t="shared" si="53"/>
        <v>22.667778125821524</v>
      </c>
      <c r="DA146" s="130" t="s">
        <v>2547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7.8143617875160851</v>
      </c>
      <c r="C147" s="98">
        <f>IF(RES_hhdet_tes!C147=0,0,RES_hhdet_tes!C147*1000*11630/RES_hhdet_num!C143)</f>
        <v>8.267667400626598</v>
      </c>
      <c r="D147" s="98">
        <f>IF(RES_hhdet_tes!D147=0,0,RES_hhdet_tes!D147*1000*11630/RES_hhdet_num!D143)</f>
        <v>8.3186843127581547</v>
      </c>
      <c r="E147" s="98">
        <f>IF(RES_hhdet_tes!E147=0,0,RES_hhdet_tes!E147*1000*11630/RES_hhdet_num!E143)</f>
        <v>16.053708322352414</v>
      </c>
      <c r="F147" s="98">
        <f>IF(RES_hhdet_tes!F147=0,0,RES_hhdet_tes!F147*1000*11630/RES_hhdet_num!F143)</f>
        <v>11.286466466008502</v>
      </c>
      <c r="G147" s="98">
        <f>IF(RES_hhdet_tes!G147=0,0,RES_hhdet_tes!G147*1000*11630/RES_hhdet_num!G143)</f>
        <v>13.225939550348924</v>
      </c>
      <c r="H147" s="98">
        <f>IF(RES_hhdet_tes!H147=0,0,RES_hhdet_tes!H147*1000*11630/RES_hhdet_num!H143)</f>
        <v>17.571331817646666</v>
      </c>
      <c r="I147" s="98">
        <f>IF(RES_hhdet_tes!I147=0,0,RES_hhdet_tes!I147*1000*11630/RES_hhdet_num!I143)</f>
        <v>17.421003459316587</v>
      </c>
      <c r="J147" s="98">
        <f>IF(RES_hhdet_tes!J147=0,0,RES_hhdet_tes!J147*1000*11630/RES_hhdet_num!J143)</f>
        <v>15.759277117499387</v>
      </c>
      <c r="K147" s="98">
        <f>IF(RES_hhdet_tes!K147=0,0,RES_hhdet_tes!K147*1000*11630/RES_hhdet_num!K143)</f>
        <v>16.288467458158312</v>
      </c>
      <c r="L147" s="98">
        <f>IF(RES_hhdet_tes!L147=0,0,RES_hhdet_tes!L147*1000*11630/RES_hhdet_num!L143)</f>
        <v>18.847427114010031</v>
      </c>
      <c r="M147" s="98">
        <f>IF(RES_hhdet_tes!M147=0,0,RES_hhdet_tes!M147*1000*11630/RES_hhdet_num!M143)</f>
        <v>17.341858171820569</v>
      </c>
      <c r="N147" s="98">
        <f>IF(RES_hhdet_tes!N147=0,0,RES_hhdet_tes!N147*1000*11630/RES_hhdet_num!N143)</f>
        <v>19.593424994697386</v>
      </c>
      <c r="O147" s="98">
        <f>IF(RES_hhdet_tes!O147=0,0,RES_hhdet_tes!O147*1000*11630/RES_hhdet_num!O143)</f>
        <v>24.145222959366482</v>
      </c>
      <c r="P147" s="98">
        <f>IF(RES_hhdet_tes!P147=0,0,RES_hhdet_tes!P147*1000*11630/RES_hhdet_num!P143)</f>
        <v>15.175560635285244</v>
      </c>
      <c r="Q147" s="98">
        <f>IF(RES_hhdet_tes!Q147=0,0,RES_hhdet_tes!Q147*1000*11630/RES_hhdet_num!Q143)</f>
        <v>28.332740860149276</v>
      </c>
      <c r="R147" s="98">
        <f>IF(RES_hhdet_tes!R147=0,0,RES_hhdet_tes!R147*1000*11630/RES_hhdet_num!R143)</f>
        <v>19.400065988574838</v>
      </c>
      <c r="S147" s="98">
        <f>IF(RES_hhdet_tes!S147=0,0,RES_hhdet_tes!S147*1000*11630/RES_hhdet_num!S143)</f>
        <v>26.533753937796053</v>
      </c>
      <c r="T147" s="98">
        <f>IF(RES_hhdet_tes!T147=0,0,RES_hhdet_tes!T147*1000*11630/RES_hhdet_num!T143)</f>
        <v>25.338507377200841</v>
      </c>
      <c r="U147" s="98">
        <f>IF(RES_hhdet_tes!U147=0,0,RES_hhdet_tes!U147*1000*11630/RES_hhdet_num!U143)</f>
        <v>27.807333167515488</v>
      </c>
      <c r="V147" s="98">
        <f>IF(RES_hhdet_tes!V147=0,0,RES_hhdet_tes!V147*1000*11630/RES_hhdet_num!V143)</f>
        <v>26.140493663793769</v>
      </c>
      <c r="W147" s="98">
        <f>IF(RES_hhdet_tes!W147=0,0,RES_hhdet_tes!W147*1000*11630/RES_hhdet_num!W143)</f>
        <v>22.667778125821524</v>
      </c>
      <c r="DA147" s="63" t="s">
        <v>2548</v>
      </c>
    </row>
    <row r="148" spans="1:105" ht="12" customHeight="1" x14ac:dyDescent="0.25">
      <c r="A148" s="121" t="s">
        <v>55</v>
      </c>
      <c r="B148" s="122">
        <v>1831.4829121404757</v>
      </c>
      <c r="C148" s="122">
        <v>1897.9781889721517</v>
      </c>
      <c r="D148" s="122">
        <v>1978.5647510423391</v>
      </c>
      <c r="E148" s="122">
        <v>2001.1873513072644</v>
      </c>
      <c r="F148" s="122">
        <v>2015.0458942577213</v>
      </c>
      <c r="G148" s="122">
        <v>1886.0717852075747</v>
      </c>
      <c r="H148" s="122">
        <v>1969.1505624292836</v>
      </c>
      <c r="I148" s="122">
        <v>1989.9691391267486</v>
      </c>
      <c r="J148" s="122">
        <v>1993.3804750864444</v>
      </c>
      <c r="K148" s="122">
        <v>2171.7218405447929</v>
      </c>
      <c r="L148" s="122">
        <v>2234.6176615702748</v>
      </c>
      <c r="M148" s="122">
        <v>2191.9612930677249</v>
      </c>
      <c r="N148" s="122">
        <v>2270.3480074644353</v>
      </c>
      <c r="O148" s="122">
        <v>2301.9942377509706</v>
      </c>
      <c r="P148" s="122">
        <v>2268.6010869750612</v>
      </c>
      <c r="Q148" s="122">
        <v>2267.3804360951858</v>
      </c>
      <c r="R148" s="122">
        <v>2262.2128650302398</v>
      </c>
      <c r="S148" s="122">
        <v>2204.7013967261578</v>
      </c>
      <c r="T148" s="122">
        <v>2116.4651883199163</v>
      </c>
      <c r="U148" s="122">
        <v>2179.9030125772483</v>
      </c>
      <c r="V148" s="122">
        <v>2145.2922729974698</v>
      </c>
      <c r="W148" s="122">
        <v>2450.7185142016706</v>
      </c>
      <c r="DA148" s="130" t="s">
        <v>2549</v>
      </c>
    </row>
    <row r="149" spans="1:105" ht="12" customHeight="1" x14ac:dyDescent="0.25">
      <c r="A149" s="97" t="s">
        <v>124</v>
      </c>
      <c r="B149" s="98">
        <v>1991.136931428654</v>
      </c>
      <c r="C149" s="98">
        <v>1778.6214988422912</v>
      </c>
      <c r="D149" s="98">
        <v>1934.2153476198396</v>
      </c>
      <c r="E149" s="98">
        <v>1792.0640412437492</v>
      </c>
      <c r="F149" s="98">
        <v>1799.4422428485007</v>
      </c>
      <c r="G149" s="98">
        <v>2078.9504812173814</v>
      </c>
      <c r="H149" s="98">
        <v>1956.9213192320219</v>
      </c>
      <c r="I149" s="98">
        <v>2096.2871994742718</v>
      </c>
      <c r="J149" s="98">
        <v>2301.4668985862641</v>
      </c>
      <c r="K149" s="98">
        <v>1854.5675789909844</v>
      </c>
      <c r="L149" s="98">
        <v>2050.2155854588509</v>
      </c>
      <c r="M149" s="98">
        <v>2229.3210929730126</v>
      </c>
      <c r="N149" s="98">
        <v>2272.8999642571835</v>
      </c>
      <c r="O149" s="98">
        <v>2182.867357131081</v>
      </c>
      <c r="P149" s="98">
        <v>2345.9193802603636</v>
      </c>
      <c r="Q149" s="98">
        <v>2416.6132817002363</v>
      </c>
      <c r="R149" s="98">
        <v>2097.653828795676</v>
      </c>
      <c r="S149" s="98">
        <v>2199.3912081344702</v>
      </c>
      <c r="T149" s="98">
        <v>2085.2662988174579</v>
      </c>
      <c r="U149" s="98">
        <v>2119.4462616176766</v>
      </c>
      <c r="V149" s="98">
        <v>2051.9570498270714</v>
      </c>
      <c r="W149" s="98">
        <v>2627.7141727311605</v>
      </c>
      <c r="DA149" s="63" t="s">
        <v>2550</v>
      </c>
    </row>
    <row r="150" spans="1:105" ht="12" customHeight="1" x14ac:dyDescent="0.25">
      <c r="A150" s="97" t="s">
        <v>123</v>
      </c>
      <c r="B150" s="98">
        <v>1991.1369314286537</v>
      </c>
      <c r="C150" s="98">
        <v>1778.6903356149521</v>
      </c>
      <c r="D150" s="98">
        <v>1934.9097019966953</v>
      </c>
      <c r="E150" s="98">
        <v>1791.1554069272634</v>
      </c>
      <c r="F150" s="98">
        <v>1798.099836789019</v>
      </c>
      <c r="G150" s="98">
        <v>2078.0186382414199</v>
      </c>
      <c r="H150" s="98">
        <v>1955.4954157551315</v>
      </c>
      <c r="I150" s="98">
        <v>2094.8339200017444</v>
      </c>
      <c r="J150" s="98">
        <v>2299.1124157891445</v>
      </c>
      <c r="K150" s="98">
        <v>1852.8048653274291</v>
      </c>
      <c r="L150" s="98">
        <v>2048.3507712991568</v>
      </c>
      <c r="M150" s="98">
        <v>2229.2254297728823</v>
      </c>
      <c r="N150" s="98">
        <v>2272.681994161303</v>
      </c>
      <c r="O150" s="98">
        <v>2181.9840428765756</v>
      </c>
      <c r="P150" s="98">
        <v>2338.6103891239145</v>
      </c>
      <c r="Q150" s="98">
        <v>2407.0571575973363</v>
      </c>
      <c r="R150" s="98">
        <v>2091.0533438794746</v>
      </c>
      <c r="S150" s="98">
        <v>2194.4366222052081</v>
      </c>
      <c r="T150" s="98">
        <v>2076.6461893071496</v>
      </c>
      <c r="U150" s="98">
        <v>2107.2614631312244</v>
      </c>
      <c r="V150" s="98">
        <v>2041.3367657375868</v>
      </c>
      <c r="W150" s="98">
        <v>2616.9819277401884</v>
      </c>
      <c r="DA150" s="63" t="s">
        <v>2551</v>
      </c>
    </row>
    <row r="151" spans="1:105" ht="12" customHeight="1" x14ac:dyDescent="0.25">
      <c r="A151" s="100" t="s">
        <v>50</v>
      </c>
      <c r="B151" s="101">
        <v>746.17288775214683</v>
      </c>
      <c r="C151" s="101">
        <v>663.66938825776936</v>
      </c>
      <c r="D151" s="101">
        <v>722.88920311561083</v>
      </c>
      <c r="E151" s="101">
        <v>662.91406816303322</v>
      </c>
      <c r="F151" s="101">
        <v>663.72585931283413</v>
      </c>
      <c r="G151" s="101">
        <v>771.38228936553105</v>
      </c>
      <c r="H151" s="101">
        <v>601.65133144442086</v>
      </c>
      <c r="I151" s="101">
        <v>681.21662462032589</v>
      </c>
      <c r="J151" s="101">
        <v>815.58040485636275</v>
      </c>
      <c r="K151" s="101">
        <v>667.53459335557989</v>
      </c>
      <c r="L151" s="101">
        <v>648.58659337588949</v>
      </c>
      <c r="M151" s="101">
        <v>775.42970686247179</v>
      </c>
      <c r="N151" s="101">
        <v>775.68051228146874</v>
      </c>
      <c r="O151" s="101">
        <v>632.21008547182498</v>
      </c>
      <c r="P151" s="101">
        <v>692.75294584272854</v>
      </c>
      <c r="Q151" s="101">
        <v>560.336295422219</v>
      </c>
      <c r="R151" s="101">
        <v>441.48786351158242</v>
      </c>
      <c r="S151" s="101">
        <v>546.57855663629982</v>
      </c>
      <c r="T151" s="101">
        <v>595.48007292888633</v>
      </c>
      <c r="U151" s="101">
        <v>615.28930971766067</v>
      </c>
      <c r="V151" s="101">
        <v>609.57070222807545</v>
      </c>
      <c r="W151" s="101">
        <v>835.96471103359875</v>
      </c>
      <c r="DA151" s="131" t="s">
        <v>2552</v>
      </c>
    </row>
    <row r="152" spans="1:105" ht="12" customHeight="1" x14ac:dyDescent="0.25">
      <c r="A152" s="103" t="s">
        <v>52</v>
      </c>
      <c r="B152" s="104">
        <v>1244.9640436765069</v>
      </c>
      <c r="C152" s="104">
        <v>1115.0209473571824</v>
      </c>
      <c r="D152" s="104">
        <v>1212.0204988810844</v>
      </c>
      <c r="E152" s="104">
        <v>1128.2413387642302</v>
      </c>
      <c r="F152" s="104">
        <v>1134.3739774761848</v>
      </c>
      <c r="G152" s="104">
        <v>1306.6363488758886</v>
      </c>
      <c r="H152" s="104">
        <v>1353.8440843107105</v>
      </c>
      <c r="I152" s="104">
        <v>1413.6172953814182</v>
      </c>
      <c r="J152" s="104">
        <v>1483.5320109327813</v>
      </c>
      <c r="K152" s="104">
        <v>1185.2702719718493</v>
      </c>
      <c r="L152" s="104">
        <v>1399.7641779232672</v>
      </c>
      <c r="M152" s="104">
        <v>1453.7957229104104</v>
      </c>
      <c r="N152" s="104">
        <v>1497.0014818798345</v>
      </c>
      <c r="O152" s="104">
        <v>1549.7739574047503</v>
      </c>
      <c r="P152" s="104">
        <v>1645.8574432811863</v>
      </c>
      <c r="Q152" s="104">
        <v>1846.7208621751179</v>
      </c>
      <c r="R152" s="104">
        <v>1649.5654803678922</v>
      </c>
      <c r="S152" s="104">
        <v>1647.8580655689084</v>
      </c>
      <c r="T152" s="104">
        <v>1481.1661163782633</v>
      </c>
      <c r="U152" s="104">
        <v>1491.9721534135635</v>
      </c>
      <c r="V152" s="104">
        <v>1431.7660635095117</v>
      </c>
      <c r="W152" s="104">
        <v>1781.0172167065891</v>
      </c>
      <c r="DA152" s="132" t="s">
        <v>2553</v>
      </c>
    </row>
    <row r="153" spans="1:105" ht="12" customHeight="1" x14ac:dyDescent="0.25">
      <c r="A153" s="106" t="s">
        <v>122</v>
      </c>
      <c r="B153" s="101">
        <v>1825.8972588127169</v>
      </c>
      <c r="C153" s="101">
        <v>1900.6313406479762</v>
      </c>
      <c r="D153" s="101">
        <v>1979.2708646704016</v>
      </c>
      <c r="E153" s="101">
        <v>2004.594164457659</v>
      </c>
      <c r="F153" s="101">
        <v>2019.4288069689551</v>
      </c>
      <c r="G153" s="101">
        <v>1880.7877617843194</v>
      </c>
      <c r="H153" s="101">
        <v>1969.3268774646592</v>
      </c>
      <c r="I153" s="101">
        <v>1987.0457278430765</v>
      </c>
      <c r="J153" s="101">
        <v>1986.1379279321334</v>
      </c>
      <c r="K153" s="101">
        <v>2177.5695344271344</v>
      </c>
      <c r="L153" s="101">
        <v>2237.4773393048949</v>
      </c>
      <c r="M153" s="101">
        <v>2191.5916734425332</v>
      </c>
      <c r="N153" s="101">
        <v>2270.4936163108277</v>
      </c>
      <c r="O153" s="101">
        <v>2303.695420920827</v>
      </c>
      <c r="P153" s="101">
        <v>2267.4391858702484</v>
      </c>
      <c r="Q153" s="101">
        <v>2265.9259770510093</v>
      </c>
      <c r="R153" s="101">
        <v>2264.096603734984</v>
      </c>
      <c r="S153" s="101">
        <v>2204.0664915257594</v>
      </c>
      <c r="T153" s="101">
        <v>2116.3598129623601</v>
      </c>
      <c r="U153" s="101">
        <v>2180.1899660895529</v>
      </c>
      <c r="V153" s="101">
        <v>2146.0126953852769</v>
      </c>
      <c r="W153" s="101">
        <v>2448.6698730185403</v>
      </c>
      <c r="DA153" s="131" t="s">
        <v>2554</v>
      </c>
    </row>
    <row r="154" spans="1:105" ht="12" customHeight="1" x14ac:dyDescent="0.25">
      <c r="A154" s="107" t="s">
        <v>121</v>
      </c>
      <c r="B154" s="104">
        <v>1825.8972588127169</v>
      </c>
      <c r="C154" s="104">
        <v>1900.68828362882</v>
      </c>
      <c r="D154" s="104">
        <v>1979.3308532986071</v>
      </c>
      <c r="E154" s="104">
        <v>2004.7640532788907</v>
      </c>
      <c r="F154" s="104">
        <v>2019.858730698473</v>
      </c>
      <c r="G154" s="104">
        <v>1881.3442948449481</v>
      </c>
      <c r="H154" s="104">
        <v>1969.7649730234152</v>
      </c>
      <c r="I154" s="104">
        <v>1987.124082027949</v>
      </c>
      <c r="J154" s="104">
        <v>1986.1501141508672</v>
      </c>
      <c r="K154" s="104">
        <v>2177.3705974149498</v>
      </c>
      <c r="L154" s="104">
        <v>2237.3778442601979</v>
      </c>
      <c r="M154" s="104">
        <v>2191.3592296519214</v>
      </c>
      <c r="N154" s="104">
        <v>2270.1615518231542</v>
      </c>
      <c r="O154" s="104">
        <v>2303.2881677108298</v>
      </c>
      <c r="P154" s="104">
        <v>2267.8610711831266</v>
      </c>
      <c r="Q154" s="104">
        <v>2265.4042546309461</v>
      </c>
      <c r="R154" s="104">
        <v>2263.7386595851876</v>
      </c>
      <c r="S154" s="104">
        <v>2205.504399395732</v>
      </c>
      <c r="T154" s="104">
        <v>2117.2245380548584</v>
      </c>
      <c r="U154" s="104">
        <v>2180.8482985551059</v>
      </c>
      <c r="V154" s="104">
        <v>2146.480536831215</v>
      </c>
      <c r="W154" s="104">
        <v>2449.0976964396777</v>
      </c>
      <c r="DA154" s="132" t="s">
        <v>2555</v>
      </c>
    </row>
    <row r="155" spans="1:105" ht="12" customHeight="1" x14ac:dyDescent="0.25">
      <c r="A155" s="108" t="s">
        <v>53</v>
      </c>
      <c r="B155" s="98">
        <v>683.60812807602701</v>
      </c>
      <c r="C155" s="98">
        <v>708.63043563552844</v>
      </c>
      <c r="D155" s="98">
        <v>740.16112473984367</v>
      </c>
      <c r="E155" s="98">
        <v>743.27008318789137</v>
      </c>
      <c r="F155" s="98">
        <v>747.45863506448654</v>
      </c>
      <c r="G155" s="98">
        <v>696.82832292793069</v>
      </c>
      <c r="H155" s="98">
        <v>606.79962851191294</v>
      </c>
      <c r="I155" s="98">
        <v>645.53840818059462</v>
      </c>
      <c r="J155" s="98">
        <v>701.57538438884319</v>
      </c>
      <c r="K155" s="98">
        <v>788.0699015149994</v>
      </c>
      <c r="L155" s="98">
        <v>714.07072059770678</v>
      </c>
      <c r="M155" s="98">
        <v>762.21102106698174</v>
      </c>
      <c r="N155" s="98">
        <v>777.34328841964964</v>
      </c>
      <c r="O155" s="98">
        <v>676.82017926856213</v>
      </c>
      <c r="P155" s="98">
        <v>673.77902912752484</v>
      </c>
      <c r="Q155" s="98">
        <v>530.80154818254198</v>
      </c>
      <c r="R155" s="98">
        <v>478.90127197217993</v>
      </c>
      <c r="S155" s="98">
        <v>551.80671065425167</v>
      </c>
      <c r="T155" s="98">
        <v>609.87468472092178</v>
      </c>
      <c r="U155" s="98">
        <v>649.06881470334417</v>
      </c>
      <c r="V155" s="98">
        <v>657.78304194556733</v>
      </c>
      <c r="W155" s="98">
        <v>787.293640485075</v>
      </c>
      <c r="DA155" s="63" t="s">
        <v>2556</v>
      </c>
    </row>
    <row r="156" spans="1:105" ht="12" customHeight="1" x14ac:dyDescent="0.25">
      <c r="A156" s="108" t="s">
        <v>52</v>
      </c>
      <c r="B156" s="98">
        <v>1142.2891307366901</v>
      </c>
      <c r="C156" s="98">
        <v>1192.0578479932917</v>
      </c>
      <c r="D156" s="98">
        <v>1239.1697285587634</v>
      </c>
      <c r="E156" s="98">
        <v>1261.4939700909993</v>
      </c>
      <c r="F156" s="98">
        <v>1272.4000956339867</v>
      </c>
      <c r="G156" s="98">
        <v>1184.5159719170176</v>
      </c>
      <c r="H156" s="98">
        <v>1362.9653445115025</v>
      </c>
      <c r="I156" s="98">
        <v>1341.5856738473542</v>
      </c>
      <c r="J156" s="98">
        <v>1284.5747297620237</v>
      </c>
      <c r="K156" s="98">
        <v>1389.3006958999506</v>
      </c>
      <c r="L156" s="98">
        <v>1523.3071236624912</v>
      </c>
      <c r="M156" s="98">
        <v>1429.1482085849402</v>
      </c>
      <c r="N156" s="98">
        <v>1492.8182634035045</v>
      </c>
      <c r="O156" s="98">
        <v>1626.4679884422678</v>
      </c>
      <c r="P156" s="98">
        <v>1594.0820420556011</v>
      </c>
      <c r="Q156" s="98">
        <v>1734.602706448404</v>
      </c>
      <c r="R156" s="98">
        <v>1784.8373876130074</v>
      </c>
      <c r="S156" s="98">
        <v>1653.6976887414801</v>
      </c>
      <c r="T156" s="98">
        <v>1507.3498533339368</v>
      </c>
      <c r="U156" s="98">
        <v>1531.7794838517618</v>
      </c>
      <c r="V156" s="98">
        <v>1488.6974948856475</v>
      </c>
      <c r="W156" s="98">
        <v>1661.8040559546021</v>
      </c>
      <c r="DA156" s="63" t="s">
        <v>2557</v>
      </c>
    </row>
    <row r="157" spans="1:105" ht="12" customHeight="1" x14ac:dyDescent="0.25">
      <c r="A157" s="121" t="s">
        <v>54</v>
      </c>
      <c r="B157" s="122">
        <v>275.40769085182677</v>
      </c>
      <c r="C157" s="122">
        <v>317.54094015535372</v>
      </c>
      <c r="D157" s="122">
        <v>333.01256298278003</v>
      </c>
      <c r="E157" s="122">
        <v>332.63806120327337</v>
      </c>
      <c r="F157" s="122">
        <v>354.49060893724391</v>
      </c>
      <c r="G157" s="122">
        <v>287.72088917464561</v>
      </c>
      <c r="H157" s="122">
        <v>335.55092936677062</v>
      </c>
      <c r="I157" s="122">
        <v>293.17347490515999</v>
      </c>
      <c r="J157" s="122">
        <v>317.43440857442073</v>
      </c>
      <c r="K157" s="122">
        <v>401.37451421198773</v>
      </c>
      <c r="L157" s="122">
        <v>406.26409949821522</v>
      </c>
      <c r="M157" s="122">
        <v>401.13289524605671</v>
      </c>
      <c r="N157" s="122">
        <v>413.12297513690316</v>
      </c>
      <c r="O157" s="122">
        <v>404.10629036654467</v>
      </c>
      <c r="P157" s="122">
        <v>421.7201164747035</v>
      </c>
      <c r="Q157" s="122">
        <v>406.25726033740085</v>
      </c>
      <c r="R157" s="122">
        <v>416.12825743138114</v>
      </c>
      <c r="S157" s="122">
        <v>417.95606319640285</v>
      </c>
      <c r="T157" s="122">
        <v>414.47447556593522</v>
      </c>
      <c r="U157" s="122">
        <v>425.08221425630825</v>
      </c>
      <c r="V157" s="122">
        <v>418.56960019240006</v>
      </c>
      <c r="W157" s="122">
        <v>476.7555175798779</v>
      </c>
      <c r="DA157" s="130" t="s">
        <v>2558</v>
      </c>
    </row>
    <row r="158" spans="1:105" ht="12" customHeight="1" x14ac:dyDescent="0.25">
      <c r="A158" s="97" t="s">
        <v>50</v>
      </c>
      <c r="B158" s="98">
        <v>276.62419831733695</v>
      </c>
      <c r="C158" s="98">
        <v>319.42302120849178</v>
      </c>
      <c r="D158" s="98">
        <v>337.20185184529242</v>
      </c>
      <c r="E158" s="98">
        <v>323.24690734955283</v>
      </c>
      <c r="F158" s="98">
        <v>351.69635837048156</v>
      </c>
      <c r="G158" s="98">
        <v>294.38790829226457</v>
      </c>
      <c r="H158" s="98">
        <v>337.12086337702448</v>
      </c>
      <c r="I158" s="98">
        <v>294.28297513852573</v>
      </c>
      <c r="J158" s="98">
        <v>314.68253105024542</v>
      </c>
      <c r="K158" s="98">
        <v>408.55536626981871</v>
      </c>
      <c r="L158" s="98">
        <v>439.41439935632008</v>
      </c>
      <c r="M158" s="98">
        <v>406.57143222935986</v>
      </c>
      <c r="N158" s="98">
        <v>345.95211254360157</v>
      </c>
      <c r="O158" s="98">
        <v>346.43094385398717</v>
      </c>
      <c r="P158" s="98">
        <v>387.45080697744288</v>
      </c>
      <c r="Q158" s="98">
        <v>428.39534862007099</v>
      </c>
      <c r="R158" s="98">
        <v>452.15586739042891</v>
      </c>
      <c r="S158" s="98">
        <v>434.99631638487801</v>
      </c>
      <c r="T158" s="98">
        <v>404.55360148322967</v>
      </c>
      <c r="U158" s="98">
        <v>414.53060047077798</v>
      </c>
      <c r="V158" s="98">
        <v>401.83698832111753</v>
      </c>
      <c r="W158" s="98">
        <v>507.08815987145607</v>
      </c>
      <c r="DA158" s="63" t="s">
        <v>2559</v>
      </c>
    </row>
    <row r="159" spans="1:105" ht="12" customHeight="1" x14ac:dyDescent="0.25">
      <c r="A159" s="109" t="s">
        <v>120</v>
      </c>
      <c r="B159" s="33">
        <v>275.39968676097368</v>
      </c>
      <c r="C159" s="33">
        <v>317.52941755217427</v>
      </c>
      <c r="D159" s="33">
        <v>332.99028846713662</v>
      </c>
      <c r="E159" s="33">
        <v>332.68506492476905</v>
      </c>
      <c r="F159" s="33">
        <v>354.50490298421539</v>
      </c>
      <c r="G159" s="33">
        <v>287.68580730562559</v>
      </c>
      <c r="H159" s="33">
        <v>335.54275770262569</v>
      </c>
      <c r="I159" s="33">
        <v>293.16808692334615</v>
      </c>
      <c r="J159" s="33">
        <v>317.44667327487679</v>
      </c>
      <c r="K159" s="33">
        <v>401.34592807916943</v>
      </c>
      <c r="L159" s="33">
        <v>406.14904652674096</v>
      </c>
      <c r="M159" s="33">
        <v>401.11764324056878</v>
      </c>
      <c r="N159" s="33">
        <v>413.27603437912347</v>
      </c>
      <c r="O159" s="33">
        <v>404.2239683494272</v>
      </c>
      <c r="P159" s="33">
        <v>421.79450015444962</v>
      </c>
      <c r="Q159" s="33">
        <v>406.20041135518483</v>
      </c>
      <c r="R159" s="33">
        <v>416.02828996589091</v>
      </c>
      <c r="S159" s="33">
        <v>417.90883404233716</v>
      </c>
      <c r="T159" s="33">
        <v>414.4993931580338</v>
      </c>
      <c r="U159" s="33">
        <v>425.10742711149891</v>
      </c>
      <c r="V159" s="33">
        <v>418.60777277218193</v>
      </c>
      <c r="W159" s="33">
        <v>476.67948508830284</v>
      </c>
      <c r="DA159" s="60" t="s">
        <v>2560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11029.590758532871</v>
      </c>
      <c r="C161" s="117">
        <f t="shared" si="54"/>
        <v>12155.612985049367</v>
      </c>
      <c r="D161" s="117">
        <f t="shared" si="54"/>
        <v>11745.350569024991</v>
      </c>
      <c r="E161" s="117">
        <f t="shared" si="54"/>
        <v>12193.443694016394</v>
      </c>
      <c r="F161" s="117">
        <f t="shared" si="54"/>
        <v>11758.991195943448</v>
      </c>
      <c r="G161" s="117">
        <f t="shared" si="54"/>
        <v>11270.676479881373</v>
      </c>
      <c r="H161" s="117">
        <f t="shared" si="54"/>
        <v>11240.397842312013</v>
      </c>
      <c r="I161" s="117">
        <f t="shared" si="54"/>
        <v>11537.191126262598</v>
      </c>
      <c r="J161" s="117">
        <f t="shared" si="54"/>
        <v>11615.430636510748</v>
      </c>
      <c r="K161" s="117">
        <f t="shared" si="54"/>
        <v>11858.339437678798</v>
      </c>
      <c r="L161" s="117">
        <f t="shared" si="54"/>
        <v>13153.325939205837</v>
      </c>
      <c r="M161" s="117">
        <f t="shared" si="54"/>
        <v>12883.444097164245</v>
      </c>
      <c r="N161" s="117">
        <f t="shared" si="54"/>
        <v>13029.865287902796</v>
      </c>
      <c r="O161" s="117">
        <f t="shared" si="54"/>
        <v>13900.092774090524</v>
      </c>
      <c r="P161" s="117">
        <f t="shared" si="54"/>
        <v>11585.955804659581</v>
      </c>
      <c r="Q161" s="117">
        <f t="shared" si="54"/>
        <v>12547.673795419647</v>
      </c>
      <c r="R161" s="117">
        <f t="shared" ref="R161:V161" si="55">R162+R164+R166+R175</f>
        <v>13830.564610250243</v>
      </c>
      <c r="S161" s="117">
        <f t="shared" si="55"/>
        <v>13609.450361187279</v>
      </c>
      <c r="T161" s="117">
        <f t="shared" si="55"/>
        <v>12802.708287655301</v>
      </c>
      <c r="U161" s="117">
        <f t="shared" si="55"/>
        <v>13180.49040016897</v>
      </c>
      <c r="V161" s="117">
        <f t="shared" si="55"/>
        <v>15226.881730032959</v>
      </c>
      <c r="W161" s="117">
        <f t="shared" ref="W161" si="56">W162+W164+W166+W175</f>
        <v>15369.455260221463</v>
      </c>
      <c r="DA161" s="129" t="s">
        <v>2561</v>
      </c>
    </row>
    <row r="162" spans="1:105" ht="12.95" customHeight="1" x14ac:dyDescent="0.25">
      <c r="A162" s="121" t="s">
        <v>57</v>
      </c>
      <c r="B162" s="122">
        <f t="shared" ref="B162:W162" si="57">B163</f>
        <v>8918.7955121148898</v>
      </c>
      <c r="C162" s="122">
        <f t="shared" si="57"/>
        <v>9935.5647181282839</v>
      </c>
      <c r="D162" s="122">
        <f t="shared" si="57"/>
        <v>9427.3374465550951</v>
      </c>
      <c r="E162" s="122">
        <f t="shared" si="57"/>
        <v>9847.8686559066791</v>
      </c>
      <c r="F162" s="122">
        <f t="shared" si="57"/>
        <v>9379.8979303797787</v>
      </c>
      <c r="G162" s="122">
        <f t="shared" si="57"/>
        <v>9086.0138477693454</v>
      </c>
      <c r="H162" s="122">
        <f t="shared" si="57"/>
        <v>8922.0140445110319</v>
      </c>
      <c r="I162" s="122">
        <f t="shared" si="57"/>
        <v>9240.7994092251956</v>
      </c>
      <c r="J162" s="122">
        <f t="shared" si="57"/>
        <v>9292.5272071404615</v>
      </c>
      <c r="K162" s="122">
        <f t="shared" si="57"/>
        <v>9271.9374462907854</v>
      </c>
      <c r="L162" s="122">
        <f t="shared" si="57"/>
        <v>10498.085495135774</v>
      </c>
      <c r="M162" s="122">
        <f t="shared" si="57"/>
        <v>10277.485582100864</v>
      </c>
      <c r="N162" s="122">
        <f t="shared" si="57"/>
        <v>10331.408833591202</v>
      </c>
      <c r="O162" s="122">
        <f t="shared" si="57"/>
        <v>11174.128397454737</v>
      </c>
      <c r="P162" s="122">
        <f t="shared" si="57"/>
        <v>8877.2448071726576</v>
      </c>
      <c r="Q162" s="122">
        <f t="shared" si="57"/>
        <v>9844.1176529639979</v>
      </c>
      <c r="R162" s="122">
        <f t="shared" si="57"/>
        <v>11134.323355571236</v>
      </c>
      <c r="S162" s="122">
        <f t="shared" si="57"/>
        <v>10965.285112388457</v>
      </c>
      <c r="T162" s="122">
        <f t="shared" si="57"/>
        <v>10250.215768909487</v>
      </c>
      <c r="U162" s="122">
        <f t="shared" si="57"/>
        <v>10550.598300854685</v>
      </c>
      <c r="V162" s="122">
        <f t="shared" si="57"/>
        <v>12635.396558281398</v>
      </c>
      <c r="W162" s="122">
        <f t="shared" si="57"/>
        <v>12414.535584991947</v>
      </c>
      <c r="DA162" s="130" t="s">
        <v>2562</v>
      </c>
    </row>
    <row r="163" spans="1:105" ht="12" customHeight="1" x14ac:dyDescent="0.25">
      <c r="A163" s="97" t="s">
        <v>53</v>
      </c>
      <c r="B163" s="33">
        <v>8918.7955121148898</v>
      </c>
      <c r="C163" s="33">
        <v>9935.5647181282839</v>
      </c>
      <c r="D163" s="33">
        <v>9427.3374465550951</v>
      </c>
      <c r="E163" s="33">
        <v>9847.8686559066791</v>
      </c>
      <c r="F163" s="33">
        <v>9379.8979303797787</v>
      </c>
      <c r="G163" s="33">
        <v>9086.0138477693454</v>
      </c>
      <c r="H163" s="33">
        <v>8922.0140445110319</v>
      </c>
      <c r="I163" s="33">
        <v>9240.7994092251956</v>
      </c>
      <c r="J163" s="33">
        <v>9292.5272071404615</v>
      </c>
      <c r="K163" s="33">
        <v>9271.9374462907854</v>
      </c>
      <c r="L163" s="33">
        <v>10498.085495135774</v>
      </c>
      <c r="M163" s="33">
        <v>10277.485582100864</v>
      </c>
      <c r="N163" s="33">
        <v>10331.408833591202</v>
      </c>
      <c r="O163" s="33">
        <v>11174.128397454737</v>
      </c>
      <c r="P163" s="33">
        <v>8877.2448071726576</v>
      </c>
      <c r="Q163" s="33">
        <v>9844.1176529639979</v>
      </c>
      <c r="R163" s="33">
        <v>11134.323355571236</v>
      </c>
      <c r="S163" s="33">
        <v>10965.285112388457</v>
      </c>
      <c r="T163" s="33">
        <v>10250.215768909487</v>
      </c>
      <c r="U163" s="33">
        <v>10550.598300854685</v>
      </c>
      <c r="V163" s="33">
        <v>12635.396558281398</v>
      </c>
      <c r="W163" s="33">
        <v>12414.535584991947</v>
      </c>
      <c r="DA163" s="60" t="s">
        <v>2563</v>
      </c>
    </row>
    <row r="164" spans="1:105" ht="12.95" customHeight="1" x14ac:dyDescent="0.25">
      <c r="A164" s="121" t="s">
        <v>92</v>
      </c>
      <c r="B164" s="122">
        <f t="shared" ref="B164:W164" si="58">B165</f>
        <v>3.9061855860021457</v>
      </c>
      <c r="C164" s="122">
        <f t="shared" si="58"/>
        <v>4.9182323738650533</v>
      </c>
      <c r="D164" s="122">
        <f t="shared" si="58"/>
        <v>5.727221806964689</v>
      </c>
      <c r="E164" s="122">
        <f t="shared" si="58"/>
        <v>11.135075792560865</v>
      </c>
      <c r="F164" s="122">
        <f t="shared" si="58"/>
        <v>7.5195601985976799</v>
      </c>
      <c r="G164" s="122">
        <f t="shared" si="58"/>
        <v>8.4792746187910701</v>
      </c>
      <c r="H164" s="122">
        <f t="shared" si="58"/>
        <v>10.240374248741928</v>
      </c>
      <c r="I164" s="122">
        <f t="shared" si="58"/>
        <v>9.9405376464633282</v>
      </c>
      <c r="J164" s="122">
        <f t="shared" si="58"/>
        <v>9.1986695517496901</v>
      </c>
      <c r="K164" s="122">
        <f t="shared" si="58"/>
        <v>9.793476172232408</v>
      </c>
      <c r="L164" s="122">
        <f t="shared" si="58"/>
        <v>11.951920790237992</v>
      </c>
      <c r="M164" s="122">
        <f t="shared" si="58"/>
        <v>12.020565294512085</v>
      </c>
      <c r="N164" s="122">
        <f t="shared" si="58"/>
        <v>15.572593650626992</v>
      </c>
      <c r="O164" s="122">
        <f t="shared" si="58"/>
        <v>21.375271323819643</v>
      </c>
      <c r="P164" s="122">
        <f t="shared" si="58"/>
        <v>14.601483132762423</v>
      </c>
      <c r="Q164" s="122">
        <f t="shared" si="58"/>
        <v>25.03368122289562</v>
      </c>
      <c r="R164" s="122">
        <f t="shared" si="58"/>
        <v>14.814468413382164</v>
      </c>
      <c r="S164" s="122">
        <f t="shared" si="58"/>
        <v>19.972603850270744</v>
      </c>
      <c r="T164" s="122">
        <f t="shared" si="58"/>
        <v>19.533450093144694</v>
      </c>
      <c r="U164" s="122">
        <f t="shared" si="58"/>
        <v>21.707608636248342</v>
      </c>
      <c r="V164" s="122">
        <f t="shared" si="58"/>
        <v>20.899758700222115</v>
      </c>
      <c r="W164" s="122">
        <f t="shared" si="58"/>
        <v>17.333908727235237</v>
      </c>
      <c r="DA164" s="130" t="s">
        <v>2564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3.9061855860021457</v>
      </c>
      <c r="C165" s="98">
        <f>IF(RES_hhdet_tes!C165=0,0,RES_hhdet_tes!C165*1000*11630/RES_hhdet_num!C161)</f>
        <v>4.9182323738650533</v>
      </c>
      <c r="D165" s="98">
        <f>IF(RES_hhdet_tes!D165=0,0,RES_hhdet_tes!D165*1000*11630/RES_hhdet_num!D161)</f>
        <v>5.727221806964689</v>
      </c>
      <c r="E165" s="98">
        <f>IF(RES_hhdet_tes!E165=0,0,RES_hhdet_tes!E165*1000*11630/RES_hhdet_num!E161)</f>
        <v>11.135075792560865</v>
      </c>
      <c r="F165" s="98">
        <f>IF(RES_hhdet_tes!F165=0,0,RES_hhdet_tes!F165*1000*11630/RES_hhdet_num!F161)</f>
        <v>7.5195601985976799</v>
      </c>
      <c r="G165" s="98">
        <f>IF(RES_hhdet_tes!G165=0,0,RES_hhdet_tes!G165*1000*11630/RES_hhdet_num!G161)</f>
        <v>8.4792746187910701</v>
      </c>
      <c r="H165" s="98">
        <f>IF(RES_hhdet_tes!H165=0,0,RES_hhdet_tes!H165*1000*11630/RES_hhdet_num!H161)</f>
        <v>10.240374248741928</v>
      </c>
      <c r="I165" s="98">
        <f>IF(RES_hhdet_tes!I165=0,0,RES_hhdet_tes!I165*1000*11630/RES_hhdet_num!I161)</f>
        <v>9.9405376464633282</v>
      </c>
      <c r="J165" s="98">
        <f>IF(RES_hhdet_tes!J165=0,0,RES_hhdet_tes!J165*1000*11630/RES_hhdet_num!J161)</f>
        <v>9.1986695517496901</v>
      </c>
      <c r="K165" s="98">
        <f>IF(RES_hhdet_tes!K165=0,0,RES_hhdet_tes!K165*1000*11630/RES_hhdet_num!K161)</f>
        <v>9.793476172232408</v>
      </c>
      <c r="L165" s="98">
        <f>IF(RES_hhdet_tes!L165=0,0,RES_hhdet_tes!L165*1000*11630/RES_hhdet_num!L161)</f>
        <v>11.951920790237992</v>
      </c>
      <c r="M165" s="98">
        <f>IF(RES_hhdet_tes!M165=0,0,RES_hhdet_tes!M165*1000*11630/RES_hhdet_num!M161)</f>
        <v>12.020565294512085</v>
      </c>
      <c r="N165" s="98">
        <f>IF(RES_hhdet_tes!N165=0,0,RES_hhdet_tes!N165*1000*11630/RES_hhdet_num!N161)</f>
        <v>15.572593650626992</v>
      </c>
      <c r="O165" s="98">
        <f>IF(RES_hhdet_tes!O165=0,0,RES_hhdet_tes!O165*1000*11630/RES_hhdet_num!O161)</f>
        <v>21.375271323819643</v>
      </c>
      <c r="P165" s="98">
        <f>IF(RES_hhdet_tes!P165=0,0,RES_hhdet_tes!P165*1000*11630/RES_hhdet_num!P161)</f>
        <v>14.601483132762423</v>
      </c>
      <c r="Q165" s="98">
        <f>IF(RES_hhdet_tes!Q165=0,0,RES_hhdet_tes!Q165*1000*11630/RES_hhdet_num!Q161)</f>
        <v>25.03368122289562</v>
      </c>
      <c r="R165" s="98">
        <f>IF(RES_hhdet_tes!R165=0,0,RES_hhdet_tes!R165*1000*11630/RES_hhdet_num!R161)</f>
        <v>14.814468413382164</v>
      </c>
      <c r="S165" s="98">
        <f>IF(RES_hhdet_tes!S165=0,0,RES_hhdet_tes!S165*1000*11630/RES_hhdet_num!S161)</f>
        <v>19.972603850270744</v>
      </c>
      <c r="T165" s="98">
        <f>IF(RES_hhdet_tes!T165=0,0,RES_hhdet_tes!T165*1000*11630/RES_hhdet_num!T161)</f>
        <v>19.533450093144694</v>
      </c>
      <c r="U165" s="98">
        <f>IF(RES_hhdet_tes!U165=0,0,RES_hhdet_tes!U165*1000*11630/RES_hhdet_num!U161)</f>
        <v>21.707608636248342</v>
      </c>
      <c r="V165" s="98">
        <f>IF(RES_hhdet_tes!V165=0,0,RES_hhdet_tes!V165*1000*11630/RES_hhdet_num!V161)</f>
        <v>20.899758700222115</v>
      </c>
      <c r="W165" s="98">
        <f>IF(RES_hhdet_tes!W165=0,0,RES_hhdet_tes!W165*1000*11630/RES_hhdet_num!W161)</f>
        <v>17.333908727235237</v>
      </c>
      <c r="DA165" s="63" t="s">
        <v>2565</v>
      </c>
    </row>
    <row r="166" spans="1:105" ht="12" customHeight="1" x14ac:dyDescent="0.25">
      <c r="A166" s="121" t="s">
        <v>55</v>
      </c>
      <c r="B166" s="122">
        <v>1831.4813864482414</v>
      </c>
      <c r="C166" s="122">
        <v>1897.5886960742673</v>
      </c>
      <c r="D166" s="122">
        <v>1979.2708066738548</v>
      </c>
      <c r="E166" s="122">
        <v>2001.8077420010002</v>
      </c>
      <c r="F166" s="122">
        <v>2017.0842291047525</v>
      </c>
      <c r="G166" s="122">
        <v>1888.4613218075003</v>
      </c>
      <c r="H166" s="122">
        <v>1972.5924846479588</v>
      </c>
      <c r="I166" s="122">
        <v>1993.2776675301632</v>
      </c>
      <c r="J166" s="122">
        <v>1996.2704795368097</v>
      </c>
      <c r="K166" s="122">
        <v>2175.2334389312291</v>
      </c>
      <c r="L166" s="122">
        <v>2237.0222581008766</v>
      </c>
      <c r="M166" s="122">
        <v>2192.8049157950959</v>
      </c>
      <c r="N166" s="122">
        <v>2269.759664212208</v>
      </c>
      <c r="O166" s="122">
        <v>2300.4778941331065</v>
      </c>
      <c r="P166" s="122">
        <v>2272.3821589275904</v>
      </c>
      <c r="Q166" s="122">
        <v>2272.2700454230967</v>
      </c>
      <c r="R166" s="122">
        <v>2265.3045935596797</v>
      </c>
      <c r="S166" s="122">
        <v>2206.2396325372915</v>
      </c>
      <c r="T166" s="122">
        <v>2118.4833867932416</v>
      </c>
      <c r="U166" s="122">
        <v>2183.1009858445109</v>
      </c>
      <c r="V166" s="122">
        <v>2152.0148209864305</v>
      </c>
      <c r="W166" s="122">
        <v>2460.8343218121813</v>
      </c>
      <c r="DA166" s="130" t="s">
        <v>2566</v>
      </c>
    </row>
    <row r="167" spans="1:105" ht="12" customHeight="1" x14ac:dyDescent="0.25">
      <c r="A167" s="97" t="s">
        <v>124</v>
      </c>
      <c r="B167" s="98">
        <v>1991.1369314286542</v>
      </c>
      <c r="C167" s="98">
        <v>1778.6814334586099</v>
      </c>
      <c r="D167" s="98">
        <v>1934.8628843183365</v>
      </c>
      <c r="E167" s="98">
        <v>1793.7796633297355</v>
      </c>
      <c r="F167" s="98">
        <v>1802.1880428834786</v>
      </c>
      <c r="G167" s="98">
        <v>2083.5978481096017</v>
      </c>
      <c r="H167" s="98">
        <v>1961.4204876568822</v>
      </c>
      <c r="I167" s="98">
        <v>2100.9488330675749</v>
      </c>
      <c r="J167" s="98">
        <v>2306.4785334051849</v>
      </c>
      <c r="K167" s="98">
        <v>1858.4387025823307</v>
      </c>
      <c r="L167" s="98">
        <v>2053.4972132963635</v>
      </c>
      <c r="M167" s="98">
        <v>2232.1842601800122</v>
      </c>
      <c r="N167" s="98">
        <v>2273.573212479253</v>
      </c>
      <c r="O167" s="98">
        <v>2181.3423912347694</v>
      </c>
      <c r="P167" s="98">
        <v>2349.7730532604851</v>
      </c>
      <c r="Q167" s="98">
        <v>2421.3337771197671</v>
      </c>
      <c r="R167" s="98">
        <v>2101.1624193879138</v>
      </c>
      <c r="S167" s="98">
        <v>2201.1758239417659</v>
      </c>
      <c r="T167" s="98">
        <v>2087.1359826688376</v>
      </c>
      <c r="U167" s="98">
        <v>2122.6499267578697</v>
      </c>
      <c r="V167" s="98">
        <v>2058.8283371386656</v>
      </c>
      <c r="W167" s="98">
        <v>2639.1707467249553</v>
      </c>
      <c r="DA167" s="63" t="s">
        <v>2567</v>
      </c>
    </row>
    <row r="168" spans="1:105" ht="12" customHeight="1" x14ac:dyDescent="0.25">
      <c r="A168" s="97" t="s">
        <v>123</v>
      </c>
      <c r="B168" s="98">
        <v>1991.136931428654</v>
      </c>
      <c r="C168" s="98">
        <v>1778.6903356149526</v>
      </c>
      <c r="D168" s="98">
        <v>1934.9097019966953</v>
      </c>
      <c r="E168" s="98">
        <v>1794.1208110954556</v>
      </c>
      <c r="F168" s="98">
        <v>1802.8614122319659</v>
      </c>
      <c r="G168" s="98">
        <v>2085.2599908354227</v>
      </c>
      <c r="H168" s="98">
        <v>1963.261348550546</v>
      </c>
      <c r="I168" s="98">
        <v>2102.2314729670629</v>
      </c>
      <c r="J168" s="98">
        <v>2306.8288741569609</v>
      </c>
      <c r="K168" s="98">
        <v>1859.2174325113212</v>
      </c>
      <c r="L168" s="98">
        <v>2055.3467425385334</v>
      </c>
      <c r="M168" s="98">
        <v>2232.0221630001879</v>
      </c>
      <c r="N168" s="98">
        <v>2272.5813268336451</v>
      </c>
      <c r="O168" s="98">
        <v>2179.6895879916428</v>
      </c>
      <c r="P168" s="98">
        <v>2346.2725817258615</v>
      </c>
      <c r="Q168" s="98">
        <v>2414.4155805014552</v>
      </c>
      <c r="R168" s="98">
        <v>2097.4457366694719</v>
      </c>
      <c r="S168" s="98">
        <v>2189.708625381727</v>
      </c>
      <c r="T168" s="98">
        <v>2072.9701490579741</v>
      </c>
      <c r="U168" s="98">
        <v>2100.3945777628501</v>
      </c>
      <c r="V168" s="98">
        <v>2044.183064042639</v>
      </c>
      <c r="W168" s="98">
        <v>2621.5172536936648</v>
      </c>
      <c r="DA168" s="63" t="s">
        <v>2568</v>
      </c>
    </row>
    <row r="169" spans="1:105" ht="12" customHeight="1" x14ac:dyDescent="0.25">
      <c r="A169" s="100" t="s">
        <v>50</v>
      </c>
      <c r="B169" s="101">
        <v>746.17288775214695</v>
      </c>
      <c r="C169" s="101">
        <v>663.66938825776958</v>
      </c>
      <c r="D169" s="101">
        <v>722.88920311561094</v>
      </c>
      <c r="E169" s="101">
        <v>664.01157658317436</v>
      </c>
      <c r="F169" s="101">
        <v>665.48348182516179</v>
      </c>
      <c r="G169" s="101">
        <v>774.07035531415625</v>
      </c>
      <c r="H169" s="101">
        <v>604.04069209882289</v>
      </c>
      <c r="I169" s="101">
        <v>683.62222633097599</v>
      </c>
      <c r="J169" s="101">
        <v>818.31771869820045</v>
      </c>
      <c r="K169" s="101">
        <v>669.84493402208511</v>
      </c>
      <c r="L169" s="101">
        <v>650.8017867973881</v>
      </c>
      <c r="M169" s="101">
        <v>776.40254253788544</v>
      </c>
      <c r="N169" s="101">
        <v>775.64615389587505</v>
      </c>
      <c r="O169" s="101">
        <v>631.54528797999626</v>
      </c>
      <c r="P169" s="101">
        <v>695.02267256646951</v>
      </c>
      <c r="Q169" s="101">
        <v>562.04925492433529</v>
      </c>
      <c r="R169" s="101">
        <v>442.83750092941443</v>
      </c>
      <c r="S169" s="101">
        <v>545.4009324327069</v>
      </c>
      <c r="T169" s="101">
        <v>594.42596523979591</v>
      </c>
      <c r="U169" s="101">
        <v>613.28428033135026</v>
      </c>
      <c r="V169" s="101">
        <v>610.42064530737628</v>
      </c>
      <c r="W169" s="101">
        <v>837.41346863102535</v>
      </c>
      <c r="DA169" s="131" t="s">
        <v>2569</v>
      </c>
    </row>
    <row r="170" spans="1:105" ht="12" customHeight="1" x14ac:dyDescent="0.25">
      <c r="A170" s="103" t="s">
        <v>52</v>
      </c>
      <c r="B170" s="104">
        <v>1244.9640436765071</v>
      </c>
      <c r="C170" s="104">
        <v>1115.0209473571829</v>
      </c>
      <c r="D170" s="104">
        <v>1212.0204988810844</v>
      </c>
      <c r="E170" s="104">
        <v>1130.1092345122815</v>
      </c>
      <c r="F170" s="104">
        <v>1137.3779304068041</v>
      </c>
      <c r="G170" s="104">
        <v>1311.1896355212664</v>
      </c>
      <c r="H170" s="104">
        <v>1359.2206564517232</v>
      </c>
      <c r="I170" s="104">
        <v>1418.6092466360869</v>
      </c>
      <c r="J170" s="104">
        <v>1488.5111554587604</v>
      </c>
      <c r="K170" s="104">
        <v>1189.3724984892362</v>
      </c>
      <c r="L170" s="104">
        <v>1404.5449557411455</v>
      </c>
      <c r="M170" s="104">
        <v>1455.6196204623025</v>
      </c>
      <c r="N170" s="104">
        <v>1496.9351729377702</v>
      </c>
      <c r="O170" s="104">
        <v>1548.1443000116467</v>
      </c>
      <c r="P170" s="104">
        <v>1651.249909159392</v>
      </c>
      <c r="Q170" s="104">
        <v>1852.3663255771198</v>
      </c>
      <c r="R170" s="104">
        <v>1654.6082357400571</v>
      </c>
      <c r="S170" s="104">
        <v>1644.3076929490198</v>
      </c>
      <c r="T170" s="104">
        <v>1478.544183818178</v>
      </c>
      <c r="U170" s="104">
        <v>1487.1102974314995</v>
      </c>
      <c r="V170" s="104">
        <v>1433.7624187352626</v>
      </c>
      <c r="W170" s="104">
        <v>1784.1037850626399</v>
      </c>
      <c r="DA170" s="132" t="s">
        <v>2570</v>
      </c>
    </row>
    <row r="171" spans="1:105" ht="12" customHeight="1" x14ac:dyDescent="0.25">
      <c r="A171" s="106" t="s">
        <v>122</v>
      </c>
      <c r="B171" s="101">
        <v>1825.8972588127172</v>
      </c>
      <c r="C171" s="101">
        <v>1900.9508631653582</v>
      </c>
      <c r="D171" s="101">
        <v>1980.3323955639098</v>
      </c>
      <c r="E171" s="101">
        <v>2006.3177644038856</v>
      </c>
      <c r="F171" s="101">
        <v>2021.6292249352539</v>
      </c>
      <c r="G171" s="101">
        <v>1883.4029365412416</v>
      </c>
      <c r="H171" s="101">
        <v>1972.400775338878</v>
      </c>
      <c r="I171" s="101">
        <v>1990.4063891613671</v>
      </c>
      <c r="J171" s="101">
        <v>1989.3359661472177</v>
      </c>
      <c r="K171" s="101">
        <v>2181.0677730720404</v>
      </c>
      <c r="L171" s="101">
        <v>2239.7308177503187</v>
      </c>
      <c r="M171" s="101">
        <v>2192.1970369811656</v>
      </c>
      <c r="N171" s="101">
        <v>2269.5358676268356</v>
      </c>
      <c r="O171" s="101">
        <v>2301.6391073272548</v>
      </c>
      <c r="P171" s="101">
        <v>2271.8747339193392</v>
      </c>
      <c r="Q171" s="101">
        <v>2271.4304542816608</v>
      </c>
      <c r="R171" s="101">
        <v>2267.5482839728215</v>
      </c>
      <c r="S171" s="101">
        <v>2206.1386336307773</v>
      </c>
      <c r="T171" s="101">
        <v>2118.7503940990759</v>
      </c>
      <c r="U171" s="101">
        <v>2183.60761305407</v>
      </c>
      <c r="V171" s="101">
        <v>2152.7962696706713</v>
      </c>
      <c r="W171" s="101">
        <v>2458.9289201776846</v>
      </c>
      <c r="DA171" s="131" t="s">
        <v>2571</v>
      </c>
    </row>
    <row r="172" spans="1:105" ht="12" customHeight="1" x14ac:dyDescent="0.25">
      <c r="A172" s="107" t="s">
        <v>121</v>
      </c>
      <c r="B172" s="104">
        <v>1825.8972588127174</v>
      </c>
      <c r="C172" s="104">
        <v>1901.0211551253547</v>
      </c>
      <c r="D172" s="104">
        <v>1980.3653414870425</v>
      </c>
      <c r="E172" s="104">
        <v>2006.6510425258839</v>
      </c>
      <c r="F172" s="104">
        <v>2022.4322367754564</v>
      </c>
      <c r="G172" s="104">
        <v>1884.8531938961239</v>
      </c>
      <c r="H172" s="104">
        <v>1973.7162240681748</v>
      </c>
      <c r="I172" s="104">
        <v>1991.1406839621961</v>
      </c>
      <c r="J172" s="104">
        <v>1989.7149863743732</v>
      </c>
      <c r="K172" s="104">
        <v>2180.7517388082238</v>
      </c>
      <c r="L172" s="104">
        <v>2239.7909969619923</v>
      </c>
      <c r="M172" s="104">
        <v>2192.4132915306823</v>
      </c>
      <c r="N172" s="104">
        <v>2269.8749482676531</v>
      </c>
      <c r="O172" s="104">
        <v>2302.0872886015786</v>
      </c>
      <c r="P172" s="104">
        <v>2271.1052735549843</v>
      </c>
      <c r="Q172" s="104">
        <v>2269.7929626662126</v>
      </c>
      <c r="R172" s="104">
        <v>2266.2383846509233</v>
      </c>
      <c r="S172" s="104">
        <v>2206.4439938608962</v>
      </c>
      <c r="T172" s="104">
        <v>2118.7914338570217</v>
      </c>
      <c r="U172" s="104">
        <v>2183.7491100565653</v>
      </c>
      <c r="V172" s="104">
        <v>2153.0193530509273</v>
      </c>
      <c r="W172" s="104">
        <v>2459.2407306981877</v>
      </c>
      <c r="DA172" s="132" t="s">
        <v>2572</v>
      </c>
    </row>
    <row r="173" spans="1:105" ht="12" customHeight="1" x14ac:dyDescent="0.25">
      <c r="A173" s="108" t="s">
        <v>53</v>
      </c>
      <c r="B173" s="98">
        <v>683.60812807602724</v>
      </c>
      <c r="C173" s="98">
        <v>708.75453955916055</v>
      </c>
      <c r="D173" s="98">
        <v>740.54796655550388</v>
      </c>
      <c r="E173" s="98">
        <v>743.96968803779544</v>
      </c>
      <c r="F173" s="98">
        <v>748.4109736168798</v>
      </c>
      <c r="G173" s="98">
        <v>698.12797884304098</v>
      </c>
      <c r="H173" s="98">
        <v>608.01683853389682</v>
      </c>
      <c r="I173" s="98">
        <v>646.84324406999883</v>
      </c>
      <c r="J173" s="98">
        <v>702.83461780865559</v>
      </c>
      <c r="K173" s="98">
        <v>789.29366000974915</v>
      </c>
      <c r="L173" s="98">
        <v>714.84089077396948</v>
      </c>
      <c r="M173" s="98">
        <v>762.57765086003747</v>
      </c>
      <c r="N173" s="98">
        <v>777.24515031572162</v>
      </c>
      <c r="O173" s="98">
        <v>676.46730148913468</v>
      </c>
      <c r="P173" s="98">
        <v>674.74287808290421</v>
      </c>
      <c r="Q173" s="98">
        <v>531.82985605071951</v>
      </c>
      <c r="R173" s="98">
        <v>479.43009693547384</v>
      </c>
      <c r="S173" s="98">
        <v>552.04179272042825</v>
      </c>
      <c r="T173" s="98">
        <v>610.3260350931472</v>
      </c>
      <c r="U173" s="98">
        <v>649.93216053266053</v>
      </c>
      <c r="V173" s="98">
        <v>659.78684414639008</v>
      </c>
      <c r="W173" s="98">
        <v>790.5542480053731</v>
      </c>
      <c r="DA173" s="63" t="s">
        <v>2573</v>
      </c>
    </row>
    <row r="174" spans="1:105" ht="12" customHeight="1" x14ac:dyDescent="0.25">
      <c r="A174" s="115" t="s">
        <v>52</v>
      </c>
      <c r="B174" s="33">
        <v>1142.2891307366901</v>
      </c>
      <c r="C174" s="33">
        <v>1192.2666155661941</v>
      </c>
      <c r="D174" s="33">
        <v>1239.8173749315388</v>
      </c>
      <c r="E174" s="33">
        <v>1262.6813544880883</v>
      </c>
      <c r="F174" s="33">
        <v>1274.0212631585766</v>
      </c>
      <c r="G174" s="33">
        <v>1186.7252150530828</v>
      </c>
      <c r="H174" s="33">
        <v>1365.6993855342778</v>
      </c>
      <c r="I174" s="33">
        <v>1344.2974398921974</v>
      </c>
      <c r="J174" s="33">
        <v>1286.8803685657176</v>
      </c>
      <c r="K174" s="33">
        <v>1391.4580787984746</v>
      </c>
      <c r="L174" s="33">
        <v>1524.9501061880226</v>
      </c>
      <c r="M174" s="33">
        <v>1429.8356406706448</v>
      </c>
      <c r="N174" s="33">
        <v>1492.6297979519318</v>
      </c>
      <c r="O174" s="33">
        <v>1625.6199871124443</v>
      </c>
      <c r="P174" s="33">
        <v>1596.3623954720804</v>
      </c>
      <c r="Q174" s="33">
        <v>1737.9631066154932</v>
      </c>
      <c r="R174" s="33">
        <v>1786.8082877154498</v>
      </c>
      <c r="S174" s="33">
        <v>1654.4022011404679</v>
      </c>
      <c r="T174" s="33">
        <v>1508.4653987638744</v>
      </c>
      <c r="U174" s="33">
        <v>1533.8169495239049</v>
      </c>
      <c r="V174" s="33">
        <v>1493.2325089045373</v>
      </c>
      <c r="W174" s="33">
        <v>1668.6864826928147</v>
      </c>
      <c r="DA174" s="60" t="s">
        <v>2574</v>
      </c>
    </row>
    <row r="175" spans="1:105" ht="12" customHeight="1" x14ac:dyDescent="0.25">
      <c r="A175" s="121" t="s">
        <v>54</v>
      </c>
      <c r="B175" s="122">
        <v>275.40767438373712</v>
      </c>
      <c r="C175" s="122">
        <v>317.54133847295134</v>
      </c>
      <c r="D175" s="122">
        <v>333.01509398907683</v>
      </c>
      <c r="E175" s="122">
        <v>332.63222031615396</v>
      </c>
      <c r="F175" s="122">
        <v>354.48947626031998</v>
      </c>
      <c r="G175" s="122">
        <v>287.72203568573588</v>
      </c>
      <c r="H175" s="122">
        <v>335.55093890427986</v>
      </c>
      <c r="I175" s="122">
        <v>293.17351186077531</v>
      </c>
      <c r="J175" s="122">
        <v>317.43428028172639</v>
      </c>
      <c r="K175" s="122">
        <v>401.37507628455165</v>
      </c>
      <c r="L175" s="122">
        <v>406.26626517894897</v>
      </c>
      <c r="M175" s="122">
        <v>401.13303397377382</v>
      </c>
      <c r="N175" s="122">
        <v>413.12419644875877</v>
      </c>
      <c r="O175" s="122">
        <v>404.11121117886211</v>
      </c>
      <c r="P175" s="122">
        <v>421.72735542657011</v>
      </c>
      <c r="Q175" s="122">
        <v>406.25241580965729</v>
      </c>
      <c r="R175" s="122">
        <v>416.12219270594568</v>
      </c>
      <c r="S175" s="122">
        <v>417.95301241125861</v>
      </c>
      <c r="T175" s="122">
        <v>414.47568185942879</v>
      </c>
      <c r="U175" s="122">
        <v>425.08350483352746</v>
      </c>
      <c r="V175" s="122">
        <v>418.57059206490965</v>
      </c>
      <c r="W175" s="122">
        <v>476.75144469009786</v>
      </c>
      <c r="DA175" s="130" t="s">
        <v>2575</v>
      </c>
    </row>
    <row r="176" spans="1:105" ht="12" customHeight="1" x14ac:dyDescent="0.25">
      <c r="A176" s="97" t="s">
        <v>50</v>
      </c>
      <c r="B176" s="98">
        <v>276.62419831733689</v>
      </c>
      <c r="C176" s="98">
        <v>319.42302120849183</v>
      </c>
      <c r="D176" s="98">
        <v>337.20185184529248</v>
      </c>
      <c r="E176" s="98">
        <v>323.24690734955277</v>
      </c>
      <c r="F176" s="98">
        <v>351.69635837048162</v>
      </c>
      <c r="G176" s="98">
        <v>294.38790829226463</v>
      </c>
      <c r="H176" s="98">
        <v>337.12086337702459</v>
      </c>
      <c r="I176" s="98">
        <v>294.28297513852579</v>
      </c>
      <c r="J176" s="98">
        <v>314.68253105024547</v>
      </c>
      <c r="K176" s="98">
        <v>408.55536626981865</v>
      </c>
      <c r="L176" s="98">
        <v>439.41439935632002</v>
      </c>
      <c r="M176" s="98">
        <v>406.57143222935974</v>
      </c>
      <c r="N176" s="98">
        <v>345.95211254360174</v>
      </c>
      <c r="O176" s="98">
        <v>346.43094385398723</v>
      </c>
      <c r="P176" s="98">
        <v>387.45080697744288</v>
      </c>
      <c r="Q176" s="98">
        <v>428.39534862007088</v>
      </c>
      <c r="R176" s="98">
        <v>452.15586739042908</v>
      </c>
      <c r="S176" s="98">
        <v>434.99631638487824</v>
      </c>
      <c r="T176" s="98">
        <v>404.55360148322944</v>
      </c>
      <c r="U176" s="98">
        <v>414.53060047077776</v>
      </c>
      <c r="V176" s="98">
        <v>401.83698832111804</v>
      </c>
      <c r="W176" s="98">
        <v>507.0881598714559</v>
      </c>
      <c r="DA176" s="63" t="s">
        <v>2576</v>
      </c>
    </row>
    <row r="177" spans="1:105" ht="12" customHeight="1" x14ac:dyDescent="0.25">
      <c r="A177" s="109" t="s">
        <v>120</v>
      </c>
      <c r="B177" s="33">
        <v>275.39968676097374</v>
      </c>
      <c r="C177" s="33">
        <v>317.52941755217421</v>
      </c>
      <c r="D177" s="33">
        <v>332.99028846713668</v>
      </c>
      <c r="E177" s="33">
        <v>332.68506492476922</v>
      </c>
      <c r="F177" s="33">
        <v>354.50490298421539</v>
      </c>
      <c r="G177" s="33">
        <v>287.68580730562542</v>
      </c>
      <c r="H177" s="33">
        <v>335.54275770262552</v>
      </c>
      <c r="I177" s="33">
        <v>293.16808692334615</v>
      </c>
      <c r="J177" s="33">
        <v>317.44667327487662</v>
      </c>
      <c r="K177" s="33">
        <v>401.3459280791692</v>
      </c>
      <c r="L177" s="33">
        <v>406.14904652674102</v>
      </c>
      <c r="M177" s="33">
        <v>401.11764324056861</v>
      </c>
      <c r="N177" s="33">
        <v>413.27603437912359</v>
      </c>
      <c r="O177" s="33">
        <v>404.2239683494268</v>
      </c>
      <c r="P177" s="33">
        <v>421.79450015444979</v>
      </c>
      <c r="Q177" s="33">
        <v>406.20041135518539</v>
      </c>
      <c r="R177" s="33">
        <v>416.02828996589102</v>
      </c>
      <c r="S177" s="33">
        <v>417.90883404233767</v>
      </c>
      <c r="T177" s="33">
        <v>414.49939315803374</v>
      </c>
      <c r="U177" s="33">
        <v>425.10742711149902</v>
      </c>
      <c r="V177" s="33">
        <v>418.60777277218307</v>
      </c>
      <c r="W177" s="33">
        <v>476.67948508830136</v>
      </c>
      <c r="DA177" s="60" t="s">
        <v>2577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5569.778029377555</v>
      </c>
      <c r="C3" s="117">
        <f t="shared" si="0"/>
        <v>5724.8006774211235</v>
      </c>
      <c r="D3" s="117">
        <f t="shared" si="0"/>
        <v>5297.0324846798976</v>
      </c>
      <c r="E3" s="117">
        <f t="shared" si="0"/>
        <v>5187.0771029139014</v>
      </c>
      <c r="F3" s="117">
        <f t="shared" si="0"/>
        <v>5752.8678544956947</v>
      </c>
      <c r="G3" s="117">
        <f t="shared" si="0"/>
        <v>4997.445595299384</v>
      </c>
      <c r="H3" s="117">
        <f t="shared" si="0"/>
        <v>5384.1195591270225</v>
      </c>
      <c r="I3" s="117">
        <f t="shared" si="0"/>
        <v>5271.3503552801194</v>
      </c>
      <c r="J3" s="117">
        <f t="shared" si="0"/>
        <v>5965.9415178820755</v>
      </c>
      <c r="K3" s="117">
        <f t="shared" si="0"/>
        <v>5182.744239105059</v>
      </c>
      <c r="L3" s="117">
        <f t="shared" si="0"/>
        <v>6561.6113595402903</v>
      </c>
      <c r="M3" s="117">
        <f t="shared" si="0"/>
        <v>5168.1240868843324</v>
      </c>
      <c r="N3" s="117">
        <f t="shared" si="0"/>
        <v>5978.5598259160715</v>
      </c>
      <c r="O3" s="117">
        <f t="shared" si="0"/>
        <v>5326.8174851830363</v>
      </c>
      <c r="P3" s="117">
        <f t="shared" si="0"/>
        <v>5090.5058988007504</v>
      </c>
      <c r="Q3" s="117">
        <f t="shared" si="0"/>
        <v>4940.2844525742285</v>
      </c>
      <c r="R3" s="117">
        <f t="shared" ref="R3:V3" si="1">R4+R7+R9+R19</f>
        <v>5195.8445572243008</v>
      </c>
      <c r="S3" s="117">
        <f t="shared" si="1"/>
        <v>5748.5168517813445</v>
      </c>
      <c r="T3" s="117">
        <f t="shared" si="1"/>
        <v>5204.026975411517</v>
      </c>
      <c r="U3" s="117">
        <f t="shared" si="1"/>
        <v>6046.5210992164466</v>
      </c>
      <c r="V3" s="117">
        <f t="shared" si="1"/>
        <v>5462.9878510300341</v>
      </c>
      <c r="W3" s="117">
        <f t="shared" ref="W3" si="2">W4+W7+W9+W19</f>
        <v>5813.1626868338344</v>
      </c>
      <c r="DA3" s="129" t="s">
        <v>2579</v>
      </c>
    </row>
    <row r="4" spans="1:105" ht="12.95" customHeight="1" x14ac:dyDescent="0.25">
      <c r="A4" s="121" t="s">
        <v>57</v>
      </c>
      <c r="B4" s="122">
        <f t="shared" ref="B4:Q4" si="3">SUM(B5:B6)</f>
        <v>5423.6798742916662</v>
      </c>
      <c r="C4" s="122">
        <f t="shared" si="3"/>
        <v>5567.6786850477793</v>
      </c>
      <c r="D4" s="122">
        <f t="shared" si="3"/>
        <v>5121.2591779992199</v>
      </c>
      <c r="E4" s="122">
        <f t="shared" si="3"/>
        <v>5002.3296859423417</v>
      </c>
      <c r="F4" s="122">
        <f t="shared" si="3"/>
        <v>5526.4542425635755</v>
      </c>
      <c r="G4" s="122">
        <f t="shared" si="3"/>
        <v>4798.4448270615303</v>
      </c>
      <c r="H4" s="122">
        <f t="shared" si="3"/>
        <v>5139.5295172007927</v>
      </c>
      <c r="I4" s="122">
        <f t="shared" si="3"/>
        <v>5004.0464557848281</v>
      </c>
      <c r="J4" s="122">
        <f t="shared" si="3"/>
        <v>5644.1286011239836</v>
      </c>
      <c r="K4" s="122">
        <f t="shared" si="3"/>
        <v>4863.9819432710065</v>
      </c>
      <c r="L4" s="122">
        <f t="shared" si="3"/>
        <v>6162.3651127165222</v>
      </c>
      <c r="M4" s="122">
        <f t="shared" si="3"/>
        <v>4808.2803323215712</v>
      </c>
      <c r="N4" s="122">
        <f t="shared" si="3"/>
        <v>5721.6854215832827</v>
      </c>
      <c r="O4" s="122">
        <f t="shared" si="3"/>
        <v>4995.9387563007831</v>
      </c>
      <c r="P4" s="122">
        <f t="shared" si="3"/>
        <v>4682.2518174307188</v>
      </c>
      <c r="Q4" s="122">
        <f t="shared" si="3"/>
        <v>4560.173273033266</v>
      </c>
      <c r="R4" s="122">
        <f t="shared" ref="R4:V4" si="4">SUM(R5:R6)</f>
        <v>4936.460791496409</v>
      </c>
      <c r="S4" s="122">
        <f t="shared" si="4"/>
        <v>5482.5858641994118</v>
      </c>
      <c r="T4" s="122">
        <f t="shared" si="4"/>
        <v>4992.273817657675</v>
      </c>
      <c r="U4" s="122">
        <f t="shared" si="4"/>
        <v>5784.0039294023127</v>
      </c>
      <c r="V4" s="122">
        <f t="shared" si="4"/>
        <v>5115.6140203888681</v>
      </c>
      <c r="W4" s="122">
        <f t="shared" ref="W4" si="5">SUM(W5:W6)</f>
        <v>5507.1363115125278</v>
      </c>
      <c r="DA4" s="130" t="s">
        <v>2580</v>
      </c>
    </row>
    <row r="5" spans="1:105" ht="12" customHeight="1" x14ac:dyDescent="0.25">
      <c r="A5" s="97" t="s">
        <v>51</v>
      </c>
      <c r="B5" s="98">
        <v>5423.6798742916662</v>
      </c>
      <c r="C5" s="98">
        <v>5567.6786850477793</v>
      </c>
      <c r="D5" s="98">
        <v>5121.2591779992199</v>
      </c>
      <c r="E5" s="98">
        <v>5002.3296859423417</v>
      </c>
      <c r="F5" s="98">
        <v>5526.4542425635755</v>
      </c>
      <c r="G5" s="98">
        <v>4798.4448270615303</v>
      </c>
      <c r="H5" s="98">
        <v>5139.5295172007927</v>
      </c>
      <c r="I5" s="98">
        <v>5004.0464557848281</v>
      </c>
      <c r="J5" s="98">
        <v>5644.1286011239836</v>
      </c>
      <c r="K5" s="98">
        <v>4863.9819432710065</v>
      </c>
      <c r="L5" s="98">
        <v>6162.3651127165222</v>
      </c>
      <c r="M5" s="98">
        <v>4808.2803323215712</v>
      </c>
      <c r="N5" s="98">
        <v>5721.6854215832827</v>
      </c>
      <c r="O5" s="98">
        <v>4995.9387563007831</v>
      </c>
      <c r="P5" s="98">
        <v>4682.2518174307188</v>
      </c>
      <c r="Q5" s="98">
        <v>4560.173273033266</v>
      </c>
      <c r="R5" s="98">
        <v>4936.460791496409</v>
      </c>
      <c r="S5" s="98">
        <v>5482.5858641994118</v>
      </c>
      <c r="T5" s="98">
        <v>4992.273817657675</v>
      </c>
      <c r="U5" s="98">
        <v>5784.0039294023127</v>
      </c>
      <c r="V5" s="98">
        <v>5115.6140203888681</v>
      </c>
      <c r="W5" s="98">
        <v>5507.1363115125278</v>
      </c>
      <c r="DA5" s="63" t="s">
        <v>2581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2582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2583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2584</v>
      </c>
    </row>
    <row r="9" spans="1:105" ht="12" customHeight="1" x14ac:dyDescent="0.25">
      <c r="A9" s="121" t="s">
        <v>55</v>
      </c>
      <c r="B9" s="122">
        <v>138.03445580251915</v>
      </c>
      <c r="C9" s="122">
        <v>148.07971310331524</v>
      </c>
      <c r="D9" s="122">
        <v>166.40785653689767</v>
      </c>
      <c r="E9" s="122">
        <v>175.76772532226479</v>
      </c>
      <c r="F9" s="122">
        <v>215.71647100995921</v>
      </c>
      <c r="G9" s="122">
        <v>191.52117478065003</v>
      </c>
      <c r="H9" s="122">
        <v>235.22014381831724</v>
      </c>
      <c r="I9" s="122">
        <v>259.18110867367847</v>
      </c>
      <c r="J9" s="122">
        <v>312.26378431825754</v>
      </c>
      <c r="K9" s="122">
        <v>308.41159760893174</v>
      </c>
      <c r="L9" s="122">
        <v>387.49405306677107</v>
      </c>
      <c r="M9" s="122">
        <v>346.24258860413909</v>
      </c>
      <c r="N9" s="122">
        <v>243.31695976858788</v>
      </c>
      <c r="O9" s="122">
        <v>319.65352228712925</v>
      </c>
      <c r="P9" s="122">
        <v>401.12968036410729</v>
      </c>
      <c r="Q9" s="122">
        <v>368.6393750803233</v>
      </c>
      <c r="R9" s="122">
        <v>245.82653014417136</v>
      </c>
      <c r="S9" s="122">
        <v>250.32621210762619</v>
      </c>
      <c r="T9" s="122">
        <v>196.63676602182622</v>
      </c>
      <c r="U9" s="122">
        <v>247.04948200807041</v>
      </c>
      <c r="V9" s="122">
        <v>327.44964241033165</v>
      </c>
      <c r="W9" s="122">
        <v>283.98202781926017</v>
      </c>
      <c r="DA9" s="130" t="s">
        <v>2585</v>
      </c>
    </row>
    <row r="10" spans="1:105" ht="12" customHeight="1" x14ac:dyDescent="0.25">
      <c r="A10" s="97" t="s">
        <v>143</v>
      </c>
      <c r="B10" s="98">
        <v>976.87053660127174</v>
      </c>
      <c r="C10" s="98">
        <v>1022.7837830641331</v>
      </c>
      <c r="D10" s="98">
        <v>1053.1412395135792</v>
      </c>
      <c r="E10" s="98">
        <v>1024.8327560111968</v>
      </c>
      <c r="F10" s="98">
        <v>1155.9217929886252</v>
      </c>
      <c r="G10" s="98">
        <v>899.59809885759307</v>
      </c>
      <c r="H10" s="98">
        <v>1018.1526596681393</v>
      </c>
      <c r="I10" s="98">
        <v>1014.3296978020385</v>
      </c>
      <c r="J10" s="98">
        <v>1111.3882048716514</v>
      </c>
      <c r="K10" s="98">
        <v>1019.2733703042064</v>
      </c>
      <c r="L10" s="98">
        <v>1233.8053932272026</v>
      </c>
      <c r="M10" s="98">
        <v>1100.8572727162912</v>
      </c>
      <c r="N10" s="98">
        <v>842.09167713215277</v>
      </c>
      <c r="O10" s="98">
        <v>1032.790772094658</v>
      </c>
      <c r="P10" s="98">
        <v>1221.3938764512679</v>
      </c>
      <c r="Q10" s="98">
        <v>1088.8659925676918</v>
      </c>
      <c r="R10" s="98">
        <v>842.14671477532659</v>
      </c>
      <c r="S10" s="98">
        <v>982.05926420796459</v>
      </c>
      <c r="T10" s="98">
        <v>822.42060886674255</v>
      </c>
      <c r="U10" s="98">
        <v>976.01261939630331</v>
      </c>
      <c r="V10" s="98">
        <v>1054.3066547028154</v>
      </c>
      <c r="W10" s="98">
        <v>850.90614417890561</v>
      </c>
      <c r="DA10" s="63" t="s">
        <v>2586</v>
      </c>
    </row>
    <row r="11" spans="1:105" ht="12" customHeight="1" x14ac:dyDescent="0.25">
      <c r="A11" s="97" t="s">
        <v>124</v>
      </c>
      <c r="B11" s="98">
        <v>750.62524882491073</v>
      </c>
      <c r="C11" s="98">
        <v>670.34380683028849</v>
      </c>
      <c r="D11" s="98">
        <v>728.99432580491782</v>
      </c>
      <c r="E11" s="98">
        <v>675.06751147123168</v>
      </c>
      <c r="F11" s="98">
        <v>673.85335657433745</v>
      </c>
      <c r="G11" s="98">
        <v>770.82518972121909</v>
      </c>
      <c r="H11" s="98">
        <v>713.05885645864726</v>
      </c>
      <c r="I11" s="98">
        <v>757.42661673614134</v>
      </c>
      <c r="J11" s="98">
        <v>831.44796572128519</v>
      </c>
      <c r="K11" s="98">
        <v>670.10820410407723</v>
      </c>
      <c r="L11" s="98">
        <v>739.86153763410005</v>
      </c>
      <c r="M11" s="98">
        <v>802.88317263757074</v>
      </c>
      <c r="N11" s="98">
        <v>798.11088928325967</v>
      </c>
      <c r="O11" s="98">
        <v>730.11482385554041</v>
      </c>
      <c r="P11" s="98">
        <v>785.48445956288322</v>
      </c>
      <c r="Q11" s="98">
        <v>808.07325034806661</v>
      </c>
      <c r="R11" s="98">
        <v>701.98304119284103</v>
      </c>
      <c r="S11" s="98">
        <v>732.79776859084302</v>
      </c>
      <c r="T11" s="98">
        <v>683.67872897974758</v>
      </c>
      <c r="U11" s="98">
        <v>669.18270937993771</v>
      </c>
      <c r="V11" s="98">
        <v>611.14177670118806</v>
      </c>
      <c r="W11" s="98">
        <v>751.78684677507385</v>
      </c>
      <c r="DA11" s="63" t="s">
        <v>2587</v>
      </c>
    </row>
    <row r="12" spans="1:105" ht="12" customHeight="1" x14ac:dyDescent="0.25">
      <c r="A12" s="97" t="s">
        <v>123</v>
      </c>
      <c r="B12" s="98">
        <v>281.29467174991561</v>
      </c>
      <c r="C12" s="98">
        <v>250.19223531805332</v>
      </c>
      <c r="D12" s="98">
        <v>272.51711291004182</v>
      </c>
      <c r="E12" s="98">
        <v>250.32123458116163</v>
      </c>
      <c r="F12" s="98">
        <v>248.28647420176418</v>
      </c>
      <c r="G12" s="98">
        <v>283.91703539859367</v>
      </c>
      <c r="H12" s="98">
        <v>218.57451131686832</v>
      </c>
      <c r="I12" s="98">
        <v>246.26808326909574</v>
      </c>
      <c r="J12" s="98">
        <v>295.02348663095705</v>
      </c>
      <c r="K12" s="98">
        <v>241.52682930188166</v>
      </c>
      <c r="L12" s="98">
        <v>234.51654629728162</v>
      </c>
      <c r="M12" s="98">
        <v>280.44968702384415</v>
      </c>
      <c r="N12" s="98">
        <v>274.88881701068362</v>
      </c>
      <c r="O12" s="98">
        <v>215.28338324067309</v>
      </c>
      <c r="P12" s="98">
        <v>237.57153513914551</v>
      </c>
      <c r="Q12" s="98">
        <v>192.99024488520311</v>
      </c>
      <c r="R12" s="98">
        <v>152.05663382691327</v>
      </c>
      <c r="S12" s="98">
        <v>188.25182369233619</v>
      </c>
      <c r="T12" s="98">
        <v>206.009239531075</v>
      </c>
      <c r="U12" s="98">
        <v>0</v>
      </c>
      <c r="V12" s="98">
        <v>0</v>
      </c>
      <c r="W12" s="98">
        <v>0</v>
      </c>
      <c r="DA12" s="63" t="s">
        <v>2588</v>
      </c>
    </row>
    <row r="13" spans="1:105" ht="12" customHeight="1" x14ac:dyDescent="0.25">
      <c r="A13" s="100" t="s">
        <v>50</v>
      </c>
      <c r="B13" s="101">
        <v>281.29467174991561</v>
      </c>
      <c r="C13" s="101">
        <v>250.19223531805332</v>
      </c>
      <c r="D13" s="101">
        <v>272.51711291004182</v>
      </c>
      <c r="E13" s="101">
        <v>250.32123458116163</v>
      </c>
      <c r="F13" s="101">
        <v>248.28647420176418</v>
      </c>
      <c r="G13" s="101">
        <v>283.91703539859367</v>
      </c>
      <c r="H13" s="101">
        <v>218.57451131686832</v>
      </c>
      <c r="I13" s="101">
        <v>246.26808326909574</v>
      </c>
      <c r="J13" s="101">
        <v>295.02348663095705</v>
      </c>
      <c r="K13" s="101">
        <v>241.52682930188166</v>
      </c>
      <c r="L13" s="101">
        <v>234.51654629728162</v>
      </c>
      <c r="M13" s="101">
        <v>280.44968702384415</v>
      </c>
      <c r="N13" s="101">
        <v>274.88881701068362</v>
      </c>
      <c r="O13" s="101">
        <v>215.28338324067309</v>
      </c>
      <c r="P13" s="101">
        <v>237.57153513914551</v>
      </c>
      <c r="Q13" s="101">
        <v>192.99024488520311</v>
      </c>
      <c r="R13" s="101">
        <v>152.05663382691327</v>
      </c>
      <c r="S13" s="101">
        <v>188.25182369233619</v>
      </c>
      <c r="T13" s="101">
        <v>206.009239531075</v>
      </c>
      <c r="U13" s="101">
        <v>0</v>
      </c>
      <c r="V13" s="101">
        <v>0</v>
      </c>
      <c r="W13" s="101">
        <v>0</v>
      </c>
      <c r="DA13" s="131" t="s">
        <v>2589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2590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2591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2592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2593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2594</v>
      </c>
    </row>
    <row r="19" spans="1:105" ht="12" customHeight="1" x14ac:dyDescent="0.25">
      <c r="A19" s="121" t="s">
        <v>54</v>
      </c>
      <c r="B19" s="122">
        <v>8.0636992833698695</v>
      </c>
      <c r="C19" s="122">
        <v>9.0422792700288621</v>
      </c>
      <c r="D19" s="122">
        <v>9.365450143780464</v>
      </c>
      <c r="E19" s="122">
        <v>8.9796916492953152</v>
      </c>
      <c r="F19" s="122">
        <v>10.697140922159383</v>
      </c>
      <c r="G19" s="122">
        <v>7.4795934572034666</v>
      </c>
      <c r="H19" s="122">
        <v>9.3698981079124284</v>
      </c>
      <c r="I19" s="122">
        <v>8.122790821612428</v>
      </c>
      <c r="J19" s="122">
        <v>9.549132439834251</v>
      </c>
      <c r="K19" s="122">
        <v>10.350698225121235</v>
      </c>
      <c r="L19" s="122">
        <v>11.75219375699713</v>
      </c>
      <c r="M19" s="122">
        <v>13.601165958622177</v>
      </c>
      <c r="N19" s="122">
        <v>13.557444564200496</v>
      </c>
      <c r="O19" s="122">
        <v>11.225206595123995</v>
      </c>
      <c r="P19" s="122">
        <v>7.1244010059248328</v>
      </c>
      <c r="Q19" s="122">
        <v>11.471804460639298</v>
      </c>
      <c r="R19" s="122">
        <v>13.557235583720022</v>
      </c>
      <c r="S19" s="122">
        <v>15.604775474306487</v>
      </c>
      <c r="T19" s="122">
        <v>15.116391732015705</v>
      </c>
      <c r="U19" s="122">
        <v>15.467687806063456</v>
      </c>
      <c r="V19" s="122">
        <v>19.924188230834126</v>
      </c>
      <c r="W19" s="122">
        <v>22.04434750204646</v>
      </c>
      <c r="DA19" s="130" t="s">
        <v>2595</v>
      </c>
    </row>
    <row r="20" spans="1:105" ht="12" customHeight="1" x14ac:dyDescent="0.25">
      <c r="A20" s="97" t="s">
        <v>51</v>
      </c>
      <c r="B20" s="98">
        <v>174.13522997598278</v>
      </c>
      <c r="C20" s="98">
        <v>194.74934667531292</v>
      </c>
      <c r="D20" s="98">
        <v>200.78144867288646</v>
      </c>
      <c r="E20" s="98">
        <v>191.67951568402609</v>
      </c>
      <c r="F20" s="98">
        <v>228.76751201289542</v>
      </c>
      <c r="G20" s="98">
        <v>157.00162004391598</v>
      </c>
      <c r="H20" s="98">
        <v>199.02921811720623</v>
      </c>
      <c r="I20" s="98">
        <v>173.2849936783484</v>
      </c>
      <c r="J20" s="98">
        <v>205.42160415559707</v>
      </c>
      <c r="K20" s="98">
        <v>215.00299898383989</v>
      </c>
      <c r="L20" s="98">
        <v>236.67372954860585</v>
      </c>
      <c r="M20" s="98">
        <v>256.04362438029784</v>
      </c>
      <c r="N20" s="98">
        <v>271.28347586048005</v>
      </c>
      <c r="O20" s="98">
        <v>239.53865793015652</v>
      </c>
      <c r="P20" s="98">
        <v>171.45001316485084</v>
      </c>
      <c r="Q20" s="98">
        <v>242.84395871961266</v>
      </c>
      <c r="R20" s="98">
        <v>252.08835594685206</v>
      </c>
      <c r="S20" s="98">
        <v>264.91870848929256</v>
      </c>
      <c r="T20" s="98">
        <v>247.48838290088381</v>
      </c>
      <c r="U20" s="98">
        <v>244.8010514415964</v>
      </c>
      <c r="V20" s="98">
        <v>266.57714783271996</v>
      </c>
      <c r="W20" s="98">
        <v>253.1938104322048</v>
      </c>
      <c r="DA20" s="63" t="s">
        <v>2596</v>
      </c>
    </row>
    <row r="21" spans="1:105" ht="12" customHeight="1" x14ac:dyDescent="0.25">
      <c r="A21" s="97" t="s">
        <v>50</v>
      </c>
      <c r="B21" s="98">
        <v>103.5327430153849</v>
      </c>
      <c r="C21" s="98">
        <v>119.46636732054991</v>
      </c>
      <c r="D21" s="98">
        <v>126.06277777330293</v>
      </c>
      <c r="E21" s="98">
        <v>120.76434781358736</v>
      </c>
      <c r="F21" s="98">
        <v>131.17342642871048</v>
      </c>
      <c r="G21" s="98">
        <v>109.54387495688252</v>
      </c>
      <c r="H21" s="98">
        <v>124.93538091617015</v>
      </c>
      <c r="I21" s="98">
        <v>108.8221321174059</v>
      </c>
      <c r="J21" s="98">
        <v>116.35194592428373</v>
      </c>
      <c r="K21" s="98">
        <v>151.02169194476056</v>
      </c>
      <c r="L21" s="98">
        <v>162.40879774578852</v>
      </c>
      <c r="M21" s="98">
        <v>150.23844305582537</v>
      </c>
      <c r="N21" s="98">
        <v>127.77699523766869</v>
      </c>
      <c r="O21" s="98">
        <v>127.78407601812287</v>
      </c>
      <c r="P21" s="98">
        <v>142.90822336711608</v>
      </c>
      <c r="Q21" s="98">
        <v>158.01029980457582</v>
      </c>
      <c r="R21" s="98">
        <v>166.68813609439826</v>
      </c>
      <c r="S21" s="98">
        <v>160.29088647902489</v>
      </c>
      <c r="T21" s="98">
        <v>149.0066286347367</v>
      </c>
      <c r="U21" s="98">
        <v>152.42672813550752</v>
      </c>
      <c r="V21" s="98">
        <v>147.07248549275488</v>
      </c>
      <c r="W21" s="98">
        <v>185.0692853322175</v>
      </c>
      <c r="DA21" s="63" t="s">
        <v>2597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2598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4449.1367449576383</v>
      </c>
      <c r="C24" s="117">
        <f t="shared" si="7"/>
        <v>4182.766274317607</v>
      </c>
      <c r="D24" s="117">
        <f t="shared" si="7"/>
        <v>4124.9767428744854</v>
      </c>
      <c r="E24" s="117">
        <f t="shared" si="7"/>
        <v>3845.2488999127058</v>
      </c>
      <c r="F24" s="117">
        <f t="shared" si="7"/>
        <v>3719.634326471938</v>
      </c>
      <c r="G24" s="117">
        <f t="shared" si="7"/>
        <v>4303.5996214477209</v>
      </c>
      <c r="H24" s="117">
        <f t="shared" si="7"/>
        <v>3891.044654982109</v>
      </c>
      <c r="I24" s="117">
        <f t="shared" si="7"/>
        <v>3934.1721074893317</v>
      </c>
      <c r="J24" s="117">
        <f t="shared" si="7"/>
        <v>4261.1898912980614</v>
      </c>
      <c r="K24" s="117">
        <f t="shared" si="7"/>
        <v>3459.9305019767457</v>
      </c>
      <c r="L24" s="117">
        <f t="shared" si="7"/>
        <v>4310.40285992175</v>
      </c>
      <c r="M24" s="117">
        <f t="shared" si="7"/>
        <v>3437.364165850312</v>
      </c>
      <c r="N24" s="117">
        <f t="shared" si="7"/>
        <v>3734.8296836640179</v>
      </c>
      <c r="O24" s="117">
        <f t="shared" si="7"/>
        <v>4280.7183790872741</v>
      </c>
      <c r="P24" s="117">
        <f t="shared" si="7"/>
        <v>3543.5237759439387</v>
      </c>
      <c r="Q24" s="117">
        <f t="shared" si="7"/>
        <v>3588.2446132996174</v>
      </c>
      <c r="R24" s="117">
        <f t="shared" ref="R24:V24" si="8">R25+R28+R30+R39</f>
        <v>3592.8168240578038</v>
      </c>
      <c r="S24" s="117">
        <f t="shared" si="8"/>
        <v>4090.8670607647023</v>
      </c>
      <c r="T24" s="117">
        <f t="shared" si="8"/>
        <v>3592.8657836596058</v>
      </c>
      <c r="U24" s="117">
        <f t="shared" si="8"/>
        <v>3597.827347243745</v>
      </c>
      <c r="V24" s="117">
        <f t="shared" si="8"/>
        <v>3728.104513254234</v>
      </c>
      <c r="W24" s="117">
        <f t="shared" ref="W24" si="9">W25+W28+W30+W39</f>
        <v>3930.4048234586371</v>
      </c>
      <c r="DA24" s="129" t="s">
        <v>2599</v>
      </c>
    </row>
    <row r="25" spans="1:105" ht="12.95" customHeight="1" x14ac:dyDescent="0.25">
      <c r="A25" s="121" t="s">
        <v>57</v>
      </c>
      <c r="B25" s="122">
        <f t="shared" ref="B25:Q25" si="10">SUM(B26:B27)</f>
        <v>4423.152734885578</v>
      </c>
      <c r="C25" s="122">
        <f t="shared" si="10"/>
        <v>4160.6969833727171</v>
      </c>
      <c r="D25" s="122">
        <f t="shared" si="10"/>
        <v>4102.8529304052772</v>
      </c>
      <c r="E25" s="122">
        <f t="shared" si="10"/>
        <v>3826.2332890180951</v>
      </c>
      <c r="F25" s="122">
        <f t="shared" si="10"/>
        <v>3699.7747316648047</v>
      </c>
      <c r="G25" s="122">
        <f t="shared" si="10"/>
        <v>4277.5945452729966</v>
      </c>
      <c r="H25" s="122">
        <f t="shared" si="10"/>
        <v>3866.328777335118</v>
      </c>
      <c r="I25" s="122">
        <f t="shared" si="10"/>
        <v>3908.9913485096822</v>
      </c>
      <c r="J25" s="122">
        <f t="shared" si="10"/>
        <v>4234.8998598484104</v>
      </c>
      <c r="K25" s="122">
        <f t="shared" si="10"/>
        <v>3442.0770277093065</v>
      </c>
      <c r="L25" s="122">
        <f t="shared" si="10"/>
        <v>4292.8569958403932</v>
      </c>
      <c r="M25" s="122">
        <f t="shared" si="10"/>
        <v>3418.6139285074914</v>
      </c>
      <c r="N25" s="122">
        <f t="shared" si="10"/>
        <v>3718.541540829413</v>
      </c>
      <c r="O25" s="122">
        <f t="shared" si="10"/>
        <v>4268.7688718471027</v>
      </c>
      <c r="P25" s="122">
        <f t="shared" si="10"/>
        <v>3532.2886606886655</v>
      </c>
      <c r="Q25" s="122">
        <f t="shared" si="10"/>
        <v>3577.2624499521044</v>
      </c>
      <c r="R25" s="122">
        <f t="shared" ref="R25:V25" si="11">SUM(R26:R27)</f>
        <v>3583.9123716370004</v>
      </c>
      <c r="S25" s="122">
        <f t="shared" si="11"/>
        <v>4082.163274345774</v>
      </c>
      <c r="T25" s="122">
        <f t="shared" si="11"/>
        <v>3585.3469034764826</v>
      </c>
      <c r="U25" s="122">
        <f t="shared" si="11"/>
        <v>3590.6795377367948</v>
      </c>
      <c r="V25" s="122">
        <f t="shared" si="11"/>
        <v>3721.9360680024311</v>
      </c>
      <c r="W25" s="122">
        <f t="shared" ref="W25" si="12">SUM(W26:W27)</f>
        <v>3923.0636876075255</v>
      </c>
      <c r="DA25" s="130" t="s">
        <v>2600</v>
      </c>
    </row>
    <row r="26" spans="1:105" ht="12" customHeight="1" x14ac:dyDescent="0.25">
      <c r="A26" s="97" t="s">
        <v>74</v>
      </c>
      <c r="B26" s="98">
        <v>4423.152734885578</v>
      </c>
      <c r="C26" s="98">
        <v>4160.6969833727171</v>
      </c>
      <c r="D26" s="98">
        <v>4102.8529304052772</v>
      </c>
      <c r="E26" s="98">
        <v>3826.2332890180951</v>
      </c>
      <c r="F26" s="98">
        <v>3699.7747316648047</v>
      </c>
      <c r="G26" s="98">
        <v>4277.5945452729966</v>
      </c>
      <c r="H26" s="98">
        <v>3866.328777335118</v>
      </c>
      <c r="I26" s="98">
        <v>3908.9913485096822</v>
      </c>
      <c r="J26" s="98">
        <v>4234.8998598484104</v>
      </c>
      <c r="K26" s="98">
        <v>3442.0770277093065</v>
      </c>
      <c r="L26" s="98">
        <v>4292.8569958403932</v>
      </c>
      <c r="M26" s="98">
        <v>3418.6139285074914</v>
      </c>
      <c r="N26" s="98">
        <v>3718.541540829413</v>
      </c>
      <c r="O26" s="98">
        <v>4268.7688718471027</v>
      </c>
      <c r="P26" s="98">
        <v>3532.2886606886655</v>
      </c>
      <c r="Q26" s="98">
        <v>3577.2624499521044</v>
      </c>
      <c r="R26" s="98">
        <v>3583.9123716370004</v>
      </c>
      <c r="S26" s="98">
        <v>4082.163274345774</v>
      </c>
      <c r="T26" s="98">
        <v>3585.3469034764826</v>
      </c>
      <c r="U26" s="98">
        <v>3590.6795377367948</v>
      </c>
      <c r="V26" s="98">
        <v>3721.9360680024311</v>
      </c>
      <c r="W26" s="98">
        <v>3923.0636876075255</v>
      </c>
      <c r="DA26" s="63" t="s">
        <v>2601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2602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2603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2604</v>
      </c>
    </row>
    <row r="30" spans="1:105" ht="12" customHeight="1" x14ac:dyDescent="0.25">
      <c r="A30" s="121" t="s">
        <v>55</v>
      </c>
      <c r="B30" s="122">
        <v>25.307560649426154</v>
      </c>
      <c r="C30" s="122">
        <v>21.297328305116984</v>
      </c>
      <c r="D30" s="122">
        <v>21.34247274684942</v>
      </c>
      <c r="E30" s="122">
        <v>18.299171277835352</v>
      </c>
      <c r="F30" s="122">
        <v>19.092407461113435</v>
      </c>
      <c r="G30" s="122">
        <v>25.372693722560708</v>
      </c>
      <c r="H30" s="122">
        <v>24.031192873544295</v>
      </c>
      <c r="I30" s="122">
        <v>24.620148704298174</v>
      </c>
      <c r="J30" s="122">
        <v>25.710502422789318</v>
      </c>
      <c r="K30" s="122">
        <v>17.077356070903772</v>
      </c>
      <c r="L30" s="122">
        <v>16.753498390396075</v>
      </c>
      <c r="M30" s="122">
        <v>18.08666660708489</v>
      </c>
      <c r="N30" s="122">
        <v>15.929028644211346</v>
      </c>
      <c r="O30" s="122">
        <v>11.711998052519842</v>
      </c>
      <c r="P30" s="122">
        <v>10.995856119285596</v>
      </c>
      <c r="Q30" s="122">
        <v>10.68891157699246</v>
      </c>
      <c r="R30" s="122">
        <v>8.5735831743561342</v>
      </c>
      <c r="S30" s="122">
        <v>8.3770036057983503</v>
      </c>
      <c r="T30" s="122">
        <v>7.2215991957395449</v>
      </c>
      <c r="U30" s="122">
        <v>6.8876544559318376</v>
      </c>
      <c r="V30" s="122">
        <v>5.9292389960341589</v>
      </c>
      <c r="W30" s="122">
        <v>7.0406170134772097</v>
      </c>
      <c r="DA30" s="130" t="s">
        <v>2605</v>
      </c>
    </row>
    <row r="31" spans="1:105" ht="12" customHeight="1" x14ac:dyDescent="0.25">
      <c r="A31" s="97" t="s">
        <v>141</v>
      </c>
      <c r="B31" s="98">
        <v>750.62524882491061</v>
      </c>
      <c r="C31" s="98">
        <v>670.35618328727617</v>
      </c>
      <c r="D31" s="98">
        <v>728.45680406371787</v>
      </c>
      <c r="E31" s="98">
        <v>672.69575200065469</v>
      </c>
      <c r="F31" s="98">
        <v>667.20840627302118</v>
      </c>
      <c r="G31" s="98">
        <v>759.63214528276023</v>
      </c>
      <c r="H31" s="98">
        <v>707.83605880792675</v>
      </c>
      <c r="I31" s="98">
        <v>755.32711672236314</v>
      </c>
      <c r="J31" s="98">
        <v>828.97546059661545</v>
      </c>
      <c r="K31" s="98">
        <v>667.99495348546793</v>
      </c>
      <c r="L31" s="98">
        <v>738.18419203262476</v>
      </c>
      <c r="M31" s="98">
        <v>801.69659870296925</v>
      </c>
      <c r="N31" s="98">
        <v>804.95674688787767</v>
      </c>
      <c r="O31" s="98">
        <v>743.28881937113567</v>
      </c>
      <c r="P31" s="98">
        <v>782.71779218472113</v>
      </c>
      <c r="Q31" s="98">
        <v>797.0874061700091</v>
      </c>
      <c r="R31" s="98">
        <v>689.71055254738201</v>
      </c>
      <c r="S31" s="98">
        <v>710.06528745876199</v>
      </c>
      <c r="T31" s="98">
        <v>660.06766480684814</v>
      </c>
      <c r="U31" s="98">
        <v>651.35666831120318</v>
      </c>
      <c r="V31" s="98">
        <v>604.04886349288211</v>
      </c>
      <c r="W31" s="98">
        <v>746.11091124589154</v>
      </c>
      <c r="DA31" s="63" t="s">
        <v>2606</v>
      </c>
    </row>
    <row r="32" spans="1:105" ht="12" customHeight="1" x14ac:dyDescent="0.25">
      <c r="A32" s="97" t="s">
        <v>140</v>
      </c>
      <c r="B32" s="98">
        <v>281.29467174991555</v>
      </c>
      <c r="C32" s="98">
        <v>250.19223531805332</v>
      </c>
      <c r="D32" s="98">
        <v>272.51711291004182</v>
      </c>
      <c r="E32" s="98">
        <v>250.32123458116163</v>
      </c>
      <c r="F32" s="98">
        <v>250.87611818613843</v>
      </c>
      <c r="G32" s="98">
        <v>281.20489533687572</v>
      </c>
      <c r="H32" s="98">
        <v>216.67743966491403</v>
      </c>
      <c r="I32" s="98">
        <v>245.41325679166292</v>
      </c>
      <c r="J32" s="98">
        <v>293.99942421698557</v>
      </c>
      <c r="K32" s="98">
        <v>240.68846029377906</v>
      </c>
      <c r="L32" s="98">
        <v>233.88182326506816</v>
      </c>
      <c r="M32" s="98">
        <v>279.55154130069349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2607</v>
      </c>
    </row>
    <row r="33" spans="1:105" ht="12" customHeight="1" x14ac:dyDescent="0.25">
      <c r="A33" s="100" t="s">
        <v>50</v>
      </c>
      <c r="B33" s="101">
        <v>281.29467174991555</v>
      </c>
      <c r="C33" s="101">
        <v>250.19223531805332</v>
      </c>
      <c r="D33" s="101">
        <v>272.51711291004182</v>
      </c>
      <c r="E33" s="101">
        <v>250.32123458116163</v>
      </c>
      <c r="F33" s="101">
        <v>250.87611818613843</v>
      </c>
      <c r="G33" s="101">
        <v>281.20489533687572</v>
      </c>
      <c r="H33" s="101">
        <v>216.67743966491403</v>
      </c>
      <c r="I33" s="101">
        <v>245.41325679166292</v>
      </c>
      <c r="J33" s="101">
        <v>293.99942421698557</v>
      </c>
      <c r="K33" s="101">
        <v>240.68846029377906</v>
      </c>
      <c r="L33" s="101">
        <v>233.88182326506816</v>
      </c>
      <c r="M33" s="101">
        <v>279.55154130069349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2608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2609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2610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2611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2612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2613</v>
      </c>
    </row>
    <row r="39" spans="1:105" ht="12" customHeight="1" x14ac:dyDescent="0.25">
      <c r="A39" s="121" t="s">
        <v>54</v>
      </c>
      <c r="B39" s="122">
        <v>0.67644942263475227</v>
      </c>
      <c r="C39" s="122">
        <v>0.77196263977254209</v>
      </c>
      <c r="D39" s="122">
        <v>0.78133972235863947</v>
      </c>
      <c r="E39" s="122">
        <v>0.71643961677549806</v>
      </c>
      <c r="F39" s="122">
        <v>0.76718734602011507</v>
      </c>
      <c r="G39" s="122">
        <v>0.63238245216352529</v>
      </c>
      <c r="H39" s="122">
        <v>0.68468477344700807</v>
      </c>
      <c r="I39" s="122">
        <v>0.56061027535147234</v>
      </c>
      <c r="J39" s="122">
        <v>0.57952902686192553</v>
      </c>
      <c r="K39" s="122">
        <v>0.77611819653510861</v>
      </c>
      <c r="L39" s="122">
        <v>0.79236569096050247</v>
      </c>
      <c r="M39" s="122">
        <v>0.66357073573587677</v>
      </c>
      <c r="N39" s="122">
        <v>0.35911419039340886</v>
      </c>
      <c r="O39" s="122">
        <v>0.23750918765237228</v>
      </c>
      <c r="P39" s="122">
        <v>0.23925913598778678</v>
      </c>
      <c r="Q39" s="122">
        <v>0.29325177052084117</v>
      </c>
      <c r="R39" s="122">
        <v>0.33086924644742</v>
      </c>
      <c r="S39" s="122">
        <v>0.32678281312962082</v>
      </c>
      <c r="T39" s="122">
        <v>0.2972809873835327</v>
      </c>
      <c r="U39" s="122">
        <v>0.26015505101842734</v>
      </c>
      <c r="V39" s="122">
        <v>0.23920625576882992</v>
      </c>
      <c r="W39" s="122">
        <v>0.3005188376344079</v>
      </c>
      <c r="DA39" s="130" t="s">
        <v>2614</v>
      </c>
    </row>
    <row r="40" spans="1:105" ht="12" customHeight="1" x14ac:dyDescent="0.25">
      <c r="A40" s="97" t="s">
        <v>50</v>
      </c>
      <c r="B40" s="98">
        <v>103.53274301538491</v>
      </c>
      <c r="C40" s="98">
        <v>119.48419358336555</v>
      </c>
      <c r="D40" s="98">
        <v>126.04019616524094</v>
      </c>
      <c r="E40" s="98">
        <v>120.66037212527345</v>
      </c>
      <c r="F40" s="98">
        <v>130.92567334916413</v>
      </c>
      <c r="G40" s="98">
        <v>109.25056569123697</v>
      </c>
      <c r="H40" s="98">
        <v>124.78265116076177</v>
      </c>
      <c r="I40" s="98">
        <v>108.80511094113159</v>
      </c>
      <c r="J40" s="98">
        <v>116.33718412170339</v>
      </c>
      <c r="K40" s="98">
        <v>151.02858664126728</v>
      </c>
      <c r="L40" s="98">
        <v>162.41828526393542</v>
      </c>
      <c r="M40" s="98">
        <v>150.26290295575794</v>
      </c>
      <c r="N40" s="98">
        <v>127.82123128937573</v>
      </c>
      <c r="O40" s="98">
        <v>127.87954358405631</v>
      </c>
      <c r="P40" s="98">
        <v>142.94024381441776</v>
      </c>
      <c r="Q40" s="98">
        <v>158.01540563806876</v>
      </c>
      <c r="R40" s="98">
        <v>166.74836876107474</v>
      </c>
      <c r="S40" s="98">
        <v>160.36436576950445</v>
      </c>
      <c r="T40" s="98">
        <v>149.0978490569718</v>
      </c>
      <c r="U40" s="98">
        <v>152.68040847122643</v>
      </c>
      <c r="V40" s="98">
        <v>147.73976371922359</v>
      </c>
      <c r="W40" s="98">
        <v>185.9436072472767</v>
      </c>
      <c r="DA40" s="63" t="s">
        <v>2615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2616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5860.5621977332294</v>
      </c>
      <c r="C43" s="117">
        <f t="shared" si="14"/>
        <v>5798.753536138066</v>
      </c>
      <c r="D43" s="117">
        <f t="shared" si="14"/>
        <v>5543.7220406161396</v>
      </c>
      <c r="E43" s="117">
        <f t="shared" si="14"/>
        <v>5582.7588079290972</v>
      </c>
      <c r="F43" s="117">
        <f t="shared" si="14"/>
        <v>5562.499383957138</v>
      </c>
      <c r="G43" s="117">
        <f t="shared" si="14"/>
        <v>5498.4324065218034</v>
      </c>
      <c r="H43" s="117">
        <f t="shared" si="14"/>
        <v>5515.9679914247845</v>
      </c>
      <c r="I43" s="117">
        <f t="shared" si="14"/>
        <v>5066.6567768120904</v>
      </c>
      <c r="J43" s="117">
        <f t="shared" si="14"/>
        <v>5330.301264010508</v>
      </c>
      <c r="K43" s="117">
        <f t="shared" si="14"/>
        <v>5235.0981257802132</v>
      </c>
      <c r="L43" s="117">
        <f t="shared" si="14"/>
        <v>5967.2166598629965</v>
      </c>
      <c r="M43" s="117">
        <f t="shared" si="14"/>
        <v>5388.7130905109052</v>
      </c>
      <c r="N43" s="117">
        <f t="shared" si="14"/>
        <v>5095.8441054827681</v>
      </c>
      <c r="O43" s="117">
        <f t="shared" si="14"/>
        <v>5515.6841646106777</v>
      </c>
      <c r="P43" s="117">
        <f t="shared" si="14"/>
        <v>4828.7581751299231</v>
      </c>
      <c r="Q43" s="117">
        <f t="shared" si="14"/>
        <v>5079.0393446405587</v>
      </c>
      <c r="R43" s="117">
        <f t="shared" ref="R43:V43" si="15">R44+R47+R49+R58</f>
        <v>5152.2762025032616</v>
      </c>
      <c r="S43" s="117">
        <f t="shared" si="15"/>
        <v>5250.5237509255358</v>
      </c>
      <c r="T43" s="117">
        <f t="shared" si="15"/>
        <v>4751.0353538557956</v>
      </c>
      <c r="U43" s="117">
        <f t="shared" si="15"/>
        <v>4872.138044251913</v>
      </c>
      <c r="V43" s="117">
        <f t="shared" si="15"/>
        <v>5131.9562068886935</v>
      </c>
      <c r="W43" s="117">
        <f t="shared" ref="W43" si="16">W44+W47+W49+W58</f>
        <v>5577.0081464350078</v>
      </c>
      <c r="DA43" s="129" t="s">
        <v>2617</v>
      </c>
    </row>
    <row r="44" spans="1:105" ht="12.95" customHeight="1" x14ac:dyDescent="0.25">
      <c r="A44" s="121" t="s">
        <v>57</v>
      </c>
      <c r="B44" s="122">
        <f t="shared" ref="B44:Q44" si="17">SUM(B45:B46)</f>
        <v>5330.3032329942453</v>
      </c>
      <c r="C44" s="122">
        <f t="shared" si="17"/>
        <v>5277.1372763845184</v>
      </c>
      <c r="D44" s="122">
        <f t="shared" si="17"/>
        <v>4989.2304408169521</v>
      </c>
      <c r="E44" s="122">
        <f t="shared" si="17"/>
        <v>5021.1266938950203</v>
      </c>
      <c r="F44" s="122">
        <f t="shared" si="17"/>
        <v>4987.7426378549453</v>
      </c>
      <c r="G44" s="122">
        <f t="shared" si="17"/>
        <v>4979.5470263020516</v>
      </c>
      <c r="H44" s="122">
        <f t="shared" si="17"/>
        <v>4959.2382677540854</v>
      </c>
      <c r="I44" s="122">
        <f t="shared" si="17"/>
        <v>4537.0106170292347</v>
      </c>
      <c r="J44" s="122">
        <f t="shared" si="17"/>
        <v>4780.6695698170543</v>
      </c>
      <c r="K44" s="122">
        <f t="shared" si="17"/>
        <v>4661.0206551703659</v>
      </c>
      <c r="L44" s="122">
        <f t="shared" si="17"/>
        <v>5363.1272931712601</v>
      </c>
      <c r="M44" s="122">
        <f t="shared" si="17"/>
        <v>4767.0041365244952</v>
      </c>
      <c r="N44" s="122">
        <f t="shared" si="17"/>
        <v>4553.3312900320807</v>
      </c>
      <c r="O44" s="122">
        <f t="shared" si="17"/>
        <v>4921.4577600143039</v>
      </c>
      <c r="P44" s="122">
        <f t="shared" si="17"/>
        <v>4246.6356388587474</v>
      </c>
      <c r="Q44" s="122">
        <f t="shared" si="17"/>
        <v>4530.5191228771973</v>
      </c>
      <c r="R44" s="122">
        <f t="shared" ref="R44:V44" si="18">SUM(R45:R46)</f>
        <v>4617.705210228577</v>
      </c>
      <c r="S44" s="122">
        <f t="shared" si="18"/>
        <v>4714.9641823957618</v>
      </c>
      <c r="T44" s="122">
        <f t="shared" si="18"/>
        <v>4266.2372664528157</v>
      </c>
      <c r="U44" s="122">
        <f t="shared" si="18"/>
        <v>4375.8054221072116</v>
      </c>
      <c r="V44" s="122">
        <f t="shared" si="18"/>
        <v>4615.0163041238284</v>
      </c>
      <c r="W44" s="122">
        <f t="shared" ref="W44" si="19">SUM(W45:W46)</f>
        <v>4984.0236576468524</v>
      </c>
      <c r="DA44" s="130" t="s">
        <v>2618</v>
      </c>
    </row>
    <row r="45" spans="1:105" ht="12" customHeight="1" x14ac:dyDescent="0.25">
      <c r="A45" s="97" t="s">
        <v>216</v>
      </c>
      <c r="B45" s="98">
        <v>5330.3032329942453</v>
      </c>
      <c r="C45" s="98">
        <v>5277.1372763845184</v>
      </c>
      <c r="D45" s="98">
        <v>4989.2304408169521</v>
      </c>
      <c r="E45" s="98">
        <v>5021.1266938950203</v>
      </c>
      <c r="F45" s="98">
        <v>4987.7426378549453</v>
      </c>
      <c r="G45" s="98">
        <v>4979.5470263020516</v>
      </c>
      <c r="H45" s="98">
        <v>4959.2382677540854</v>
      </c>
      <c r="I45" s="98">
        <v>4537.0106170292347</v>
      </c>
      <c r="J45" s="98">
        <v>4780.6695698170543</v>
      </c>
      <c r="K45" s="98">
        <v>4661.0206551703659</v>
      </c>
      <c r="L45" s="98">
        <v>5363.1272931712601</v>
      </c>
      <c r="M45" s="98">
        <v>4767.0041365244952</v>
      </c>
      <c r="N45" s="98">
        <v>4553.3312900320807</v>
      </c>
      <c r="O45" s="98">
        <v>4921.4577600143039</v>
      </c>
      <c r="P45" s="98">
        <v>4246.6356388587474</v>
      </c>
      <c r="Q45" s="98">
        <v>4530.5191228771973</v>
      </c>
      <c r="R45" s="98">
        <v>4617.705210228577</v>
      </c>
      <c r="S45" s="98">
        <v>4714.9641823957618</v>
      </c>
      <c r="T45" s="98">
        <v>4266.2372664528157</v>
      </c>
      <c r="U45" s="98">
        <v>4375.8054221072116</v>
      </c>
      <c r="V45" s="98">
        <v>4615.0163041238284</v>
      </c>
      <c r="W45" s="98">
        <v>4984.0236576468524</v>
      </c>
      <c r="DA45" s="63" t="s">
        <v>2619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2620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2621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2622</v>
      </c>
    </row>
    <row r="49" spans="1:105" ht="12" customHeight="1" x14ac:dyDescent="0.25">
      <c r="A49" s="121" t="s">
        <v>55</v>
      </c>
      <c r="B49" s="122">
        <v>529.58354111482117</v>
      </c>
      <c r="C49" s="122">
        <v>520.85856656181181</v>
      </c>
      <c r="D49" s="122">
        <v>553.7410980028443</v>
      </c>
      <c r="E49" s="122">
        <v>560.95181835289782</v>
      </c>
      <c r="F49" s="122">
        <v>574.03251352873417</v>
      </c>
      <c r="G49" s="122">
        <v>518.28759342764783</v>
      </c>
      <c r="H49" s="122">
        <v>556.07441767922035</v>
      </c>
      <c r="I49" s="122">
        <v>529.09966604555996</v>
      </c>
      <c r="J49" s="122">
        <v>549.08223255975895</v>
      </c>
      <c r="K49" s="122">
        <v>573.41779738626633</v>
      </c>
      <c r="L49" s="122">
        <v>603.46526552176056</v>
      </c>
      <c r="M49" s="122">
        <v>621.23993489810596</v>
      </c>
      <c r="N49" s="122">
        <v>542.20635596456225</v>
      </c>
      <c r="O49" s="122">
        <v>593.97232240470623</v>
      </c>
      <c r="P49" s="122">
        <v>581.83375378364565</v>
      </c>
      <c r="Q49" s="122">
        <v>548.16123563601582</v>
      </c>
      <c r="R49" s="122">
        <v>534.16293218129863</v>
      </c>
      <c r="S49" s="122">
        <v>535.16417573302863</v>
      </c>
      <c r="T49" s="122">
        <v>484.44696338894261</v>
      </c>
      <c r="U49" s="122">
        <v>495.97816957721369</v>
      </c>
      <c r="V49" s="122">
        <v>516.5974557176969</v>
      </c>
      <c r="W49" s="122">
        <v>592.52927563193884</v>
      </c>
      <c r="DA49" s="130" t="s">
        <v>2623</v>
      </c>
    </row>
    <row r="50" spans="1:105" ht="12" customHeight="1" x14ac:dyDescent="0.25">
      <c r="A50" s="97" t="s">
        <v>138</v>
      </c>
      <c r="B50" s="98">
        <v>914.74231169005463</v>
      </c>
      <c r="C50" s="98">
        <v>914.05496046414225</v>
      </c>
      <c r="D50" s="98">
        <v>977.96937577784684</v>
      </c>
      <c r="E50" s="98">
        <v>1003.1430538525519</v>
      </c>
      <c r="F50" s="98">
        <v>1002.9164012494953</v>
      </c>
      <c r="G50" s="98">
        <v>909.0192419338606</v>
      </c>
      <c r="H50" s="98">
        <v>975.82666684881792</v>
      </c>
      <c r="I50" s="98">
        <v>928.46505098140449</v>
      </c>
      <c r="J50" s="98">
        <v>963.8181251472447</v>
      </c>
      <c r="K50" s="98">
        <v>1003.1979090224287</v>
      </c>
      <c r="L50" s="98">
        <v>1053.9062224614756</v>
      </c>
      <c r="M50" s="98">
        <v>1072.5544804534418</v>
      </c>
      <c r="N50" s="98">
        <v>946.75876864552413</v>
      </c>
      <c r="O50" s="98">
        <v>1035.319134003684</v>
      </c>
      <c r="P50" s="98">
        <v>1032.949382896667</v>
      </c>
      <c r="Q50" s="98">
        <v>978.51331997526722</v>
      </c>
      <c r="R50" s="98">
        <v>952.43367537834354</v>
      </c>
      <c r="S50" s="98">
        <v>946.63229026808858</v>
      </c>
      <c r="T50" s="98">
        <v>848.33702783465469</v>
      </c>
      <c r="U50" s="98">
        <v>848.22393993981393</v>
      </c>
      <c r="V50" s="98">
        <v>849.22254641500854</v>
      </c>
      <c r="W50" s="98">
        <v>943.19517657616382</v>
      </c>
      <c r="DA50" s="63" t="s">
        <v>2624</v>
      </c>
    </row>
    <row r="51" spans="1:105" ht="12" customHeight="1" x14ac:dyDescent="0.25">
      <c r="A51" s="97" t="s">
        <v>137</v>
      </c>
      <c r="B51" s="98">
        <v>342.5021297446682</v>
      </c>
      <c r="C51" s="98">
        <v>340.91662917382126</v>
      </c>
      <c r="D51" s="98">
        <v>365.65990695349672</v>
      </c>
      <c r="E51" s="98">
        <v>371.03754933192386</v>
      </c>
      <c r="F51" s="98">
        <v>369.17009989829427</v>
      </c>
      <c r="G51" s="98">
        <v>333.18997121338515</v>
      </c>
      <c r="H51" s="98">
        <v>296.54533546066978</v>
      </c>
      <c r="I51" s="98">
        <v>297.85903037156339</v>
      </c>
      <c r="J51" s="98">
        <v>336.86777801396482</v>
      </c>
      <c r="K51" s="98">
        <v>356.93009699328019</v>
      </c>
      <c r="L51" s="98">
        <v>331.68806886929485</v>
      </c>
      <c r="M51" s="98">
        <v>371.75525457471895</v>
      </c>
      <c r="N51" s="98">
        <v>325.3910361854351</v>
      </c>
      <c r="O51" s="98">
        <v>304.40185348224924</v>
      </c>
      <c r="P51" s="98">
        <v>310.34534266483632</v>
      </c>
      <c r="Q51" s="98">
        <v>231.68767713713268</v>
      </c>
      <c r="R51" s="98">
        <v>204.12695320759147</v>
      </c>
      <c r="S51" s="98">
        <v>239.44582832832768</v>
      </c>
      <c r="T51" s="98">
        <v>248.13204744852888</v>
      </c>
      <c r="U51" s="98">
        <v>254.11870303821169</v>
      </c>
      <c r="V51" s="98">
        <v>261.05401875032925</v>
      </c>
      <c r="W51" s="98">
        <v>305.11277976104077</v>
      </c>
      <c r="DA51" s="63" t="s">
        <v>2625</v>
      </c>
    </row>
    <row r="52" spans="1:105" ht="12" customHeight="1" x14ac:dyDescent="0.25">
      <c r="A52" s="100" t="s">
        <v>216</v>
      </c>
      <c r="B52" s="101">
        <v>342.5021297446682</v>
      </c>
      <c r="C52" s="101">
        <v>340.91662917382126</v>
      </c>
      <c r="D52" s="101">
        <v>365.65990695349672</v>
      </c>
      <c r="E52" s="101">
        <v>371.03754933192386</v>
      </c>
      <c r="F52" s="101">
        <v>369.17009989829427</v>
      </c>
      <c r="G52" s="101">
        <v>333.18997121338515</v>
      </c>
      <c r="H52" s="101">
        <v>296.54533546066978</v>
      </c>
      <c r="I52" s="101">
        <v>297.85903037156339</v>
      </c>
      <c r="J52" s="101">
        <v>336.86777801396482</v>
      </c>
      <c r="K52" s="101">
        <v>356.93009699328019</v>
      </c>
      <c r="L52" s="101">
        <v>331.68806886929485</v>
      </c>
      <c r="M52" s="101">
        <v>371.75525457471895</v>
      </c>
      <c r="N52" s="101">
        <v>325.3910361854351</v>
      </c>
      <c r="O52" s="101">
        <v>304.40185348224924</v>
      </c>
      <c r="P52" s="101">
        <v>310.34534266483632</v>
      </c>
      <c r="Q52" s="101">
        <v>231.68767713713268</v>
      </c>
      <c r="R52" s="101">
        <v>204.12695320759147</v>
      </c>
      <c r="S52" s="101">
        <v>239.44582832832768</v>
      </c>
      <c r="T52" s="101">
        <v>248.13204744852888</v>
      </c>
      <c r="U52" s="101">
        <v>254.11870303821169</v>
      </c>
      <c r="V52" s="101">
        <v>261.05401875032925</v>
      </c>
      <c r="W52" s="101">
        <v>305.11277976104077</v>
      </c>
      <c r="DA52" s="131" t="s">
        <v>2626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2627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2628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2629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2630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2631</v>
      </c>
    </row>
    <row r="58" spans="1:105" ht="12" customHeight="1" x14ac:dyDescent="0.25">
      <c r="A58" s="121" t="s">
        <v>54</v>
      </c>
      <c r="B58" s="122">
        <v>0.6754236241627648</v>
      </c>
      <c r="C58" s="122">
        <v>0.75769319173561356</v>
      </c>
      <c r="D58" s="122">
        <v>0.75050179634328984</v>
      </c>
      <c r="E58" s="122">
        <v>0.68029568117901695</v>
      </c>
      <c r="F58" s="122">
        <v>0.72423257345882808</v>
      </c>
      <c r="G58" s="122">
        <v>0.59778679210336261</v>
      </c>
      <c r="H58" s="122">
        <v>0.65530599147894064</v>
      </c>
      <c r="I58" s="122">
        <v>0.54649373729561668</v>
      </c>
      <c r="J58" s="122">
        <v>0.54946163369446599</v>
      </c>
      <c r="K58" s="122">
        <v>0.65967322358148917</v>
      </c>
      <c r="L58" s="122">
        <v>0.62410116997556719</v>
      </c>
      <c r="M58" s="122">
        <v>0.46901908830376515</v>
      </c>
      <c r="N58" s="122">
        <v>0.30645948612535617</v>
      </c>
      <c r="O58" s="122">
        <v>0.25408219166755269</v>
      </c>
      <c r="P58" s="122">
        <v>0.2887824875300673</v>
      </c>
      <c r="Q58" s="122">
        <v>0.35898612734584862</v>
      </c>
      <c r="R58" s="122">
        <v>0.40806009338580213</v>
      </c>
      <c r="S58" s="122">
        <v>0.39539279674509908</v>
      </c>
      <c r="T58" s="122">
        <v>0.35112401403725552</v>
      </c>
      <c r="U58" s="122">
        <v>0.35445256748777948</v>
      </c>
      <c r="V58" s="122">
        <v>0.34244704716846724</v>
      </c>
      <c r="W58" s="122">
        <v>0.45521315621680342</v>
      </c>
      <c r="DA58" s="130" t="s">
        <v>2632</v>
      </c>
    </row>
    <row r="59" spans="1:105" ht="12" customHeight="1" x14ac:dyDescent="0.25">
      <c r="A59" s="97" t="s">
        <v>50</v>
      </c>
      <c r="B59" s="98">
        <v>103.53274301538492</v>
      </c>
      <c r="C59" s="98">
        <v>119.38176104260286</v>
      </c>
      <c r="D59" s="98">
        <v>125.85524353800736</v>
      </c>
      <c r="E59" s="98">
        <v>120.45821751258671</v>
      </c>
      <c r="F59" s="98">
        <v>130.83081995634646</v>
      </c>
      <c r="G59" s="98">
        <v>109.27720340108087</v>
      </c>
      <c r="H59" s="98">
        <v>124.83298425921163</v>
      </c>
      <c r="I59" s="98">
        <v>108.84275862760806</v>
      </c>
      <c r="J59" s="98">
        <v>116.36189756124332</v>
      </c>
      <c r="K59" s="98">
        <v>151.01557359471119</v>
      </c>
      <c r="L59" s="98">
        <v>162.3657951002204</v>
      </c>
      <c r="M59" s="98">
        <v>150.18418856209294</v>
      </c>
      <c r="N59" s="98">
        <v>127.743764856987</v>
      </c>
      <c r="O59" s="98">
        <v>127.8496713774968</v>
      </c>
      <c r="P59" s="98">
        <v>142.95316296081484</v>
      </c>
      <c r="Q59" s="98">
        <v>158.03427770851388</v>
      </c>
      <c r="R59" s="98">
        <v>166.73945965506113</v>
      </c>
      <c r="S59" s="98">
        <v>160.3226504387242</v>
      </c>
      <c r="T59" s="98">
        <v>149.03214975522357</v>
      </c>
      <c r="U59" s="98">
        <v>152.5824033735027</v>
      </c>
      <c r="V59" s="98">
        <v>147.70668270184444</v>
      </c>
      <c r="W59" s="98">
        <v>185.89676120204697</v>
      </c>
      <c r="DA59" s="63" t="s">
        <v>2633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2634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3763.0260632280119</v>
      </c>
      <c r="C62" s="117">
        <f t="shared" si="21"/>
        <v>4078.4005295017932</v>
      </c>
      <c r="D62" s="117">
        <f t="shared" si="21"/>
        <v>3696.3119594266418</v>
      </c>
      <c r="E62" s="117">
        <f t="shared" si="21"/>
        <v>3675.2676587586598</v>
      </c>
      <c r="F62" s="117">
        <f t="shared" si="21"/>
        <v>3348.4619232051732</v>
      </c>
      <c r="G62" s="117">
        <f t="shared" si="21"/>
        <v>3881.9793543454848</v>
      </c>
      <c r="H62" s="117">
        <f t="shared" si="21"/>
        <v>3611.4853924914678</v>
      </c>
      <c r="I62" s="117">
        <f t="shared" si="21"/>
        <v>3285.5417405001194</v>
      </c>
      <c r="J62" s="117">
        <f t="shared" si="21"/>
        <v>3388.3909950626667</v>
      </c>
      <c r="K62" s="117">
        <f t="shared" si="21"/>
        <v>3480.0308784199542</v>
      </c>
      <c r="L62" s="117">
        <f t="shared" si="21"/>
        <v>3815.1329538015652</v>
      </c>
      <c r="M62" s="117">
        <f t="shared" si="21"/>
        <v>3465.269871381885</v>
      </c>
      <c r="N62" s="117">
        <f t="shared" si="21"/>
        <v>3577.0984995843874</v>
      </c>
      <c r="O62" s="117">
        <f t="shared" si="21"/>
        <v>3644.9122023112727</v>
      </c>
      <c r="P62" s="117">
        <f t="shared" si="21"/>
        <v>3157.4631899824067</v>
      </c>
      <c r="Q62" s="117">
        <f t="shared" si="21"/>
        <v>3348.8197822675979</v>
      </c>
      <c r="R62" s="117">
        <f t="shared" ref="R62:V62" si="22">R63+R66+R68+R77</f>
        <v>3589.7451046574038</v>
      </c>
      <c r="S62" s="117">
        <f t="shared" si="22"/>
        <v>3466.9442460066616</v>
      </c>
      <c r="T62" s="117">
        <f t="shared" si="22"/>
        <v>3150.0385382697505</v>
      </c>
      <c r="U62" s="117">
        <f t="shared" si="22"/>
        <v>3320.0225346395741</v>
      </c>
      <c r="V62" s="117">
        <f t="shared" si="22"/>
        <v>3343.4981009905191</v>
      </c>
      <c r="W62" s="117">
        <f t="shared" ref="W62" si="23">W63+W66+W68+W77</f>
        <v>3669.6037650351859</v>
      </c>
      <c r="DA62" s="129" t="s">
        <v>2635</v>
      </c>
    </row>
    <row r="63" spans="1:105" ht="12.95" customHeight="1" x14ac:dyDescent="0.25">
      <c r="A63" s="121" t="s">
        <v>57</v>
      </c>
      <c r="B63" s="122">
        <f t="shared" ref="B63:Q63" si="24">SUM(B64:B65)</f>
        <v>3362.2502317304802</v>
      </c>
      <c r="C63" s="122">
        <f t="shared" si="24"/>
        <v>3644.7979859384459</v>
      </c>
      <c r="D63" s="122">
        <f t="shared" si="24"/>
        <v>3260.6052032427924</v>
      </c>
      <c r="E63" s="122">
        <f t="shared" si="24"/>
        <v>3239.555276250378</v>
      </c>
      <c r="F63" s="122">
        <f t="shared" si="24"/>
        <v>2938.1131542117819</v>
      </c>
      <c r="G63" s="122">
        <f t="shared" si="24"/>
        <v>3447.7816191158081</v>
      </c>
      <c r="H63" s="122">
        <f t="shared" si="24"/>
        <v>3178.0932881236818</v>
      </c>
      <c r="I63" s="122">
        <f t="shared" si="24"/>
        <v>2881.0243770083375</v>
      </c>
      <c r="J63" s="122">
        <f t="shared" si="24"/>
        <v>2977.5777722771682</v>
      </c>
      <c r="K63" s="122">
        <f t="shared" si="24"/>
        <v>3031.0358722727647</v>
      </c>
      <c r="L63" s="122">
        <f t="shared" si="24"/>
        <v>3363.9825472113712</v>
      </c>
      <c r="M63" s="122">
        <f t="shared" si="24"/>
        <v>2983.6305929989994</v>
      </c>
      <c r="N63" s="122">
        <f t="shared" si="24"/>
        <v>3095.8967620513104</v>
      </c>
      <c r="O63" s="122">
        <f t="shared" si="24"/>
        <v>3181.3628963889828</v>
      </c>
      <c r="P63" s="122">
        <f t="shared" si="24"/>
        <v>2678.55680646879</v>
      </c>
      <c r="Q63" s="122">
        <f t="shared" si="24"/>
        <v>2907.1557063629061</v>
      </c>
      <c r="R63" s="122">
        <f t="shared" ref="R63:V63" si="25">SUM(R64:R65)</f>
        <v>3154.5280320552047</v>
      </c>
      <c r="S63" s="122">
        <f t="shared" si="25"/>
        <v>3040.8229247432846</v>
      </c>
      <c r="T63" s="122">
        <f t="shared" si="25"/>
        <v>2758.623870643074</v>
      </c>
      <c r="U63" s="122">
        <f t="shared" si="25"/>
        <v>2934.9178101606776</v>
      </c>
      <c r="V63" s="122">
        <f t="shared" si="25"/>
        <v>2948.7895165363607</v>
      </c>
      <c r="W63" s="122">
        <f t="shared" ref="W63" si="26">SUM(W64:W65)</f>
        <v>3205.2273923045091</v>
      </c>
      <c r="DA63" s="130" t="s">
        <v>2636</v>
      </c>
    </row>
    <row r="64" spans="1:105" ht="12" customHeight="1" x14ac:dyDescent="0.25">
      <c r="A64" s="97" t="s">
        <v>217</v>
      </c>
      <c r="B64" s="98">
        <v>3362.2502317304802</v>
      </c>
      <c r="C64" s="98">
        <v>3644.7979859384459</v>
      </c>
      <c r="D64" s="98">
        <v>3260.6052032427924</v>
      </c>
      <c r="E64" s="98">
        <v>3239.555276250378</v>
      </c>
      <c r="F64" s="98">
        <v>2938.1131542117819</v>
      </c>
      <c r="G64" s="98">
        <v>3447.7816191158081</v>
      </c>
      <c r="H64" s="98">
        <v>3178.0932881236818</v>
      </c>
      <c r="I64" s="98">
        <v>2881.0243770083375</v>
      </c>
      <c r="J64" s="98">
        <v>2977.5777722771682</v>
      </c>
      <c r="K64" s="98">
        <v>3031.0358722727647</v>
      </c>
      <c r="L64" s="98">
        <v>3363.9825472113712</v>
      </c>
      <c r="M64" s="98">
        <v>2983.6305929989994</v>
      </c>
      <c r="N64" s="98">
        <v>3095.8967620513104</v>
      </c>
      <c r="O64" s="98">
        <v>3181.3628963889828</v>
      </c>
      <c r="P64" s="98">
        <v>2678.55680646879</v>
      </c>
      <c r="Q64" s="98">
        <v>2907.1557063629061</v>
      </c>
      <c r="R64" s="98">
        <v>3154.5280320552047</v>
      </c>
      <c r="S64" s="98">
        <v>3040.8229247432846</v>
      </c>
      <c r="T64" s="98">
        <v>2758.623870643074</v>
      </c>
      <c r="U64" s="98">
        <v>2934.9178101606776</v>
      </c>
      <c r="V64" s="98">
        <v>2948.7895165363607</v>
      </c>
      <c r="W64" s="98">
        <v>3205.2273923045091</v>
      </c>
      <c r="DA64" s="63" t="s">
        <v>2637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2638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2639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2640</v>
      </c>
    </row>
    <row r="68" spans="1:105" ht="12" customHeight="1" x14ac:dyDescent="0.25">
      <c r="A68" s="121" t="s">
        <v>55</v>
      </c>
      <c r="B68" s="122">
        <v>382.54046352421312</v>
      </c>
      <c r="C68" s="122">
        <v>411.67499484997109</v>
      </c>
      <c r="D68" s="122">
        <v>413.26009553817664</v>
      </c>
      <c r="E68" s="122">
        <v>413.29533193386425</v>
      </c>
      <c r="F68" s="122">
        <v>387.7304753954719</v>
      </c>
      <c r="G68" s="122">
        <v>412.56051407357802</v>
      </c>
      <c r="H68" s="122">
        <v>409.28920350680772</v>
      </c>
      <c r="I68" s="122">
        <v>384.70487344522934</v>
      </c>
      <c r="J68" s="122">
        <v>389.02661235672286</v>
      </c>
      <c r="K68" s="122">
        <v>421.02386967948308</v>
      </c>
      <c r="L68" s="122">
        <v>422.9732043780312</v>
      </c>
      <c r="M68" s="122">
        <v>452.89421755672066</v>
      </c>
      <c r="N68" s="122">
        <v>453.59734649169945</v>
      </c>
      <c r="O68" s="122">
        <v>436.38551005708575</v>
      </c>
      <c r="P68" s="122">
        <v>452.49351168165305</v>
      </c>
      <c r="Q68" s="122">
        <v>417.59753334720517</v>
      </c>
      <c r="R68" s="122">
        <v>412.87322838692012</v>
      </c>
      <c r="S68" s="122">
        <v>404.11313804478323</v>
      </c>
      <c r="T68" s="122">
        <v>370.76004083000049</v>
      </c>
      <c r="U68" s="122">
        <v>363.62473981920749</v>
      </c>
      <c r="V68" s="122">
        <v>372.56777955923189</v>
      </c>
      <c r="W68" s="122">
        <v>439.08852171256154</v>
      </c>
      <c r="DA68" s="130" t="s">
        <v>2641</v>
      </c>
    </row>
    <row r="69" spans="1:105" ht="12" customHeight="1" x14ac:dyDescent="0.25">
      <c r="A69" s="97" t="s">
        <v>134</v>
      </c>
      <c r="B69" s="98">
        <v>637.6693436412545</v>
      </c>
      <c r="C69" s="98">
        <v>686.06356098173137</v>
      </c>
      <c r="D69" s="98">
        <v>687.96187409008132</v>
      </c>
      <c r="E69" s="98">
        <v>687.1982222520013</v>
      </c>
      <c r="F69" s="98">
        <v>643.89822623508962</v>
      </c>
      <c r="G69" s="98">
        <v>686.26458156074455</v>
      </c>
      <c r="H69" s="98">
        <v>682.29046741894535</v>
      </c>
      <c r="I69" s="98">
        <v>637.67867894580434</v>
      </c>
      <c r="J69" s="98">
        <v>646.3569749213724</v>
      </c>
      <c r="K69" s="98">
        <v>693.4731006686917</v>
      </c>
      <c r="L69" s="98">
        <v>683.57339041974819</v>
      </c>
      <c r="M69" s="98">
        <v>704.27277766015084</v>
      </c>
      <c r="N69" s="98">
        <v>691.30314665632761</v>
      </c>
      <c r="O69" s="98">
        <v>659.9399119759039</v>
      </c>
      <c r="P69" s="98">
        <v>685.6498715985324</v>
      </c>
      <c r="Q69" s="98">
        <v>640.92655817472769</v>
      </c>
      <c r="R69" s="98">
        <v>636.63270301927662</v>
      </c>
      <c r="S69" s="98">
        <v>618.69684275031966</v>
      </c>
      <c r="T69" s="98">
        <v>563.89951548512681</v>
      </c>
      <c r="U69" s="98">
        <v>548.50381954071861</v>
      </c>
      <c r="V69" s="98">
        <v>547.95917524628396</v>
      </c>
      <c r="W69" s="98">
        <v>627.70280269485329</v>
      </c>
      <c r="DA69" s="63" t="s">
        <v>2642</v>
      </c>
    </row>
    <row r="70" spans="1:105" ht="12" customHeight="1" x14ac:dyDescent="0.25">
      <c r="A70" s="97" t="s">
        <v>133</v>
      </c>
      <c r="B70" s="98">
        <v>238.60663517214803</v>
      </c>
      <c r="C70" s="98">
        <v>254.58104548044642</v>
      </c>
      <c r="D70" s="98">
        <v>256.80255864593983</v>
      </c>
      <c r="E70" s="98">
        <v>253.02770433241253</v>
      </c>
      <c r="F70" s="98">
        <v>235.72724013060619</v>
      </c>
      <c r="G70" s="98">
        <v>247.85644132262175</v>
      </c>
      <c r="H70" s="98">
        <v>204.45697809913602</v>
      </c>
      <c r="I70" s="98">
        <v>202.34382643583032</v>
      </c>
      <c r="J70" s="98">
        <v>223.71656459315946</v>
      </c>
      <c r="K70" s="98">
        <v>243.662826200788</v>
      </c>
      <c r="L70" s="98">
        <v>212.68435985831331</v>
      </c>
      <c r="M70" s="98">
        <v>241.8480262115645</v>
      </c>
      <c r="N70" s="98">
        <v>235.65939274751739</v>
      </c>
      <c r="O70" s="98">
        <v>193.42873683329233</v>
      </c>
      <c r="P70" s="98">
        <v>204.68511876102826</v>
      </c>
      <c r="Q70" s="98">
        <v>150.75292040595534</v>
      </c>
      <c r="R70" s="98">
        <v>135.43043352713758</v>
      </c>
      <c r="S70" s="98">
        <v>156.62242310127925</v>
      </c>
      <c r="T70" s="98">
        <v>165.26843671991011</v>
      </c>
      <c r="U70" s="98">
        <v>165.50429510154669</v>
      </c>
      <c r="V70" s="98">
        <v>169.36922725595969</v>
      </c>
      <c r="W70" s="98">
        <v>203.08263123673444</v>
      </c>
      <c r="DA70" s="63" t="s">
        <v>2643</v>
      </c>
    </row>
    <row r="71" spans="1:105" ht="12" customHeight="1" x14ac:dyDescent="0.25">
      <c r="A71" s="100" t="s">
        <v>217</v>
      </c>
      <c r="B71" s="101">
        <v>238.60663517214803</v>
      </c>
      <c r="C71" s="101">
        <v>254.58104548044642</v>
      </c>
      <c r="D71" s="101">
        <v>256.80255864593983</v>
      </c>
      <c r="E71" s="101">
        <v>253.02770433241253</v>
      </c>
      <c r="F71" s="101">
        <v>235.72724013060619</v>
      </c>
      <c r="G71" s="101">
        <v>247.85644132262175</v>
      </c>
      <c r="H71" s="101">
        <v>204.45697809913602</v>
      </c>
      <c r="I71" s="101">
        <v>202.34382643583032</v>
      </c>
      <c r="J71" s="101">
        <v>223.71656459315946</v>
      </c>
      <c r="K71" s="101">
        <v>243.662826200788</v>
      </c>
      <c r="L71" s="101">
        <v>212.68435985831331</v>
      </c>
      <c r="M71" s="101">
        <v>241.8480262115645</v>
      </c>
      <c r="N71" s="101">
        <v>235.65939274751739</v>
      </c>
      <c r="O71" s="101">
        <v>193.42873683329233</v>
      </c>
      <c r="P71" s="101">
        <v>204.68511876102826</v>
      </c>
      <c r="Q71" s="101">
        <v>150.75292040595534</v>
      </c>
      <c r="R71" s="101">
        <v>135.43043352713758</v>
      </c>
      <c r="S71" s="101">
        <v>156.62242310127925</v>
      </c>
      <c r="T71" s="101">
        <v>165.26843671991011</v>
      </c>
      <c r="U71" s="101">
        <v>165.50429510154669</v>
      </c>
      <c r="V71" s="101">
        <v>169.36922725595969</v>
      </c>
      <c r="W71" s="101">
        <v>203.08263123673444</v>
      </c>
      <c r="DA71" s="131" t="s">
        <v>2644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2645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2646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2647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2648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2649</v>
      </c>
    </row>
    <row r="77" spans="1:105" ht="12" customHeight="1" x14ac:dyDescent="0.25">
      <c r="A77" s="121" t="s">
        <v>54</v>
      </c>
      <c r="B77" s="122">
        <v>18.235367973318766</v>
      </c>
      <c r="C77" s="122">
        <v>21.927548713376488</v>
      </c>
      <c r="D77" s="122">
        <v>22.446660645672619</v>
      </c>
      <c r="E77" s="122">
        <v>22.417050574417306</v>
      </c>
      <c r="F77" s="122">
        <v>22.618293597919383</v>
      </c>
      <c r="G77" s="122">
        <v>21.637221156098946</v>
      </c>
      <c r="H77" s="122">
        <v>24.102900860978423</v>
      </c>
      <c r="I77" s="122">
        <v>19.812490046552565</v>
      </c>
      <c r="J77" s="122">
        <v>21.786610428775607</v>
      </c>
      <c r="K77" s="122">
        <v>27.971136467706508</v>
      </c>
      <c r="L77" s="122">
        <v>28.177202212162463</v>
      </c>
      <c r="M77" s="122">
        <v>28.745060826164906</v>
      </c>
      <c r="N77" s="122">
        <v>27.604391041377333</v>
      </c>
      <c r="O77" s="122">
        <v>27.163795865203877</v>
      </c>
      <c r="P77" s="122">
        <v>26.412871831963486</v>
      </c>
      <c r="Q77" s="122">
        <v>24.066542557486471</v>
      </c>
      <c r="R77" s="122">
        <v>22.343844215278615</v>
      </c>
      <c r="S77" s="122">
        <v>22.008183218593867</v>
      </c>
      <c r="T77" s="122">
        <v>20.65462679667619</v>
      </c>
      <c r="U77" s="122">
        <v>21.479984659688974</v>
      </c>
      <c r="V77" s="122">
        <v>22.140804894926692</v>
      </c>
      <c r="W77" s="122">
        <v>25.287851018115191</v>
      </c>
      <c r="DA77" s="130" t="s">
        <v>2650</v>
      </c>
    </row>
    <row r="78" spans="1:105" ht="12" customHeight="1" x14ac:dyDescent="0.25">
      <c r="A78" s="97" t="s">
        <v>192</v>
      </c>
      <c r="B78" s="98">
        <v>90.030366050147805</v>
      </c>
      <c r="C78" s="98">
        <v>108.07804221110936</v>
      </c>
      <c r="D78" s="98">
        <v>109.98185084527547</v>
      </c>
      <c r="E78" s="98">
        <v>108.97324807940106</v>
      </c>
      <c r="F78" s="98">
        <v>109.07838493958991</v>
      </c>
      <c r="G78" s="98">
        <v>103.95159656944304</v>
      </c>
      <c r="H78" s="98">
        <v>115.86549526388725</v>
      </c>
      <c r="I78" s="98">
        <v>94.764357346767625</v>
      </c>
      <c r="J78" s="98">
        <v>104.56061403389445</v>
      </c>
      <c r="K78" s="98">
        <v>133.66117222074749</v>
      </c>
      <c r="L78" s="98">
        <v>134.33260544954609</v>
      </c>
      <c r="M78" s="98">
        <v>136.04428738491623</v>
      </c>
      <c r="N78" s="98">
        <v>133.86387814404398</v>
      </c>
      <c r="O78" s="98">
        <v>134.74323178930445</v>
      </c>
      <c r="P78" s="98">
        <v>138.52596401037471</v>
      </c>
      <c r="Q78" s="98">
        <v>134.08403709255055</v>
      </c>
      <c r="R78" s="98">
        <v>134.02716005213594</v>
      </c>
      <c r="S78" s="98">
        <v>137.25390498813402</v>
      </c>
      <c r="T78" s="98">
        <v>131.87245524347364</v>
      </c>
      <c r="U78" s="98">
        <v>136.79588392699432</v>
      </c>
      <c r="V78" s="98">
        <v>137.77162447188073</v>
      </c>
      <c r="W78" s="98">
        <v>155.33278887018875</v>
      </c>
      <c r="DA78" s="63" t="s">
        <v>2651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2652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10.974623705108826</v>
      </c>
      <c r="C81" s="117">
        <f t="shared" si="28"/>
        <v>8.562342205113481</v>
      </c>
      <c r="D81" s="117">
        <f t="shared" si="28"/>
        <v>8.0984296653823957</v>
      </c>
      <c r="E81" s="117">
        <f t="shared" si="28"/>
        <v>6.8773119800449161</v>
      </c>
      <c r="F81" s="117">
        <f t="shared" si="28"/>
        <v>7.2130179552371789</v>
      </c>
      <c r="G81" s="117">
        <f t="shared" si="28"/>
        <v>9.238120924204722</v>
      </c>
      <c r="H81" s="117">
        <f t="shared" si="28"/>
        <v>9.0495577665484106</v>
      </c>
      <c r="I81" s="117">
        <f t="shared" si="28"/>
        <v>9.1818368129039527</v>
      </c>
      <c r="J81" s="117">
        <f t="shared" si="28"/>
        <v>9.0245133794611707</v>
      </c>
      <c r="K81" s="117">
        <f t="shared" si="28"/>
        <v>5.9623161949211019</v>
      </c>
      <c r="L81" s="117">
        <f t="shared" si="28"/>
        <v>5.5166296679781945</v>
      </c>
      <c r="M81" s="117">
        <f t="shared" si="28"/>
        <v>5.1990831516330474</v>
      </c>
      <c r="N81" s="117">
        <f t="shared" si="28"/>
        <v>4.8642503902081717</v>
      </c>
      <c r="O81" s="117">
        <f t="shared" si="28"/>
        <v>4.3166961056145086</v>
      </c>
      <c r="P81" s="117">
        <f t="shared" si="28"/>
        <v>4.2638794174645707</v>
      </c>
      <c r="Q81" s="117">
        <f t="shared" si="28"/>
        <v>4.2177405845397544</v>
      </c>
      <c r="R81" s="117">
        <f t="shared" ref="R81:V81" si="29">R82+R85+R87+R100</f>
        <v>3.4873175720033349</v>
      </c>
      <c r="S81" s="117">
        <f t="shared" si="29"/>
        <v>3.3938689722121649</v>
      </c>
      <c r="T81" s="117">
        <f t="shared" si="29"/>
        <v>2.9437562035732148</v>
      </c>
      <c r="U81" s="117">
        <f t="shared" si="29"/>
        <v>2.826027191920077</v>
      </c>
      <c r="V81" s="117">
        <f t="shared" si="29"/>
        <v>2.5451664572850099</v>
      </c>
      <c r="W81" s="117">
        <f t="shared" ref="W81" si="30">W82+W85+W87+W100</f>
        <v>3.3575853888094285</v>
      </c>
      <c r="DA81" s="129" t="s">
        <v>2653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2654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2655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2656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2657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2658</v>
      </c>
    </row>
    <row r="87" spans="1:105" ht="12" customHeight="1" x14ac:dyDescent="0.25">
      <c r="A87" s="121" t="s">
        <v>55</v>
      </c>
      <c r="B87" s="122">
        <v>10.39250954528589</v>
      </c>
      <c r="C87" s="122">
        <v>7.9102613215471962</v>
      </c>
      <c r="D87" s="122">
        <v>7.4510044544967196</v>
      </c>
      <c r="E87" s="122">
        <v>6.2911557904165072</v>
      </c>
      <c r="F87" s="122">
        <v>6.587467230973636</v>
      </c>
      <c r="G87" s="122">
        <v>8.7168945766922779</v>
      </c>
      <c r="H87" s="122">
        <v>8.4767800551595442</v>
      </c>
      <c r="I87" s="122">
        <v>8.7153466020552877</v>
      </c>
      <c r="J87" s="122">
        <v>8.563610973223895</v>
      </c>
      <c r="K87" s="122">
        <v>5.412967385189229</v>
      </c>
      <c r="L87" s="122">
        <v>4.9980606856774656</v>
      </c>
      <c r="M87" s="122">
        <v>4.812819396849811</v>
      </c>
      <c r="N87" s="122">
        <v>4.6099576654296017</v>
      </c>
      <c r="O87" s="122">
        <v>4.0943732050722659</v>
      </c>
      <c r="P87" s="122">
        <v>4.0065010419735811</v>
      </c>
      <c r="Q87" s="122">
        <v>3.8902944024293591</v>
      </c>
      <c r="R87" s="122">
        <v>3.1079644446380987</v>
      </c>
      <c r="S87" s="122">
        <v>3.0227279595991541</v>
      </c>
      <c r="T87" s="122">
        <v>2.6121277795449358</v>
      </c>
      <c r="U87" s="122">
        <v>2.4905826433757725</v>
      </c>
      <c r="V87" s="122">
        <v>2.2226878283946601</v>
      </c>
      <c r="W87" s="122">
        <v>2.921752859995312</v>
      </c>
      <c r="DA87" s="130" t="s">
        <v>2659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2660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2661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2662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2663</v>
      </c>
    </row>
    <row r="92" spans="1:105" ht="12" customHeight="1" x14ac:dyDescent="0.25">
      <c r="A92" s="106" t="s">
        <v>124</v>
      </c>
      <c r="B92" s="101">
        <v>750.62524882491073</v>
      </c>
      <c r="C92" s="101">
        <v>670.02848272129927</v>
      </c>
      <c r="D92" s="101">
        <v>727.18345104499815</v>
      </c>
      <c r="E92" s="101">
        <v>670.26442169153552</v>
      </c>
      <c r="F92" s="101">
        <v>665.52859314368311</v>
      </c>
      <c r="G92" s="101">
        <v>758.89668661652797</v>
      </c>
      <c r="H92" s="101">
        <v>706.85446314296985</v>
      </c>
      <c r="I92" s="101">
        <v>754.04135341604353</v>
      </c>
      <c r="J92" s="101">
        <v>827.38235095242362</v>
      </c>
      <c r="K92" s="101">
        <v>665.08642698858557</v>
      </c>
      <c r="L92" s="101">
        <v>732.88376372921425</v>
      </c>
      <c r="M92" s="101">
        <v>794.93764565350784</v>
      </c>
      <c r="N92" s="101">
        <v>800.93521510499602</v>
      </c>
      <c r="O92" s="101">
        <v>750.50925883476577</v>
      </c>
      <c r="P92" s="101">
        <v>787.48411046451292</v>
      </c>
      <c r="Q92" s="101">
        <v>797.65706559504144</v>
      </c>
      <c r="R92" s="101">
        <v>684.11209138712934</v>
      </c>
      <c r="S92" s="101">
        <v>701.13500057781994</v>
      </c>
      <c r="T92" s="101">
        <v>650.63840004464669</v>
      </c>
      <c r="U92" s="101">
        <v>644.95483296287318</v>
      </c>
      <c r="V92" s="101">
        <v>602.71380972561769</v>
      </c>
      <c r="W92" s="101">
        <v>743.40824392419881</v>
      </c>
      <c r="DA92" s="131" t="s">
        <v>2664</v>
      </c>
    </row>
    <row r="93" spans="1:105" ht="12" customHeight="1" x14ac:dyDescent="0.25">
      <c r="A93" s="107" t="s">
        <v>123</v>
      </c>
      <c r="B93" s="104">
        <v>281.29467174991561</v>
      </c>
      <c r="C93" s="104">
        <v>250.19223531805329</v>
      </c>
      <c r="D93" s="104">
        <v>272.51711291004182</v>
      </c>
      <c r="E93" s="104">
        <v>248.87504778302943</v>
      </c>
      <c r="F93" s="104">
        <v>245.46508777346278</v>
      </c>
      <c r="G93" s="104">
        <v>279.98601191293511</v>
      </c>
      <c r="H93" s="104">
        <v>217.00713659944918</v>
      </c>
      <c r="I93" s="104">
        <v>245.02899621002675</v>
      </c>
      <c r="J93" s="104">
        <v>293.12915436177303</v>
      </c>
      <c r="K93" s="104">
        <v>239.80234022007801</v>
      </c>
      <c r="L93" s="104">
        <v>232.53822352623283</v>
      </c>
      <c r="M93" s="104">
        <v>276.22023560615685</v>
      </c>
      <c r="N93" s="104">
        <v>271.720356722502</v>
      </c>
      <c r="O93" s="104">
        <v>215.62102842182662</v>
      </c>
      <c r="P93" s="104">
        <v>231.77353683221548</v>
      </c>
      <c r="Q93" s="104">
        <v>184.62769414254944</v>
      </c>
      <c r="R93" s="104">
        <v>144.61795414929372</v>
      </c>
      <c r="S93" s="104">
        <v>178.07004563347095</v>
      </c>
      <c r="T93" s="104">
        <v>192.66075352554128</v>
      </c>
      <c r="U93" s="104">
        <v>192.8510074782773</v>
      </c>
      <c r="V93" s="104">
        <v>181.80170007998402</v>
      </c>
      <c r="W93" s="104">
        <v>236.91631927156942</v>
      </c>
      <c r="DA93" s="132" t="s">
        <v>2665</v>
      </c>
    </row>
    <row r="94" spans="1:105" ht="12" customHeight="1" x14ac:dyDescent="0.25">
      <c r="A94" s="108" t="s">
        <v>50</v>
      </c>
      <c r="B94" s="98">
        <v>281.29467174991561</v>
      </c>
      <c r="C94" s="98">
        <v>250.19223531805329</v>
      </c>
      <c r="D94" s="98">
        <v>272.51711291004182</v>
      </c>
      <c r="E94" s="98">
        <v>248.87504778302943</v>
      </c>
      <c r="F94" s="98">
        <v>245.46508777346278</v>
      </c>
      <c r="G94" s="98">
        <v>279.98601191293511</v>
      </c>
      <c r="H94" s="98">
        <v>217.00713659944918</v>
      </c>
      <c r="I94" s="98">
        <v>245.02899621002675</v>
      </c>
      <c r="J94" s="98">
        <v>293.12915436177303</v>
      </c>
      <c r="K94" s="98">
        <v>239.80234022007801</v>
      </c>
      <c r="L94" s="98">
        <v>232.53822352623283</v>
      </c>
      <c r="M94" s="98">
        <v>276.22023560615685</v>
      </c>
      <c r="N94" s="98">
        <v>271.720356722502</v>
      </c>
      <c r="O94" s="98">
        <v>215.62102842182662</v>
      </c>
      <c r="P94" s="98">
        <v>231.77353683221548</v>
      </c>
      <c r="Q94" s="98">
        <v>184.62769414254944</v>
      </c>
      <c r="R94" s="98">
        <v>144.61795414929372</v>
      </c>
      <c r="S94" s="98">
        <v>178.07004563347095</v>
      </c>
      <c r="T94" s="98">
        <v>192.66075352554128</v>
      </c>
      <c r="U94" s="98">
        <v>192.8510074782773</v>
      </c>
      <c r="V94" s="98">
        <v>181.80170007998402</v>
      </c>
      <c r="W94" s="98">
        <v>236.91631927156942</v>
      </c>
      <c r="DA94" s="63" t="s">
        <v>2666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2667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2668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2669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2670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2671</v>
      </c>
    </row>
    <row r="100" spans="1:105" ht="12" customHeight="1" x14ac:dyDescent="0.25">
      <c r="A100" s="121" t="s">
        <v>54</v>
      </c>
      <c r="B100" s="122">
        <v>0.58211415982293535</v>
      </c>
      <c r="C100" s="122">
        <v>0.65208088356628391</v>
      </c>
      <c r="D100" s="122">
        <v>0.64742521088567628</v>
      </c>
      <c r="E100" s="122">
        <v>0.58615618962840887</v>
      </c>
      <c r="F100" s="122">
        <v>0.62555072426354308</v>
      </c>
      <c r="G100" s="122">
        <v>0.52122634751244457</v>
      </c>
      <c r="H100" s="122">
        <v>0.57277771138886602</v>
      </c>
      <c r="I100" s="122">
        <v>0.46649021084866488</v>
      </c>
      <c r="J100" s="122">
        <v>0.46090240623727546</v>
      </c>
      <c r="K100" s="122">
        <v>0.54934880973187261</v>
      </c>
      <c r="L100" s="122">
        <v>0.51856898230072856</v>
      </c>
      <c r="M100" s="122">
        <v>0.38626375478323671</v>
      </c>
      <c r="N100" s="122">
        <v>0.25429272477857034</v>
      </c>
      <c r="O100" s="122">
        <v>0.2223229005422431</v>
      </c>
      <c r="P100" s="122">
        <v>0.25737837549098969</v>
      </c>
      <c r="Q100" s="122">
        <v>0.32744618211039561</v>
      </c>
      <c r="R100" s="122">
        <v>0.37935312736523619</v>
      </c>
      <c r="S100" s="122">
        <v>0.37114101261301075</v>
      </c>
      <c r="T100" s="122">
        <v>0.3316284240282788</v>
      </c>
      <c r="U100" s="122">
        <v>0.33544454854430472</v>
      </c>
      <c r="V100" s="122">
        <v>0.32247862889034989</v>
      </c>
      <c r="W100" s="122">
        <v>0.43583252881411649</v>
      </c>
      <c r="DA100" s="130" t="s">
        <v>2672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2673</v>
      </c>
    </row>
    <row r="102" spans="1:105" ht="12" customHeight="1" x14ac:dyDescent="0.25">
      <c r="A102" s="97" t="s">
        <v>50</v>
      </c>
      <c r="B102" s="98">
        <v>103.53274301538491</v>
      </c>
      <c r="C102" s="98">
        <v>119.37338471105481</v>
      </c>
      <c r="D102" s="98">
        <v>125.85354785651307</v>
      </c>
      <c r="E102" s="98">
        <v>120.45699072732771</v>
      </c>
      <c r="F102" s="98">
        <v>130.7821063267387</v>
      </c>
      <c r="G102" s="98">
        <v>109.21348611245355</v>
      </c>
      <c r="H102" s="98">
        <v>124.78216291964485</v>
      </c>
      <c r="I102" s="98">
        <v>108.81825805913475</v>
      </c>
      <c r="J102" s="98">
        <v>116.33580108980786</v>
      </c>
      <c r="K102" s="98">
        <v>150.98865580286366</v>
      </c>
      <c r="L102" s="98">
        <v>162.34748515164162</v>
      </c>
      <c r="M102" s="98">
        <v>150.17648470098246</v>
      </c>
      <c r="N102" s="98">
        <v>127.74272511343398</v>
      </c>
      <c r="O102" s="98">
        <v>127.8591096583082</v>
      </c>
      <c r="P102" s="98">
        <v>142.9516703134164</v>
      </c>
      <c r="Q102" s="98">
        <v>158.02931828060116</v>
      </c>
      <c r="R102" s="98">
        <v>166.73624855526319</v>
      </c>
      <c r="S102" s="98">
        <v>160.33264947697037</v>
      </c>
      <c r="T102" s="98">
        <v>149.04839990475952</v>
      </c>
      <c r="U102" s="98">
        <v>152.60254584358168</v>
      </c>
      <c r="V102" s="98">
        <v>147.69248336645887</v>
      </c>
      <c r="W102" s="98">
        <v>185.81774595578725</v>
      </c>
      <c r="DA102" s="63" t="s">
        <v>2674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2675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2676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2677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2678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2679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2680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2681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2682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2683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2684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2685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2686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2687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2688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2689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2690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2691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2692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2693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0.67546593126346699</v>
      </c>
      <c r="C124" s="117">
        <f t="shared" si="42"/>
        <v>0.7566848072779343</v>
      </c>
      <c r="D124" s="117">
        <f t="shared" si="42"/>
        <v>0.74572952964684824</v>
      </c>
      <c r="E124" s="117">
        <f t="shared" si="42"/>
        <v>0.67469868392200261</v>
      </c>
      <c r="F124" s="117">
        <f t="shared" si="42"/>
        <v>0.7205615741415522</v>
      </c>
      <c r="G124" s="117">
        <f t="shared" si="42"/>
        <v>0.59187809858086327</v>
      </c>
      <c r="H124" s="117">
        <f t="shared" si="42"/>
        <v>0.65045220240441082</v>
      </c>
      <c r="I124" s="117">
        <f t="shared" si="42"/>
        <v>0.53072483314601293</v>
      </c>
      <c r="J124" s="117">
        <f t="shared" si="42"/>
        <v>0.51818076476711494</v>
      </c>
      <c r="K124" s="117">
        <f t="shared" si="42"/>
        <v>0.6093429552922387</v>
      </c>
      <c r="L124" s="117">
        <f t="shared" si="42"/>
        <v>0.56460339914019775</v>
      </c>
      <c r="M124" s="117">
        <f t="shared" si="42"/>
        <v>0.40742090572927681</v>
      </c>
      <c r="N124" s="117">
        <f t="shared" si="42"/>
        <v>0.26415706086867441</v>
      </c>
      <c r="O124" s="117">
        <f t="shared" si="42"/>
        <v>0.24105864166958982</v>
      </c>
      <c r="P124" s="117">
        <f t="shared" si="42"/>
        <v>0.28709595451666464</v>
      </c>
      <c r="Q124" s="117">
        <f t="shared" si="42"/>
        <v>0.36866362651447471</v>
      </c>
      <c r="R124" s="117">
        <f t="shared" ref="R124:V124" si="43">R125+R128+R130+R139</f>
        <v>0.42404650056233528</v>
      </c>
      <c r="S124" s="117">
        <f t="shared" si="43"/>
        <v>0.40914858527683301</v>
      </c>
      <c r="T124" s="117">
        <f t="shared" si="43"/>
        <v>0.36328921487357918</v>
      </c>
      <c r="U124" s="117">
        <f t="shared" si="43"/>
        <v>0.36532719264941965</v>
      </c>
      <c r="V124" s="117">
        <f t="shared" si="43"/>
        <v>0.35215748343365355</v>
      </c>
      <c r="W124" s="117">
        <f t="shared" ref="W124" si="44">W125+W128+W130+W139</f>
        <v>0.46591140644283263</v>
      </c>
      <c r="DA124" s="129" t="s">
        <v>2694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2695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2696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2697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2698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2699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2700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2701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2702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2703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2704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2705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2706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2707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2708</v>
      </c>
    </row>
    <row r="139" spans="1:105" ht="12" customHeight="1" x14ac:dyDescent="0.25">
      <c r="A139" s="121" t="s">
        <v>54</v>
      </c>
      <c r="B139" s="122">
        <v>0.67546593126346699</v>
      </c>
      <c r="C139" s="122">
        <v>0.7566848072779343</v>
      </c>
      <c r="D139" s="122">
        <v>0.74572952964684824</v>
      </c>
      <c r="E139" s="122">
        <v>0.67469868392200261</v>
      </c>
      <c r="F139" s="122">
        <v>0.7205615741415522</v>
      </c>
      <c r="G139" s="122">
        <v>0.59187809858086327</v>
      </c>
      <c r="H139" s="122">
        <v>0.65045220240441082</v>
      </c>
      <c r="I139" s="122">
        <v>0.53072483314601293</v>
      </c>
      <c r="J139" s="122">
        <v>0.51818076476711494</v>
      </c>
      <c r="K139" s="122">
        <v>0.6093429552922387</v>
      </c>
      <c r="L139" s="122">
        <v>0.56460339914019775</v>
      </c>
      <c r="M139" s="122">
        <v>0.40742090572927681</v>
      </c>
      <c r="N139" s="122">
        <v>0.26415706086867441</v>
      </c>
      <c r="O139" s="122">
        <v>0.24105864166958982</v>
      </c>
      <c r="P139" s="122">
        <v>0.28709595451666464</v>
      </c>
      <c r="Q139" s="122">
        <v>0.36866362651447471</v>
      </c>
      <c r="R139" s="122">
        <v>0.42404650056233528</v>
      </c>
      <c r="S139" s="122">
        <v>0.40914858527683301</v>
      </c>
      <c r="T139" s="122">
        <v>0.36328921487357918</v>
      </c>
      <c r="U139" s="122">
        <v>0.36532719264941965</v>
      </c>
      <c r="V139" s="122">
        <v>0.35215748343365355</v>
      </c>
      <c r="W139" s="122">
        <v>0.46591140644283263</v>
      </c>
      <c r="DA139" s="130" t="s">
        <v>2709</v>
      </c>
    </row>
    <row r="140" spans="1:105" ht="12" customHeight="1" x14ac:dyDescent="0.25">
      <c r="A140" s="97" t="s">
        <v>50</v>
      </c>
      <c r="B140" s="98">
        <v>103.53274301538488</v>
      </c>
      <c r="C140" s="98">
        <v>119.37184841711083</v>
      </c>
      <c r="D140" s="98">
        <v>125.83142222350916</v>
      </c>
      <c r="E140" s="98">
        <v>120.42752170512202</v>
      </c>
      <c r="F140" s="98">
        <v>130.77805171973398</v>
      </c>
      <c r="G140" s="98">
        <v>109.27013091769952</v>
      </c>
      <c r="H140" s="98">
        <v>124.83604853268321</v>
      </c>
      <c r="I140" s="98">
        <v>108.84098673873974</v>
      </c>
      <c r="J140" s="98">
        <v>116.35372043340389</v>
      </c>
      <c r="K140" s="98">
        <v>150.99558920045681</v>
      </c>
      <c r="L140" s="98">
        <v>162.33717099196508</v>
      </c>
      <c r="M140" s="98">
        <v>150.15407044860783</v>
      </c>
      <c r="N140" s="98">
        <v>127.7176302896377</v>
      </c>
      <c r="O140" s="98">
        <v>127.84378069333476</v>
      </c>
      <c r="P140" s="98">
        <v>142.94984053085153</v>
      </c>
      <c r="Q140" s="98">
        <v>158.02948998369163</v>
      </c>
      <c r="R140" s="98">
        <v>166.73470875872036</v>
      </c>
      <c r="S140" s="98">
        <v>160.32349413034373</v>
      </c>
      <c r="T140" s="98">
        <v>149.040393314531</v>
      </c>
      <c r="U140" s="98">
        <v>152.60103938627344</v>
      </c>
      <c r="V140" s="98">
        <v>147.71317680205047</v>
      </c>
      <c r="W140" s="98">
        <v>185.92075093200947</v>
      </c>
      <c r="DA140" s="63" t="s">
        <v>2710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2711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26.006564712729439</v>
      </c>
      <c r="C143" s="117">
        <f t="shared" si="49"/>
        <v>15.320821313649212</v>
      </c>
      <c r="D143" s="117">
        <f t="shared" si="49"/>
        <v>12.190084515530193</v>
      </c>
      <c r="E143" s="117">
        <f t="shared" si="49"/>
        <v>11.310167776726542</v>
      </c>
      <c r="F143" s="117">
        <f t="shared" si="49"/>
        <v>14.113158400748006</v>
      </c>
      <c r="G143" s="117">
        <f t="shared" si="49"/>
        <v>19.874242412469901</v>
      </c>
      <c r="H143" s="117">
        <f t="shared" si="49"/>
        <v>19.880313933813589</v>
      </c>
      <c r="I143" s="117">
        <f t="shared" si="49"/>
        <v>20.471922795801724</v>
      </c>
      <c r="J143" s="117">
        <f t="shared" si="49"/>
        <v>19.463842983070933</v>
      </c>
      <c r="K143" s="117">
        <f t="shared" si="49"/>
        <v>12.379101678644485</v>
      </c>
      <c r="L143" s="117">
        <f t="shared" si="49"/>
        <v>11.50176927262139</v>
      </c>
      <c r="M143" s="117">
        <f t="shared" si="49"/>
        <v>10.744807696507412</v>
      </c>
      <c r="N143" s="117">
        <f t="shared" si="49"/>
        <v>10.214497922416125</v>
      </c>
      <c r="O143" s="117">
        <f t="shared" si="49"/>
        <v>9.4742624450890602</v>
      </c>
      <c r="P143" s="117">
        <f t="shared" si="49"/>
        <v>9.8095998924077197</v>
      </c>
      <c r="Q143" s="117">
        <f t="shared" si="49"/>
        <v>9.4057349075514285</v>
      </c>
      <c r="R143" s="117">
        <f t="shared" ref="R143:V143" si="50">R144+R146+R148+R157</f>
        <v>7.4316489753836299</v>
      </c>
      <c r="S143" s="117">
        <f t="shared" si="50"/>
        <v>7.3183038145568755</v>
      </c>
      <c r="T143" s="117">
        <f t="shared" si="50"/>
        <v>6.4560111558702813</v>
      </c>
      <c r="U143" s="117">
        <f t="shared" si="50"/>
        <v>6.528027306011662</v>
      </c>
      <c r="V143" s="117">
        <f t="shared" si="50"/>
        <v>6.2217071238155048</v>
      </c>
      <c r="W143" s="117">
        <f t="shared" ref="W143" si="51">W144+W146+W148+W157</f>
        <v>8.0972324292257376</v>
      </c>
      <c r="DA143" s="129" t="s">
        <v>2712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2713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2714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2715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2716</v>
      </c>
    </row>
    <row r="148" spans="1:105" ht="12" customHeight="1" x14ac:dyDescent="0.25">
      <c r="A148" s="121" t="s">
        <v>55</v>
      </c>
      <c r="B148" s="122">
        <v>25.329816929455841</v>
      </c>
      <c r="C148" s="122">
        <v>14.596061337467518</v>
      </c>
      <c r="D148" s="122">
        <v>11.526867873868165</v>
      </c>
      <c r="E148" s="122">
        <v>10.712591258009732</v>
      </c>
      <c r="F148" s="122">
        <v>13.449647770414368</v>
      </c>
      <c r="G148" s="122">
        <v>19.303645376156997</v>
      </c>
      <c r="H148" s="122">
        <v>19.234448006523827</v>
      </c>
      <c r="I148" s="122">
        <v>19.945980890495342</v>
      </c>
      <c r="J148" s="122">
        <v>18.947617687780742</v>
      </c>
      <c r="K148" s="122">
        <v>11.780435971064001</v>
      </c>
      <c r="L148" s="122">
        <v>10.940315861606376</v>
      </c>
      <c r="M148" s="122">
        <v>10.324878318815294</v>
      </c>
      <c r="N148" s="122">
        <v>9.9241049905721006</v>
      </c>
      <c r="O148" s="122">
        <v>9.2139168048643949</v>
      </c>
      <c r="P148" s="122">
        <v>9.4999840429076929</v>
      </c>
      <c r="Q148" s="122">
        <v>9.0009695078058378</v>
      </c>
      <c r="R148" s="122">
        <v>6.9702775453440031</v>
      </c>
      <c r="S148" s="122">
        <v>6.875149118206398</v>
      </c>
      <c r="T148" s="122">
        <v>6.0826158585055072</v>
      </c>
      <c r="U148" s="122">
        <v>6.1643150173453973</v>
      </c>
      <c r="V148" s="122">
        <v>5.8857867405143374</v>
      </c>
      <c r="W148" s="122">
        <v>7.6329485100202668</v>
      </c>
      <c r="DA148" s="130" t="s">
        <v>2717</v>
      </c>
    </row>
    <row r="149" spans="1:105" ht="12" customHeight="1" x14ac:dyDescent="0.25">
      <c r="A149" s="97" t="s">
        <v>124</v>
      </c>
      <c r="B149" s="98">
        <v>750.6252488249105</v>
      </c>
      <c r="C149" s="98">
        <v>668.92306935859426</v>
      </c>
      <c r="D149" s="98">
        <v>721.2739364370417</v>
      </c>
      <c r="E149" s="98">
        <v>660.50007050568422</v>
      </c>
      <c r="F149" s="98">
        <v>656.68659511562953</v>
      </c>
      <c r="G149" s="98">
        <v>753.74077235573304</v>
      </c>
      <c r="H149" s="98">
        <v>706.71638688301493</v>
      </c>
      <c r="I149" s="98">
        <v>755.25439737242539</v>
      </c>
      <c r="J149" s="98">
        <v>828.56132168365912</v>
      </c>
      <c r="K149" s="98">
        <v>665.1207151269474</v>
      </c>
      <c r="L149" s="98">
        <v>732.71133692770206</v>
      </c>
      <c r="M149" s="98">
        <v>794.25739292705396</v>
      </c>
      <c r="N149" s="98">
        <v>800.23330412205735</v>
      </c>
      <c r="O149" s="98">
        <v>751.60688059580104</v>
      </c>
      <c r="P149" s="98">
        <v>789.51549127694534</v>
      </c>
      <c r="Q149" s="98">
        <v>795.78792645702777</v>
      </c>
      <c r="R149" s="98">
        <v>681.28395473334604</v>
      </c>
      <c r="S149" s="98">
        <v>693.68633185686235</v>
      </c>
      <c r="T149" s="98">
        <v>639.32656994845991</v>
      </c>
      <c r="U149" s="98">
        <v>631.47981025023796</v>
      </c>
      <c r="V149" s="98">
        <v>591.98049076415975</v>
      </c>
      <c r="W149" s="98">
        <v>741.72978486983209</v>
      </c>
      <c r="DA149" s="63" t="s">
        <v>2718</v>
      </c>
    </row>
    <row r="150" spans="1:105" ht="12" customHeight="1" x14ac:dyDescent="0.25">
      <c r="A150" s="97" t="s">
        <v>123</v>
      </c>
      <c r="B150" s="98">
        <v>281.29467174991555</v>
      </c>
      <c r="C150" s="98">
        <v>250.19223531805332</v>
      </c>
      <c r="D150" s="98">
        <v>272.51711291004182</v>
      </c>
      <c r="E150" s="98">
        <v>245.12695182845994</v>
      </c>
      <c r="F150" s="98">
        <v>241.85608854107844</v>
      </c>
      <c r="G150" s="98">
        <v>279.12949535954328</v>
      </c>
      <c r="H150" s="98">
        <v>216.84880713063578</v>
      </c>
      <c r="I150" s="98">
        <v>245.20499734537466</v>
      </c>
      <c r="J150" s="98">
        <v>293.24143892257075</v>
      </c>
      <c r="K150" s="98">
        <v>239.99202979936373</v>
      </c>
      <c r="L150" s="98">
        <v>232.85204943183439</v>
      </c>
      <c r="M150" s="98">
        <v>277.57256916827663</v>
      </c>
      <c r="N150" s="98">
        <v>272.5459392193315</v>
      </c>
      <c r="O150" s="98">
        <v>215.10552877392288</v>
      </c>
      <c r="P150" s="98">
        <v>231.57519883515144</v>
      </c>
      <c r="Q150" s="98">
        <v>180.94424762726163</v>
      </c>
      <c r="R150" s="98">
        <v>142.56561631346142</v>
      </c>
      <c r="S150" s="98">
        <v>176.50158754258024</v>
      </c>
      <c r="T150" s="98">
        <v>188.22268208369266</v>
      </c>
      <c r="U150" s="98">
        <v>186.03831046441263</v>
      </c>
      <c r="V150" s="98">
        <v>176.10364744487734</v>
      </c>
      <c r="W150" s="98">
        <v>235.14536104301405</v>
      </c>
      <c r="DA150" s="63" t="s">
        <v>2719</v>
      </c>
    </row>
    <row r="151" spans="1:105" ht="12" customHeight="1" x14ac:dyDescent="0.25">
      <c r="A151" s="100" t="s">
        <v>50</v>
      </c>
      <c r="B151" s="101">
        <v>281.29467174991555</v>
      </c>
      <c r="C151" s="101">
        <v>250.19223531805332</v>
      </c>
      <c r="D151" s="101">
        <v>272.51711291004182</v>
      </c>
      <c r="E151" s="101">
        <v>245.12695182845994</v>
      </c>
      <c r="F151" s="101">
        <v>241.85608854107844</v>
      </c>
      <c r="G151" s="101">
        <v>279.12949535954328</v>
      </c>
      <c r="H151" s="101">
        <v>216.84880713063578</v>
      </c>
      <c r="I151" s="101">
        <v>245.20499734537466</v>
      </c>
      <c r="J151" s="101">
        <v>293.24143892257075</v>
      </c>
      <c r="K151" s="101">
        <v>239.99202979936373</v>
      </c>
      <c r="L151" s="101">
        <v>232.85204943183439</v>
      </c>
      <c r="M151" s="101">
        <v>277.57256916827663</v>
      </c>
      <c r="N151" s="101">
        <v>272.5459392193315</v>
      </c>
      <c r="O151" s="101">
        <v>215.10552877392288</v>
      </c>
      <c r="P151" s="101">
        <v>231.57519883515144</v>
      </c>
      <c r="Q151" s="101">
        <v>180.94424762726163</v>
      </c>
      <c r="R151" s="101">
        <v>142.56561631346142</v>
      </c>
      <c r="S151" s="101">
        <v>176.50158754258024</v>
      </c>
      <c r="T151" s="101">
        <v>188.22268208369266</v>
      </c>
      <c r="U151" s="101">
        <v>186.03831046441263</v>
      </c>
      <c r="V151" s="101">
        <v>176.10364744487734</v>
      </c>
      <c r="W151" s="101">
        <v>235.14536104301405</v>
      </c>
      <c r="DA151" s="131" t="s">
        <v>2720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2721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2722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2723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2724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2725</v>
      </c>
    </row>
    <row r="157" spans="1:105" ht="12" customHeight="1" x14ac:dyDescent="0.25">
      <c r="A157" s="121" t="s">
        <v>54</v>
      </c>
      <c r="B157" s="122">
        <v>0.67674778327359619</v>
      </c>
      <c r="C157" s="122">
        <v>0.72475997618169374</v>
      </c>
      <c r="D157" s="122">
        <v>0.66321664166202809</v>
      </c>
      <c r="E157" s="122">
        <v>0.5975765187168105</v>
      </c>
      <c r="F157" s="122">
        <v>0.663510630333639</v>
      </c>
      <c r="G157" s="122">
        <v>0.57059703631290293</v>
      </c>
      <c r="H157" s="122">
        <v>0.64586592728976078</v>
      </c>
      <c r="I157" s="122">
        <v>0.52594190530638096</v>
      </c>
      <c r="J157" s="122">
        <v>0.51622529529019145</v>
      </c>
      <c r="K157" s="122">
        <v>0.59866570758048387</v>
      </c>
      <c r="L157" s="122">
        <v>0.56145341101501489</v>
      </c>
      <c r="M157" s="122">
        <v>0.4199293776921173</v>
      </c>
      <c r="N157" s="122">
        <v>0.29039293184402543</v>
      </c>
      <c r="O157" s="122">
        <v>0.2603456402246645</v>
      </c>
      <c r="P157" s="122">
        <v>0.30961584950002702</v>
      </c>
      <c r="Q157" s="122">
        <v>0.40476539974559061</v>
      </c>
      <c r="R157" s="122">
        <v>0.46137143003962672</v>
      </c>
      <c r="S157" s="122">
        <v>0.44315469635047783</v>
      </c>
      <c r="T157" s="122">
        <v>0.37339529736477434</v>
      </c>
      <c r="U157" s="122">
        <v>0.36371228866626437</v>
      </c>
      <c r="V157" s="122">
        <v>0.33592038330116714</v>
      </c>
      <c r="W157" s="122">
        <v>0.4642839192054708</v>
      </c>
      <c r="DA157" s="130" t="s">
        <v>2726</v>
      </c>
    </row>
    <row r="158" spans="1:105" ht="12" customHeight="1" x14ac:dyDescent="0.25">
      <c r="A158" s="97" t="s">
        <v>50</v>
      </c>
      <c r="B158" s="98">
        <v>103.5327430153849</v>
      </c>
      <c r="C158" s="98">
        <v>119.10573674028831</v>
      </c>
      <c r="D158" s="98">
        <v>125.39796440631569</v>
      </c>
      <c r="E158" s="98">
        <v>119.99095321453802</v>
      </c>
      <c r="F158" s="98">
        <v>130.36890187214797</v>
      </c>
      <c r="G158" s="98">
        <v>109.00784555860905</v>
      </c>
      <c r="H158" s="98">
        <v>124.7291453346897</v>
      </c>
      <c r="I158" s="98">
        <v>108.82858412636148</v>
      </c>
      <c r="J158" s="98">
        <v>116.34365969528558</v>
      </c>
      <c r="K158" s="98">
        <v>150.98381593185636</v>
      </c>
      <c r="L158" s="98">
        <v>162.33345019666669</v>
      </c>
      <c r="M158" s="98">
        <v>150.157709945227</v>
      </c>
      <c r="N158" s="98">
        <v>127.73087571484908</v>
      </c>
      <c r="O158" s="98">
        <v>127.85876843088205</v>
      </c>
      <c r="P158" s="98">
        <v>142.95275219312194</v>
      </c>
      <c r="Q158" s="98">
        <v>158.02820568017677</v>
      </c>
      <c r="R158" s="98">
        <v>166.7365675270355</v>
      </c>
      <c r="S158" s="98">
        <v>160.33312894735553</v>
      </c>
      <c r="T158" s="98">
        <v>149.039755737826</v>
      </c>
      <c r="U158" s="98">
        <v>152.57779395610095</v>
      </c>
      <c r="V158" s="98">
        <v>147.58364179898382</v>
      </c>
      <c r="W158" s="98">
        <v>185.68717680678085</v>
      </c>
      <c r="DA158" s="63" t="s">
        <v>2727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2728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25.991414008369837</v>
      </c>
      <c r="C161" s="117">
        <f t="shared" si="54"/>
        <v>19.230121045781999</v>
      </c>
      <c r="D161" s="117">
        <f t="shared" si="54"/>
        <v>17.805939133913313</v>
      </c>
      <c r="E161" s="117">
        <f t="shared" si="54"/>
        <v>15.138225999188608</v>
      </c>
      <c r="F161" s="117">
        <f t="shared" si="54"/>
        <v>15.196880417897887</v>
      </c>
      <c r="G161" s="117">
        <f t="shared" si="54"/>
        <v>18.151062291581848</v>
      </c>
      <c r="H161" s="117">
        <f t="shared" si="54"/>
        <v>17.53608727937889</v>
      </c>
      <c r="I161" s="117">
        <f t="shared" si="54"/>
        <v>18.352065561362487</v>
      </c>
      <c r="J161" s="117">
        <f t="shared" si="54"/>
        <v>18.238503108477566</v>
      </c>
      <c r="K161" s="117">
        <f t="shared" si="54"/>
        <v>12.297750789951291</v>
      </c>
      <c r="L161" s="117">
        <f t="shared" si="54"/>
        <v>11.316989113293584</v>
      </c>
      <c r="M161" s="117">
        <f t="shared" si="54"/>
        <v>10.239669832289824</v>
      </c>
      <c r="N161" s="117">
        <f t="shared" si="54"/>
        <v>9.6980057819303394</v>
      </c>
      <c r="O161" s="117">
        <f t="shared" si="54"/>
        <v>8.9301836997516304</v>
      </c>
      <c r="P161" s="117">
        <f t="shared" si="54"/>
        <v>9.4912653190251461</v>
      </c>
      <c r="Q161" s="117">
        <f t="shared" si="54"/>
        <v>9.2353471186861853</v>
      </c>
      <c r="R161" s="117">
        <f t="shared" ref="R161:V161" si="55">R162+R164+R166+R175</f>
        <v>7.0310940991515078</v>
      </c>
      <c r="S161" s="117">
        <f t="shared" si="55"/>
        <v>6.8762672423478293</v>
      </c>
      <c r="T161" s="117">
        <f t="shared" si="55"/>
        <v>6.0844770003173601</v>
      </c>
      <c r="U161" s="117">
        <f t="shared" si="55"/>
        <v>6.2401571948315242</v>
      </c>
      <c r="V161" s="117">
        <f t="shared" si="55"/>
        <v>5.9177572376024417</v>
      </c>
      <c r="W161" s="117">
        <f t="shared" ref="W161" si="56">W162+W164+W166+W175</f>
        <v>7.7093860963224801</v>
      </c>
      <c r="DA161" s="129" t="s">
        <v>2729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2730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2731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2732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2733</v>
      </c>
    </row>
    <row r="166" spans="1:105" ht="12" customHeight="1" x14ac:dyDescent="0.25">
      <c r="A166" s="121" t="s">
        <v>55</v>
      </c>
      <c r="B166" s="122">
        <v>25.316058605990925</v>
      </c>
      <c r="C166" s="122">
        <v>18.478899274865846</v>
      </c>
      <c r="D166" s="122">
        <v>17.065071816199676</v>
      </c>
      <c r="E166" s="122">
        <v>14.464073247032683</v>
      </c>
      <c r="F166" s="122">
        <v>14.478438940459931</v>
      </c>
      <c r="G166" s="122">
        <v>17.560342225796781</v>
      </c>
      <c r="H166" s="122">
        <v>16.888871062195729</v>
      </c>
      <c r="I166" s="122">
        <v>17.822424401352258</v>
      </c>
      <c r="J166" s="122">
        <v>17.716804430725748</v>
      </c>
      <c r="K166" s="122">
        <v>11.687262797163067</v>
      </c>
      <c r="L166" s="122">
        <v>10.744951323763377</v>
      </c>
      <c r="M166" s="122">
        <v>9.8159152933736706</v>
      </c>
      <c r="N166" s="122">
        <v>9.4099306400879517</v>
      </c>
      <c r="O166" s="122">
        <v>8.680730230855529</v>
      </c>
      <c r="P166" s="122">
        <v>9.2117631288009019</v>
      </c>
      <c r="Q166" s="122">
        <v>8.865060233816159</v>
      </c>
      <c r="R166" s="122">
        <v>6.5977569690448439</v>
      </c>
      <c r="S166" s="122">
        <v>6.4618553418435152</v>
      </c>
      <c r="T166" s="122">
        <v>5.7292757896575583</v>
      </c>
      <c r="U166" s="122">
        <v>5.8951699192341858</v>
      </c>
      <c r="V166" s="122">
        <v>5.590411997292315</v>
      </c>
      <c r="W166" s="122">
        <v>7.2695692104808751</v>
      </c>
      <c r="DA166" s="130" t="s">
        <v>2734</v>
      </c>
    </row>
    <row r="167" spans="1:105" ht="12" customHeight="1" x14ac:dyDescent="0.25">
      <c r="A167" s="97" t="s">
        <v>124</v>
      </c>
      <c r="B167" s="98">
        <v>750.62524882491073</v>
      </c>
      <c r="C167" s="98">
        <v>669.88372497359455</v>
      </c>
      <c r="D167" s="98">
        <v>726.70379427726039</v>
      </c>
      <c r="E167" s="98">
        <v>670.04153353352228</v>
      </c>
      <c r="F167" s="98">
        <v>667.81324081883463</v>
      </c>
      <c r="G167" s="98">
        <v>764.15100189860573</v>
      </c>
      <c r="H167" s="98">
        <v>710.85688850521024</v>
      </c>
      <c r="I167" s="98">
        <v>757.12029994820853</v>
      </c>
      <c r="J167" s="98">
        <v>830.51173248327825</v>
      </c>
      <c r="K167" s="98">
        <v>666.90191513464447</v>
      </c>
      <c r="L167" s="98">
        <v>734.01803411862386</v>
      </c>
      <c r="M167" s="98">
        <v>795.02035581844075</v>
      </c>
      <c r="N167" s="98">
        <v>800.26603578213235</v>
      </c>
      <c r="O167" s="98">
        <v>752.10655955838536</v>
      </c>
      <c r="P167" s="98">
        <v>798.37892781317373</v>
      </c>
      <c r="Q167" s="98">
        <v>804.85567430342053</v>
      </c>
      <c r="R167" s="98">
        <v>686.36240563743331</v>
      </c>
      <c r="S167" s="98">
        <v>691.77580283883935</v>
      </c>
      <c r="T167" s="98">
        <v>635.18523975768323</v>
      </c>
      <c r="U167" s="98">
        <v>628.15040718908801</v>
      </c>
      <c r="V167" s="98">
        <v>593.69463578481032</v>
      </c>
      <c r="W167" s="98">
        <v>746.91223362353787</v>
      </c>
      <c r="DA167" s="63" t="s">
        <v>2735</v>
      </c>
    </row>
    <row r="168" spans="1:105" ht="12" customHeight="1" x14ac:dyDescent="0.25">
      <c r="A168" s="97" t="s">
        <v>123</v>
      </c>
      <c r="B168" s="98">
        <v>281.29467174991555</v>
      </c>
      <c r="C168" s="98">
        <v>250.19223531805332</v>
      </c>
      <c r="D168" s="98">
        <v>272.51711291004187</v>
      </c>
      <c r="E168" s="98">
        <v>249.04219568116574</v>
      </c>
      <c r="F168" s="98">
        <v>246.8319571417066</v>
      </c>
      <c r="G168" s="98">
        <v>282.25174727982562</v>
      </c>
      <c r="H168" s="98">
        <v>218.51321713250988</v>
      </c>
      <c r="I168" s="98">
        <v>246.05321559729296</v>
      </c>
      <c r="J168" s="98">
        <v>294.11064306975322</v>
      </c>
      <c r="K168" s="98">
        <v>240.67094193105279</v>
      </c>
      <c r="L168" s="98">
        <v>233.36150519594824</v>
      </c>
      <c r="M168" s="98">
        <v>276.56304046153087</v>
      </c>
      <c r="N168" s="98">
        <v>272.11970928553478</v>
      </c>
      <c r="O168" s="98">
        <v>217.01515249351104</v>
      </c>
      <c r="P168" s="98">
        <v>236.20066374589027</v>
      </c>
      <c r="Q168" s="98">
        <v>187.40004877870948</v>
      </c>
      <c r="R168" s="98">
        <v>147.65212932518895</v>
      </c>
      <c r="S168" s="98">
        <v>179.95918869439117</v>
      </c>
      <c r="T168" s="98">
        <v>192.57846934389548</v>
      </c>
      <c r="U168" s="98">
        <v>185.87944611081224</v>
      </c>
      <c r="V168" s="98">
        <v>176.43534103580816</v>
      </c>
      <c r="W168" s="98">
        <v>233.63308959908696</v>
      </c>
      <c r="DA168" s="63" t="s">
        <v>2736</v>
      </c>
    </row>
    <row r="169" spans="1:105" ht="12" customHeight="1" x14ac:dyDescent="0.25">
      <c r="A169" s="100" t="s">
        <v>50</v>
      </c>
      <c r="B169" s="101">
        <v>281.29467174991555</v>
      </c>
      <c r="C169" s="101">
        <v>250.19223531805332</v>
      </c>
      <c r="D169" s="101">
        <v>272.51711291004187</v>
      </c>
      <c r="E169" s="101">
        <v>249.04219568116574</v>
      </c>
      <c r="F169" s="101">
        <v>246.8319571417066</v>
      </c>
      <c r="G169" s="101">
        <v>282.25174727982562</v>
      </c>
      <c r="H169" s="101">
        <v>218.51321713250988</v>
      </c>
      <c r="I169" s="101">
        <v>246.05321559729296</v>
      </c>
      <c r="J169" s="101">
        <v>294.11064306975322</v>
      </c>
      <c r="K169" s="101">
        <v>240.67094193105279</v>
      </c>
      <c r="L169" s="101">
        <v>233.36150519594824</v>
      </c>
      <c r="M169" s="101">
        <v>276.56304046153087</v>
      </c>
      <c r="N169" s="101">
        <v>272.11970928553478</v>
      </c>
      <c r="O169" s="101">
        <v>217.01515249351104</v>
      </c>
      <c r="P169" s="101">
        <v>236.20066374589027</v>
      </c>
      <c r="Q169" s="101">
        <v>187.40004877870948</v>
      </c>
      <c r="R169" s="101">
        <v>147.65212932518895</v>
      </c>
      <c r="S169" s="101">
        <v>179.95918869439117</v>
      </c>
      <c r="T169" s="101">
        <v>192.57846934389548</v>
      </c>
      <c r="U169" s="101">
        <v>185.87944611081224</v>
      </c>
      <c r="V169" s="101">
        <v>176.43534103580816</v>
      </c>
      <c r="W169" s="101">
        <v>233.63308959908696</v>
      </c>
      <c r="DA169" s="131" t="s">
        <v>2737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2738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2739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2740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2741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2742</v>
      </c>
    </row>
    <row r="175" spans="1:105" ht="12" customHeight="1" x14ac:dyDescent="0.25">
      <c r="A175" s="121" t="s">
        <v>54</v>
      </c>
      <c r="B175" s="122">
        <v>0.67535540237891256</v>
      </c>
      <c r="C175" s="122">
        <v>0.75122177091615328</v>
      </c>
      <c r="D175" s="122">
        <v>0.74086731771363579</v>
      </c>
      <c r="E175" s="122">
        <v>0.67415275215592496</v>
      </c>
      <c r="F175" s="122">
        <v>0.71844147743795539</v>
      </c>
      <c r="G175" s="122">
        <v>0.59072006578506819</v>
      </c>
      <c r="H175" s="122">
        <v>0.64721621718316213</v>
      </c>
      <c r="I175" s="122">
        <v>0.52964116001022921</v>
      </c>
      <c r="J175" s="122">
        <v>0.521698677751819</v>
      </c>
      <c r="K175" s="122">
        <v>0.61048799278822374</v>
      </c>
      <c r="L175" s="122">
        <v>0.57203778953020679</v>
      </c>
      <c r="M175" s="122">
        <v>0.4237545389161525</v>
      </c>
      <c r="N175" s="122">
        <v>0.28807514184238714</v>
      </c>
      <c r="O175" s="122">
        <v>0.24945346889610059</v>
      </c>
      <c r="P175" s="122">
        <v>0.27950219022424466</v>
      </c>
      <c r="Q175" s="122">
        <v>0.37028688487002537</v>
      </c>
      <c r="R175" s="122">
        <v>0.43333713010666364</v>
      </c>
      <c r="S175" s="122">
        <v>0.41441190050431387</v>
      </c>
      <c r="T175" s="122">
        <v>0.35520121065980204</v>
      </c>
      <c r="U175" s="122">
        <v>0.34498727559733872</v>
      </c>
      <c r="V175" s="122">
        <v>0.32734524031012657</v>
      </c>
      <c r="W175" s="122">
        <v>0.43981688584160511</v>
      </c>
      <c r="DA175" s="130" t="s">
        <v>2743</v>
      </c>
    </row>
    <row r="176" spans="1:105" ht="12" customHeight="1" x14ac:dyDescent="0.25">
      <c r="A176" s="97" t="s">
        <v>50</v>
      </c>
      <c r="B176" s="98">
        <v>103.53274301538488</v>
      </c>
      <c r="C176" s="98">
        <v>119.32939734359925</v>
      </c>
      <c r="D176" s="98">
        <v>125.78689821085926</v>
      </c>
      <c r="E176" s="98">
        <v>120.40509091362412</v>
      </c>
      <c r="F176" s="98">
        <v>130.79737184809201</v>
      </c>
      <c r="G176" s="98">
        <v>109.28077721530858</v>
      </c>
      <c r="H176" s="98">
        <v>124.84420114041325</v>
      </c>
      <c r="I176" s="98">
        <v>108.84746511444598</v>
      </c>
      <c r="J176" s="98">
        <v>116.36005331631327</v>
      </c>
      <c r="K176" s="98">
        <v>150.99644703336091</v>
      </c>
      <c r="L176" s="98">
        <v>162.33797729401212</v>
      </c>
      <c r="M176" s="98">
        <v>150.15969723229645</v>
      </c>
      <c r="N176" s="98">
        <v>127.73058935640003</v>
      </c>
      <c r="O176" s="98">
        <v>127.85590810934991</v>
      </c>
      <c r="P176" s="98">
        <v>142.96189390430033</v>
      </c>
      <c r="Q176" s="98">
        <v>158.03442730353424</v>
      </c>
      <c r="R176" s="98">
        <v>166.7195303325523</v>
      </c>
      <c r="S176" s="98">
        <v>160.2878559204548</v>
      </c>
      <c r="T176" s="98">
        <v>148.99045820818498</v>
      </c>
      <c r="U176" s="98">
        <v>152.53023192793617</v>
      </c>
      <c r="V176" s="98">
        <v>147.65282505131043</v>
      </c>
      <c r="W176" s="98">
        <v>185.85773561572034</v>
      </c>
      <c r="DA176" s="63" t="s">
        <v>2744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2745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193.40636396374626</v>
      </c>
      <c r="C3" s="118">
        <f t="shared" si="0"/>
        <v>197.54469857288768</v>
      </c>
      <c r="D3" s="118">
        <f t="shared" si="0"/>
        <v>184.73662514966867</v>
      </c>
      <c r="E3" s="118">
        <f t="shared" si="0"/>
        <v>179.58120103142053</v>
      </c>
      <c r="F3" s="118">
        <f t="shared" si="0"/>
        <v>194.61278607262923</v>
      </c>
      <c r="G3" s="118">
        <f t="shared" si="0"/>
        <v>169.80674515904659</v>
      </c>
      <c r="H3" s="118">
        <f t="shared" si="0"/>
        <v>179.16058461737435</v>
      </c>
      <c r="I3" s="118">
        <f t="shared" si="0"/>
        <v>175.05578225435332</v>
      </c>
      <c r="J3" s="118">
        <f t="shared" si="0"/>
        <v>193.30991613600801</v>
      </c>
      <c r="K3" s="118">
        <f t="shared" si="0"/>
        <v>172.02010117149661</v>
      </c>
      <c r="L3" s="118">
        <f t="shared" si="0"/>
        <v>209.62196011120869</v>
      </c>
      <c r="M3" s="118">
        <f t="shared" si="0"/>
        <v>169.40225293025921</v>
      </c>
      <c r="N3" s="118">
        <f t="shared" si="0"/>
        <v>194.03124678928367</v>
      </c>
      <c r="O3" s="118">
        <f t="shared" si="0"/>
        <v>175.59626967290606</v>
      </c>
      <c r="P3" s="118">
        <f t="shared" si="0"/>
        <v>166.77553407702513</v>
      </c>
      <c r="Q3" s="118">
        <f t="shared" si="0"/>
        <v>162.59973830598261</v>
      </c>
      <c r="R3" s="118">
        <f t="shared" ref="R3:V3" si="1">R4+R7+R9+R19</f>
        <v>170.3326563632798</v>
      </c>
      <c r="S3" s="118">
        <f t="shared" si="1"/>
        <v>189.65939016825487</v>
      </c>
      <c r="T3" s="118">
        <f t="shared" si="1"/>
        <v>174.39545106844596</v>
      </c>
      <c r="U3" s="118">
        <f t="shared" si="1"/>
        <v>195.98848295848217</v>
      </c>
      <c r="V3" s="118">
        <f t="shared" si="1"/>
        <v>175.17296053072178</v>
      </c>
      <c r="W3" s="118">
        <f t="shared" ref="W3" si="2">W4+W7+W9+W19</f>
        <v>187.7111250537416</v>
      </c>
      <c r="DA3" s="129" t="s">
        <v>2747</v>
      </c>
    </row>
    <row r="4" spans="1:105" ht="12.95" customHeight="1" x14ac:dyDescent="0.25">
      <c r="A4" s="121" t="s">
        <v>57</v>
      </c>
      <c r="B4" s="123">
        <f t="shared" ref="B4:Q4" si="3">SUM(B5:B6)</f>
        <v>161.57158305434592</v>
      </c>
      <c r="C4" s="123">
        <f t="shared" si="3"/>
        <v>164.4356978142076</v>
      </c>
      <c r="D4" s="123">
        <f t="shared" si="3"/>
        <v>150.40187897518862</v>
      </c>
      <c r="E4" s="123">
        <f t="shared" si="3"/>
        <v>145.577289168101</v>
      </c>
      <c r="F4" s="123">
        <f t="shared" si="3"/>
        <v>159.86178724998302</v>
      </c>
      <c r="G4" s="123">
        <f t="shared" si="3"/>
        <v>139.23247320588479</v>
      </c>
      <c r="H4" s="123">
        <f t="shared" si="3"/>
        <v>147.27877997668148</v>
      </c>
      <c r="I4" s="123">
        <f t="shared" si="3"/>
        <v>143.78454306497665</v>
      </c>
      <c r="J4" s="123">
        <f t="shared" si="3"/>
        <v>160.9385389465368</v>
      </c>
      <c r="K4" s="123">
        <f t="shared" si="3"/>
        <v>137.78313354694998</v>
      </c>
      <c r="L4" s="123">
        <f t="shared" si="3"/>
        <v>173.25958512996348</v>
      </c>
      <c r="M4" s="123">
        <f t="shared" si="3"/>
        <v>134.69850991494059</v>
      </c>
      <c r="N4" s="123">
        <f t="shared" si="3"/>
        <v>160.81399197882632</v>
      </c>
      <c r="O4" s="123">
        <f t="shared" si="3"/>
        <v>141.35472478120997</v>
      </c>
      <c r="P4" s="123">
        <f t="shared" si="3"/>
        <v>131.08130472989237</v>
      </c>
      <c r="Q4" s="123">
        <f t="shared" si="3"/>
        <v>128.17982094704561</v>
      </c>
      <c r="R4" s="123">
        <f t="shared" ref="R4:V4" si="4">SUM(R5:R6)</f>
        <v>138.07485755964422</v>
      </c>
      <c r="S4" s="123">
        <f t="shared" si="4"/>
        <v>156.66052948142843</v>
      </c>
      <c r="T4" s="123">
        <f t="shared" si="4"/>
        <v>143.48771347808767</v>
      </c>
      <c r="U4" s="123">
        <f t="shared" si="4"/>
        <v>163.75585945593963</v>
      </c>
      <c r="V4" s="123">
        <f t="shared" si="4"/>
        <v>142.99961303311409</v>
      </c>
      <c r="W4" s="123">
        <f t="shared" ref="W4" si="5">SUM(W5:W6)</f>
        <v>154.67895314149422</v>
      </c>
      <c r="DA4" s="130" t="s">
        <v>2748</v>
      </c>
    </row>
    <row r="5" spans="1:105" ht="12" customHeight="1" x14ac:dyDescent="0.25">
      <c r="A5" s="97" t="s">
        <v>51</v>
      </c>
      <c r="B5" s="99">
        <v>160.40811586216344</v>
      </c>
      <c r="C5" s="99">
        <v>163.2815801176456</v>
      </c>
      <c r="D5" s="99">
        <v>149.37936727013314</v>
      </c>
      <c r="E5" s="99">
        <v>144.61132972721552</v>
      </c>
      <c r="F5" s="99">
        <v>158.83435728931013</v>
      </c>
      <c r="G5" s="99">
        <v>138.44285688952215</v>
      </c>
      <c r="H5" s="99">
        <v>146.438606017263</v>
      </c>
      <c r="I5" s="99">
        <v>142.99281924819235</v>
      </c>
      <c r="J5" s="99">
        <v>160.06342690489353</v>
      </c>
      <c r="K5" s="99">
        <v>137.04073044746599</v>
      </c>
      <c r="L5" s="99">
        <v>172.32072500252355</v>
      </c>
      <c r="M5" s="99">
        <v>133.95617878929352</v>
      </c>
      <c r="N5" s="99">
        <v>159.88846797559941</v>
      </c>
      <c r="O5" s="99">
        <v>140.50228439422602</v>
      </c>
      <c r="P5" s="99">
        <v>130.29730232859063</v>
      </c>
      <c r="Q5" s="99">
        <v>127.41916062994811</v>
      </c>
      <c r="R5" s="99">
        <v>137.26018138637943</v>
      </c>
      <c r="S5" s="99">
        <v>155.74068481427909</v>
      </c>
      <c r="T5" s="99">
        <v>142.6485346532269</v>
      </c>
      <c r="U5" s="99">
        <v>162.80097572791234</v>
      </c>
      <c r="V5" s="99">
        <v>142.16745856030559</v>
      </c>
      <c r="W5" s="99">
        <v>153.77970802044516</v>
      </c>
      <c r="DA5" s="63" t="s">
        <v>2749</v>
      </c>
    </row>
    <row r="6" spans="1:105" ht="12" customHeight="1" x14ac:dyDescent="0.25">
      <c r="A6" s="97" t="s">
        <v>53</v>
      </c>
      <c r="B6" s="99">
        <v>1.1634671921824844</v>
      </c>
      <c r="C6" s="99">
        <v>1.1541176965619973</v>
      </c>
      <c r="D6" s="99">
        <v>1.0225117050554846</v>
      </c>
      <c r="E6" s="99">
        <v>0.96595944088547947</v>
      </c>
      <c r="F6" s="99">
        <v>1.0274299606728947</v>
      </c>
      <c r="G6" s="99">
        <v>0.78961631636264951</v>
      </c>
      <c r="H6" s="99">
        <v>0.84017395941848416</v>
      </c>
      <c r="I6" s="99">
        <v>0.79172381678428783</v>
      </c>
      <c r="J6" s="99">
        <v>0.87511204164326584</v>
      </c>
      <c r="K6" s="99">
        <v>0.74240309948400418</v>
      </c>
      <c r="L6" s="99">
        <v>0.93886012743993208</v>
      </c>
      <c r="M6" s="99">
        <v>0.74233112564706871</v>
      </c>
      <c r="N6" s="99">
        <v>0.92552400322692119</v>
      </c>
      <c r="O6" s="99">
        <v>0.85244038698394742</v>
      </c>
      <c r="P6" s="99">
        <v>0.78400240130172039</v>
      </c>
      <c r="Q6" s="99">
        <v>0.76066031709750892</v>
      </c>
      <c r="R6" s="99">
        <v>0.81467617326479402</v>
      </c>
      <c r="S6" s="99">
        <v>0.91984466714933666</v>
      </c>
      <c r="T6" s="99">
        <v>0.83917882486075301</v>
      </c>
      <c r="U6" s="99">
        <v>0.95488372802727473</v>
      </c>
      <c r="V6" s="99">
        <v>0.83215447280848309</v>
      </c>
      <c r="W6" s="99">
        <v>0.89924512104904897</v>
      </c>
      <c r="DA6" s="63" t="s">
        <v>2750</v>
      </c>
    </row>
    <row r="7" spans="1:105" ht="12.95" customHeight="1" x14ac:dyDescent="0.25">
      <c r="A7" s="121" t="s">
        <v>92</v>
      </c>
      <c r="B7" s="123">
        <f t="shared" ref="B7:W7" si="6">B8</f>
        <v>4.5865103020267528E-3</v>
      </c>
      <c r="C7" s="123">
        <f t="shared" si="6"/>
        <v>5.5596088816261156E-3</v>
      </c>
      <c r="D7" s="123">
        <f t="shared" si="6"/>
        <v>6.5852097716823021E-3</v>
      </c>
      <c r="E7" s="123">
        <f t="shared" si="6"/>
        <v>1.0889488786465671E-2</v>
      </c>
      <c r="F7" s="123">
        <f t="shared" si="6"/>
        <v>6.2562049700406776E-3</v>
      </c>
      <c r="G7" s="123">
        <f t="shared" si="6"/>
        <v>6.2253158086482954E-3</v>
      </c>
      <c r="H7" s="123">
        <f t="shared" si="6"/>
        <v>6.1334704325512529E-3</v>
      </c>
      <c r="I7" s="123">
        <f t="shared" si="6"/>
        <v>5.1250814458652346E-3</v>
      </c>
      <c r="J7" s="123">
        <f t="shared" si="6"/>
        <v>3.8586131999781594E-3</v>
      </c>
      <c r="K7" s="123">
        <f t="shared" si="6"/>
        <v>2.9468929226891451E-3</v>
      </c>
      <c r="L7" s="123">
        <f t="shared" si="6"/>
        <v>3.1570117456952607E-3</v>
      </c>
      <c r="M7" s="123">
        <f t="shared" si="6"/>
        <v>4.8590687277882032E-3</v>
      </c>
      <c r="N7" s="123">
        <f t="shared" si="6"/>
        <v>9.3118468610774233E-3</v>
      </c>
      <c r="O7" s="123">
        <f t="shared" si="6"/>
        <v>1.8884593929694486E-2</v>
      </c>
      <c r="P7" s="123">
        <f t="shared" si="6"/>
        <v>1.7039610978277473E-2</v>
      </c>
      <c r="Q7" s="123">
        <f t="shared" si="6"/>
        <v>3.6778641475053747E-2</v>
      </c>
      <c r="R7" s="123">
        <f t="shared" si="6"/>
        <v>2.329995909303384E-2</v>
      </c>
      <c r="S7" s="123">
        <f t="shared" si="6"/>
        <v>2.7450265776990248E-2</v>
      </c>
      <c r="T7" s="123">
        <f t="shared" si="6"/>
        <v>2.2538694209898028E-2</v>
      </c>
      <c r="U7" s="123">
        <f t="shared" si="6"/>
        <v>1.9178407876236356E-2</v>
      </c>
      <c r="V7" s="123">
        <f t="shared" si="6"/>
        <v>1.3033429433212897E-2</v>
      </c>
      <c r="W7" s="123">
        <f t="shared" si="6"/>
        <v>5.8394529467539194E-3</v>
      </c>
      <c r="DA7" s="130" t="s">
        <v>2751</v>
      </c>
    </row>
    <row r="8" spans="1:105" ht="12" customHeight="1" x14ac:dyDescent="0.25">
      <c r="A8" s="97" t="s">
        <v>53</v>
      </c>
      <c r="B8" s="99">
        <f>RES_hhdet_fech!B8/RES_summary!B$19</f>
        <v>4.5865103020267528E-3</v>
      </c>
      <c r="C8" s="99">
        <f>RES_hhdet_fech!C8/RES_summary!C$19</f>
        <v>5.5596088816261156E-3</v>
      </c>
      <c r="D8" s="99">
        <f>RES_hhdet_fech!D8/RES_summary!D$19</f>
        <v>6.5852097716823021E-3</v>
      </c>
      <c r="E8" s="99">
        <f>RES_hhdet_fech!E8/RES_summary!E$19</f>
        <v>1.0889488786465671E-2</v>
      </c>
      <c r="F8" s="99">
        <f>RES_hhdet_fech!F8/RES_summary!F$19</f>
        <v>6.2562049700406776E-3</v>
      </c>
      <c r="G8" s="99">
        <f>RES_hhdet_fech!G8/RES_summary!G$19</f>
        <v>6.2253158086482954E-3</v>
      </c>
      <c r="H8" s="99">
        <f>RES_hhdet_fech!H8/RES_summary!H$19</f>
        <v>6.1334704325512529E-3</v>
      </c>
      <c r="I8" s="99">
        <f>RES_hhdet_fech!I8/RES_summary!I$19</f>
        <v>5.1250814458652346E-3</v>
      </c>
      <c r="J8" s="99">
        <f>RES_hhdet_fech!J8/RES_summary!J$19</f>
        <v>3.8586131999781594E-3</v>
      </c>
      <c r="K8" s="99">
        <f>RES_hhdet_fech!K8/RES_summary!K$19</f>
        <v>2.9468929226891451E-3</v>
      </c>
      <c r="L8" s="99">
        <f>RES_hhdet_fech!L8/RES_summary!L$19</f>
        <v>3.1570117456952607E-3</v>
      </c>
      <c r="M8" s="99">
        <f>RES_hhdet_fech!M8/RES_summary!M$19</f>
        <v>4.8590687277882032E-3</v>
      </c>
      <c r="N8" s="99">
        <f>RES_hhdet_fech!N8/RES_summary!N$19</f>
        <v>9.3118468610774233E-3</v>
      </c>
      <c r="O8" s="99">
        <f>RES_hhdet_fech!O8/RES_summary!O$19</f>
        <v>1.8884593929694486E-2</v>
      </c>
      <c r="P8" s="99">
        <f>RES_hhdet_fech!P8/RES_summary!P$19</f>
        <v>1.7039610978277473E-2</v>
      </c>
      <c r="Q8" s="99">
        <f>RES_hhdet_fech!Q8/RES_summary!Q$19</f>
        <v>3.6778641475053747E-2</v>
      </c>
      <c r="R8" s="99">
        <f>RES_hhdet_fech!R8/RES_summary!R$19</f>
        <v>2.329995909303384E-2</v>
      </c>
      <c r="S8" s="99">
        <f>RES_hhdet_fech!S8/RES_summary!S$19</f>
        <v>2.7450265776990248E-2</v>
      </c>
      <c r="T8" s="99">
        <f>RES_hhdet_fech!T8/RES_summary!T$19</f>
        <v>2.2538694209898028E-2</v>
      </c>
      <c r="U8" s="99">
        <f>RES_hhdet_fech!U8/RES_summary!U$19</f>
        <v>1.9178407876236356E-2</v>
      </c>
      <c r="V8" s="99">
        <f>RES_hhdet_fech!V8/RES_summary!V$19</f>
        <v>1.3033429433212897E-2</v>
      </c>
      <c r="W8" s="99">
        <f>RES_hhdet_fech!W8/RES_summary!W$19</f>
        <v>5.8394529467539194E-3</v>
      </c>
      <c r="DA8" s="63" t="s">
        <v>2752</v>
      </c>
    </row>
    <row r="9" spans="1:105" ht="12" customHeight="1" x14ac:dyDescent="0.25">
      <c r="A9" s="121" t="s">
        <v>55</v>
      </c>
      <c r="B9" s="123">
        <v>27.857138628662003</v>
      </c>
      <c r="C9" s="123">
        <v>28.574545394342689</v>
      </c>
      <c r="D9" s="123">
        <v>29.609485514015347</v>
      </c>
      <c r="E9" s="123">
        <v>29.351196060537941</v>
      </c>
      <c r="F9" s="123">
        <v>29.811484669585614</v>
      </c>
      <c r="G9" s="123">
        <v>26.634483606007631</v>
      </c>
      <c r="H9" s="123">
        <v>27.334366186877158</v>
      </c>
      <c r="I9" s="123">
        <v>27.329391861808165</v>
      </c>
      <c r="J9" s="123">
        <v>28.095740130211016</v>
      </c>
      <c r="K9" s="123">
        <v>28.905598909337861</v>
      </c>
      <c r="L9" s="123">
        <v>30.977924486398969</v>
      </c>
      <c r="M9" s="123">
        <v>29.378250749025003</v>
      </c>
      <c r="N9" s="123">
        <v>27.760021730482677</v>
      </c>
      <c r="O9" s="123">
        <v>28.994136525106605</v>
      </c>
      <c r="P9" s="123">
        <v>30.343563789742813</v>
      </c>
      <c r="Q9" s="123">
        <v>29.151986349410862</v>
      </c>
      <c r="R9" s="123">
        <v>26.942126066080796</v>
      </c>
      <c r="S9" s="123">
        <v>27.689612097510146</v>
      </c>
      <c r="T9" s="123">
        <v>25.728937216679959</v>
      </c>
      <c r="U9" s="123">
        <v>27.009930134403866</v>
      </c>
      <c r="V9" s="123">
        <v>27.085102495629506</v>
      </c>
      <c r="W9" s="123">
        <v>27.474902984467878</v>
      </c>
      <c r="DA9" s="130" t="s">
        <v>2753</v>
      </c>
    </row>
    <row r="10" spans="1:105" ht="12" customHeight="1" x14ac:dyDescent="0.25">
      <c r="A10" s="97" t="s">
        <v>143</v>
      </c>
      <c r="B10" s="99">
        <v>28.891447476504201</v>
      </c>
      <c r="C10" s="99">
        <v>29.994861712459219</v>
      </c>
      <c r="D10" s="99">
        <v>30.718533574800109</v>
      </c>
      <c r="E10" s="99">
        <v>29.626681346347073</v>
      </c>
      <c r="F10" s="99">
        <v>33.222042019638273</v>
      </c>
      <c r="G10" s="99">
        <v>25.95485315489092</v>
      </c>
      <c r="H10" s="99">
        <v>29.009825840201739</v>
      </c>
      <c r="I10" s="99">
        <v>28.984915391464384</v>
      </c>
      <c r="J10" s="99">
        <v>31.518169989608058</v>
      </c>
      <c r="K10" s="99">
        <v>28.717616311339228</v>
      </c>
      <c r="L10" s="99">
        <v>34.501402624488655</v>
      </c>
      <c r="M10" s="99">
        <v>30.669308662017336</v>
      </c>
      <c r="N10" s="99">
        <v>23.531658633970434</v>
      </c>
      <c r="O10" s="99">
        <v>29.04548471447265</v>
      </c>
      <c r="P10" s="99">
        <v>33.988844126198032</v>
      </c>
      <c r="Q10" s="99">
        <v>30.424806801076681</v>
      </c>
      <c r="R10" s="99">
        <v>23.416211676010217</v>
      </c>
      <c r="S10" s="99">
        <v>27.896796534401261</v>
      </c>
      <c r="T10" s="99">
        <v>23.499731586938378</v>
      </c>
      <c r="U10" s="99">
        <v>27.471593847428998</v>
      </c>
      <c r="V10" s="99">
        <v>29.300118626018442</v>
      </c>
      <c r="W10" s="99">
        <v>23.760461154936724</v>
      </c>
      <c r="DA10" s="63" t="s">
        <v>2754</v>
      </c>
    </row>
    <row r="11" spans="1:105" ht="12" customHeight="1" x14ac:dyDescent="0.25">
      <c r="A11" s="97" t="s">
        <v>124</v>
      </c>
      <c r="B11" s="99">
        <v>35.321076734727946</v>
      </c>
      <c r="C11" s="99">
        <v>31.282210659562075</v>
      </c>
      <c r="D11" s="99">
        <v>33.862675347332974</v>
      </c>
      <c r="E11" s="99">
        <v>31.003099364290975</v>
      </c>
      <c r="F11" s="99">
        <v>30.771790954273076</v>
      </c>
      <c r="G11" s="99">
        <v>35.033872532681364</v>
      </c>
      <c r="H11" s="99">
        <v>32.221424985456423</v>
      </c>
      <c r="I11" s="99">
        <v>34.098180285262835</v>
      </c>
      <c r="J11" s="99">
        <v>37.349279696247692</v>
      </c>
      <c r="K11" s="99">
        <v>30.04322244401023</v>
      </c>
      <c r="L11" s="99">
        <v>32.978171603151822</v>
      </c>
      <c r="M11" s="99">
        <v>35.701345223779022</v>
      </c>
      <c r="N11" s="99">
        <v>35.461274203084386</v>
      </c>
      <c r="O11" s="99">
        <v>32.256184317884639</v>
      </c>
      <c r="P11" s="99">
        <v>34.671537251741277</v>
      </c>
      <c r="Q11" s="99">
        <v>35.861351472984254</v>
      </c>
      <c r="R11" s="99">
        <v>31.112377516101276</v>
      </c>
      <c r="S11" s="99">
        <v>32.376166534717356</v>
      </c>
      <c r="T11" s="99">
        <v>30.078258162392693</v>
      </c>
      <c r="U11" s="99">
        <v>29.462081817579467</v>
      </c>
      <c r="V11" s="99">
        <v>26.920389454911291</v>
      </c>
      <c r="W11" s="99">
        <v>32.599351405422404</v>
      </c>
      <c r="DA11" s="63" t="s">
        <v>2755</v>
      </c>
    </row>
    <row r="12" spans="1:105" ht="12" customHeight="1" x14ac:dyDescent="0.25">
      <c r="A12" s="97" t="s">
        <v>123</v>
      </c>
      <c r="B12" s="99">
        <v>26.544063472635326</v>
      </c>
      <c r="C12" s="99">
        <v>23.495375923248726</v>
      </c>
      <c r="D12" s="99">
        <v>25.447821593490655</v>
      </c>
      <c r="E12" s="99">
        <v>23.286135863248145</v>
      </c>
      <c r="F12" s="99">
        <v>23.136529016926204</v>
      </c>
      <c r="G12" s="99">
        <v>26.44120449659437</v>
      </c>
      <c r="H12" s="99">
        <v>23.829011347263155</v>
      </c>
      <c r="I12" s="99">
        <v>25.605039236803815</v>
      </c>
      <c r="J12" s="99">
        <v>28.465445340973616</v>
      </c>
      <c r="K12" s="99">
        <v>22.96193101810999</v>
      </c>
      <c r="L12" s="99">
        <v>24.700878986937816</v>
      </c>
      <c r="M12" s="99">
        <v>27.229000441921784</v>
      </c>
      <c r="N12" s="99">
        <v>27.418493126707904</v>
      </c>
      <c r="O12" s="99">
        <v>25.202736408421195</v>
      </c>
      <c r="P12" s="99">
        <v>27.254116322491129</v>
      </c>
      <c r="Q12" s="99">
        <v>27.561978267779871</v>
      </c>
      <c r="R12" s="99">
        <v>23.686174479505979</v>
      </c>
      <c r="S12" s="99">
        <v>25.193503787311421</v>
      </c>
      <c r="T12" s="99">
        <v>24.235634907107766</v>
      </c>
      <c r="U12" s="99">
        <v>0</v>
      </c>
      <c r="V12" s="99">
        <v>0</v>
      </c>
      <c r="W12" s="99">
        <v>0</v>
      </c>
      <c r="DA12" s="63" t="s">
        <v>2756</v>
      </c>
    </row>
    <row r="13" spans="1:105" ht="12" customHeight="1" x14ac:dyDescent="0.25">
      <c r="A13" s="100" t="s">
        <v>50</v>
      </c>
      <c r="B13" s="102">
        <v>13.23647279584975</v>
      </c>
      <c r="C13" s="102">
        <v>11.675450911695425</v>
      </c>
      <c r="D13" s="102">
        <v>12.658752193819856</v>
      </c>
      <c r="E13" s="102">
        <v>11.496234045981742</v>
      </c>
      <c r="F13" s="102">
        <v>11.338104064288883</v>
      </c>
      <c r="G13" s="102">
        <v>12.903980514192195</v>
      </c>
      <c r="H13" s="102">
        <v>9.8768596117110334</v>
      </c>
      <c r="I13" s="102">
        <v>11.086609997943924</v>
      </c>
      <c r="J13" s="102">
        <v>13.252681073773324</v>
      </c>
      <c r="K13" s="102">
        <v>10.828466528945709</v>
      </c>
      <c r="L13" s="102">
        <v>10.453208491282702</v>
      </c>
      <c r="M13" s="102">
        <v>12.470595269106168</v>
      </c>
      <c r="N13" s="102">
        <v>12.213725995057416</v>
      </c>
      <c r="O13" s="102">
        <v>9.5111347742789043</v>
      </c>
      <c r="P13" s="102">
        <v>10.486484143956282</v>
      </c>
      <c r="Q13" s="102">
        <v>8.5646827186823593</v>
      </c>
      <c r="R13" s="102">
        <v>6.7392559618130381</v>
      </c>
      <c r="S13" s="102">
        <v>8.3172638558215812</v>
      </c>
      <c r="T13" s="102">
        <v>9.0633199890550085</v>
      </c>
      <c r="U13" s="102">
        <v>0</v>
      </c>
      <c r="V13" s="102">
        <v>0</v>
      </c>
      <c r="W13" s="102">
        <v>0</v>
      </c>
      <c r="DA13" s="131" t="s">
        <v>2757</v>
      </c>
    </row>
    <row r="14" spans="1:105" ht="12" customHeight="1" x14ac:dyDescent="0.25">
      <c r="A14" s="103" t="s">
        <v>52</v>
      </c>
      <c r="B14" s="105">
        <v>13.30759067678558</v>
      </c>
      <c r="C14" s="105">
        <v>11.819925011553305</v>
      </c>
      <c r="D14" s="105">
        <v>12.789069399670804</v>
      </c>
      <c r="E14" s="105">
        <v>11.789901817266397</v>
      </c>
      <c r="F14" s="105">
        <v>11.798424952637317</v>
      </c>
      <c r="G14" s="105">
        <v>13.537223982402177</v>
      </c>
      <c r="H14" s="105">
        <v>13.952151735552125</v>
      </c>
      <c r="I14" s="105">
        <v>14.518429238859893</v>
      </c>
      <c r="J14" s="105">
        <v>15.21276426720029</v>
      </c>
      <c r="K14" s="105">
        <v>12.133464489164277</v>
      </c>
      <c r="L14" s="105">
        <v>14.247670495655111</v>
      </c>
      <c r="M14" s="105">
        <v>14.758405172815619</v>
      </c>
      <c r="N14" s="105">
        <v>15.204767131650494</v>
      </c>
      <c r="O14" s="105">
        <v>15.691601634142295</v>
      </c>
      <c r="P14" s="105">
        <v>16.767632178534843</v>
      </c>
      <c r="Q14" s="105">
        <v>18.997295549097508</v>
      </c>
      <c r="R14" s="105">
        <v>16.946918517692939</v>
      </c>
      <c r="S14" s="105">
        <v>16.876239931489835</v>
      </c>
      <c r="T14" s="105">
        <v>15.172314918052759</v>
      </c>
      <c r="U14" s="105">
        <v>0</v>
      </c>
      <c r="V14" s="105">
        <v>0</v>
      </c>
      <c r="W14" s="105">
        <v>0</v>
      </c>
      <c r="DA14" s="132" t="s">
        <v>2758</v>
      </c>
    </row>
    <row r="15" spans="1:105" ht="12" customHeight="1" x14ac:dyDescent="0.25">
      <c r="A15" s="106" t="s">
        <v>122</v>
      </c>
      <c r="B15" s="102">
        <v>28.911022458586906</v>
      </c>
      <c r="C15" s="102">
        <v>29.779426350930681</v>
      </c>
      <c r="D15" s="102">
        <v>30.841794084650601</v>
      </c>
      <c r="E15" s="102">
        <v>30.828923811414906</v>
      </c>
      <c r="F15" s="102">
        <v>30.746717925207967</v>
      </c>
      <c r="G15" s="102">
        <v>28.328473712073627</v>
      </c>
      <c r="H15" s="102">
        <v>29.081002964077708</v>
      </c>
      <c r="I15" s="102">
        <v>28.996085124654115</v>
      </c>
      <c r="J15" s="102">
        <v>28.913954506939213</v>
      </c>
      <c r="K15" s="102">
        <v>31.62612627857737</v>
      </c>
      <c r="L15" s="102">
        <v>32.258985115798438</v>
      </c>
      <c r="M15" s="102">
        <v>31.394732182508818</v>
      </c>
      <c r="N15" s="102">
        <v>32.106502212593689</v>
      </c>
      <c r="O15" s="102">
        <v>31.934895791932931</v>
      </c>
      <c r="P15" s="102">
        <v>31.501616087660288</v>
      </c>
      <c r="Q15" s="102">
        <v>31.706240845692722</v>
      </c>
      <c r="R15" s="102">
        <v>31.666416256182696</v>
      </c>
      <c r="S15" s="102">
        <v>30.643284149489851</v>
      </c>
      <c r="T15" s="102">
        <v>28.955690073887503</v>
      </c>
      <c r="U15" s="102">
        <v>29.264023124595202</v>
      </c>
      <c r="V15" s="102">
        <v>28.213654373544152</v>
      </c>
      <c r="W15" s="102">
        <v>31.447009497781309</v>
      </c>
      <c r="DA15" s="131" t="s">
        <v>2759</v>
      </c>
    </row>
    <row r="16" spans="1:105" ht="12" customHeight="1" x14ac:dyDescent="0.25">
      <c r="A16" s="107" t="s">
        <v>121</v>
      </c>
      <c r="B16" s="105">
        <v>23.034247726207369</v>
      </c>
      <c r="C16" s="105">
        <v>23.740986560728977</v>
      </c>
      <c r="D16" s="105">
        <v>24.617218417607784</v>
      </c>
      <c r="E16" s="105">
        <v>24.60221105168544</v>
      </c>
      <c r="F16" s="105">
        <v>24.566470949236326</v>
      </c>
      <c r="G16" s="105">
        <v>22.690262287072638</v>
      </c>
      <c r="H16" s="105">
        <v>22.9525237186289</v>
      </c>
      <c r="I16" s="105">
        <v>23.180503512290954</v>
      </c>
      <c r="J16" s="105">
        <v>23.370515796426325</v>
      </c>
      <c r="K16" s="105">
        <v>25.67299365075738</v>
      </c>
      <c r="L16" s="105">
        <v>25.793356461393682</v>
      </c>
      <c r="M16" s="105">
        <v>25.404180852947615</v>
      </c>
      <c r="N16" s="105">
        <v>26.04044963266676</v>
      </c>
      <c r="O16" s="105">
        <v>25.617124085451675</v>
      </c>
      <c r="P16" s="105">
        <v>25.291654879937163</v>
      </c>
      <c r="Q16" s="105">
        <v>24.904769685597191</v>
      </c>
      <c r="R16" s="105">
        <v>24.709226149334693</v>
      </c>
      <c r="S16" s="105">
        <v>24.346544303163299</v>
      </c>
      <c r="T16" s="105">
        <v>23.537856614118525</v>
      </c>
      <c r="U16" s="105">
        <v>24.207883761876086</v>
      </c>
      <c r="V16" s="105">
        <v>23.774269353374219</v>
      </c>
      <c r="W16" s="105">
        <v>26.802829446345324</v>
      </c>
      <c r="DA16" s="132" t="s">
        <v>2760</v>
      </c>
    </row>
    <row r="17" spans="1:105" ht="12" customHeight="1" x14ac:dyDescent="0.25">
      <c r="A17" s="108" t="s">
        <v>53</v>
      </c>
      <c r="B17" s="99">
        <v>10.824163215256654</v>
      </c>
      <c r="C17" s="99">
        <v>11.100780539494549</v>
      </c>
      <c r="D17" s="99">
        <v>11.53099097656885</v>
      </c>
      <c r="E17" s="99">
        <v>11.422243198350831</v>
      </c>
      <c r="F17" s="99">
        <v>11.342550554857816</v>
      </c>
      <c r="G17" s="99">
        <v>10.430430436669708</v>
      </c>
      <c r="H17" s="99">
        <v>8.921786866548679</v>
      </c>
      <c r="I17" s="99">
        <v>9.4150946465140404</v>
      </c>
      <c r="J17" s="99">
        <v>10.211392182227728</v>
      </c>
      <c r="K17" s="99">
        <v>11.454458809912611</v>
      </c>
      <c r="L17" s="99">
        <v>10.301898567141622</v>
      </c>
      <c r="M17" s="99">
        <v>10.924212642908968</v>
      </c>
      <c r="N17" s="99">
        <v>10.986547233060271</v>
      </c>
      <c r="O17" s="99">
        <v>9.3736480846422552</v>
      </c>
      <c r="P17" s="99">
        <v>9.3419191447263827</v>
      </c>
      <c r="Q17" s="99">
        <v>7.4112382635273875</v>
      </c>
      <c r="R17" s="99">
        <v>6.6871764324116567</v>
      </c>
      <c r="S17" s="99">
        <v>7.6590034025757907</v>
      </c>
      <c r="T17" s="99">
        <v>8.3494451945076289</v>
      </c>
      <c r="U17" s="99">
        <v>8.7210693664892158</v>
      </c>
      <c r="V17" s="99">
        <v>8.6560669633637808</v>
      </c>
      <c r="W17" s="99">
        <v>10.110557800019796</v>
      </c>
      <c r="DA17" s="63" t="s">
        <v>2761</v>
      </c>
    </row>
    <row r="18" spans="1:105" ht="12" customHeight="1" x14ac:dyDescent="0.25">
      <c r="A18" s="108" t="s">
        <v>52</v>
      </c>
      <c r="B18" s="99">
        <v>12.210084510950709</v>
      </c>
      <c r="C18" s="99">
        <v>12.640206021234432</v>
      </c>
      <c r="D18" s="99">
        <v>13.086227441038929</v>
      </c>
      <c r="E18" s="99">
        <v>13.179967853334608</v>
      </c>
      <c r="F18" s="99">
        <v>13.223920394378508</v>
      </c>
      <c r="G18" s="99">
        <v>12.25983185040293</v>
      </c>
      <c r="H18" s="99">
        <v>14.030736852080221</v>
      </c>
      <c r="I18" s="99">
        <v>13.765408865776916</v>
      </c>
      <c r="J18" s="99">
        <v>13.159123614198593</v>
      </c>
      <c r="K18" s="99">
        <v>14.21853484084477</v>
      </c>
      <c r="L18" s="99">
        <v>15.49145789425206</v>
      </c>
      <c r="M18" s="99">
        <v>14.479968210038644</v>
      </c>
      <c r="N18" s="99">
        <v>15.053902399606487</v>
      </c>
      <c r="O18" s="99">
        <v>16.243476000809416</v>
      </c>
      <c r="P18" s="99">
        <v>15.949735735210773</v>
      </c>
      <c r="Q18" s="99">
        <v>17.493531422069804</v>
      </c>
      <c r="R18" s="99">
        <v>18.022049716923043</v>
      </c>
      <c r="S18" s="99">
        <v>16.687540900587511</v>
      </c>
      <c r="T18" s="99">
        <v>15.188411419610896</v>
      </c>
      <c r="U18" s="99">
        <v>15.486814395386871</v>
      </c>
      <c r="V18" s="99">
        <v>15.118202390010433</v>
      </c>
      <c r="W18" s="99">
        <v>16.69227164632553</v>
      </c>
      <c r="DA18" s="63" t="s">
        <v>2762</v>
      </c>
    </row>
    <row r="19" spans="1:105" ht="12" customHeight="1" x14ac:dyDescent="0.25">
      <c r="A19" s="121" t="s">
        <v>54</v>
      </c>
      <c r="B19" s="123">
        <v>3.9730557704363076</v>
      </c>
      <c r="C19" s="123">
        <v>4.5288957554557392</v>
      </c>
      <c r="D19" s="123">
        <v>4.7186754506930235</v>
      </c>
      <c r="E19" s="123">
        <v>4.6418263139951197</v>
      </c>
      <c r="F19" s="123">
        <v>4.9332579480905556</v>
      </c>
      <c r="G19" s="123">
        <v>3.9335630313455345</v>
      </c>
      <c r="H19" s="123">
        <v>4.5413049833831698</v>
      </c>
      <c r="I19" s="123">
        <v>3.9367222461226357</v>
      </c>
      <c r="J19" s="123">
        <v>4.2717784460602068</v>
      </c>
      <c r="K19" s="123">
        <v>5.3284218222860655</v>
      </c>
      <c r="L19" s="123">
        <v>5.3812934831005572</v>
      </c>
      <c r="M19" s="123">
        <v>5.3206331975658374</v>
      </c>
      <c r="N19" s="123">
        <v>5.4479212331136271</v>
      </c>
      <c r="O19" s="123">
        <v>5.2285237726597886</v>
      </c>
      <c r="P19" s="123">
        <v>5.3336259464116633</v>
      </c>
      <c r="Q19" s="123">
        <v>5.231152368051097</v>
      </c>
      <c r="R19" s="123">
        <v>5.2923727784617443</v>
      </c>
      <c r="S19" s="123">
        <v>5.2817983235393013</v>
      </c>
      <c r="T19" s="123">
        <v>5.1562616794684617</v>
      </c>
      <c r="U19" s="123">
        <v>5.2035149602624138</v>
      </c>
      <c r="V19" s="123">
        <v>5.075211572544954</v>
      </c>
      <c r="W19" s="123">
        <v>5.5514294748327195</v>
      </c>
      <c r="DA19" s="130" t="s">
        <v>2763</v>
      </c>
    </row>
    <row r="20" spans="1:105" ht="12" customHeight="1" x14ac:dyDescent="0.25">
      <c r="A20" s="97" t="s">
        <v>51</v>
      </c>
      <c r="B20" s="99">
        <v>5.1501387974746446</v>
      </c>
      <c r="C20" s="99">
        <v>5.7113534833505515</v>
      </c>
      <c r="D20" s="99">
        <v>5.8564905074876616</v>
      </c>
      <c r="E20" s="99">
        <v>5.5412240665448955</v>
      </c>
      <c r="F20" s="99">
        <v>6.5749464565162876</v>
      </c>
      <c r="G20" s="99">
        <v>4.5297494497761113</v>
      </c>
      <c r="H20" s="99">
        <v>5.6708617316519261</v>
      </c>
      <c r="I20" s="99">
        <v>4.951694593248134</v>
      </c>
      <c r="J20" s="99">
        <v>5.8256089194880314</v>
      </c>
      <c r="K20" s="99">
        <v>6.0576228227785487</v>
      </c>
      <c r="L20" s="99">
        <v>6.6182038744680023</v>
      </c>
      <c r="M20" s="99">
        <v>7.1332416487425494</v>
      </c>
      <c r="N20" s="99">
        <v>7.5808256040796254</v>
      </c>
      <c r="O20" s="99">
        <v>6.7366175370881205</v>
      </c>
      <c r="P20" s="99">
        <v>4.7710962738949192</v>
      </c>
      <c r="Q20" s="99">
        <v>6.7854819392695234</v>
      </c>
      <c r="R20" s="99">
        <v>7.009413205968186</v>
      </c>
      <c r="S20" s="99">
        <v>7.5253944219369808</v>
      </c>
      <c r="T20" s="99">
        <v>7.0716984792857449</v>
      </c>
      <c r="U20" s="99">
        <v>6.8903566664812139</v>
      </c>
      <c r="V20" s="99">
        <v>7.4084157769885417</v>
      </c>
      <c r="W20" s="99">
        <v>7.0701119490094211</v>
      </c>
      <c r="DA20" s="63" t="s">
        <v>2764</v>
      </c>
    </row>
    <row r="21" spans="1:105" ht="12" customHeight="1" x14ac:dyDescent="0.25">
      <c r="A21" s="97" t="s">
        <v>50</v>
      </c>
      <c r="B21" s="99">
        <v>4.8717891735297547</v>
      </c>
      <c r="C21" s="99">
        <v>5.575007975273512</v>
      </c>
      <c r="D21" s="99">
        <v>5.8557697447191055</v>
      </c>
      <c r="E21" s="99">
        <v>5.5462142842108921</v>
      </c>
      <c r="F21" s="99">
        <v>5.9900885221378424</v>
      </c>
      <c r="G21" s="99">
        <v>4.9787503096044237</v>
      </c>
      <c r="H21" s="99">
        <v>5.6455311756628577</v>
      </c>
      <c r="I21" s="99">
        <v>4.8990048645975195</v>
      </c>
      <c r="J21" s="99">
        <v>5.2266185626648056</v>
      </c>
      <c r="K21" s="99">
        <v>6.7708144105374082</v>
      </c>
      <c r="L21" s="99">
        <v>7.239118307256815</v>
      </c>
      <c r="M21" s="99">
        <v>6.6805666181776111</v>
      </c>
      <c r="N21" s="99">
        <v>5.6773252010611506</v>
      </c>
      <c r="O21" s="99">
        <v>5.6454499679446215</v>
      </c>
      <c r="P21" s="99">
        <v>6.3080150469309961</v>
      </c>
      <c r="Q21" s="99">
        <v>7.0123134198573664</v>
      </c>
      <c r="R21" s="99">
        <v>7.3877343373022137</v>
      </c>
      <c r="S21" s="99">
        <v>7.0819053456206635</v>
      </c>
      <c r="T21" s="99">
        <v>6.5555057573191684</v>
      </c>
      <c r="U21" s="99">
        <v>6.7108857903328536</v>
      </c>
      <c r="V21" s="99">
        <v>6.4784453272658338</v>
      </c>
      <c r="W21" s="99">
        <v>8.0250654727142248</v>
      </c>
      <c r="DA21" s="63" t="s">
        <v>2765</v>
      </c>
    </row>
    <row r="22" spans="1:105" ht="12" customHeight="1" x14ac:dyDescent="0.25">
      <c r="A22" s="109" t="s">
        <v>120</v>
      </c>
      <c r="B22" s="110">
        <v>3.9144440544050672</v>
      </c>
      <c r="C22" s="110">
        <v>4.4690997437921709</v>
      </c>
      <c r="D22" s="110">
        <v>4.6601805774158667</v>
      </c>
      <c r="E22" s="110">
        <v>4.5954162759184403</v>
      </c>
      <c r="F22" s="110">
        <v>4.8518116193186849</v>
      </c>
      <c r="G22" s="110">
        <v>3.8999217510758211</v>
      </c>
      <c r="H22" s="110">
        <v>4.4831824270468568</v>
      </c>
      <c r="I22" s="110">
        <v>3.8849986166398378</v>
      </c>
      <c r="J22" s="110">
        <v>4.195462053106537</v>
      </c>
      <c r="K22" s="110">
        <v>5.2866452474870238</v>
      </c>
      <c r="L22" s="110">
        <v>5.3117551880745397</v>
      </c>
      <c r="M22" s="110">
        <v>5.2176315708328165</v>
      </c>
      <c r="N22" s="110">
        <v>5.3373780482830169</v>
      </c>
      <c r="O22" s="110">
        <v>5.1547945482790372</v>
      </c>
      <c r="P22" s="110">
        <v>5.3559411449639427</v>
      </c>
      <c r="Q22" s="110">
        <v>5.1523469087404239</v>
      </c>
      <c r="R22" s="110">
        <v>5.1915688870633367</v>
      </c>
      <c r="S22" s="110">
        <v>5.1397557031827734</v>
      </c>
      <c r="T22" s="110">
        <v>5.0308012628045287</v>
      </c>
      <c r="U22" s="110">
        <v>5.088596342017202</v>
      </c>
      <c r="V22" s="110">
        <v>4.886385053946479</v>
      </c>
      <c r="W22" s="110">
        <v>5.4035215621115666</v>
      </c>
      <c r="DA22" s="60" t="s">
        <v>2766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242.72591331525842</v>
      </c>
      <c r="C24" s="118">
        <f t="shared" si="7"/>
        <v>229.70053373077761</v>
      </c>
      <c r="D24" s="118">
        <f t="shared" si="7"/>
        <v>227.17688151174079</v>
      </c>
      <c r="E24" s="118">
        <f t="shared" si="7"/>
        <v>211.74300514006592</v>
      </c>
      <c r="F24" s="118">
        <f t="shared" si="7"/>
        <v>204.70977767090102</v>
      </c>
      <c r="G24" s="118">
        <f t="shared" si="7"/>
        <v>226.83058968883546</v>
      </c>
      <c r="H24" s="118">
        <f t="shared" si="7"/>
        <v>207.84215370464022</v>
      </c>
      <c r="I24" s="118">
        <f t="shared" si="7"/>
        <v>208.64948331599106</v>
      </c>
      <c r="J24" s="118">
        <f t="shared" si="7"/>
        <v>223.45507900088404</v>
      </c>
      <c r="K24" s="118">
        <f t="shared" si="7"/>
        <v>190.36069114157479</v>
      </c>
      <c r="L24" s="118">
        <f t="shared" si="7"/>
        <v>228.30251136235447</v>
      </c>
      <c r="M24" s="118">
        <f t="shared" si="7"/>
        <v>187.88270308616782</v>
      </c>
      <c r="N24" s="118">
        <f t="shared" si="7"/>
        <v>202.15718272507408</v>
      </c>
      <c r="O24" s="118">
        <f t="shared" si="7"/>
        <v>225.36486119594511</v>
      </c>
      <c r="P24" s="118">
        <f t="shared" si="7"/>
        <v>191.93768527638969</v>
      </c>
      <c r="Q24" s="118">
        <f t="shared" si="7"/>
        <v>194.38386460686854</v>
      </c>
      <c r="R24" s="118">
        <f t="shared" ref="R24:V24" si="8">R25+R28+R30+R39</f>
        <v>194.24251293007606</v>
      </c>
      <c r="S24" s="118">
        <f t="shared" si="8"/>
        <v>215.11205951233106</v>
      </c>
      <c r="T24" s="118">
        <f t="shared" si="8"/>
        <v>190.89758416226317</v>
      </c>
      <c r="U24" s="118">
        <f t="shared" si="8"/>
        <v>191.92959754438618</v>
      </c>
      <c r="V24" s="118">
        <f t="shared" si="8"/>
        <v>197.10395802981765</v>
      </c>
      <c r="W24" s="118">
        <f t="shared" ref="W24" si="9">W25+W28+W30+W39</f>
        <v>206.95476469872372</v>
      </c>
      <c r="DA24" s="129" t="s">
        <v>2767</v>
      </c>
    </row>
    <row r="25" spans="1:105" ht="12.95" customHeight="1" x14ac:dyDescent="0.25">
      <c r="A25" s="121" t="s">
        <v>57</v>
      </c>
      <c r="B25" s="123">
        <f t="shared" ref="B25:Q25" si="10">SUM(B26:B27)</f>
        <v>211.08263205837062</v>
      </c>
      <c r="C25" s="123">
        <f t="shared" si="10"/>
        <v>196.84347799175646</v>
      </c>
      <c r="D25" s="123">
        <f t="shared" si="10"/>
        <v>193.13072465367975</v>
      </c>
      <c r="E25" s="123">
        <f t="shared" si="10"/>
        <v>178.01922262477748</v>
      </c>
      <c r="F25" s="123">
        <f t="shared" si="10"/>
        <v>171.13187440210845</v>
      </c>
      <c r="G25" s="123">
        <f t="shared" si="10"/>
        <v>196.69109962609971</v>
      </c>
      <c r="H25" s="123">
        <f t="shared" si="10"/>
        <v>176.81653225824235</v>
      </c>
      <c r="I25" s="123">
        <f t="shared" si="10"/>
        <v>178.06223975805716</v>
      </c>
      <c r="J25" s="123">
        <f t="shared" si="10"/>
        <v>192.48781820263494</v>
      </c>
      <c r="K25" s="123">
        <f t="shared" si="10"/>
        <v>156.14841429645597</v>
      </c>
      <c r="L25" s="123">
        <f t="shared" si="10"/>
        <v>193.6176319415664</v>
      </c>
      <c r="M25" s="123">
        <f t="shared" si="10"/>
        <v>153.82256609135433</v>
      </c>
      <c r="N25" s="123">
        <f t="shared" si="10"/>
        <v>167.22925286940281</v>
      </c>
      <c r="O25" s="123">
        <f t="shared" si="10"/>
        <v>190.94867232385968</v>
      </c>
      <c r="P25" s="123">
        <f t="shared" si="10"/>
        <v>157.85110240647404</v>
      </c>
      <c r="Q25" s="123">
        <f t="shared" si="10"/>
        <v>160.71916262697866</v>
      </c>
      <c r="R25" s="123">
        <f t="shared" ref="R25:V25" si="11">SUM(R26:R27)</f>
        <v>160.82519841637276</v>
      </c>
      <c r="S25" s="123">
        <f t="shared" si="11"/>
        <v>182.66509932974367</v>
      </c>
      <c r="T25" s="123">
        <f t="shared" si="11"/>
        <v>159.80287928701978</v>
      </c>
      <c r="U25" s="123">
        <f t="shared" si="11"/>
        <v>160.20912209572458</v>
      </c>
      <c r="V25" s="123">
        <f t="shared" si="11"/>
        <v>166.21101037859756</v>
      </c>
      <c r="W25" s="123">
        <f t="shared" ref="W25" si="12">SUM(W26:W27)</f>
        <v>172.52408343607669</v>
      </c>
      <c r="DA25" s="130" t="s">
        <v>2768</v>
      </c>
    </row>
    <row r="26" spans="1:105" ht="12" customHeight="1" x14ac:dyDescent="0.25">
      <c r="A26" s="97" t="s">
        <v>74</v>
      </c>
      <c r="B26" s="99">
        <v>208.1338422906652</v>
      </c>
      <c r="C26" s="99">
        <v>194.16275379630898</v>
      </c>
      <c r="D26" s="99">
        <v>190.58252151244716</v>
      </c>
      <c r="E26" s="99">
        <v>175.72330001758812</v>
      </c>
      <c r="F26" s="99">
        <v>168.9517363235567</v>
      </c>
      <c r="G26" s="99">
        <v>194.41593767814814</v>
      </c>
      <c r="H26" s="99">
        <v>174.71015406319364</v>
      </c>
      <c r="I26" s="99">
        <v>175.97677291745981</v>
      </c>
      <c r="J26" s="99">
        <v>190.23494658966999</v>
      </c>
      <c r="K26" s="99">
        <v>154.3199817276481</v>
      </c>
      <c r="L26" s="99">
        <v>191.34739066085811</v>
      </c>
      <c r="M26" s="99">
        <v>152.01354344931514</v>
      </c>
      <c r="N26" s="99">
        <v>165.22042611563901</v>
      </c>
      <c r="O26" s="99">
        <v>188.59252139769268</v>
      </c>
      <c r="P26" s="99">
        <v>155.91636014177035</v>
      </c>
      <c r="Q26" s="99">
        <v>158.75474899532179</v>
      </c>
      <c r="R26" s="99">
        <v>158.84149352315345</v>
      </c>
      <c r="S26" s="99">
        <v>180.35644165002901</v>
      </c>
      <c r="T26" s="99">
        <v>157.73635363123228</v>
      </c>
      <c r="U26" s="99">
        <v>158.08671210219023</v>
      </c>
      <c r="V26" s="99">
        <v>163.94881236518131</v>
      </c>
      <c r="W26" s="99">
        <v>170.11381921188766</v>
      </c>
      <c r="DA26" s="63" t="s">
        <v>2769</v>
      </c>
    </row>
    <row r="27" spans="1:105" ht="12" customHeight="1" x14ac:dyDescent="0.25">
      <c r="A27" s="97" t="s">
        <v>53</v>
      </c>
      <c r="B27" s="99">
        <v>2.94878976770541</v>
      </c>
      <c r="C27" s="99">
        <v>2.6807241954474881</v>
      </c>
      <c r="D27" s="99">
        <v>2.5482031412326025</v>
      </c>
      <c r="E27" s="99">
        <v>2.2959226071893735</v>
      </c>
      <c r="F27" s="99">
        <v>2.1801380785517468</v>
      </c>
      <c r="G27" s="99">
        <v>2.275161947951585</v>
      </c>
      <c r="H27" s="99">
        <v>2.1063781950486979</v>
      </c>
      <c r="I27" s="99">
        <v>2.0854668405973547</v>
      </c>
      <c r="J27" s="99">
        <v>2.25287161296496</v>
      </c>
      <c r="K27" s="99">
        <v>1.8284325688078817</v>
      </c>
      <c r="L27" s="99">
        <v>2.270241280708293</v>
      </c>
      <c r="M27" s="99">
        <v>1.8090226420391859</v>
      </c>
      <c r="N27" s="99">
        <v>2.0088267537638047</v>
      </c>
      <c r="O27" s="99">
        <v>2.3561509261670057</v>
      </c>
      <c r="P27" s="99">
        <v>1.9347422647036889</v>
      </c>
      <c r="Q27" s="99">
        <v>1.964413631656877</v>
      </c>
      <c r="R27" s="99">
        <v>1.9837048932193078</v>
      </c>
      <c r="S27" s="99">
        <v>2.3086576797146581</v>
      </c>
      <c r="T27" s="99">
        <v>2.0665256557875145</v>
      </c>
      <c r="U27" s="99">
        <v>2.1224099935343594</v>
      </c>
      <c r="V27" s="99">
        <v>2.2621980134162647</v>
      </c>
      <c r="W27" s="99">
        <v>2.4102642241890373</v>
      </c>
      <c r="DA27" s="63" t="s">
        <v>2770</v>
      </c>
    </row>
    <row r="28" spans="1:105" ht="12.95" customHeight="1" x14ac:dyDescent="0.25">
      <c r="A28" s="121" t="s">
        <v>92</v>
      </c>
      <c r="B28" s="123">
        <f t="shared" ref="B28:W28" si="13">B29</f>
        <v>4.5768461479792598E-3</v>
      </c>
      <c r="C28" s="123">
        <f t="shared" si="13"/>
        <v>5.6094003818434532E-3</v>
      </c>
      <c r="D28" s="123">
        <f t="shared" si="13"/>
        <v>6.3345983253014987E-3</v>
      </c>
      <c r="E28" s="123">
        <f t="shared" si="13"/>
        <v>9.6088152411871654E-3</v>
      </c>
      <c r="F28" s="123">
        <f t="shared" si="13"/>
        <v>5.6441891886160845E-3</v>
      </c>
      <c r="G28" s="123">
        <f t="shared" si="13"/>
        <v>6.3344752436311309E-3</v>
      </c>
      <c r="H28" s="123">
        <f t="shared" si="13"/>
        <v>9.6698617436156726E-3</v>
      </c>
      <c r="I28" s="123">
        <f t="shared" si="13"/>
        <v>1.1970163418561585E-2</v>
      </c>
      <c r="J28" s="123">
        <f t="shared" si="13"/>
        <v>1.2582392384093082E-2</v>
      </c>
      <c r="K28" s="123">
        <f t="shared" si="13"/>
        <v>1.5794894865696664E-2</v>
      </c>
      <c r="L28" s="123">
        <f t="shared" si="13"/>
        <v>1.9509858693620888E-2</v>
      </c>
      <c r="M28" s="123">
        <f t="shared" si="13"/>
        <v>1.883051597453542E-2</v>
      </c>
      <c r="N28" s="123">
        <f t="shared" si="13"/>
        <v>1.8937947438720078E-2</v>
      </c>
      <c r="O28" s="123">
        <f t="shared" si="13"/>
        <v>1.8487967759173704E-2</v>
      </c>
      <c r="P28" s="123">
        <f t="shared" si="13"/>
        <v>9.3963781272604577E-3</v>
      </c>
      <c r="Q28" s="123">
        <f t="shared" si="13"/>
        <v>1.2709242345522691E-2</v>
      </c>
      <c r="R28" s="123">
        <f t="shared" si="13"/>
        <v>6.3913307266452524E-3</v>
      </c>
      <c r="S28" s="123">
        <f t="shared" si="13"/>
        <v>8.4830794890462906E-3</v>
      </c>
      <c r="T28" s="123">
        <f t="shared" si="13"/>
        <v>9.5740410130016468E-3</v>
      </c>
      <c r="U28" s="123">
        <f t="shared" si="13"/>
        <v>1.2731978285008261E-2</v>
      </c>
      <c r="V28" s="123">
        <f t="shared" si="13"/>
        <v>1.4228323504958413E-2</v>
      </c>
      <c r="W28" s="123">
        <f t="shared" si="13"/>
        <v>1.2340823175978914E-2</v>
      </c>
      <c r="DA28" s="130" t="s">
        <v>2771</v>
      </c>
    </row>
    <row r="29" spans="1:105" ht="12" customHeight="1" x14ac:dyDescent="0.25">
      <c r="A29" s="97" t="s">
        <v>53</v>
      </c>
      <c r="B29" s="99">
        <f>RES_hhdet_fech!B29/RES_summary!B$19</f>
        <v>4.5768461479792598E-3</v>
      </c>
      <c r="C29" s="99">
        <f>RES_hhdet_fech!C29/RES_summary!C$19</f>
        <v>5.6094003818434532E-3</v>
      </c>
      <c r="D29" s="99">
        <f>RES_hhdet_fech!D29/RES_summary!D$19</f>
        <v>6.3345983253014987E-3</v>
      </c>
      <c r="E29" s="99">
        <f>RES_hhdet_fech!E29/RES_summary!E$19</f>
        <v>9.6088152411871654E-3</v>
      </c>
      <c r="F29" s="99">
        <f>RES_hhdet_fech!F29/RES_summary!F$19</f>
        <v>5.6441891886160845E-3</v>
      </c>
      <c r="G29" s="99">
        <f>RES_hhdet_fech!G29/RES_summary!G$19</f>
        <v>6.3344752436311309E-3</v>
      </c>
      <c r="H29" s="99">
        <f>RES_hhdet_fech!H29/RES_summary!H$19</f>
        <v>9.6698617436156726E-3</v>
      </c>
      <c r="I29" s="99">
        <f>RES_hhdet_fech!I29/RES_summary!I$19</f>
        <v>1.1970163418561585E-2</v>
      </c>
      <c r="J29" s="99">
        <f>RES_hhdet_fech!J29/RES_summary!J$19</f>
        <v>1.2582392384093082E-2</v>
      </c>
      <c r="K29" s="99">
        <f>RES_hhdet_fech!K29/RES_summary!K$19</f>
        <v>1.5794894865696664E-2</v>
      </c>
      <c r="L29" s="99">
        <f>RES_hhdet_fech!L29/RES_summary!L$19</f>
        <v>1.9509858693620888E-2</v>
      </c>
      <c r="M29" s="99">
        <f>RES_hhdet_fech!M29/RES_summary!M$19</f>
        <v>1.883051597453542E-2</v>
      </c>
      <c r="N29" s="99">
        <f>RES_hhdet_fech!N29/RES_summary!N$19</f>
        <v>1.8937947438720078E-2</v>
      </c>
      <c r="O29" s="99">
        <f>RES_hhdet_fech!O29/RES_summary!O$19</f>
        <v>1.8487967759173704E-2</v>
      </c>
      <c r="P29" s="99">
        <f>RES_hhdet_fech!P29/RES_summary!P$19</f>
        <v>9.3963781272604577E-3</v>
      </c>
      <c r="Q29" s="99">
        <f>RES_hhdet_fech!Q29/RES_summary!Q$19</f>
        <v>1.2709242345522691E-2</v>
      </c>
      <c r="R29" s="99">
        <f>RES_hhdet_fech!R29/RES_summary!R$19</f>
        <v>6.3913307266452524E-3</v>
      </c>
      <c r="S29" s="99">
        <f>RES_hhdet_fech!S29/RES_summary!S$19</f>
        <v>8.4830794890462906E-3</v>
      </c>
      <c r="T29" s="99">
        <f>RES_hhdet_fech!T29/RES_summary!T$19</f>
        <v>9.5740410130016468E-3</v>
      </c>
      <c r="U29" s="99">
        <f>RES_hhdet_fech!U29/RES_summary!U$19</f>
        <v>1.2731978285008261E-2</v>
      </c>
      <c r="V29" s="99">
        <f>RES_hhdet_fech!V29/RES_summary!V$19</f>
        <v>1.4228323504958413E-2</v>
      </c>
      <c r="W29" s="99">
        <f>RES_hhdet_fech!W29/RES_summary!W$19</f>
        <v>1.2340823175978914E-2</v>
      </c>
      <c r="DA29" s="63" t="s">
        <v>2772</v>
      </c>
    </row>
    <row r="30" spans="1:105" ht="12" customHeight="1" x14ac:dyDescent="0.25">
      <c r="A30" s="121" t="s">
        <v>55</v>
      </c>
      <c r="B30" s="123">
        <v>27.718005373280757</v>
      </c>
      <c r="C30" s="123">
        <v>28.374023558322161</v>
      </c>
      <c r="D30" s="123">
        <v>29.375608097180415</v>
      </c>
      <c r="E30" s="123">
        <v>29.123781171436988</v>
      </c>
      <c r="F30" s="123">
        <v>28.733919804932341</v>
      </c>
      <c r="G30" s="123">
        <v>26.248657248301186</v>
      </c>
      <c r="H30" s="123">
        <v>26.537934320843135</v>
      </c>
      <c r="I30" s="123">
        <v>26.687700724315082</v>
      </c>
      <c r="J30" s="123">
        <v>26.75759369281532</v>
      </c>
      <c r="K30" s="123">
        <v>28.90187773581544</v>
      </c>
      <c r="L30" s="123">
        <v>29.340767855624232</v>
      </c>
      <c r="M30" s="123">
        <v>28.807461762382868</v>
      </c>
      <c r="N30" s="123">
        <v>29.556758143264258</v>
      </c>
      <c r="O30" s="123">
        <v>29.232000917215505</v>
      </c>
      <c r="P30" s="123">
        <v>28.716484738889857</v>
      </c>
      <c r="Q30" s="123">
        <v>28.481002752472104</v>
      </c>
      <c r="R30" s="123">
        <v>28.144744589370358</v>
      </c>
      <c r="S30" s="123">
        <v>27.209845823789021</v>
      </c>
      <c r="T30" s="123">
        <v>25.97699789752911</v>
      </c>
      <c r="U30" s="123">
        <v>26.539317189032854</v>
      </c>
      <c r="V30" s="123">
        <v>25.877065673479756</v>
      </c>
      <c r="W30" s="123">
        <v>28.8971899890422</v>
      </c>
      <c r="DA30" s="130" t="s">
        <v>2773</v>
      </c>
    </row>
    <row r="31" spans="1:105" ht="12" customHeight="1" x14ac:dyDescent="0.25">
      <c r="A31" s="97" t="s">
        <v>141</v>
      </c>
      <c r="B31" s="99">
        <v>35.321076734727939</v>
      </c>
      <c r="C31" s="99">
        <v>31.2827882183174</v>
      </c>
      <c r="D31" s="99">
        <v>33.837706807016446</v>
      </c>
      <c r="E31" s="99">
        <v>30.894174118615549</v>
      </c>
      <c r="F31" s="99">
        <v>30.468346563028756</v>
      </c>
      <c r="G31" s="99">
        <v>34.52515058464612</v>
      </c>
      <c r="H31" s="99">
        <v>31.985419245968536</v>
      </c>
      <c r="I31" s="99">
        <v>34.003664026661816</v>
      </c>
      <c r="J31" s="99">
        <v>37.23821287155279</v>
      </c>
      <c r="K31" s="99">
        <v>29.948478254898703</v>
      </c>
      <c r="L31" s="99">
        <v>32.903406544732739</v>
      </c>
      <c r="M31" s="99">
        <v>35.648582521661879</v>
      </c>
      <c r="N31" s="99">
        <v>35.765446012957369</v>
      </c>
      <c r="O31" s="99">
        <v>32.838206232341889</v>
      </c>
      <c r="P31" s="99">
        <v>34.549415661813825</v>
      </c>
      <c r="Q31" s="99">
        <v>35.373812479301364</v>
      </c>
      <c r="R31" s="99">
        <v>30.568452268062849</v>
      </c>
      <c r="S31" s="99">
        <v>31.371809498676065</v>
      </c>
      <c r="T31" s="99">
        <v>29.039495870137248</v>
      </c>
      <c r="U31" s="99">
        <v>28.677255382154637</v>
      </c>
      <c r="V31" s="99">
        <v>26.607951337903234</v>
      </c>
      <c r="W31" s="99">
        <v>32.35322869435867</v>
      </c>
      <c r="DA31" s="63" t="s">
        <v>2774</v>
      </c>
    </row>
    <row r="32" spans="1:105" ht="12" customHeight="1" x14ac:dyDescent="0.25">
      <c r="A32" s="97" t="s">
        <v>140</v>
      </c>
      <c r="B32" s="99">
        <v>26.544063472635326</v>
      </c>
      <c r="C32" s="99">
        <v>23.495375923248723</v>
      </c>
      <c r="D32" s="99">
        <v>25.447821593490666</v>
      </c>
      <c r="E32" s="99">
        <v>23.286135863248145</v>
      </c>
      <c r="F32" s="99">
        <v>23.254786175632461</v>
      </c>
      <c r="G32" s="99">
        <v>26.277052576807048</v>
      </c>
      <c r="H32" s="99">
        <v>23.687102148562253</v>
      </c>
      <c r="I32" s="99">
        <v>25.508090809172302</v>
      </c>
      <c r="J32" s="99">
        <v>28.358182142345495</v>
      </c>
      <c r="K32" s="99">
        <v>22.875482848367241</v>
      </c>
      <c r="L32" s="99">
        <v>24.61521208494921</v>
      </c>
      <c r="M32" s="99">
        <v>27.129631277177651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2775</v>
      </c>
    </row>
    <row r="33" spans="1:105" ht="12" customHeight="1" x14ac:dyDescent="0.25">
      <c r="A33" s="100" t="s">
        <v>50</v>
      </c>
      <c r="B33" s="102">
        <v>13.236472795849744</v>
      </c>
      <c r="C33" s="102">
        <v>11.675450911695421</v>
      </c>
      <c r="D33" s="102">
        <v>12.658752193819858</v>
      </c>
      <c r="E33" s="102">
        <v>11.496234045981742</v>
      </c>
      <c r="F33" s="102">
        <v>11.456361222995138</v>
      </c>
      <c r="G33" s="102">
        <v>12.780714214024485</v>
      </c>
      <c r="H33" s="102">
        <v>9.7911354791631791</v>
      </c>
      <c r="I33" s="102">
        <v>11.048127025869714</v>
      </c>
      <c r="J33" s="102">
        <v>13.206679405475713</v>
      </c>
      <c r="K33" s="102">
        <v>10.790879604257531</v>
      </c>
      <c r="L33" s="102">
        <v>10.42491670422246</v>
      </c>
      <c r="M33" s="102">
        <v>12.430657938724552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2776</v>
      </c>
    </row>
    <row r="34" spans="1:105" ht="12" customHeight="1" x14ac:dyDescent="0.25">
      <c r="A34" s="103" t="s">
        <v>52</v>
      </c>
      <c r="B34" s="105">
        <v>13.307590676785578</v>
      </c>
      <c r="C34" s="105">
        <v>11.819925011553304</v>
      </c>
      <c r="D34" s="105">
        <v>12.789069399670806</v>
      </c>
      <c r="E34" s="105">
        <v>11.789901817266397</v>
      </c>
      <c r="F34" s="105">
        <v>11.798424952637323</v>
      </c>
      <c r="G34" s="105">
        <v>13.496338362782563</v>
      </c>
      <c r="H34" s="105">
        <v>13.895966669399073</v>
      </c>
      <c r="I34" s="105">
        <v>14.459963783302587</v>
      </c>
      <c r="J34" s="105">
        <v>15.151502736869778</v>
      </c>
      <c r="K34" s="105">
        <v>12.084603244109708</v>
      </c>
      <c r="L34" s="105">
        <v>14.19029538072675</v>
      </c>
      <c r="M34" s="105">
        <v>14.698973338453095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2777</v>
      </c>
    </row>
    <row r="35" spans="1:105" ht="12" customHeight="1" x14ac:dyDescent="0.25">
      <c r="A35" s="106" t="s">
        <v>122</v>
      </c>
      <c r="B35" s="102">
        <v>28.911022458586899</v>
      </c>
      <c r="C35" s="102">
        <v>29.784992905028634</v>
      </c>
      <c r="D35" s="102">
        <v>30.778970965726476</v>
      </c>
      <c r="E35" s="102">
        <v>30.678216118028026</v>
      </c>
      <c r="F35" s="102">
        <v>30.499268346713251</v>
      </c>
      <c r="G35" s="102">
        <v>28.026047395210185</v>
      </c>
      <c r="H35" s="102">
        <v>28.885181577000626</v>
      </c>
      <c r="I35" s="102">
        <v>28.902760177345382</v>
      </c>
      <c r="J35" s="102">
        <v>28.810161505137078</v>
      </c>
      <c r="K35" s="102">
        <v>31.513859267669151</v>
      </c>
      <c r="L35" s="102">
        <v>32.177666684481729</v>
      </c>
      <c r="M35" s="102">
        <v>31.387474895263423</v>
      </c>
      <c r="N35" s="102">
        <v>32.251834656001613</v>
      </c>
      <c r="O35" s="102">
        <v>32.171534902506238</v>
      </c>
      <c r="P35" s="102">
        <v>31.492398384754807</v>
      </c>
      <c r="Q35" s="102">
        <v>31.476131018741942</v>
      </c>
      <c r="R35" s="102">
        <v>31.222587925903561</v>
      </c>
      <c r="S35" s="102">
        <v>30.02350742055096</v>
      </c>
      <c r="T35" s="102">
        <v>28.379753022004451</v>
      </c>
      <c r="U35" s="102">
        <v>28.875968107804059</v>
      </c>
      <c r="V35" s="102">
        <v>28.010840812975896</v>
      </c>
      <c r="W35" s="102">
        <v>31.069203974599066</v>
      </c>
      <c r="DA35" s="131" t="s">
        <v>2778</v>
      </c>
    </row>
    <row r="36" spans="1:105" ht="12" customHeight="1" x14ac:dyDescent="0.25">
      <c r="A36" s="107" t="s">
        <v>121</v>
      </c>
      <c r="B36" s="105">
        <v>23.034247726207361</v>
      </c>
      <c r="C36" s="105">
        <v>23.743193701183213</v>
      </c>
      <c r="D36" s="105">
        <v>24.59514358901086</v>
      </c>
      <c r="E36" s="105">
        <v>24.536090738132426</v>
      </c>
      <c r="F36" s="105">
        <v>24.451820718959539</v>
      </c>
      <c r="G36" s="105">
        <v>22.557975036992541</v>
      </c>
      <c r="H36" s="105">
        <v>22.87459893767673</v>
      </c>
      <c r="I36" s="105">
        <v>23.114319978296731</v>
      </c>
      <c r="J36" s="105">
        <v>23.292999075419679</v>
      </c>
      <c r="K36" s="105">
        <v>25.583079040186252</v>
      </c>
      <c r="L36" s="105">
        <v>25.725494889765852</v>
      </c>
      <c r="M36" s="105">
        <v>25.384134315113776</v>
      </c>
      <c r="N36" s="105">
        <v>26.119210645338768</v>
      </c>
      <c r="O36" s="105">
        <v>25.754345236373773</v>
      </c>
      <c r="P36" s="105">
        <v>25.364538407089089</v>
      </c>
      <c r="Q36" s="105">
        <v>24.934079456354493</v>
      </c>
      <c r="R36" s="105">
        <v>24.659134634616265</v>
      </c>
      <c r="S36" s="105">
        <v>24.161944666318092</v>
      </c>
      <c r="T36" s="105">
        <v>23.297920852509186</v>
      </c>
      <c r="U36" s="105">
        <v>23.964158317836901</v>
      </c>
      <c r="V36" s="105">
        <v>23.529102520234687</v>
      </c>
      <c r="W36" s="105">
        <v>26.403449577534506</v>
      </c>
      <c r="DA36" s="132" t="s">
        <v>2779</v>
      </c>
    </row>
    <row r="37" spans="1:105" ht="12" customHeight="1" x14ac:dyDescent="0.25">
      <c r="A37" s="108" t="s">
        <v>53</v>
      </c>
      <c r="B37" s="99">
        <v>10.824163215256654</v>
      </c>
      <c r="C37" s="99">
        <v>11.102987679948782</v>
      </c>
      <c r="D37" s="99">
        <v>11.508916147971927</v>
      </c>
      <c r="E37" s="99">
        <v>11.35653966431769</v>
      </c>
      <c r="F37" s="99">
        <v>11.235355332818994</v>
      </c>
      <c r="G37" s="99">
        <v>10.317615905638997</v>
      </c>
      <c r="H37" s="99">
        <v>8.8756874189201671</v>
      </c>
      <c r="I37" s="99">
        <v>9.3865165596452869</v>
      </c>
      <c r="J37" s="99">
        <v>10.175119759645355</v>
      </c>
      <c r="K37" s="99">
        <v>11.412155992790114</v>
      </c>
      <c r="L37" s="99">
        <v>10.275698154040237</v>
      </c>
      <c r="M37" s="99">
        <v>10.922858960290572</v>
      </c>
      <c r="N37" s="99">
        <v>11.038216614963011</v>
      </c>
      <c r="O37" s="99">
        <v>9.4332979647419322</v>
      </c>
      <c r="P37" s="99">
        <v>9.3409890375833342</v>
      </c>
      <c r="Q37" s="99">
        <v>7.3691333535206986</v>
      </c>
      <c r="R37" s="99">
        <v>6.6001406168349428</v>
      </c>
      <c r="S37" s="99">
        <v>7.4959813421602091</v>
      </c>
      <c r="T37" s="99">
        <v>8.1726504358069256</v>
      </c>
      <c r="U37" s="99">
        <v>8.5907709696932919</v>
      </c>
      <c r="V37" s="99">
        <v>8.5815879156002453</v>
      </c>
      <c r="W37" s="99">
        <v>9.9881038885627209</v>
      </c>
      <c r="DA37" s="63" t="s">
        <v>2780</v>
      </c>
    </row>
    <row r="38" spans="1:105" ht="12" customHeight="1" x14ac:dyDescent="0.25">
      <c r="A38" s="108" t="s">
        <v>52</v>
      </c>
      <c r="B38" s="99">
        <v>12.210084510950709</v>
      </c>
      <c r="C38" s="99">
        <v>12.640206021234432</v>
      </c>
      <c r="D38" s="99">
        <v>13.086227441038929</v>
      </c>
      <c r="E38" s="99">
        <v>13.179551073814741</v>
      </c>
      <c r="F38" s="99">
        <v>13.216465386140545</v>
      </c>
      <c r="G38" s="99">
        <v>12.240359131353541</v>
      </c>
      <c r="H38" s="99">
        <v>13.998911518756564</v>
      </c>
      <c r="I38" s="99">
        <v>13.727803418651442</v>
      </c>
      <c r="J38" s="99">
        <v>13.117879315774328</v>
      </c>
      <c r="K38" s="99">
        <v>14.170923047396135</v>
      </c>
      <c r="L38" s="99">
        <v>15.449796735725617</v>
      </c>
      <c r="M38" s="99">
        <v>14.46127535482321</v>
      </c>
      <c r="N38" s="99">
        <v>15.080994030375757</v>
      </c>
      <c r="O38" s="99">
        <v>16.321047271631837</v>
      </c>
      <c r="P38" s="99">
        <v>16.023549369505755</v>
      </c>
      <c r="Q38" s="99">
        <v>17.564946102833794</v>
      </c>
      <c r="R38" s="99">
        <v>18.058994017781323</v>
      </c>
      <c r="S38" s="99">
        <v>16.665963324157886</v>
      </c>
      <c r="T38" s="99">
        <v>15.125270416702262</v>
      </c>
      <c r="U38" s="99">
        <v>15.373387348143611</v>
      </c>
      <c r="V38" s="99">
        <v>14.947514604634446</v>
      </c>
      <c r="W38" s="99">
        <v>16.415345688971787</v>
      </c>
      <c r="DA38" s="63" t="s">
        <v>2781</v>
      </c>
    </row>
    <row r="39" spans="1:105" ht="12" customHeight="1" x14ac:dyDescent="0.25">
      <c r="A39" s="121" t="s">
        <v>54</v>
      </c>
      <c r="B39" s="123">
        <v>3.9206990374590553</v>
      </c>
      <c r="C39" s="123">
        <v>4.4774227803171405</v>
      </c>
      <c r="D39" s="123">
        <v>4.6642141625553233</v>
      </c>
      <c r="E39" s="123">
        <v>4.5903925286102574</v>
      </c>
      <c r="F39" s="123">
        <v>4.8383392746716369</v>
      </c>
      <c r="G39" s="123">
        <v>3.8844983391909387</v>
      </c>
      <c r="H39" s="123">
        <v>4.4780172638111368</v>
      </c>
      <c r="I39" s="123">
        <v>3.8875726702002478</v>
      </c>
      <c r="J39" s="123">
        <v>4.1970847130496631</v>
      </c>
      <c r="K39" s="123">
        <v>5.2946042144376628</v>
      </c>
      <c r="L39" s="123">
        <v>5.3246017064702071</v>
      </c>
      <c r="M39" s="123">
        <v>5.23384471645607</v>
      </c>
      <c r="N39" s="123">
        <v>5.3522337649682665</v>
      </c>
      <c r="O39" s="123">
        <v>5.1656999871107416</v>
      </c>
      <c r="P39" s="123">
        <v>5.3607017528985326</v>
      </c>
      <c r="Q39" s="123">
        <v>5.1709899850722518</v>
      </c>
      <c r="R39" s="123">
        <v>5.2661785936063019</v>
      </c>
      <c r="S39" s="123">
        <v>5.2286312793093215</v>
      </c>
      <c r="T39" s="123">
        <v>5.1081329367012884</v>
      </c>
      <c r="U39" s="123">
        <v>5.1684262813437147</v>
      </c>
      <c r="V39" s="123">
        <v>5.0016536542353505</v>
      </c>
      <c r="W39" s="123">
        <v>5.5211504504288484</v>
      </c>
      <c r="DA39" s="130" t="s">
        <v>2782</v>
      </c>
    </row>
    <row r="40" spans="1:105" ht="12" customHeight="1" x14ac:dyDescent="0.25">
      <c r="A40" s="97" t="s">
        <v>50</v>
      </c>
      <c r="B40" s="99">
        <v>4.8717891735297556</v>
      </c>
      <c r="C40" s="99">
        <v>5.5758398542332204</v>
      </c>
      <c r="D40" s="99">
        <v>5.854720801489294</v>
      </c>
      <c r="E40" s="99">
        <v>5.5414391046303448</v>
      </c>
      <c r="F40" s="99">
        <v>5.9787747757600913</v>
      </c>
      <c r="G40" s="99">
        <v>4.9654194538380239</v>
      </c>
      <c r="H40" s="99">
        <v>5.6386296831529972</v>
      </c>
      <c r="I40" s="99">
        <v>4.8982385974444442</v>
      </c>
      <c r="J40" s="99">
        <v>5.2259554511820383</v>
      </c>
      <c r="K40" s="99">
        <v>6.7711235231546976</v>
      </c>
      <c r="L40" s="99">
        <v>7.239541198548797</v>
      </c>
      <c r="M40" s="99">
        <v>6.6816542625091815</v>
      </c>
      <c r="N40" s="99">
        <v>5.6792906757593533</v>
      </c>
      <c r="O40" s="99">
        <v>5.6496676872711067</v>
      </c>
      <c r="P40" s="99">
        <v>6.3094284397969167</v>
      </c>
      <c r="Q40" s="99">
        <v>7.0125400108123008</v>
      </c>
      <c r="R40" s="99">
        <v>7.3904038910584644</v>
      </c>
      <c r="S40" s="99">
        <v>7.0851517771020172</v>
      </c>
      <c r="T40" s="99">
        <v>6.559518974775508</v>
      </c>
      <c r="U40" s="99">
        <v>6.7220545648718542</v>
      </c>
      <c r="V40" s="99">
        <v>6.5078384900574271</v>
      </c>
      <c r="W40" s="99">
        <v>8.0629782500828924</v>
      </c>
      <c r="DA40" s="63" t="s">
        <v>2783</v>
      </c>
    </row>
    <row r="41" spans="1:105" ht="12" customHeight="1" x14ac:dyDescent="0.25">
      <c r="A41" s="109" t="s">
        <v>120</v>
      </c>
      <c r="B41" s="110">
        <v>3.9144440544050667</v>
      </c>
      <c r="C41" s="110">
        <v>4.4702799868811853</v>
      </c>
      <c r="D41" s="110">
        <v>4.6567880199802874</v>
      </c>
      <c r="E41" s="110">
        <v>4.5847118123771846</v>
      </c>
      <c r="F41" s="110">
        <v>4.8316172566745461</v>
      </c>
      <c r="G41" s="110">
        <v>3.8782051429258964</v>
      </c>
      <c r="H41" s="110">
        <v>4.4716138256684292</v>
      </c>
      <c r="I41" s="110">
        <v>3.8823383192607004</v>
      </c>
      <c r="J41" s="110">
        <v>4.1919337754538031</v>
      </c>
      <c r="K41" s="110">
        <v>5.2869773613490425</v>
      </c>
      <c r="L41" s="110">
        <v>5.3152137793493779</v>
      </c>
      <c r="M41" s="110">
        <v>5.2274227356128202</v>
      </c>
      <c r="N41" s="110">
        <v>5.3513123086139833</v>
      </c>
      <c r="O41" s="110">
        <v>5.1647994469723892</v>
      </c>
      <c r="P41" s="110">
        <v>5.3591110734234917</v>
      </c>
      <c r="Q41" s="110">
        <v>5.1675660031375097</v>
      </c>
      <c r="R41" s="110">
        <v>5.2619552347317704</v>
      </c>
      <c r="S41" s="110">
        <v>5.2248404260628893</v>
      </c>
      <c r="T41" s="110">
        <v>5.1052332873244692</v>
      </c>
      <c r="U41" s="110">
        <v>5.1657745061609859</v>
      </c>
      <c r="V41" s="110">
        <v>4.9992110272970613</v>
      </c>
      <c r="W41" s="110">
        <v>5.5170357422414185</v>
      </c>
      <c r="DA41" s="60" t="s">
        <v>2784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251.71776719861765</v>
      </c>
      <c r="C43" s="118">
        <f t="shared" si="14"/>
        <v>248.35203048190033</v>
      </c>
      <c r="D43" s="118">
        <f t="shared" si="14"/>
        <v>237.912599018252</v>
      </c>
      <c r="E43" s="118">
        <f t="shared" si="14"/>
        <v>236.82041210838378</v>
      </c>
      <c r="F43" s="118">
        <f t="shared" si="14"/>
        <v>234.52092449249264</v>
      </c>
      <c r="G43" s="118">
        <f t="shared" si="14"/>
        <v>229.37845254219866</v>
      </c>
      <c r="H43" s="118">
        <f t="shared" si="14"/>
        <v>229.6954600623078</v>
      </c>
      <c r="I43" s="118">
        <f t="shared" si="14"/>
        <v>211.03806731478488</v>
      </c>
      <c r="J43" s="118">
        <f t="shared" si="14"/>
        <v>221.04329010230811</v>
      </c>
      <c r="K43" s="118">
        <f t="shared" si="14"/>
        <v>219.03127068783053</v>
      </c>
      <c r="L43" s="118">
        <f t="shared" si="14"/>
        <v>246.1363892073839</v>
      </c>
      <c r="M43" s="118">
        <f t="shared" si="14"/>
        <v>223.03478809932841</v>
      </c>
      <c r="N43" s="118">
        <f t="shared" si="14"/>
        <v>212.47598077436726</v>
      </c>
      <c r="O43" s="118">
        <f t="shared" si="14"/>
        <v>227.16748556959692</v>
      </c>
      <c r="P43" s="118">
        <f t="shared" si="14"/>
        <v>201.17032516896469</v>
      </c>
      <c r="Q43" s="118">
        <f t="shared" si="14"/>
        <v>211.54993191948859</v>
      </c>
      <c r="R43" s="118">
        <f t="shared" ref="R43:V43" si="15">R44+R47+R49+R58</f>
        <v>214.06850042924964</v>
      </c>
      <c r="S43" s="118">
        <f t="shared" si="15"/>
        <v>216.70706789350683</v>
      </c>
      <c r="T43" s="118">
        <f t="shared" si="15"/>
        <v>196.15548109899905</v>
      </c>
      <c r="U43" s="118">
        <f t="shared" si="15"/>
        <v>200.88880286512446</v>
      </c>
      <c r="V43" s="118">
        <f t="shared" si="15"/>
        <v>209.90376170390337</v>
      </c>
      <c r="W43" s="118">
        <f t="shared" ref="W43" si="16">W44+W47+W49+W58</f>
        <v>224.6584958787372</v>
      </c>
      <c r="DA43" s="129" t="s">
        <v>2785</v>
      </c>
    </row>
    <row r="44" spans="1:105" ht="12.95" customHeight="1" x14ac:dyDescent="0.25">
      <c r="A44" s="121" t="s">
        <v>57</v>
      </c>
      <c r="B44" s="123">
        <f t="shared" ref="B44:Q44" si="17">SUM(B45:B46)</f>
        <v>215.14960220802459</v>
      </c>
      <c r="C44" s="123">
        <f t="shared" si="17"/>
        <v>211.19484282499232</v>
      </c>
      <c r="D44" s="123">
        <f t="shared" si="17"/>
        <v>198.86922108175273</v>
      </c>
      <c r="E44" s="123">
        <f t="shared" si="17"/>
        <v>197.71365989386251</v>
      </c>
      <c r="F44" s="123">
        <f t="shared" si="17"/>
        <v>195.22974910726853</v>
      </c>
      <c r="G44" s="123">
        <f t="shared" si="17"/>
        <v>194.22987962313087</v>
      </c>
      <c r="H44" s="123">
        <f t="shared" si="17"/>
        <v>192.39335570216687</v>
      </c>
      <c r="I44" s="123">
        <f t="shared" si="17"/>
        <v>175.40941422445425</v>
      </c>
      <c r="J44" s="123">
        <f t="shared" si="17"/>
        <v>184.43045404707681</v>
      </c>
      <c r="K44" s="123">
        <f t="shared" si="17"/>
        <v>179.66375784768897</v>
      </c>
      <c r="L44" s="123">
        <f t="shared" si="17"/>
        <v>205.65770982726553</v>
      </c>
      <c r="M44" s="123">
        <f t="shared" si="17"/>
        <v>182.48409594569699</v>
      </c>
      <c r="N44" s="123">
        <f t="shared" si="17"/>
        <v>174.24658011570821</v>
      </c>
      <c r="O44" s="123">
        <f t="shared" si="17"/>
        <v>187.3428786689222</v>
      </c>
      <c r="P44" s="123">
        <f t="shared" si="17"/>
        <v>161.54151684143267</v>
      </c>
      <c r="Q44" s="123">
        <f t="shared" si="17"/>
        <v>173.28102360828316</v>
      </c>
      <c r="R44" s="123">
        <f t="shared" ref="R44:V44" si="18">SUM(R45:R46)</f>
        <v>176.40562073722529</v>
      </c>
      <c r="S44" s="123">
        <f t="shared" si="18"/>
        <v>179.59584948254471</v>
      </c>
      <c r="T44" s="123">
        <f t="shared" si="18"/>
        <v>161.85004773795072</v>
      </c>
      <c r="U44" s="123">
        <f t="shared" si="18"/>
        <v>166.15895126770138</v>
      </c>
      <c r="V44" s="123">
        <f t="shared" si="18"/>
        <v>175.35670592190573</v>
      </c>
      <c r="W44" s="123">
        <f t="shared" ref="W44" si="19">SUM(W45:W46)</f>
        <v>186.45724520623813</v>
      </c>
      <c r="DA44" s="130" t="s">
        <v>2786</v>
      </c>
    </row>
    <row r="45" spans="1:105" ht="12" customHeight="1" x14ac:dyDescent="0.25">
      <c r="A45" s="97" t="s">
        <v>216</v>
      </c>
      <c r="B45" s="99">
        <v>212.29076690081271</v>
      </c>
      <c r="C45" s="99">
        <v>208.43024685679683</v>
      </c>
      <c r="D45" s="99">
        <v>196.31651850161197</v>
      </c>
      <c r="E45" s="99">
        <v>195.20623615958331</v>
      </c>
      <c r="F45" s="99">
        <v>192.81416223117034</v>
      </c>
      <c r="G45" s="99">
        <v>192.08926536474721</v>
      </c>
      <c r="H45" s="99">
        <v>190.23910113817249</v>
      </c>
      <c r="I45" s="99">
        <v>173.49459317439383</v>
      </c>
      <c r="J45" s="99">
        <v>182.4126698968158</v>
      </c>
      <c r="K45" s="99">
        <v>177.68345720290208</v>
      </c>
      <c r="L45" s="99">
        <v>203.36053085602668</v>
      </c>
      <c r="M45" s="99">
        <v>180.41750805263217</v>
      </c>
      <c r="N45" s="99">
        <v>172.23110616251566</v>
      </c>
      <c r="O45" s="99">
        <v>185.11863381696816</v>
      </c>
      <c r="P45" s="99">
        <v>159.62159712134485</v>
      </c>
      <c r="Q45" s="99">
        <v>171.21233134194634</v>
      </c>
      <c r="R45" s="99">
        <v>174.27854893664156</v>
      </c>
      <c r="S45" s="99">
        <v>177.3906954200549</v>
      </c>
      <c r="T45" s="99">
        <v>159.82943741961788</v>
      </c>
      <c r="U45" s="99">
        <v>164.05439652982628</v>
      </c>
      <c r="V45" s="99">
        <v>173.11063800730929</v>
      </c>
      <c r="W45" s="99">
        <v>184.03714306526663</v>
      </c>
      <c r="DA45" s="63" t="s">
        <v>2787</v>
      </c>
    </row>
    <row r="46" spans="1:105" ht="12" customHeight="1" x14ac:dyDescent="0.25">
      <c r="A46" s="97" t="s">
        <v>53</v>
      </c>
      <c r="B46" s="99">
        <v>2.8588353072118848</v>
      </c>
      <c r="C46" s="99">
        <v>2.7645959681954984</v>
      </c>
      <c r="D46" s="99">
        <v>2.5527025801407572</v>
      </c>
      <c r="E46" s="99">
        <v>2.5074237342792074</v>
      </c>
      <c r="F46" s="99">
        <v>2.4155868760981964</v>
      </c>
      <c r="G46" s="99">
        <v>2.1406142583836618</v>
      </c>
      <c r="H46" s="99">
        <v>2.1542545639943773</v>
      </c>
      <c r="I46" s="99">
        <v>1.914821050060413</v>
      </c>
      <c r="J46" s="99">
        <v>2.0177841502610057</v>
      </c>
      <c r="K46" s="99">
        <v>1.980300644786894</v>
      </c>
      <c r="L46" s="99">
        <v>2.2971789712388508</v>
      </c>
      <c r="M46" s="99">
        <v>2.0665878930648192</v>
      </c>
      <c r="N46" s="99">
        <v>2.0154739531925436</v>
      </c>
      <c r="O46" s="99">
        <v>2.2242448519540496</v>
      </c>
      <c r="P46" s="99">
        <v>1.9199197200878211</v>
      </c>
      <c r="Q46" s="99">
        <v>2.0686922663368228</v>
      </c>
      <c r="R46" s="99">
        <v>2.1270718005837255</v>
      </c>
      <c r="S46" s="99">
        <v>2.2051540624898025</v>
      </c>
      <c r="T46" s="99">
        <v>2.0206103183328459</v>
      </c>
      <c r="U46" s="99">
        <v>2.1045547378750973</v>
      </c>
      <c r="V46" s="99">
        <v>2.2460679145964293</v>
      </c>
      <c r="W46" s="99">
        <v>2.4201021409714936</v>
      </c>
      <c r="DA46" s="63" t="s">
        <v>2788</v>
      </c>
    </row>
    <row r="47" spans="1:105" ht="12.95" customHeight="1" x14ac:dyDescent="0.25">
      <c r="A47" s="121" t="s">
        <v>92</v>
      </c>
      <c r="B47" s="123">
        <f t="shared" ref="B47:W47" si="20">B48</f>
        <v>4.5853269122561003E-3</v>
      </c>
      <c r="C47" s="123">
        <f t="shared" si="20"/>
        <v>5.7390737432725892E-3</v>
      </c>
      <c r="D47" s="123">
        <f t="shared" si="20"/>
        <v>6.3735435785538018E-3</v>
      </c>
      <c r="E47" s="123">
        <f t="shared" si="20"/>
        <v>1.1483174130340773E-2</v>
      </c>
      <c r="F47" s="123">
        <f t="shared" si="20"/>
        <v>7.4497490277880413E-3</v>
      </c>
      <c r="G47" s="123">
        <f t="shared" si="20"/>
        <v>8.254058335559809E-3</v>
      </c>
      <c r="H47" s="123">
        <f t="shared" si="20"/>
        <v>1.0238473687243599E-2</v>
      </c>
      <c r="I47" s="123">
        <f t="shared" si="20"/>
        <v>1.0476800405695806E-2</v>
      </c>
      <c r="J47" s="123">
        <f t="shared" si="20"/>
        <v>9.4092208839603904E-3</v>
      </c>
      <c r="K47" s="123">
        <f t="shared" si="20"/>
        <v>9.5896309105254537E-3</v>
      </c>
      <c r="L47" s="123">
        <f t="shared" si="20"/>
        <v>1.0973641788047337E-2</v>
      </c>
      <c r="M47" s="123">
        <f t="shared" si="20"/>
        <v>1.0500504834488828E-2</v>
      </c>
      <c r="N47" s="123">
        <f t="shared" si="20"/>
        <v>1.275687626994945E-2</v>
      </c>
      <c r="O47" s="123">
        <f t="shared" si="20"/>
        <v>1.646029403253509E-2</v>
      </c>
      <c r="P47" s="123">
        <f t="shared" si="20"/>
        <v>1.0844977532871388E-2</v>
      </c>
      <c r="Q47" s="123">
        <f t="shared" si="20"/>
        <v>1.907515987642381E-2</v>
      </c>
      <c r="R47" s="123">
        <f t="shared" si="20"/>
        <v>1.1330103165315832E-2</v>
      </c>
      <c r="S47" s="123">
        <f t="shared" si="20"/>
        <v>1.4087026096292239E-2</v>
      </c>
      <c r="T47" s="123">
        <f t="shared" si="20"/>
        <v>1.277834762215674E-2</v>
      </c>
      <c r="U47" s="123">
        <f t="shared" si="20"/>
        <v>1.3372251459689287E-2</v>
      </c>
      <c r="V47" s="123">
        <f t="shared" si="20"/>
        <v>1.2265731310206592E-2</v>
      </c>
      <c r="W47" s="123">
        <f t="shared" si="20"/>
        <v>9.3677593496621046E-3</v>
      </c>
      <c r="DA47" s="130" t="s">
        <v>2789</v>
      </c>
    </row>
    <row r="48" spans="1:105" ht="12" customHeight="1" x14ac:dyDescent="0.25">
      <c r="A48" s="97" t="s">
        <v>53</v>
      </c>
      <c r="B48" s="99">
        <f>RES_hhdet_fech!B48/RES_summary!B$19</f>
        <v>4.5853269122561003E-3</v>
      </c>
      <c r="C48" s="99">
        <f>RES_hhdet_fech!C48/RES_summary!C$19</f>
        <v>5.7390737432725892E-3</v>
      </c>
      <c r="D48" s="99">
        <f>RES_hhdet_fech!D48/RES_summary!D$19</f>
        <v>6.3735435785538018E-3</v>
      </c>
      <c r="E48" s="99">
        <f>RES_hhdet_fech!E48/RES_summary!E$19</f>
        <v>1.1483174130340773E-2</v>
      </c>
      <c r="F48" s="99">
        <f>RES_hhdet_fech!F48/RES_summary!F$19</f>
        <v>7.4497490277880413E-3</v>
      </c>
      <c r="G48" s="99">
        <f>RES_hhdet_fech!G48/RES_summary!G$19</f>
        <v>8.254058335559809E-3</v>
      </c>
      <c r="H48" s="99">
        <f>RES_hhdet_fech!H48/RES_summary!H$19</f>
        <v>1.0238473687243599E-2</v>
      </c>
      <c r="I48" s="99">
        <f>RES_hhdet_fech!I48/RES_summary!I$19</f>
        <v>1.0476800405695806E-2</v>
      </c>
      <c r="J48" s="99">
        <f>RES_hhdet_fech!J48/RES_summary!J$19</f>
        <v>9.4092208839603904E-3</v>
      </c>
      <c r="K48" s="99">
        <f>RES_hhdet_fech!K48/RES_summary!K$19</f>
        <v>9.5896309105254537E-3</v>
      </c>
      <c r="L48" s="99">
        <f>RES_hhdet_fech!L48/RES_summary!L$19</f>
        <v>1.0973641788047337E-2</v>
      </c>
      <c r="M48" s="99">
        <f>RES_hhdet_fech!M48/RES_summary!M$19</f>
        <v>1.0500504834488828E-2</v>
      </c>
      <c r="N48" s="99">
        <f>RES_hhdet_fech!N48/RES_summary!N$19</f>
        <v>1.275687626994945E-2</v>
      </c>
      <c r="O48" s="99">
        <f>RES_hhdet_fech!O48/RES_summary!O$19</f>
        <v>1.646029403253509E-2</v>
      </c>
      <c r="P48" s="99">
        <f>RES_hhdet_fech!P48/RES_summary!P$19</f>
        <v>1.0844977532871388E-2</v>
      </c>
      <c r="Q48" s="99">
        <f>RES_hhdet_fech!Q48/RES_summary!Q$19</f>
        <v>1.907515987642381E-2</v>
      </c>
      <c r="R48" s="99">
        <f>RES_hhdet_fech!R48/RES_summary!R$19</f>
        <v>1.1330103165315832E-2</v>
      </c>
      <c r="S48" s="99">
        <f>RES_hhdet_fech!S48/RES_summary!S$19</f>
        <v>1.4087026096292239E-2</v>
      </c>
      <c r="T48" s="99">
        <f>RES_hhdet_fech!T48/RES_summary!T$19</f>
        <v>1.277834762215674E-2</v>
      </c>
      <c r="U48" s="99">
        <f>RES_hhdet_fech!U48/RES_summary!U$19</f>
        <v>1.3372251459689287E-2</v>
      </c>
      <c r="V48" s="99">
        <f>RES_hhdet_fech!V48/RES_summary!V$19</f>
        <v>1.2265731310206592E-2</v>
      </c>
      <c r="W48" s="99">
        <f>RES_hhdet_fech!W48/RES_summary!W$19</f>
        <v>9.3677593496621046E-3</v>
      </c>
      <c r="DA48" s="63" t="s">
        <v>2790</v>
      </c>
    </row>
    <row r="49" spans="1:105" ht="12" customHeight="1" x14ac:dyDescent="0.25">
      <c r="A49" s="121" t="s">
        <v>55</v>
      </c>
      <c r="B49" s="123">
        <v>32.642890111560703</v>
      </c>
      <c r="C49" s="123">
        <v>32.681963030953938</v>
      </c>
      <c r="D49" s="123">
        <v>34.387607215250512</v>
      </c>
      <c r="E49" s="123">
        <v>34.52057985751027</v>
      </c>
      <c r="F49" s="123">
        <v>34.452199970808415</v>
      </c>
      <c r="G49" s="123">
        <v>31.252964859721605</v>
      </c>
      <c r="H49" s="123">
        <v>32.806844852794221</v>
      </c>
      <c r="I49" s="123">
        <v>31.72447600284114</v>
      </c>
      <c r="J49" s="123">
        <v>32.403181927412234</v>
      </c>
      <c r="K49" s="123">
        <v>34.069673660793832</v>
      </c>
      <c r="L49" s="123">
        <v>35.159967276882526</v>
      </c>
      <c r="M49" s="123">
        <v>35.327297384601103</v>
      </c>
      <c r="N49" s="123">
        <v>32.870034484805849</v>
      </c>
      <c r="O49" s="123">
        <v>34.629438117365332</v>
      </c>
      <c r="P49" s="123">
        <v>34.234494867557842</v>
      </c>
      <c r="Q49" s="123">
        <v>33.058857631874503</v>
      </c>
      <c r="R49" s="123">
        <v>32.378319698985827</v>
      </c>
      <c r="S49" s="123">
        <v>31.872137292437802</v>
      </c>
      <c r="T49" s="123">
        <v>29.196886079830506</v>
      </c>
      <c r="U49" s="123">
        <v>29.555532138334215</v>
      </c>
      <c r="V49" s="123">
        <v>29.518378483043779</v>
      </c>
      <c r="W49" s="123">
        <v>32.641840890313283</v>
      </c>
      <c r="DA49" s="130" t="s">
        <v>2791</v>
      </c>
    </row>
    <row r="50" spans="1:105" ht="12" customHeight="1" x14ac:dyDescent="0.25">
      <c r="A50" s="97" t="s">
        <v>138</v>
      </c>
      <c r="B50" s="99">
        <v>36.431575911717673</v>
      </c>
      <c r="C50" s="99">
        <v>36.102282558157739</v>
      </c>
      <c r="D50" s="99">
        <v>38.48119370939785</v>
      </c>
      <c r="E50" s="99">
        <v>38.999171263747627</v>
      </c>
      <c r="F50" s="99">
        <v>38.770341562367825</v>
      </c>
      <c r="G50" s="99">
        <v>35.066008507036237</v>
      </c>
      <c r="H50" s="99">
        <v>37.433246386858904</v>
      </c>
      <c r="I50" s="99">
        <v>35.504361768969531</v>
      </c>
      <c r="J50" s="99">
        <v>36.77573505875668</v>
      </c>
      <c r="K50" s="99">
        <v>38.243055742758173</v>
      </c>
      <c r="L50" s="99">
        <v>39.962305042643237</v>
      </c>
      <c r="M50" s="99">
        <v>40.593127480518021</v>
      </c>
      <c r="N50" s="99">
        <v>35.811431149287408</v>
      </c>
      <c r="O50" s="99">
        <v>38.943108525383664</v>
      </c>
      <c r="P50" s="99">
        <v>38.826271963323919</v>
      </c>
      <c r="Q50" s="99">
        <v>36.978885248743381</v>
      </c>
      <c r="R50" s="99">
        <v>35.946157527694055</v>
      </c>
      <c r="S50" s="99">
        <v>35.61506594359966</v>
      </c>
      <c r="T50" s="99">
        <v>31.78192431237655</v>
      </c>
      <c r="U50" s="99">
        <v>31.800972201813842</v>
      </c>
      <c r="V50" s="99">
        <v>31.854590998677747</v>
      </c>
      <c r="W50" s="99">
        <v>34.827873536212707</v>
      </c>
      <c r="DA50" s="63" t="s">
        <v>2792</v>
      </c>
    </row>
    <row r="51" spans="1:105" ht="12" customHeight="1" x14ac:dyDescent="0.25">
      <c r="A51" s="97" t="s">
        <v>137</v>
      </c>
      <c r="B51" s="99">
        <v>26.017024528683304</v>
      </c>
      <c r="C51" s="99">
        <v>25.791345844732707</v>
      </c>
      <c r="D51" s="99">
        <v>27.541342364720546</v>
      </c>
      <c r="E51" s="99">
        <v>27.858776596564113</v>
      </c>
      <c r="F51" s="99">
        <v>27.678833299888101</v>
      </c>
      <c r="G51" s="99">
        <v>25.005462952676517</v>
      </c>
      <c r="H51" s="99">
        <v>25.669690866794156</v>
      </c>
      <c r="I51" s="99">
        <v>24.668507879410349</v>
      </c>
      <c r="J51" s="99">
        <v>26.127897651556736</v>
      </c>
      <c r="K51" s="99">
        <v>27.357840010263825</v>
      </c>
      <c r="L51" s="99">
        <v>28.056652325083594</v>
      </c>
      <c r="M51" s="99">
        <v>29.283561443244164</v>
      </c>
      <c r="N51" s="99">
        <v>26.130624218692372</v>
      </c>
      <c r="O51" s="99">
        <v>27.975667508977573</v>
      </c>
      <c r="P51" s="99">
        <v>28.124613111450731</v>
      </c>
      <c r="Q51" s="99">
        <v>26.039317209381643</v>
      </c>
      <c r="R51" s="99">
        <v>25.284611281330879</v>
      </c>
      <c r="S51" s="99">
        <v>25.95638296374835</v>
      </c>
      <c r="T51" s="99">
        <v>24.052753417922222</v>
      </c>
      <c r="U51" s="99">
        <v>24.480673820658588</v>
      </c>
      <c r="V51" s="99">
        <v>24.891908252618926</v>
      </c>
      <c r="W51" s="99">
        <v>27.769085424533785</v>
      </c>
      <c r="DA51" s="63" t="s">
        <v>2793</v>
      </c>
    </row>
    <row r="52" spans="1:105" ht="12" customHeight="1" x14ac:dyDescent="0.25">
      <c r="A52" s="100" t="s">
        <v>216</v>
      </c>
      <c r="B52" s="102">
        <v>13.640882443345186</v>
      </c>
      <c r="C52" s="102">
        <v>13.465129568312003</v>
      </c>
      <c r="D52" s="102">
        <v>14.388006475198914</v>
      </c>
      <c r="E52" s="102">
        <v>14.424818948907181</v>
      </c>
      <c r="F52" s="102">
        <v>14.271230233984092</v>
      </c>
      <c r="G52" s="102">
        <v>12.853019854862227</v>
      </c>
      <c r="H52" s="102">
        <v>11.375641785871352</v>
      </c>
      <c r="I52" s="102">
        <v>11.390083837068705</v>
      </c>
      <c r="J52" s="102">
        <v>12.853628533060634</v>
      </c>
      <c r="K52" s="102">
        <v>13.606584974726976</v>
      </c>
      <c r="L52" s="102">
        <v>12.577039118529868</v>
      </c>
      <c r="M52" s="102">
        <v>14.06987590422831</v>
      </c>
      <c r="N52" s="102">
        <v>12.308012426038474</v>
      </c>
      <c r="O52" s="102">
        <v>11.449952025560638</v>
      </c>
      <c r="P52" s="102">
        <v>11.66519180549362</v>
      </c>
      <c r="Q52" s="102">
        <v>8.7556825763173958</v>
      </c>
      <c r="R52" s="102">
        <v>7.7040321077827745</v>
      </c>
      <c r="S52" s="102">
        <v>9.0086499832137736</v>
      </c>
      <c r="T52" s="102">
        <v>9.29596810316432</v>
      </c>
      <c r="U52" s="102">
        <v>9.5272267508183788</v>
      </c>
      <c r="V52" s="102">
        <v>9.7922141033088383</v>
      </c>
      <c r="W52" s="102">
        <v>11.266416084075209</v>
      </c>
      <c r="DA52" s="131" t="s">
        <v>2794</v>
      </c>
    </row>
    <row r="53" spans="1:105" ht="12" customHeight="1" x14ac:dyDescent="0.25">
      <c r="A53" s="103" t="s">
        <v>52</v>
      </c>
      <c r="B53" s="105">
        <v>12.376142085338117</v>
      </c>
      <c r="C53" s="105">
        <v>12.326216276420702</v>
      </c>
      <c r="D53" s="105">
        <v>13.153335889521633</v>
      </c>
      <c r="E53" s="105">
        <v>13.433957647656928</v>
      </c>
      <c r="F53" s="105">
        <v>13.407603065904013</v>
      </c>
      <c r="G53" s="105">
        <v>12.152443097814288</v>
      </c>
      <c r="H53" s="105">
        <v>14.294049080922807</v>
      </c>
      <c r="I53" s="105">
        <v>13.278424042341641</v>
      </c>
      <c r="J53" s="105">
        <v>13.274269118496104</v>
      </c>
      <c r="K53" s="105">
        <v>13.751255035536852</v>
      </c>
      <c r="L53" s="105">
        <v>15.47961320655372</v>
      </c>
      <c r="M53" s="105">
        <v>15.213685539015854</v>
      </c>
      <c r="N53" s="105">
        <v>13.822611792653893</v>
      </c>
      <c r="O53" s="105">
        <v>16.525715483416931</v>
      </c>
      <c r="P53" s="105">
        <v>16.459421305957108</v>
      </c>
      <c r="Q53" s="105">
        <v>17.283634633064249</v>
      </c>
      <c r="R53" s="105">
        <v>17.580579173548113</v>
      </c>
      <c r="S53" s="105">
        <v>16.947732980534582</v>
      </c>
      <c r="T53" s="105">
        <v>14.756785314757902</v>
      </c>
      <c r="U53" s="105">
        <v>14.953447069840209</v>
      </c>
      <c r="V53" s="105">
        <v>15.099694149310093</v>
      </c>
      <c r="W53" s="105">
        <v>16.502669340458581</v>
      </c>
      <c r="DA53" s="132" t="s">
        <v>2795</v>
      </c>
    </row>
    <row r="54" spans="1:105" ht="12" customHeight="1" x14ac:dyDescent="0.25">
      <c r="A54" s="106" t="s">
        <v>122</v>
      </c>
      <c r="B54" s="102">
        <v>28.911022458586899</v>
      </c>
      <c r="C54" s="102">
        <v>29.671666779616483</v>
      </c>
      <c r="D54" s="102">
        <v>30.578673880121897</v>
      </c>
      <c r="E54" s="102">
        <v>30.450367747859058</v>
      </c>
      <c r="F54" s="102">
        <v>30.37126003270436</v>
      </c>
      <c r="G54" s="102">
        <v>27.992095036234154</v>
      </c>
      <c r="H54" s="102">
        <v>28.914687937917495</v>
      </c>
      <c r="I54" s="102">
        <v>28.951727296686332</v>
      </c>
      <c r="J54" s="102">
        <v>28.841200488976479</v>
      </c>
      <c r="K54" s="102">
        <v>31.512125179620579</v>
      </c>
      <c r="L54" s="102">
        <v>32.071802880898751</v>
      </c>
      <c r="M54" s="102">
        <v>31.22917254387767</v>
      </c>
      <c r="N54" s="102">
        <v>32.189145340214438</v>
      </c>
      <c r="O54" s="102">
        <v>32.259569546969566</v>
      </c>
      <c r="P54" s="102">
        <v>31.482659047686795</v>
      </c>
      <c r="Q54" s="102">
        <v>31.356083181685744</v>
      </c>
      <c r="R54" s="102">
        <v>31.006555871205066</v>
      </c>
      <c r="S54" s="102">
        <v>29.804090121343545</v>
      </c>
      <c r="T54" s="102">
        <v>28.163385735041796</v>
      </c>
      <c r="U54" s="102">
        <v>28.760906934771441</v>
      </c>
      <c r="V54" s="102">
        <v>28.103728902775138</v>
      </c>
      <c r="W54" s="102">
        <v>31.268636448212149</v>
      </c>
      <c r="DA54" s="131" t="s">
        <v>2796</v>
      </c>
    </row>
    <row r="55" spans="1:105" ht="12" customHeight="1" x14ac:dyDescent="0.25">
      <c r="A55" s="107" t="s">
        <v>121</v>
      </c>
      <c r="B55" s="105">
        <v>23.034247726207361</v>
      </c>
      <c r="C55" s="105">
        <v>23.696220313067354</v>
      </c>
      <c r="D55" s="105">
        <v>24.513356027733607</v>
      </c>
      <c r="E55" s="105">
        <v>24.439066902702354</v>
      </c>
      <c r="F55" s="105">
        <v>24.419357170437593</v>
      </c>
      <c r="G55" s="105">
        <v>22.567539934367669</v>
      </c>
      <c r="H55" s="105">
        <v>22.88398292387814</v>
      </c>
      <c r="I55" s="105">
        <v>23.123743189709668</v>
      </c>
      <c r="J55" s="105">
        <v>23.293244993195795</v>
      </c>
      <c r="K55" s="105">
        <v>25.534201798621762</v>
      </c>
      <c r="L55" s="105">
        <v>25.651777926778827</v>
      </c>
      <c r="M55" s="105">
        <v>25.294698647573121</v>
      </c>
      <c r="N55" s="105">
        <v>26.084976325123503</v>
      </c>
      <c r="O55" s="105">
        <v>25.792253176139745</v>
      </c>
      <c r="P55" s="105">
        <v>25.359802669380233</v>
      </c>
      <c r="Q55" s="105">
        <v>24.860420412746123</v>
      </c>
      <c r="R55" s="105">
        <v>24.538549525063718</v>
      </c>
      <c r="S55" s="105">
        <v>24.021882547570183</v>
      </c>
      <c r="T55" s="105">
        <v>23.163583954290203</v>
      </c>
      <c r="U55" s="105">
        <v>23.873397318746324</v>
      </c>
      <c r="V55" s="105">
        <v>23.528567342773261</v>
      </c>
      <c r="W55" s="105">
        <v>26.461480636758896</v>
      </c>
      <c r="DA55" s="132" t="s">
        <v>2797</v>
      </c>
    </row>
    <row r="56" spans="1:105" ht="12" customHeight="1" x14ac:dyDescent="0.25">
      <c r="A56" s="108" t="s">
        <v>53</v>
      </c>
      <c r="B56" s="99">
        <v>10.824163215256654</v>
      </c>
      <c r="C56" s="99">
        <v>11.057877111399213</v>
      </c>
      <c r="D56" s="99">
        <v>11.432756244045345</v>
      </c>
      <c r="E56" s="99">
        <v>11.271817442304153</v>
      </c>
      <c r="F56" s="99">
        <v>11.212467133410428</v>
      </c>
      <c r="G56" s="99">
        <v>10.330466456427676</v>
      </c>
      <c r="H56" s="99">
        <v>8.8873278938031159</v>
      </c>
      <c r="I56" s="99">
        <v>9.396475942525484</v>
      </c>
      <c r="J56" s="99">
        <v>10.177748160816423</v>
      </c>
      <c r="K56" s="99">
        <v>11.37616737886116</v>
      </c>
      <c r="L56" s="99">
        <v>10.22440710122657</v>
      </c>
      <c r="M56" s="99">
        <v>10.860016409249786</v>
      </c>
      <c r="N56" s="99">
        <v>11.02641399907427</v>
      </c>
      <c r="O56" s="99">
        <v>9.4889927899477069</v>
      </c>
      <c r="P56" s="99">
        <v>9.3849381528628886</v>
      </c>
      <c r="Q56" s="99">
        <v>7.3785928489404675</v>
      </c>
      <c r="R56" s="99">
        <v>6.5778253531019786</v>
      </c>
      <c r="S56" s="99">
        <v>7.4433754258516514</v>
      </c>
      <c r="T56" s="99">
        <v>8.1097702398820388</v>
      </c>
      <c r="U56" s="99">
        <v>8.556000106551231</v>
      </c>
      <c r="V56" s="99">
        <v>8.6081559820367275</v>
      </c>
      <c r="W56" s="99">
        <v>10.052036492994285</v>
      </c>
      <c r="DA56" s="63" t="s">
        <v>2798</v>
      </c>
    </row>
    <row r="57" spans="1:105" ht="12" customHeight="1" x14ac:dyDescent="0.25">
      <c r="A57" s="108" t="s">
        <v>52</v>
      </c>
      <c r="B57" s="99">
        <v>12.210084510950709</v>
      </c>
      <c r="C57" s="99">
        <v>12.638343201668139</v>
      </c>
      <c r="D57" s="99">
        <v>13.08059978368826</v>
      </c>
      <c r="E57" s="99">
        <v>13.167249460398205</v>
      </c>
      <c r="F57" s="99">
        <v>13.206890037027163</v>
      </c>
      <c r="G57" s="99">
        <v>12.237073477939994</v>
      </c>
      <c r="H57" s="99">
        <v>13.996655030075026</v>
      </c>
      <c r="I57" s="99">
        <v>13.727267247184184</v>
      </c>
      <c r="J57" s="99">
        <v>13.115496832379376</v>
      </c>
      <c r="K57" s="99">
        <v>14.158034419760604</v>
      </c>
      <c r="L57" s="99">
        <v>15.427370825552257</v>
      </c>
      <c r="M57" s="99">
        <v>14.434682238323333</v>
      </c>
      <c r="N57" s="99">
        <v>15.058562326049232</v>
      </c>
      <c r="O57" s="99">
        <v>16.303260386192033</v>
      </c>
      <c r="P57" s="99">
        <v>15.974864516517343</v>
      </c>
      <c r="Q57" s="99">
        <v>17.481827563805656</v>
      </c>
      <c r="R57" s="99">
        <v>17.96072417196174</v>
      </c>
      <c r="S57" s="99">
        <v>16.57850712171853</v>
      </c>
      <c r="T57" s="99">
        <v>15.053813714408163</v>
      </c>
      <c r="U57" s="99">
        <v>15.317397212195095</v>
      </c>
      <c r="V57" s="99">
        <v>14.920411360736535</v>
      </c>
      <c r="W57" s="99">
        <v>16.409444143764617</v>
      </c>
      <c r="DA57" s="63" t="s">
        <v>2799</v>
      </c>
    </row>
    <row r="58" spans="1:105" ht="12" customHeight="1" x14ac:dyDescent="0.25">
      <c r="A58" s="121" t="s">
        <v>54</v>
      </c>
      <c r="B58" s="123">
        <v>3.9206895521201006</v>
      </c>
      <c r="C58" s="123">
        <v>4.4694855522107844</v>
      </c>
      <c r="D58" s="123">
        <v>4.6493971776702061</v>
      </c>
      <c r="E58" s="123">
        <v>4.5746891828806673</v>
      </c>
      <c r="F58" s="123">
        <v>4.831525665387927</v>
      </c>
      <c r="G58" s="123">
        <v>3.8873540010106247</v>
      </c>
      <c r="H58" s="123">
        <v>4.4850210336594429</v>
      </c>
      <c r="I58" s="123">
        <v>3.893700287083826</v>
      </c>
      <c r="J58" s="123">
        <v>4.2002449069351009</v>
      </c>
      <c r="K58" s="123">
        <v>5.2882495484372152</v>
      </c>
      <c r="L58" s="123">
        <v>5.3077384614477996</v>
      </c>
      <c r="M58" s="123">
        <v>5.2128942641958123</v>
      </c>
      <c r="N58" s="123">
        <v>5.3466092975832611</v>
      </c>
      <c r="O58" s="123">
        <v>5.1787084892768673</v>
      </c>
      <c r="P58" s="123">
        <v>5.3834684824413248</v>
      </c>
      <c r="Q58" s="123">
        <v>5.1909755194544962</v>
      </c>
      <c r="R58" s="123">
        <v>5.2732298898732299</v>
      </c>
      <c r="S58" s="123">
        <v>5.2249940924280347</v>
      </c>
      <c r="T58" s="123">
        <v>5.0957689335956804</v>
      </c>
      <c r="U58" s="123">
        <v>5.1609472076291629</v>
      </c>
      <c r="V58" s="123">
        <v>5.0164115676436465</v>
      </c>
      <c r="W58" s="123">
        <v>5.5500420228361289</v>
      </c>
      <c r="DA58" s="130" t="s">
        <v>2800</v>
      </c>
    </row>
    <row r="59" spans="1:105" ht="12" customHeight="1" x14ac:dyDescent="0.25">
      <c r="A59" s="97" t="s">
        <v>50</v>
      </c>
      <c r="B59" s="99">
        <v>4.8717891735297565</v>
      </c>
      <c r="C59" s="99">
        <v>5.5710597454504072</v>
      </c>
      <c r="D59" s="99">
        <v>5.8461295264286397</v>
      </c>
      <c r="E59" s="99">
        <v>5.5321549672106416</v>
      </c>
      <c r="F59" s="99">
        <v>5.9744432565258068</v>
      </c>
      <c r="G59" s="99">
        <v>4.9666301331770999</v>
      </c>
      <c r="H59" s="99">
        <v>5.6409041155386257</v>
      </c>
      <c r="I59" s="99">
        <v>4.8999334383338899</v>
      </c>
      <c r="J59" s="99">
        <v>5.2270655978222207</v>
      </c>
      <c r="K59" s="99">
        <v>6.7705401041636062</v>
      </c>
      <c r="L59" s="99">
        <v>7.2372015315456872</v>
      </c>
      <c r="M59" s="99">
        <v>6.6781541147441192</v>
      </c>
      <c r="N59" s="99">
        <v>5.6758487249761256</v>
      </c>
      <c r="O59" s="99">
        <v>5.6483479449932039</v>
      </c>
      <c r="P59" s="99">
        <v>6.3099986950834639</v>
      </c>
      <c r="Q59" s="99">
        <v>7.0133775313600522</v>
      </c>
      <c r="R59" s="99">
        <v>7.3900090332722188</v>
      </c>
      <c r="S59" s="99">
        <v>7.0833087276901843</v>
      </c>
      <c r="T59" s="99">
        <v>6.5566285520150656</v>
      </c>
      <c r="U59" s="99">
        <v>6.7177396981438253</v>
      </c>
      <c r="V59" s="99">
        <v>6.5063812932082472</v>
      </c>
      <c r="W59" s="99">
        <v>8.0609468888041604</v>
      </c>
      <c r="DA59" s="63" t="s">
        <v>2801</v>
      </c>
    </row>
    <row r="60" spans="1:105" ht="12" customHeight="1" x14ac:dyDescent="0.25">
      <c r="A60" s="109" t="s">
        <v>120</v>
      </c>
      <c r="B60" s="110">
        <v>3.9144440544050667</v>
      </c>
      <c r="C60" s="110">
        <v>4.4624494145910676</v>
      </c>
      <c r="D60" s="110">
        <v>4.6422179951309879</v>
      </c>
      <c r="E60" s="110">
        <v>4.5692511202728259</v>
      </c>
      <c r="F60" s="110">
        <v>4.8251636650854737</v>
      </c>
      <c r="G60" s="110">
        <v>3.8814174857350339</v>
      </c>
      <c r="H60" s="110">
        <v>4.4789212489028669</v>
      </c>
      <c r="I60" s="110">
        <v>3.8886225485674117</v>
      </c>
      <c r="J60" s="110">
        <v>4.1953732489839712</v>
      </c>
      <c r="K60" s="110">
        <v>5.2817461296371091</v>
      </c>
      <c r="L60" s="110">
        <v>5.3002933795384202</v>
      </c>
      <c r="M60" s="110">
        <v>5.2083039822514534</v>
      </c>
      <c r="N60" s="110">
        <v>5.3458175471186911</v>
      </c>
      <c r="O60" s="110">
        <v>5.1777732921986352</v>
      </c>
      <c r="P60" s="110">
        <v>5.3815929918760492</v>
      </c>
      <c r="Q60" s="110">
        <v>5.186826378303965</v>
      </c>
      <c r="R60" s="110">
        <v>5.2680368048802055</v>
      </c>
      <c r="S60" s="110">
        <v>5.220399727266634</v>
      </c>
      <c r="T60" s="110">
        <v>5.0923189782929965</v>
      </c>
      <c r="U60" s="110">
        <v>5.1573223207907946</v>
      </c>
      <c r="V60" s="110">
        <v>5.0129491554062175</v>
      </c>
      <c r="W60" s="110">
        <v>5.5438783721276303</v>
      </c>
      <c r="DA60" s="60" t="s">
        <v>2802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215.9542694821921</v>
      </c>
      <c r="C62" s="118">
        <f t="shared" si="21"/>
        <v>231.75453675861681</v>
      </c>
      <c r="D62" s="118">
        <f t="shared" si="21"/>
        <v>210.92995735939326</v>
      </c>
      <c r="E62" s="118">
        <f t="shared" si="21"/>
        <v>207.4320171138346</v>
      </c>
      <c r="F62" s="118">
        <f t="shared" si="21"/>
        <v>189.34564530960259</v>
      </c>
      <c r="G62" s="118">
        <f t="shared" si="21"/>
        <v>214.18795889745752</v>
      </c>
      <c r="H62" s="118">
        <f t="shared" si="21"/>
        <v>199.86877849904758</v>
      </c>
      <c r="I62" s="118">
        <f t="shared" si="21"/>
        <v>181.90237294005715</v>
      </c>
      <c r="J62" s="118">
        <f t="shared" si="21"/>
        <v>187.06899559443599</v>
      </c>
      <c r="K62" s="118">
        <f t="shared" si="21"/>
        <v>192.92515103166303</v>
      </c>
      <c r="L62" s="118">
        <f t="shared" si="21"/>
        <v>208.72719819988461</v>
      </c>
      <c r="M62" s="118">
        <f t="shared" si="21"/>
        <v>189.56335727704584</v>
      </c>
      <c r="N62" s="118">
        <f t="shared" si="21"/>
        <v>195.18443622147106</v>
      </c>
      <c r="O62" s="118">
        <f t="shared" si="21"/>
        <v>197.36766410226065</v>
      </c>
      <c r="P62" s="118">
        <f t="shared" si="21"/>
        <v>172.78594776343675</v>
      </c>
      <c r="Q62" s="118">
        <f t="shared" si="21"/>
        <v>183.49753974356653</v>
      </c>
      <c r="R62" s="118">
        <f t="shared" ref="R62:V62" si="22">R63+R66+R68+R77</f>
        <v>195.73359331323147</v>
      </c>
      <c r="S62" s="118">
        <f t="shared" si="22"/>
        <v>188.87397468258482</v>
      </c>
      <c r="T62" s="118">
        <f t="shared" si="22"/>
        <v>171.70687805126082</v>
      </c>
      <c r="U62" s="118">
        <f t="shared" si="22"/>
        <v>179.78252832334346</v>
      </c>
      <c r="V62" s="118">
        <f t="shared" si="22"/>
        <v>180.31990096331529</v>
      </c>
      <c r="W62" s="118">
        <f t="shared" ref="W62" si="23">W63+W66+W68+W77</f>
        <v>194.66423554157524</v>
      </c>
      <c r="DA62" s="129" t="s">
        <v>2803</v>
      </c>
    </row>
    <row r="63" spans="1:105" ht="12.95" customHeight="1" x14ac:dyDescent="0.25">
      <c r="A63" s="121" t="s">
        <v>57</v>
      </c>
      <c r="B63" s="123">
        <f t="shared" ref="B63:Q63" si="24">SUM(B64:B65)</f>
        <v>180.64142267075738</v>
      </c>
      <c r="C63" s="123">
        <f t="shared" si="24"/>
        <v>194.1775735091351</v>
      </c>
      <c r="D63" s="123">
        <f t="shared" si="24"/>
        <v>172.87404520491148</v>
      </c>
      <c r="E63" s="123">
        <f t="shared" si="24"/>
        <v>169.81207688134751</v>
      </c>
      <c r="F63" s="123">
        <f t="shared" si="24"/>
        <v>153.11667078762125</v>
      </c>
      <c r="G63" s="123">
        <f t="shared" si="24"/>
        <v>178.58333407772258</v>
      </c>
      <c r="H63" s="123">
        <f t="shared" si="24"/>
        <v>163.71551080411311</v>
      </c>
      <c r="I63" s="123">
        <f t="shared" si="24"/>
        <v>147.8139077520315</v>
      </c>
      <c r="J63" s="123">
        <f t="shared" si="24"/>
        <v>152.44923670299417</v>
      </c>
      <c r="K63" s="123">
        <f t="shared" si="24"/>
        <v>154.90575240014141</v>
      </c>
      <c r="L63" s="123">
        <f t="shared" si="24"/>
        <v>170.94212899091238</v>
      </c>
      <c r="M63" s="123">
        <f t="shared" si="24"/>
        <v>151.30725519208363</v>
      </c>
      <c r="N63" s="123">
        <f t="shared" si="24"/>
        <v>156.91422848322031</v>
      </c>
      <c r="O63" s="123">
        <f t="shared" si="24"/>
        <v>160.40475723619718</v>
      </c>
      <c r="P63" s="123">
        <f t="shared" si="24"/>
        <v>135.0059550419106</v>
      </c>
      <c r="Q63" s="123">
        <f t="shared" si="24"/>
        <v>147.4003784314605</v>
      </c>
      <c r="R63" s="123">
        <f t="shared" ref="R63:V63" si="25">SUM(R64:R65)</f>
        <v>159.86541638429148</v>
      </c>
      <c r="S63" s="123">
        <f t="shared" si="25"/>
        <v>153.89867920111138</v>
      </c>
      <c r="T63" s="123">
        <f t="shared" si="25"/>
        <v>139.14881570745936</v>
      </c>
      <c r="U63" s="123">
        <f t="shared" si="25"/>
        <v>147.48871795103656</v>
      </c>
      <c r="V63" s="123">
        <f t="shared" si="25"/>
        <v>148.29570664562388</v>
      </c>
      <c r="W63" s="123">
        <f t="shared" ref="W63" si="26">SUM(W64:W65)</f>
        <v>158.70981768512118</v>
      </c>
      <c r="DA63" s="130" t="s">
        <v>2804</v>
      </c>
    </row>
    <row r="64" spans="1:105" ht="12" customHeight="1" x14ac:dyDescent="0.25">
      <c r="A64" s="97" t="s">
        <v>217</v>
      </c>
      <c r="B64" s="99">
        <v>177.95381204338156</v>
      </c>
      <c r="C64" s="99">
        <v>191.31093547687647</v>
      </c>
      <c r="D64" s="99">
        <v>170.35772595252479</v>
      </c>
      <c r="E64" s="99">
        <v>167.34386580197403</v>
      </c>
      <c r="F64" s="99">
        <v>150.91151985460738</v>
      </c>
      <c r="G64" s="99">
        <v>176.25380241231906</v>
      </c>
      <c r="H64" s="99">
        <v>161.5297436489881</v>
      </c>
      <c r="I64" s="99">
        <v>145.88279350181858</v>
      </c>
      <c r="J64" s="99">
        <v>150.45405868690514</v>
      </c>
      <c r="K64" s="99">
        <v>152.86582860202495</v>
      </c>
      <c r="L64" s="99">
        <v>168.67121062471074</v>
      </c>
      <c r="M64" s="99">
        <v>149.28193064568617</v>
      </c>
      <c r="N64" s="99">
        <v>154.7886267675039</v>
      </c>
      <c r="O64" s="99">
        <v>158.20524326550165</v>
      </c>
      <c r="P64" s="99">
        <v>133.15368492376086</v>
      </c>
      <c r="Q64" s="99">
        <v>145.36837097948415</v>
      </c>
      <c r="R64" s="99">
        <v>157.63610395207786</v>
      </c>
      <c r="S64" s="99">
        <v>151.72146689990933</v>
      </c>
      <c r="T64" s="99">
        <v>137.15139251276034</v>
      </c>
      <c r="U64" s="99">
        <v>145.33866342446191</v>
      </c>
      <c r="V64" s="99">
        <v>146.10213599634389</v>
      </c>
      <c r="W64" s="99">
        <v>156.32901087296443</v>
      </c>
      <c r="DA64" s="63" t="s">
        <v>2805</v>
      </c>
    </row>
    <row r="65" spans="1:105" ht="12" customHeight="1" x14ac:dyDescent="0.25">
      <c r="A65" s="97" t="s">
        <v>53</v>
      </c>
      <c r="B65" s="99">
        <v>2.6876106273758316</v>
      </c>
      <c r="C65" s="99">
        <v>2.8666380322586447</v>
      </c>
      <c r="D65" s="99">
        <v>2.5163192523867042</v>
      </c>
      <c r="E65" s="99">
        <v>2.4682110793734648</v>
      </c>
      <c r="F65" s="99">
        <v>2.2051509330138694</v>
      </c>
      <c r="G65" s="99">
        <v>2.3295316654035112</v>
      </c>
      <c r="H65" s="99">
        <v>2.185767155125006</v>
      </c>
      <c r="I65" s="99">
        <v>1.9311142502129199</v>
      </c>
      <c r="J65" s="99">
        <v>1.995178016089036</v>
      </c>
      <c r="K65" s="99">
        <v>2.039923798116456</v>
      </c>
      <c r="L65" s="99">
        <v>2.2709183662016477</v>
      </c>
      <c r="M65" s="99">
        <v>2.0253245463974476</v>
      </c>
      <c r="N65" s="99">
        <v>2.125601715716408</v>
      </c>
      <c r="O65" s="99">
        <v>2.1995139706955245</v>
      </c>
      <c r="P65" s="99">
        <v>1.8522701181497456</v>
      </c>
      <c r="Q65" s="99">
        <v>2.0320074519763476</v>
      </c>
      <c r="R65" s="99">
        <v>2.2293124322136171</v>
      </c>
      <c r="S65" s="99">
        <v>2.177212301202049</v>
      </c>
      <c r="T65" s="99">
        <v>1.997423194699032</v>
      </c>
      <c r="U65" s="99">
        <v>2.1500545265746371</v>
      </c>
      <c r="V65" s="99">
        <v>2.1935706492799829</v>
      </c>
      <c r="W65" s="99">
        <v>2.3808068121567465</v>
      </c>
      <c r="DA65" s="63" t="s">
        <v>2806</v>
      </c>
    </row>
    <row r="66" spans="1:105" ht="12.95" customHeight="1" x14ac:dyDescent="0.25">
      <c r="A66" s="121" t="s">
        <v>92</v>
      </c>
      <c r="B66" s="123">
        <f t="shared" ref="B66:W66" si="27">B67</f>
        <v>4.5858843464042631E-3</v>
      </c>
      <c r="C66" s="123">
        <f t="shared" si="27"/>
        <v>5.8023628235880339E-3</v>
      </c>
      <c r="D66" s="123">
        <f t="shared" si="27"/>
        <v>6.4251418606936315E-3</v>
      </c>
      <c r="E66" s="123">
        <f t="shared" si="27"/>
        <v>1.1869625646137917E-2</v>
      </c>
      <c r="F66" s="123">
        <f t="shared" si="27"/>
        <v>7.8690192393448179E-3</v>
      </c>
      <c r="G66" s="123">
        <f t="shared" si="27"/>
        <v>9.1428355586431406E-3</v>
      </c>
      <c r="H66" s="123">
        <f t="shared" si="27"/>
        <v>1.2826544549793428E-2</v>
      </c>
      <c r="I66" s="123">
        <f t="shared" si="27"/>
        <v>1.4177714794943268E-2</v>
      </c>
      <c r="J66" s="123">
        <f t="shared" si="27"/>
        <v>1.300591928991774E-2</v>
      </c>
      <c r="K66" s="123">
        <f t="shared" si="27"/>
        <v>1.341598852194751E-2</v>
      </c>
      <c r="L66" s="123">
        <f t="shared" si="27"/>
        <v>1.4875883897695502E-2</v>
      </c>
      <c r="M66" s="123">
        <f t="shared" si="27"/>
        <v>1.3211112873060015E-2</v>
      </c>
      <c r="N66" s="123">
        <f t="shared" si="27"/>
        <v>1.4195608977994037E-2</v>
      </c>
      <c r="O66" s="123">
        <f t="shared" si="27"/>
        <v>1.6332460007288573E-2</v>
      </c>
      <c r="P66" s="123">
        <f t="shared" si="27"/>
        <v>9.4058431223005452E-3</v>
      </c>
      <c r="Q66" s="123">
        <f t="shared" si="27"/>
        <v>1.5333294141905521E-2</v>
      </c>
      <c r="R66" s="123">
        <f t="shared" si="27"/>
        <v>9.1692015190344648E-3</v>
      </c>
      <c r="S66" s="123">
        <f t="shared" si="27"/>
        <v>1.2470775443165072E-2</v>
      </c>
      <c r="T66" s="123">
        <f t="shared" si="27"/>
        <v>1.2396644910462658E-2</v>
      </c>
      <c r="U66" s="123">
        <f t="shared" si="27"/>
        <v>1.4036079889287021E-2</v>
      </c>
      <c r="V66" s="123">
        <f t="shared" si="27"/>
        <v>1.4078622120863171E-2</v>
      </c>
      <c r="W66" s="123">
        <f t="shared" si="27"/>
        <v>1.1561059208987336E-2</v>
      </c>
      <c r="DA66" s="130" t="s">
        <v>2807</v>
      </c>
    </row>
    <row r="67" spans="1:105" ht="12" customHeight="1" x14ac:dyDescent="0.25">
      <c r="A67" s="97" t="s">
        <v>53</v>
      </c>
      <c r="B67" s="99">
        <f>RES_hhdet_fech!B67/RES_summary!B$19</f>
        <v>4.5858843464042631E-3</v>
      </c>
      <c r="C67" s="99">
        <f>RES_hhdet_fech!C67/RES_summary!C$19</f>
        <v>5.8023628235880339E-3</v>
      </c>
      <c r="D67" s="99">
        <f>RES_hhdet_fech!D67/RES_summary!D$19</f>
        <v>6.4251418606936315E-3</v>
      </c>
      <c r="E67" s="99">
        <f>RES_hhdet_fech!E67/RES_summary!E$19</f>
        <v>1.1869625646137917E-2</v>
      </c>
      <c r="F67" s="99">
        <f>RES_hhdet_fech!F67/RES_summary!F$19</f>
        <v>7.8690192393448179E-3</v>
      </c>
      <c r="G67" s="99">
        <f>RES_hhdet_fech!G67/RES_summary!G$19</f>
        <v>9.1428355586431406E-3</v>
      </c>
      <c r="H67" s="99">
        <f>RES_hhdet_fech!H67/RES_summary!H$19</f>
        <v>1.2826544549793428E-2</v>
      </c>
      <c r="I67" s="99">
        <f>RES_hhdet_fech!I67/RES_summary!I$19</f>
        <v>1.4177714794943268E-2</v>
      </c>
      <c r="J67" s="99">
        <f>RES_hhdet_fech!J67/RES_summary!J$19</f>
        <v>1.300591928991774E-2</v>
      </c>
      <c r="K67" s="99">
        <f>RES_hhdet_fech!K67/RES_summary!K$19</f>
        <v>1.341598852194751E-2</v>
      </c>
      <c r="L67" s="99">
        <f>RES_hhdet_fech!L67/RES_summary!L$19</f>
        <v>1.4875883897695502E-2</v>
      </c>
      <c r="M67" s="99">
        <f>RES_hhdet_fech!M67/RES_summary!M$19</f>
        <v>1.3211112873060015E-2</v>
      </c>
      <c r="N67" s="99">
        <f>RES_hhdet_fech!N67/RES_summary!N$19</f>
        <v>1.4195608977994037E-2</v>
      </c>
      <c r="O67" s="99">
        <f>RES_hhdet_fech!O67/RES_summary!O$19</f>
        <v>1.6332460007288573E-2</v>
      </c>
      <c r="P67" s="99">
        <f>RES_hhdet_fech!P67/RES_summary!P$19</f>
        <v>9.4058431223005452E-3</v>
      </c>
      <c r="Q67" s="99">
        <f>RES_hhdet_fech!Q67/RES_summary!Q$19</f>
        <v>1.5333294141905521E-2</v>
      </c>
      <c r="R67" s="99">
        <f>RES_hhdet_fech!R67/RES_summary!R$19</f>
        <v>9.1692015190344648E-3</v>
      </c>
      <c r="S67" s="99">
        <f>RES_hhdet_fech!S67/RES_summary!S$19</f>
        <v>1.2470775443165072E-2</v>
      </c>
      <c r="T67" s="99">
        <f>RES_hhdet_fech!T67/RES_summary!T$19</f>
        <v>1.2396644910462658E-2</v>
      </c>
      <c r="U67" s="99">
        <f>RES_hhdet_fech!U67/RES_summary!U$19</f>
        <v>1.4036079889287021E-2</v>
      </c>
      <c r="V67" s="99">
        <f>RES_hhdet_fech!V67/RES_summary!V$19</f>
        <v>1.4078622120863171E-2</v>
      </c>
      <c r="W67" s="99">
        <f>RES_hhdet_fech!W67/RES_summary!W$19</f>
        <v>1.1561059208987336E-2</v>
      </c>
      <c r="DA67" s="63" t="s">
        <v>2808</v>
      </c>
    </row>
    <row r="68" spans="1:105" ht="12" customHeight="1" x14ac:dyDescent="0.25">
      <c r="A68" s="121" t="s">
        <v>55</v>
      </c>
      <c r="B68" s="123">
        <v>31.221531937307336</v>
      </c>
      <c r="C68" s="123">
        <v>32.864666351072984</v>
      </c>
      <c r="D68" s="123">
        <v>33.184026960609735</v>
      </c>
      <c r="E68" s="123">
        <v>32.824702909587089</v>
      </c>
      <c r="F68" s="123">
        <v>31.24192308192281</v>
      </c>
      <c r="G68" s="123">
        <v>31.422629584159672</v>
      </c>
      <c r="H68" s="123">
        <v>31.372451793050558</v>
      </c>
      <c r="I68" s="123">
        <v>29.997329998426903</v>
      </c>
      <c r="J68" s="123">
        <v>30.185957602822111</v>
      </c>
      <c r="K68" s="123">
        <v>32.419088271563083</v>
      </c>
      <c r="L68" s="123">
        <v>32.167562465872457</v>
      </c>
      <c r="M68" s="123">
        <v>32.695618468443719</v>
      </c>
      <c r="N68" s="123">
        <v>32.633103365711847</v>
      </c>
      <c r="O68" s="123">
        <v>31.46277805224403</v>
      </c>
      <c r="P68" s="123">
        <v>32.106770589629328</v>
      </c>
      <c r="Q68" s="123">
        <v>30.629735416836663</v>
      </c>
      <c r="R68" s="123">
        <v>30.362290975169561</v>
      </c>
      <c r="S68" s="123">
        <v>29.486993252072843</v>
      </c>
      <c r="T68" s="123">
        <v>27.225312937240592</v>
      </c>
      <c r="U68" s="123">
        <v>26.868774447967297</v>
      </c>
      <c r="V68" s="123">
        <v>26.70767545927351</v>
      </c>
      <c r="W68" s="123">
        <v>30.071429855233752</v>
      </c>
      <c r="DA68" s="130" t="s">
        <v>2809</v>
      </c>
    </row>
    <row r="69" spans="1:105" ht="12" customHeight="1" x14ac:dyDescent="0.25">
      <c r="A69" s="97" t="s">
        <v>134</v>
      </c>
      <c r="B69" s="99">
        <v>33.74992421838833</v>
      </c>
      <c r="C69" s="99">
        <v>36.010627243094817</v>
      </c>
      <c r="D69" s="99">
        <v>35.944130953193628</v>
      </c>
      <c r="E69" s="99">
        <v>35.498208018539771</v>
      </c>
      <c r="F69" s="99">
        <v>33.072810627979976</v>
      </c>
      <c r="G69" s="99">
        <v>35.08248355706472</v>
      </c>
      <c r="H69" s="99">
        <v>34.678089755319178</v>
      </c>
      <c r="I69" s="99">
        <v>32.289330067301286</v>
      </c>
      <c r="J69" s="99">
        <v>32.659778408789926</v>
      </c>
      <c r="K69" s="99">
        <v>34.974294140387947</v>
      </c>
      <c r="L69" s="99">
        <v>34.274598543478213</v>
      </c>
      <c r="M69" s="99">
        <v>35.237338093061524</v>
      </c>
      <c r="N69" s="99">
        <v>34.563770362964647</v>
      </c>
      <c r="O69" s="99">
        <v>32.817995844883953</v>
      </c>
      <c r="P69" s="99">
        <v>34.08432733267545</v>
      </c>
      <c r="Q69" s="99">
        <v>32.048661678294394</v>
      </c>
      <c r="R69" s="99">
        <v>31.813411683983645</v>
      </c>
      <c r="S69" s="99">
        <v>30.869799022034737</v>
      </c>
      <c r="T69" s="99">
        <v>28.035574044397386</v>
      </c>
      <c r="U69" s="99">
        <v>27.162195731435467</v>
      </c>
      <c r="V69" s="99">
        <v>27.149447423535648</v>
      </c>
      <c r="W69" s="99">
        <v>30.615037954271735</v>
      </c>
      <c r="DA69" s="63" t="s">
        <v>2810</v>
      </c>
    </row>
    <row r="70" spans="1:105" ht="12" customHeight="1" x14ac:dyDescent="0.25">
      <c r="A70" s="97" t="s">
        <v>133</v>
      </c>
      <c r="B70" s="99">
        <v>24.496037358262715</v>
      </c>
      <c r="C70" s="99">
        <v>26.181226778281498</v>
      </c>
      <c r="D70" s="99">
        <v>26.332244898751355</v>
      </c>
      <c r="E70" s="99">
        <v>26.066179795807667</v>
      </c>
      <c r="F70" s="99">
        <v>24.412211447617647</v>
      </c>
      <c r="G70" s="99">
        <v>25.902849021320755</v>
      </c>
      <c r="H70" s="99">
        <v>24.940983162623048</v>
      </c>
      <c r="I70" s="99">
        <v>23.615084541547198</v>
      </c>
      <c r="J70" s="99">
        <v>24.431162223563803</v>
      </c>
      <c r="K70" s="99">
        <v>26.369407699201833</v>
      </c>
      <c r="L70" s="99">
        <v>25.63928317767305</v>
      </c>
      <c r="M70" s="99">
        <v>27.068304054456235</v>
      </c>
      <c r="N70" s="99">
        <v>26.925065844729595</v>
      </c>
      <c r="O70" s="99">
        <v>25.405355360920083</v>
      </c>
      <c r="P70" s="99">
        <v>26.597353271515807</v>
      </c>
      <c r="Q70" s="99">
        <v>24.658029566386894</v>
      </c>
      <c r="R70" s="99">
        <v>24.647486714613734</v>
      </c>
      <c r="S70" s="99">
        <v>24.737398452051561</v>
      </c>
      <c r="T70" s="99">
        <v>23.222536574003858</v>
      </c>
      <c r="U70" s="99">
        <v>22.958352030648069</v>
      </c>
      <c r="V70" s="99">
        <v>23.323517174285008</v>
      </c>
      <c r="W70" s="99">
        <v>26.729287246534586</v>
      </c>
      <c r="DA70" s="63" t="s">
        <v>2811</v>
      </c>
    </row>
    <row r="71" spans="1:105" ht="12" customHeight="1" x14ac:dyDescent="0.25">
      <c r="A71" s="100" t="s">
        <v>217</v>
      </c>
      <c r="B71" s="102">
        <v>12.62873295598656</v>
      </c>
      <c r="C71" s="102">
        <v>13.362644007554048</v>
      </c>
      <c r="D71" s="102">
        <v>13.417233054220395</v>
      </c>
      <c r="E71" s="102">
        <v>13.070508322054089</v>
      </c>
      <c r="F71" s="102">
        <v>12.107755628215527</v>
      </c>
      <c r="G71" s="102">
        <v>12.670651758594046</v>
      </c>
      <c r="H71" s="102">
        <v>10.391728708221278</v>
      </c>
      <c r="I71" s="102">
        <v>10.245828839170784</v>
      </c>
      <c r="J71" s="102">
        <v>11.304176653894928</v>
      </c>
      <c r="K71" s="102">
        <v>12.288775651726336</v>
      </c>
      <c r="L71" s="102">
        <v>10.664064975004541</v>
      </c>
      <c r="M71" s="102">
        <v>12.100539644695543</v>
      </c>
      <c r="N71" s="102">
        <v>11.782496831090235</v>
      </c>
      <c r="O71" s="102">
        <v>9.618971919231214</v>
      </c>
      <c r="P71" s="102">
        <v>10.175097928208187</v>
      </c>
      <c r="Q71" s="102">
        <v>7.538194948364386</v>
      </c>
      <c r="R71" s="102">
        <v>6.767645010860762</v>
      </c>
      <c r="S71" s="102">
        <v>7.8146555621453953</v>
      </c>
      <c r="T71" s="102">
        <v>8.2167041602734834</v>
      </c>
      <c r="U71" s="102">
        <v>8.1958591677732962</v>
      </c>
      <c r="V71" s="102">
        <v>8.3916487546427323</v>
      </c>
      <c r="W71" s="102">
        <v>9.9049780190139867</v>
      </c>
      <c r="DA71" s="131" t="s">
        <v>2812</v>
      </c>
    </row>
    <row r="72" spans="1:105" ht="12" customHeight="1" x14ac:dyDescent="0.25">
      <c r="A72" s="103" t="s">
        <v>52</v>
      </c>
      <c r="B72" s="105">
        <v>11.867304402276154</v>
      </c>
      <c r="C72" s="105">
        <v>12.818582770727453</v>
      </c>
      <c r="D72" s="105">
        <v>12.915011844530964</v>
      </c>
      <c r="E72" s="105">
        <v>12.995671473753578</v>
      </c>
      <c r="F72" s="105">
        <v>12.304455819402122</v>
      </c>
      <c r="G72" s="105">
        <v>13.232197262726704</v>
      </c>
      <c r="H72" s="105">
        <v>14.549254454401774</v>
      </c>
      <c r="I72" s="105">
        <v>13.36925570237641</v>
      </c>
      <c r="J72" s="105">
        <v>13.126985569668877</v>
      </c>
      <c r="K72" s="105">
        <v>14.080632047475504</v>
      </c>
      <c r="L72" s="105">
        <v>14.975218202668515</v>
      </c>
      <c r="M72" s="105">
        <v>14.967764409760699</v>
      </c>
      <c r="N72" s="105">
        <v>15.142569013639358</v>
      </c>
      <c r="O72" s="105">
        <v>15.786383441688871</v>
      </c>
      <c r="P72" s="105">
        <v>16.422255343307619</v>
      </c>
      <c r="Q72" s="105">
        <v>17.119834618022509</v>
      </c>
      <c r="R72" s="105">
        <v>17.87984170375297</v>
      </c>
      <c r="S72" s="105">
        <v>16.922742889906164</v>
      </c>
      <c r="T72" s="105">
        <v>15.005832413730372</v>
      </c>
      <c r="U72" s="105">
        <v>14.762492862874771</v>
      </c>
      <c r="V72" s="105">
        <v>14.931868419642278</v>
      </c>
      <c r="W72" s="105">
        <v>16.824309227520605</v>
      </c>
      <c r="DA72" s="132" t="s">
        <v>2813</v>
      </c>
    </row>
    <row r="73" spans="1:105" ht="12" customHeight="1" x14ac:dyDescent="0.25">
      <c r="A73" s="106" t="s">
        <v>122</v>
      </c>
      <c r="B73" s="102">
        <v>28.911022458586906</v>
      </c>
      <c r="C73" s="102">
        <v>29.666610928566431</v>
      </c>
      <c r="D73" s="102">
        <v>30.568274605360571</v>
      </c>
      <c r="E73" s="102">
        <v>30.418647799432879</v>
      </c>
      <c r="F73" s="102">
        <v>30.282415076165638</v>
      </c>
      <c r="G73" s="102">
        <v>27.891007366044459</v>
      </c>
      <c r="H73" s="102">
        <v>28.839171076490988</v>
      </c>
      <c r="I73" s="102">
        <v>28.902670128221914</v>
      </c>
      <c r="J73" s="102">
        <v>28.797597490364019</v>
      </c>
      <c r="K73" s="102">
        <v>31.477697564435196</v>
      </c>
      <c r="L73" s="102">
        <v>32.074190057881694</v>
      </c>
      <c r="M73" s="102">
        <v>31.253371901965551</v>
      </c>
      <c r="N73" s="102">
        <v>32.19346996776197</v>
      </c>
      <c r="O73" s="102">
        <v>32.241519203943717</v>
      </c>
      <c r="P73" s="102">
        <v>31.403717256497046</v>
      </c>
      <c r="Q73" s="102">
        <v>31.210506738380271</v>
      </c>
      <c r="R73" s="102">
        <v>30.818501541919975</v>
      </c>
      <c r="S73" s="102">
        <v>29.66281377425247</v>
      </c>
      <c r="T73" s="102">
        <v>28.068042724147571</v>
      </c>
      <c r="U73" s="102">
        <v>28.651895828718853</v>
      </c>
      <c r="V73" s="102">
        <v>27.968792444345166</v>
      </c>
      <c r="W73" s="102">
        <v>31.108533299023431</v>
      </c>
      <c r="DA73" s="131" t="s">
        <v>2814</v>
      </c>
    </row>
    <row r="74" spans="1:105" ht="12" customHeight="1" x14ac:dyDescent="0.25">
      <c r="A74" s="107" t="s">
        <v>121</v>
      </c>
      <c r="B74" s="105">
        <v>23.034247726207358</v>
      </c>
      <c r="C74" s="105">
        <v>23.694176641479967</v>
      </c>
      <c r="D74" s="105">
        <v>24.509326620262893</v>
      </c>
      <c r="E74" s="105">
        <v>24.423748155992129</v>
      </c>
      <c r="F74" s="105">
        <v>24.370152329534921</v>
      </c>
      <c r="G74" s="105">
        <v>22.512350934712259</v>
      </c>
      <c r="H74" s="105">
        <v>22.844344170158859</v>
      </c>
      <c r="I74" s="105">
        <v>23.091176100764304</v>
      </c>
      <c r="J74" s="105">
        <v>23.265413947493084</v>
      </c>
      <c r="K74" s="105">
        <v>25.516380272763943</v>
      </c>
      <c r="L74" s="105">
        <v>25.642676249023218</v>
      </c>
      <c r="M74" s="105">
        <v>25.292611506001705</v>
      </c>
      <c r="N74" s="105">
        <v>26.07742951222686</v>
      </c>
      <c r="O74" s="105">
        <v>25.778743200255818</v>
      </c>
      <c r="P74" s="105">
        <v>25.320152275100561</v>
      </c>
      <c r="Q74" s="105">
        <v>24.796021178149235</v>
      </c>
      <c r="R74" s="105">
        <v>24.451536131087902</v>
      </c>
      <c r="S74" s="105">
        <v>23.951958555223133</v>
      </c>
      <c r="T74" s="105">
        <v>23.103030836219688</v>
      </c>
      <c r="U74" s="105">
        <v>23.801675660808595</v>
      </c>
      <c r="V74" s="105">
        <v>23.439520534155246</v>
      </c>
      <c r="W74" s="105">
        <v>26.345590355790311</v>
      </c>
      <c r="DA74" s="132" t="s">
        <v>2815</v>
      </c>
    </row>
    <row r="75" spans="1:105" ht="12" customHeight="1" x14ac:dyDescent="0.25">
      <c r="A75" s="108" t="s">
        <v>53</v>
      </c>
      <c r="B75" s="99">
        <v>10.824163215256654</v>
      </c>
      <c r="C75" s="99">
        <v>11.05588477671412</v>
      </c>
      <c r="D75" s="99">
        <v>11.428890502579035</v>
      </c>
      <c r="E75" s="99">
        <v>11.257973976491858</v>
      </c>
      <c r="F75" s="99">
        <v>11.169425212879201</v>
      </c>
      <c r="G75" s="99">
        <v>10.287732476001509</v>
      </c>
      <c r="H75" s="99">
        <v>8.8650204972111695</v>
      </c>
      <c r="I75" s="99">
        <v>9.3808988939014597</v>
      </c>
      <c r="J75" s="99">
        <v>10.164508175517076</v>
      </c>
      <c r="K75" s="99">
        <v>11.371275421898572</v>
      </c>
      <c r="L75" s="99">
        <v>10.226173841427096</v>
      </c>
      <c r="M75" s="99">
        <v>10.865833717300433</v>
      </c>
      <c r="N75" s="99">
        <v>11.025617494238086</v>
      </c>
      <c r="O75" s="99">
        <v>9.4799535823686973</v>
      </c>
      <c r="P75" s="99">
        <v>9.3608065779008029</v>
      </c>
      <c r="Q75" s="99">
        <v>7.3451907991468541</v>
      </c>
      <c r="R75" s="99">
        <v>6.5369650618304247</v>
      </c>
      <c r="S75" s="99">
        <v>7.4117329300622989</v>
      </c>
      <c r="T75" s="99">
        <v>8.0843520703323382</v>
      </c>
      <c r="U75" s="99">
        <v>8.5245707011003695</v>
      </c>
      <c r="V75" s="99">
        <v>8.5677464569142465</v>
      </c>
      <c r="W75" s="99">
        <v>10.001626617174283</v>
      </c>
      <c r="DA75" s="63" t="s">
        <v>2816</v>
      </c>
    </row>
    <row r="76" spans="1:105" ht="12" customHeight="1" x14ac:dyDescent="0.25">
      <c r="A76" s="108" t="s">
        <v>52</v>
      </c>
      <c r="B76" s="99">
        <v>12.210084510950708</v>
      </c>
      <c r="C76" s="99">
        <v>12.63829186476584</v>
      </c>
      <c r="D76" s="99">
        <v>13.080436117683858</v>
      </c>
      <c r="E76" s="99">
        <v>13.165774179500273</v>
      </c>
      <c r="F76" s="99">
        <v>13.200727116655719</v>
      </c>
      <c r="G76" s="99">
        <v>12.224618458710752</v>
      </c>
      <c r="H76" s="99">
        <v>13.979323672947686</v>
      </c>
      <c r="I76" s="99">
        <v>13.710277206862845</v>
      </c>
      <c r="J76" s="99">
        <v>13.100905771976008</v>
      </c>
      <c r="K76" s="99">
        <v>14.145104850865369</v>
      </c>
      <c r="L76" s="99">
        <v>15.416502407596122</v>
      </c>
      <c r="M76" s="99">
        <v>14.426777788701267</v>
      </c>
      <c r="N76" s="99">
        <v>15.051812017988773</v>
      </c>
      <c r="O76" s="99">
        <v>16.298789617887117</v>
      </c>
      <c r="P76" s="99">
        <v>15.959345697199753</v>
      </c>
      <c r="Q76" s="99">
        <v>17.450830379002376</v>
      </c>
      <c r="R76" s="99">
        <v>17.914571069257477</v>
      </c>
      <c r="S76" s="99">
        <v>16.540225625160833</v>
      </c>
      <c r="T76" s="99">
        <v>15.018678765887351</v>
      </c>
      <c r="U76" s="99">
        <v>15.277104959708225</v>
      </c>
      <c r="V76" s="99">
        <v>14.871774077241</v>
      </c>
      <c r="W76" s="99">
        <v>16.343963738616029</v>
      </c>
      <c r="DA76" s="63" t="s">
        <v>2817</v>
      </c>
    </row>
    <row r="77" spans="1:105" ht="12" customHeight="1" x14ac:dyDescent="0.25">
      <c r="A77" s="121" t="s">
        <v>54</v>
      </c>
      <c r="B77" s="123">
        <v>4.0867289897810082</v>
      </c>
      <c r="C77" s="123">
        <v>4.7064945355850947</v>
      </c>
      <c r="D77" s="123">
        <v>4.8654600520113469</v>
      </c>
      <c r="E77" s="123">
        <v>4.7833676972538663</v>
      </c>
      <c r="F77" s="123">
        <v>4.9791824208192095</v>
      </c>
      <c r="G77" s="123">
        <v>4.1728524000166329</v>
      </c>
      <c r="H77" s="123">
        <v>4.7679893573341401</v>
      </c>
      <c r="I77" s="123">
        <v>4.076957474803792</v>
      </c>
      <c r="J77" s="123">
        <v>4.4207953693297943</v>
      </c>
      <c r="K77" s="123">
        <v>5.5868943714365811</v>
      </c>
      <c r="L77" s="123">
        <v>5.6026308592020655</v>
      </c>
      <c r="M77" s="123">
        <v>5.5472725036454396</v>
      </c>
      <c r="N77" s="123">
        <v>5.6229087635609387</v>
      </c>
      <c r="O77" s="123">
        <v>5.4837963538121404</v>
      </c>
      <c r="P77" s="123">
        <v>5.6638162887745516</v>
      </c>
      <c r="Q77" s="123">
        <v>5.45209260112747</v>
      </c>
      <c r="R77" s="123">
        <v>5.496716752251384</v>
      </c>
      <c r="S77" s="123">
        <v>5.4758314539574302</v>
      </c>
      <c r="T77" s="123">
        <v>5.3203527616503825</v>
      </c>
      <c r="U77" s="123">
        <v>5.4109998444503153</v>
      </c>
      <c r="V77" s="123">
        <v>5.3024402362970235</v>
      </c>
      <c r="W77" s="123">
        <v>5.8714269420113245</v>
      </c>
      <c r="DA77" s="130" t="s">
        <v>2818</v>
      </c>
    </row>
    <row r="78" spans="1:105" ht="12" customHeight="1" x14ac:dyDescent="0.25">
      <c r="A78" s="97" t="s">
        <v>192</v>
      </c>
      <c r="B78" s="99">
        <v>4.7650370240406072</v>
      </c>
      <c r="C78" s="99">
        <v>5.6728826781857924</v>
      </c>
      <c r="D78" s="99">
        <v>5.7462516429210746</v>
      </c>
      <c r="E78" s="99">
        <v>5.6291691443869327</v>
      </c>
      <c r="F78" s="99">
        <v>5.6026381526260618</v>
      </c>
      <c r="G78" s="99">
        <v>5.3141022797419533</v>
      </c>
      <c r="H78" s="99">
        <v>5.8889787211968052</v>
      </c>
      <c r="I78" s="99">
        <v>4.7984631037750649</v>
      </c>
      <c r="J78" s="99">
        <v>5.2833443702675593</v>
      </c>
      <c r="K78" s="99">
        <v>6.741004298349595</v>
      </c>
      <c r="L78" s="99">
        <v>6.7354817896808994</v>
      </c>
      <c r="M78" s="99">
        <v>6.8067923427890902</v>
      </c>
      <c r="N78" s="99">
        <v>6.6929253344868567</v>
      </c>
      <c r="O78" s="99">
        <v>6.7006143146394326</v>
      </c>
      <c r="P78" s="99">
        <v>6.8862614826954163</v>
      </c>
      <c r="Q78" s="99">
        <v>6.7046900872338862</v>
      </c>
      <c r="R78" s="99">
        <v>6.6975215054961801</v>
      </c>
      <c r="S78" s="99">
        <v>6.8482658536581953</v>
      </c>
      <c r="T78" s="99">
        <v>6.5563453804606064</v>
      </c>
      <c r="U78" s="99">
        <v>6.7742036465507436</v>
      </c>
      <c r="V78" s="99">
        <v>6.8260988117833117</v>
      </c>
      <c r="W78" s="99">
        <v>7.5760681749186309</v>
      </c>
      <c r="DA78" s="63" t="s">
        <v>2819</v>
      </c>
    </row>
    <row r="79" spans="1:105" ht="12" customHeight="1" x14ac:dyDescent="0.25">
      <c r="A79" s="109" t="s">
        <v>120</v>
      </c>
      <c r="B79" s="110">
        <v>3.9144440544050676</v>
      </c>
      <c r="C79" s="110">
        <v>4.4605235351582229</v>
      </c>
      <c r="D79" s="110">
        <v>4.6395985453917783</v>
      </c>
      <c r="E79" s="110">
        <v>4.5643149388975894</v>
      </c>
      <c r="F79" s="110">
        <v>4.8160839950774736</v>
      </c>
      <c r="G79" s="110">
        <v>3.8728625632719709</v>
      </c>
      <c r="H79" s="110">
        <v>4.4735437209699551</v>
      </c>
      <c r="I79" s="110">
        <v>3.8862374352980646</v>
      </c>
      <c r="J79" s="110">
        <v>4.1937673382971319</v>
      </c>
      <c r="K79" s="110">
        <v>5.2814562472613806</v>
      </c>
      <c r="L79" s="110">
        <v>5.3019342505427964</v>
      </c>
      <c r="M79" s="110">
        <v>5.2098518572056305</v>
      </c>
      <c r="N79" s="110">
        <v>5.3449368228903209</v>
      </c>
      <c r="O79" s="110">
        <v>5.1765499511042288</v>
      </c>
      <c r="P79" s="110">
        <v>5.3758188069349675</v>
      </c>
      <c r="Q79" s="110">
        <v>5.1780844460228952</v>
      </c>
      <c r="R79" s="110">
        <v>5.2564785918921331</v>
      </c>
      <c r="S79" s="110">
        <v>5.2137411371948108</v>
      </c>
      <c r="T79" s="110">
        <v>5.0908125285646078</v>
      </c>
      <c r="U79" s="110">
        <v>5.1570747834379453</v>
      </c>
      <c r="V79" s="110">
        <v>5.0106925225841366</v>
      </c>
      <c r="W79" s="110">
        <v>5.5399514209408292</v>
      </c>
      <c r="DA79" s="60" t="s">
        <v>2820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245.15396079737948</v>
      </c>
      <c r="C81" s="118">
        <f t="shared" si="28"/>
        <v>255.08021467612809</v>
      </c>
      <c r="D81" s="118">
        <f t="shared" si="28"/>
        <v>238.18915887007847</v>
      </c>
      <c r="E81" s="118">
        <f t="shared" si="28"/>
        <v>232.28746366795752</v>
      </c>
      <c r="F81" s="118">
        <f t="shared" si="28"/>
        <v>219.3467776019784</v>
      </c>
      <c r="G81" s="118">
        <f t="shared" si="28"/>
        <v>214.25976310097153</v>
      </c>
      <c r="H81" s="118">
        <f t="shared" si="28"/>
        <v>210.38580892098133</v>
      </c>
      <c r="I81" s="118">
        <f t="shared" si="28"/>
        <v>200.88345758591515</v>
      </c>
      <c r="J81" s="118">
        <f t="shared" si="28"/>
        <v>196.06414589368106</v>
      </c>
      <c r="K81" s="118">
        <f t="shared" si="28"/>
        <v>195.6635009248152</v>
      </c>
      <c r="L81" s="118">
        <f t="shared" si="28"/>
        <v>209.15991987236245</v>
      </c>
      <c r="M81" s="118">
        <f t="shared" si="28"/>
        <v>192.89306372080097</v>
      </c>
      <c r="N81" s="118">
        <f t="shared" si="28"/>
        <v>198.52694974251096</v>
      </c>
      <c r="O81" s="118">
        <f t="shared" si="28"/>
        <v>198.66848090611924</v>
      </c>
      <c r="P81" s="118">
        <f t="shared" si="28"/>
        <v>173.7372276874907</v>
      </c>
      <c r="Q81" s="118">
        <f t="shared" si="28"/>
        <v>185.33435741231034</v>
      </c>
      <c r="R81" s="118">
        <f t="shared" ref="R81:V81" si="29">R82+R85+R87+R100</f>
        <v>189.91539263613546</v>
      </c>
      <c r="S81" s="118">
        <f t="shared" si="29"/>
        <v>191.28353516730888</v>
      </c>
      <c r="T81" s="118">
        <f t="shared" si="29"/>
        <v>176.47174482521675</v>
      </c>
      <c r="U81" s="118">
        <f t="shared" si="29"/>
        <v>180.91938436199845</v>
      </c>
      <c r="V81" s="118">
        <f t="shared" si="29"/>
        <v>180.45211183741014</v>
      </c>
      <c r="W81" s="118">
        <f t="shared" ref="W81" si="30">W82+W85+W87+W100</f>
        <v>213.49236976913625</v>
      </c>
      <c r="DA81" s="129" t="s">
        <v>2821</v>
      </c>
    </row>
    <row r="82" spans="1:105" ht="12.95" customHeight="1" x14ac:dyDescent="0.25">
      <c r="A82" s="121" t="s">
        <v>57</v>
      </c>
      <c r="B82" s="123">
        <f t="shared" ref="B82:Q82" si="31">SUM(B83:B84)</f>
        <v>207.26247025431761</v>
      </c>
      <c r="C82" s="123">
        <f t="shared" si="31"/>
        <v>215.78229861657417</v>
      </c>
      <c r="D82" s="123">
        <f t="shared" si="31"/>
        <v>197.82321978635761</v>
      </c>
      <c r="E82" s="123">
        <f t="shared" si="31"/>
        <v>192.768438751893</v>
      </c>
      <c r="F82" s="123">
        <f t="shared" si="31"/>
        <v>180.59849403381469</v>
      </c>
      <c r="G82" s="123">
        <f t="shared" si="31"/>
        <v>179.77229764652347</v>
      </c>
      <c r="H82" s="123">
        <f t="shared" si="31"/>
        <v>174.36487637191013</v>
      </c>
      <c r="I82" s="123">
        <f t="shared" si="31"/>
        <v>165.81471065160466</v>
      </c>
      <c r="J82" s="123">
        <f t="shared" si="31"/>
        <v>161.81576626189991</v>
      </c>
      <c r="K82" s="123">
        <f t="shared" si="31"/>
        <v>158.90559775260388</v>
      </c>
      <c r="L82" s="123">
        <f t="shared" si="31"/>
        <v>172.65402944744841</v>
      </c>
      <c r="M82" s="123">
        <f t="shared" si="31"/>
        <v>156.95177252990069</v>
      </c>
      <c r="N82" s="123">
        <f t="shared" si="31"/>
        <v>162.11808915046259</v>
      </c>
      <c r="O82" s="123">
        <f t="shared" si="31"/>
        <v>163.98409323659115</v>
      </c>
      <c r="P82" s="123">
        <f t="shared" si="31"/>
        <v>137.98793788992225</v>
      </c>
      <c r="Q82" s="123">
        <f t="shared" si="31"/>
        <v>150.39497882341311</v>
      </c>
      <c r="R82" s="123">
        <f t="shared" ref="R82:V82" si="32">SUM(R83:R84)</f>
        <v>156.23873642123257</v>
      </c>
      <c r="S82" s="123">
        <f t="shared" si="32"/>
        <v>158.21363844091479</v>
      </c>
      <c r="T82" s="123">
        <f t="shared" si="32"/>
        <v>144.77001030978789</v>
      </c>
      <c r="U82" s="123">
        <f t="shared" si="32"/>
        <v>148.82156950369571</v>
      </c>
      <c r="V82" s="123">
        <f t="shared" si="32"/>
        <v>148.89405492166847</v>
      </c>
      <c r="W82" s="123">
        <f t="shared" ref="W82" si="33">SUM(W83:W84)</f>
        <v>178.7859949498187</v>
      </c>
      <c r="DA82" s="130" t="s">
        <v>2822</v>
      </c>
    </row>
    <row r="83" spans="1:105" ht="12" customHeight="1" x14ac:dyDescent="0.25">
      <c r="A83" s="97" t="s">
        <v>204</v>
      </c>
      <c r="B83" s="99">
        <v>206.15088128795136</v>
      </c>
      <c r="C83" s="99">
        <v>214.63163853457394</v>
      </c>
      <c r="D83" s="99">
        <v>196.78179714661357</v>
      </c>
      <c r="E83" s="99">
        <v>191.75687667123924</v>
      </c>
      <c r="F83" s="99">
        <v>179.65783583163676</v>
      </c>
      <c r="G83" s="99">
        <v>178.92079247859482</v>
      </c>
      <c r="H83" s="99">
        <v>173.50492472689146</v>
      </c>
      <c r="I83" s="99">
        <v>164.99889514176434</v>
      </c>
      <c r="J83" s="99">
        <v>161.00566110496135</v>
      </c>
      <c r="K83" s="99">
        <v>158.09356399308643</v>
      </c>
      <c r="L83" s="99">
        <v>171.75117132129395</v>
      </c>
      <c r="M83" s="99">
        <v>156.11431722741671</v>
      </c>
      <c r="N83" s="99">
        <v>161.23464395442466</v>
      </c>
      <c r="O83" s="99">
        <v>163.07519151775094</v>
      </c>
      <c r="P83" s="99">
        <v>137.22427916957366</v>
      </c>
      <c r="Q83" s="99">
        <v>149.56353640312778</v>
      </c>
      <c r="R83" s="99">
        <v>155.37136030357217</v>
      </c>
      <c r="S83" s="99">
        <v>157.32852850686808</v>
      </c>
      <c r="T83" s="99">
        <v>143.9521567805813</v>
      </c>
      <c r="U83" s="99">
        <v>147.97102233300626</v>
      </c>
      <c r="V83" s="99">
        <v>148.03079489325214</v>
      </c>
      <c r="W83" s="99">
        <v>177.73168212046662</v>
      </c>
      <c r="DA83" s="63" t="s">
        <v>2823</v>
      </c>
    </row>
    <row r="84" spans="1:105" ht="12" customHeight="1" x14ac:dyDescent="0.25">
      <c r="A84" s="97" t="s">
        <v>53</v>
      </c>
      <c r="B84" s="99">
        <v>1.1115889663662424</v>
      </c>
      <c r="C84" s="99">
        <v>1.1506600820002293</v>
      </c>
      <c r="D84" s="99">
        <v>1.0414226397440545</v>
      </c>
      <c r="E84" s="99">
        <v>1.0115620806537715</v>
      </c>
      <c r="F84" s="99">
        <v>0.94065820217793017</v>
      </c>
      <c r="G84" s="99">
        <v>0.85150516792864717</v>
      </c>
      <c r="H84" s="99">
        <v>0.85995164501866861</v>
      </c>
      <c r="I84" s="99">
        <v>0.81581550984031781</v>
      </c>
      <c r="J84" s="99">
        <v>0.81010515693855834</v>
      </c>
      <c r="K84" s="99">
        <v>0.81203375951743439</v>
      </c>
      <c r="L84" s="99">
        <v>0.9028581261544687</v>
      </c>
      <c r="M84" s="99">
        <v>0.83745530248398992</v>
      </c>
      <c r="N84" s="99">
        <v>0.88344519603794702</v>
      </c>
      <c r="O84" s="99">
        <v>0.90890171884020232</v>
      </c>
      <c r="P84" s="99">
        <v>0.76365872034857796</v>
      </c>
      <c r="Q84" s="99">
        <v>0.83144242028532211</v>
      </c>
      <c r="R84" s="99">
        <v>0.86737611766040967</v>
      </c>
      <c r="S84" s="99">
        <v>0.88510993404672234</v>
      </c>
      <c r="T84" s="99">
        <v>0.81785352920659005</v>
      </c>
      <c r="U84" s="99">
        <v>0.85054717068943897</v>
      </c>
      <c r="V84" s="99">
        <v>0.86326002841634042</v>
      </c>
      <c r="W84" s="99">
        <v>1.0543128293520792</v>
      </c>
      <c r="DA84" s="63" t="s">
        <v>2824</v>
      </c>
    </row>
    <row r="85" spans="1:105" ht="12.95" customHeight="1" x14ac:dyDescent="0.25">
      <c r="A85" s="121" t="s">
        <v>92</v>
      </c>
      <c r="B85" s="123">
        <f t="shared" ref="B85:W85" si="34">B86</f>
        <v>4.5857595011923515E-3</v>
      </c>
      <c r="C85" s="123">
        <f t="shared" si="34"/>
        <v>5.7598754491718232E-3</v>
      </c>
      <c r="D85" s="123">
        <f t="shared" si="34"/>
        <v>6.4117691397933153E-3</v>
      </c>
      <c r="E85" s="123">
        <f t="shared" si="34"/>
        <v>1.1556972600647631E-2</v>
      </c>
      <c r="F85" s="123">
        <f t="shared" si="34"/>
        <v>7.4321381961853922E-3</v>
      </c>
      <c r="G85" s="123">
        <f t="shared" si="34"/>
        <v>8.38691290115187E-3</v>
      </c>
      <c r="H85" s="123">
        <f t="shared" si="34"/>
        <v>1.1261200827788063E-2</v>
      </c>
      <c r="I85" s="123">
        <f t="shared" si="34"/>
        <v>1.2411226684367798E-2</v>
      </c>
      <c r="J85" s="123">
        <f t="shared" si="34"/>
        <v>1.1910070348050654E-2</v>
      </c>
      <c r="K85" s="123">
        <f t="shared" si="34"/>
        <v>1.2936369560112269E-2</v>
      </c>
      <c r="L85" s="123">
        <f t="shared" si="34"/>
        <v>1.4979473002151421E-2</v>
      </c>
      <c r="M85" s="123">
        <f t="shared" si="34"/>
        <v>1.4031269432833915E-2</v>
      </c>
      <c r="N85" s="123">
        <f t="shared" si="34"/>
        <v>1.6112058771463177E-2</v>
      </c>
      <c r="O85" s="123">
        <f t="shared" si="34"/>
        <v>1.9964264425724857E-2</v>
      </c>
      <c r="P85" s="123">
        <f t="shared" si="34"/>
        <v>1.1946382326976477E-2</v>
      </c>
      <c r="Q85" s="123">
        <f t="shared" si="34"/>
        <v>1.9599580230793803E-2</v>
      </c>
      <c r="R85" s="123">
        <f t="shared" si="34"/>
        <v>1.0957790228778195E-2</v>
      </c>
      <c r="S85" s="123">
        <f t="shared" si="34"/>
        <v>1.3106694425008095E-2</v>
      </c>
      <c r="T85" s="123">
        <f t="shared" si="34"/>
        <v>1.1579953006396387E-2</v>
      </c>
      <c r="U85" s="123">
        <f t="shared" si="34"/>
        <v>1.2013442016928385E-2</v>
      </c>
      <c r="V85" s="123">
        <f t="shared" si="34"/>
        <v>1.1579752842485016E-2</v>
      </c>
      <c r="W85" s="123">
        <f t="shared" si="34"/>
        <v>9.7297151223232504E-3</v>
      </c>
      <c r="DA85" s="130" t="s">
        <v>2825</v>
      </c>
    </row>
    <row r="86" spans="1:105" ht="12" customHeight="1" x14ac:dyDescent="0.25">
      <c r="A86" s="97" t="s">
        <v>53</v>
      </c>
      <c r="B86" s="99">
        <f>RES_hhdet_fech!B86/RES_summary!B$19</f>
        <v>4.5857595011923515E-3</v>
      </c>
      <c r="C86" s="99">
        <f>RES_hhdet_fech!C86/RES_summary!C$19</f>
        <v>5.7598754491718232E-3</v>
      </c>
      <c r="D86" s="99">
        <f>RES_hhdet_fech!D86/RES_summary!D$19</f>
        <v>6.4117691397933153E-3</v>
      </c>
      <c r="E86" s="99">
        <f>RES_hhdet_fech!E86/RES_summary!E$19</f>
        <v>1.1556972600647631E-2</v>
      </c>
      <c r="F86" s="99">
        <f>RES_hhdet_fech!F86/RES_summary!F$19</f>
        <v>7.4321381961853922E-3</v>
      </c>
      <c r="G86" s="99">
        <f>RES_hhdet_fech!G86/RES_summary!G$19</f>
        <v>8.38691290115187E-3</v>
      </c>
      <c r="H86" s="99">
        <f>RES_hhdet_fech!H86/RES_summary!H$19</f>
        <v>1.1261200827788063E-2</v>
      </c>
      <c r="I86" s="99">
        <f>RES_hhdet_fech!I86/RES_summary!I$19</f>
        <v>1.2411226684367798E-2</v>
      </c>
      <c r="J86" s="99">
        <f>RES_hhdet_fech!J86/RES_summary!J$19</f>
        <v>1.1910070348050654E-2</v>
      </c>
      <c r="K86" s="99">
        <f>RES_hhdet_fech!K86/RES_summary!K$19</f>
        <v>1.2936369560112269E-2</v>
      </c>
      <c r="L86" s="99">
        <f>RES_hhdet_fech!L86/RES_summary!L$19</f>
        <v>1.4979473002151421E-2</v>
      </c>
      <c r="M86" s="99">
        <f>RES_hhdet_fech!M86/RES_summary!M$19</f>
        <v>1.4031269432833915E-2</v>
      </c>
      <c r="N86" s="99">
        <f>RES_hhdet_fech!N86/RES_summary!N$19</f>
        <v>1.6112058771463177E-2</v>
      </c>
      <c r="O86" s="99">
        <f>RES_hhdet_fech!O86/RES_summary!O$19</f>
        <v>1.9964264425724857E-2</v>
      </c>
      <c r="P86" s="99">
        <f>RES_hhdet_fech!P86/RES_summary!P$19</f>
        <v>1.1946382326976477E-2</v>
      </c>
      <c r="Q86" s="99">
        <f>RES_hhdet_fech!Q86/RES_summary!Q$19</f>
        <v>1.9599580230793803E-2</v>
      </c>
      <c r="R86" s="99">
        <f>RES_hhdet_fech!R86/RES_summary!R$19</f>
        <v>1.0957790228778195E-2</v>
      </c>
      <c r="S86" s="99">
        <f>RES_hhdet_fech!S86/RES_summary!S$19</f>
        <v>1.3106694425008095E-2</v>
      </c>
      <c r="T86" s="99">
        <f>RES_hhdet_fech!T86/RES_summary!T$19</f>
        <v>1.1579953006396387E-2</v>
      </c>
      <c r="U86" s="99">
        <f>RES_hhdet_fech!U86/RES_summary!U$19</f>
        <v>1.2013442016928385E-2</v>
      </c>
      <c r="V86" s="99">
        <f>RES_hhdet_fech!V86/RES_summary!V$19</f>
        <v>1.1579752842485016E-2</v>
      </c>
      <c r="W86" s="99">
        <f>RES_hhdet_fech!W86/RES_summary!W$19</f>
        <v>9.7297151223232504E-3</v>
      </c>
      <c r="DA86" s="63" t="s">
        <v>2826</v>
      </c>
    </row>
    <row r="87" spans="1:105" ht="12" customHeight="1" x14ac:dyDescent="0.25">
      <c r="A87" s="121" t="s">
        <v>55</v>
      </c>
      <c r="B87" s="123">
        <v>33.816305651625477</v>
      </c>
      <c r="C87" s="123">
        <v>34.64095471793658</v>
      </c>
      <c r="D87" s="123">
        <v>35.515233525747909</v>
      </c>
      <c r="E87" s="123">
        <v>34.750122489930106</v>
      </c>
      <c r="F87" s="123">
        <v>33.733537113970762</v>
      </c>
      <c r="G87" s="123">
        <v>30.44466422802072</v>
      </c>
      <c r="H87" s="123">
        <v>31.328280469106669</v>
      </c>
      <c r="I87" s="123">
        <v>30.98238019906486</v>
      </c>
      <c r="J87" s="123">
        <v>29.858140732206845</v>
      </c>
      <c r="K87" s="123">
        <v>31.235111389215113</v>
      </c>
      <c r="L87" s="123">
        <v>30.96604518112742</v>
      </c>
      <c r="M87" s="123">
        <v>30.451147994066005</v>
      </c>
      <c r="N87" s="123">
        <v>30.756566040469611</v>
      </c>
      <c r="O87" s="123">
        <v>29.233747064036368</v>
      </c>
      <c r="P87" s="123">
        <v>30.091644423093786</v>
      </c>
      <c r="Q87" s="123">
        <v>29.506985159994347</v>
      </c>
      <c r="R87" s="123">
        <v>28.24589187126351</v>
      </c>
      <c r="S87" s="123">
        <v>27.636735062305981</v>
      </c>
      <c r="T87" s="123">
        <v>26.421224341671348</v>
      </c>
      <c r="U87" s="123">
        <v>26.735196395063301</v>
      </c>
      <c r="V87" s="123">
        <v>26.332799647498486</v>
      </c>
      <c r="W87" s="123">
        <v>28.922896756131134</v>
      </c>
      <c r="DA87" s="130" t="s">
        <v>2827</v>
      </c>
    </row>
    <row r="88" spans="1:105" ht="12" customHeight="1" x14ac:dyDescent="0.25">
      <c r="A88" s="97" t="s">
        <v>132</v>
      </c>
      <c r="B88" s="99">
        <v>38.096937129897647</v>
      </c>
      <c r="C88" s="99">
        <v>39.116955170015082</v>
      </c>
      <c r="D88" s="99">
        <v>39.950322568940742</v>
      </c>
      <c r="E88" s="99">
        <v>38.837174302515407</v>
      </c>
      <c r="F88" s="99">
        <v>37.309500537507951</v>
      </c>
      <c r="G88" s="99">
        <v>33.375813705288095</v>
      </c>
      <c r="H88" s="99">
        <v>34.632237318670882</v>
      </c>
      <c r="I88" s="99">
        <v>33.943353241620251</v>
      </c>
      <c r="J88" s="99">
        <v>32.057355217132582</v>
      </c>
      <c r="K88" s="99">
        <v>33.23799829071541</v>
      </c>
      <c r="L88" s="99">
        <v>32.532256332560813</v>
      </c>
      <c r="M88" s="99">
        <v>32.025754973297367</v>
      </c>
      <c r="N88" s="99">
        <v>31.92881692633247</v>
      </c>
      <c r="O88" s="99">
        <v>29.463709464150078</v>
      </c>
      <c r="P88" s="99">
        <v>31.303217372057176</v>
      </c>
      <c r="Q88" s="99">
        <v>30.479005274189024</v>
      </c>
      <c r="R88" s="99">
        <v>28.552558583455223</v>
      </c>
      <c r="S88" s="99">
        <v>28.040755272195788</v>
      </c>
      <c r="T88" s="99">
        <v>26.811421326422369</v>
      </c>
      <c r="U88" s="99">
        <v>26.919213606761254</v>
      </c>
      <c r="V88" s="99">
        <v>26.632556902448769</v>
      </c>
      <c r="W88" s="99">
        <v>29.014279226566067</v>
      </c>
      <c r="DA88" s="63" t="s">
        <v>2828</v>
      </c>
    </row>
    <row r="89" spans="1:105" ht="12" customHeight="1" x14ac:dyDescent="0.25">
      <c r="A89" s="97" t="s">
        <v>131</v>
      </c>
      <c r="B89" s="99">
        <v>26.325981315723407</v>
      </c>
      <c r="C89" s="99">
        <v>27.162650441789538</v>
      </c>
      <c r="D89" s="99">
        <v>28.025695057408651</v>
      </c>
      <c r="E89" s="99">
        <v>27.290823479894321</v>
      </c>
      <c r="F89" s="99">
        <v>26.315946253621256</v>
      </c>
      <c r="G89" s="99">
        <v>23.602059626111473</v>
      </c>
      <c r="H89" s="99">
        <v>24.016658128957634</v>
      </c>
      <c r="I89" s="99">
        <v>24.34181357144157</v>
      </c>
      <c r="J89" s="99">
        <v>23.95518655108636</v>
      </c>
      <c r="K89" s="99">
        <v>25.336101282863478</v>
      </c>
      <c r="L89" s="99">
        <v>25.092484661769912</v>
      </c>
      <c r="M89" s="99">
        <v>25.663284986298248</v>
      </c>
      <c r="N89" s="99">
        <v>26.252657103215409</v>
      </c>
      <c r="O89" s="99">
        <v>24.326213253811897</v>
      </c>
      <c r="P89" s="99">
        <v>25.960663922692063</v>
      </c>
      <c r="Q89" s="99">
        <v>24.923565761472481</v>
      </c>
      <c r="R89" s="99">
        <v>23.368648236577364</v>
      </c>
      <c r="S89" s="99">
        <v>23.454557222497634</v>
      </c>
      <c r="T89" s="99">
        <v>22.910012175336234</v>
      </c>
      <c r="U89" s="99">
        <v>23.299433859324751</v>
      </c>
      <c r="V89" s="99">
        <v>23.336187906220658</v>
      </c>
      <c r="W89" s="99">
        <v>25.775830428499301</v>
      </c>
      <c r="DA89" s="63" t="s">
        <v>2829</v>
      </c>
    </row>
    <row r="90" spans="1:105" ht="12" customHeight="1" x14ac:dyDescent="0.25">
      <c r="A90" s="100" t="s">
        <v>204</v>
      </c>
      <c r="B90" s="102">
        <v>14.258829052968688</v>
      </c>
      <c r="C90" s="102">
        <v>14.506134451840772</v>
      </c>
      <c r="D90" s="102">
        <v>14.874414508474409</v>
      </c>
      <c r="E90" s="102">
        <v>14.175970506569664</v>
      </c>
      <c r="F90" s="102">
        <v>13.385833685099671</v>
      </c>
      <c r="G90" s="102">
        <v>11.675856491066876</v>
      </c>
      <c r="H90" s="102">
        <v>9.9312154719457606</v>
      </c>
      <c r="I90" s="102">
        <v>10.378368506059241</v>
      </c>
      <c r="J90" s="102">
        <v>10.788374191685534</v>
      </c>
      <c r="K90" s="102">
        <v>11.339364837097181</v>
      </c>
      <c r="L90" s="102">
        <v>9.9168294637729808</v>
      </c>
      <c r="M90" s="102">
        <v>10.867568395860319</v>
      </c>
      <c r="N90" s="102">
        <v>10.830702392558779</v>
      </c>
      <c r="O90" s="102">
        <v>8.621982961799171</v>
      </c>
      <c r="P90" s="102">
        <v>9.3379864361238418</v>
      </c>
      <c r="Q90" s="102">
        <v>7.151287355651669</v>
      </c>
      <c r="R90" s="102">
        <v>6.0517087852530187</v>
      </c>
      <c r="S90" s="102">
        <v>7.0735329114214185</v>
      </c>
      <c r="T90" s="102">
        <v>7.7986486712894845</v>
      </c>
      <c r="U90" s="102">
        <v>8.062442173536386</v>
      </c>
      <c r="V90" s="102">
        <v>8.2089910617401856</v>
      </c>
      <c r="W90" s="102">
        <v>9.3940952342288888</v>
      </c>
      <c r="DA90" s="131" t="s">
        <v>2830</v>
      </c>
    </row>
    <row r="91" spans="1:105" ht="12" customHeight="1" x14ac:dyDescent="0.25">
      <c r="A91" s="103" t="s">
        <v>52</v>
      </c>
      <c r="B91" s="105">
        <v>12.067152262754723</v>
      </c>
      <c r="C91" s="105">
        <v>12.656515989948764</v>
      </c>
      <c r="D91" s="105">
        <v>13.15128054893424</v>
      </c>
      <c r="E91" s="105">
        <v>13.114852973324657</v>
      </c>
      <c r="F91" s="105">
        <v>12.930112568521583</v>
      </c>
      <c r="G91" s="105">
        <v>11.926203135044593</v>
      </c>
      <c r="H91" s="105">
        <v>14.085442657011871</v>
      </c>
      <c r="I91" s="105">
        <v>13.963445065382325</v>
      </c>
      <c r="J91" s="105">
        <v>13.166812359400828</v>
      </c>
      <c r="K91" s="105">
        <v>13.996736445766301</v>
      </c>
      <c r="L91" s="105">
        <v>15.175655197996933</v>
      </c>
      <c r="M91" s="105">
        <v>14.795716590437927</v>
      </c>
      <c r="N91" s="105">
        <v>15.421954710656632</v>
      </c>
      <c r="O91" s="105">
        <v>15.704230292012726</v>
      </c>
      <c r="P91" s="105">
        <v>16.622677486568222</v>
      </c>
      <c r="Q91" s="105">
        <v>17.772278405820813</v>
      </c>
      <c r="R91" s="105">
        <v>17.316939451324341</v>
      </c>
      <c r="S91" s="105">
        <v>16.381024311076221</v>
      </c>
      <c r="T91" s="105">
        <v>15.111363504046752</v>
      </c>
      <c r="U91" s="105">
        <v>15.236991685788361</v>
      </c>
      <c r="V91" s="105">
        <v>15.127196844480471</v>
      </c>
      <c r="W91" s="105">
        <v>16.381735194270409</v>
      </c>
      <c r="DA91" s="132" t="s">
        <v>2831</v>
      </c>
    </row>
    <row r="92" spans="1:105" ht="12" customHeight="1" x14ac:dyDescent="0.25">
      <c r="A92" s="106" t="s">
        <v>124</v>
      </c>
      <c r="B92" s="102">
        <v>35.321076734727946</v>
      </c>
      <c r="C92" s="102">
        <v>31.267495769825011</v>
      </c>
      <c r="D92" s="102">
        <v>33.778558006608641</v>
      </c>
      <c r="E92" s="102">
        <v>30.782513027124494</v>
      </c>
      <c r="F92" s="102">
        <v>30.391637204896277</v>
      </c>
      <c r="G92" s="102">
        <v>34.491724114534065</v>
      </c>
      <c r="H92" s="102">
        <v>31.941063284608575</v>
      </c>
      <c r="I92" s="102">
        <v>33.945780941945323</v>
      </c>
      <c r="J92" s="102">
        <v>37.166649165655585</v>
      </c>
      <c r="K92" s="102">
        <v>29.818079152194148</v>
      </c>
      <c r="L92" s="102">
        <v>32.667148237916265</v>
      </c>
      <c r="M92" s="102">
        <v>35.348036035704993</v>
      </c>
      <c r="N92" s="102">
        <v>35.586763272019887</v>
      </c>
      <c r="O92" s="102">
        <v>33.157202393747141</v>
      </c>
      <c r="P92" s="102">
        <v>34.759802487141236</v>
      </c>
      <c r="Q92" s="102">
        <v>35.39909330236064</v>
      </c>
      <c r="R92" s="102">
        <v>30.320324568523223</v>
      </c>
      <c r="S92" s="102">
        <v>30.977255274232704</v>
      </c>
      <c r="T92" s="102">
        <v>28.624657953178382</v>
      </c>
      <c r="U92" s="102">
        <v>28.395402019580551</v>
      </c>
      <c r="V92" s="102">
        <v>26.549143105954172</v>
      </c>
      <c r="W92" s="102">
        <v>32.236034303249333</v>
      </c>
      <c r="DA92" s="131" t="s">
        <v>2832</v>
      </c>
    </row>
    <row r="93" spans="1:105" ht="12" customHeight="1" x14ac:dyDescent="0.25">
      <c r="A93" s="107" t="s">
        <v>123</v>
      </c>
      <c r="B93" s="105">
        <v>26.544063472635322</v>
      </c>
      <c r="C93" s="105">
        <v>23.495375923248723</v>
      </c>
      <c r="D93" s="105">
        <v>25.447821593490666</v>
      </c>
      <c r="E93" s="105">
        <v>23.216006610558452</v>
      </c>
      <c r="F93" s="105">
        <v>22.992116494580646</v>
      </c>
      <c r="G93" s="105">
        <v>26.2172695571712</v>
      </c>
      <c r="H93" s="105">
        <v>23.700724219803529</v>
      </c>
      <c r="I93" s="105">
        <v>25.483617205603515</v>
      </c>
      <c r="J93" s="105">
        <v>28.307510619252032</v>
      </c>
      <c r="K93" s="105">
        <v>22.823132128939303</v>
      </c>
      <c r="L93" s="105">
        <v>24.533914394292136</v>
      </c>
      <c r="M93" s="105">
        <v>26.947908807219228</v>
      </c>
      <c r="N93" s="105">
        <v>27.156858933496686</v>
      </c>
      <c r="O93" s="105">
        <v>25.052388169547612</v>
      </c>
      <c r="P93" s="105">
        <v>26.766724032190279</v>
      </c>
      <c r="Q93" s="105">
        <v>26.882955923852339</v>
      </c>
      <c r="R93" s="105">
        <v>23.068131321942882</v>
      </c>
      <c r="S93" s="105">
        <v>24.456906166387352</v>
      </c>
      <c r="T93" s="105">
        <v>23.380893455433071</v>
      </c>
      <c r="U93" s="105">
        <v>23.561108760692278</v>
      </c>
      <c r="V93" s="105">
        <v>22.467316170223079</v>
      </c>
      <c r="W93" s="105">
        <v>27.851891215528262</v>
      </c>
      <c r="DA93" s="132" t="s">
        <v>2833</v>
      </c>
    </row>
    <row r="94" spans="1:105" ht="12" customHeight="1" x14ac:dyDescent="0.25">
      <c r="A94" s="108" t="s">
        <v>50</v>
      </c>
      <c r="B94" s="99">
        <v>13.23647279584975</v>
      </c>
      <c r="C94" s="99">
        <v>11.675450911695421</v>
      </c>
      <c r="D94" s="99">
        <v>12.658752193819856</v>
      </c>
      <c r="E94" s="99">
        <v>11.429816580706154</v>
      </c>
      <c r="F94" s="99">
        <v>11.209264291472028</v>
      </c>
      <c r="G94" s="99">
        <v>12.725316171672008</v>
      </c>
      <c r="H94" s="99">
        <v>9.8060336954153691</v>
      </c>
      <c r="I94" s="99">
        <v>11.030828206024156</v>
      </c>
      <c r="J94" s="99">
        <v>13.167586216757222</v>
      </c>
      <c r="K94" s="99">
        <v>10.751151837423373</v>
      </c>
      <c r="L94" s="99">
        <v>10.365027845970749</v>
      </c>
      <c r="M94" s="99">
        <v>12.282526680404763</v>
      </c>
      <c r="N94" s="99">
        <v>12.072946511166784</v>
      </c>
      <c r="O94" s="99">
        <v>9.5260518049177563</v>
      </c>
      <c r="P94" s="99">
        <v>10.230558629661415</v>
      </c>
      <c r="Q94" s="99">
        <v>8.1935624381090388</v>
      </c>
      <c r="R94" s="99">
        <v>6.4095684953491983</v>
      </c>
      <c r="S94" s="99">
        <v>7.8674167681492815</v>
      </c>
      <c r="T94" s="99">
        <v>8.4760570084578415</v>
      </c>
      <c r="U94" s="99">
        <v>8.4906440069145894</v>
      </c>
      <c r="V94" s="99">
        <v>8.0082441690303678</v>
      </c>
      <c r="W94" s="99">
        <v>10.273282086197325</v>
      </c>
      <c r="DA94" s="63" t="s">
        <v>2834</v>
      </c>
    </row>
    <row r="95" spans="1:105" ht="12" customHeight="1" x14ac:dyDescent="0.25">
      <c r="A95" s="108" t="s">
        <v>52</v>
      </c>
      <c r="B95" s="99">
        <v>13.307590676785578</v>
      </c>
      <c r="C95" s="99">
        <v>11.819925011553305</v>
      </c>
      <c r="D95" s="99">
        <v>12.789069399670806</v>
      </c>
      <c r="E95" s="99">
        <v>11.7861900298523</v>
      </c>
      <c r="F95" s="99">
        <v>11.78285220310862</v>
      </c>
      <c r="G95" s="99">
        <v>13.491953385499189</v>
      </c>
      <c r="H95" s="99">
        <v>13.894690524388157</v>
      </c>
      <c r="I95" s="99">
        <v>14.452788999579365</v>
      </c>
      <c r="J95" s="99">
        <v>15.13992440249481</v>
      </c>
      <c r="K95" s="99">
        <v>12.071980291515931</v>
      </c>
      <c r="L95" s="99">
        <v>14.168886548321382</v>
      </c>
      <c r="M95" s="99">
        <v>14.665382126814462</v>
      </c>
      <c r="N95" s="99">
        <v>15.083912422329909</v>
      </c>
      <c r="O95" s="99">
        <v>15.526336364629863</v>
      </c>
      <c r="P95" s="99">
        <v>16.536165402528862</v>
      </c>
      <c r="Q95" s="99">
        <v>18.689393485743299</v>
      </c>
      <c r="R95" s="99">
        <v>16.658562826593688</v>
      </c>
      <c r="S95" s="99">
        <v>16.589489398238069</v>
      </c>
      <c r="T95" s="99">
        <v>14.904836446975228</v>
      </c>
      <c r="U95" s="99">
        <v>15.07046475377769</v>
      </c>
      <c r="V95" s="99">
        <v>14.459072001192716</v>
      </c>
      <c r="W95" s="99">
        <v>17.578609129330939</v>
      </c>
      <c r="DA95" s="63" t="s">
        <v>2835</v>
      </c>
    </row>
    <row r="96" spans="1:105" ht="12" customHeight="1" x14ac:dyDescent="0.25">
      <c r="A96" s="106" t="s">
        <v>122</v>
      </c>
      <c r="B96" s="102">
        <v>28.911022458586899</v>
      </c>
      <c r="C96" s="102">
        <v>29.677617055716237</v>
      </c>
      <c r="D96" s="102">
        <v>30.593803408398887</v>
      </c>
      <c r="E96" s="102">
        <v>30.469895945943016</v>
      </c>
      <c r="F96" s="102">
        <v>30.34187669469177</v>
      </c>
      <c r="G96" s="102">
        <v>27.942601244770824</v>
      </c>
      <c r="H96" s="102">
        <v>28.848452776121089</v>
      </c>
      <c r="I96" s="102">
        <v>28.876113298115136</v>
      </c>
      <c r="J96" s="102">
        <v>28.759772968594358</v>
      </c>
      <c r="K96" s="102">
        <v>31.431093791987571</v>
      </c>
      <c r="L96" s="102">
        <v>32.009897966070248</v>
      </c>
      <c r="M96" s="102">
        <v>31.179146863157307</v>
      </c>
      <c r="N96" s="102">
        <v>32.141928713975744</v>
      </c>
      <c r="O96" s="102">
        <v>32.223003038797273</v>
      </c>
      <c r="P96" s="102">
        <v>31.431769578656343</v>
      </c>
      <c r="Q96" s="102">
        <v>31.330847459640573</v>
      </c>
      <c r="R96" s="102">
        <v>30.975519628354174</v>
      </c>
      <c r="S96" s="102">
        <v>29.833480479340068</v>
      </c>
      <c r="T96" s="102">
        <v>28.229456669916043</v>
      </c>
      <c r="U96" s="102">
        <v>28.792848461048397</v>
      </c>
      <c r="V96" s="102">
        <v>28.018575397020051</v>
      </c>
      <c r="W96" s="102">
        <v>30.976954069731754</v>
      </c>
      <c r="DA96" s="131" t="s">
        <v>2836</v>
      </c>
    </row>
    <row r="97" spans="1:105" ht="12" customHeight="1" x14ac:dyDescent="0.25">
      <c r="A97" s="107" t="s">
        <v>121</v>
      </c>
      <c r="B97" s="105">
        <v>23.034247726207369</v>
      </c>
      <c r="C97" s="105">
        <v>23.698623706219916</v>
      </c>
      <c r="D97" s="105">
        <v>24.519187996610466</v>
      </c>
      <c r="E97" s="105">
        <v>24.446736732958207</v>
      </c>
      <c r="F97" s="105">
        <v>24.394859048874466</v>
      </c>
      <c r="G97" s="105">
        <v>22.530612642082421</v>
      </c>
      <c r="H97" s="105">
        <v>22.843633883608941</v>
      </c>
      <c r="I97" s="105">
        <v>23.0802571166417</v>
      </c>
      <c r="J97" s="105">
        <v>23.246949592395378</v>
      </c>
      <c r="K97" s="105">
        <v>25.485309459230429</v>
      </c>
      <c r="L97" s="105">
        <v>25.608966489281968</v>
      </c>
      <c r="M97" s="105">
        <v>25.254351633631462</v>
      </c>
      <c r="N97" s="105">
        <v>26.046106959851762</v>
      </c>
      <c r="O97" s="105">
        <v>25.760035216586139</v>
      </c>
      <c r="P97" s="105">
        <v>25.319581004614772</v>
      </c>
      <c r="Q97" s="105">
        <v>24.839007404693561</v>
      </c>
      <c r="R97" s="105">
        <v>24.522587541436334</v>
      </c>
      <c r="S97" s="105">
        <v>24.043044629597563</v>
      </c>
      <c r="T97" s="105">
        <v>23.196607175104791</v>
      </c>
      <c r="U97" s="105">
        <v>23.892564005123575</v>
      </c>
      <c r="V97" s="105">
        <v>23.49322973244352</v>
      </c>
      <c r="W97" s="105">
        <v>26.310057740494809</v>
      </c>
      <c r="DA97" s="132" t="s">
        <v>2837</v>
      </c>
    </row>
    <row r="98" spans="1:105" ht="12" customHeight="1" x14ac:dyDescent="0.25">
      <c r="A98" s="108" t="s">
        <v>53</v>
      </c>
      <c r="B98" s="99">
        <v>10.824163215256654</v>
      </c>
      <c r="C98" s="99">
        <v>11.060220679327742</v>
      </c>
      <c r="D98" s="99">
        <v>11.438336018887826</v>
      </c>
      <c r="E98" s="99">
        <v>11.279237083954268</v>
      </c>
      <c r="F98" s="99">
        <v>11.191956581507887</v>
      </c>
      <c r="G98" s="99">
        <v>10.303676025060968</v>
      </c>
      <c r="H98" s="99">
        <v>8.8654225621548317</v>
      </c>
      <c r="I98" s="99">
        <v>9.3740372111790204</v>
      </c>
      <c r="J98" s="99">
        <v>10.152524642880298</v>
      </c>
      <c r="K98" s="99">
        <v>11.351050012338412</v>
      </c>
      <c r="L98" s="99">
        <v>10.205989755543305</v>
      </c>
      <c r="M98" s="99">
        <v>10.841247992008293</v>
      </c>
      <c r="N98" s="99">
        <v>11.007042271371047</v>
      </c>
      <c r="O98" s="99">
        <v>9.4723806403351443</v>
      </c>
      <c r="P98" s="99">
        <v>9.3623776519268755</v>
      </c>
      <c r="Q98" s="99">
        <v>7.3662773964344614</v>
      </c>
      <c r="R98" s="99">
        <v>6.5667372813489724</v>
      </c>
      <c r="S98" s="99">
        <v>7.4544519783017211</v>
      </c>
      <c r="T98" s="99">
        <v>8.1302362747597758</v>
      </c>
      <c r="U98" s="99">
        <v>8.5661442492992137</v>
      </c>
      <c r="V98" s="99">
        <v>8.5830750114962715</v>
      </c>
      <c r="W98" s="99">
        <v>9.9628417921677315</v>
      </c>
      <c r="DA98" s="63" t="s">
        <v>2838</v>
      </c>
    </row>
    <row r="99" spans="1:105" ht="12" customHeight="1" x14ac:dyDescent="0.25">
      <c r="A99" s="108" t="s">
        <v>52</v>
      </c>
      <c r="B99" s="99">
        <v>12.210084510950711</v>
      </c>
      <c r="C99" s="99">
        <v>12.638403026892174</v>
      </c>
      <c r="D99" s="99">
        <v>13.08085197772264</v>
      </c>
      <c r="E99" s="99">
        <v>13.167499649003936</v>
      </c>
      <c r="F99" s="99">
        <v>13.202902467366577</v>
      </c>
      <c r="G99" s="99">
        <v>12.226936617021455</v>
      </c>
      <c r="H99" s="99">
        <v>13.978211321454102</v>
      </c>
      <c r="I99" s="99">
        <v>13.706219905462673</v>
      </c>
      <c r="J99" s="99">
        <v>13.09442494951508</v>
      </c>
      <c r="K99" s="99">
        <v>14.134259446892019</v>
      </c>
      <c r="L99" s="99">
        <v>15.40297673373866</v>
      </c>
      <c r="M99" s="99">
        <v>14.41310364162317</v>
      </c>
      <c r="N99" s="99">
        <v>15.039064688480709</v>
      </c>
      <c r="O99" s="99">
        <v>16.287654576250993</v>
      </c>
      <c r="P99" s="99">
        <v>15.9572033526879</v>
      </c>
      <c r="Q99" s="99">
        <v>17.472730008259106</v>
      </c>
      <c r="R99" s="99">
        <v>17.95585026008737</v>
      </c>
      <c r="S99" s="99">
        <v>16.588592651295844</v>
      </c>
      <c r="T99" s="99">
        <v>15.066370900345015</v>
      </c>
      <c r="U99" s="99">
        <v>15.326419755824364</v>
      </c>
      <c r="V99" s="99">
        <v>14.910154720947245</v>
      </c>
      <c r="W99" s="99">
        <v>16.347215948327072</v>
      </c>
      <c r="DA99" s="63" t="s">
        <v>2839</v>
      </c>
    </row>
    <row r="100" spans="1:105" ht="12" customHeight="1" x14ac:dyDescent="0.25">
      <c r="A100" s="121" t="s">
        <v>54</v>
      </c>
      <c r="B100" s="123">
        <v>4.0705991319351993</v>
      </c>
      <c r="C100" s="123">
        <v>4.6512014661681613</v>
      </c>
      <c r="D100" s="123">
        <v>4.8442937888331832</v>
      </c>
      <c r="E100" s="123">
        <v>4.7573454535337572</v>
      </c>
      <c r="F100" s="123">
        <v>5.0073143159967914</v>
      </c>
      <c r="G100" s="123">
        <v>4.0344143135261712</v>
      </c>
      <c r="H100" s="123">
        <v>4.6813908791367611</v>
      </c>
      <c r="I100" s="123">
        <v>4.0739555085612453</v>
      </c>
      <c r="J100" s="123">
        <v>4.3783288292262572</v>
      </c>
      <c r="K100" s="123">
        <v>5.5098554134360773</v>
      </c>
      <c r="L100" s="123">
        <v>5.5248657707844799</v>
      </c>
      <c r="M100" s="123">
        <v>5.4761119274014707</v>
      </c>
      <c r="N100" s="123">
        <v>5.6361824928073148</v>
      </c>
      <c r="O100" s="123">
        <v>5.4306763410659853</v>
      </c>
      <c r="P100" s="123">
        <v>5.6456989921476968</v>
      </c>
      <c r="Q100" s="123">
        <v>5.4127938486720897</v>
      </c>
      <c r="R100" s="123">
        <v>5.4198065534106066</v>
      </c>
      <c r="S100" s="123">
        <v>5.4200549696631066</v>
      </c>
      <c r="T100" s="123">
        <v>5.268930220751125</v>
      </c>
      <c r="U100" s="123">
        <v>5.3506050212225293</v>
      </c>
      <c r="V100" s="123">
        <v>5.213677515400688</v>
      </c>
      <c r="W100" s="123">
        <v>5.7737483480640774</v>
      </c>
      <c r="DA100" s="130" t="s">
        <v>2840</v>
      </c>
    </row>
    <row r="101" spans="1:105" ht="12" customHeight="1" x14ac:dyDescent="0.25">
      <c r="A101" s="97" t="s">
        <v>207</v>
      </c>
      <c r="B101" s="99">
        <v>5.0058719167539696</v>
      </c>
      <c r="C101" s="99">
        <v>5.787186388071266</v>
      </c>
      <c r="D101" s="99">
        <v>6.0504772499039126</v>
      </c>
      <c r="E101" s="99">
        <v>5.8787997808869381</v>
      </c>
      <c r="F101" s="99">
        <v>6.0972463086592859</v>
      </c>
      <c r="G101" s="99">
        <v>4.9513279485225876</v>
      </c>
      <c r="H101" s="99">
        <v>5.8985029968584533</v>
      </c>
      <c r="I101" s="99">
        <v>5.1925850992359965</v>
      </c>
      <c r="J101" s="99">
        <v>5.4897071840808049</v>
      </c>
      <c r="K101" s="99">
        <v>6.8803859571060419</v>
      </c>
      <c r="L101" s="99">
        <v>6.8453557426062348</v>
      </c>
      <c r="M101" s="99">
        <v>7.0310470748597833</v>
      </c>
      <c r="N101" s="99">
        <v>7.33988179657252</v>
      </c>
      <c r="O101" s="99">
        <v>6.9595190099909372</v>
      </c>
      <c r="P101" s="99">
        <v>7.401437072889693</v>
      </c>
      <c r="Q101" s="99">
        <v>7.0635471829655403</v>
      </c>
      <c r="R101" s="99">
        <v>6.6690066991943402</v>
      </c>
      <c r="S101" s="99">
        <v>7.1139917614242556</v>
      </c>
      <c r="T101" s="99">
        <v>6.8215359846798993</v>
      </c>
      <c r="U101" s="99">
        <v>7.0692875266610828</v>
      </c>
      <c r="V101" s="99">
        <v>7.0819267012689604</v>
      </c>
      <c r="W101" s="99">
        <v>7.9669428181150286</v>
      </c>
      <c r="DA101" s="63" t="s">
        <v>2841</v>
      </c>
    </row>
    <row r="102" spans="1:105" ht="12" customHeight="1" x14ac:dyDescent="0.25">
      <c r="A102" s="97" t="s">
        <v>50</v>
      </c>
      <c r="B102" s="99">
        <v>4.8717891735297556</v>
      </c>
      <c r="C102" s="99">
        <v>5.5706688562300251</v>
      </c>
      <c r="D102" s="99">
        <v>5.8460507599555678</v>
      </c>
      <c r="E102" s="99">
        <v>5.5320986259638207</v>
      </c>
      <c r="F102" s="99">
        <v>5.9722187285743056</v>
      </c>
      <c r="G102" s="99">
        <v>4.9637341933483743</v>
      </c>
      <c r="H102" s="99">
        <v>5.6386076207041835</v>
      </c>
      <c r="I102" s="99">
        <v>4.8988304604579671</v>
      </c>
      <c r="J102" s="99">
        <v>5.2258933243295758</v>
      </c>
      <c r="K102" s="99">
        <v>6.7693332883042805</v>
      </c>
      <c r="L102" s="99">
        <v>7.2363853942070628</v>
      </c>
      <c r="M102" s="99">
        <v>6.6778115515737397</v>
      </c>
      <c r="N102" s="99">
        <v>5.675802527597126</v>
      </c>
      <c r="O102" s="99">
        <v>5.6487649245086846</v>
      </c>
      <c r="P102" s="99">
        <v>6.3099328091461313</v>
      </c>
      <c r="Q102" s="99">
        <v>7.0131574377145718</v>
      </c>
      <c r="R102" s="99">
        <v>7.3898667150917348</v>
      </c>
      <c r="S102" s="99">
        <v>7.083750501043383</v>
      </c>
      <c r="T102" s="99">
        <v>6.5573434728868181</v>
      </c>
      <c r="U102" s="99">
        <v>6.7186265099116094</v>
      </c>
      <c r="V102" s="99">
        <v>6.5057558219131186</v>
      </c>
      <c r="W102" s="99">
        <v>8.0575205907912917</v>
      </c>
      <c r="DA102" s="63" t="s">
        <v>2842</v>
      </c>
    </row>
    <row r="103" spans="1:105" ht="12" customHeight="1" x14ac:dyDescent="0.25">
      <c r="A103" s="109" t="s">
        <v>120</v>
      </c>
      <c r="B103" s="110">
        <v>3.9144440544050676</v>
      </c>
      <c r="C103" s="110">
        <v>4.461805487483657</v>
      </c>
      <c r="D103" s="110">
        <v>4.6422837873420795</v>
      </c>
      <c r="E103" s="110">
        <v>4.5693141407028861</v>
      </c>
      <c r="F103" s="110">
        <v>4.8219529317768552</v>
      </c>
      <c r="G103" s="110">
        <v>3.876920960385867</v>
      </c>
      <c r="H103" s="110">
        <v>4.4739182423865094</v>
      </c>
      <c r="I103" s="110">
        <v>3.8841151078348251</v>
      </c>
      <c r="J103" s="110">
        <v>4.1904136481021261</v>
      </c>
      <c r="K103" s="110">
        <v>5.2769101355900361</v>
      </c>
      <c r="L103" s="110">
        <v>5.2977779382556189</v>
      </c>
      <c r="M103" s="110">
        <v>5.2070721368067954</v>
      </c>
      <c r="N103" s="110">
        <v>5.3446008439655275</v>
      </c>
      <c r="O103" s="110">
        <v>5.1782307388016768</v>
      </c>
      <c r="P103" s="110">
        <v>5.3763668793059685</v>
      </c>
      <c r="Q103" s="110">
        <v>5.1793191432558494</v>
      </c>
      <c r="R103" s="110">
        <v>5.2606517863603379</v>
      </c>
      <c r="S103" s="110">
        <v>5.2205050210199495</v>
      </c>
      <c r="T103" s="110">
        <v>5.0966141243513707</v>
      </c>
      <c r="U103" s="110">
        <v>5.1621887926371102</v>
      </c>
      <c r="V103" s="110">
        <v>5.0106999136454942</v>
      </c>
      <c r="W103" s="110">
        <v>5.5337863237426435</v>
      </c>
      <c r="DA103" s="60" t="s">
        <v>2843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2844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2845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2846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2847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2848</v>
      </c>
    </row>
    <row r="110" spans="1:105" ht="12" customHeight="1" x14ac:dyDescent="0.25">
      <c r="A110" s="97" t="s">
        <v>53</v>
      </c>
      <c r="B110" s="99">
        <f>RES_hhdet_fech!B110/RES_summary!B$19</f>
        <v>0</v>
      </c>
      <c r="C110" s="99">
        <f>RES_hhdet_fech!C110/RES_summary!C$19</f>
        <v>0</v>
      </c>
      <c r="D110" s="99">
        <f>RES_hhdet_fech!D110/RES_summary!D$19</f>
        <v>0</v>
      </c>
      <c r="E110" s="99">
        <f>RES_hhdet_fech!E110/RES_summary!E$19</f>
        <v>0</v>
      </c>
      <c r="F110" s="99">
        <f>RES_hhdet_fech!F110/RES_summary!F$19</f>
        <v>0</v>
      </c>
      <c r="G110" s="99">
        <f>RES_hhdet_fech!G110/RES_summary!G$19</f>
        <v>0</v>
      </c>
      <c r="H110" s="99">
        <f>RES_hhdet_fech!H110/RES_summary!H$19</f>
        <v>0</v>
      </c>
      <c r="I110" s="99">
        <f>RES_hhdet_fech!I110/RES_summary!I$19</f>
        <v>0</v>
      </c>
      <c r="J110" s="99">
        <f>RES_hhdet_fech!J110/RES_summary!J$19</f>
        <v>0</v>
      </c>
      <c r="K110" s="99">
        <f>RES_hhdet_fech!K110/RES_summary!K$19</f>
        <v>0</v>
      </c>
      <c r="L110" s="99">
        <f>RES_hhdet_fech!L110/RES_summary!L$19</f>
        <v>0</v>
      </c>
      <c r="M110" s="99">
        <f>RES_hhdet_fech!M110/RES_summary!M$19</f>
        <v>0</v>
      </c>
      <c r="N110" s="99">
        <f>RES_hhdet_fech!N110/RES_summary!N$19</f>
        <v>0</v>
      </c>
      <c r="O110" s="99">
        <f>RES_hhdet_fech!O110/RES_summary!O$19</f>
        <v>0</v>
      </c>
      <c r="P110" s="99">
        <f>RES_hhdet_fech!P110/RES_summary!P$19</f>
        <v>0</v>
      </c>
      <c r="Q110" s="99">
        <f>RES_hhdet_fech!Q110/RES_summary!Q$19</f>
        <v>0</v>
      </c>
      <c r="R110" s="99">
        <f>RES_hhdet_fech!R110/RES_summary!R$19</f>
        <v>0</v>
      </c>
      <c r="S110" s="99">
        <f>RES_hhdet_fech!S110/RES_summary!S$19</f>
        <v>0</v>
      </c>
      <c r="T110" s="99">
        <f>RES_hhdet_fech!T110/RES_summary!T$19</f>
        <v>0</v>
      </c>
      <c r="U110" s="99">
        <f>RES_hhdet_fech!U110/RES_summary!U$19</f>
        <v>0</v>
      </c>
      <c r="V110" s="99">
        <f>RES_hhdet_fech!V110/RES_summary!V$19</f>
        <v>0</v>
      </c>
      <c r="W110" s="99">
        <f>RES_hhdet_fech!W110/RES_summary!W$19</f>
        <v>0</v>
      </c>
      <c r="DA110" s="63" t="s">
        <v>2849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2850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2851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2852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2853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2854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2855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2856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2857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2858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2859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2860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2861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150.30205795242762</v>
      </c>
      <c r="C124" s="118">
        <f t="shared" si="42"/>
        <v>159.8609248789802</v>
      </c>
      <c r="D124" s="118">
        <f t="shared" si="42"/>
        <v>147.0349935348147</v>
      </c>
      <c r="E124" s="118">
        <f t="shared" si="42"/>
        <v>153.07978708014829</v>
      </c>
      <c r="F124" s="118">
        <f t="shared" si="42"/>
        <v>164.48840598097073</v>
      </c>
      <c r="G124" s="118">
        <f t="shared" si="42"/>
        <v>139.65328939922969</v>
      </c>
      <c r="H124" s="118">
        <f t="shared" si="42"/>
        <v>133.95571888415139</v>
      </c>
      <c r="I124" s="118">
        <f t="shared" si="42"/>
        <v>144.62910177910024</v>
      </c>
      <c r="J124" s="118">
        <f t="shared" si="42"/>
        <v>145.89194525903034</v>
      </c>
      <c r="K124" s="118">
        <f t="shared" si="42"/>
        <v>147.77274088044035</v>
      </c>
      <c r="L124" s="118">
        <f t="shared" si="42"/>
        <v>158.78264108564065</v>
      </c>
      <c r="M124" s="118">
        <f t="shared" si="42"/>
        <v>150.14591818229442</v>
      </c>
      <c r="N124" s="118">
        <f t="shared" si="42"/>
        <v>156.83579635157886</v>
      </c>
      <c r="O124" s="118">
        <f t="shared" si="42"/>
        <v>163.14990775041124</v>
      </c>
      <c r="P124" s="118">
        <f t="shared" si="42"/>
        <v>145.99770438774314</v>
      </c>
      <c r="Q124" s="118">
        <f t="shared" si="42"/>
        <v>155.20005829982654</v>
      </c>
      <c r="R124" s="118">
        <f t="shared" ref="R124:V124" si="43">R125+R128+R130+R139</f>
        <v>159.12717033195466</v>
      </c>
      <c r="S124" s="118">
        <f t="shared" si="43"/>
        <v>163.01091760952423</v>
      </c>
      <c r="T124" s="118">
        <f t="shared" si="43"/>
        <v>152.2859441378418</v>
      </c>
      <c r="U124" s="118">
        <f t="shared" si="43"/>
        <v>152.04832211493542</v>
      </c>
      <c r="V124" s="118">
        <f t="shared" si="43"/>
        <v>165.2432971359855</v>
      </c>
      <c r="W124" s="118">
        <f t="shared" ref="W124" si="44">W125+W128+W130+W139</f>
        <v>177.56405627463147</v>
      </c>
      <c r="DA124" s="129" t="s">
        <v>2862</v>
      </c>
    </row>
    <row r="125" spans="1:105" ht="12.95" customHeight="1" x14ac:dyDescent="0.25">
      <c r="A125" s="121" t="s">
        <v>57</v>
      </c>
      <c r="B125" s="123">
        <f t="shared" ref="B125:Q125" si="45">SUM(B126:B127)</f>
        <v>122.38441959299907</v>
      </c>
      <c r="C125" s="123">
        <f t="shared" si="45"/>
        <v>130.2951450380973</v>
      </c>
      <c r="D125" s="123">
        <f t="shared" si="45"/>
        <v>117.14504987291937</v>
      </c>
      <c r="E125" s="123">
        <f t="shared" si="45"/>
        <v>122.39036442936951</v>
      </c>
      <c r="F125" s="123">
        <f t="shared" si="45"/>
        <v>131.32415399032101</v>
      </c>
      <c r="G125" s="123">
        <f t="shared" si="45"/>
        <v>113.27250743481987</v>
      </c>
      <c r="H125" s="123">
        <f t="shared" si="45"/>
        <v>106.73969663873157</v>
      </c>
      <c r="I125" s="123">
        <f t="shared" si="45"/>
        <v>115.67582437487199</v>
      </c>
      <c r="J125" s="123">
        <f t="shared" si="45"/>
        <v>116.91701437818871</v>
      </c>
      <c r="K125" s="123">
        <f t="shared" si="45"/>
        <v>116.26837883076576</v>
      </c>
      <c r="L125" s="123">
        <f t="shared" si="45"/>
        <v>127.35924132795785</v>
      </c>
      <c r="M125" s="123">
        <f t="shared" si="45"/>
        <v>118.22237983205171</v>
      </c>
      <c r="N125" s="123">
        <f t="shared" si="45"/>
        <v>124.26600908316526</v>
      </c>
      <c r="O125" s="123">
        <f t="shared" si="45"/>
        <v>132.10817291704126</v>
      </c>
      <c r="P125" s="123">
        <f t="shared" si="45"/>
        <v>113.24982921001452</v>
      </c>
      <c r="Q125" s="123">
        <f t="shared" si="45"/>
        <v>123.19327998853247</v>
      </c>
      <c r="R125" s="123">
        <f t="shared" ref="R125:V125" si="46">SUM(R126:R127)</f>
        <v>127.23776525267267</v>
      </c>
      <c r="S125" s="123">
        <f t="shared" si="46"/>
        <v>132.37766104272933</v>
      </c>
      <c r="T125" s="123">
        <f t="shared" si="46"/>
        <v>122.95205461680729</v>
      </c>
      <c r="U125" s="123">
        <f t="shared" si="46"/>
        <v>122.87806553532693</v>
      </c>
      <c r="V125" s="123">
        <f t="shared" si="46"/>
        <v>136.32663302567894</v>
      </c>
      <c r="W125" s="123">
        <f t="shared" ref="W125" si="47">SUM(W126:W127)</f>
        <v>143.70894666273816</v>
      </c>
      <c r="DA125" s="130" t="s">
        <v>2863</v>
      </c>
    </row>
    <row r="126" spans="1:105" ht="12" customHeight="1" x14ac:dyDescent="0.25">
      <c r="A126" s="97" t="s">
        <v>203</v>
      </c>
      <c r="B126" s="99">
        <v>121.82672369284198</v>
      </c>
      <c r="C126" s="99">
        <v>129.71470264178549</v>
      </c>
      <c r="D126" s="99">
        <v>116.63777535359817</v>
      </c>
      <c r="E126" s="99">
        <v>121.87137790309698</v>
      </c>
      <c r="F126" s="99">
        <v>130.78339662209839</v>
      </c>
      <c r="G126" s="99">
        <v>112.86064826708328</v>
      </c>
      <c r="H126" s="99">
        <v>106.34848367756302</v>
      </c>
      <c r="I126" s="99">
        <v>115.26495119893042</v>
      </c>
      <c r="J126" s="99">
        <v>116.50504733939204</v>
      </c>
      <c r="K126" s="99">
        <v>115.86049982449033</v>
      </c>
      <c r="L126" s="99">
        <v>126.91372888711589</v>
      </c>
      <c r="M126" s="99">
        <v>117.81068636462076</v>
      </c>
      <c r="N126" s="99">
        <v>123.83471370675343</v>
      </c>
      <c r="O126" s="99">
        <v>131.65142217914345</v>
      </c>
      <c r="P126" s="99">
        <v>112.86064143383271</v>
      </c>
      <c r="Q126" s="99">
        <v>122.77221241886059</v>
      </c>
      <c r="R126" s="99">
        <v>126.80410579628881</v>
      </c>
      <c r="S126" s="99">
        <v>131.92697427507318</v>
      </c>
      <c r="T126" s="99">
        <v>122.53365107553221</v>
      </c>
      <c r="U126" s="99">
        <v>122.45998823067747</v>
      </c>
      <c r="V126" s="99">
        <v>135.86246595522596</v>
      </c>
      <c r="W126" s="99">
        <v>143.21878955537736</v>
      </c>
      <c r="DA126" s="63" t="s">
        <v>2864</v>
      </c>
    </row>
    <row r="127" spans="1:105" ht="12" customHeight="1" x14ac:dyDescent="0.25">
      <c r="A127" s="97" t="s">
        <v>53</v>
      </c>
      <c r="B127" s="99">
        <v>0.55769590015708814</v>
      </c>
      <c r="C127" s="99">
        <v>0.58044239631181138</v>
      </c>
      <c r="D127" s="99">
        <v>0.5072745193212036</v>
      </c>
      <c r="E127" s="99">
        <v>0.51898652627252495</v>
      </c>
      <c r="F127" s="99">
        <v>0.54075736822261433</v>
      </c>
      <c r="G127" s="99">
        <v>0.41185916773659426</v>
      </c>
      <c r="H127" s="99">
        <v>0.3912129611685452</v>
      </c>
      <c r="I127" s="99">
        <v>0.41087317594157102</v>
      </c>
      <c r="J127" s="99">
        <v>0.4119670387966804</v>
      </c>
      <c r="K127" s="99">
        <v>0.4078790062754255</v>
      </c>
      <c r="L127" s="99">
        <v>0.4455124408419549</v>
      </c>
      <c r="M127" s="99">
        <v>0.41169346743094565</v>
      </c>
      <c r="N127" s="99">
        <v>0.4312953764118212</v>
      </c>
      <c r="O127" s="99">
        <v>0.45675073789781506</v>
      </c>
      <c r="P127" s="99">
        <v>0.38918777618181427</v>
      </c>
      <c r="Q127" s="99">
        <v>0.42106756967187536</v>
      </c>
      <c r="R127" s="99">
        <v>0.43365945638385972</v>
      </c>
      <c r="S127" s="99">
        <v>0.450686767656165</v>
      </c>
      <c r="T127" s="99">
        <v>0.41840354127508361</v>
      </c>
      <c r="U127" s="99">
        <v>0.41807730464946097</v>
      </c>
      <c r="V127" s="99">
        <v>0.46416707045298222</v>
      </c>
      <c r="W127" s="99">
        <v>0.49015710736079632</v>
      </c>
      <c r="DA127" s="63" t="s">
        <v>2865</v>
      </c>
    </row>
    <row r="128" spans="1:105" ht="12.95" customHeight="1" x14ac:dyDescent="0.25">
      <c r="A128" s="121" t="s">
        <v>92</v>
      </c>
      <c r="B128" s="123">
        <f t="shared" ref="B128:W128" si="48">B129</f>
        <v>4.5850058170594258E-3</v>
      </c>
      <c r="C128" s="123">
        <f t="shared" si="48"/>
        <v>5.7630179852677993E-3</v>
      </c>
      <c r="D128" s="123">
        <f t="shared" si="48"/>
        <v>6.3754342747747291E-3</v>
      </c>
      <c r="E128" s="123">
        <f t="shared" si="48"/>
        <v>1.1689175260723963E-2</v>
      </c>
      <c r="F128" s="123">
        <f t="shared" si="48"/>
        <v>7.6839194830798704E-3</v>
      </c>
      <c r="G128" s="123">
        <f t="shared" si="48"/>
        <v>8.8545809573990185E-3</v>
      </c>
      <c r="H128" s="123">
        <f t="shared" si="48"/>
        <v>1.0876672219206787E-2</v>
      </c>
      <c r="I128" s="123">
        <f t="shared" si="48"/>
        <v>1.0418706997544235E-2</v>
      </c>
      <c r="J128" s="123">
        <f t="shared" si="48"/>
        <v>9.3851969439162092E-3</v>
      </c>
      <c r="K128" s="123">
        <f t="shared" si="48"/>
        <v>1.0013000848682774E-2</v>
      </c>
      <c r="L128" s="123">
        <f t="shared" si="48"/>
        <v>1.1867083862775187E-2</v>
      </c>
      <c r="M128" s="123">
        <f t="shared" si="48"/>
        <v>1.1315815562383251E-2</v>
      </c>
      <c r="N128" s="123">
        <f t="shared" si="48"/>
        <v>1.3424163128493118E-2</v>
      </c>
      <c r="O128" s="123">
        <f t="shared" si="48"/>
        <v>1.8297979101695814E-2</v>
      </c>
      <c r="P128" s="123">
        <f t="shared" si="48"/>
        <v>1.2120782629868085E-2</v>
      </c>
      <c r="Q128" s="123">
        <f t="shared" si="48"/>
        <v>2.1400492897902537E-2</v>
      </c>
      <c r="R128" s="123">
        <f t="shared" si="48"/>
        <v>1.2656895277812611E-2</v>
      </c>
      <c r="S128" s="123">
        <f t="shared" si="48"/>
        <v>1.5519239089290314E-2</v>
      </c>
      <c r="T128" s="123">
        <f t="shared" si="48"/>
        <v>1.3858024397400338E-2</v>
      </c>
      <c r="U128" s="123">
        <f t="shared" si="48"/>
        <v>1.4160581741056465E-2</v>
      </c>
      <c r="V128" s="123">
        <f t="shared" si="48"/>
        <v>1.2427875927357784E-2</v>
      </c>
      <c r="W128" s="123">
        <f t="shared" si="48"/>
        <v>9.1973628430419892E-3</v>
      </c>
      <c r="DA128" s="130" t="s">
        <v>2866</v>
      </c>
    </row>
    <row r="129" spans="1:105" ht="12" customHeight="1" x14ac:dyDescent="0.25">
      <c r="A129" s="97" t="s">
        <v>53</v>
      </c>
      <c r="B129" s="99">
        <f>RES_hhdet_fech!B129/RES_summary!B$19</f>
        <v>4.5850058170594258E-3</v>
      </c>
      <c r="C129" s="99">
        <f>RES_hhdet_fech!C129/RES_summary!C$19</f>
        <v>5.7630179852677993E-3</v>
      </c>
      <c r="D129" s="99">
        <f>RES_hhdet_fech!D129/RES_summary!D$19</f>
        <v>6.3754342747747291E-3</v>
      </c>
      <c r="E129" s="99">
        <f>RES_hhdet_fech!E129/RES_summary!E$19</f>
        <v>1.1689175260723963E-2</v>
      </c>
      <c r="F129" s="99">
        <f>RES_hhdet_fech!F129/RES_summary!F$19</f>
        <v>7.6839194830798704E-3</v>
      </c>
      <c r="G129" s="99">
        <f>RES_hhdet_fech!G129/RES_summary!G$19</f>
        <v>8.8545809573990185E-3</v>
      </c>
      <c r="H129" s="99">
        <f>RES_hhdet_fech!H129/RES_summary!H$19</f>
        <v>1.0876672219206787E-2</v>
      </c>
      <c r="I129" s="99">
        <f>RES_hhdet_fech!I129/RES_summary!I$19</f>
        <v>1.0418706997544235E-2</v>
      </c>
      <c r="J129" s="99">
        <f>RES_hhdet_fech!J129/RES_summary!J$19</f>
        <v>9.3851969439162092E-3</v>
      </c>
      <c r="K129" s="99">
        <f>RES_hhdet_fech!K129/RES_summary!K$19</f>
        <v>1.0013000848682774E-2</v>
      </c>
      <c r="L129" s="99">
        <f>RES_hhdet_fech!L129/RES_summary!L$19</f>
        <v>1.1867083862775187E-2</v>
      </c>
      <c r="M129" s="99">
        <f>RES_hhdet_fech!M129/RES_summary!M$19</f>
        <v>1.1315815562383251E-2</v>
      </c>
      <c r="N129" s="99">
        <f>RES_hhdet_fech!N129/RES_summary!N$19</f>
        <v>1.3424163128493118E-2</v>
      </c>
      <c r="O129" s="99">
        <f>RES_hhdet_fech!O129/RES_summary!O$19</f>
        <v>1.8297979101695814E-2</v>
      </c>
      <c r="P129" s="99">
        <f>RES_hhdet_fech!P129/RES_summary!P$19</f>
        <v>1.2120782629868085E-2</v>
      </c>
      <c r="Q129" s="99">
        <f>RES_hhdet_fech!Q129/RES_summary!Q$19</f>
        <v>2.1400492897902537E-2</v>
      </c>
      <c r="R129" s="99">
        <f>RES_hhdet_fech!R129/RES_summary!R$19</f>
        <v>1.2656895277812611E-2</v>
      </c>
      <c r="S129" s="99">
        <f>RES_hhdet_fech!S129/RES_summary!S$19</f>
        <v>1.5519239089290314E-2</v>
      </c>
      <c r="T129" s="99">
        <f>RES_hhdet_fech!T129/RES_summary!T$19</f>
        <v>1.3858024397400338E-2</v>
      </c>
      <c r="U129" s="99">
        <f>RES_hhdet_fech!U129/RES_summary!U$19</f>
        <v>1.4160581741056465E-2</v>
      </c>
      <c r="V129" s="99">
        <f>RES_hhdet_fech!V129/RES_summary!V$19</f>
        <v>1.2427875927357784E-2</v>
      </c>
      <c r="W129" s="99">
        <f>RES_hhdet_fech!W129/RES_summary!W$19</f>
        <v>9.1973628430419892E-3</v>
      </c>
      <c r="DA129" s="63" t="s">
        <v>2867</v>
      </c>
    </row>
    <row r="130" spans="1:105" ht="12" customHeight="1" x14ac:dyDescent="0.25">
      <c r="A130" s="121" t="s">
        <v>55</v>
      </c>
      <c r="B130" s="123">
        <v>23.992363410286668</v>
      </c>
      <c r="C130" s="123">
        <v>25.091272753986544</v>
      </c>
      <c r="D130" s="123">
        <v>25.236127359755542</v>
      </c>
      <c r="E130" s="123">
        <v>26.105417759245352</v>
      </c>
      <c r="F130" s="123">
        <v>28.328697156025342</v>
      </c>
      <c r="G130" s="123">
        <v>22.484866007822532</v>
      </c>
      <c r="H130" s="123">
        <v>22.719462682965908</v>
      </c>
      <c r="I130" s="123">
        <v>25.050179457302491</v>
      </c>
      <c r="J130" s="123">
        <v>24.768071217248256</v>
      </c>
      <c r="K130" s="123">
        <v>26.211149498843131</v>
      </c>
      <c r="L130" s="123">
        <v>26.109273431577325</v>
      </c>
      <c r="M130" s="123">
        <v>26.705474823775162</v>
      </c>
      <c r="N130" s="123">
        <v>27.216014727288158</v>
      </c>
      <c r="O130" s="123">
        <v>25.847276874028353</v>
      </c>
      <c r="P130" s="123">
        <v>27.357117894612934</v>
      </c>
      <c r="Q130" s="123">
        <v>26.801898145340111</v>
      </c>
      <c r="R130" s="123">
        <v>26.611390075918486</v>
      </c>
      <c r="S130" s="123">
        <v>25.397457594038126</v>
      </c>
      <c r="T130" s="123">
        <v>24.224988417116563</v>
      </c>
      <c r="U130" s="123">
        <v>23.993082203058187</v>
      </c>
      <c r="V130" s="123">
        <v>23.887882612793984</v>
      </c>
      <c r="W130" s="123">
        <v>28.29346095888376</v>
      </c>
      <c r="DA130" s="130" t="s">
        <v>2868</v>
      </c>
    </row>
    <row r="131" spans="1:105" ht="12" customHeight="1" x14ac:dyDescent="0.25">
      <c r="A131" s="97" t="s">
        <v>128</v>
      </c>
      <c r="B131" s="99">
        <v>23.486343316976928</v>
      </c>
      <c r="C131" s="99">
        <v>24.640846660688091</v>
      </c>
      <c r="D131" s="99">
        <v>24.67700051488173</v>
      </c>
      <c r="E131" s="99">
        <v>25.707870182516427</v>
      </c>
      <c r="F131" s="99">
        <v>28.298717162156173</v>
      </c>
      <c r="G131" s="99">
        <v>21.94235489384479</v>
      </c>
      <c r="H131" s="99">
        <v>22.14062890584713</v>
      </c>
      <c r="I131" s="99">
        <v>24.809788765139345</v>
      </c>
      <c r="J131" s="99">
        <v>24.504845842672854</v>
      </c>
      <c r="K131" s="99">
        <v>25.898291652096955</v>
      </c>
      <c r="L131" s="99">
        <v>25.732989445789947</v>
      </c>
      <c r="M131" s="99">
        <v>26.489134257912109</v>
      </c>
      <c r="N131" s="99">
        <v>26.893743050509904</v>
      </c>
      <c r="O131" s="99">
        <v>25.174599689388049</v>
      </c>
      <c r="P131" s="99">
        <v>27.162648284415695</v>
      </c>
      <c r="Q131" s="99">
        <v>26.541981560958991</v>
      </c>
      <c r="R131" s="99">
        <v>26.370050744354973</v>
      </c>
      <c r="S131" s="99">
        <v>25.061535048167734</v>
      </c>
      <c r="T131" s="99">
        <v>23.881944635278575</v>
      </c>
      <c r="U131" s="99">
        <v>23.471119670568466</v>
      </c>
      <c r="V131" s="99">
        <v>23.52780656215846</v>
      </c>
      <c r="W131" s="99">
        <v>28.250877718593358</v>
      </c>
      <c r="DA131" s="63" t="s">
        <v>2869</v>
      </c>
    </row>
    <row r="132" spans="1:105" ht="12" customHeight="1" x14ac:dyDescent="0.25">
      <c r="A132" s="97" t="s">
        <v>127</v>
      </c>
      <c r="B132" s="99">
        <v>20.830172663860409</v>
      </c>
      <c r="C132" s="99">
        <v>21.875668785312481</v>
      </c>
      <c r="D132" s="99">
        <v>21.970051547203607</v>
      </c>
      <c r="E132" s="99">
        <v>22.888941456497033</v>
      </c>
      <c r="F132" s="99">
        <v>25.186488566140458</v>
      </c>
      <c r="G132" s="99">
        <v>19.536740582428912</v>
      </c>
      <c r="H132" s="99">
        <v>19.496059024650915</v>
      </c>
      <c r="I132" s="99">
        <v>21.973380286754828</v>
      </c>
      <c r="J132" s="99">
        <v>21.900508945934895</v>
      </c>
      <c r="K132" s="99">
        <v>23.238855844508205</v>
      </c>
      <c r="L132" s="99">
        <v>23.043426314068743</v>
      </c>
      <c r="M132" s="99">
        <v>23.956926100495274</v>
      </c>
      <c r="N132" s="99">
        <v>24.441348784776455</v>
      </c>
      <c r="O132" s="99">
        <v>22.821211716609955</v>
      </c>
      <c r="P132" s="99">
        <v>24.686319665480358</v>
      </c>
      <c r="Q132" s="99">
        <v>23.973607733470789</v>
      </c>
      <c r="R132" s="99">
        <v>23.824085997574318</v>
      </c>
      <c r="S132" s="99">
        <v>22.848857405752174</v>
      </c>
      <c r="T132" s="99">
        <v>21.961262548353385</v>
      </c>
      <c r="U132" s="99">
        <v>21.676768174849752</v>
      </c>
      <c r="V132" s="99">
        <v>21.811180397729537</v>
      </c>
      <c r="W132" s="99">
        <v>26.31376548310832</v>
      </c>
      <c r="DA132" s="63" t="s">
        <v>2870</v>
      </c>
    </row>
    <row r="133" spans="1:105" ht="12" customHeight="1" x14ac:dyDescent="0.25">
      <c r="A133" s="100" t="s">
        <v>203</v>
      </c>
      <c r="B133" s="102">
        <v>8.7901413874061962</v>
      </c>
      <c r="C133" s="102">
        <v>9.1781813835139729</v>
      </c>
      <c r="D133" s="102">
        <v>9.2253061511044923</v>
      </c>
      <c r="E133" s="102">
        <v>9.5072010478347853</v>
      </c>
      <c r="F133" s="102">
        <v>10.421843030266489</v>
      </c>
      <c r="G133" s="102">
        <v>8.0543198536830882</v>
      </c>
      <c r="H133" s="102">
        <v>6.7252187536627295</v>
      </c>
      <c r="I133" s="102">
        <v>7.9791759418597703</v>
      </c>
      <c r="J133" s="102">
        <v>8.5834290963457249</v>
      </c>
      <c r="K133" s="102">
        <v>9.2595524800284217</v>
      </c>
      <c r="L133" s="102">
        <v>8.1184766178706322</v>
      </c>
      <c r="M133" s="102">
        <v>9.194479348676639</v>
      </c>
      <c r="N133" s="102">
        <v>9.2027937771035582</v>
      </c>
      <c r="O133" s="102">
        <v>7.3623982568038624</v>
      </c>
      <c r="P133" s="102">
        <v>8.1127577137607272</v>
      </c>
      <c r="Q133" s="102">
        <v>6.2321043477552678</v>
      </c>
      <c r="R133" s="102">
        <v>5.5910062209929974</v>
      </c>
      <c r="S133" s="102">
        <v>6.3004995453700756</v>
      </c>
      <c r="T133" s="102">
        <v>6.9176035204493873</v>
      </c>
      <c r="U133" s="102">
        <v>7.0007776675582338</v>
      </c>
      <c r="V133" s="102">
        <v>7.2295023401562286</v>
      </c>
      <c r="W133" s="102">
        <v>9.1219481072040693</v>
      </c>
      <c r="DA133" s="131" t="s">
        <v>2871</v>
      </c>
    </row>
    <row r="134" spans="1:105" ht="12" customHeight="1" x14ac:dyDescent="0.25">
      <c r="A134" s="103" t="s">
        <v>52</v>
      </c>
      <c r="B134" s="105">
        <v>12.040031276454213</v>
      </c>
      <c r="C134" s="105">
        <v>12.697487401798504</v>
      </c>
      <c r="D134" s="105">
        <v>12.744745396099109</v>
      </c>
      <c r="E134" s="105">
        <v>13.38174040866225</v>
      </c>
      <c r="F134" s="105">
        <v>14.764645535873971</v>
      </c>
      <c r="G134" s="105">
        <v>11.482420728745826</v>
      </c>
      <c r="H134" s="105">
        <v>12.770840270988181</v>
      </c>
      <c r="I134" s="105">
        <v>13.994204344895056</v>
      </c>
      <c r="J134" s="105">
        <v>13.317079849589172</v>
      </c>
      <c r="K134" s="105">
        <v>13.979303364479787</v>
      </c>
      <c r="L134" s="105">
        <v>14.924949696198112</v>
      </c>
      <c r="M134" s="105">
        <v>14.762446751818629</v>
      </c>
      <c r="N134" s="105">
        <v>15.2385550076729</v>
      </c>
      <c r="O134" s="105">
        <v>15.458813459806091</v>
      </c>
      <c r="P134" s="105">
        <v>16.573561951719636</v>
      </c>
      <c r="Q134" s="105">
        <v>17.741503385715525</v>
      </c>
      <c r="R134" s="105">
        <v>18.233079776581317</v>
      </c>
      <c r="S134" s="105">
        <v>16.548357860382097</v>
      </c>
      <c r="T134" s="105">
        <v>15.043659027903999</v>
      </c>
      <c r="U134" s="105">
        <v>14.675990507291518</v>
      </c>
      <c r="V134" s="105">
        <v>14.581678057573306</v>
      </c>
      <c r="W134" s="105">
        <v>17.191817375904243</v>
      </c>
      <c r="DA134" s="132" t="s">
        <v>2872</v>
      </c>
    </row>
    <row r="135" spans="1:105" ht="12" customHeight="1" x14ac:dyDescent="0.25">
      <c r="A135" s="106" t="s">
        <v>122</v>
      </c>
      <c r="B135" s="102">
        <v>28.91102245858691</v>
      </c>
      <c r="C135" s="102">
        <v>29.680942994085584</v>
      </c>
      <c r="D135" s="102">
        <v>30.57906860855611</v>
      </c>
      <c r="E135" s="102">
        <v>30.451784687842938</v>
      </c>
      <c r="F135" s="102">
        <v>30.340459650566043</v>
      </c>
      <c r="G135" s="102">
        <v>27.987816448766104</v>
      </c>
      <c r="H135" s="102">
        <v>28.90690162075709</v>
      </c>
      <c r="I135" s="102">
        <v>28.919961862596917</v>
      </c>
      <c r="J135" s="102">
        <v>28.793193353550333</v>
      </c>
      <c r="K135" s="102">
        <v>31.453370218364157</v>
      </c>
      <c r="L135" s="102">
        <v>31.988805566269907</v>
      </c>
      <c r="M135" s="102">
        <v>31.093903450688519</v>
      </c>
      <c r="N135" s="102">
        <v>31.994773132464193</v>
      </c>
      <c r="O135" s="102">
        <v>32.043967315424283</v>
      </c>
      <c r="P135" s="102">
        <v>31.394499277169874</v>
      </c>
      <c r="Q135" s="102">
        <v>31.347979630031102</v>
      </c>
      <c r="R135" s="102">
        <v>31.039463928742311</v>
      </c>
      <c r="S135" s="102">
        <v>29.714968112982842</v>
      </c>
      <c r="T135" s="102">
        <v>28.011416265390665</v>
      </c>
      <c r="U135" s="102">
        <v>28.603239793375192</v>
      </c>
      <c r="V135" s="102">
        <v>27.993408640854895</v>
      </c>
      <c r="W135" s="102">
        <v>31.121606445986735</v>
      </c>
      <c r="DA135" s="131" t="s">
        <v>2873</v>
      </c>
    </row>
    <row r="136" spans="1:105" ht="12" customHeight="1" x14ac:dyDescent="0.25">
      <c r="A136" s="107" t="s">
        <v>121</v>
      </c>
      <c r="B136" s="105">
        <v>23.034247726207369</v>
      </c>
      <c r="C136" s="105">
        <v>23.699963613183815</v>
      </c>
      <c r="D136" s="105">
        <v>24.513756795536757</v>
      </c>
      <c r="E136" s="105">
        <v>24.439645043619208</v>
      </c>
      <c r="F136" s="105">
        <v>24.398158029466025</v>
      </c>
      <c r="G136" s="105">
        <v>22.576097506333806</v>
      </c>
      <c r="H136" s="105">
        <v>22.881459366914068</v>
      </c>
      <c r="I136" s="105">
        <v>23.10930374165342</v>
      </c>
      <c r="J136" s="105">
        <v>23.2656493532889</v>
      </c>
      <c r="K136" s="105">
        <v>25.478088617173889</v>
      </c>
      <c r="L136" s="105">
        <v>25.58903033010203</v>
      </c>
      <c r="M136" s="105">
        <v>25.212223671731262</v>
      </c>
      <c r="N136" s="105">
        <v>25.977871341272323</v>
      </c>
      <c r="O136" s="105">
        <v>25.676925758387206</v>
      </c>
      <c r="P136" s="105">
        <v>25.271185069835209</v>
      </c>
      <c r="Q136" s="105">
        <v>24.79580506503223</v>
      </c>
      <c r="R136" s="105">
        <v>24.490542776316257</v>
      </c>
      <c r="S136" s="105">
        <v>23.946738215362306</v>
      </c>
      <c r="T136" s="105">
        <v>23.075176351312894</v>
      </c>
      <c r="U136" s="105">
        <v>23.784638601134652</v>
      </c>
      <c r="V136" s="105">
        <v>23.457934402443069</v>
      </c>
      <c r="W136" s="105">
        <v>26.422340696061305</v>
      </c>
      <c r="DA136" s="132" t="s">
        <v>2874</v>
      </c>
    </row>
    <row r="137" spans="1:105" ht="12" customHeight="1" x14ac:dyDescent="0.25">
      <c r="A137" s="108" t="s">
        <v>53</v>
      </c>
      <c r="B137" s="99">
        <v>10.824163215256654</v>
      </c>
      <c r="C137" s="99">
        <v>11.0615268759027</v>
      </c>
      <c r="D137" s="99">
        <v>11.433247788493441</v>
      </c>
      <c r="E137" s="99">
        <v>11.272676845859321</v>
      </c>
      <c r="F137" s="99">
        <v>11.194770821718514</v>
      </c>
      <c r="G137" s="99">
        <v>10.334983753816269</v>
      </c>
      <c r="H137" s="99">
        <v>8.8870660147789753</v>
      </c>
      <c r="I137" s="99">
        <v>9.3894885710334446</v>
      </c>
      <c r="J137" s="99">
        <v>10.162695356594698</v>
      </c>
      <c r="K137" s="99">
        <v>11.346400637883102</v>
      </c>
      <c r="L137" s="99">
        <v>10.194629652534855</v>
      </c>
      <c r="M137" s="99">
        <v>10.813698394888673</v>
      </c>
      <c r="N137" s="99">
        <v>10.960178747546243</v>
      </c>
      <c r="O137" s="99">
        <v>9.4209731648582107</v>
      </c>
      <c r="P137" s="99">
        <v>9.341044689055062</v>
      </c>
      <c r="Q137" s="99">
        <v>7.3600351592770927</v>
      </c>
      <c r="R137" s="99">
        <v>6.5756442230079495</v>
      </c>
      <c r="S137" s="99">
        <v>7.414831498099562</v>
      </c>
      <c r="T137" s="99">
        <v>8.0683158532862986</v>
      </c>
      <c r="U137" s="99">
        <v>8.5155975924500638</v>
      </c>
      <c r="V137" s="99">
        <v>8.5820918620096958</v>
      </c>
      <c r="W137" s="99">
        <v>10.019115361713398</v>
      </c>
      <c r="DA137" s="63" t="s">
        <v>2875</v>
      </c>
    </row>
    <row r="138" spans="1:105" ht="12" customHeight="1" x14ac:dyDescent="0.25">
      <c r="A138" s="108" t="s">
        <v>52</v>
      </c>
      <c r="B138" s="99">
        <v>12.210084510950715</v>
      </c>
      <c r="C138" s="99">
        <v>12.638436737281117</v>
      </c>
      <c r="D138" s="99">
        <v>13.080509007043315</v>
      </c>
      <c r="E138" s="99">
        <v>13.166968197759891</v>
      </c>
      <c r="F138" s="99">
        <v>13.203387207747509</v>
      </c>
      <c r="G138" s="99">
        <v>12.241113752517535</v>
      </c>
      <c r="H138" s="99">
        <v>13.994393352135093</v>
      </c>
      <c r="I138" s="99">
        <v>13.719815170619974</v>
      </c>
      <c r="J138" s="99">
        <v>13.1029539966942</v>
      </c>
      <c r="K138" s="99">
        <v>14.13168797929079</v>
      </c>
      <c r="L138" s="99">
        <v>15.39440067756718</v>
      </c>
      <c r="M138" s="99">
        <v>14.398525276842586</v>
      </c>
      <c r="N138" s="99">
        <v>15.017692593726087</v>
      </c>
      <c r="O138" s="99">
        <v>16.255952593528999</v>
      </c>
      <c r="P138" s="99">
        <v>15.930140380780143</v>
      </c>
      <c r="Q138" s="99">
        <v>17.435769905755137</v>
      </c>
      <c r="R138" s="99">
        <v>17.914898553308305</v>
      </c>
      <c r="S138" s="99">
        <v>16.531906717262746</v>
      </c>
      <c r="T138" s="99">
        <v>15.006860498026601</v>
      </c>
      <c r="U138" s="99">
        <v>15.269041008684587</v>
      </c>
      <c r="V138" s="99">
        <v>14.87584254043337</v>
      </c>
      <c r="W138" s="99">
        <v>16.403225334347908</v>
      </c>
      <c r="DA138" s="63" t="s">
        <v>2876</v>
      </c>
    </row>
    <row r="139" spans="1:105" ht="12" customHeight="1" x14ac:dyDescent="0.25">
      <c r="A139" s="121" t="s">
        <v>54</v>
      </c>
      <c r="B139" s="123">
        <v>3.9206899433248075</v>
      </c>
      <c r="C139" s="123">
        <v>4.4687440689111009</v>
      </c>
      <c r="D139" s="123">
        <v>4.6474408678650079</v>
      </c>
      <c r="E139" s="123">
        <v>4.5723157162726924</v>
      </c>
      <c r="F139" s="123">
        <v>4.8278709151412826</v>
      </c>
      <c r="G139" s="123">
        <v>3.8870613756298891</v>
      </c>
      <c r="H139" s="123">
        <v>4.485682890234699</v>
      </c>
      <c r="I139" s="123">
        <v>3.892679239928202</v>
      </c>
      <c r="J139" s="123">
        <v>4.1974744666494468</v>
      </c>
      <c r="K139" s="123">
        <v>5.283199549982772</v>
      </c>
      <c r="L139" s="123">
        <v>5.3022592422426769</v>
      </c>
      <c r="M139" s="123">
        <v>5.2067477109051428</v>
      </c>
      <c r="N139" s="123">
        <v>5.3403483779969516</v>
      </c>
      <c r="O139" s="123">
        <v>5.1761599802399232</v>
      </c>
      <c r="P139" s="123">
        <v>5.3786365004857997</v>
      </c>
      <c r="Q139" s="123">
        <v>5.1834796730560635</v>
      </c>
      <c r="R139" s="123">
        <v>5.2653581080856737</v>
      </c>
      <c r="S139" s="123">
        <v>5.2202797336675033</v>
      </c>
      <c r="T139" s="123">
        <v>5.0950430795205568</v>
      </c>
      <c r="U139" s="123">
        <v>5.1630137948092401</v>
      </c>
      <c r="V139" s="123">
        <v>5.0163536215852123</v>
      </c>
      <c r="W139" s="123">
        <v>5.5524512901664949</v>
      </c>
      <c r="DA139" s="130" t="s">
        <v>2877</v>
      </c>
    </row>
    <row r="140" spans="1:105" ht="12" customHeight="1" x14ac:dyDescent="0.25">
      <c r="A140" s="97" t="s">
        <v>50</v>
      </c>
      <c r="B140" s="99">
        <v>4.8717891735297556</v>
      </c>
      <c r="C140" s="99">
        <v>5.5705971636592855</v>
      </c>
      <c r="D140" s="99">
        <v>5.8450229973232046</v>
      </c>
      <c r="E140" s="99">
        <v>5.5307452338836418</v>
      </c>
      <c r="F140" s="99">
        <v>5.9720335732761471</v>
      </c>
      <c r="G140" s="99">
        <v>4.9663086900216644</v>
      </c>
      <c r="H140" s="99">
        <v>5.6410425827309281</v>
      </c>
      <c r="I140" s="99">
        <v>4.8998536706247249</v>
      </c>
      <c r="J140" s="99">
        <v>5.2266982749741571</v>
      </c>
      <c r="K140" s="99">
        <v>6.7696441360224675</v>
      </c>
      <c r="L140" s="99">
        <v>7.235925656660978</v>
      </c>
      <c r="M140" s="99">
        <v>6.6768148698780312</v>
      </c>
      <c r="N140" s="99">
        <v>5.6746875266120931</v>
      </c>
      <c r="O140" s="99">
        <v>5.6480876968953959</v>
      </c>
      <c r="P140" s="99">
        <v>6.3098520419538744</v>
      </c>
      <c r="Q140" s="99">
        <v>7.0131650576981253</v>
      </c>
      <c r="R140" s="99">
        <v>7.38979847023605</v>
      </c>
      <c r="S140" s="99">
        <v>7.0833460033227684</v>
      </c>
      <c r="T140" s="99">
        <v>6.5569912251457572</v>
      </c>
      <c r="U140" s="99">
        <v>6.7185601851727172</v>
      </c>
      <c r="V140" s="99">
        <v>6.5066673540101263</v>
      </c>
      <c r="W140" s="99">
        <v>8.0619871432865633</v>
      </c>
      <c r="DA140" s="63" t="s">
        <v>2878</v>
      </c>
    </row>
    <row r="141" spans="1:105" ht="12" customHeight="1" x14ac:dyDescent="0.25">
      <c r="A141" s="109" t="s">
        <v>120</v>
      </c>
      <c r="B141" s="110">
        <v>3.9144440544050672</v>
      </c>
      <c r="C141" s="110">
        <v>4.4617149887220728</v>
      </c>
      <c r="D141" s="110">
        <v>4.6403011835503509</v>
      </c>
      <c r="E141" s="110">
        <v>4.56691583409998</v>
      </c>
      <c r="F141" s="110">
        <v>4.8215318750360456</v>
      </c>
      <c r="G141" s="110">
        <v>3.8811836325509321</v>
      </c>
      <c r="H141" s="110">
        <v>4.4796314134228901</v>
      </c>
      <c r="I141" s="110">
        <v>3.8877440429092323</v>
      </c>
      <c r="J141" s="110">
        <v>4.1928703185474054</v>
      </c>
      <c r="K141" s="110">
        <v>5.2771766951037478</v>
      </c>
      <c r="L141" s="110">
        <v>5.2955105416030746</v>
      </c>
      <c r="M141" s="110">
        <v>5.2027480481733219</v>
      </c>
      <c r="N141" s="110">
        <v>5.3396554345675247</v>
      </c>
      <c r="O141" s="110">
        <v>5.1752684455413354</v>
      </c>
      <c r="P141" s="110">
        <v>5.3767625128828529</v>
      </c>
      <c r="Q141" s="110">
        <v>5.1792012580250875</v>
      </c>
      <c r="R141" s="110">
        <v>5.2599413687798986</v>
      </c>
      <c r="S141" s="110">
        <v>5.2155129885333613</v>
      </c>
      <c r="T141" s="110">
        <v>5.0914708415675367</v>
      </c>
      <c r="U141" s="110">
        <v>5.1592808770356191</v>
      </c>
      <c r="V141" s="110">
        <v>5.0127921292993687</v>
      </c>
      <c r="W141" s="110">
        <v>5.546146675081566</v>
      </c>
      <c r="DA141" s="60" t="s">
        <v>2879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90.400554403694201</v>
      </c>
      <c r="C143" s="118">
        <f t="shared" si="49"/>
        <v>103.14561027280189</v>
      </c>
      <c r="D143" s="118">
        <f t="shared" si="49"/>
        <v>97.847759857664741</v>
      </c>
      <c r="E143" s="118">
        <f t="shared" si="49"/>
        <v>98.432292158715711</v>
      </c>
      <c r="F143" s="118">
        <f t="shared" si="49"/>
        <v>93.980840411779369</v>
      </c>
      <c r="G143" s="118">
        <f t="shared" si="49"/>
        <v>91.749632874587789</v>
      </c>
      <c r="H143" s="118">
        <f t="shared" si="49"/>
        <v>84.619884647820228</v>
      </c>
      <c r="I143" s="118">
        <f t="shared" si="49"/>
        <v>85.832944710750013</v>
      </c>
      <c r="J143" s="118">
        <f t="shared" si="49"/>
        <v>79.960239611215343</v>
      </c>
      <c r="K143" s="118">
        <f t="shared" si="49"/>
        <v>89.105072073730355</v>
      </c>
      <c r="L143" s="118">
        <f t="shared" si="49"/>
        <v>89.598275646413811</v>
      </c>
      <c r="M143" s="118">
        <f t="shared" si="49"/>
        <v>84.831319561947666</v>
      </c>
      <c r="N143" s="118">
        <f t="shared" si="49"/>
        <v>85.510469915154815</v>
      </c>
      <c r="O143" s="118">
        <f t="shared" si="49"/>
        <v>81.913549454397511</v>
      </c>
      <c r="P143" s="118">
        <f t="shared" si="49"/>
        <v>75.993908214384533</v>
      </c>
      <c r="Q143" s="118">
        <f t="shared" si="49"/>
        <v>80.491441807524069</v>
      </c>
      <c r="R143" s="118">
        <f t="shared" ref="R143:V143" si="50">R144+R146+R148+R157</f>
        <v>77.092589202341259</v>
      </c>
      <c r="S143" s="118">
        <f t="shared" si="50"/>
        <v>72.189042058802556</v>
      </c>
      <c r="T143" s="118">
        <f t="shared" si="50"/>
        <v>68.635218063958433</v>
      </c>
      <c r="U143" s="118">
        <f t="shared" si="50"/>
        <v>64.386651275530255</v>
      </c>
      <c r="V143" s="118">
        <f t="shared" si="50"/>
        <v>70.476955589568291</v>
      </c>
      <c r="W143" s="118">
        <f t="shared" ref="W143" si="51">W144+W146+W148+W157</f>
        <v>73.822678699027591</v>
      </c>
      <c r="DA143" s="129" t="s">
        <v>2880</v>
      </c>
    </row>
    <row r="144" spans="1:105" ht="12.95" customHeight="1" x14ac:dyDescent="0.25">
      <c r="A144" s="121" t="s">
        <v>57</v>
      </c>
      <c r="B144" s="123">
        <f t="shared" ref="B144:W144" si="52">B145</f>
        <v>58.715613842098904</v>
      </c>
      <c r="C144" s="123">
        <f t="shared" si="52"/>
        <v>70.634661408963808</v>
      </c>
      <c r="D144" s="123">
        <f t="shared" si="52"/>
        <v>64.373352151644781</v>
      </c>
      <c r="E144" s="123">
        <f t="shared" si="52"/>
        <v>65.305070187340377</v>
      </c>
      <c r="F144" s="123">
        <f t="shared" si="52"/>
        <v>60.841635838764191</v>
      </c>
      <c r="G144" s="123">
        <f t="shared" si="52"/>
        <v>61.731610564768559</v>
      </c>
      <c r="H144" s="123">
        <f t="shared" si="52"/>
        <v>53.376247207584207</v>
      </c>
      <c r="I144" s="123">
        <f t="shared" si="52"/>
        <v>54.972036574408776</v>
      </c>
      <c r="J144" s="123">
        <f t="shared" si="52"/>
        <v>48.877704346393543</v>
      </c>
      <c r="K144" s="123">
        <f t="shared" si="52"/>
        <v>55.426206680570701</v>
      </c>
      <c r="L144" s="123">
        <f t="shared" si="52"/>
        <v>55.545755031173243</v>
      </c>
      <c r="M144" s="123">
        <f t="shared" si="52"/>
        <v>51.428227141128453</v>
      </c>
      <c r="N144" s="123">
        <f t="shared" si="52"/>
        <v>51.089655136972873</v>
      </c>
      <c r="O144" s="123">
        <f t="shared" si="52"/>
        <v>47.751980869686989</v>
      </c>
      <c r="P144" s="123">
        <f t="shared" si="52"/>
        <v>42.163374707083882</v>
      </c>
      <c r="Q144" s="123">
        <f t="shared" si="52"/>
        <v>47.091293553967432</v>
      </c>
      <c r="R144" s="123">
        <f t="shared" si="52"/>
        <v>43.954372412490798</v>
      </c>
      <c r="S144" s="123">
        <f t="shared" si="52"/>
        <v>39.88047446267079</v>
      </c>
      <c r="T144" s="123">
        <f t="shared" si="52"/>
        <v>37.736898173534037</v>
      </c>
      <c r="U144" s="123">
        <f t="shared" si="52"/>
        <v>32.836703022571498</v>
      </c>
      <c r="V144" s="123">
        <f t="shared" si="52"/>
        <v>39.695523528517278</v>
      </c>
      <c r="W144" s="123">
        <f t="shared" si="52"/>
        <v>39.446012167027206</v>
      </c>
      <c r="DA144" s="130" t="s">
        <v>2881</v>
      </c>
    </row>
    <row r="145" spans="1:105" ht="12" customHeight="1" x14ac:dyDescent="0.25">
      <c r="A145" s="97" t="s">
        <v>53</v>
      </c>
      <c r="B145" s="99">
        <v>58.715613842098904</v>
      </c>
      <c r="C145" s="99">
        <v>70.634661408963808</v>
      </c>
      <c r="D145" s="99">
        <v>64.373352151644781</v>
      </c>
      <c r="E145" s="99">
        <v>65.305070187340377</v>
      </c>
      <c r="F145" s="99">
        <v>60.841635838764191</v>
      </c>
      <c r="G145" s="99">
        <v>61.731610564768559</v>
      </c>
      <c r="H145" s="99">
        <v>53.376247207584207</v>
      </c>
      <c r="I145" s="99">
        <v>54.972036574408776</v>
      </c>
      <c r="J145" s="99">
        <v>48.877704346393543</v>
      </c>
      <c r="K145" s="99">
        <v>55.426206680570701</v>
      </c>
      <c r="L145" s="99">
        <v>55.545755031173243</v>
      </c>
      <c r="M145" s="99">
        <v>51.428227141128453</v>
      </c>
      <c r="N145" s="99">
        <v>51.089655136972873</v>
      </c>
      <c r="O145" s="99">
        <v>47.751980869686989</v>
      </c>
      <c r="P145" s="99">
        <v>42.163374707083882</v>
      </c>
      <c r="Q145" s="99">
        <v>47.091293553967432</v>
      </c>
      <c r="R145" s="99">
        <v>43.954372412490798</v>
      </c>
      <c r="S145" s="99">
        <v>39.88047446267079</v>
      </c>
      <c r="T145" s="99">
        <v>37.736898173534037</v>
      </c>
      <c r="U145" s="99">
        <v>32.836703022571498</v>
      </c>
      <c r="V145" s="99">
        <v>39.695523528517278</v>
      </c>
      <c r="W145" s="99">
        <v>39.446012167027206</v>
      </c>
      <c r="DA145" s="63" t="s">
        <v>2882</v>
      </c>
    </row>
    <row r="146" spans="1:105" ht="12.95" customHeight="1" x14ac:dyDescent="0.25">
      <c r="A146" s="121" t="s">
        <v>92</v>
      </c>
      <c r="B146" s="123">
        <f t="shared" ref="B146:W146" si="53">B147</f>
        <v>4.5863535956756428E-2</v>
      </c>
      <c r="C146" s="123">
        <f t="shared" si="53"/>
        <v>4.3701322547209466E-2</v>
      </c>
      <c r="D146" s="123">
        <f t="shared" si="53"/>
        <v>4.0428379983949575E-2</v>
      </c>
      <c r="E146" s="123">
        <f t="shared" si="53"/>
        <v>7.2026987162083042E-2</v>
      </c>
      <c r="F146" s="123">
        <f t="shared" si="53"/>
        <v>4.812747752394899E-2</v>
      </c>
      <c r="G146" s="123">
        <f t="shared" si="53"/>
        <v>5.4233564040445485E-2</v>
      </c>
      <c r="H146" s="123">
        <f t="shared" si="53"/>
        <v>6.9656204477850467E-2</v>
      </c>
      <c r="I146" s="123">
        <f t="shared" si="53"/>
        <v>6.7220658243726458E-2</v>
      </c>
      <c r="J146" s="123">
        <f t="shared" si="53"/>
        <v>5.9412781194999341E-2</v>
      </c>
      <c r="K146" s="123">
        <f t="shared" si="53"/>
        <v>5.9594683189924433E-2</v>
      </c>
      <c r="L146" s="123">
        <f t="shared" si="53"/>
        <v>6.6696889659265041E-2</v>
      </c>
      <c r="M146" s="123">
        <f t="shared" si="53"/>
        <v>5.9453265290207509E-2</v>
      </c>
      <c r="N146" s="123">
        <f t="shared" si="53"/>
        <v>6.5339866378793784E-2</v>
      </c>
      <c r="O146" s="123">
        <f t="shared" si="53"/>
        <v>7.7346616206881852E-2</v>
      </c>
      <c r="P146" s="123">
        <f t="shared" si="53"/>
        <v>4.6674748770960915E-2</v>
      </c>
      <c r="Q146" s="123">
        <f t="shared" si="53"/>
        <v>8.351708010367942E-2</v>
      </c>
      <c r="R146" s="123">
        <f t="shared" si="53"/>
        <v>5.4629832803147892E-2</v>
      </c>
      <c r="S146" s="123">
        <f t="shared" si="53"/>
        <v>7.1899401933337687E-2</v>
      </c>
      <c r="T146" s="123">
        <f t="shared" si="53"/>
        <v>6.6458803608276495E-2</v>
      </c>
      <c r="U146" s="123">
        <f t="shared" si="53"/>
        <v>7.1277529817111385E-2</v>
      </c>
      <c r="V146" s="123">
        <f t="shared" si="53"/>
        <v>6.5534045779518435E-2</v>
      </c>
      <c r="W146" s="123">
        <f t="shared" si="53"/>
        <v>5.495663405020184E-2</v>
      </c>
      <c r="DA146" s="130" t="s">
        <v>2883</v>
      </c>
    </row>
    <row r="147" spans="1:105" ht="12" customHeight="1" x14ac:dyDescent="0.25">
      <c r="A147" s="97" t="s">
        <v>53</v>
      </c>
      <c r="B147" s="99">
        <f>RES_hhdet_fech!B147/RES_summary!B$19</f>
        <v>4.5863535956756428E-2</v>
      </c>
      <c r="C147" s="99">
        <f>RES_hhdet_fech!C147/RES_summary!C$19</f>
        <v>4.3701322547209466E-2</v>
      </c>
      <c r="D147" s="99">
        <f>RES_hhdet_fech!D147/RES_summary!D$19</f>
        <v>4.0428379983949575E-2</v>
      </c>
      <c r="E147" s="99">
        <f>RES_hhdet_fech!E147/RES_summary!E$19</f>
        <v>7.2026987162083042E-2</v>
      </c>
      <c r="F147" s="99">
        <f>RES_hhdet_fech!F147/RES_summary!F$19</f>
        <v>4.812747752394899E-2</v>
      </c>
      <c r="G147" s="99">
        <f>RES_hhdet_fech!G147/RES_summary!G$19</f>
        <v>5.4233564040445485E-2</v>
      </c>
      <c r="H147" s="99">
        <f>RES_hhdet_fech!H147/RES_summary!H$19</f>
        <v>6.9656204477850467E-2</v>
      </c>
      <c r="I147" s="99">
        <f>RES_hhdet_fech!I147/RES_summary!I$19</f>
        <v>6.7220658243726458E-2</v>
      </c>
      <c r="J147" s="99">
        <f>RES_hhdet_fech!J147/RES_summary!J$19</f>
        <v>5.9412781194999341E-2</v>
      </c>
      <c r="K147" s="99">
        <f>RES_hhdet_fech!K147/RES_summary!K$19</f>
        <v>5.9594683189924433E-2</v>
      </c>
      <c r="L147" s="99">
        <f>RES_hhdet_fech!L147/RES_summary!L$19</f>
        <v>6.6696889659265041E-2</v>
      </c>
      <c r="M147" s="99">
        <f>RES_hhdet_fech!M147/RES_summary!M$19</f>
        <v>5.9453265290207509E-2</v>
      </c>
      <c r="N147" s="99">
        <f>RES_hhdet_fech!N147/RES_summary!N$19</f>
        <v>6.5339866378793784E-2</v>
      </c>
      <c r="O147" s="99">
        <f>RES_hhdet_fech!O147/RES_summary!O$19</f>
        <v>7.7346616206881852E-2</v>
      </c>
      <c r="P147" s="99">
        <f>RES_hhdet_fech!P147/RES_summary!P$19</f>
        <v>4.6674748770960915E-2</v>
      </c>
      <c r="Q147" s="99">
        <f>RES_hhdet_fech!Q147/RES_summary!Q$19</f>
        <v>8.351708010367942E-2</v>
      </c>
      <c r="R147" s="99">
        <f>RES_hhdet_fech!R147/RES_summary!R$19</f>
        <v>5.4629832803147892E-2</v>
      </c>
      <c r="S147" s="99">
        <f>RES_hhdet_fech!S147/RES_summary!S$19</f>
        <v>7.1899401933337687E-2</v>
      </c>
      <c r="T147" s="99">
        <f>RES_hhdet_fech!T147/RES_summary!T$19</f>
        <v>6.6458803608276495E-2</v>
      </c>
      <c r="U147" s="99">
        <f>RES_hhdet_fech!U147/RES_summary!U$19</f>
        <v>7.1277529817111385E-2</v>
      </c>
      <c r="V147" s="99">
        <f>RES_hhdet_fech!V147/RES_summary!V$19</f>
        <v>6.5534045779518435E-2</v>
      </c>
      <c r="W147" s="99">
        <f>RES_hhdet_fech!W147/RES_summary!W$19</f>
        <v>5.495663405020184E-2</v>
      </c>
      <c r="DA147" s="63" t="s">
        <v>2884</v>
      </c>
    </row>
    <row r="148" spans="1:105" ht="12" customHeight="1" x14ac:dyDescent="0.25">
      <c r="A148" s="121" t="s">
        <v>55</v>
      </c>
      <c r="B148" s="123">
        <v>27.718375229302513</v>
      </c>
      <c r="C148" s="123">
        <v>28.018403827248406</v>
      </c>
      <c r="D148" s="123">
        <v>28.818266389562471</v>
      </c>
      <c r="E148" s="123">
        <v>28.513551568201816</v>
      </c>
      <c r="F148" s="123">
        <v>28.29016383726643</v>
      </c>
      <c r="G148" s="123">
        <v>26.093678871831457</v>
      </c>
      <c r="H148" s="123">
        <v>26.695574238601392</v>
      </c>
      <c r="I148" s="123">
        <v>26.903152989050433</v>
      </c>
      <c r="J148" s="123">
        <v>26.827367302277274</v>
      </c>
      <c r="K148" s="123">
        <v>28.33856055482574</v>
      </c>
      <c r="L148" s="123">
        <v>28.684275875145886</v>
      </c>
      <c r="M148" s="123">
        <v>28.135234175287589</v>
      </c>
      <c r="N148" s="123">
        <v>29.010071512367606</v>
      </c>
      <c r="O148" s="123">
        <v>28.902728470017582</v>
      </c>
      <c r="P148" s="123">
        <v>28.406770821242574</v>
      </c>
      <c r="Q148" s="123">
        <v>28.14068661761074</v>
      </c>
      <c r="R148" s="123">
        <v>27.827397689661396</v>
      </c>
      <c r="S148" s="123">
        <v>27.024686307810864</v>
      </c>
      <c r="T148" s="123">
        <v>25.752646777257155</v>
      </c>
      <c r="U148" s="123">
        <v>26.336935321131296</v>
      </c>
      <c r="V148" s="123">
        <v>25.732804338839124</v>
      </c>
      <c r="W148" s="123">
        <v>28.806582672918612</v>
      </c>
      <c r="DA148" s="130" t="s">
        <v>2885</v>
      </c>
    </row>
    <row r="149" spans="1:105" ht="12" customHeight="1" x14ac:dyDescent="0.25">
      <c r="A149" s="97" t="s">
        <v>124</v>
      </c>
      <c r="B149" s="99">
        <v>35.321076734727946</v>
      </c>
      <c r="C149" s="99">
        <v>31.215910637948362</v>
      </c>
      <c r="D149" s="99">
        <v>33.504053847185183</v>
      </c>
      <c r="E149" s="99">
        <v>30.334076174663579</v>
      </c>
      <c r="F149" s="99">
        <v>29.987863724683091</v>
      </c>
      <c r="G149" s="99">
        <v>34.257388696580932</v>
      </c>
      <c r="H149" s="99">
        <v>31.934823948525565</v>
      </c>
      <c r="I149" s="99">
        <v>34.000390313473488</v>
      </c>
      <c r="J149" s="99">
        <v>37.21960943425929</v>
      </c>
      <c r="K149" s="99">
        <v>29.819616405673045</v>
      </c>
      <c r="L149" s="99">
        <v>32.659462582749697</v>
      </c>
      <c r="M149" s="99">
        <v>35.317787628148054</v>
      </c>
      <c r="N149" s="99">
        <v>35.555576305188133</v>
      </c>
      <c r="O149" s="99">
        <v>33.205694889281347</v>
      </c>
      <c r="P149" s="99">
        <v>34.849468291032409</v>
      </c>
      <c r="Q149" s="99">
        <v>35.316143080272049</v>
      </c>
      <c r="R149" s="99">
        <v>30.194979581427642</v>
      </c>
      <c r="S149" s="99">
        <v>30.648161287722061</v>
      </c>
      <c r="T149" s="99">
        <v>28.126997090699934</v>
      </c>
      <c r="U149" s="99">
        <v>27.802137704635442</v>
      </c>
      <c r="V149" s="99">
        <v>26.076347532812548</v>
      </c>
      <c r="W149" s="99">
        <v>32.163252135314856</v>
      </c>
      <c r="DA149" s="63" t="s">
        <v>2886</v>
      </c>
    </row>
    <row r="150" spans="1:105" ht="12" customHeight="1" x14ac:dyDescent="0.25">
      <c r="A150" s="97" t="s">
        <v>123</v>
      </c>
      <c r="B150" s="99">
        <v>26.544063472635326</v>
      </c>
      <c r="C150" s="99">
        <v>23.495375923248723</v>
      </c>
      <c r="D150" s="99">
        <v>25.447821593490666</v>
      </c>
      <c r="E150" s="99">
        <v>23.028096743330309</v>
      </c>
      <c r="F150" s="99">
        <v>22.811721738414324</v>
      </c>
      <c r="G150" s="99">
        <v>26.176601748540257</v>
      </c>
      <c r="H150" s="99">
        <v>23.695841369962981</v>
      </c>
      <c r="I150" s="99">
        <v>25.49495823367355</v>
      </c>
      <c r="J150" s="99">
        <v>28.310889333982985</v>
      </c>
      <c r="K150" s="99">
        <v>22.830866958095701</v>
      </c>
      <c r="L150" s="99">
        <v>24.55205108963035</v>
      </c>
      <c r="M150" s="99">
        <v>27.027441038157257</v>
      </c>
      <c r="N150" s="99">
        <v>27.218957835580422</v>
      </c>
      <c r="O150" s="99">
        <v>25.056559169719854</v>
      </c>
      <c r="P150" s="99">
        <v>26.724677643859412</v>
      </c>
      <c r="Q150" s="99">
        <v>26.647067006157393</v>
      </c>
      <c r="R150" s="99">
        <v>22.926250401131529</v>
      </c>
      <c r="S150" s="99">
        <v>24.33649914501045</v>
      </c>
      <c r="T150" s="99">
        <v>23.083345259465158</v>
      </c>
      <c r="U150" s="99">
        <v>23.112160920399131</v>
      </c>
      <c r="V150" s="99">
        <v>22.083853843422965</v>
      </c>
      <c r="W150" s="99">
        <v>27.739907039626473</v>
      </c>
      <c r="DA150" s="63" t="s">
        <v>2887</v>
      </c>
    </row>
    <row r="151" spans="1:105" ht="12" customHeight="1" x14ac:dyDescent="0.25">
      <c r="A151" s="100" t="s">
        <v>50</v>
      </c>
      <c r="B151" s="102">
        <v>13.236472795849744</v>
      </c>
      <c r="C151" s="102">
        <v>11.675450911695421</v>
      </c>
      <c r="D151" s="102">
        <v>12.658752193819858</v>
      </c>
      <c r="E151" s="102">
        <v>11.25768180998794</v>
      </c>
      <c r="F151" s="102">
        <v>11.044457855695503</v>
      </c>
      <c r="G151" s="102">
        <v>12.68638764137253</v>
      </c>
      <c r="H151" s="102">
        <v>9.7988791652441911</v>
      </c>
      <c r="I151" s="102">
        <v>11.038751506197265</v>
      </c>
      <c r="J151" s="102">
        <v>13.172630125263467</v>
      </c>
      <c r="K151" s="102">
        <v>10.759656264306804</v>
      </c>
      <c r="L151" s="102">
        <v>10.379016145188926</v>
      </c>
      <c r="M151" s="102">
        <v>12.342660120741211</v>
      </c>
      <c r="N151" s="102">
        <v>12.109628390452539</v>
      </c>
      <c r="O151" s="102">
        <v>9.5032772342402563</v>
      </c>
      <c r="P151" s="102">
        <v>10.221803926535308</v>
      </c>
      <c r="Q151" s="102">
        <v>8.0300953637320855</v>
      </c>
      <c r="R151" s="102">
        <v>6.3186074524292852</v>
      </c>
      <c r="S151" s="102">
        <v>7.798119804471221</v>
      </c>
      <c r="T151" s="102">
        <v>8.2808052726458037</v>
      </c>
      <c r="U151" s="102">
        <v>8.1907016533429555</v>
      </c>
      <c r="V151" s="102">
        <v>7.7572487340600356</v>
      </c>
      <c r="W151" s="102">
        <v>10.196488923528074</v>
      </c>
      <c r="DA151" s="131" t="s">
        <v>2888</v>
      </c>
    </row>
    <row r="152" spans="1:105" ht="12" customHeight="1" x14ac:dyDescent="0.25">
      <c r="A152" s="103" t="s">
        <v>52</v>
      </c>
      <c r="B152" s="105">
        <v>13.307590676785578</v>
      </c>
      <c r="C152" s="105">
        <v>11.819925011553304</v>
      </c>
      <c r="D152" s="105">
        <v>12.789069399670806</v>
      </c>
      <c r="E152" s="105">
        <v>11.770414933342371</v>
      </c>
      <c r="F152" s="105">
        <v>11.767263882718817</v>
      </c>
      <c r="G152" s="105">
        <v>13.490214107167725</v>
      </c>
      <c r="H152" s="105">
        <v>13.896962204718788</v>
      </c>
      <c r="I152" s="105">
        <v>14.456206727476284</v>
      </c>
      <c r="J152" s="105">
        <v>15.138259208719518</v>
      </c>
      <c r="K152" s="105">
        <v>12.071210693788899</v>
      </c>
      <c r="L152" s="105">
        <v>14.173034944441424</v>
      </c>
      <c r="M152" s="105">
        <v>14.684780917416047</v>
      </c>
      <c r="N152" s="105">
        <v>15.109329445127884</v>
      </c>
      <c r="O152" s="105">
        <v>15.553281935479591</v>
      </c>
      <c r="P152" s="105">
        <v>16.5028737173241</v>
      </c>
      <c r="Q152" s="105">
        <v>18.616971642425309</v>
      </c>
      <c r="R152" s="105">
        <v>16.607642948702242</v>
      </c>
      <c r="S152" s="105">
        <v>16.538379340539226</v>
      </c>
      <c r="T152" s="105">
        <v>14.802539986819356</v>
      </c>
      <c r="U152" s="105">
        <v>14.921459267056177</v>
      </c>
      <c r="V152" s="105">
        <v>14.32660510936293</v>
      </c>
      <c r="W152" s="105">
        <v>17.543418116098398</v>
      </c>
      <c r="DA152" s="132" t="s">
        <v>2889</v>
      </c>
    </row>
    <row r="153" spans="1:105" ht="12" customHeight="1" x14ac:dyDescent="0.25">
      <c r="A153" s="106" t="s">
        <v>122</v>
      </c>
      <c r="B153" s="102">
        <v>28.911022458586899</v>
      </c>
      <c r="C153" s="102">
        <v>29.433892894350311</v>
      </c>
      <c r="D153" s="102">
        <v>30.198067919665036</v>
      </c>
      <c r="E153" s="102">
        <v>30.081810985754892</v>
      </c>
      <c r="F153" s="102">
        <v>30.032565038362215</v>
      </c>
      <c r="G153" s="102">
        <v>27.764107643347373</v>
      </c>
      <c r="H153" s="102">
        <v>28.825879153163928</v>
      </c>
      <c r="I153" s="102">
        <v>28.910376663620212</v>
      </c>
      <c r="J153" s="102">
        <v>28.789495185258765</v>
      </c>
      <c r="K153" s="102">
        <v>31.461871298011385</v>
      </c>
      <c r="L153" s="102">
        <v>32.043270582744718</v>
      </c>
      <c r="M153" s="102">
        <v>31.210920758364239</v>
      </c>
      <c r="N153" s="102">
        <v>32.193913958085702</v>
      </c>
      <c r="O153" s="102">
        <v>32.299813234197295</v>
      </c>
      <c r="P153" s="102">
        <v>31.46060215298985</v>
      </c>
      <c r="Q153" s="102">
        <v>31.25136839065139</v>
      </c>
      <c r="R153" s="102">
        <v>30.890049897564172</v>
      </c>
      <c r="S153" s="102">
        <v>29.716943830074509</v>
      </c>
      <c r="T153" s="102">
        <v>28.03105715124812</v>
      </c>
      <c r="U153" s="102">
        <v>28.57365973618246</v>
      </c>
      <c r="V153" s="102">
        <v>27.805133086563547</v>
      </c>
      <c r="W153" s="102">
        <v>30.942593595000147</v>
      </c>
      <c r="DA153" s="131" t="s">
        <v>2890</v>
      </c>
    </row>
    <row r="154" spans="1:105" ht="12" customHeight="1" x14ac:dyDescent="0.25">
      <c r="A154" s="107" t="s">
        <v>121</v>
      </c>
      <c r="B154" s="105">
        <v>23.034247726207361</v>
      </c>
      <c r="C154" s="105">
        <v>23.602541338078822</v>
      </c>
      <c r="D154" s="105">
        <v>24.367541397349381</v>
      </c>
      <c r="E154" s="105">
        <v>24.301580485216903</v>
      </c>
      <c r="F154" s="105">
        <v>24.296503974878181</v>
      </c>
      <c r="G154" s="105">
        <v>22.495248776335988</v>
      </c>
      <c r="H154" s="105">
        <v>22.859914543942402</v>
      </c>
      <c r="I154" s="105">
        <v>23.105892146055286</v>
      </c>
      <c r="J154" s="105">
        <v>23.270615273169089</v>
      </c>
      <c r="K154" s="105">
        <v>25.503490500380845</v>
      </c>
      <c r="L154" s="105">
        <v>25.636520438561707</v>
      </c>
      <c r="M154" s="105">
        <v>25.287398772548769</v>
      </c>
      <c r="N154" s="105">
        <v>26.094035874663948</v>
      </c>
      <c r="O154" s="105">
        <v>25.823829337305455</v>
      </c>
      <c r="P154" s="105">
        <v>25.368640776817589</v>
      </c>
      <c r="Q154" s="105">
        <v>24.847827611732843</v>
      </c>
      <c r="R154" s="105">
        <v>24.526494360187872</v>
      </c>
      <c r="S154" s="105">
        <v>24.020123856551162</v>
      </c>
      <c r="T154" s="105">
        <v>23.140832475784492</v>
      </c>
      <c r="U154" s="105">
        <v>23.822254693896703</v>
      </c>
      <c r="V154" s="105">
        <v>23.416017823588795</v>
      </c>
      <c r="W154" s="105">
        <v>26.31937845942419</v>
      </c>
      <c r="DA154" s="132" t="s">
        <v>2891</v>
      </c>
    </row>
    <row r="155" spans="1:105" ht="12" customHeight="1" x14ac:dyDescent="0.25">
      <c r="A155" s="108" t="s">
        <v>53</v>
      </c>
      <c r="B155" s="99">
        <v>10.824163215256652</v>
      </c>
      <c r="C155" s="99">
        <v>10.965976611550182</v>
      </c>
      <c r="D155" s="99">
        <v>11.291997154376846</v>
      </c>
      <c r="E155" s="99">
        <v>11.141003085931128</v>
      </c>
      <c r="F155" s="99">
        <v>11.097446179993145</v>
      </c>
      <c r="G155" s="99">
        <v>10.265852212963445</v>
      </c>
      <c r="H155" s="99">
        <v>8.8693242695376231</v>
      </c>
      <c r="I155" s="99">
        <v>9.3863091251606363</v>
      </c>
      <c r="J155" s="99">
        <v>10.162556202787862</v>
      </c>
      <c r="K155" s="99">
        <v>11.354361973487233</v>
      </c>
      <c r="L155" s="99">
        <v>10.212575866114907</v>
      </c>
      <c r="M155" s="99">
        <v>10.851582233225548</v>
      </c>
      <c r="N155" s="99">
        <v>11.026927914861817</v>
      </c>
      <c r="O155" s="99">
        <v>9.5008584534501512</v>
      </c>
      <c r="P155" s="99">
        <v>9.3849146391199447</v>
      </c>
      <c r="Q155" s="99">
        <v>7.3611299422277172</v>
      </c>
      <c r="R155" s="99">
        <v>6.5569487994014999</v>
      </c>
      <c r="S155" s="99">
        <v>7.4231363717477263</v>
      </c>
      <c r="T155" s="99">
        <v>8.0766163616186422</v>
      </c>
      <c r="U155" s="99">
        <v>8.5026757579815513</v>
      </c>
      <c r="V155" s="99">
        <v>8.5197427406008206</v>
      </c>
      <c r="W155" s="99">
        <v>9.950236652614441</v>
      </c>
      <c r="DA155" s="63" t="s">
        <v>2892</v>
      </c>
    </row>
    <row r="156" spans="1:105" ht="12" customHeight="1" x14ac:dyDescent="0.25">
      <c r="A156" s="108" t="s">
        <v>52</v>
      </c>
      <c r="B156" s="99">
        <v>12.210084510950709</v>
      </c>
      <c r="C156" s="99">
        <v>12.636564726528636</v>
      </c>
      <c r="D156" s="99">
        <v>13.075544242972532</v>
      </c>
      <c r="E156" s="99">
        <v>13.160577399285772</v>
      </c>
      <c r="F156" s="99">
        <v>13.199057794885036</v>
      </c>
      <c r="G156" s="99">
        <v>12.229396563372545</v>
      </c>
      <c r="H156" s="99">
        <v>13.990590274404781</v>
      </c>
      <c r="I156" s="99">
        <v>13.719583020894653</v>
      </c>
      <c r="J156" s="99">
        <v>13.108059070381225</v>
      </c>
      <c r="K156" s="99">
        <v>14.149128526893612</v>
      </c>
      <c r="L156" s="99">
        <v>15.423944572446805</v>
      </c>
      <c r="M156" s="99">
        <v>14.43581653932322</v>
      </c>
      <c r="N156" s="99">
        <v>15.067107959802133</v>
      </c>
      <c r="O156" s="99">
        <v>16.322970883855305</v>
      </c>
      <c r="P156" s="99">
        <v>15.983726137697639</v>
      </c>
      <c r="Q156" s="99">
        <v>17.486697669505126</v>
      </c>
      <c r="R156" s="99">
        <v>17.969545560786372</v>
      </c>
      <c r="S156" s="99">
        <v>16.596987484803428</v>
      </c>
      <c r="T156" s="99">
        <v>15.064216114165855</v>
      </c>
      <c r="U156" s="99">
        <v>15.319578935915152</v>
      </c>
      <c r="V156" s="99">
        <v>14.896275082987971</v>
      </c>
      <c r="W156" s="99">
        <v>16.369141806809747</v>
      </c>
      <c r="DA156" s="63" t="s">
        <v>2893</v>
      </c>
    </row>
    <row r="157" spans="1:105" ht="12" customHeight="1" x14ac:dyDescent="0.25">
      <c r="A157" s="121" t="s">
        <v>54</v>
      </c>
      <c r="B157" s="123">
        <v>3.9207017963360347</v>
      </c>
      <c r="C157" s="123">
        <v>4.4488437140424661</v>
      </c>
      <c r="D157" s="123">
        <v>4.6157129364735452</v>
      </c>
      <c r="E157" s="123">
        <v>4.541643416011425</v>
      </c>
      <c r="F157" s="123">
        <v>4.8009132582247984</v>
      </c>
      <c r="G157" s="123">
        <v>3.8701098739473307</v>
      </c>
      <c r="H157" s="123">
        <v>4.4784069971567817</v>
      </c>
      <c r="I157" s="123">
        <v>3.8905344890470737</v>
      </c>
      <c r="J157" s="123">
        <v>4.1957551813495204</v>
      </c>
      <c r="K157" s="123">
        <v>5.2807101551439937</v>
      </c>
      <c r="L157" s="123">
        <v>5.3015478504354094</v>
      </c>
      <c r="M157" s="123">
        <v>5.2084049802414141</v>
      </c>
      <c r="N157" s="123">
        <v>5.3454033994355452</v>
      </c>
      <c r="O157" s="123">
        <v>5.1814934984860566</v>
      </c>
      <c r="P157" s="123">
        <v>5.3770879372871194</v>
      </c>
      <c r="Q157" s="123">
        <v>5.1759445558422197</v>
      </c>
      <c r="R157" s="123">
        <v>5.256189267385901</v>
      </c>
      <c r="S157" s="123">
        <v>5.2119818863875578</v>
      </c>
      <c r="T157" s="123">
        <v>5.0792143095589655</v>
      </c>
      <c r="U157" s="123">
        <v>5.1417354020103474</v>
      </c>
      <c r="V157" s="123">
        <v>4.9830936764323575</v>
      </c>
      <c r="W157" s="123">
        <v>5.5151272250315815</v>
      </c>
      <c r="DA157" s="130" t="s">
        <v>2894</v>
      </c>
    </row>
    <row r="158" spans="1:105" ht="12" customHeight="1" x14ac:dyDescent="0.25">
      <c r="A158" s="97" t="s">
        <v>50</v>
      </c>
      <c r="B158" s="99">
        <v>4.8717891735297556</v>
      </c>
      <c r="C158" s="99">
        <v>5.5581788173592077</v>
      </c>
      <c r="D158" s="99">
        <v>5.8248883531691806</v>
      </c>
      <c r="E158" s="99">
        <v>5.5106954224753055</v>
      </c>
      <c r="F158" s="99">
        <v>5.9533495770386047</v>
      </c>
      <c r="G158" s="99">
        <v>4.954387865481813</v>
      </c>
      <c r="H158" s="99">
        <v>5.636211882791291</v>
      </c>
      <c r="I158" s="99">
        <v>4.8992953241083255</v>
      </c>
      <c r="J158" s="99">
        <v>5.2262463389090943</v>
      </c>
      <c r="K158" s="99">
        <v>6.7691163004799542</v>
      </c>
      <c r="L158" s="99">
        <v>7.2357598080263203</v>
      </c>
      <c r="M158" s="99">
        <v>6.6769767052853108</v>
      </c>
      <c r="N158" s="99">
        <v>5.675276040892081</v>
      </c>
      <c r="O158" s="99">
        <v>5.6487498492158776</v>
      </c>
      <c r="P158" s="99">
        <v>6.3099805636650848</v>
      </c>
      <c r="Q158" s="99">
        <v>7.0131080618011268</v>
      </c>
      <c r="R158" s="99">
        <v>7.3898808521429364</v>
      </c>
      <c r="S158" s="99">
        <v>7.0837716848047174</v>
      </c>
      <c r="T158" s="99">
        <v>6.5569631751334958</v>
      </c>
      <c r="U158" s="99">
        <v>6.7175367594983415</v>
      </c>
      <c r="V158" s="99">
        <v>6.5009614231385378</v>
      </c>
      <c r="W158" s="99">
        <v>8.0518587870640452</v>
      </c>
      <c r="DA158" s="63" t="s">
        <v>2895</v>
      </c>
    </row>
    <row r="159" spans="1:105" ht="12" customHeight="1" x14ac:dyDescent="0.25">
      <c r="A159" s="109" t="s">
        <v>120</v>
      </c>
      <c r="B159" s="110">
        <v>3.9144440544050672</v>
      </c>
      <c r="C159" s="110">
        <v>4.4420520680784419</v>
      </c>
      <c r="D159" s="110">
        <v>4.6092837315133188</v>
      </c>
      <c r="E159" s="110">
        <v>4.5367932078968369</v>
      </c>
      <c r="F159" s="110">
        <v>4.7950179462335649</v>
      </c>
      <c r="G159" s="110">
        <v>3.8644044008101952</v>
      </c>
      <c r="H159" s="110">
        <v>4.4723805064833231</v>
      </c>
      <c r="I159" s="110">
        <v>3.885635720330908</v>
      </c>
      <c r="J159" s="110">
        <v>4.1911624386641559</v>
      </c>
      <c r="K159" s="110">
        <v>5.2747849842289396</v>
      </c>
      <c r="L159" s="110">
        <v>5.294834884515514</v>
      </c>
      <c r="M159" s="110">
        <v>5.2042864711500112</v>
      </c>
      <c r="N159" s="110">
        <v>5.3446517333919479</v>
      </c>
      <c r="O159" s="110">
        <v>5.1805401312647437</v>
      </c>
      <c r="P159" s="110">
        <v>5.3750630354908457</v>
      </c>
      <c r="Q159" s="110">
        <v>5.1712268551019971</v>
      </c>
      <c r="R159" s="110">
        <v>5.2502688152629728</v>
      </c>
      <c r="S159" s="110">
        <v>5.2067939911262373</v>
      </c>
      <c r="T159" s="110">
        <v>5.0755027471351815</v>
      </c>
      <c r="U159" s="110">
        <v>5.1379700584104846</v>
      </c>
      <c r="V159" s="110">
        <v>4.9796309218961783</v>
      </c>
      <c r="W159" s="110">
        <v>5.5087685959591619</v>
      </c>
      <c r="DA159" s="60" t="s">
        <v>2896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164.50337364187695</v>
      </c>
      <c r="C161" s="118">
        <f t="shared" si="54"/>
        <v>178.41510839886624</v>
      </c>
      <c r="D161" s="118">
        <f t="shared" si="54"/>
        <v>170.58608565250793</v>
      </c>
      <c r="E161" s="118">
        <f t="shared" si="54"/>
        <v>174.1248641009021</v>
      </c>
      <c r="F161" s="118">
        <f t="shared" si="54"/>
        <v>166.45815739311936</v>
      </c>
      <c r="G161" s="118">
        <f t="shared" si="54"/>
        <v>158.30363339974946</v>
      </c>
      <c r="H161" s="118">
        <f t="shared" si="54"/>
        <v>155.85431619804595</v>
      </c>
      <c r="I161" s="118">
        <f t="shared" si="54"/>
        <v>158.45799749993046</v>
      </c>
      <c r="J161" s="118">
        <f t="shared" si="54"/>
        <v>158.15790207587327</v>
      </c>
      <c r="K161" s="118">
        <f t="shared" si="54"/>
        <v>159.19820257876253</v>
      </c>
      <c r="L161" s="118">
        <f t="shared" si="54"/>
        <v>173.83029907826753</v>
      </c>
      <c r="M161" s="118">
        <f t="shared" si="54"/>
        <v>168.27211861617099</v>
      </c>
      <c r="N161" s="118">
        <f t="shared" si="54"/>
        <v>168.27251599828585</v>
      </c>
      <c r="O161" s="118">
        <f t="shared" si="54"/>
        <v>176.37656889910124</v>
      </c>
      <c r="P161" s="118">
        <f t="shared" si="54"/>
        <v>146.42993290505501</v>
      </c>
      <c r="Q161" s="118">
        <f t="shared" si="54"/>
        <v>157.92947071815516</v>
      </c>
      <c r="R161" s="118">
        <f t="shared" ref="R161:V161" si="55">R162+R164+R166+R175</f>
        <v>171.77337430324721</v>
      </c>
      <c r="S161" s="118">
        <f t="shared" si="55"/>
        <v>165.97762985163425</v>
      </c>
      <c r="T161" s="118">
        <f t="shared" si="55"/>
        <v>153.24868628399915</v>
      </c>
      <c r="U161" s="118">
        <f t="shared" si="55"/>
        <v>155.92469098244089</v>
      </c>
      <c r="V161" s="118">
        <f t="shared" si="55"/>
        <v>178.3483672754208</v>
      </c>
      <c r="W161" s="118">
        <f t="shared" ref="W161" si="56">W162+W164+W166+W175</f>
        <v>175.76387408976171</v>
      </c>
      <c r="DA161" s="129" t="s">
        <v>2897</v>
      </c>
    </row>
    <row r="162" spans="1:105" ht="12.95" customHeight="1" x14ac:dyDescent="0.25">
      <c r="A162" s="121" t="s">
        <v>57</v>
      </c>
      <c r="B162" s="123">
        <f t="shared" ref="B162:W162" si="57">B163</f>
        <v>132.8416323785803</v>
      </c>
      <c r="C162" s="123">
        <f t="shared" si="57"/>
        <v>145.69788701539795</v>
      </c>
      <c r="D162" s="123">
        <f t="shared" si="57"/>
        <v>136.77411768970828</v>
      </c>
      <c r="E162" s="123">
        <f t="shared" si="57"/>
        <v>140.60154463824358</v>
      </c>
      <c r="F162" s="123">
        <f t="shared" si="57"/>
        <v>132.86577412669189</v>
      </c>
      <c r="G162" s="123">
        <f t="shared" si="57"/>
        <v>127.87850875742501</v>
      </c>
      <c r="H162" s="123">
        <f t="shared" si="57"/>
        <v>124.37474707135556</v>
      </c>
      <c r="I162" s="123">
        <f t="shared" si="57"/>
        <v>127.48908724043568</v>
      </c>
      <c r="J162" s="123">
        <f t="shared" si="57"/>
        <v>126.98365152429692</v>
      </c>
      <c r="K162" s="123">
        <f t="shared" si="57"/>
        <v>125.34564944996163</v>
      </c>
      <c r="L162" s="123">
        <f t="shared" si="57"/>
        <v>139.67443081262715</v>
      </c>
      <c r="M162" s="123">
        <f t="shared" si="57"/>
        <v>134.81110346523877</v>
      </c>
      <c r="N162" s="123">
        <f t="shared" si="57"/>
        <v>133.81738984728503</v>
      </c>
      <c r="O162" s="123">
        <f t="shared" si="57"/>
        <v>142.20347173596079</v>
      </c>
      <c r="P162" s="123">
        <f t="shared" si="57"/>
        <v>112.49227012856717</v>
      </c>
      <c r="Q162" s="123">
        <f t="shared" si="57"/>
        <v>124.4262018857364</v>
      </c>
      <c r="R162" s="123">
        <f t="shared" si="57"/>
        <v>138.62982757544052</v>
      </c>
      <c r="S162" s="123">
        <f t="shared" si="57"/>
        <v>133.77727733718311</v>
      </c>
      <c r="T162" s="123">
        <f t="shared" si="57"/>
        <v>122.45698420099806</v>
      </c>
      <c r="U162" s="123">
        <f t="shared" si="57"/>
        <v>124.45293101617828</v>
      </c>
      <c r="V162" s="123">
        <f t="shared" si="57"/>
        <v>147.50862799001507</v>
      </c>
      <c r="W162" s="123">
        <f t="shared" si="57"/>
        <v>141.23773650942684</v>
      </c>
      <c r="DA162" s="130" t="s">
        <v>2898</v>
      </c>
    </row>
    <row r="163" spans="1:105" ht="12" customHeight="1" x14ac:dyDescent="0.25">
      <c r="A163" s="97" t="s">
        <v>53</v>
      </c>
      <c r="B163" s="110">
        <v>132.8416323785803</v>
      </c>
      <c r="C163" s="110">
        <v>145.69788701539795</v>
      </c>
      <c r="D163" s="110">
        <v>136.77411768970828</v>
      </c>
      <c r="E163" s="110">
        <v>140.60154463824358</v>
      </c>
      <c r="F163" s="110">
        <v>132.86577412669189</v>
      </c>
      <c r="G163" s="110">
        <v>127.87850875742501</v>
      </c>
      <c r="H163" s="110">
        <v>124.37474707135556</v>
      </c>
      <c r="I163" s="110">
        <v>127.48908724043568</v>
      </c>
      <c r="J163" s="110">
        <v>126.98365152429692</v>
      </c>
      <c r="K163" s="110">
        <v>125.34564944996163</v>
      </c>
      <c r="L163" s="110">
        <v>139.67443081262715</v>
      </c>
      <c r="M163" s="110">
        <v>134.81110346523877</v>
      </c>
      <c r="N163" s="110">
        <v>133.81738984728503</v>
      </c>
      <c r="O163" s="110">
        <v>142.20347173596079</v>
      </c>
      <c r="P163" s="110">
        <v>112.49227012856717</v>
      </c>
      <c r="Q163" s="110">
        <v>124.4262018857364</v>
      </c>
      <c r="R163" s="110">
        <v>138.62982757544052</v>
      </c>
      <c r="S163" s="110">
        <v>133.77727733718311</v>
      </c>
      <c r="T163" s="110">
        <v>122.45698420099806</v>
      </c>
      <c r="U163" s="110">
        <v>124.45293101617828</v>
      </c>
      <c r="V163" s="110">
        <v>147.50862799001507</v>
      </c>
      <c r="W163" s="110">
        <v>141.23773650942684</v>
      </c>
      <c r="DA163" s="60" t="s">
        <v>2899</v>
      </c>
    </row>
    <row r="164" spans="1:105" ht="12.95" customHeight="1" x14ac:dyDescent="0.25">
      <c r="A164" s="121" t="s">
        <v>92</v>
      </c>
      <c r="B164" s="123">
        <f t="shared" ref="B164:W164" si="58">B165</f>
        <v>2.2925926383851134E-2</v>
      </c>
      <c r="C164" s="123">
        <f t="shared" si="58"/>
        <v>2.6433197207020521E-2</v>
      </c>
      <c r="D164" s="123">
        <f t="shared" si="58"/>
        <v>2.8920498600052816E-2</v>
      </c>
      <c r="E164" s="123">
        <f t="shared" si="58"/>
        <v>5.2472789458930649E-2</v>
      </c>
      <c r="F164" s="123">
        <f t="shared" si="58"/>
        <v>3.3821595981390284E-2</v>
      </c>
      <c r="G164" s="123">
        <f t="shared" si="58"/>
        <v>3.6588271473260325E-2</v>
      </c>
      <c r="H164" s="123">
        <f t="shared" si="58"/>
        <v>4.2275174459626093E-2</v>
      </c>
      <c r="I164" s="123">
        <f t="shared" si="58"/>
        <v>3.9634243563935315E-2</v>
      </c>
      <c r="J164" s="123">
        <f t="shared" si="58"/>
        <v>3.5519581470966795E-2</v>
      </c>
      <c r="K164" s="123">
        <f t="shared" si="58"/>
        <v>3.6158774248884758E-2</v>
      </c>
      <c r="L164" s="123">
        <f t="shared" si="58"/>
        <v>4.2045115471076325E-2</v>
      </c>
      <c r="M164" s="123">
        <f t="shared" si="58"/>
        <v>4.0541122587888972E-2</v>
      </c>
      <c r="N164" s="123">
        <f t="shared" si="58"/>
        <v>5.0947641763644011E-2</v>
      </c>
      <c r="O164" s="123">
        <f t="shared" si="58"/>
        <v>6.7326501279079978E-2</v>
      </c>
      <c r="P164" s="123">
        <f t="shared" si="58"/>
        <v>4.4850026351739437E-2</v>
      </c>
      <c r="Q164" s="123">
        <f t="shared" si="58"/>
        <v>7.5248600721006864E-2</v>
      </c>
      <c r="R164" s="123">
        <f t="shared" si="58"/>
        <v>4.2847783255070625E-2</v>
      </c>
      <c r="S164" s="123">
        <f t="shared" si="58"/>
        <v>5.4950458150507836E-2</v>
      </c>
      <c r="T164" s="123">
        <f t="shared" si="58"/>
        <v>5.1499462993323641E-2</v>
      </c>
      <c r="U164" s="123">
        <f t="shared" si="58"/>
        <v>5.5595248580319959E-2</v>
      </c>
      <c r="V164" s="123">
        <f t="shared" si="58"/>
        <v>5.2344306567448221E-2</v>
      </c>
      <c r="W164" s="123">
        <f t="shared" si="58"/>
        <v>4.2071952117111865E-2</v>
      </c>
      <c r="DA164" s="130" t="s">
        <v>2900</v>
      </c>
    </row>
    <row r="165" spans="1:105" ht="12" customHeight="1" x14ac:dyDescent="0.25">
      <c r="A165" s="97" t="s">
        <v>53</v>
      </c>
      <c r="B165" s="99">
        <f>RES_hhdet_fech!B165/RES_summary!B$19</f>
        <v>2.2925926383851134E-2</v>
      </c>
      <c r="C165" s="99">
        <f>RES_hhdet_fech!C165/RES_summary!C$19</f>
        <v>2.6433197207020521E-2</v>
      </c>
      <c r="D165" s="99">
        <f>RES_hhdet_fech!D165/RES_summary!D$19</f>
        <v>2.8920498600052816E-2</v>
      </c>
      <c r="E165" s="99">
        <f>RES_hhdet_fech!E165/RES_summary!E$19</f>
        <v>5.2472789458930649E-2</v>
      </c>
      <c r="F165" s="99">
        <f>RES_hhdet_fech!F165/RES_summary!F$19</f>
        <v>3.3821595981390284E-2</v>
      </c>
      <c r="G165" s="99">
        <f>RES_hhdet_fech!G165/RES_summary!G$19</f>
        <v>3.6588271473260325E-2</v>
      </c>
      <c r="H165" s="99">
        <f>RES_hhdet_fech!H165/RES_summary!H$19</f>
        <v>4.2275174459626093E-2</v>
      </c>
      <c r="I165" s="99">
        <f>RES_hhdet_fech!I165/RES_summary!I$19</f>
        <v>3.9634243563935315E-2</v>
      </c>
      <c r="J165" s="99">
        <f>RES_hhdet_fech!J165/RES_summary!J$19</f>
        <v>3.5519581470966795E-2</v>
      </c>
      <c r="K165" s="99">
        <f>RES_hhdet_fech!K165/RES_summary!K$19</f>
        <v>3.6158774248884758E-2</v>
      </c>
      <c r="L165" s="99">
        <f>RES_hhdet_fech!L165/RES_summary!L$19</f>
        <v>4.2045115471076325E-2</v>
      </c>
      <c r="M165" s="99">
        <f>RES_hhdet_fech!M165/RES_summary!M$19</f>
        <v>4.0541122587888972E-2</v>
      </c>
      <c r="N165" s="99">
        <f>RES_hhdet_fech!N165/RES_summary!N$19</f>
        <v>5.0947641763644011E-2</v>
      </c>
      <c r="O165" s="99">
        <f>RES_hhdet_fech!O165/RES_summary!O$19</f>
        <v>6.7326501279079978E-2</v>
      </c>
      <c r="P165" s="99">
        <f>RES_hhdet_fech!P165/RES_summary!P$19</f>
        <v>4.4850026351739437E-2</v>
      </c>
      <c r="Q165" s="99">
        <f>RES_hhdet_fech!Q165/RES_summary!Q$19</f>
        <v>7.5248600721006864E-2</v>
      </c>
      <c r="R165" s="99">
        <f>RES_hhdet_fech!R165/RES_summary!R$19</f>
        <v>4.2847783255070625E-2</v>
      </c>
      <c r="S165" s="99">
        <f>RES_hhdet_fech!S165/RES_summary!S$19</f>
        <v>5.4950458150507836E-2</v>
      </c>
      <c r="T165" s="99">
        <f>RES_hhdet_fech!T165/RES_summary!T$19</f>
        <v>5.1499462993323641E-2</v>
      </c>
      <c r="U165" s="99">
        <f>RES_hhdet_fech!U165/RES_summary!U$19</f>
        <v>5.5595248580319959E-2</v>
      </c>
      <c r="V165" s="99">
        <f>RES_hhdet_fech!V165/RES_summary!V$19</f>
        <v>5.2344306567448221E-2</v>
      </c>
      <c r="W165" s="99">
        <f>RES_hhdet_fech!W165/RES_summary!W$19</f>
        <v>4.2071952117111865E-2</v>
      </c>
      <c r="DA165" s="63" t="s">
        <v>2901</v>
      </c>
    </row>
    <row r="166" spans="1:105" ht="12" customHeight="1" x14ac:dyDescent="0.25">
      <c r="A166" s="121" t="s">
        <v>55</v>
      </c>
      <c r="B166" s="123">
        <v>27.718126415624905</v>
      </c>
      <c r="C166" s="123">
        <v>28.22534621249708</v>
      </c>
      <c r="D166" s="123">
        <v>29.138676472514966</v>
      </c>
      <c r="E166" s="123">
        <v>28.899636008475365</v>
      </c>
      <c r="F166" s="123">
        <v>28.728826417807976</v>
      </c>
      <c r="G166" s="123">
        <v>26.500359538721288</v>
      </c>
      <c r="H166" s="123">
        <v>26.950598956996291</v>
      </c>
      <c r="I166" s="123">
        <v>27.035631293299186</v>
      </c>
      <c r="J166" s="123">
        <v>26.940005320620244</v>
      </c>
      <c r="K166" s="123">
        <v>28.532828728167306</v>
      </c>
      <c r="L166" s="123">
        <v>28.811005231340278</v>
      </c>
      <c r="M166" s="123">
        <v>28.211783683387861</v>
      </c>
      <c r="N166" s="123">
        <v>29.058412487872289</v>
      </c>
      <c r="O166" s="123">
        <v>28.922723949369058</v>
      </c>
      <c r="P166" s="123">
        <v>28.504597926584839</v>
      </c>
      <c r="Q166" s="123">
        <v>28.241077800083431</v>
      </c>
      <c r="R166" s="123">
        <v>27.845444018954918</v>
      </c>
      <c r="S166" s="123">
        <v>26.94822491479011</v>
      </c>
      <c r="T166" s="123">
        <v>25.678247415134262</v>
      </c>
      <c r="U166" s="123">
        <v>26.288089981033465</v>
      </c>
      <c r="V166" s="123">
        <v>25.793478577673067</v>
      </c>
      <c r="W166" s="123">
        <v>28.943929900451391</v>
      </c>
      <c r="DA166" s="130" t="s">
        <v>2902</v>
      </c>
    </row>
    <row r="167" spans="1:105" ht="12" customHeight="1" x14ac:dyDescent="0.25">
      <c r="A167" s="97" t="s">
        <v>124</v>
      </c>
      <c r="B167" s="99">
        <v>35.321076734727953</v>
      </c>
      <c r="C167" s="99">
        <v>31.260740516308584</v>
      </c>
      <c r="D167" s="99">
        <v>33.756277364868225</v>
      </c>
      <c r="E167" s="99">
        <v>30.772276682473645</v>
      </c>
      <c r="F167" s="99">
        <v>30.495966581574503</v>
      </c>
      <c r="G167" s="99">
        <v>34.730531842010393</v>
      </c>
      <c r="H167" s="99">
        <v>32.121923317972168</v>
      </c>
      <c r="I167" s="99">
        <v>34.084390375021314</v>
      </c>
      <c r="J167" s="99">
        <v>37.307223381831299</v>
      </c>
      <c r="K167" s="99">
        <v>29.89947364025214</v>
      </c>
      <c r="L167" s="99">
        <v>32.717706567608509</v>
      </c>
      <c r="M167" s="99">
        <v>35.351713861137647</v>
      </c>
      <c r="N167" s="99">
        <v>35.557030622362134</v>
      </c>
      <c r="O167" s="99">
        <v>33.227770508335041</v>
      </c>
      <c r="P167" s="99">
        <v>35.240703236934834</v>
      </c>
      <c r="Q167" s="99">
        <v>35.718559188524381</v>
      </c>
      <c r="R167" s="99">
        <v>30.42006006407928</v>
      </c>
      <c r="S167" s="99">
        <v>30.563751088471765</v>
      </c>
      <c r="T167" s="99">
        <v>27.944800404838759</v>
      </c>
      <c r="U167" s="99">
        <v>27.655554202078729</v>
      </c>
      <c r="V167" s="99">
        <v>26.151854482750068</v>
      </c>
      <c r="W167" s="99">
        <v>32.387976029843429</v>
      </c>
      <c r="DA167" s="63" t="s">
        <v>2903</v>
      </c>
    </row>
    <row r="168" spans="1:105" ht="12" customHeight="1" x14ac:dyDescent="0.25">
      <c r="A168" s="97" t="s">
        <v>123</v>
      </c>
      <c r="B168" s="99">
        <v>26.544063472635326</v>
      </c>
      <c r="C168" s="99">
        <v>23.495375923248734</v>
      </c>
      <c r="D168" s="99">
        <v>25.447821593490666</v>
      </c>
      <c r="E168" s="99">
        <v>23.227394819673187</v>
      </c>
      <c r="F168" s="99">
        <v>23.070107896552102</v>
      </c>
      <c r="G168" s="99">
        <v>26.365517437503566</v>
      </c>
      <c r="H168" s="99">
        <v>23.82624160961042</v>
      </c>
      <c r="I168" s="99">
        <v>25.584193371493967</v>
      </c>
      <c r="J168" s="99">
        <v>28.40074284310413</v>
      </c>
      <c r="K168" s="99">
        <v>22.903083412856301</v>
      </c>
      <c r="L168" s="99">
        <v>24.623166102921264</v>
      </c>
      <c r="M168" s="99">
        <v>27.000974081600003</v>
      </c>
      <c r="N168" s="99">
        <v>27.199350534522527</v>
      </c>
      <c r="O168" s="99">
        <v>25.124570611578932</v>
      </c>
      <c r="P168" s="99">
        <v>26.98291695645224</v>
      </c>
      <c r="Q168" s="99">
        <v>26.990480419084953</v>
      </c>
      <c r="R168" s="99">
        <v>23.202458105780099</v>
      </c>
      <c r="S168" s="99">
        <v>24.453628877737486</v>
      </c>
      <c r="T168" s="99">
        <v>23.248773745810592</v>
      </c>
      <c r="U168" s="99">
        <v>23.056542382984432</v>
      </c>
      <c r="V168" s="99">
        <v>22.118440749664781</v>
      </c>
      <c r="W168" s="99">
        <v>27.704734569658211</v>
      </c>
      <c r="DA168" s="63" t="s">
        <v>2904</v>
      </c>
    </row>
    <row r="169" spans="1:105" ht="12" customHeight="1" x14ac:dyDescent="0.25">
      <c r="A169" s="100" t="s">
        <v>50</v>
      </c>
      <c r="B169" s="102">
        <v>13.236472795849746</v>
      </c>
      <c r="C169" s="102">
        <v>11.675450911695425</v>
      </c>
      <c r="D169" s="102">
        <v>12.658752193819859</v>
      </c>
      <c r="E169" s="102">
        <v>11.437493002406791</v>
      </c>
      <c r="F169" s="102">
        <v>11.271682943914783</v>
      </c>
      <c r="G169" s="102">
        <v>12.82829345510139</v>
      </c>
      <c r="H169" s="102">
        <v>9.8740898740582974</v>
      </c>
      <c r="I169" s="102">
        <v>11.076936986131667</v>
      </c>
      <c r="J169" s="102">
        <v>13.211675441560677</v>
      </c>
      <c r="K169" s="102">
        <v>10.790094196669596</v>
      </c>
      <c r="L169" s="102">
        <v>10.401724339572004</v>
      </c>
      <c r="M169" s="102">
        <v>12.297769987156215</v>
      </c>
      <c r="N169" s="102">
        <v>12.090690349687925</v>
      </c>
      <c r="O169" s="102">
        <v>9.5876436553349063</v>
      </c>
      <c r="P169" s="102">
        <v>10.425973438747619</v>
      </c>
      <c r="Q169" s="102">
        <v>8.3165963140259418</v>
      </c>
      <c r="R169" s="102">
        <v>6.5440452533090863</v>
      </c>
      <c r="S169" s="102">
        <v>7.9508821019287135</v>
      </c>
      <c r="T169" s="102">
        <v>8.4724369384552016</v>
      </c>
      <c r="U169" s="102">
        <v>8.1837073384599428</v>
      </c>
      <c r="V169" s="102">
        <v>7.7718596164902216</v>
      </c>
      <c r="W169" s="102">
        <v>10.130913064582892</v>
      </c>
      <c r="DA169" s="131" t="s">
        <v>2905</v>
      </c>
    </row>
    <row r="170" spans="1:105" ht="12" customHeight="1" x14ac:dyDescent="0.25">
      <c r="A170" s="103" t="s">
        <v>52</v>
      </c>
      <c r="B170" s="105">
        <v>13.30759067678558</v>
      </c>
      <c r="C170" s="105">
        <v>11.819925011553307</v>
      </c>
      <c r="D170" s="105">
        <v>12.789069399670806</v>
      </c>
      <c r="E170" s="105">
        <v>11.789901817266401</v>
      </c>
      <c r="F170" s="105">
        <v>11.798424952637317</v>
      </c>
      <c r="G170" s="105">
        <v>13.537223982402177</v>
      </c>
      <c r="H170" s="105">
        <v>13.952151735552127</v>
      </c>
      <c r="I170" s="105">
        <v>14.5072563853623</v>
      </c>
      <c r="J170" s="105">
        <v>15.189067401543451</v>
      </c>
      <c r="K170" s="105">
        <v>12.112989216186701</v>
      </c>
      <c r="L170" s="105">
        <v>14.221441763349254</v>
      </c>
      <c r="M170" s="105">
        <v>14.703204094443786</v>
      </c>
      <c r="N170" s="105">
        <v>15.1086601848346</v>
      </c>
      <c r="O170" s="105">
        <v>15.536926956244024</v>
      </c>
      <c r="P170" s="105">
        <v>16.556943517704621</v>
      </c>
      <c r="Q170" s="105">
        <v>18.673884105059013</v>
      </c>
      <c r="R170" s="105">
        <v>16.658412852471013</v>
      </c>
      <c r="S170" s="105">
        <v>16.502746775808774</v>
      </c>
      <c r="T170" s="105">
        <v>14.776336807355388</v>
      </c>
      <c r="U170" s="105">
        <v>14.872835044524489</v>
      </c>
      <c r="V170" s="105">
        <v>14.346581133174558</v>
      </c>
      <c r="W170" s="105">
        <v>17.573821505075315</v>
      </c>
      <c r="DA170" s="132" t="s">
        <v>2906</v>
      </c>
    </row>
    <row r="171" spans="1:105" ht="12" customHeight="1" x14ac:dyDescent="0.25">
      <c r="A171" s="106" t="s">
        <v>122</v>
      </c>
      <c r="B171" s="102">
        <v>28.911022458586906</v>
      </c>
      <c r="C171" s="102">
        <v>29.637902295667612</v>
      </c>
      <c r="D171" s="102">
        <v>30.538506414899963</v>
      </c>
      <c r="E171" s="102">
        <v>30.435557226482945</v>
      </c>
      <c r="F171" s="102">
        <v>30.359654714499541</v>
      </c>
      <c r="G171" s="102">
        <v>28.009714726804976</v>
      </c>
      <c r="H171" s="102">
        <v>28.95384567930812</v>
      </c>
      <c r="I171" s="102">
        <v>28.982512304819075</v>
      </c>
      <c r="J171" s="102">
        <v>28.857394701795315</v>
      </c>
      <c r="K171" s="102">
        <v>31.525277175822026</v>
      </c>
      <c r="L171" s="102">
        <v>32.080954698557093</v>
      </c>
      <c r="M171" s="102">
        <v>31.220742424566684</v>
      </c>
      <c r="N171" s="102">
        <v>32.185951603694143</v>
      </c>
      <c r="O171" s="102">
        <v>32.29353051093269</v>
      </c>
      <c r="P171" s="102">
        <v>31.660043900495879</v>
      </c>
      <c r="Q171" s="102">
        <v>31.461185457028936</v>
      </c>
      <c r="R171" s="102">
        <v>30.965720872130017</v>
      </c>
      <c r="S171" s="102">
        <v>29.693201268818996</v>
      </c>
      <c r="T171" s="102">
        <v>27.983233220961889</v>
      </c>
      <c r="U171" s="102">
        <v>28.543250800439722</v>
      </c>
      <c r="V171" s="102">
        <v>27.908240441525376</v>
      </c>
      <c r="W171" s="102">
        <v>31.142215904090115</v>
      </c>
      <c r="DA171" s="131" t="s">
        <v>2907</v>
      </c>
    </row>
    <row r="172" spans="1:105" ht="12" customHeight="1" x14ac:dyDescent="0.25">
      <c r="A172" s="107" t="s">
        <v>121</v>
      </c>
      <c r="B172" s="105">
        <v>23.034247726207361</v>
      </c>
      <c r="C172" s="105">
        <v>23.683390594153995</v>
      </c>
      <c r="D172" s="105">
        <v>24.499756494860826</v>
      </c>
      <c r="E172" s="105">
        <v>24.442736501021912</v>
      </c>
      <c r="F172" s="105">
        <v>24.427357508782151</v>
      </c>
      <c r="G172" s="105">
        <v>22.599530313825614</v>
      </c>
      <c r="H172" s="105">
        <v>22.922783296351181</v>
      </c>
      <c r="I172" s="105">
        <v>23.157326685289647</v>
      </c>
      <c r="J172" s="105">
        <v>23.31684136026983</v>
      </c>
      <c r="K172" s="105">
        <v>25.548649585085602</v>
      </c>
      <c r="L172" s="105">
        <v>25.666788776112643</v>
      </c>
      <c r="M172" s="105">
        <v>25.300186121223124</v>
      </c>
      <c r="N172" s="105">
        <v>26.091368878110892</v>
      </c>
      <c r="O172" s="105">
        <v>25.815435851347772</v>
      </c>
      <c r="P172" s="105">
        <v>25.435434962974767</v>
      </c>
      <c r="Q172" s="105">
        <v>24.92290009933425</v>
      </c>
      <c r="R172" s="105">
        <v>24.557400074980546</v>
      </c>
      <c r="S172" s="105">
        <v>24.012316072407526</v>
      </c>
      <c r="T172" s="105">
        <v>23.134400160250195</v>
      </c>
      <c r="U172" s="105">
        <v>23.834308740029908</v>
      </c>
      <c r="V172" s="105">
        <v>23.495448712001014</v>
      </c>
      <c r="W172" s="105">
        <v>26.45466397516207</v>
      </c>
      <c r="DA172" s="132" t="s">
        <v>2908</v>
      </c>
    </row>
    <row r="173" spans="1:105" ht="12" customHeight="1" x14ac:dyDescent="0.25">
      <c r="A173" s="108" t="s">
        <v>53</v>
      </c>
      <c r="B173" s="99">
        <v>10.824163215256654</v>
      </c>
      <c r="C173" s="99">
        <v>11.04461279973421</v>
      </c>
      <c r="D173" s="99">
        <v>11.417378378686049</v>
      </c>
      <c r="E173" s="99">
        <v>11.269771674898518</v>
      </c>
      <c r="F173" s="99">
        <v>11.211482767776406</v>
      </c>
      <c r="G173" s="99">
        <v>10.347324678176799</v>
      </c>
      <c r="H173" s="99">
        <v>8.9041285903032161</v>
      </c>
      <c r="I173" s="99">
        <v>9.4100120777280214</v>
      </c>
      <c r="J173" s="99">
        <v>10.185255087512941</v>
      </c>
      <c r="K173" s="99">
        <v>11.377549509481891</v>
      </c>
      <c r="L173" s="99">
        <v>10.226208509514832</v>
      </c>
      <c r="M173" s="99">
        <v>10.857425834979283</v>
      </c>
      <c r="N173" s="99">
        <v>11.026163111881248</v>
      </c>
      <c r="O173" s="99">
        <v>9.5009753723172405</v>
      </c>
      <c r="P173" s="99">
        <v>9.4288439139710754</v>
      </c>
      <c r="Q173" s="99">
        <v>7.4023259106976891</v>
      </c>
      <c r="R173" s="99">
        <v>6.5680117097838737</v>
      </c>
      <c r="S173" s="99">
        <v>7.4082578977503895</v>
      </c>
      <c r="T173" s="99">
        <v>8.0590354614312236</v>
      </c>
      <c r="U173" s="99">
        <v>8.4943527743120537</v>
      </c>
      <c r="V173" s="99">
        <v>8.553795157857774</v>
      </c>
      <c r="W173" s="99">
        <v>10.017728724926121</v>
      </c>
      <c r="DA173" s="63" t="s">
        <v>2909</v>
      </c>
    </row>
    <row r="174" spans="1:105" ht="12" customHeight="1" x14ac:dyDescent="0.25">
      <c r="A174" s="115" t="s">
        <v>52</v>
      </c>
      <c r="B174" s="110">
        <v>12.210084510950709</v>
      </c>
      <c r="C174" s="110">
        <v>12.638777794419781</v>
      </c>
      <c r="D174" s="110">
        <v>13.082378116174773</v>
      </c>
      <c r="E174" s="110">
        <v>13.172964826123389</v>
      </c>
      <c r="F174" s="110">
        <v>13.215874741005738</v>
      </c>
      <c r="G174" s="110">
        <v>12.252205635648812</v>
      </c>
      <c r="H174" s="110">
        <v>14.018654706047959</v>
      </c>
      <c r="I174" s="110">
        <v>13.747314607561627</v>
      </c>
      <c r="J174" s="110">
        <v>13.131586272756895</v>
      </c>
      <c r="K174" s="110">
        <v>14.171100075603709</v>
      </c>
      <c r="L174" s="110">
        <v>15.440580266597809</v>
      </c>
      <c r="M174" s="110">
        <v>14.442760286243843</v>
      </c>
      <c r="N174" s="110">
        <v>15.065205766229646</v>
      </c>
      <c r="O174" s="110">
        <v>16.314460479030533</v>
      </c>
      <c r="P174" s="110">
        <v>16.006591049003688</v>
      </c>
      <c r="Q174" s="110">
        <v>17.520574188636562</v>
      </c>
      <c r="R174" s="110">
        <v>17.989388365196671</v>
      </c>
      <c r="S174" s="110">
        <v>16.604058174657141</v>
      </c>
      <c r="T174" s="110">
        <v>15.075364698818968</v>
      </c>
      <c r="U174" s="110">
        <v>15.339955965717854</v>
      </c>
      <c r="V174" s="110">
        <v>14.94165355414324</v>
      </c>
      <c r="W174" s="110">
        <v>16.436935250235944</v>
      </c>
      <c r="DA174" s="60" t="s">
        <v>2910</v>
      </c>
    </row>
    <row r="175" spans="1:105" ht="12" customHeight="1" x14ac:dyDescent="0.25">
      <c r="A175" s="121" t="s">
        <v>54</v>
      </c>
      <c r="B175" s="123">
        <v>3.9206889212878648</v>
      </c>
      <c r="C175" s="123">
        <v>4.4654419737642046</v>
      </c>
      <c r="D175" s="123">
        <v>4.6443709916846521</v>
      </c>
      <c r="E175" s="123">
        <v>4.5712106647242106</v>
      </c>
      <c r="F175" s="123">
        <v>4.8297352526381179</v>
      </c>
      <c r="G175" s="123">
        <v>3.8881768321298833</v>
      </c>
      <c r="H175" s="123">
        <v>4.4866949952344628</v>
      </c>
      <c r="I175" s="123">
        <v>3.8936447226316555</v>
      </c>
      <c r="J175" s="123">
        <v>4.1987256494851319</v>
      </c>
      <c r="K175" s="123">
        <v>5.2835656263847035</v>
      </c>
      <c r="L175" s="123">
        <v>5.302817918829021</v>
      </c>
      <c r="M175" s="123">
        <v>5.2086903449564756</v>
      </c>
      <c r="N175" s="123">
        <v>5.3457660213648825</v>
      </c>
      <c r="O175" s="123">
        <v>5.1830467124923416</v>
      </c>
      <c r="P175" s="123">
        <v>5.3882148235512544</v>
      </c>
      <c r="Q175" s="123">
        <v>5.1869424316143107</v>
      </c>
      <c r="R175" s="123">
        <v>5.2552549255967254</v>
      </c>
      <c r="S175" s="123">
        <v>5.1971771415105454</v>
      </c>
      <c r="T175" s="123">
        <v>5.0619552048734988</v>
      </c>
      <c r="U175" s="123">
        <v>5.1280747366488466</v>
      </c>
      <c r="V175" s="123">
        <v>4.9939164011652162</v>
      </c>
      <c r="W175" s="123">
        <v>5.5401357277663559</v>
      </c>
      <c r="DA175" s="130" t="s">
        <v>2911</v>
      </c>
    </row>
    <row r="176" spans="1:105" ht="12" customHeight="1" x14ac:dyDescent="0.25">
      <c r="A176" s="97" t="s">
        <v>50</v>
      </c>
      <c r="B176" s="99">
        <v>4.8717891735297547</v>
      </c>
      <c r="C176" s="99">
        <v>5.5686161452463727</v>
      </c>
      <c r="D176" s="99">
        <v>5.8429548026443801</v>
      </c>
      <c r="E176" s="99">
        <v>5.5297150790534779</v>
      </c>
      <c r="F176" s="99">
        <v>5.9729158348917375</v>
      </c>
      <c r="G176" s="99">
        <v>4.9667925624201743</v>
      </c>
      <c r="H176" s="99">
        <v>5.6414109795834868</v>
      </c>
      <c r="I176" s="99">
        <v>4.9001453171260563</v>
      </c>
      <c r="J176" s="99">
        <v>5.2269827529268582</v>
      </c>
      <c r="K176" s="99">
        <v>6.7696825955795958</v>
      </c>
      <c r="L176" s="99">
        <v>7.2359615963144357</v>
      </c>
      <c r="M176" s="99">
        <v>6.6770650728388281</v>
      </c>
      <c r="N176" s="99">
        <v>5.6752633175529814</v>
      </c>
      <c r="O176" s="99">
        <v>5.6486234813412173</v>
      </c>
      <c r="P176" s="99">
        <v>6.3103840817433978</v>
      </c>
      <c r="Q176" s="99">
        <v>7.0133841702131541</v>
      </c>
      <c r="R176" s="99">
        <v>7.3891257518121991</v>
      </c>
      <c r="S176" s="99">
        <v>7.0817714507411154</v>
      </c>
      <c r="T176" s="99">
        <v>6.5547943438382417</v>
      </c>
      <c r="U176" s="99">
        <v>6.7154427478845342</v>
      </c>
      <c r="V176" s="99">
        <v>6.5040088994646412</v>
      </c>
      <c r="W176" s="99">
        <v>8.0592546421149294</v>
      </c>
      <c r="DA176" s="63" t="s">
        <v>2912</v>
      </c>
    </row>
    <row r="177" spans="1:105" ht="12" customHeight="1" x14ac:dyDescent="0.25">
      <c r="A177" s="109" t="s">
        <v>120</v>
      </c>
      <c r="B177" s="110">
        <v>3.9144440544050672</v>
      </c>
      <c r="C177" s="110">
        <v>4.4584530953240753</v>
      </c>
      <c r="D177" s="110">
        <v>4.6372696741399189</v>
      </c>
      <c r="E177" s="110">
        <v>4.5658137439383557</v>
      </c>
      <c r="F177" s="110">
        <v>4.8234213296672532</v>
      </c>
      <c r="G177" s="110">
        <v>3.8823146587916417</v>
      </c>
      <c r="H177" s="110">
        <v>4.4806775310281193</v>
      </c>
      <c r="I177" s="110">
        <v>3.8887232413559305</v>
      </c>
      <c r="J177" s="110">
        <v>4.1940947103378328</v>
      </c>
      <c r="K177" s="110">
        <v>5.2775327721783638</v>
      </c>
      <c r="L177" s="110">
        <v>5.2959819233190863</v>
      </c>
      <c r="M177" s="110">
        <v>5.2045348266181435</v>
      </c>
      <c r="N177" s="110">
        <v>5.3450212151208962</v>
      </c>
      <c r="O177" s="110">
        <v>5.1821365724813679</v>
      </c>
      <c r="P177" s="110">
        <v>5.3864083755072754</v>
      </c>
      <c r="Q177" s="110">
        <v>5.1826528866360633</v>
      </c>
      <c r="R177" s="110">
        <v>5.2496941184001544</v>
      </c>
      <c r="S177" s="110">
        <v>5.1922920380829227</v>
      </c>
      <c r="T177" s="110">
        <v>5.0583876914840644</v>
      </c>
      <c r="U177" s="110">
        <v>5.1244763472858192</v>
      </c>
      <c r="V177" s="110">
        <v>4.9905610983867668</v>
      </c>
      <c r="W177" s="110">
        <v>5.534160301855187</v>
      </c>
      <c r="DA177" s="60" t="s">
        <v>2913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125.42127728471152</v>
      </c>
      <c r="C3" s="118">
        <f t="shared" si="0"/>
        <v>128.22560737924479</v>
      </c>
      <c r="D3" s="118">
        <f t="shared" si="0"/>
        <v>120.16997517939141</v>
      </c>
      <c r="E3" s="118">
        <f t="shared" si="0"/>
        <v>116.93141375785129</v>
      </c>
      <c r="F3" s="118">
        <f t="shared" si="0"/>
        <v>126.69151537123629</v>
      </c>
      <c r="G3" s="118">
        <f t="shared" si="0"/>
        <v>110.75632680935735</v>
      </c>
      <c r="H3" s="118">
        <f t="shared" si="0"/>
        <v>117.38954976755734</v>
      </c>
      <c r="I3" s="118">
        <f t="shared" si="0"/>
        <v>114.85771636550044</v>
      </c>
      <c r="J3" s="118">
        <f t="shared" si="0"/>
        <v>126.56372120090076</v>
      </c>
      <c r="K3" s="118">
        <f t="shared" si="0"/>
        <v>113.40998914603318</v>
      </c>
      <c r="L3" s="118">
        <f t="shared" si="0"/>
        <v>139.21265132269343</v>
      </c>
      <c r="M3" s="118">
        <f t="shared" si="0"/>
        <v>115.65558701945631</v>
      </c>
      <c r="N3" s="118">
        <f t="shared" si="0"/>
        <v>137.99977347566087</v>
      </c>
      <c r="O3" s="118">
        <f t="shared" si="0"/>
        <v>131.39086231371769</v>
      </c>
      <c r="P3" s="118">
        <f t="shared" si="0"/>
        <v>124.9858104793298</v>
      </c>
      <c r="Q3" s="118">
        <f t="shared" si="0"/>
        <v>122.09975782771073</v>
      </c>
      <c r="R3" s="118">
        <f t="shared" ref="R3:V3" si="1">R4+R7+R9+R19</f>
        <v>127.86879700152497</v>
      </c>
      <c r="S3" s="118">
        <f t="shared" si="1"/>
        <v>142.25983006185228</v>
      </c>
      <c r="T3" s="118">
        <f t="shared" si="1"/>
        <v>130.96734785426486</v>
      </c>
      <c r="U3" s="118">
        <f t="shared" si="1"/>
        <v>147.33323974995787</v>
      </c>
      <c r="V3" s="118">
        <f t="shared" si="1"/>
        <v>132.36668050494481</v>
      </c>
      <c r="W3" s="118">
        <f t="shared" ref="W3" si="2">W4+W7+W9+W19</f>
        <v>142.0280419558209</v>
      </c>
      <c r="DA3" s="129" t="s">
        <v>2915</v>
      </c>
    </row>
    <row r="4" spans="1:105" ht="12.95" customHeight="1" x14ac:dyDescent="0.25">
      <c r="A4" s="121" t="s">
        <v>57</v>
      </c>
      <c r="B4" s="123">
        <f t="shared" ref="B4:Q4" si="3">SUM(B5:B6)</f>
        <v>102.89460833944291</v>
      </c>
      <c r="C4" s="123">
        <f t="shared" si="3"/>
        <v>104.7076155006842</v>
      </c>
      <c r="D4" s="123">
        <f t="shared" si="3"/>
        <v>95.759198901759135</v>
      </c>
      <c r="E4" s="123">
        <f t="shared" si="3"/>
        <v>92.678747892398491</v>
      </c>
      <c r="F4" s="123">
        <f t="shared" si="3"/>
        <v>101.76049033972444</v>
      </c>
      <c r="G4" s="123">
        <f t="shared" si="3"/>
        <v>88.59034721678735</v>
      </c>
      <c r="H4" s="123">
        <f t="shared" si="3"/>
        <v>93.711824611754295</v>
      </c>
      <c r="I4" s="123">
        <f t="shared" si="3"/>
        <v>91.478049753574481</v>
      </c>
      <c r="J4" s="123">
        <f t="shared" si="3"/>
        <v>102.38765077732711</v>
      </c>
      <c r="K4" s="123">
        <f t="shared" si="3"/>
        <v>87.653902665094648</v>
      </c>
      <c r="L4" s="123">
        <f t="shared" si="3"/>
        <v>111.71238879462605</v>
      </c>
      <c r="M4" s="123">
        <f t="shared" si="3"/>
        <v>89.215681658926187</v>
      </c>
      <c r="N4" s="123">
        <f t="shared" si="3"/>
        <v>112.27294521811363</v>
      </c>
      <c r="O4" s="123">
        <f t="shared" si="3"/>
        <v>104.39113948230874</v>
      </c>
      <c r="P4" s="123">
        <f t="shared" si="3"/>
        <v>96.805256588958514</v>
      </c>
      <c r="Q4" s="123">
        <f t="shared" si="3"/>
        <v>94.660978032244245</v>
      </c>
      <c r="R4" s="123">
        <f t="shared" ref="R4:V4" si="4">SUM(R5:R6)</f>
        <v>101.96733144483987</v>
      </c>
      <c r="S4" s="123">
        <f t="shared" si="4"/>
        <v>115.69152581343322</v>
      </c>
      <c r="T4" s="123">
        <f t="shared" si="4"/>
        <v>105.96265683716855</v>
      </c>
      <c r="U4" s="123">
        <f t="shared" si="4"/>
        <v>120.92957776547431</v>
      </c>
      <c r="V4" s="123">
        <f t="shared" si="4"/>
        <v>105.60406233752705</v>
      </c>
      <c r="W4" s="123">
        <f t="shared" ref="W4" si="5">SUM(W5:W6)</f>
        <v>114.2301393027108</v>
      </c>
      <c r="DA4" s="130" t="s">
        <v>2916</v>
      </c>
    </row>
    <row r="5" spans="1:105" ht="12" customHeight="1" x14ac:dyDescent="0.25">
      <c r="A5" s="97" t="s">
        <v>51</v>
      </c>
      <c r="B5" s="99">
        <v>101.73114114726043</v>
      </c>
      <c r="C5" s="99">
        <v>103.5534978041222</v>
      </c>
      <c r="D5" s="99">
        <v>94.736687196703656</v>
      </c>
      <c r="E5" s="99">
        <v>91.712788451513006</v>
      </c>
      <c r="F5" s="99">
        <v>100.73306037905155</v>
      </c>
      <c r="G5" s="99">
        <v>87.800730900424696</v>
      </c>
      <c r="H5" s="99">
        <v>92.871650652335816</v>
      </c>
      <c r="I5" s="99">
        <v>90.686325936790197</v>
      </c>
      <c r="J5" s="99">
        <v>101.51253873568385</v>
      </c>
      <c r="K5" s="99">
        <v>86.91149956561064</v>
      </c>
      <c r="L5" s="99">
        <v>110.77352866718611</v>
      </c>
      <c r="M5" s="99">
        <v>88.473350533279117</v>
      </c>
      <c r="N5" s="99">
        <v>111.34742121488671</v>
      </c>
      <c r="O5" s="99">
        <v>103.5386990953248</v>
      </c>
      <c r="P5" s="99">
        <v>96.021254187656794</v>
      </c>
      <c r="Q5" s="99">
        <v>93.900317715146741</v>
      </c>
      <c r="R5" s="99">
        <v>101.15265527157507</v>
      </c>
      <c r="S5" s="99">
        <v>114.77168114628388</v>
      </c>
      <c r="T5" s="99">
        <v>105.1234780123078</v>
      </c>
      <c r="U5" s="99">
        <v>119.97469403744704</v>
      </c>
      <c r="V5" s="99">
        <v>104.77190786471857</v>
      </c>
      <c r="W5" s="99">
        <v>113.33089418166175</v>
      </c>
      <c r="DA5" s="63" t="s">
        <v>2917</v>
      </c>
    </row>
    <row r="6" spans="1:105" ht="12" customHeight="1" x14ac:dyDescent="0.25">
      <c r="A6" s="97" t="s">
        <v>53</v>
      </c>
      <c r="B6" s="99">
        <v>1.1634671921824844</v>
      </c>
      <c r="C6" s="99">
        <v>1.1541176965619973</v>
      </c>
      <c r="D6" s="99">
        <v>1.0225117050554846</v>
      </c>
      <c r="E6" s="99">
        <v>0.96595944088547947</v>
      </c>
      <c r="F6" s="99">
        <v>1.0274299606728947</v>
      </c>
      <c r="G6" s="99">
        <v>0.78961631636264951</v>
      </c>
      <c r="H6" s="99">
        <v>0.84017395941848416</v>
      </c>
      <c r="I6" s="99">
        <v>0.79172381678428783</v>
      </c>
      <c r="J6" s="99">
        <v>0.87511204164326584</v>
      </c>
      <c r="K6" s="99">
        <v>0.74240309948400418</v>
      </c>
      <c r="L6" s="99">
        <v>0.93886012743993208</v>
      </c>
      <c r="M6" s="99">
        <v>0.74233112564706871</v>
      </c>
      <c r="N6" s="99">
        <v>0.92552400322692119</v>
      </c>
      <c r="O6" s="99">
        <v>0.85244038698394742</v>
      </c>
      <c r="P6" s="99">
        <v>0.78400240130172039</v>
      </c>
      <c r="Q6" s="99">
        <v>0.76066031709750892</v>
      </c>
      <c r="R6" s="99">
        <v>0.81467617326479402</v>
      </c>
      <c r="S6" s="99">
        <v>0.91984466714933666</v>
      </c>
      <c r="T6" s="99">
        <v>0.83917882486075301</v>
      </c>
      <c r="U6" s="99">
        <v>0.95488372802727473</v>
      </c>
      <c r="V6" s="99">
        <v>0.83215447280848309</v>
      </c>
      <c r="W6" s="99">
        <v>0.89924512104904897</v>
      </c>
      <c r="DA6" s="63" t="s">
        <v>2918</v>
      </c>
    </row>
    <row r="7" spans="1:105" ht="12.95" customHeight="1" x14ac:dyDescent="0.25">
      <c r="A7" s="121" t="s">
        <v>92</v>
      </c>
      <c r="B7" s="123">
        <f t="shared" ref="B7:W7" si="6">B8</f>
        <v>8.3531634294396959E-3</v>
      </c>
      <c r="C7" s="123">
        <f t="shared" si="6"/>
        <v>1.0746772218150184E-2</v>
      </c>
      <c r="D7" s="123">
        <f t="shared" si="6"/>
        <v>1.329598835319006E-2</v>
      </c>
      <c r="E7" s="123">
        <f t="shared" si="6"/>
        <v>2.249460120825849E-2</v>
      </c>
      <c r="F7" s="123">
        <f t="shared" si="6"/>
        <v>1.3280757818567442E-2</v>
      </c>
      <c r="G7" s="123">
        <f t="shared" si="6"/>
        <v>1.3744571956851763E-2</v>
      </c>
      <c r="H7" s="123">
        <f t="shared" si="6"/>
        <v>1.4454696139014697E-2</v>
      </c>
      <c r="I7" s="123">
        <f t="shared" si="6"/>
        <v>1.2680505498047128E-2</v>
      </c>
      <c r="J7" s="123">
        <f t="shared" si="6"/>
        <v>9.7357763297825153E-3</v>
      </c>
      <c r="K7" s="123">
        <f t="shared" si="6"/>
        <v>7.8474517072718384E-3</v>
      </c>
      <c r="L7" s="123">
        <f t="shared" si="6"/>
        <v>9.0598633313084993E-3</v>
      </c>
      <c r="M7" s="123">
        <f t="shared" si="6"/>
        <v>1.4728145923792032E-2</v>
      </c>
      <c r="N7" s="123">
        <f t="shared" si="6"/>
        <v>2.9558070105490466E-2</v>
      </c>
      <c r="O7" s="123">
        <f t="shared" si="6"/>
        <v>6.373362139724216E-2</v>
      </c>
      <c r="P7" s="123">
        <f t="shared" si="6"/>
        <v>5.8505451563656038E-2</v>
      </c>
      <c r="Q7" s="123">
        <f t="shared" si="6"/>
        <v>0.12717954921422245</v>
      </c>
      <c r="R7" s="123">
        <f t="shared" si="6"/>
        <v>8.0838736767696276E-2</v>
      </c>
      <c r="S7" s="123">
        <f t="shared" si="6"/>
        <v>9.5808853988940373E-2</v>
      </c>
      <c r="T7" s="123">
        <f t="shared" si="6"/>
        <v>7.9407940793460752E-2</v>
      </c>
      <c r="U7" s="123">
        <f t="shared" si="6"/>
        <v>6.8663762634393027E-2</v>
      </c>
      <c r="V7" s="123">
        <f t="shared" si="6"/>
        <v>4.7891483516907432E-2</v>
      </c>
      <c r="W7" s="123">
        <f t="shared" si="6"/>
        <v>2.2474750627046639E-2</v>
      </c>
      <c r="DA7" s="130" t="s">
        <v>2919</v>
      </c>
    </row>
    <row r="8" spans="1:105" ht="12" customHeight="1" x14ac:dyDescent="0.25">
      <c r="A8" s="97" t="s">
        <v>53</v>
      </c>
      <c r="B8" s="99">
        <f>RES_hhdet_tesh!B8/RES_summary!B$19</f>
        <v>8.3531634294396959E-3</v>
      </c>
      <c r="C8" s="99">
        <f>RES_hhdet_tesh!C8/RES_summary!C$19</f>
        <v>1.0746772218150184E-2</v>
      </c>
      <c r="D8" s="99">
        <f>RES_hhdet_tesh!D8/RES_summary!D$19</f>
        <v>1.329598835319006E-2</v>
      </c>
      <c r="E8" s="99">
        <f>RES_hhdet_tesh!E8/RES_summary!E$19</f>
        <v>2.249460120825849E-2</v>
      </c>
      <c r="F8" s="99">
        <f>RES_hhdet_tesh!F8/RES_summary!F$19</f>
        <v>1.3280757818567442E-2</v>
      </c>
      <c r="G8" s="99">
        <f>RES_hhdet_tesh!G8/RES_summary!G$19</f>
        <v>1.3744571956851763E-2</v>
      </c>
      <c r="H8" s="99">
        <f>RES_hhdet_tesh!H8/RES_summary!H$19</f>
        <v>1.4454696139014697E-2</v>
      </c>
      <c r="I8" s="99">
        <f>RES_hhdet_tesh!I8/RES_summary!I$19</f>
        <v>1.2680505498047128E-2</v>
      </c>
      <c r="J8" s="99">
        <f>RES_hhdet_tesh!J8/RES_summary!J$19</f>
        <v>9.7357763297825153E-3</v>
      </c>
      <c r="K8" s="99">
        <f>RES_hhdet_tesh!K8/RES_summary!K$19</f>
        <v>7.8474517072718384E-3</v>
      </c>
      <c r="L8" s="99">
        <f>RES_hhdet_tesh!L8/RES_summary!L$19</f>
        <v>9.0598633313084993E-3</v>
      </c>
      <c r="M8" s="99">
        <f>RES_hhdet_tesh!M8/RES_summary!M$19</f>
        <v>1.4728145923792032E-2</v>
      </c>
      <c r="N8" s="99">
        <f>RES_hhdet_tesh!N8/RES_summary!N$19</f>
        <v>2.9558070105490466E-2</v>
      </c>
      <c r="O8" s="99">
        <f>RES_hhdet_tesh!O8/RES_summary!O$19</f>
        <v>6.373362139724216E-2</v>
      </c>
      <c r="P8" s="99">
        <f>RES_hhdet_tesh!P8/RES_summary!P$19</f>
        <v>5.8505451563656038E-2</v>
      </c>
      <c r="Q8" s="99">
        <f>RES_hhdet_tesh!Q8/RES_summary!Q$19</f>
        <v>0.12717954921422245</v>
      </c>
      <c r="R8" s="99">
        <f>RES_hhdet_tesh!R8/RES_summary!R$19</f>
        <v>8.0838736767696276E-2</v>
      </c>
      <c r="S8" s="99">
        <f>RES_hhdet_tesh!S8/RES_summary!S$19</f>
        <v>9.5808853988940373E-2</v>
      </c>
      <c r="T8" s="99">
        <f>RES_hhdet_tesh!T8/RES_summary!T$19</f>
        <v>7.9407940793460752E-2</v>
      </c>
      <c r="U8" s="99">
        <f>RES_hhdet_tesh!U8/RES_summary!U$19</f>
        <v>6.8663762634393027E-2</v>
      </c>
      <c r="V8" s="99">
        <f>RES_hhdet_tesh!V8/RES_summary!V$19</f>
        <v>4.7891483516907432E-2</v>
      </c>
      <c r="W8" s="99">
        <f>RES_hhdet_tesh!W8/RES_summary!W$19</f>
        <v>2.2474750627046639E-2</v>
      </c>
      <c r="DA8" s="63" t="s">
        <v>2920</v>
      </c>
    </row>
    <row r="9" spans="1:105" ht="12" customHeight="1" x14ac:dyDescent="0.25">
      <c r="A9" s="121" t="s">
        <v>55</v>
      </c>
      <c r="B9" s="123">
        <v>19.569833049908144</v>
      </c>
      <c r="C9" s="123">
        <v>20.140189013098027</v>
      </c>
      <c r="D9" s="123">
        <v>20.885170164274033</v>
      </c>
      <c r="E9" s="123">
        <v>20.767733743481006</v>
      </c>
      <c r="F9" s="123">
        <v>21.230318726163262</v>
      </c>
      <c r="G9" s="123">
        <v>19.193426262020076</v>
      </c>
      <c r="H9" s="123">
        <v>20.221149083904653</v>
      </c>
      <c r="I9" s="123">
        <v>20.370210418660811</v>
      </c>
      <c r="J9" s="123">
        <v>20.916173467320309</v>
      </c>
      <c r="K9" s="123">
        <v>21.680813898488683</v>
      </c>
      <c r="L9" s="123">
        <v>23.384011822382245</v>
      </c>
      <c r="M9" s="123">
        <v>22.361737280370026</v>
      </c>
      <c r="N9" s="123">
        <v>21.509084732182444</v>
      </c>
      <c r="O9" s="123">
        <v>22.880550997047227</v>
      </c>
      <c r="P9" s="123">
        <v>23.948412998857091</v>
      </c>
      <c r="Q9" s="123">
        <v>23.217226768949391</v>
      </c>
      <c r="R9" s="123">
        <v>21.63002715193516</v>
      </c>
      <c r="S9" s="123">
        <v>22.259252886890881</v>
      </c>
      <c r="T9" s="123">
        <v>20.776839757429855</v>
      </c>
      <c r="U9" s="123">
        <v>22.090388577456157</v>
      </c>
      <c r="V9" s="123">
        <v>22.50620989402988</v>
      </c>
      <c r="W9" s="123">
        <v>23.116517250566456</v>
      </c>
      <c r="DA9" s="130" t="s">
        <v>2921</v>
      </c>
    </row>
    <row r="10" spans="1:105" ht="12" customHeight="1" x14ac:dyDescent="0.25">
      <c r="A10" s="97" t="s">
        <v>143</v>
      </c>
      <c r="B10" s="99">
        <v>19.516825399358783</v>
      </c>
      <c r="C10" s="99">
        <v>20.330843185526565</v>
      </c>
      <c r="D10" s="99">
        <v>20.870113384681922</v>
      </c>
      <c r="E10" s="99">
        <v>20.174398066547269</v>
      </c>
      <c r="F10" s="99">
        <v>22.72769610016131</v>
      </c>
      <c r="G10" s="99">
        <v>17.796602776665743</v>
      </c>
      <c r="H10" s="99">
        <v>20.059363156159687</v>
      </c>
      <c r="I10" s="99">
        <v>20.211049136497472</v>
      </c>
      <c r="J10" s="99">
        <v>22.229857669166353</v>
      </c>
      <c r="K10" s="99">
        <v>20.448489989023738</v>
      </c>
      <c r="L10" s="99">
        <v>24.939858824528724</v>
      </c>
      <c r="M10" s="99">
        <v>22.711586913267059</v>
      </c>
      <c r="N10" s="99">
        <v>17.900265741813268</v>
      </c>
      <c r="O10" s="99">
        <v>22.624312619988583</v>
      </c>
      <c r="P10" s="99">
        <v>26.535026185322003</v>
      </c>
      <c r="Q10" s="99">
        <v>23.873352807069022</v>
      </c>
      <c r="R10" s="99">
        <v>18.547928931565146</v>
      </c>
      <c r="S10" s="99">
        <v>22.290336455886219</v>
      </c>
      <c r="T10" s="99">
        <v>18.929685627077561</v>
      </c>
      <c r="U10" s="99">
        <v>22.237942534538941</v>
      </c>
      <c r="V10" s="99">
        <v>24.133403605112395</v>
      </c>
      <c r="W10" s="99">
        <v>20.02808566394781</v>
      </c>
      <c r="DA10" s="63" t="s">
        <v>2922</v>
      </c>
    </row>
    <row r="11" spans="1:105" ht="12" customHeight="1" x14ac:dyDescent="0.25">
      <c r="A11" s="97" t="s">
        <v>124</v>
      </c>
      <c r="B11" s="99">
        <v>21.283534572319322</v>
      </c>
      <c r="C11" s="99">
        <v>18.855428070202603</v>
      </c>
      <c r="D11" s="99">
        <v>20.418331401735589</v>
      </c>
      <c r="E11" s="99">
        <v>18.719007575817503</v>
      </c>
      <c r="F11" s="99">
        <v>18.702335777215993</v>
      </c>
      <c r="G11" s="99">
        <v>21.521992082871208</v>
      </c>
      <c r="H11" s="99">
        <v>20.1497657266567</v>
      </c>
      <c r="I11" s="99">
        <v>21.511837216082714</v>
      </c>
      <c r="J11" s="99">
        <v>23.569278455544325</v>
      </c>
      <c r="K11" s="99">
        <v>18.966141279839015</v>
      </c>
      <c r="L11" s="99">
        <v>20.843467533590541</v>
      </c>
      <c r="M11" s="99">
        <v>22.607469013246337</v>
      </c>
      <c r="N11" s="99">
        <v>22.958038778678645</v>
      </c>
      <c r="O11" s="99">
        <v>21.797196875437944</v>
      </c>
      <c r="P11" s="99">
        <v>23.48322686605049</v>
      </c>
      <c r="Q11" s="99">
        <v>24.373799745835672</v>
      </c>
      <c r="R11" s="99">
        <v>21.158913246343658</v>
      </c>
      <c r="S11" s="99">
        <v>22.165623795584359</v>
      </c>
      <c r="T11" s="99">
        <v>20.984532073159329</v>
      </c>
      <c r="U11" s="99">
        <v>21.401222580852235</v>
      </c>
      <c r="V11" s="99">
        <v>20.827966969456902</v>
      </c>
      <c r="W11" s="99">
        <v>26.416296217102751</v>
      </c>
      <c r="DA11" s="63" t="s">
        <v>2923</v>
      </c>
    </row>
    <row r="12" spans="1:105" ht="12" customHeight="1" x14ac:dyDescent="0.25">
      <c r="A12" s="97" t="s">
        <v>123</v>
      </c>
      <c r="B12" s="99">
        <v>21.283534572319322</v>
      </c>
      <c r="C12" s="99">
        <v>18.855238940195939</v>
      </c>
      <c r="D12" s="99">
        <v>20.416894337824214</v>
      </c>
      <c r="E12" s="99">
        <v>18.717224463932922</v>
      </c>
      <c r="F12" s="99">
        <v>18.701721304383533</v>
      </c>
      <c r="G12" s="99">
        <v>21.529022799405116</v>
      </c>
      <c r="H12" s="99">
        <v>20.152519093572803</v>
      </c>
      <c r="I12" s="99">
        <v>21.514803288044568</v>
      </c>
      <c r="J12" s="99">
        <v>23.576070450412665</v>
      </c>
      <c r="K12" s="99">
        <v>18.966933171622738</v>
      </c>
      <c r="L12" s="99">
        <v>20.849388282167638</v>
      </c>
      <c r="M12" s="99">
        <v>22.630285394064039</v>
      </c>
      <c r="N12" s="99">
        <v>23.083210607196637</v>
      </c>
      <c r="O12" s="99">
        <v>22.092785989390851</v>
      </c>
      <c r="P12" s="99">
        <v>23.825246210604341</v>
      </c>
      <c r="Q12" s="99">
        <v>24.761498699152622</v>
      </c>
      <c r="R12" s="99">
        <v>21.482572869415005</v>
      </c>
      <c r="S12" s="99">
        <v>22.473925227290497</v>
      </c>
      <c r="T12" s="99">
        <v>21.272110946329413</v>
      </c>
      <c r="U12" s="99">
        <v>0</v>
      </c>
      <c r="V12" s="99">
        <v>0</v>
      </c>
      <c r="W12" s="99">
        <v>0</v>
      </c>
      <c r="DA12" s="63" t="s">
        <v>2924</v>
      </c>
    </row>
    <row r="13" spans="1:105" ht="12" customHeight="1" x14ac:dyDescent="0.25">
      <c r="A13" s="100" t="s">
        <v>50</v>
      </c>
      <c r="B13" s="102">
        <v>7.9759438955337449</v>
      </c>
      <c r="C13" s="102">
        <v>7.0353139286426316</v>
      </c>
      <c r="D13" s="102">
        <v>7.6278249381534087</v>
      </c>
      <c r="E13" s="102">
        <v>6.9273226466665232</v>
      </c>
      <c r="F13" s="102">
        <v>6.9032963517462127</v>
      </c>
      <c r="G13" s="102">
        <v>7.9917988170029375</v>
      </c>
      <c r="H13" s="102">
        <v>6.2003673580206762</v>
      </c>
      <c r="I13" s="102">
        <v>6.9963740491846762</v>
      </c>
      <c r="J13" s="102">
        <v>8.3633061832123765</v>
      </c>
      <c r="K13" s="102">
        <v>6.8334686824584576</v>
      </c>
      <c r="L13" s="102">
        <v>6.6017177865125287</v>
      </c>
      <c r="M13" s="102">
        <v>7.8718802212484213</v>
      </c>
      <c r="N13" s="102">
        <v>7.8784434755461463</v>
      </c>
      <c r="O13" s="102">
        <v>6.4011843552485566</v>
      </c>
      <c r="P13" s="102">
        <v>7.0576140320695009</v>
      </c>
      <c r="Q13" s="102">
        <v>5.7642031500551116</v>
      </c>
      <c r="R13" s="102">
        <v>4.535654351722064</v>
      </c>
      <c r="S13" s="102">
        <v>5.5976852958006642</v>
      </c>
      <c r="T13" s="102">
        <v>6.0997960282766535</v>
      </c>
      <c r="U13" s="102">
        <v>0</v>
      </c>
      <c r="V13" s="102">
        <v>0</v>
      </c>
      <c r="W13" s="102">
        <v>0</v>
      </c>
      <c r="DA13" s="131" t="s">
        <v>2925</v>
      </c>
    </row>
    <row r="14" spans="1:105" ht="12" customHeight="1" x14ac:dyDescent="0.25">
      <c r="A14" s="103" t="s">
        <v>52</v>
      </c>
      <c r="B14" s="105">
        <v>13.30759067678558</v>
      </c>
      <c r="C14" s="105">
        <v>11.819925011553305</v>
      </c>
      <c r="D14" s="105">
        <v>12.789069399670804</v>
      </c>
      <c r="E14" s="105">
        <v>11.789901817266397</v>
      </c>
      <c r="F14" s="105">
        <v>11.798424952637317</v>
      </c>
      <c r="G14" s="105">
        <v>13.537223982402177</v>
      </c>
      <c r="H14" s="105">
        <v>13.952151735552125</v>
      </c>
      <c r="I14" s="105">
        <v>14.518429238859893</v>
      </c>
      <c r="J14" s="105">
        <v>15.21276426720029</v>
      </c>
      <c r="K14" s="105">
        <v>12.133464489164277</v>
      </c>
      <c r="L14" s="105">
        <v>14.247670495655111</v>
      </c>
      <c r="M14" s="105">
        <v>14.758405172815619</v>
      </c>
      <c r="N14" s="105">
        <v>15.204767131650494</v>
      </c>
      <c r="O14" s="105">
        <v>15.691601634142295</v>
      </c>
      <c r="P14" s="105">
        <v>16.767632178534843</v>
      </c>
      <c r="Q14" s="105">
        <v>18.997295549097508</v>
      </c>
      <c r="R14" s="105">
        <v>16.946918517692939</v>
      </c>
      <c r="S14" s="105">
        <v>16.876239931489835</v>
      </c>
      <c r="T14" s="105">
        <v>15.172314918052759</v>
      </c>
      <c r="U14" s="105">
        <v>0</v>
      </c>
      <c r="V14" s="105">
        <v>0</v>
      </c>
      <c r="W14" s="105">
        <v>0</v>
      </c>
      <c r="DA14" s="132" t="s">
        <v>2926</v>
      </c>
    </row>
    <row r="15" spans="1:105" ht="12" customHeight="1" x14ac:dyDescent="0.25">
      <c r="A15" s="106" t="s">
        <v>122</v>
      </c>
      <c r="B15" s="102">
        <v>19.517265146380531</v>
      </c>
      <c r="C15" s="102">
        <v>20.153403486464143</v>
      </c>
      <c r="D15" s="102">
        <v>20.902367346449708</v>
      </c>
      <c r="E15" s="102">
        <v>20.940944461195468</v>
      </c>
      <c r="F15" s="102">
        <v>20.982760986488255</v>
      </c>
      <c r="G15" s="102">
        <v>19.457222768298987</v>
      </c>
      <c r="H15" s="102">
        <v>20.263599715795841</v>
      </c>
      <c r="I15" s="102">
        <v>20.383193361984187</v>
      </c>
      <c r="J15" s="102">
        <v>20.340934381793119</v>
      </c>
      <c r="K15" s="102">
        <v>22.268307107242098</v>
      </c>
      <c r="L15" s="102">
        <v>22.742779540361134</v>
      </c>
      <c r="M15" s="102">
        <v>22.198649556584169</v>
      </c>
      <c r="N15" s="102">
        <v>22.898364703701265</v>
      </c>
      <c r="O15" s="102">
        <v>23.012337036947283</v>
      </c>
      <c r="P15" s="102">
        <v>22.719952398137735</v>
      </c>
      <c r="Q15" s="102">
        <v>22.893316257564965</v>
      </c>
      <c r="R15" s="102">
        <v>22.890651611307771</v>
      </c>
      <c r="S15" s="102">
        <v>22.24468790945652</v>
      </c>
      <c r="T15" s="102">
        <v>21.337544896180763</v>
      </c>
      <c r="U15" s="102">
        <v>22.051008915606403</v>
      </c>
      <c r="V15" s="102">
        <v>21.799896002728786</v>
      </c>
      <c r="W15" s="102">
        <v>24.605660222009512</v>
      </c>
      <c r="DA15" s="131" t="s">
        <v>2927</v>
      </c>
    </row>
    <row r="16" spans="1:105" ht="12" customHeight="1" x14ac:dyDescent="0.25">
      <c r="A16" s="107" t="s">
        <v>121</v>
      </c>
      <c r="B16" s="105">
        <v>19.517265146380534</v>
      </c>
      <c r="C16" s="105">
        <v>20.154300001177422</v>
      </c>
      <c r="D16" s="105">
        <v>20.902684378399837</v>
      </c>
      <c r="E16" s="105">
        <v>20.945582303362524</v>
      </c>
      <c r="F16" s="105">
        <v>20.992179389406804</v>
      </c>
      <c r="G16" s="105">
        <v>19.472058844580761</v>
      </c>
      <c r="H16" s="105">
        <v>20.277297664411154</v>
      </c>
      <c r="I16" s="105">
        <v>20.388988932553733</v>
      </c>
      <c r="J16" s="105">
        <v>20.346029127715891</v>
      </c>
      <c r="K16" s="105">
        <v>22.283886988713444</v>
      </c>
      <c r="L16" s="105">
        <v>22.753287324328642</v>
      </c>
      <c r="M16" s="105">
        <v>22.202604174659122</v>
      </c>
      <c r="N16" s="105">
        <v>22.892800329605546</v>
      </c>
      <c r="O16" s="105">
        <v>23.002854246760467</v>
      </c>
      <c r="P16" s="105">
        <v>22.691294309356035</v>
      </c>
      <c r="Q16" s="105">
        <v>22.846684352994746</v>
      </c>
      <c r="R16" s="105">
        <v>22.857662525618679</v>
      </c>
      <c r="S16" s="105">
        <v>22.255848285880706</v>
      </c>
      <c r="T16" s="105">
        <v>21.333652091813843</v>
      </c>
      <c r="U16" s="105">
        <v>22.049122070293212</v>
      </c>
      <c r="V16" s="105">
        <v>21.798200973344969</v>
      </c>
      <c r="W16" s="105">
        <v>24.600375652517975</v>
      </c>
      <c r="DA16" s="132" t="s">
        <v>2928</v>
      </c>
    </row>
    <row r="17" spans="1:105" ht="12" customHeight="1" x14ac:dyDescent="0.25">
      <c r="A17" s="108" t="s">
        <v>53</v>
      </c>
      <c r="B17" s="99">
        <v>7.3071806354298241</v>
      </c>
      <c r="C17" s="99">
        <v>7.514093979942988</v>
      </c>
      <c r="D17" s="99">
        <v>7.8164569373609076</v>
      </c>
      <c r="E17" s="99">
        <v>7.7656144500279147</v>
      </c>
      <c r="F17" s="99">
        <v>7.7682589950283001</v>
      </c>
      <c r="G17" s="99">
        <v>7.2122269941778328</v>
      </c>
      <c r="H17" s="99">
        <v>6.2465608123309346</v>
      </c>
      <c r="I17" s="99">
        <v>6.6235800667768174</v>
      </c>
      <c r="J17" s="99">
        <v>7.1869055135173019</v>
      </c>
      <c r="K17" s="99">
        <v>8.0653521478686763</v>
      </c>
      <c r="L17" s="99">
        <v>7.2618294300765847</v>
      </c>
      <c r="M17" s="99">
        <v>7.7226359646204772</v>
      </c>
      <c r="N17" s="99">
        <v>7.8388979299990584</v>
      </c>
      <c r="O17" s="99">
        <v>6.7593782459510505</v>
      </c>
      <c r="P17" s="99">
        <v>6.7415585741452633</v>
      </c>
      <c r="Q17" s="99">
        <v>5.3531529309249422</v>
      </c>
      <c r="R17" s="99">
        <v>4.835612808695636</v>
      </c>
      <c r="S17" s="99">
        <v>5.5683073852931955</v>
      </c>
      <c r="T17" s="99">
        <v>6.1452406722029425</v>
      </c>
      <c r="U17" s="99">
        <v>6.5623076749063367</v>
      </c>
      <c r="V17" s="99">
        <v>6.679998583334541</v>
      </c>
      <c r="W17" s="99">
        <v>7.9081040061924472</v>
      </c>
      <c r="DA17" s="63" t="s">
        <v>2929</v>
      </c>
    </row>
    <row r="18" spans="1:105" ht="12" customHeight="1" x14ac:dyDescent="0.25">
      <c r="A18" s="108" t="s">
        <v>52</v>
      </c>
      <c r="B18" s="99">
        <v>12.210084510950709</v>
      </c>
      <c r="C18" s="99">
        <v>12.640206021234432</v>
      </c>
      <c r="D18" s="99">
        <v>13.086227441038929</v>
      </c>
      <c r="E18" s="99">
        <v>13.179967853334608</v>
      </c>
      <c r="F18" s="99">
        <v>13.223920394378508</v>
      </c>
      <c r="G18" s="99">
        <v>12.25983185040293</v>
      </c>
      <c r="H18" s="99">
        <v>14.030736852080221</v>
      </c>
      <c r="I18" s="99">
        <v>13.765408865776916</v>
      </c>
      <c r="J18" s="99">
        <v>13.159123614198593</v>
      </c>
      <c r="K18" s="99">
        <v>14.21853484084477</v>
      </c>
      <c r="L18" s="99">
        <v>15.49145789425206</v>
      </c>
      <c r="M18" s="99">
        <v>14.479968210038644</v>
      </c>
      <c r="N18" s="99">
        <v>15.053902399606487</v>
      </c>
      <c r="O18" s="99">
        <v>16.243476000809416</v>
      </c>
      <c r="P18" s="99">
        <v>15.949735735210773</v>
      </c>
      <c r="Q18" s="99">
        <v>17.493531422069804</v>
      </c>
      <c r="R18" s="99">
        <v>18.022049716923043</v>
      </c>
      <c r="S18" s="99">
        <v>16.687540900587511</v>
      </c>
      <c r="T18" s="99">
        <v>15.188411419610896</v>
      </c>
      <c r="U18" s="99">
        <v>15.486814395386871</v>
      </c>
      <c r="V18" s="99">
        <v>15.118202390010433</v>
      </c>
      <c r="W18" s="99">
        <v>16.69227164632553</v>
      </c>
      <c r="DA18" s="63" t="s">
        <v>2930</v>
      </c>
    </row>
    <row r="19" spans="1:105" ht="12" customHeight="1" x14ac:dyDescent="0.25">
      <c r="A19" s="121" t="s">
        <v>54</v>
      </c>
      <c r="B19" s="123">
        <v>2.9484827319310325</v>
      </c>
      <c r="C19" s="123">
        <v>3.3670560932444187</v>
      </c>
      <c r="D19" s="123">
        <v>3.5123101250050537</v>
      </c>
      <c r="E19" s="123">
        <v>3.4624375207635318</v>
      </c>
      <c r="F19" s="123">
        <v>3.6874255475300304</v>
      </c>
      <c r="G19" s="123">
        <v>2.9588087585930865</v>
      </c>
      <c r="H19" s="123">
        <v>3.4421213757593803</v>
      </c>
      <c r="I19" s="123">
        <v>2.9967756877671019</v>
      </c>
      <c r="J19" s="123">
        <v>3.2501611799235635</v>
      </c>
      <c r="K19" s="123">
        <v>4.0674251307425715</v>
      </c>
      <c r="L19" s="123">
        <v>4.1071908423538384</v>
      </c>
      <c r="M19" s="123">
        <v>4.0634399342363041</v>
      </c>
      <c r="N19" s="123">
        <v>4.1881854552592879</v>
      </c>
      <c r="O19" s="123">
        <v>4.0554382129644635</v>
      </c>
      <c r="P19" s="123">
        <v>4.1736354399505338</v>
      </c>
      <c r="Q19" s="123">
        <v>4.0943734773028737</v>
      </c>
      <c r="R19" s="123">
        <v>4.1905996679822417</v>
      </c>
      <c r="S19" s="123">
        <v>4.2132425075392348</v>
      </c>
      <c r="T19" s="123">
        <v>4.1484433188729932</v>
      </c>
      <c r="U19" s="123">
        <v>4.2446096443930124</v>
      </c>
      <c r="V19" s="123">
        <v>4.2085167898709788</v>
      </c>
      <c r="W19" s="123">
        <v>4.6589106519166119</v>
      </c>
      <c r="DA19" s="130" t="s">
        <v>2931</v>
      </c>
    </row>
    <row r="20" spans="1:105" ht="12" customHeight="1" x14ac:dyDescent="0.25">
      <c r="A20" s="97" t="s">
        <v>51</v>
      </c>
      <c r="B20" s="99">
        <v>3.0521584007401334</v>
      </c>
      <c r="C20" s="99">
        <v>3.3875923782913899</v>
      </c>
      <c r="D20" s="99">
        <v>3.4757191881644336</v>
      </c>
      <c r="E20" s="99">
        <v>3.2915292117529424</v>
      </c>
      <c r="F20" s="99">
        <v>3.9120311894998143</v>
      </c>
      <c r="G20" s="99">
        <v>2.7008267244431967</v>
      </c>
      <c r="H20" s="99">
        <v>3.3928675170861706</v>
      </c>
      <c r="I20" s="99">
        <v>2.9675585433017733</v>
      </c>
      <c r="J20" s="99">
        <v>3.4915229341578349</v>
      </c>
      <c r="K20" s="99">
        <v>3.6310657177205705</v>
      </c>
      <c r="L20" s="99">
        <v>3.9681202203724792</v>
      </c>
      <c r="M20" s="99">
        <v>4.2783238560944739</v>
      </c>
      <c r="N20" s="99">
        <v>4.5483358171780379</v>
      </c>
      <c r="O20" s="99">
        <v>4.0429964946381531</v>
      </c>
      <c r="P20" s="99">
        <v>2.8633874821598577</v>
      </c>
      <c r="Q20" s="99">
        <v>4.0723427040515707</v>
      </c>
      <c r="R20" s="99">
        <v>4.2070808504675652</v>
      </c>
      <c r="S20" s="99">
        <v>4.5178793320513559</v>
      </c>
      <c r="T20" s="99">
        <v>4.2479533397248073</v>
      </c>
      <c r="U20" s="99">
        <v>4.1427118394616134</v>
      </c>
      <c r="V20" s="99">
        <v>4.4608825981735203</v>
      </c>
      <c r="W20" s="99">
        <v>4.2621484662433753</v>
      </c>
      <c r="DA20" s="63" t="s">
        <v>2932</v>
      </c>
    </row>
    <row r="21" spans="1:105" ht="12" customHeight="1" x14ac:dyDescent="0.25">
      <c r="A21" s="97" t="s">
        <v>50</v>
      </c>
      <c r="B21" s="99">
        <v>2.9568738319783998</v>
      </c>
      <c r="C21" s="99">
        <v>3.3860854063746326</v>
      </c>
      <c r="D21" s="99">
        <v>3.5581063925306378</v>
      </c>
      <c r="E21" s="99">
        <v>3.3722840093692019</v>
      </c>
      <c r="F21" s="99">
        <v>3.6482711501759453</v>
      </c>
      <c r="G21" s="99">
        <v>3.0393735156996815</v>
      </c>
      <c r="H21" s="99">
        <v>3.4604840772029895</v>
      </c>
      <c r="I21" s="99">
        <v>3.0094535054704679</v>
      </c>
      <c r="J21" s="99">
        <v>3.2110838784660305</v>
      </c>
      <c r="K21" s="99">
        <v>4.160872016233446</v>
      </c>
      <c r="L21" s="99">
        <v>4.4492034696927751</v>
      </c>
      <c r="M21" s="99">
        <v>4.106775329903857</v>
      </c>
      <c r="N21" s="99">
        <v>3.4917162767904486</v>
      </c>
      <c r="O21" s="99">
        <v>3.4767251799471071</v>
      </c>
      <c r="P21" s="99">
        <v>3.8849365510519882</v>
      </c>
      <c r="Q21" s="99">
        <v>4.3186949475477778</v>
      </c>
      <c r="R21" s="99">
        <v>4.5522553012604705</v>
      </c>
      <c r="S21" s="99">
        <v>4.3657486299504953</v>
      </c>
      <c r="T21" s="99">
        <v>4.0430447311407063</v>
      </c>
      <c r="U21" s="99">
        <v>4.1457888176539512</v>
      </c>
      <c r="V21" s="99">
        <v>4.0208802238970627</v>
      </c>
      <c r="W21" s="99">
        <v>4.9949318439482981</v>
      </c>
      <c r="DA21" s="63" t="s">
        <v>2933</v>
      </c>
    </row>
    <row r="22" spans="1:105" ht="12" customHeight="1" x14ac:dyDescent="0.25">
      <c r="A22" s="109" t="s">
        <v>120</v>
      </c>
      <c r="B22" s="110">
        <v>2.9437848607315256</v>
      </c>
      <c r="C22" s="110">
        <v>3.3660120137874117</v>
      </c>
      <c r="D22" s="110">
        <v>3.513666569628243</v>
      </c>
      <c r="E22" s="110">
        <v>3.4707478991857577</v>
      </c>
      <c r="F22" s="110">
        <v>3.6774051802686682</v>
      </c>
      <c r="G22" s="110">
        <v>2.97017845821073</v>
      </c>
      <c r="H22" s="110">
        <v>3.4442851107442065</v>
      </c>
      <c r="I22" s="110">
        <v>2.998052219868403</v>
      </c>
      <c r="J22" s="110">
        <v>3.2392897420253366</v>
      </c>
      <c r="K22" s="110">
        <v>4.0874485537193666</v>
      </c>
      <c r="L22" s="110">
        <v>4.1123817281960937</v>
      </c>
      <c r="M22" s="110">
        <v>4.0516866436406493</v>
      </c>
      <c r="N22" s="110">
        <v>4.171220824290014</v>
      </c>
      <c r="O22" s="110">
        <v>4.0567266695752364</v>
      </c>
      <c r="P22" s="110">
        <v>4.2292978648464254</v>
      </c>
      <c r="Q22" s="110">
        <v>4.0949456380938507</v>
      </c>
      <c r="R22" s="110">
        <v>4.1885268445189165</v>
      </c>
      <c r="S22" s="110">
        <v>4.1942537234045689</v>
      </c>
      <c r="T22" s="110">
        <v>4.1424414006559873</v>
      </c>
      <c r="U22" s="110">
        <v>4.2515694031247637</v>
      </c>
      <c r="V22" s="110">
        <v>4.1886928382117867</v>
      </c>
      <c r="W22" s="110">
        <v>4.6953995928991716</v>
      </c>
      <c r="DA22" s="60" t="s">
        <v>2934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128.61233357141322</v>
      </c>
      <c r="C24" s="118">
        <f t="shared" si="7"/>
        <v>122.38144923420161</v>
      </c>
      <c r="D24" s="118">
        <f t="shared" si="7"/>
        <v>121.40056864385207</v>
      </c>
      <c r="E24" s="118">
        <f t="shared" si="7"/>
        <v>113.86138532903139</v>
      </c>
      <c r="F24" s="118">
        <f t="shared" si="7"/>
        <v>112.28102896531726</v>
      </c>
      <c r="G24" s="118">
        <f t="shared" si="7"/>
        <v>125.96318774373209</v>
      </c>
      <c r="H24" s="118">
        <f t="shared" si="7"/>
        <v>118.93551945528067</v>
      </c>
      <c r="I24" s="118">
        <f t="shared" si="7"/>
        <v>121.0350095062428</v>
      </c>
      <c r="J24" s="118">
        <f t="shared" si="7"/>
        <v>130.44059347826371</v>
      </c>
      <c r="K24" s="118">
        <f t="shared" si="7"/>
        <v>113.69730519050246</v>
      </c>
      <c r="L24" s="118">
        <f t="shared" si="7"/>
        <v>136.22602638939222</v>
      </c>
      <c r="M24" s="118">
        <f t="shared" si="7"/>
        <v>114.33549442246718</v>
      </c>
      <c r="N24" s="118">
        <f t="shared" si="7"/>
        <v>125.83781707974003</v>
      </c>
      <c r="O24" s="118">
        <f t="shared" si="7"/>
        <v>144.03835740891321</v>
      </c>
      <c r="P24" s="118">
        <f t="shared" si="7"/>
        <v>123.7993351583459</v>
      </c>
      <c r="Q24" s="118">
        <f t="shared" si="7"/>
        <v>126.08566790103679</v>
      </c>
      <c r="R24" s="118">
        <f t="shared" ref="R24:V24" si="8">R25+R28+R30+R39</f>
        <v>127.61795469532272</v>
      </c>
      <c r="S24" s="118">
        <f t="shared" si="8"/>
        <v>143.98832483821383</v>
      </c>
      <c r="T24" s="118">
        <f t="shared" si="8"/>
        <v>131.04026191134139</v>
      </c>
      <c r="U24" s="118">
        <f t="shared" si="8"/>
        <v>134.97557438764829</v>
      </c>
      <c r="V24" s="118">
        <f t="shared" si="8"/>
        <v>141.98231572644096</v>
      </c>
      <c r="W24" s="118">
        <f t="shared" ref="W24" si="9">W25+W28+W30+W39</f>
        <v>152.8745418306404</v>
      </c>
      <c r="DA24" s="129" t="s">
        <v>2935</v>
      </c>
    </row>
    <row r="25" spans="1:105" ht="12.95" customHeight="1" x14ac:dyDescent="0.25">
      <c r="A25" s="121" t="s">
        <v>57</v>
      </c>
      <c r="B25" s="123">
        <f t="shared" ref="B25:Q25" si="10">SUM(B26:B27)</f>
        <v>106.08319702479818</v>
      </c>
      <c r="C25" s="123">
        <f t="shared" si="10"/>
        <v>98.892182667548539</v>
      </c>
      <c r="D25" s="123">
        <f t="shared" si="10"/>
        <v>96.985586189678443</v>
      </c>
      <c r="E25" s="123">
        <f t="shared" si="10"/>
        <v>89.490252083873486</v>
      </c>
      <c r="F25" s="123">
        <f t="shared" si="10"/>
        <v>87.679681252314026</v>
      </c>
      <c r="G25" s="123">
        <f t="shared" si="10"/>
        <v>103.46905969676071</v>
      </c>
      <c r="H25" s="123">
        <f t="shared" si="10"/>
        <v>95.240814309997191</v>
      </c>
      <c r="I25" s="123">
        <f t="shared" si="10"/>
        <v>97.635617854082938</v>
      </c>
      <c r="J25" s="123">
        <f t="shared" si="10"/>
        <v>106.78564273022222</v>
      </c>
      <c r="K25" s="123">
        <f t="shared" si="10"/>
        <v>87.448665846467279</v>
      </c>
      <c r="L25" s="123">
        <f t="shared" si="10"/>
        <v>109.41405546129677</v>
      </c>
      <c r="M25" s="123">
        <f t="shared" si="10"/>
        <v>88.051018324092922</v>
      </c>
      <c r="N25" s="123">
        <f t="shared" si="10"/>
        <v>98.679546440860008</v>
      </c>
      <c r="O25" s="123">
        <f t="shared" si="10"/>
        <v>116.82881341026886</v>
      </c>
      <c r="P25" s="123">
        <f t="shared" si="10"/>
        <v>96.718318681439882</v>
      </c>
      <c r="Q25" s="123">
        <f t="shared" si="10"/>
        <v>98.963854770059328</v>
      </c>
      <c r="R25" s="123">
        <f t="shared" ref="R25:V25" si="11">SUM(R26:R27)</f>
        <v>100.50482226932782</v>
      </c>
      <c r="S25" s="123">
        <f t="shared" si="11"/>
        <v>117.53181765662085</v>
      </c>
      <c r="T25" s="123">
        <f t="shared" si="11"/>
        <v>105.61554662832992</v>
      </c>
      <c r="U25" s="123">
        <f t="shared" si="11"/>
        <v>108.78900494006862</v>
      </c>
      <c r="V25" s="123">
        <f t="shared" si="11"/>
        <v>116.19046954381328</v>
      </c>
      <c r="W25" s="123">
        <f t="shared" ref="W25" si="12">SUM(W26:W27)</f>
        <v>123.91546601955747</v>
      </c>
      <c r="DA25" s="130" t="s">
        <v>2936</v>
      </c>
    </row>
    <row r="26" spans="1:105" ht="12" customHeight="1" x14ac:dyDescent="0.25">
      <c r="A26" s="97" t="s">
        <v>74</v>
      </c>
      <c r="B26" s="99">
        <v>103.13440725709278</v>
      </c>
      <c r="C26" s="99">
        <v>96.211458472101057</v>
      </c>
      <c r="D26" s="99">
        <v>94.437383048445838</v>
      </c>
      <c r="E26" s="99">
        <v>87.194329476684118</v>
      </c>
      <c r="F26" s="99">
        <v>85.499543173762277</v>
      </c>
      <c r="G26" s="99">
        <v>101.19389774880912</v>
      </c>
      <c r="H26" s="99">
        <v>93.1344361149485</v>
      </c>
      <c r="I26" s="99">
        <v>95.550151013485589</v>
      </c>
      <c r="J26" s="99">
        <v>104.53277111725725</v>
      </c>
      <c r="K26" s="99">
        <v>85.620233277659395</v>
      </c>
      <c r="L26" s="99">
        <v>107.14381418058848</v>
      </c>
      <c r="M26" s="99">
        <v>86.241995682053741</v>
      </c>
      <c r="N26" s="99">
        <v>96.670719687096209</v>
      </c>
      <c r="O26" s="99">
        <v>114.47266248410186</v>
      </c>
      <c r="P26" s="99">
        <v>94.783576416736196</v>
      </c>
      <c r="Q26" s="99">
        <v>96.999441138402446</v>
      </c>
      <c r="R26" s="99">
        <v>98.521117376108506</v>
      </c>
      <c r="S26" s="99">
        <v>115.22315997690619</v>
      </c>
      <c r="T26" s="99">
        <v>103.54902097254241</v>
      </c>
      <c r="U26" s="99">
        <v>106.66659494653426</v>
      </c>
      <c r="V26" s="99">
        <v>113.92827153039701</v>
      </c>
      <c r="W26" s="99">
        <v>121.50520179536844</v>
      </c>
      <c r="DA26" s="63" t="s">
        <v>2937</v>
      </c>
    </row>
    <row r="27" spans="1:105" ht="12" customHeight="1" x14ac:dyDescent="0.25">
      <c r="A27" s="97" t="s">
        <v>53</v>
      </c>
      <c r="B27" s="99">
        <v>2.94878976770541</v>
      </c>
      <c r="C27" s="99">
        <v>2.6807241954474881</v>
      </c>
      <c r="D27" s="99">
        <v>2.5482031412326025</v>
      </c>
      <c r="E27" s="99">
        <v>2.2959226071893735</v>
      </c>
      <c r="F27" s="99">
        <v>2.1801380785517468</v>
      </c>
      <c r="G27" s="99">
        <v>2.275161947951585</v>
      </c>
      <c r="H27" s="99">
        <v>2.1063781950486979</v>
      </c>
      <c r="I27" s="99">
        <v>2.0854668405973547</v>
      </c>
      <c r="J27" s="99">
        <v>2.25287161296496</v>
      </c>
      <c r="K27" s="99">
        <v>1.8284325688078817</v>
      </c>
      <c r="L27" s="99">
        <v>2.270241280708293</v>
      </c>
      <c r="M27" s="99">
        <v>1.8090226420391859</v>
      </c>
      <c r="N27" s="99">
        <v>2.0088267537638047</v>
      </c>
      <c r="O27" s="99">
        <v>2.3561509261670057</v>
      </c>
      <c r="P27" s="99">
        <v>1.9347422647036889</v>
      </c>
      <c r="Q27" s="99">
        <v>1.964413631656877</v>
      </c>
      <c r="R27" s="99">
        <v>1.9837048932193078</v>
      </c>
      <c r="S27" s="99">
        <v>2.3086576797146581</v>
      </c>
      <c r="T27" s="99">
        <v>2.0665256557875145</v>
      </c>
      <c r="U27" s="99">
        <v>2.1224099935343594</v>
      </c>
      <c r="V27" s="99">
        <v>2.2621980134162647</v>
      </c>
      <c r="W27" s="99">
        <v>2.4102642241890373</v>
      </c>
      <c r="DA27" s="63" t="s">
        <v>2938</v>
      </c>
    </row>
    <row r="28" spans="1:105" ht="12.95" customHeight="1" x14ac:dyDescent="0.25">
      <c r="A28" s="121" t="s">
        <v>92</v>
      </c>
      <c r="B28" s="123">
        <f t="shared" ref="B28:W28" si="13">B29</f>
        <v>8.3355626277734907E-3</v>
      </c>
      <c r="C28" s="123">
        <f t="shared" si="13"/>
        <v>1.0835843111476579E-2</v>
      </c>
      <c r="D28" s="123">
        <f t="shared" si="13"/>
        <v>1.2803590760098222E-2</v>
      </c>
      <c r="E28" s="123">
        <f t="shared" si="13"/>
        <v>1.9931938351487211E-2</v>
      </c>
      <c r="F28" s="123">
        <f t="shared" si="13"/>
        <v>1.2467490287008987E-2</v>
      </c>
      <c r="G28" s="123">
        <f t="shared" si="13"/>
        <v>1.5259729350193534E-2</v>
      </c>
      <c r="H28" s="123">
        <f t="shared" si="13"/>
        <v>2.5213784817772537E-2</v>
      </c>
      <c r="I28" s="123">
        <f t="shared" si="13"/>
        <v>3.2469219532316199E-2</v>
      </c>
      <c r="J28" s="123">
        <f t="shared" si="13"/>
        <v>3.4754149965347286E-2</v>
      </c>
      <c r="K28" s="123">
        <f t="shared" si="13"/>
        <v>4.4339664988080237E-2</v>
      </c>
      <c r="L28" s="123">
        <f t="shared" si="13"/>
        <v>5.5252068359496566E-2</v>
      </c>
      <c r="M28" s="123">
        <f t="shared" si="13"/>
        <v>5.3675785454072616E-2</v>
      </c>
      <c r="N28" s="123">
        <f t="shared" si="13"/>
        <v>5.4622556647007312E-2</v>
      </c>
      <c r="O28" s="123">
        <f t="shared" si="13"/>
        <v>5.5321674068940584E-2</v>
      </c>
      <c r="P28" s="123">
        <f t="shared" si="13"/>
        <v>2.9759065966393008E-2</v>
      </c>
      <c r="Q28" s="123">
        <f t="shared" si="13"/>
        <v>4.2787171025910238E-2</v>
      </c>
      <c r="R28" s="123">
        <f t="shared" si="13"/>
        <v>2.2620292150297441E-2</v>
      </c>
      <c r="S28" s="123">
        <f t="shared" si="13"/>
        <v>3.1535557652735899E-2</v>
      </c>
      <c r="T28" s="123">
        <f t="shared" si="13"/>
        <v>3.6628859446455761E-2</v>
      </c>
      <c r="U28" s="123">
        <f t="shared" si="13"/>
        <v>4.9889919128229258E-2</v>
      </c>
      <c r="V28" s="123">
        <f t="shared" si="13"/>
        <v>5.7057098804772215E-2</v>
      </c>
      <c r="W28" s="123">
        <f t="shared" si="13"/>
        <v>5.0276650024241885E-2</v>
      </c>
      <c r="DA28" s="130" t="s">
        <v>2939</v>
      </c>
    </row>
    <row r="29" spans="1:105" ht="12" customHeight="1" x14ac:dyDescent="0.25">
      <c r="A29" s="97" t="s">
        <v>53</v>
      </c>
      <c r="B29" s="99">
        <f>RES_hhdet_tesh!B29/RES_summary!B$19</f>
        <v>8.3355626277734907E-3</v>
      </c>
      <c r="C29" s="99">
        <f>RES_hhdet_tesh!C29/RES_summary!C$19</f>
        <v>1.0835843111476579E-2</v>
      </c>
      <c r="D29" s="99">
        <f>RES_hhdet_tesh!D29/RES_summary!D$19</f>
        <v>1.2803590760098222E-2</v>
      </c>
      <c r="E29" s="99">
        <f>RES_hhdet_tesh!E29/RES_summary!E$19</f>
        <v>1.9931938351487211E-2</v>
      </c>
      <c r="F29" s="99">
        <f>RES_hhdet_tesh!F29/RES_summary!F$19</f>
        <v>1.2467490287008987E-2</v>
      </c>
      <c r="G29" s="99">
        <f>RES_hhdet_tesh!G29/RES_summary!G$19</f>
        <v>1.5259729350193534E-2</v>
      </c>
      <c r="H29" s="99">
        <f>RES_hhdet_tesh!H29/RES_summary!H$19</f>
        <v>2.5213784817772537E-2</v>
      </c>
      <c r="I29" s="99">
        <f>RES_hhdet_tesh!I29/RES_summary!I$19</f>
        <v>3.2469219532316199E-2</v>
      </c>
      <c r="J29" s="99">
        <f>RES_hhdet_tesh!J29/RES_summary!J$19</f>
        <v>3.4754149965347286E-2</v>
      </c>
      <c r="K29" s="99">
        <f>RES_hhdet_tesh!K29/RES_summary!K$19</f>
        <v>4.4339664988080237E-2</v>
      </c>
      <c r="L29" s="99">
        <f>RES_hhdet_tesh!L29/RES_summary!L$19</f>
        <v>5.5252068359496566E-2</v>
      </c>
      <c r="M29" s="99">
        <f>RES_hhdet_tesh!M29/RES_summary!M$19</f>
        <v>5.3675785454072616E-2</v>
      </c>
      <c r="N29" s="99">
        <f>RES_hhdet_tesh!N29/RES_summary!N$19</f>
        <v>5.4622556647007312E-2</v>
      </c>
      <c r="O29" s="99">
        <f>RES_hhdet_tesh!O29/RES_summary!O$19</f>
        <v>5.5321674068940584E-2</v>
      </c>
      <c r="P29" s="99">
        <f>RES_hhdet_tesh!P29/RES_summary!P$19</f>
        <v>2.9759065966393008E-2</v>
      </c>
      <c r="Q29" s="99">
        <f>RES_hhdet_tesh!Q29/RES_summary!Q$19</f>
        <v>4.2787171025910238E-2</v>
      </c>
      <c r="R29" s="99">
        <f>RES_hhdet_tesh!R29/RES_summary!R$19</f>
        <v>2.2620292150297441E-2</v>
      </c>
      <c r="S29" s="99">
        <f>RES_hhdet_tesh!S29/RES_summary!S$19</f>
        <v>3.1535557652735899E-2</v>
      </c>
      <c r="T29" s="99">
        <f>RES_hhdet_tesh!T29/RES_summary!T$19</f>
        <v>3.6628859446455761E-2</v>
      </c>
      <c r="U29" s="99">
        <f>RES_hhdet_tesh!U29/RES_summary!U$19</f>
        <v>4.9889919128229258E-2</v>
      </c>
      <c r="V29" s="99">
        <f>RES_hhdet_tesh!V29/RES_summary!V$19</f>
        <v>5.7057098804772215E-2</v>
      </c>
      <c r="W29" s="99">
        <f>RES_hhdet_tesh!W29/RES_summary!W$19</f>
        <v>5.0276650024241885E-2</v>
      </c>
      <c r="DA29" s="63" t="s">
        <v>2940</v>
      </c>
    </row>
    <row r="30" spans="1:105" ht="12" customHeight="1" x14ac:dyDescent="0.25">
      <c r="A30" s="121" t="s">
        <v>55</v>
      </c>
      <c r="B30" s="123">
        <v>19.576930604155347</v>
      </c>
      <c r="C30" s="123">
        <v>20.112289019720166</v>
      </c>
      <c r="D30" s="123">
        <v>20.888236805489129</v>
      </c>
      <c r="E30" s="123">
        <v>20.881038052191567</v>
      </c>
      <c r="F30" s="123">
        <v>20.911645759608337</v>
      </c>
      <c r="G30" s="123">
        <v>19.508289332970563</v>
      </c>
      <c r="H30" s="123">
        <v>20.225117365685314</v>
      </c>
      <c r="I30" s="123">
        <v>20.368811468479521</v>
      </c>
      <c r="J30" s="123">
        <v>20.381047362431321</v>
      </c>
      <c r="K30" s="123">
        <v>22.116473810763797</v>
      </c>
      <c r="L30" s="123">
        <v>22.642693929904677</v>
      </c>
      <c r="M30" s="123">
        <v>22.178870394064184</v>
      </c>
      <c r="N30" s="123">
        <v>22.934336328314046</v>
      </c>
      <c r="O30" s="123">
        <v>23.098572885015084</v>
      </c>
      <c r="P30" s="123">
        <v>22.822535951926906</v>
      </c>
      <c r="Q30" s="123">
        <v>22.983665078287707</v>
      </c>
      <c r="R30" s="123">
        <v>22.901263563762271</v>
      </c>
      <c r="S30" s="123">
        <v>22.230368436440418</v>
      </c>
      <c r="T30" s="123">
        <v>21.245843206452538</v>
      </c>
      <c r="U30" s="123">
        <v>21.885290366877555</v>
      </c>
      <c r="V30" s="123">
        <v>21.546367951928538</v>
      </c>
      <c r="W30" s="123">
        <v>24.212915469323008</v>
      </c>
      <c r="DA30" s="130" t="s">
        <v>2941</v>
      </c>
    </row>
    <row r="31" spans="1:105" ht="12" customHeight="1" x14ac:dyDescent="0.25">
      <c r="A31" s="97" t="s">
        <v>141</v>
      </c>
      <c r="B31" s="99">
        <v>21.283534572319326</v>
      </c>
      <c r="C31" s="99">
        <v>18.855428070202603</v>
      </c>
      <c r="D31" s="99">
        <v>20.418331401735593</v>
      </c>
      <c r="E31" s="99">
        <v>18.718597779474724</v>
      </c>
      <c r="F31" s="99">
        <v>18.692185883571529</v>
      </c>
      <c r="G31" s="99">
        <v>21.487197365296797</v>
      </c>
      <c r="H31" s="99">
        <v>20.102511355013071</v>
      </c>
      <c r="I31" s="99">
        <v>21.452284898297989</v>
      </c>
      <c r="J31" s="99">
        <v>23.500033183463302</v>
      </c>
      <c r="K31" s="99">
        <v>18.906475937233544</v>
      </c>
      <c r="L31" s="99">
        <v>20.784102664847026</v>
      </c>
      <c r="M31" s="99">
        <v>22.547213090799417</v>
      </c>
      <c r="N31" s="99">
        <v>22.963606618558813</v>
      </c>
      <c r="O31" s="99">
        <v>21.909460170081267</v>
      </c>
      <c r="P31" s="99">
        <v>23.600714611365948</v>
      </c>
      <c r="Q31" s="99">
        <v>24.483110520551097</v>
      </c>
      <c r="R31" s="99">
        <v>21.245968485793288</v>
      </c>
      <c r="S31" s="99">
        <v>22.204091576198802</v>
      </c>
      <c r="T31" s="99">
        <v>20.963885492612647</v>
      </c>
      <c r="U31" s="99">
        <v>21.314284695118612</v>
      </c>
      <c r="V31" s="99">
        <v>20.634153209911222</v>
      </c>
      <c r="W31" s="99">
        <v>25.968994318578563</v>
      </c>
      <c r="DA31" s="63" t="s">
        <v>2942</v>
      </c>
    </row>
    <row r="32" spans="1:105" ht="12" customHeight="1" x14ac:dyDescent="0.25">
      <c r="A32" s="97" t="s">
        <v>140</v>
      </c>
      <c r="B32" s="99">
        <v>21.283534572319322</v>
      </c>
      <c r="C32" s="99">
        <v>18.855238940195939</v>
      </c>
      <c r="D32" s="99">
        <v>20.416894337824218</v>
      </c>
      <c r="E32" s="99">
        <v>18.717224463932922</v>
      </c>
      <c r="F32" s="99">
        <v>18.701721304383536</v>
      </c>
      <c r="G32" s="99">
        <v>21.464000056329965</v>
      </c>
      <c r="H32" s="99">
        <v>20.071365258674508</v>
      </c>
      <c r="I32" s="99">
        <v>21.428163558996296</v>
      </c>
      <c r="J32" s="99">
        <v>23.481130035271537</v>
      </c>
      <c r="K32" s="99">
        <v>18.890553670083012</v>
      </c>
      <c r="L32" s="99">
        <v>20.765428167477999</v>
      </c>
      <c r="M32" s="99">
        <v>22.539153638473397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2943</v>
      </c>
    </row>
    <row r="33" spans="1:105" ht="12" customHeight="1" x14ac:dyDescent="0.25">
      <c r="A33" s="100" t="s">
        <v>50</v>
      </c>
      <c r="B33" s="102">
        <v>7.9759438955337441</v>
      </c>
      <c r="C33" s="102">
        <v>7.0353139286426316</v>
      </c>
      <c r="D33" s="102">
        <v>7.6278249381534096</v>
      </c>
      <c r="E33" s="102">
        <v>6.9273226466665232</v>
      </c>
      <c r="F33" s="102">
        <v>6.9032963517462154</v>
      </c>
      <c r="G33" s="102">
        <v>7.9676616935474023</v>
      </c>
      <c r="H33" s="102">
        <v>6.1753985892754297</v>
      </c>
      <c r="I33" s="102">
        <v>6.9681997756937069</v>
      </c>
      <c r="J33" s="102">
        <v>8.3296272984017552</v>
      </c>
      <c r="K33" s="102">
        <v>6.8059504259733021</v>
      </c>
      <c r="L33" s="102">
        <v>6.5751327867512499</v>
      </c>
      <c r="M33" s="102">
        <v>7.8401803000203047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2944</v>
      </c>
    </row>
    <row r="34" spans="1:105" ht="12" customHeight="1" x14ac:dyDescent="0.25">
      <c r="A34" s="103" t="s">
        <v>52</v>
      </c>
      <c r="B34" s="105">
        <v>13.307590676785578</v>
      </c>
      <c r="C34" s="105">
        <v>11.819925011553304</v>
      </c>
      <c r="D34" s="105">
        <v>12.789069399670806</v>
      </c>
      <c r="E34" s="105">
        <v>11.789901817266397</v>
      </c>
      <c r="F34" s="105">
        <v>11.798424952637323</v>
      </c>
      <c r="G34" s="105">
        <v>13.496338362782563</v>
      </c>
      <c r="H34" s="105">
        <v>13.895966669399073</v>
      </c>
      <c r="I34" s="105">
        <v>14.459963783302587</v>
      </c>
      <c r="J34" s="105">
        <v>15.151502736869778</v>
      </c>
      <c r="K34" s="105">
        <v>12.084603244109708</v>
      </c>
      <c r="L34" s="105">
        <v>14.19029538072675</v>
      </c>
      <c r="M34" s="105">
        <v>14.698973338453095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2945</v>
      </c>
    </row>
    <row r="35" spans="1:105" ht="12" customHeight="1" x14ac:dyDescent="0.25">
      <c r="A35" s="106" t="s">
        <v>122</v>
      </c>
      <c r="B35" s="102">
        <v>19.517265146380527</v>
      </c>
      <c r="C35" s="102">
        <v>20.153403486464139</v>
      </c>
      <c r="D35" s="102">
        <v>20.902367346449708</v>
      </c>
      <c r="E35" s="102">
        <v>20.940476612469716</v>
      </c>
      <c r="F35" s="102">
        <v>20.975694400289804</v>
      </c>
      <c r="G35" s="102">
        <v>19.438832347841494</v>
      </c>
      <c r="H35" s="102">
        <v>20.228077467089399</v>
      </c>
      <c r="I35" s="102">
        <v>20.331436682278717</v>
      </c>
      <c r="J35" s="102">
        <v>20.27999998839454</v>
      </c>
      <c r="K35" s="102">
        <v>22.194338300114939</v>
      </c>
      <c r="L35" s="102">
        <v>22.681078870013025</v>
      </c>
      <c r="M35" s="102">
        <v>22.167294149157431</v>
      </c>
      <c r="N35" s="102">
        <v>22.933529337709054</v>
      </c>
      <c r="O35" s="102">
        <v>23.121908089500188</v>
      </c>
      <c r="P35" s="102">
        <v>22.824690841870343</v>
      </c>
      <c r="Q35" s="102">
        <v>22.984153876464752</v>
      </c>
      <c r="R35" s="102">
        <v>22.937914220430802</v>
      </c>
      <c r="S35" s="102">
        <v>22.234131135427738</v>
      </c>
      <c r="T35" s="102">
        <v>21.252644856363162</v>
      </c>
      <c r="U35" s="102">
        <v>21.894869681456441</v>
      </c>
      <c r="V35" s="102">
        <v>21.558444231387618</v>
      </c>
      <c r="W35" s="102">
        <v>24.199710379956201</v>
      </c>
      <c r="DA35" s="131" t="s">
        <v>2946</v>
      </c>
    </row>
    <row r="36" spans="1:105" ht="12" customHeight="1" x14ac:dyDescent="0.25">
      <c r="A36" s="107" t="s">
        <v>121</v>
      </c>
      <c r="B36" s="105">
        <v>19.517265146380534</v>
      </c>
      <c r="C36" s="105">
        <v>20.154300001177418</v>
      </c>
      <c r="D36" s="105">
        <v>20.90268437839984</v>
      </c>
      <c r="E36" s="105">
        <v>20.944919958064503</v>
      </c>
      <c r="F36" s="105">
        <v>20.98034501158136</v>
      </c>
      <c r="G36" s="105">
        <v>19.441130693540821</v>
      </c>
      <c r="H36" s="105">
        <v>20.231303518567199</v>
      </c>
      <c r="I36" s="105">
        <v>20.333288658575579</v>
      </c>
      <c r="J36" s="105">
        <v>20.282259098518292</v>
      </c>
      <c r="K36" s="105">
        <v>22.209267779602566</v>
      </c>
      <c r="L36" s="105">
        <v>22.692096936910801</v>
      </c>
      <c r="M36" s="105">
        <v>22.173941814409268</v>
      </c>
      <c r="N36" s="105">
        <v>22.933999168108755</v>
      </c>
      <c r="O36" s="105">
        <v>23.112705157758544</v>
      </c>
      <c r="P36" s="105">
        <v>22.796307140141263</v>
      </c>
      <c r="Q36" s="105">
        <v>22.939952466231521</v>
      </c>
      <c r="R36" s="105">
        <v>22.904519590965169</v>
      </c>
      <c r="S36" s="105">
        <v>22.227070692450038</v>
      </c>
      <c r="T36" s="105">
        <v>21.244964200001672</v>
      </c>
      <c r="U36" s="105">
        <v>21.88763199577636</v>
      </c>
      <c r="V36" s="105">
        <v>21.552094554517058</v>
      </c>
      <c r="W36" s="105">
        <v>24.192253695052994</v>
      </c>
      <c r="DA36" s="132" t="s">
        <v>2947</v>
      </c>
    </row>
    <row r="37" spans="1:105" ht="12" customHeight="1" x14ac:dyDescent="0.25">
      <c r="A37" s="108" t="s">
        <v>53</v>
      </c>
      <c r="B37" s="99">
        <v>7.3071806354298232</v>
      </c>
      <c r="C37" s="99">
        <v>7.5140939799429889</v>
      </c>
      <c r="D37" s="99">
        <v>7.8164569373609103</v>
      </c>
      <c r="E37" s="99">
        <v>7.7653688842497646</v>
      </c>
      <c r="F37" s="99">
        <v>7.7638796254408113</v>
      </c>
      <c r="G37" s="99">
        <v>7.2007715621872723</v>
      </c>
      <c r="H37" s="99">
        <v>6.2323919998106332</v>
      </c>
      <c r="I37" s="99">
        <v>6.6054852399241417</v>
      </c>
      <c r="J37" s="99">
        <v>7.1643797827439677</v>
      </c>
      <c r="K37" s="99">
        <v>8.0383447322064328</v>
      </c>
      <c r="L37" s="99">
        <v>7.2423002011851798</v>
      </c>
      <c r="M37" s="99">
        <v>7.7126664595860568</v>
      </c>
      <c r="N37" s="99">
        <v>7.8530051377329935</v>
      </c>
      <c r="O37" s="99">
        <v>6.7916578861267025</v>
      </c>
      <c r="P37" s="99">
        <v>6.772757770635506</v>
      </c>
      <c r="Q37" s="99">
        <v>5.3750063633977296</v>
      </c>
      <c r="R37" s="99">
        <v>4.8455255731838474</v>
      </c>
      <c r="S37" s="99">
        <v>5.5611073682921486</v>
      </c>
      <c r="T37" s="99">
        <v>6.1196937832994127</v>
      </c>
      <c r="U37" s="99">
        <v>6.5142446476327542</v>
      </c>
      <c r="V37" s="99">
        <v>6.6045799498826119</v>
      </c>
      <c r="W37" s="99">
        <v>7.7769080060812117</v>
      </c>
      <c r="DA37" s="63" t="s">
        <v>2948</v>
      </c>
    </row>
    <row r="38" spans="1:105" ht="12" customHeight="1" x14ac:dyDescent="0.25">
      <c r="A38" s="108" t="s">
        <v>52</v>
      </c>
      <c r="B38" s="99">
        <v>12.210084510950709</v>
      </c>
      <c r="C38" s="99">
        <v>12.640206021234432</v>
      </c>
      <c r="D38" s="99">
        <v>13.086227441038929</v>
      </c>
      <c r="E38" s="99">
        <v>13.179551073814741</v>
      </c>
      <c r="F38" s="99">
        <v>13.216465386140545</v>
      </c>
      <c r="G38" s="99">
        <v>12.240359131353541</v>
      </c>
      <c r="H38" s="99">
        <v>13.998911518756564</v>
      </c>
      <c r="I38" s="99">
        <v>13.727803418651442</v>
      </c>
      <c r="J38" s="99">
        <v>13.117879315774328</v>
      </c>
      <c r="K38" s="99">
        <v>14.170923047396135</v>
      </c>
      <c r="L38" s="99">
        <v>15.449796735725617</v>
      </c>
      <c r="M38" s="99">
        <v>14.46127535482321</v>
      </c>
      <c r="N38" s="99">
        <v>15.080994030375757</v>
      </c>
      <c r="O38" s="99">
        <v>16.321047271631837</v>
      </c>
      <c r="P38" s="99">
        <v>16.023549369505755</v>
      </c>
      <c r="Q38" s="99">
        <v>17.564946102833794</v>
      </c>
      <c r="R38" s="99">
        <v>18.058994017781323</v>
      </c>
      <c r="S38" s="99">
        <v>16.665963324157886</v>
      </c>
      <c r="T38" s="99">
        <v>15.125270416702262</v>
      </c>
      <c r="U38" s="99">
        <v>15.373387348143611</v>
      </c>
      <c r="V38" s="99">
        <v>14.947514604634446</v>
      </c>
      <c r="W38" s="99">
        <v>16.415345688971787</v>
      </c>
      <c r="DA38" s="63" t="s">
        <v>2949</v>
      </c>
    </row>
    <row r="39" spans="1:105" ht="12" customHeight="1" x14ac:dyDescent="0.25">
      <c r="A39" s="121" t="s">
        <v>54</v>
      </c>
      <c r="B39" s="123">
        <v>2.9438703798319081</v>
      </c>
      <c r="C39" s="123">
        <v>3.3661417038214316</v>
      </c>
      <c r="D39" s="123">
        <v>3.5139420579243952</v>
      </c>
      <c r="E39" s="123">
        <v>3.4701632546148518</v>
      </c>
      <c r="F39" s="123">
        <v>3.6772344631079004</v>
      </c>
      <c r="G39" s="123">
        <v>2.9705789846506225</v>
      </c>
      <c r="H39" s="123">
        <v>3.4443739947803809</v>
      </c>
      <c r="I39" s="123">
        <v>2.9981109641480201</v>
      </c>
      <c r="J39" s="123">
        <v>3.2391492356448226</v>
      </c>
      <c r="K39" s="123">
        <v>4.0878258682832991</v>
      </c>
      <c r="L39" s="123">
        <v>4.1140249298312916</v>
      </c>
      <c r="M39" s="123">
        <v>4.0519299188559916</v>
      </c>
      <c r="N39" s="123">
        <v>4.1693117539189766</v>
      </c>
      <c r="O39" s="123">
        <v>4.0556494395603497</v>
      </c>
      <c r="P39" s="123">
        <v>4.2287214590127196</v>
      </c>
      <c r="Q39" s="123">
        <v>4.0953608816638321</v>
      </c>
      <c r="R39" s="123">
        <v>4.1892485700823361</v>
      </c>
      <c r="S39" s="123">
        <v>4.1946031874998493</v>
      </c>
      <c r="T39" s="123">
        <v>4.1422432171124797</v>
      </c>
      <c r="U39" s="123">
        <v>4.2513891615738935</v>
      </c>
      <c r="V39" s="123">
        <v>4.1884211318943541</v>
      </c>
      <c r="W39" s="123">
        <v>4.6958836917356672</v>
      </c>
      <c r="DA39" s="130" t="s">
        <v>2950</v>
      </c>
    </row>
    <row r="40" spans="1:105" ht="12" customHeight="1" x14ac:dyDescent="0.25">
      <c r="A40" s="97" t="s">
        <v>50</v>
      </c>
      <c r="B40" s="99">
        <v>2.9568738319784007</v>
      </c>
      <c r="C40" s="99">
        <v>3.3860854063746322</v>
      </c>
      <c r="D40" s="99">
        <v>3.5581063925306378</v>
      </c>
      <c r="E40" s="99">
        <v>3.3722840093692028</v>
      </c>
      <c r="F40" s="99">
        <v>3.6482711501759439</v>
      </c>
      <c r="G40" s="99">
        <v>3.0393735156996815</v>
      </c>
      <c r="H40" s="99">
        <v>3.4604840772029895</v>
      </c>
      <c r="I40" s="99">
        <v>3.0094535054704692</v>
      </c>
      <c r="J40" s="99">
        <v>3.2110838784660305</v>
      </c>
      <c r="K40" s="99">
        <v>4.160872016233446</v>
      </c>
      <c r="L40" s="99">
        <v>4.449203469692776</v>
      </c>
      <c r="M40" s="99">
        <v>4.1067753299038579</v>
      </c>
      <c r="N40" s="99">
        <v>3.4917162767904486</v>
      </c>
      <c r="O40" s="99">
        <v>3.4767251799471071</v>
      </c>
      <c r="P40" s="99">
        <v>3.8849365510519869</v>
      </c>
      <c r="Q40" s="99">
        <v>4.3186949475477769</v>
      </c>
      <c r="R40" s="99">
        <v>4.5522553012604714</v>
      </c>
      <c r="S40" s="99">
        <v>4.3657486299504953</v>
      </c>
      <c r="T40" s="99">
        <v>4.0430447311407054</v>
      </c>
      <c r="U40" s="99">
        <v>4.1457888176539504</v>
      </c>
      <c r="V40" s="99">
        <v>4.0208802238970645</v>
      </c>
      <c r="W40" s="99">
        <v>4.9949318439482981</v>
      </c>
      <c r="DA40" s="63" t="s">
        <v>2951</v>
      </c>
    </row>
    <row r="41" spans="1:105" ht="12" customHeight="1" x14ac:dyDescent="0.25">
      <c r="A41" s="109" t="s">
        <v>120</v>
      </c>
      <c r="B41" s="110">
        <v>2.9437848607315256</v>
      </c>
      <c r="C41" s="110">
        <v>3.3660120137874108</v>
      </c>
      <c r="D41" s="110">
        <v>3.5136665696282434</v>
      </c>
      <c r="E41" s="110">
        <v>3.4707478991857568</v>
      </c>
      <c r="F41" s="110">
        <v>3.6774051802686674</v>
      </c>
      <c r="G41" s="110">
        <v>2.9701784582107309</v>
      </c>
      <c r="H41" s="110">
        <v>3.4442851107442052</v>
      </c>
      <c r="I41" s="110">
        <v>2.9980522198684048</v>
      </c>
      <c r="J41" s="110">
        <v>3.2392897420253384</v>
      </c>
      <c r="K41" s="110">
        <v>4.0874485537193666</v>
      </c>
      <c r="L41" s="110">
        <v>4.1123817281960946</v>
      </c>
      <c r="M41" s="110">
        <v>4.0516866436406502</v>
      </c>
      <c r="N41" s="110">
        <v>4.1712208242900131</v>
      </c>
      <c r="O41" s="110">
        <v>4.0567266695752364</v>
      </c>
      <c r="P41" s="110">
        <v>4.2292978648464272</v>
      </c>
      <c r="Q41" s="110">
        <v>4.0949456380938454</v>
      </c>
      <c r="R41" s="110">
        <v>4.1885268445189165</v>
      </c>
      <c r="S41" s="110">
        <v>4.1942537234045716</v>
      </c>
      <c r="T41" s="110">
        <v>4.1424414006559918</v>
      </c>
      <c r="U41" s="110">
        <v>4.2515694031247602</v>
      </c>
      <c r="V41" s="110">
        <v>4.1886928382118036</v>
      </c>
      <c r="W41" s="110">
        <v>4.6953995928991867</v>
      </c>
      <c r="DA41" s="60" t="s">
        <v>2952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125.47104683777677</v>
      </c>
      <c r="C43" s="118">
        <f t="shared" si="14"/>
        <v>125.22791503474647</v>
      </c>
      <c r="D43" s="118">
        <f t="shared" si="14"/>
        <v>121.64339683742399</v>
      </c>
      <c r="E43" s="118">
        <f t="shared" si="14"/>
        <v>122.395025148903</v>
      </c>
      <c r="F43" s="118">
        <f t="shared" si="14"/>
        <v>121.9933971426327</v>
      </c>
      <c r="G43" s="118">
        <f t="shared" si="14"/>
        <v>119.69854784894291</v>
      </c>
      <c r="H43" s="118">
        <f t="shared" si="14"/>
        <v>121.35439472648346</v>
      </c>
      <c r="I43" s="118">
        <f t="shared" si="14"/>
        <v>112.62591248894239</v>
      </c>
      <c r="J43" s="118">
        <f t="shared" si="14"/>
        <v>119.33039897149263</v>
      </c>
      <c r="K43" s="118">
        <f t="shared" si="14"/>
        <v>120.63721243899968</v>
      </c>
      <c r="L43" s="118">
        <f t="shared" si="14"/>
        <v>137.55503383725545</v>
      </c>
      <c r="M43" s="118">
        <f t="shared" si="14"/>
        <v>127.53503197494679</v>
      </c>
      <c r="N43" s="118">
        <f t="shared" si="14"/>
        <v>125.02111404496071</v>
      </c>
      <c r="O43" s="118">
        <f t="shared" si="14"/>
        <v>137.65446017203675</v>
      </c>
      <c r="P43" s="118">
        <f t="shared" si="14"/>
        <v>123.38418577381707</v>
      </c>
      <c r="Q43" s="118">
        <f t="shared" si="14"/>
        <v>131.05900431706735</v>
      </c>
      <c r="R43" s="118">
        <f t="shared" ref="R43:V43" si="15">R44+R47+R49+R58</f>
        <v>134.49280338457203</v>
      </c>
      <c r="S43" s="118">
        <f t="shared" si="15"/>
        <v>138.90501168154347</v>
      </c>
      <c r="T43" s="118">
        <f t="shared" si="15"/>
        <v>128.35325288996927</v>
      </c>
      <c r="U43" s="118">
        <f t="shared" si="15"/>
        <v>133.65954152653484</v>
      </c>
      <c r="V43" s="118">
        <f t="shared" si="15"/>
        <v>141.27318837652439</v>
      </c>
      <c r="W43" s="118">
        <f t="shared" ref="W43" si="16">W44+W47+W49+W58</f>
        <v>153.43514745962574</v>
      </c>
      <c r="DA43" s="129" t="s">
        <v>2953</v>
      </c>
    </row>
    <row r="44" spans="1:105" ht="12.95" customHeight="1" x14ac:dyDescent="0.25">
      <c r="A44" s="121" t="s">
        <v>57</v>
      </c>
      <c r="B44" s="123">
        <f t="shared" ref="B44:Q44" si="17">SUM(B45:B46)</f>
        <v>102.84707050933635</v>
      </c>
      <c r="C44" s="123">
        <f t="shared" si="17"/>
        <v>101.98622072089729</v>
      </c>
      <c r="D44" s="123">
        <f t="shared" si="17"/>
        <v>97.156836555464011</v>
      </c>
      <c r="E44" s="123">
        <f t="shared" si="17"/>
        <v>97.734122813672656</v>
      </c>
      <c r="F44" s="123">
        <f t="shared" si="17"/>
        <v>97.148840900140996</v>
      </c>
      <c r="G44" s="123">
        <f t="shared" si="17"/>
        <v>97.35014454151262</v>
      </c>
      <c r="H44" s="123">
        <f t="shared" si="17"/>
        <v>97.405565338711085</v>
      </c>
      <c r="I44" s="123">
        <f t="shared" si="17"/>
        <v>89.646467957793831</v>
      </c>
      <c r="J44" s="123">
        <f t="shared" si="17"/>
        <v>95.642546222552156</v>
      </c>
      <c r="K44" s="123">
        <f t="shared" si="17"/>
        <v>94.71207870379429</v>
      </c>
      <c r="L44" s="123">
        <f t="shared" si="17"/>
        <v>110.71231480965574</v>
      </c>
      <c r="M44" s="123">
        <f t="shared" si="17"/>
        <v>100.58755717699725</v>
      </c>
      <c r="N44" s="123">
        <f t="shared" si="17"/>
        <v>99.006076652338393</v>
      </c>
      <c r="O44" s="123">
        <f t="shared" si="17"/>
        <v>110.28830280003548</v>
      </c>
      <c r="P44" s="123">
        <f t="shared" si="17"/>
        <v>95.977335440425549</v>
      </c>
      <c r="Q44" s="123">
        <f t="shared" si="17"/>
        <v>104.21723699658259</v>
      </c>
      <c r="R44" s="123">
        <f t="shared" ref="R44:V44" si="18">SUM(R45:R46)</f>
        <v>107.7685365411517</v>
      </c>
      <c r="S44" s="123">
        <f t="shared" si="18"/>
        <v>112.26253569534882</v>
      </c>
      <c r="T44" s="123">
        <f t="shared" si="18"/>
        <v>103.26891548425566</v>
      </c>
      <c r="U44" s="123">
        <f t="shared" si="18"/>
        <v>107.87379275107649</v>
      </c>
      <c r="V44" s="123">
        <f t="shared" si="18"/>
        <v>115.36199929295556</v>
      </c>
      <c r="W44" s="123">
        <f t="shared" ref="W44" si="19">SUM(W45:W46)</f>
        <v>124.4212487592775</v>
      </c>
      <c r="DA44" s="130" t="s">
        <v>2954</v>
      </c>
    </row>
    <row r="45" spans="1:105" ht="12" customHeight="1" x14ac:dyDescent="0.25">
      <c r="A45" s="97" t="s">
        <v>216</v>
      </c>
      <c r="B45" s="99">
        <v>99.988235202124457</v>
      </c>
      <c r="C45" s="99">
        <v>99.2216247527018</v>
      </c>
      <c r="D45" s="99">
        <v>94.604133975323251</v>
      </c>
      <c r="E45" s="99">
        <v>95.226699079393455</v>
      </c>
      <c r="F45" s="99">
        <v>94.733254024042793</v>
      </c>
      <c r="G45" s="99">
        <v>95.209530283128956</v>
      </c>
      <c r="H45" s="99">
        <v>95.251310774716714</v>
      </c>
      <c r="I45" s="99">
        <v>87.73164690773342</v>
      </c>
      <c r="J45" s="99">
        <v>93.624762072291148</v>
      </c>
      <c r="K45" s="99">
        <v>92.731778059007397</v>
      </c>
      <c r="L45" s="99">
        <v>108.41513583841689</v>
      </c>
      <c r="M45" s="99">
        <v>98.52096928393243</v>
      </c>
      <c r="N45" s="99">
        <v>96.990602699145853</v>
      </c>
      <c r="O45" s="99">
        <v>108.06405794808143</v>
      </c>
      <c r="P45" s="99">
        <v>94.05741572033773</v>
      </c>
      <c r="Q45" s="99">
        <v>102.14854473024576</v>
      </c>
      <c r="R45" s="99">
        <v>105.64146474056798</v>
      </c>
      <c r="S45" s="99">
        <v>110.05738163285902</v>
      </c>
      <c r="T45" s="99">
        <v>101.24830516592282</v>
      </c>
      <c r="U45" s="99">
        <v>105.7692380132014</v>
      </c>
      <c r="V45" s="99">
        <v>113.11593137835914</v>
      </c>
      <c r="W45" s="99">
        <v>122.00114661830601</v>
      </c>
      <c r="DA45" s="63" t="s">
        <v>2955</v>
      </c>
    </row>
    <row r="46" spans="1:105" ht="12" customHeight="1" x14ac:dyDescent="0.25">
      <c r="A46" s="97" t="s">
        <v>53</v>
      </c>
      <c r="B46" s="99">
        <v>2.8588353072118848</v>
      </c>
      <c r="C46" s="99">
        <v>2.7645959681954984</v>
      </c>
      <c r="D46" s="99">
        <v>2.5527025801407572</v>
      </c>
      <c r="E46" s="99">
        <v>2.5074237342792074</v>
      </c>
      <c r="F46" s="99">
        <v>2.4155868760981964</v>
      </c>
      <c r="G46" s="99">
        <v>2.1406142583836618</v>
      </c>
      <c r="H46" s="99">
        <v>2.1542545639943773</v>
      </c>
      <c r="I46" s="99">
        <v>1.914821050060413</v>
      </c>
      <c r="J46" s="99">
        <v>2.0177841502610057</v>
      </c>
      <c r="K46" s="99">
        <v>1.980300644786894</v>
      </c>
      <c r="L46" s="99">
        <v>2.2971789712388508</v>
      </c>
      <c r="M46" s="99">
        <v>2.0665878930648192</v>
      </c>
      <c r="N46" s="99">
        <v>2.0154739531925436</v>
      </c>
      <c r="O46" s="99">
        <v>2.2242448519540496</v>
      </c>
      <c r="P46" s="99">
        <v>1.9199197200878211</v>
      </c>
      <c r="Q46" s="99">
        <v>2.0686922663368228</v>
      </c>
      <c r="R46" s="99">
        <v>2.1270718005837255</v>
      </c>
      <c r="S46" s="99">
        <v>2.2051540624898025</v>
      </c>
      <c r="T46" s="99">
        <v>2.0206103183328459</v>
      </c>
      <c r="U46" s="99">
        <v>2.1045547378750973</v>
      </c>
      <c r="V46" s="99">
        <v>2.2460679145964293</v>
      </c>
      <c r="W46" s="99">
        <v>2.4201021409714936</v>
      </c>
      <c r="DA46" s="63" t="s">
        <v>2956</v>
      </c>
    </row>
    <row r="47" spans="1:105" ht="12.95" customHeight="1" x14ac:dyDescent="0.25">
      <c r="A47" s="121" t="s">
        <v>92</v>
      </c>
      <c r="B47" s="123">
        <f t="shared" ref="B47:W47" si="20">B48</f>
        <v>8.3510081855823742E-3</v>
      </c>
      <c r="C47" s="123">
        <f t="shared" si="20"/>
        <v>1.1372665342854627E-2</v>
      </c>
      <c r="D47" s="123">
        <f t="shared" si="20"/>
        <v>1.33348796976893E-2</v>
      </c>
      <c r="E47" s="123">
        <f t="shared" si="20"/>
        <v>2.5423087332838951E-2</v>
      </c>
      <c r="F47" s="123">
        <f t="shared" si="20"/>
        <v>1.7216885568838804E-2</v>
      </c>
      <c r="G47" s="123">
        <f t="shared" si="20"/>
        <v>1.9907007455390952E-2</v>
      </c>
      <c r="H47" s="123">
        <f t="shared" si="20"/>
        <v>2.5776967776100324E-2</v>
      </c>
      <c r="I47" s="123">
        <f t="shared" si="20"/>
        <v>2.7189076602395224E-2</v>
      </c>
      <c r="J47" s="123">
        <f t="shared" si="20"/>
        <v>2.4987625809979586E-2</v>
      </c>
      <c r="K47" s="123">
        <f t="shared" si="20"/>
        <v>2.6329237010207614E-2</v>
      </c>
      <c r="L47" s="123">
        <f t="shared" si="20"/>
        <v>3.1192817343384215E-2</v>
      </c>
      <c r="M47" s="123">
        <f t="shared" si="20"/>
        <v>3.0948020091513848E-2</v>
      </c>
      <c r="N47" s="123">
        <f t="shared" si="20"/>
        <v>3.8847391628719335E-2</v>
      </c>
      <c r="O47" s="123">
        <f t="shared" si="20"/>
        <v>5.2351039216203238E-2</v>
      </c>
      <c r="P47" s="123">
        <f t="shared" si="20"/>
        <v>3.5659567970021906E-2</v>
      </c>
      <c r="Q47" s="123">
        <f t="shared" si="20"/>
        <v>6.4607945708304262E-2</v>
      </c>
      <c r="R47" s="123">
        <f t="shared" si="20"/>
        <v>3.9434868059015353E-2</v>
      </c>
      <c r="S47" s="123">
        <f t="shared" si="20"/>
        <v>5.0672016172754131E-2</v>
      </c>
      <c r="T47" s="123">
        <f t="shared" si="20"/>
        <v>4.744231409864693E-2</v>
      </c>
      <c r="U47" s="123">
        <f t="shared" si="20"/>
        <v>5.1245614992279476E-2</v>
      </c>
      <c r="V47" s="123">
        <f t="shared" si="20"/>
        <v>4.8424445662011699E-2</v>
      </c>
      <c r="W47" s="123">
        <f t="shared" si="20"/>
        <v>3.780357973932779E-2</v>
      </c>
      <c r="DA47" s="130" t="s">
        <v>2957</v>
      </c>
    </row>
    <row r="48" spans="1:105" ht="12" customHeight="1" x14ac:dyDescent="0.25">
      <c r="A48" s="97" t="s">
        <v>53</v>
      </c>
      <c r="B48" s="99">
        <f>RES_hhdet_tesh!B48/RES_summary!B$19</f>
        <v>8.3510081855823742E-3</v>
      </c>
      <c r="C48" s="99">
        <f>RES_hhdet_tesh!C48/RES_summary!C$19</f>
        <v>1.1372665342854627E-2</v>
      </c>
      <c r="D48" s="99">
        <f>RES_hhdet_tesh!D48/RES_summary!D$19</f>
        <v>1.33348796976893E-2</v>
      </c>
      <c r="E48" s="99">
        <f>RES_hhdet_tesh!E48/RES_summary!E$19</f>
        <v>2.5423087332838951E-2</v>
      </c>
      <c r="F48" s="99">
        <f>RES_hhdet_tesh!F48/RES_summary!F$19</f>
        <v>1.7216885568838804E-2</v>
      </c>
      <c r="G48" s="99">
        <f>RES_hhdet_tesh!G48/RES_summary!G$19</f>
        <v>1.9907007455390952E-2</v>
      </c>
      <c r="H48" s="99">
        <f>RES_hhdet_tesh!H48/RES_summary!H$19</f>
        <v>2.5776967776100324E-2</v>
      </c>
      <c r="I48" s="99">
        <f>RES_hhdet_tesh!I48/RES_summary!I$19</f>
        <v>2.7189076602395224E-2</v>
      </c>
      <c r="J48" s="99">
        <f>RES_hhdet_tesh!J48/RES_summary!J$19</f>
        <v>2.4987625809979586E-2</v>
      </c>
      <c r="K48" s="99">
        <f>RES_hhdet_tesh!K48/RES_summary!K$19</f>
        <v>2.6329237010207614E-2</v>
      </c>
      <c r="L48" s="99">
        <f>RES_hhdet_tesh!L48/RES_summary!L$19</f>
        <v>3.1192817343384215E-2</v>
      </c>
      <c r="M48" s="99">
        <f>RES_hhdet_tesh!M48/RES_summary!M$19</f>
        <v>3.0948020091513848E-2</v>
      </c>
      <c r="N48" s="99">
        <f>RES_hhdet_tesh!N48/RES_summary!N$19</f>
        <v>3.8847391628719335E-2</v>
      </c>
      <c r="O48" s="99">
        <f>RES_hhdet_tesh!O48/RES_summary!O$19</f>
        <v>5.2351039216203238E-2</v>
      </c>
      <c r="P48" s="99">
        <f>RES_hhdet_tesh!P48/RES_summary!P$19</f>
        <v>3.5659567970021906E-2</v>
      </c>
      <c r="Q48" s="99">
        <f>RES_hhdet_tesh!Q48/RES_summary!Q$19</f>
        <v>6.4607945708304262E-2</v>
      </c>
      <c r="R48" s="99">
        <f>RES_hhdet_tesh!R48/RES_summary!R$19</f>
        <v>3.9434868059015353E-2</v>
      </c>
      <c r="S48" s="99">
        <f>RES_hhdet_tesh!S48/RES_summary!S$19</f>
        <v>5.0672016172754131E-2</v>
      </c>
      <c r="T48" s="99">
        <f>RES_hhdet_tesh!T48/RES_summary!T$19</f>
        <v>4.744231409864693E-2</v>
      </c>
      <c r="U48" s="99">
        <f>RES_hhdet_tesh!U48/RES_summary!U$19</f>
        <v>5.1245614992279476E-2</v>
      </c>
      <c r="V48" s="99">
        <f>RES_hhdet_tesh!V48/RES_summary!V$19</f>
        <v>4.8424445662011699E-2</v>
      </c>
      <c r="W48" s="99">
        <f>RES_hhdet_tesh!W48/RES_summary!W$19</f>
        <v>3.780357973932779E-2</v>
      </c>
      <c r="DA48" s="63" t="s">
        <v>2958</v>
      </c>
    </row>
    <row r="49" spans="1:105" ht="12" customHeight="1" x14ac:dyDescent="0.25">
      <c r="A49" s="121" t="s">
        <v>55</v>
      </c>
      <c r="B49" s="123">
        <v>19.67175507010796</v>
      </c>
      <c r="C49" s="123">
        <v>19.864182232737523</v>
      </c>
      <c r="D49" s="123">
        <v>20.95929382844368</v>
      </c>
      <c r="E49" s="123">
        <v>21.16528742998522</v>
      </c>
      <c r="F49" s="123">
        <v>21.150095452212945</v>
      </c>
      <c r="G49" s="123">
        <v>19.357939319161495</v>
      </c>
      <c r="H49" s="123">
        <v>20.47868227339525</v>
      </c>
      <c r="I49" s="123">
        <v>19.954145989425456</v>
      </c>
      <c r="J49" s="123">
        <v>20.42370856937551</v>
      </c>
      <c r="K49" s="123">
        <v>21.811035212705914</v>
      </c>
      <c r="L49" s="123">
        <v>22.697849807631972</v>
      </c>
      <c r="M49" s="123">
        <v>22.864668094499638</v>
      </c>
      <c r="N49" s="123">
        <v>21.806599319784784</v>
      </c>
      <c r="O49" s="123">
        <v>23.25823232983829</v>
      </c>
      <c r="P49" s="123">
        <v>23.142588551617365</v>
      </c>
      <c r="Q49" s="123">
        <v>22.68170547417612</v>
      </c>
      <c r="R49" s="123">
        <v>22.495414981214147</v>
      </c>
      <c r="S49" s="123">
        <v>22.397127300448844</v>
      </c>
      <c r="T49" s="123">
        <v>20.8946878723597</v>
      </c>
      <c r="U49" s="123">
        <v>21.483179488167899</v>
      </c>
      <c r="V49" s="123">
        <v>21.674460860861394</v>
      </c>
      <c r="W49" s="123">
        <v>24.279962050587741</v>
      </c>
      <c r="DA49" s="130" t="s">
        <v>2959</v>
      </c>
    </row>
    <row r="50" spans="1:105" ht="12" customHeight="1" x14ac:dyDescent="0.25">
      <c r="A50" s="97" t="s">
        <v>138</v>
      </c>
      <c r="B50" s="99">
        <v>19.783617400756416</v>
      </c>
      <c r="C50" s="99">
        <v>19.648718773290383</v>
      </c>
      <c r="D50" s="99">
        <v>21.009550491365456</v>
      </c>
      <c r="E50" s="99">
        <v>21.354611048959068</v>
      </c>
      <c r="F50" s="99">
        <v>21.290222761669025</v>
      </c>
      <c r="G50" s="99">
        <v>19.303102757241742</v>
      </c>
      <c r="H50" s="99">
        <v>20.669078084915721</v>
      </c>
      <c r="I50" s="99">
        <v>19.671380342213379</v>
      </c>
      <c r="J50" s="99">
        <v>20.532231081871537</v>
      </c>
      <c r="K50" s="99">
        <v>21.530781134969565</v>
      </c>
      <c r="L50" s="99">
        <v>22.727333536795872</v>
      </c>
      <c r="M50" s="99">
        <v>23.390004634543484</v>
      </c>
      <c r="N50" s="99">
        <v>21.000975232287278</v>
      </c>
      <c r="O50" s="99">
        <v>23.383911580659714</v>
      </c>
      <c r="P50" s="99">
        <v>23.461048679971093</v>
      </c>
      <c r="Q50" s="99">
        <v>22.562380725657839</v>
      </c>
      <c r="R50" s="99">
        <v>22.272947366776997</v>
      </c>
      <c r="S50" s="99">
        <v>22.618062286164506</v>
      </c>
      <c r="T50" s="99">
        <v>20.709964018460095</v>
      </c>
      <c r="U50" s="99">
        <v>21.256313042900796</v>
      </c>
      <c r="V50" s="99">
        <v>21.777845131787487</v>
      </c>
      <c r="W50" s="99">
        <v>24.336865888359124</v>
      </c>
      <c r="DA50" s="63" t="s">
        <v>2960</v>
      </c>
    </row>
    <row r="51" spans="1:105" ht="12" customHeight="1" x14ac:dyDescent="0.25">
      <c r="A51" s="97" t="s">
        <v>137</v>
      </c>
      <c r="B51" s="99">
        <v>19.783617400756413</v>
      </c>
      <c r="C51" s="99">
        <v>19.648723479738901</v>
      </c>
      <c r="D51" s="99">
        <v>21.009467391219896</v>
      </c>
      <c r="E51" s="99">
        <v>21.354270516683268</v>
      </c>
      <c r="F51" s="99">
        <v>21.289687768690889</v>
      </c>
      <c r="G51" s="99">
        <v>19.302221199286294</v>
      </c>
      <c r="H51" s="99">
        <v>20.668130831294775</v>
      </c>
      <c r="I51" s="99">
        <v>19.671227935967238</v>
      </c>
      <c r="J51" s="99">
        <v>20.531936930471133</v>
      </c>
      <c r="K51" s="99">
        <v>21.526644875132227</v>
      </c>
      <c r="L51" s="99">
        <v>22.723679717260822</v>
      </c>
      <c r="M51" s="99">
        <v>23.387314251357022</v>
      </c>
      <c r="N51" s="99">
        <v>21.004254715906029</v>
      </c>
      <c r="O51" s="99">
        <v>23.384876371115556</v>
      </c>
      <c r="P51" s="99">
        <v>23.463355166588677</v>
      </c>
      <c r="Q51" s="99">
        <v>22.565028774442585</v>
      </c>
      <c r="R51" s="99">
        <v>22.275750112220571</v>
      </c>
      <c r="S51" s="99">
        <v>22.619593823701603</v>
      </c>
      <c r="T51" s="99">
        <v>20.713320960552064</v>
      </c>
      <c r="U51" s="99">
        <v>21.25746755881006</v>
      </c>
      <c r="V51" s="99">
        <v>21.776184559526577</v>
      </c>
      <c r="W51" s="99">
        <v>24.337905860651517</v>
      </c>
      <c r="DA51" s="63" t="s">
        <v>2961</v>
      </c>
    </row>
    <row r="52" spans="1:105" ht="12" customHeight="1" x14ac:dyDescent="0.25">
      <c r="A52" s="100" t="s">
        <v>216</v>
      </c>
      <c r="B52" s="102">
        <v>7.4074753154182975</v>
      </c>
      <c r="C52" s="102">
        <v>7.322507203318203</v>
      </c>
      <c r="D52" s="102">
        <v>7.8561315016982647</v>
      </c>
      <c r="E52" s="102">
        <v>7.9203128690263433</v>
      </c>
      <c r="F52" s="102">
        <v>7.8820847027868748</v>
      </c>
      <c r="G52" s="102">
        <v>7.1497781014720028</v>
      </c>
      <c r="H52" s="102">
        <v>6.3740817503719711</v>
      </c>
      <c r="I52" s="102">
        <v>6.3928038936255929</v>
      </c>
      <c r="J52" s="102">
        <v>7.2576678119750273</v>
      </c>
      <c r="K52" s="102">
        <v>7.7753898395953751</v>
      </c>
      <c r="L52" s="102">
        <v>7.2440665107070954</v>
      </c>
      <c r="M52" s="102">
        <v>8.1736287123411717</v>
      </c>
      <c r="N52" s="102">
        <v>7.1816429232521326</v>
      </c>
      <c r="O52" s="102">
        <v>6.8591608876986268</v>
      </c>
      <c r="P52" s="102">
        <v>7.0039338606315669</v>
      </c>
      <c r="Q52" s="102">
        <v>5.2813941413783336</v>
      </c>
      <c r="R52" s="102">
        <v>4.6951709386724572</v>
      </c>
      <c r="S52" s="102">
        <v>5.671860843167023</v>
      </c>
      <c r="T52" s="102">
        <v>5.9565356457941609</v>
      </c>
      <c r="U52" s="102">
        <v>6.3040204889698535</v>
      </c>
      <c r="V52" s="102">
        <v>6.6764904102164833</v>
      </c>
      <c r="W52" s="102">
        <v>7.8352365201929333</v>
      </c>
      <c r="DA52" s="131" t="s">
        <v>2962</v>
      </c>
    </row>
    <row r="53" spans="1:105" ht="12" customHeight="1" x14ac:dyDescent="0.25">
      <c r="A53" s="103" t="s">
        <v>52</v>
      </c>
      <c r="B53" s="105">
        <v>12.376142085338117</v>
      </c>
      <c r="C53" s="105">
        <v>12.326216276420702</v>
      </c>
      <c r="D53" s="105">
        <v>13.153335889521633</v>
      </c>
      <c r="E53" s="105">
        <v>13.433957647656928</v>
      </c>
      <c r="F53" s="105">
        <v>13.407603065904013</v>
      </c>
      <c r="G53" s="105">
        <v>12.152443097814288</v>
      </c>
      <c r="H53" s="105">
        <v>14.294049080922807</v>
      </c>
      <c r="I53" s="105">
        <v>13.278424042341641</v>
      </c>
      <c r="J53" s="105">
        <v>13.274269118496104</v>
      </c>
      <c r="K53" s="105">
        <v>13.751255035536852</v>
      </c>
      <c r="L53" s="105">
        <v>15.47961320655372</v>
      </c>
      <c r="M53" s="105">
        <v>15.213685539015854</v>
      </c>
      <c r="N53" s="105">
        <v>13.822611792653893</v>
      </c>
      <c r="O53" s="105">
        <v>16.525715483416931</v>
      </c>
      <c r="P53" s="105">
        <v>16.459421305957108</v>
      </c>
      <c r="Q53" s="105">
        <v>17.283634633064249</v>
      </c>
      <c r="R53" s="105">
        <v>17.580579173548113</v>
      </c>
      <c r="S53" s="105">
        <v>16.947732980534582</v>
      </c>
      <c r="T53" s="105">
        <v>14.756785314757902</v>
      </c>
      <c r="U53" s="105">
        <v>14.953447069840209</v>
      </c>
      <c r="V53" s="105">
        <v>15.099694149310093</v>
      </c>
      <c r="W53" s="105">
        <v>16.502669340458581</v>
      </c>
      <c r="DA53" s="132" t="s">
        <v>2963</v>
      </c>
    </row>
    <row r="54" spans="1:105" ht="12" customHeight="1" x14ac:dyDescent="0.25">
      <c r="A54" s="106" t="s">
        <v>122</v>
      </c>
      <c r="B54" s="102">
        <v>19.517265146380527</v>
      </c>
      <c r="C54" s="102">
        <v>20.150639463212933</v>
      </c>
      <c r="D54" s="102">
        <v>20.893317752462217</v>
      </c>
      <c r="E54" s="102">
        <v>20.923509888421382</v>
      </c>
      <c r="F54" s="102">
        <v>20.960131555190674</v>
      </c>
      <c r="G54" s="102">
        <v>19.428839045816993</v>
      </c>
      <c r="H54" s="102">
        <v>20.222117152493087</v>
      </c>
      <c r="I54" s="102">
        <v>20.331563170679921</v>
      </c>
      <c r="J54" s="102">
        <v>20.278978490831509</v>
      </c>
      <c r="K54" s="102">
        <v>22.189029601583933</v>
      </c>
      <c r="L54" s="102">
        <v>22.656536660252446</v>
      </c>
      <c r="M54" s="102">
        <v>22.131126667221185</v>
      </c>
      <c r="N54" s="102">
        <v>22.897965700873804</v>
      </c>
      <c r="O54" s="102">
        <v>23.085878439561249</v>
      </c>
      <c r="P54" s="102">
        <v>22.725772570926679</v>
      </c>
      <c r="Q54" s="102">
        <v>22.840150638050289</v>
      </c>
      <c r="R54" s="102">
        <v>22.786761363271609</v>
      </c>
      <c r="S54" s="102">
        <v>22.101801423529675</v>
      </c>
      <c r="T54" s="102">
        <v>21.142397978506075</v>
      </c>
      <c r="U54" s="102">
        <v>21.804992631783769</v>
      </c>
      <c r="V54" s="102">
        <v>21.510802165502696</v>
      </c>
      <c r="W54" s="102">
        <v>24.181663620057762</v>
      </c>
      <c r="DA54" s="131" t="s">
        <v>2964</v>
      </c>
    </row>
    <row r="55" spans="1:105" ht="12" customHeight="1" x14ac:dyDescent="0.25">
      <c r="A55" s="107" t="s">
        <v>121</v>
      </c>
      <c r="B55" s="105">
        <v>19.517265146380527</v>
      </c>
      <c r="C55" s="105">
        <v>20.151329810317865</v>
      </c>
      <c r="D55" s="105">
        <v>20.893695298397915</v>
      </c>
      <c r="E55" s="105">
        <v>20.925370255125355</v>
      </c>
      <c r="F55" s="105">
        <v>20.965144719965124</v>
      </c>
      <c r="G55" s="105">
        <v>19.435912152422773</v>
      </c>
      <c r="H55" s="105">
        <v>20.228042428778796</v>
      </c>
      <c r="I55" s="105">
        <v>20.332494494434254</v>
      </c>
      <c r="J55" s="105">
        <v>20.278575412737148</v>
      </c>
      <c r="K55" s="105">
        <v>22.18906817922991</v>
      </c>
      <c r="L55" s="105">
        <v>22.659158579451663</v>
      </c>
      <c r="M55" s="105">
        <v>22.133165727690518</v>
      </c>
      <c r="N55" s="105">
        <v>22.899886782192564</v>
      </c>
      <c r="O55" s="105">
        <v>23.087516636948386</v>
      </c>
      <c r="P55" s="105">
        <v>22.727044404638431</v>
      </c>
      <c r="Q55" s="105">
        <v>22.831399025577323</v>
      </c>
      <c r="R55" s="105">
        <v>22.77988232675435</v>
      </c>
      <c r="S55" s="105">
        <v>22.110432058588721</v>
      </c>
      <c r="T55" s="105">
        <v>21.1445960716797</v>
      </c>
      <c r="U55" s="105">
        <v>21.807916870977746</v>
      </c>
      <c r="V55" s="105">
        <v>21.513015704910803</v>
      </c>
      <c r="W55" s="105">
        <v>24.18355624319609</v>
      </c>
      <c r="DA55" s="132" t="s">
        <v>2965</v>
      </c>
    </row>
    <row r="56" spans="1:105" ht="12" customHeight="1" x14ac:dyDescent="0.25">
      <c r="A56" s="108" t="s">
        <v>53</v>
      </c>
      <c r="B56" s="99">
        <v>7.3071806354298214</v>
      </c>
      <c r="C56" s="99">
        <v>7.5129866086497268</v>
      </c>
      <c r="D56" s="99">
        <v>7.8130955147096586</v>
      </c>
      <c r="E56" s="99">
        <v>7.7581207947271524</v>
      </c>
      <c r="F56" s="99">
        <v>7.7582546829379666</v>
      </c>
      <c r="G56" s="99">
        <v>7.1988386744827864</v>
      </c>
      <c r="H56" s="99">
        <v>6.2313873987037738</v>
      </c>
      <c r="I56" s="99">
        <v>6.6052272472500686</v>
      </c>
      <c r="J56" s="99">
        <v>7.1630785803577712</v>
      </c>
      <c r="K56" s="99">
        <v>8.031033759469306</v>
      </c>
      <c r="L56" s="99">
        <v>7.2317877538994066</v>
      </c>
      <c r="M56" s="99">
        <v>7.6984834893671854</v>
      </c>
      <c r="N56" s="99">
        <v>7.8413244561433348</v>
      </c>
      <c r="O56" s="99">
        <v>6.7842562507563482</v>
      </c>
      <c r="P56" s="99">
        <v>6.7521798881210868</v>
      </c>
      <c r="Q56" s="99">
        <v>5.349571461771669</v>
      </c>
      <c r="R56" s="99">
        <v>4.8191581547926088</v>
      </c>
      <c r="S56" s="99">
        <v>5.5319249368701886</v>
      </c>
      <c r="T56" s="99">
        <v>6.0907823572715341</v>
      </c>
      <c r="U56" s="99">
        <v>6.4905196587826532</v>
      </c>
      <c r="V56" s="99">
        <v>6.592604344174271</v>
      </c>
      <c r="W56" s="99">
        <v>7.7741120994314752</v>
      </c>
      <c r="DA56" s="63" t="s">
        <v>2966</v>
      </c>
    </row>
    <row r="57" spans="1:105" ht="12" customHeight="1" x14ac:dyDescent="0.25">
      <c r="A57" s="108" t="s">
        <v>52</v>
      </c>
      <c r="B57" s="99">
        <v>12.210084510950709</v>
      </c>
      <c r="C57" s="99">
        <v>12.638343201668139</v>
      </c>
      <c r="D57" s="99">
        <v>13.08059978368826</v>
      </c>
      <c r="E57" s="99">
        <v>13.167249460398205</v>
      </c>
      <c r="F57" s="99">
        <v>13.206890037027163</v>
      </c>
      <c r="G57" s="99">
        <v>12.237073477939994</v>
      </c>
      <c r="H57" s="99">
        <v>13.996655030075026</v>
      </c>
      <c r="I57" s="99">
        <v>13.727267247184184</v>
      </c>
      <c r="J57" s="99">
        <v>13.115496832379376</v>
      </c>
      <c r="K57" s="99">
        <v>14.158034419760604</v>
      </c>
      <c r="L57" s="99">
        <v>15.427370825552257</v>
      </c>
      <c r="M57" s="99">
        <v>14.434682238323333</v>
      </c>
      <c r="N57" s="99">
        <v>15.058562326049232</v>
      </c>
      <c r="O57" s="99">
        <v>16.303260386192033</v>
      </c>
      <c r="P57" s="99">
        <v>15.974864516517343</v>
      </c>
      <c r="Q57" s="99">
        <v>17.481827563805656</v>
      </c>
      <c r="R57" s="99">
        <v>17.96072417196174</v>
      </c>
      <c r="S57" s="99">
        <v>16.57850712171853</v>
      </c>
      <c r="T57" s="99">
        <v>15.053813714408163</v>
      </c>
      <c r="U57" s="99">
        <v>15.317397212195095</v>
      </c>
      <c r="V57" s="99">
        <v>14.920411360736535</v>
      </c>
      <c r="W57" s="99">
        <v>16.409444143764617</v>
      </c>
      <c r="DA57" s="63" t="s">
        <v>2967</v>
      </c>
    </row>
    <row r="58" spans="1:105" ht="12" customHeight="1" x14ac:dyDescent="0.25">
      <c r="A58" s="121" t="s">
        <v>54</v>
      </c>
      <c r="B58" s="123">
        <v>2.9438702501468792</v>
      </c>
      <c r="C58" s="123">
        <v>3.3661394157687998</v>
      </c>
      <c r="D58" s="123">
        <v>3.5139315738186121</v>
      </c>
      <c r="E58" s="123">
        <v>3.4701918179122879</v>
      </c>
      <c r="F58" s="123">
        <v>3.6772439047099259</v>
      </c>
      <c r="G58" s="123">
        <v>2.9705569808134169</v>
      </c>
      <c r="H58" s="123">
        <v>3.4443701466010315</v>
      </c>
      <c r="I58" s="123">
        <v>2.9981094651207001</v>
      </c>
      <c r="J58" s="123">
        <v>3.2391565537549809</v>
      </c>
      <c r="K58" s="123">
        <v>4.0877692854892693</v>
      </c>
      <c r="L58" s="123">
        <v>4.1136764026243577</v>
      </c>
      <c r="M58" s="123">
        <v>4.0518586833583896</v>
      </c>
      <c r="N58" s="123">
        <v>4.1695906812088213</v>
      </c>
      <c r="O58" s="123">
        <v>4.0555740029467824</v>
      </c>
      <c r="P58" s="123">
        <v>4.2286022138041384</v>
      </c>
      <c r="Q58" s="123">
        <v>4.0954539006003401</v>
      </c>
      <c r="R58" s="123">
        <v>4.1894169941471731</v>
      </c>
      <c r="S58" s="123">
        <v>4.1946766695730586</v>
      </c>
      <c r="T58" s="123">
        <v>4.142207219255277</v>
      </c>
      <c r="U58" s="123">
        <v>4.2513236722981462</v>
      </c>
      <c r="V58" s="123">
        <v>4.1883037770454274</v>
      </c>
      <c r="W58" s="123">
        <v>4.696133070021169</v>
      </c>
      <c r="DA58" s="130" t="s">
        <v>2968</v>
      </c>
    </row>
    <row r="59" spans="1:105" ht="12" customHeight="1" x14ac:dyDescent="0.25">
      <c r="A59" s="97" t="s">
        <v>50</v>
      </c>
      <c r="B59" s="99">
        <v>2.9568738319784007</v>
      </c>
      <c r="C59" s="99">
        <v>3.3860854063746326</v>
      </c>
      <c r="D59" s="99">
        <v>3.5581063925306378</v>
      </c>
      <c r="E59" s="99">
        <v>3.3722840093692019</v>
      </c>
      <c r="F59" s="99">
        <v>3.6482711501759439</v>
      </c>
      <c r="G59" s="99">
        <v>3.0393735156996824</v>
      </c>
      <c r="H59" s="99">
        <v>3.4604840772029872</v>
      </c>
      <c r="I59" s="99">
        <v>3.0094535054704692</v>
      </c>
      <c r="J59" s="99">
        <v>3.2110838784660283</v>
      </c>
      <c r="K59" s="99">
        <v>4.1608720162334452</v>
      </c>
      <c r="L59" s="99">
        <v>4.4492034696927734</v>
      </c>
      <c r="M59" s="99">
        <v>4.1067753299038596</v>
      </c>
      <c r="N59" s="99">
        <v>3.4917162767904553</v>
      </c>
      <c r="O59" s="99">
        <v>3.4767251799471022</v>
      </c>
      <c r="P59" s="99">
        <v>3.8849365510519918</v>
      </c>
      <c r="Q59" s="99">
        <v>4.3186949475477849</v>
      </c>
      <c r="R59" s="99">
        <v>4.5522553012604634</v>
      </c>
      <c r="S59" s="99">
        <v>4.3657486299504962</v>
      </c>
      <c r="T59" s="99">
        <v>4.0430447311407116</v>
      </c>
      <c r="U59" s="99">
        <v>4.1457888176539468</v>
      </c>
      <c r="V59" s="99">
        <v>4.0208802238970547</v>
      </c>
      <c r="W59" s="99">
        <v>4.9949318439482928</v>
      </c>
      <c r="DA59" s="63" t="s">
        <v>2969</v>
      </c>
    </row>
    <row r="60" spans="1:105" ht="12" customHeight="1" x14ac:dyDescent="0.25">
      <c r="A60" s="109" t="s">
        <v>120</v>
      </c>
      <c r="B60" s="110">
        <v>2.9437848607315256</v>
      </c>
      <c r="C60" s="110">
        <v>3.3660120137874121</v>
      </c>
      <c r="D60" s="110">
        <v>3.5136665696282434</v>
      </c>
      <c r="E60" s="110">
        <v>3.4707478991857577</v>
      </c>
      <c r="F60" s="110">
        <v>3.6774051802686682</v>
      </c>
      <c r="G60" s="110">
        <v>2.97017845821073</v>
      </c>
      <c r="H60" s="110">
        <v>3.4442851107442087</v>
      </c>
      <c r="I60" s="110">
        <v>2.9980522198683999</v>
      </c>
      <c r="J60" s="110">
        <v>3.239289742025333</v>
      </c>
      <c r="K60" s="110">
        <v>4.0874485537193586</v>
      </c>
      <c r="L60" s="110">
        <v>4.1123817281960919</v>
      </c>
      <c r="M60" s="110">
        <v>4.0516866436406653</v>
      </c>
      <c r="N60" s="110">
        <v>4.1712208242900095</v>
      </c>
      <c r="O60" s="110">
        <v>4.056726669575232</v>
      </c>
      <c r="P60" s="110">
        <v>4.229297864846389</v>
      </c>
      <c r="Q60" s="110">
        <v>4.0949456380938649</v>
      </c>
      <c r="R60" s="110">
        <v>4.1885268445189316</v>
      </c>
      <c r="S60" s="110">
        <v>4.1942537234045592</v>
      </c>
      <c r="T60" s="110">
        <v>4.1424414006559989</v>
      </c>
      <c r="U60" s="110">
        <v>4.2515694031247788</v>
      </c>
      <c r="V60" s="110">
        <v>4.1886928382117778</v>
      </c>
      <c r="W60" s="110">
        <v>4.6953995928992045</v>
      </c>
      <c r="DA60" s="60" t="s">
        <v>2970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118.8080401044985</v>
      </c>
      <c r="C62" s="118">
        <f t="shared" si="21"/>
        <v>129.46466020546561</v>
      </c>
      <c r="D62" s="118">
        <f t="shared" si="21"/>
        <v>120.02265730998811</v>
      </c>
      <c r="E62" s="118">
        <f t="shared" si="21"/>
        <v>120.44911949923736</v>
      </c>
      <c r="F62" s="118">
        <f t="shared" si="21"/>
        <v>112.41277448594666</v>
      </c>
      <c r="G62" s="118">
        <f t="shared" si="21"/>
        <v>129.39101049554102</v>
      </c>
      <c r="H62" s="118">
        <f t="shared" si="21"/>
        <v>123.05045965251882</v>
      </c>
      <c r="I62" s="118">
        <f t="shared" si="21"/>
        <v>113.43093663883241</v>
      </c>
      <c r="J62" s="118">
        <f t="shared" si="21"/>
        <v>118.12760853534864</v>
      </c>
      <c r="K62" s="118">
        <f t="shared" si="21"/>
        <v>123.79737362988708</v>
      </c>
      <c r="L62" s="118">
        <f t="shared" si="21"/>
        <v>135.82373072832664</v>
      </c>
      <c r="M62" s="118">
        <f t="shared" si="21"/>
        <v>125.38391992015549</v>
      </c>
      <c r="N62" s="118">
        <f t="shared" si="21"/>
        <v>131.60095009630072</v>
      </c>
      <c r="O62" s="118">
        <f t="shared" si="21"/>
        <v>135.74836381142595</v>
      </c>
      <c r="P62" s="118">
        <f t="shared" si="21"/>
        <v>120.02693926589937</v>
      </c>
      <c r="Q62" s="118">
        <f t="shared" si="21"/>
        <v>129.01699713696732</v>
      </c>
      <c r="R62" s="118">
        <f t="shared" ref="R62:V62" si="22">R63+R66+R68+R77</f>
        <v>139.84074409567322</v>
      </c>
      <c r="S62" s="118">
        <f t="shared" si="22"/>
        <v>137.48304117410672</v>
      </c>
      <c r="T62" s="118">
        <f t="shared" si="22"/>
        <v>127.33129770175799</v>
      </c>
      <c r="U62" s="118">
        <f t="shared" si="22"/>
        <v>135.73661054813863</v>
      </c>
      <c r="V62" s="118">
        <f t="shared" si="22"/>
        <v>138.41796528180916</v>
      </c>
      <c r="W62" s="118">
        <f t="shared" ref="W62" si="23">W63+W66+W68+W77</f>
        <v>151.75484458967611</v>
      </c>
      <c r="DA62" s="129" t="s">
        <v>2971</v>
      </c>
    </row>
    <row r="63" spans="1:105" ht="12.95" customHeight="1" x14ac:dyDescent="0.25">
      <c r="A63" s="121" t="s">
        <v>57</v>
      </c>
      <c r="B63" s="123">
        <f t="shared" ref="B63:Q63" si="24">SUM(B64:B65)</f>
        <v>96.687234482541413</v>
      </c>
      <c r="C63" s="123">
        <f t="shared" si="24"/>
        <v>105.75056263128245</v>
      </c>
      <c r="D63" s="123">
        <f t="shared" si="24"/>
        <v>95.772073185283432</v>
      </c>
      <c r="E63" s="123">
        <f t="shared" si="24"/>
        <v>96.205695696223458</v>
      </c>
      <c r="F63" s="123">
        <f t="shared" si="24"/>
        <v>88.685635475133836</v>
      </c>
      <c r="G63" s="123">
        <f t="shared" si="24"/>
        <v>105.94166765585311</v>
      </c>
      <c r="H63" s="123">
        <f t="shared" si="24"/>
        <v>98.830420973541578</v>
      </c>
      <c r="I63" s="123">
        <f t="shared" si="24"/>
        <v>90.409269184235114</v>
      </c>
      <c r="J63" s="123">
        <f t="shared" si="24"/>
        <v>94.571020196254381</v>
      </c>
      <c r="K63" s="123">
        <f t="shared" si="24"/>
        <v>97.563682476980745</v>
      </c>
      <c r="L63" s="123">
        <f t="shared" si="24"/>
        <v>109.44668753012199</v>
      </c>
      <c r="M63" s="123">
        <f t="shared" si="24"/>
        <v>98.579135828867095</v>
      </c>
      <c r="N63" s="123">
        <f t="shared" si="24"/>
        <v>104.41587997959904</v>
      </c>
      <c r="O63" s="123">
        <f t="shared" si="24"/>
        <v>109.0620318171642</v>
      </c>
      <c r="P63" s="123">
        <f t="shared" si="24"/>
        <v>92.595512508097542</v>
      </c>
      <c r="Q63" s="123">
        <f t="shared" si="24"/>
        <v>102.3691177501412</v>
      </c>
      <c r="R63" s="123">
        <f t="shared" ref="R63:V63" si="25">SUM(R64:R65)</f>
        <v>112.94857947283482</v>
      </c>
      <c r="S63" s="123">
        <f t="shared" si="25"/>
        <v>110.84004416638257</v>
      </c>
      <c r="T63" s="123">
        <f t="shared" si="25"/>
        <v>102.08387298044489</v>
      </c>
      <c r="U63" s="123">
        <f t="shared" si="25"/>
        <v>110.20598905277375</v>
      </c>
      <c r="V63" s="123">
        <f t="shared" si="25"/>
        <v>112.66564739506293</v>
      </c>
      <c r="W63" s="123">
        <f t="shared" ref="W63" si="26">SUM(W64:W65)</f>
        <v>122.40101424158277</v>
      </c>
      <c r="DA63" s="130" t="s">
        <v>2972</v>
      </c>
    </row>
    <row r="64" spans="1:105" ht="12" customHeight="1" x14ac:dyDescent="0.25">
      <c r="A64" s="97" t="s">
        <v>217</v>
      </c>
      <c r="B64" s="99">
        <v>93.999623855165581</v>
      </c>
      <c r="C64" s="99">
        <v>102.8839245990238</v>
      </c>
      <c r="D64" s="99">
        <v>93.255753932896724</v>
      </c>
      <c r="E64" s="99">
        <v>93.737484616849997</v>
      </c>
      <c r="F64" s="99">
        <v>86.480484542119967</v>
      </c>
      <c r="G64" s="99">
        <v>103.6121359904496</v>
      </c>
      <c r="H64" s="99">
        <v>96.644653818416572</v>
      </c>
      <c r="I64" s="99">
        <v>88.4781549340222</v>
      </c>
      <c r="J64" s="99">
        <v>92.575842180165338</v>
      </c>
      <c r="K64" s="99">
        <v>95.523758678864283</v>
      </c>
      <c r="L64" s="99">
        <v>107.17576916392035</v>
      </c>
      <c r="M64" s="99">
        <v>96.553811282469653</v>
      </c>
      <c r="N64" s="99">
        <v>102.29027826388263</v>
      </c>
      <c r="O64" s="99">
        <v>106.86251784646868</v>
      </c>
      <c r="P64" s="99">
        <v>90.743242389947795</v>
      </c>
      <c r="Q64" s="99">
        <v>100.33711029816486</v>
      </c>
      <c r="R64" s="99">
        <v>110.7192670406212</v>
      </c>
      <c r="S64" s="99">
        <v>108.66283186518052</v>
      </c>
      <c r="T64" s="99">
        <v>100.08644978574586</v>
      </c>
      <c r="U64" s="99">
        <v>108.05593452619911</v>
      </c>
      <c r="V64" s="99">
        <v>110.47207674578296</v>
      </c>
      <c r="W64" s="99">
        <v>120.02020742942602</v>
      </c>
      <c r="DA64" s="63" t="s">
        <v>2973</v>
      </c>
    </row>
    <row r="65" spans="1:105" ht="12" customHeight="1" x14ac:dyDescent="0.25">
      <c r="A65" s="97" t="s">
        <v>53</v>
      </c>
      <c r="B65" s="99">
        <v>2.6876106273758316</v>
      </c>
      <c r="C65" s="99">
        <v>2.8666380322586447</v>
      </c>
      <c r="D65" s="99">
        <v>2.5163192523867042</v>
      </c>
      <c r="E65" s="99">
        <v>2.4682110793734648</v>
      </c>
      <c r="F65" s="99">
        <v>2.2051509330138694</v>
      </c>
      <c r="G65" s="99">
        <v>2.3295316654035112</v>
      </c>
      <c r="H65" s="99">
        <v>2.185767155125006</v>
      </c>
      <c r="I65" s="99">
        <v>1.9311142502129199</v>
      </c>
      <c r="J65" s="99">
        <v>1.995178016089036</v>
      </c>
      <c r="K65" s="99">
        <v>2.039923798116456</v>
      </c>
      <c r="L65" s="99">
        <v>2.2709183662016477</v>
      </c>
      <c r="M65" s="99">
        <v>2.0253245463974476</v>
      </c>
      <c r="N65" s="99">
        <v>2.125601715716408</v>
      </c>
      <c r="O65" s="99">
        <v>2.1995139706955245</v>
      </c>
      <c r="P65" s="99">
        <v>1.8522701181497456</v>
      </c>
      <c r="Q65" s="99">
        <v>2.0320074519763476</v>
      </c>
      <c r="R65" s="99">
        <v>2.2293124322136171</v>
      </c>
      <c r="S65" s="99">
        <v>2.177212301202049</v>
      </c>
      <c r="T65" s="99">
        <v>1.997423194699032</v>
      </c>
      <c r="U65" s="99">
        <v>2.1500545265746371</v>
      </c>
      <c r="V65" s="99">
        <v>2.1935706492799829</v>
      </c>
      <c r="W65" s="99">
        <v>2.3808068121567465</v>
      </c>
      <c r="DA65" s="63" t="s">
        <v>2974</v>
      </c>
    </row>
    <row r="66" spans="1:105" ht="12.95" customHeight="1" x14ac:dyDescent="0.25">
      <c r="A66" s="121" t="s">
        <v>92</v>
      </c>
      <c r="B66" s="123">
        <f t="shared" ref="B66:W66" si="27">B67</f>
        <v>8.3520234102813576E-3</v>
      </c>
      <c r="C66" s="123">
        <f t="shared" si="27"/>
        <v>1.1581815207665002E-2</v>
      </c>
      <c r="D66" s="123">
        <f t="shared" si="27"/>
        <v>1.3542108730445684E-2</v>
      </c>
      <c r="E66" s="123">
        <f t="shared" si="27"/>
        <v>2.6672750576645698E-2</v>
      </c>
      <c r="F66" s="123">
        <f t="shared" si="27"/>
        <v>1.8621208513519966E-2</v>
      </c>
      <c r="G66" s="123">
        <f t="shared" si="27"/>
        <v>2.2725688449386466E-2</v>
      </c>
      <c r="H66" s="123">
        <f t="shared" si="27"/>
        <v>3.3241850796299578E-2</v>
      </c>
      <c r="I66" s="123">
        <f t="shared" si="27"/>
        <v>3.7740241544663405E-2</v>
      </c>
      <c r="J66" s="123">
        <f t="shared" si="27"/>
        <v>3.5220860531468855E-2</v>
      </c>
      <c r="K66" s="123">
        <f t="shared" si="27"/>
        <v>3.7088783759829533E-2</v>
      </c>
      <c r="L66" s="123">
        <f t="shared" si="27"/>
        <v>4.2000015631443011E-2</v>
      </c>
      <c r="M66" s="123">
        <f t="shared" si="27"/>
        <v>3.8250149676560333E-2</v>
      </c>
      <c r="N66" s="123">
        <f t="shared" si="27"/>
        <v>4.2259189272618333E-2</v>
      </c>
      <c r="O66" s="123">
        <f t="shared" si="27"/>
        <v>5.0747248093997582E-2</v>
      </c>
      <c r="P66" s="123">
        <f t="shared" si="27"/>
        <v>3.048429703132054E-2</v>
      </c>
      <c r="Q66" s="123">
        <f t="shared" si="27"/>
        <v>5.1843060166005026E-2</v>
      </c>
      <c r="R66" s="123">
        <f t="shared" si="27"/>
        <v>3.2280135622667107E-2</v>
      </c>
      <c r="S66" s="123">
        <f t="shared" si="27"/>
        <v>4.575810064763234E-2</v>
      </c>
      <c r="T66" s="123">
        <f t="shared" si="27"/>
        <v>4.6966523883156093E-2</v>
      </c>
      <c r="U66" s="123">
        <f t="shared" si="27"/>
        <v>5.4629072234395261E-2</v>
      </c>
      <c r="V66" s="123">
        <f t="shared" si="27"/>
        <v>5.6144591733635098E-2</v>
      </c>
      <c r="W66" s="123">
        <f t="shared" si="27"/>
        <v>4.690774318022338E-2</v>
      </c>
      <c r="DA66" s="130" t="s">
        <v>2975</v>
      </c>
    </row>
    <row r="67" spans="1:105" ht="12" customHeight="1" x14ac:dyDescent="0.25">
      <c r="A67" s="97" t="s">
        <v>53</v>
      </c>
      <c r="B67" s="99">
        <f>RES_hhdet_tesh!B67/RES_summary!B$19</f>
        <v>8.3520234102813576E-3</v>
      </c>
      <c r="C67" s="99">
        <f>RES_hhdet_tesh!C67/RES_summary!C$19</f>
        <v>1.1581815207665002E-2</v>
      </c>
      <c r="D67" s="99">
        <f>RES_hhdet_tesh!D67/RES_summary!D$19</f>
        <v>1.3542108730445684E-2</v>
      </c>
      <c r="E67" s="99">
        <f>RES_hhdet_tesh!E67/RES_summary!E$19</f>
        <v>2.6672750576645698E-2</v>
      </c>
      <c r="F67" s="99">
        <f>RES_hhdet_tesh!F67/RES_summary!F$19</f>
        <v>1.8621208513519966E-2</v>
      </c>
      <c r="G67" s="99">
        <f>RES_hhdet_tesh!G67/RES_summary!G$19</f>
        <v>2.2725688449386466E-2</v>
      </c>
      <c r="H67" s="99">
        <f>RES_hhdet_tesh!H67/RES_summary!H$19</f>
        <v>3.3241850796299578E-2</v>
      </c>
      <c r="I67" s="99">
        <f>RES_hhdet_tesh!I67/RES_summary!I$19</f>
        <v>3.7740241544663405E-2</v>
      </c>
      <c r="J67" s="99">
        <f>RES_hhdet_tesh!J67/RES_summary!J$19</f>
        <v>3.5220860531468855E-2</v>
      </c>
      <c r="K67" s="99">
        <f>RES_hhdet_tesh!K67/RES_summary!K$19</f>
        <v>3.7088783759829533E-2</v>
      </c>
      <c r="L67" s="99">
        <f>RES_hhdet_tesh!L67/RES_summary!L$19</f>
        <v>4.2000015631443011E-2</v>
      </c>
      <c r="M67" s="99">
        <f>RES_hhdet_tesh!M67/RES_summary!M$19</f>
        <v>3.8250149676560333E-2</v>
      </c>
      <c r="N67" s="99">
        <f>RES_hhdet_tesh!N67/RES_summary!N$19</f>
        <v>4.2259189272618333E-2</v>
      </c>
      <c r="O67" s="99">
        <f>RES_hhdet_tesh!O67/RES_summary!O$19</f>
        <v>5.0747248093997582E-2</v>
      </c>
      <c r="P67" s="99">
        <f>RES_hhdet_tesh!P67/RES_summary!P$19</f>
        <v>3.048429703132054E-2</v>
      </c>
      <c r="Q67" s="99">
        <f>RES_hhdet_tesh!Q67/RES_summary!Q$19</f>
        <v>5.1843060166005026E-2</v>
      </c>
      <c r="R67" s="99">
        <f>RES_hhdet_tesh!R67/RES_summary!R$19</f>
        <v>3.2280135622667107E-2</v>
      </c>
      <c r="S67" s="99">
        <f>RES_hhdet_tesh!S67/RES_summary!S$19</f>
        <v>4.575810064763234E-2</v>
      </c>
      <c r="T67" s="99">
        <f>RES_hhdet_tesh!T67/RES_summary!T$19</f>
        <v>4.6966523883156093E-2</v>
      </c>
      <c r="U67" s="99">
        <f>RES_hhdet_tesh!U67/RES_summary!U$19</f>
        <v>5.4629072234395261E-2</v>
      </c>
      <c r="V67" s="99">
        <f>RES_hhdet_tesh!V67/RES_summary!V$19</f>
        <v>5.6144591733635098E-2</v>
      </c>
      <c r="W67" s="99">
        <f>RES_hhdet_tesh!W67/RES_summary!W$19</f>
        <v>4.690774318022338E-2</v>
      </c>
      <c r="DA67" s="63" t="s">
        <v>2976</v>
      </c>
    </row>
    <row r="68" spans="1:105" ht="12" customHeight="1" x14ac:dyDescent="0.25">
      <c r="A68" s="121" t="s">
        <v>55</v>
      </c>
      <c r="B68" s="123">
        <v>19.184150465218952</v>
      </c>
      <c r="C68" s="123">
        <v>20.325453733128569</v>
      </c>
      <c r="D68" s="123">
        <v>20.731897613211508</v>
      </c>
      <c r="E68" s="123">
        <v>20.758705319813313</v>
      </c>
      <c r="F68" s="123">
        <v>20.088507015105456</v>
      </c>
      <c r="G68" s="123">
        <v>20.401768942496357</v>
      </c>
      <c r="H68" s="123">
        <v>20.712286625938159</v>
      </c>
      <c r="I68" s="123">
        <v>20.000583861572032</v>
      </c>
      <c r="J68" s="123">
        <v>20.284983901642651</v>
      </c>
      <c r="K68" s="123">
        <v>22.102677624073166</v>
      </c>
      <c r="L68" s="123">
        <v>22.221391318943507</v>
      </c>
      <c r="M68" s="123">
        <v>22.690785147927865</v>
      </c>
      <c r="N68" s="123">
        <v>22.986503331031241</v>
      </c>
      <c r="O68" s="123">
        <v>22.568906153054762</v>
      </c>
      <c r="P68" s="123">
        <v>23.173257213463383</v>
      </c>
      <c r="Q68" s="123">
        <v>22.498339910218139</v>
      </c>
      <c r="R68" s="123">
        <v>22.68479994879268</v>
      </c>
      <c r="S68" s="123">
        <v>22.401145115505248</v>
      </c>
      <c r="T68" s="123">
        <v>21.074808333908475</v>
      </c>
      <c r="U68" s="123">
        <v>21.235199126475514</v>
      </c>
      <c r="V68" s="123">
        <v>21.500681516826376</v>
      </c>
      <c r="W68" s="123">
        <v>24.608594378078397</v>
      </c>
      <c r="DA68" s="130" t="s">
        <v>2977</v>
      </c>
    </row>
    <row r="69" spans="1:105" ht="12" customHeight="1" x14ac:dyDescent="0.25">
      <c r="A69" s="97" t="s">
        <v>134</v>
      </c>
      <c r="B69" s="99">
        <v>18.962975112409524</v>
      </c>
      <c r="C69" s="99">
        <v>20.441354511697185</v>
      </c>
      <c r="D69" s="99">
        <v>20.625202808062625</v>
      </c>
      <c r="E69" s="99">
        <v>20.651007810363261</v>
      </c>
      <c r="F69" s="99">
        <v>19.519764462802989</v>
      </c>
      <c r="G69" s="99">
        <v>21.050904579888488</v>
      </c>
      <c r="H69" s="99">
        <v>21.048975454692435</v>
      </c>
      <c r="I69" s="99">
        <v>19.799512728883187</v>
      </c>
      <c r="J69" s="99">
        <v>20.303099073785283</v>
      </c>
      <c r="K69" s="99">
        <v>22.060917920100746</v>
      </c>
      <c r="L69" s="99">
        <v>21.96564387445164</v>
      </c>
      <c r="M69" s="99">
        <v>23.002310750987853</v>
      </c>
      <c r="N69" s="99">
        <v>23.036353471042059</v>
      </c>
      <c r="O69" s="99">
        <v>22.310089781191348</v>
      </c>
      <c r="P69" s="99">
        <v>23.410973835786155</v>
      </c>
      <c r="Q69" s="99">
        <v>22.343145471496431</v>
      </c>
      <c r="R69" s="99">
        <v>22.66397661807337</v>
      </c>
      <c r="S69" s="99">
        <v>22.582992464290736</v>
      </c>
      <c r="T69" s="99">
        <v>21.065650803197435</v>
      </c>
      <c r="U69" s="99">
        <v>20.978160961319023</v>
      </c>
      <c r="V69" s="99">
        <v>21.528379816948586</v>
      </c>
      <c r="W69" s="99">
        <v>24.829999041181988</v>
      </c>
      <c r="DA69" s="63" t="s">
        <v>2978</v>
      </c>
    </row>
    <row r="70" spans="1:105" ht="12" customHeight="1" x14ac:dyDescent="0.25">
      <c r="A70" s="97" t="s">
        <v>133</v>
      </c>
      <c r="B70" s="99">
        <v>18.962975112409527</v>
      </c>
      <c r="C70" s="99">
        <v>20.441307621461739</v>
      </c>
      <c r="D70" s="99">
        <v>20.625318492975495</v>
      </c>
      <c r="E70" s="99">
        <v>20.650554216766931</v>
      </c>
      <c r="F70" s="99">
        <v>19.519023616549333</v>
      </c>
      <c r="G70" s="99">
        <v>21.046349777300581</v>
      </c>
      <c r="H70" s="99">
        <v>21.0457646435149</v>
      </c>
      <c r="I70" s="99">
        <v>19.79738377979174</v>
      </c>
      <c r="J70" s="99">
        <v>20.300389773091688</v>
      </c>
      <c r="K70" s="99">
        <v>22.055564544688785</v>
      </c>
      <c r="L70" s="99">
        <v>21.962207503120613</v>
      </c>
      <c r="M70" s="99">
        <v>22.998935631989735</v>
      </c>
      <c r="N70" s="99">
        <v>23.035275707568502</v>
      </c>
      <c r="O70" s="99">
        <v>22.310609443544863</v>
      </c>
      <c r="P70" s="99">
        <v>23.409655630806167</v>
      </c>
      <c r="Q70" s="99">
        <v>22.344423351567272</v>
      </c>
      <c r="R70" s="99">
        <v>22.66529654769603</v>
      </c>
      <c r="S70" s="99">
        <v>22.585144354806317</v>
      </c>
      <c r="T70" s="99">
        <v>21.071647516952428</v>
      </c>
      <c r="U70" s="99">
        <v>20.984121504179512</v>
      </c>
      <c r="V70" s="99">
        <v>21.528845709083768</v>
      </c>
      <c r="W70" s="99">
        <v>24.826119881402182</v>
      </c>
      <c r="DA70" s="63" t="s">
        <v>2979</v>
      </c>
    </row>
    <row r="71" spans="1:105" ht="12" customHeight="1" x14ac:dyDescent="0.25">
      <c r="A71" s="100" t="s">
        <v>217</v>
      </c>
      <c r="B71" s="102">
        <v>7.0956707101333736</v>
      </c>
      <c r="C71" s="102">
        <v>7.6227248507342846</v>
      </c>
      <c r="D71" s="102">
        <v>7.7103066484445311</v>
      </c>
      <c r="E71" s="102">
        <v>7.6548827430133501</v>
      </c>
      <c r="F71" s="102">
        <v>7.214567797147212</v>
      </c>
      <c r="G71" s="102">
        <v>7.8141525145738751</v>
      </c>
      <c r="H71" s="102">
        <v>6.4965101891131267</v>
      </c>
      <c r="I71" s="102">
        <v>6.4281280774153293</v>
      </c>
      <c r="J71" s="102">
        <v>7.1734042034228152</v>
      </c>
      <c r="K71" s="102">
        <v>7.9749324972132829</v>
      </c>
      <c r="L71" s="102">
        <v>6.9869893004521</v>
      </c>
      <c r="M71" s="102">
        <v>8.0311712222290375</v>
      </c>
      <c r="N71" s="102">
        <v>7.8927066939291448</v>
      </c>
      <c r="O71" s="102">
        <v>6.5242260018559906</v>
      </c>
      <c r="P71" s="102">
        <v>6.9874002874985521</v>
      </c>
      <c r="Q71" s="102">
        <v>5.2245887335447625</v>
      </c>
      <c r="R71" s="102">
        <v>4.7854548439430618</v>
      </c>
      <c r="S71" s="102">
        <v>5.6624014649001531</v>
      </c>
      <c r="T71" s="102">
        <v>6.0658151032220511</v>
      </c>
      <c r="U71" s="102">
        <v>6.2216286413047399</v>
      </c>
      <c r="V71" s="102">
        <v>6.596977289441492</v>
      </c>
      <c r="W71" s="102">
        <v>8.0018106538815843</v>
      </c>
      <c r="DA71" s="131" t="s">
        <v>2980</v>
      </c>
    </row>
    <row r="72" spans="1:105" ht="12" customHeight="1" x14ac:dyDescent="0.25">
      <c r="A72" s="103" t="s">
        <v>52</v>
      </c>
      <c r="B72" s="105">
        <v>11.867304402276154</v>
      </c>
      <c r="C72" s="105">
        <v>12.818582770727453</v>
      </c>
      <c r="D72" s="105">
        <v>12.915011844530964</v>
      </c>
      <c r="E72" s="105">
        <v>12.995671473753578</v>
      </c>
      <c r="F72" s="105">
        <v>12.304455819402122</v>
      </c>
      <c r="G72" s="105">
        <v>13.232197262726704</v>
      </c>
      <c r="H72" s="105">
        <v>14.549254454401774</v>
      </c>
      <c r="I72" s="105">
        <v>13.36925570237641</v>
      </c>
      <c r="J72" s="105">
        <v>13.126985569668877</v>
      </c>
      <c r="K72" s="105">
        <v>14.080632047475504</v>
      </c>
      <c r="L72" s="105">
        <v>14.975218202668515</v>
      </c>
      <c r="M72" s="105">
        <v>14.967764409760699</v>
      </c>
      <c r="N72" s="105">
        <v>15.142569013639358</v>
      </c>
      <c r="O72" s="105">
        <v>15.786383441688871</v>
      </c>
      <c r="P72" s="105">
        <v>16.422255343307619</v>
      </c>
      <c r="Q72" s="105">
        <v>17.119834618022509</v>
      </c>
      <c r="R72" s="105">
        <v>17.87984170375297</v>
      </c>
      <c r="S72" s="105">
        <v>16.922742889906164</v>
      </c>
      <c r="T72" s="105">
        <v>15.005832413730372</v>
      </c>
      <c r="U72" s="105">
        <v>14.762492862874771</v>
      </c>
      <c r="V72" s="105">
        <v>14.931868419642278</v>
      </c>
      <c r="W72" s="105">
        <v>16.824309227520605</v>
      </c>
      <c r="DA72" s="132" t="s">
        <v>2981</v>
      </c>
    </row>
    <row r="73" spans="1:105" ht="12" customHeight="1" x14ac:dyDescent="0.25">
      <c r="A73" s="106" t="s">
        <v>122</v>
      </c>
      <c r="B73" s="102">
        <v>19.517265146380531</v>
      </c>
      <c r="C73" s="102">
        <v>20.150562064598628</v>
      </c>
      <c r="D73" s="102">
        <v>20.893050956360725</v>
      </c>
      <c r="E73" s="102">
        <v>20.921657113490863</v>
      </c>
      <c r="F73" s="102">
        <v>20.95327485923319</v>
      </c>
      <c r="G73" s="102">
        <v>19.415778124285112</v>
      </c>
      <c r="H73" s="102">
        <v>20.202581421352768</v>
      </c>
      <c r="I73" s="102">
        <v>20.310327307105865</v>
      </c>
      <c r="J73" s="102">
        <v>20.258347872826988</v>
      </c>
      <c r="K73" s="102">
        <v>22.167327517047109</v>
      </c>
      <c r="L73" s="102">
        <v>22.641395583560762</v>
      </c>
      <c r="M73" s="102">
        <v>22.121137922059436</v>
      </c>
      <c r="N73" s="102">
        <v>22.890265088619618</v>
      </c>
      <c r="O73" s="102">
        <v>23.084042610306039</v>
      </c>
      <c r="P73" s="102">
        <v>22.703243443381059</v>
      </c>
      <c r="Q73" s="102">
        <v>22.796156855673864</v>
      </c>
      <c r="R73" s="102">
        <v>22.726254995334759</v>
      </c>
      <c r="S73" s="102">
        <v>22.04700293461627</v>
      </c>
      <c r="T73" s="102">
        <v>21.090149503247204</v>
      </c>
      <c r="U73" s="102">
        <v>21.745617804483086</v>
      </c>
      <c r="V73" s="102">
        <v>21.439141020324904</v>
      </c>
      <c r="W73" s="102">
        <v>24.082828189854318</v>
      </c>
      <c r="DA73" s="131" t="s">
        <v>2982</v>
      </c>
    </row>
    <row r="74" spans="1:105" ht="12" customHeight="1" x14ac:dyDescent="0.25">
      <c r="A74" s="107" t="s">
        <v>121</v>
      </c>
      <c r="B74" s="105">
        <v>19.517265146380527</v>
      </c>
      <c r="C74" s="105">
        <v>20.151247955692376</v>
      </c>
      <c r="D74" s="105">
        <v>20.893433874022637</v>
      </c>
      <c r="E74" s="105">
        <v>20.923025741253092</v>
      </c>
      <c r="F74" s="105">
        <v>20.955361454024196</v>
      </c>
      <c r="G74" s="105">
        <v>19.416130081159359</v>
      </c>
      <c r="H74" s="105">
        <v>20.202995056634037</v>
      </c>
      <c r="I74" s="105">
        <v>20.307329259790432</v>
      </c>
      <c r="J74" s="105">
        <v>20.256015389085501</v>
      </c>
      <c r="K74" s="105">
        <v>22.168804413989733</v>
      </c>
      <c r="L74" s="105">
        <v>22.643195444270656</v>
      </c>
      <c r="M74" s="105">
        <v>22.1210455791079</v>
      </c>
      <c r="N74" s="105">
        <v>22.889621440323769</v>
      </c>
      <c r="O74" s="105">
        <v>23.081185453174427</v>
      </c>
      <c r="P74" s="105">
        <v>22.704966164452184</v>
      </c>
      <c r="Q74" s="105">
        <v>22.790916467770934</v>
      </c>
      <c r="R74" s="105">
        <v>22.721345586333882</v>
      </c>
      <c r="S74" s="105">
        <v>22.059376772215479</v>
      </c>
      <c r="T74" s="105">
        <v>21.095245501215224</v>
      </c>
      <c r="U74" s="105">
        <v>21.750551374698883</v>
      </c>
      <c r="V74" s="105">
        <v>21.442887970602005</v>
      </c>
      <c r="W74" s="105">
        <v>24.08705394568592</v>
      </c>
      <c r="DA74" s="132" t="s">
        <v>2983</v>
      </c>
    </row>
    <row r="75" spans="1:105" ht="12" customHeight="1" x14ac:dyDescent="0.25">
      <c r="A75" s="108" t="s">
        <v>53</v>
      </c>
      <c r="B75" s="99">
        <v>7.3071806354298232</v>
      </c>
      <c r="C75" s="99">
        <v>7.5129560909265312</v>
      </c>
      <c r="D75" s="99">
        <v>7.812997756338782</v>
      </c>
      <c r="E75" s="99">
        <v>7.757251561752815</v>
      </c>
      <c r="F75" s="99">
        <v>7.7546343373684756</v>
      </c>
      <c r="G75" s="99">
        <v>7.1915116224486093</v>
      </c>
      <c r="H75" s="99">
        <v>6.2236713836863515</v>
      </c>
      <c r="I75" s="99">
        <v>6.5970520529275891</v>
      </c>
      <c r="J75" s="99">
        <v>7.1551096171094972</v>
      </c>
      <c r="K75" s="99">
        <v>8.0236995631243619</v>
      </c>
      <c r="L75" s="99">
        <v>7.2266930366745346</v>
      </c>
      <c r="M75" s="99">
        <v>7.6942677904066317</v>
      </c>
      <c r="N75" s="99">
        <v>7.837809422334999</v>
      </c>
      <c r="O75" s="99">
        <v>6.7823958352873088</v>
      </c>
      <c r="P75" s="99">
        <v>6.7456204672524285</v>
      </c>
      <c r="Q75" s="99">
        <v>5.3400860887685582</v>
      </c>
      <c r="R75" s="99">
        <v>4.8067745170764047</v>
      </c>
      <c r="S75" s="99">
        <v>5.5191511470546457</v>
      </c>
      <c r="T75" s="99">
        <v>6.0765667353278774</v>
      </c>
      <c r="U75" s="99">
        <v>6.4734464149906517</v>
      </c>
      <c r="V75" s="99">
        <v>6.5711138933610069</v>
      </c>
      <c r="W75" s="99">
        <v>7.7430902070698879</v>
      </c>
      <c r="DA75" s="63" t="s">
        <v>2984</v>
      </c>
    </row>
    <row r="76" spans="1:105" ht="12" customHeight="1" x14ac:dyDescent="0.25">
      <c r="A76" s="108" t="s">
        <v>52</v>
      </c>
      <c r="B76" s="99">
        <v>12.210084510950708</v>
      </c>
      <c r="C76" s="99">
        <v>12.63829186476584</v>
      </c>
      <c r="D76" s="99">
        <v>13.080436117683858</v>
      </c>
      <c r="E76" s="99">
        <v>13.165774179500273</v>
      </c>
      <c r="F76" s="99">
        <v>13.200727116655719</v>
      </c>
      <c r="G76" s="99">
        <v>12.224618458710752</v>
      </c>
      <c r="H76" s="99">
        <v>13.979323672947686</v>
      </c>
      <c r="I76" s="99">
        <v>13.710277206862845</v>
      </c>
      <c r="J76" s="99">
        <v>13.100905771976008</v>
      </c>
      <c r="K76" s="99">
        <v>14.145104850865369</v>
      </c>
      <c r="L76" s="99">
        <v>15.416502407596122</v>
      </c>
      <c r="M76" s="99">
        <v>14.426777788701267</v>
      </c>
      <c r="N76" s="99">
        <v>15.051812017988773</v>
      </c>
      <c r="O76" s="99">
        <v>16.298789617887117</v>
      </c>
      <c r="P76" s="99">
        <v>15.959345697199753</v>
      </c>
      <c r="Q76" s="99">
        <v>17.450830379002376</v>
      </c>
      <c r="R76" s="99">
        <v>17.914571069257477</v>
      </c>
      <c r="S76" s="99">
        <v>16.540225625160833</v>
      </c>
      <c r="T76" s="99">
        <v>15.018678765887351</v>
      </c>
      <c r="U76" s="99">
        <v>15.277104959708225</v>
      </c>
      <c r="V76" s="99">
        <v>14.871774077241</v>
      </c>
      <c r="W76" s="99">
        <v>16.343963738616029</v>
      </c>
      <c r="DA76" s="63" t="s">
        <v>2985</v>
      </c>
    </row>
    <row r="77" spans="1:105" ht="12" customHeight="1" x14ac:dyDescent="0.25">
      <c r="A77" s="121" t="s">
        <v>54</v>
      </c>
      <c r="B77" s="123">
        <v>2.9283031333278613</v>
      </c>
      <c r="C77" s="123">
        <v>3.3770620258469277</v>
      </c>
      <c r="D77" s="123">
        <v>3.5051444027627223</v>
      </c>
      <c r="E77" s="123">
        <v>3.458045732623924</v>
      </c>
      <c r="F77" s="123">
        <v>3.6200107871938276</v>
      </c>
      <c r="G77" s="123">
        <v>3.0248482087421644</v>
      </c>
      <c r="H77" s="123">
        <v>3.4745102022427785</v>
      </c>
      <c r="I77" s="123">
        <v>2.9833433514805781</v>
      </c>
      <c r="J77" s="123">
        <v>3.2363835769201508</v>
      </c>
      <c r="K77" s="123">
        <v>4.093924745073342</v>
      </c>
      <c r="L77" s="123">
        <v>4.1136518636296833</v>
      </c>
      <c r="M77" s="123">
        <v>4.0757487936839771</v>
      </c>
      <c r="N77" s="123">
        <v>4.1563075963978298</v>
      </c>
      <c r="O77" s="123">
        <v>4.0666785931129716</v>
      </c>
      <c r="P77" s="123">
        <v>4.2276852473071242</v>
      </c>
      <c r="Q77" s="123">
        <v>4.0976964164419796</v>
      </c>
      <c r="R77" s="123">
        <v>4.1750845384230546</v>
      </c>
      <c r="S77" s="123">
        <v>4.1960937915712453</v>
      </c>
      <c r="T77" s="123">
        <v>4.1256498635214616</v>
      </c>
      <c r="U77" s="123">
        <v>4.2407932966549833</v>
      </c>
      <c r="V77" s="123">
        <v>4.1954917781862067</v>
      </c>
      <c r="W77" s="123">
        <v>4.6983282268347093</v>
      </c>
      <c r="DA77" s="130" t="s">
        <v>2986</v>
      </c>
    </row>
    <row r="78" spans="1:105" ht="12" customHeight="1" x14ac:dyDescent="0.25">
      <c r="A78" s="97" t="s">
        <v>192</v>
      </c>
      <c r="B78" s="99">
        <v>2.8673495736959218</v>
      </c>
      <c r="C78" s="99">
        <v>3.4204760893396911</v>
      </c>
      <c r="D78" s="99">
        <v>3.4719105285013376</v>
      </c>
      <c r="E78" s="99">
        <v>3.4090004207075602</v>
      </c>
      <c r="F78" s="99">
        <v>3.400616497069004</v>
      </c>
      <c r="G78" s="99">
        <v>3.2328280753125047</v>
      </c>
      <c r="H78" s="99">
        <v>3.5895807005189635</v>
      </c>
      <c r="I78" s="99">
        <v>2.9276987985268534</v>
      </c>
      <c r="J78" s="99">
        <v>3.2253421658810071</v>
      </c>
      <c r="K78" s="99">
        <v>4.1183952880037511</v>
      </c>
      <c r="L78" s="99">
        <v>4.1184369994321566</v>
      </c>
      <c r="M78" s="99">
        <v>4.1655677056912728</v>
      </c>
      <c r="N78" s="99">
        <v>4.098901079279111</v>
      </c>
      <c r="O78" s="99">
        <v>4.1060921686626326</v>
      </c>
      <c r="P78" s="99">
        <v>4.2208402688443405</v>
      </c>
      <c r="Q78" s="99">
        <v>4.1102712905086802</v>
      </c>
      <c r="R78" s="99">
        <v>4.1078946089366406</v>
      </c>
      <c r="S78" s="99">
        <v>4.2057292976858696</v>
      </c>
      <c r="T78" s="99">
        <v>4.0352334006741479</v>
      </c>
      <c r="U78" s="99">
        <v>4.1829414672495231</v>
      </c>
      <c r="V78" s="99">
        <v>4.2309993853046528</v>
      </c>
      <c r="W78" s="99">
        <v>4.7133889774641409</v>
      </c>
      <c r="DA78" s="63" t="s">
        <v>2987</v>
      </c>
    </row>
    <row r="79" spans="1:105" ht="12" customHeight="1" x14ac:dyDescent="0.25">
      <c r="A79" s="109" t="s">
        <v>120</v>
      </c>
      <c r="B79" s="110">
        <v>2.943784860731526</v>
      </c>
      <c r="C79" s="110">
        <v>3.3660120137874117</v>
      </c>
      <c r="D79" s="110">
        <v>3.5136665696282434</v>
      </c>
      <c r="E79" s="110">
        <v>3.4707478991857568</v>
      </c>
      <c r="F79" s="110">
        <v>3.6774051802686674</v>
      </c>
      <c r="G79" s="110">
        <v>2.9701784582107296</v>
      </c>
      <c r="H79" s="110">
        <v>3.4442851107442065</v>
      </c>
      <c r="I79" s="110">
        <v>2.9980522198684025</v>
      </c>
      <c r="J79" s="110">
        <v>3.2392897420253379</v>
      </c>
      <c r="K79" s="110">
        <v>4.0874485537193666</v>
      </c>
      <c r="L79" s="110">
        <v>4.112381728196091</v>
      </c>
      <c r="M79" s="110">
        <v>4.0516866436406502</v>
      </c>
      <c r="N79" s="110">
        <v>4.1712208242900131</v>
      </c>
      <c r="O79" s="110">
        <v>4.0567266695752409</v>
      </c>
      <c r="P79" s="110">
        <v>4.2292978648464077</v>
      </c>
      <c r="Q79" s="110">
        <v>4.0949456380938614</v>
      </c>
      <c r="R79" s="110">
        <v>4.1885268445189174</v>
      </c>
      <c r="S79" s="110">
        <v>4.1942537234045627</v>
      </c>
      <c r="T79" s="110">
        <v>4.1424414006559962</v>
      </c>
      <c r="U79" s="110">
        <v>4.2515694031247744</v>
      </c>
      <c r="V79" s="110">
        <v>4.1886928382117983</v>
      </c>
      <c r="W79" s="110">
        <v>4.6953995928991743</v>
      </c>
      <c r="DA79" s="60" t="s">
        <v>2988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120.65989562805272</v>
      </c>
      <c r="C81" s="118">
        <f t="shared" si="28"/>
        <v>127.92574741483097</v>
      </c>
      <c r="D81" s="118">
        <f t="shared" si="28"/>
        <v>122.01572629493823</v>
      </c>
      <c r="E81" s="118">
        <f t="shared" si="28"/>
        <v>121.40083759589699</v>
      </c>
      <c r="F81" s="118">
        <f t="shared" si="28"/>
        <v>117.52473336831197</v>
      </c>
      <c r="G81" s="118">
        <f t="shared" si="28"/>
        <v>117.67537573787322</v>
      </c>
      <c r="H81" s="118">
        <f t="shared" si="28"/>
        <v>119.68941754546003</v>
      </c>
      <c r="I81" s="118">
        <f t="shared" si="28"/>
        <v>117.84700838676464</v>
      </c>
      <c r="J81" s="118">
        <f t="shared" si="28"/>
        <v>118.4023514750814</v>
      </c>
      <c r="K81" s="118">
        <f t="shared" si="28"/>
        <v>121.98594627613929</v>
      </c>
      <c r="L81" s="118">
        <f t="shared" si="28"/>
        <v>133.97403289290401</v>
      </c>
      <c r="M81" s="118">
        <f t="shared" si="28"/>
        <v>127.22913997623445</v>
      </c>
      <c r="N81" s="118">
        <f t="shared" si="28"/>
        <v>134.63857815984218</v>
      </c>
      <c r="O81" s="118">
        <f t="shared" si="28"/>
        <v>137.97486253913161</v>
      </c>
      <c r="P81" s="118">
        <f t="shared" si="28"/>
        <v>121.87323520511481</v>
      </c>
      <c r="Q81" s="118">
        <f t="shared" si="28"/>
        <v>130.70454383066078</v>
      </c>
      <c r="R81" s="118">
        <f t="shared" ref="R81:V81" si="29">R82+R85+R87+R100</f>
        <v>135.05021992100671</v>
      </c>
      <c r="S81" s="118">
        <f t="shared" si="29"/>
        <v>137.51986124128061</v>
      </c>
      <c r="T81" s="118">
        <f t="shared" si="29"/>
        <v>128.63842666141571</v>
      </c>
      <c r="U81" s="118">
        <f t="shared" si="29"/>
        <v>133.73023522960534</v>
      </c>
      <c r="V81" s="118">
        <f t="shared" si="29"/>
        <v>135.47919171265468</v>
      </c>
      <c r="W81" s="118">
        <f t="shared" ref="W81" si="30">W82+W85+W87+W100</f>
        <v>162.80062990264082</v>
      </c>
      <c r="DA81" s="129" t="s">
        <v>2989</v>
      </c>
    </row>
    <row r="82" spans="1:105" ht="12.95" customHeight="1" x14ac:dyDescent="0.25">
      <c r="A82" s="121" t="s">
        <v>57</v>
      </c>
      <c r="B82" s="123">
        <f t="shared" ref="B82:Q82" si="31">SUM(B83:B84)</f>
        <v>98.306606406449717</v>
      </c>
      <c r="C82" s="123">
        <f t="shared" si="31"/>
        <v>104.39392255830784</v>
      </c>
      <c r="D82" s="123">
        <f t="shared" si="31"/>
        <v>97.530226017935476</v>
      </c>
      <c r="E82" s="123">
        <f t="shared" si="31"/>
        <v>97.054082275423028</v>
      </c>
      <c r="F82" s="123">
        <f t="shared" si="31"/>
        <v>93.166292165568848</v>
      </c>
      <c r="G82" s="123">
        <f t="shared" si="31"/>
        <v>95.533915549235346</v>
      </c>
      <c r="H82" s="123">
        <f t="shared" si="31"/>
        <v>95.917799914147295</v>
      </c>
      <c r="I82" s="123">
        <f t="shared" si="31"/>
        <v>94.261673347189074</v>
      </c>
      <c r="J82" s="123">
        <f t="shared" si="31"/>
        <v>94.781879296032869</v>
      </c>
      <c r="K82" s="123">
        <f t="shared" si="31"/>
        <v>95.875041694981007</v>
      </c>
      <c r="L82" s="123">
        <f t="shared" si="31"/>
        <v>107.42860951010898</v>
      </c>
      <c r="M82" s="123">
        <f t="shared" si="31"/>
        <v>100.64800341608364</v>
      </c>
      <c r="N82" s="123">
        <f t="shared" si="31"/>
        <v>107.16847294305705</v>
      </c>
      <c r="O82" s="123">
        <f t="shared" si="31"/>
        <v>111.30547960410571</v>
      </c>
      <c r="P82" s="123">
        <f t="shared" si="31"/>
        <v>94.293306049823684</v>
      </c>
      <c r="Q82" s="123">
        <f t="shared" si="31"/>
        <v>103.46951314881805</v>
      </c>
      <c r="R82" s="123">
        <f t="shared" ref="R82:V82" si="32">SUM(R83:R84)</f>
        <v>108.5634157218323</v>
      </c>
      <c r="S82" s="123">
        <f t="shared" si="32"/>
        <v>111.32283790896599</v>
      </c>
      <c r="T82" s="123">
        <f t="shared" si="32"/>
        <v>103.26992327620415</v>
      </c>
      <c r="U82" s="123">
        <f t="shared" si="32"/>
        <v>107.71605715136316</v>
      </c>
      <c r="V82" s="123">
        <f t="shared" si="32"/>
        <v>109.55149414351051</v>
      </c>
      <c r="W82" s="123">
        <f t="shared" ref="W82" si="33">SUM(W83:W84)</f>
        <v>133.9282232913601</v>
      </c>
      <c r="DA82" s="130" t="s">
        <v>2990</v>
      </c>
    </row>
    <row r="83" spans="1:105" ht="12" customHeight="1" x14ac:dyDescent="0.25">
      <c r="A83" s="97" t="s">
        <v>204</v>
      </c>
      <c r="B83" s="99">
        <v>97.195017440083475</v>
      </c>
      <c r="C83" s="99">
        <v>103.24326247630761</v>
      </c>
      <c r="D83" s="99">
        <v>96.48880337819142</v>
      </c>
      <c r="E83" s="99">
        <v>96.042520194769253</v>
      </c>
      <c r="F83" s="99">
        <v>92.225633963390919</v>
      </c>
      <c r="G83" s="99">
        <v>94.682410381306696</v>
      </c>
      <c r="H83" s="99">
        <v>95.057848269128627</v>
      </c>
      <c r="I83" s="99">
        <v>93.445857837348754</v>
      </c>
      <c r="J83" s="99">
        <v>93.971774139094308</v>
      </c>
      <c r="K83" s="99">
        <v>95.063007935463574</v>
      </c>
      <c r="L83" s="99">
        <v>106.52575138395451</v>
      </c>
      <c r="M83" s="99">
        <v>99.810548113599651</v>
      </c>
      <c r="N83" s="99">
        <v>106.2850277470191</v>
      </c>
      <c r="O83" s="99">
        <v>110.39657788526551</v>
      </c>
      <c r="P83" s="99">
        <v>93.529647329475111</v>
      </c>
      <c r="Q83" s="99">
        <v>102.63807072853272</v>
      </c>
      <c r="R83" s="99">
        <v>107.69603960417189</v>
      </c>
      <c r="S83" s="99">
        <v>110.43772797491927</v>
      </c>
      <c r="T83" s="99">
        <v>102.45206974699757</v>
      </c>
      <c r="U83" s="99">
        <v>106.86550998067372</v>
      </c>
      <c r="V83" s="99">
        <v>108.68823411509418</v>
      </c>
      <c r="W83" s="99">
        <v>132.87391046200801</v>
      </c>
      <c r="DA83" s="63" t="s">
        <v>2991</v>
      </c>
    </row>
    <row r="84" spans="1:105" ht="12" customHeight="1" x14ac:dyDescent="0.25">
      <c r="A84" s="97" t="s">
        <v>53</v>
      </c>
      <c r="B84" s="99">
        <v>1.1115889663662424</v>
      </c>
      <c r="C84" s="99">
        <v>1.1506600820002293</v>
      </c>
      <c r="D84" s="99">
        <v>1.0414226397440545</v>
      </c>
      <c r="E84" s="99">
        <v>1.0115620806537715</v>
      </c>
      <c r="F84" s="99">
        <v>0.94065820217793017</v>
      </c>
      <c r="G84" s="99">
        <v>0.85150516792864717</v>
      </c>
      <c r="H84" s="99">
        <v>0.85995164501866861</v>
      </c>
      <c r="I84" s="99">
        <v>0.81581550984031781</v>
      </c>
      <c r="J84" s="99">
        <v>0.81010515693855834</v>
      </c>
      <c r="K84" s="99">
        <v>0.81203375951743439</v>
      </c>
      <c r="L84" s="99">
        <v>0.9028581261544687</v>
      </c>
      <c r="M84" s="99">
        <v>0.83745530248398992</v>
      </c>
      <c r="N84" s="99">
        <v>0.88344519603794702</v>
      </c>
      <c r="O84" s="99">
        <v>0.90890171884020232</v>
      </c>
      <c r="P84" s="99">
        <v>0.76365872034857796</v>
      </c>
      <c r="Q84" s="99">
        <v>0.83144242028532211</v>
      </c>
      <c r="R84" s="99">
        <v>0.86737611766040967</v>
      </c>
      <c r="S84" s="99">
        <v>0.88510993404672234</v>
      </c>
      <c r="T84" s="99">
        <v>0.81785352920659005</v>
      </c>
      <c r="U84" s="99">
        <v>0.85054717068943897</v>
      </c>
      <c r="V84" s="99">
        <v>0.86326002841634042</v>
      </c>
      <c r="W84" s="99">
        <v>1.0543128293520792</v>
      </c>
      <c r="DA84" s="63" t="s">
        <v>2992</v>
      </c>
    </row>
    <row r="85" spans="1:105" ht="12.95" customHeight="1" x14ac:dyDescent="0.25">
      <c r="A85" s="121" t="s">
        <v>92</v>
      </c>
      <c r="B85" s="123">
        <f t="shared" ref="B85:W85" si="34">B86</f>
        <v>8.3517960364415961E-3</v>
      </c>
      <c r="C85" s="123">
        <f t="shared" si="34"/>
        <v>1.1441526090083309E-2</v>
      </c>
      <c r="D85" s="123">
        <f t="shared" si="34"/>
        <v>1.3424630009162733E-2</v>
      </c>
      <c r="E85" s="123">
        <f t="shared" si="34"/>
        <v>2.5601490648774417E-2</v>
      </c>
      <c r="F85" s="123">
        <f t="shared" si="34"/>
        <v>1.7293048889411539E-2</v>
      </c>
      <c r="G85" s="123">
        <f t="shared" si="34"/>
        <v>2.0526807953143468E-2</v>
      </c>
      <c r="H85" s="123">
        <f t="shared" si="34"/>
        <v>2.9011895297791478E-2</v>
      </c>
      <c r="I85" s="123">
        <f t="shared" si="34"/>
        <v>3.313916218677488E-2</v>
      </c>
      <c r="J85" s="123">
        <f t="shared" si="34"/>
        <v>3.2603784516873971E-2</v>
      </c>
      <c r="K85" s="123">
        <f t="shared" si="34"/>
        <v>3.6384229358741207E-2</v>
      </c>
      <c r="L85" s="123">
        <f t="shared" si="34"/>
        <v>4.3149831741933521E-2</v>
      </c>
      <c r="M85" s="123">
        <f t="shared" si="34"/>
        <v>4.1449484595007628E-2</v>
      </c>
      <c r="N85" s="123">
        <f t="shared" si="34"/>
        <v>4.8813908125768274E-2</v>
      </c>
      <c r="O85" s="123">
        <f t="shared" si="34"/>
        <v>6.2659546465827706E-2</v>
      </c>
      <c r="P85" s="123">
        <f t="shared" si="34"/>
        <v>3.8699999606015272E-2</v>
      </c>
      <c r="Q85" s="123">
        <f t="shared" si="34"/>
        <v>6.5576665123758565E-2</v>
      </c>
      <c r="R85" s="123">
        <f t="shared" si="34"/>
        <v>3.7858413495360552E-2</v>
      </c>
      <c r="S85" s="123">
        <f t="shared" si="34"/>
        <v>4.6925811013215822E-2</v>
      </c>
      <c r="T85" s="123">
        <f t="shared" si="34"/>
        <v>4.2898545594559322E-2</v>
      </c>
      <c r="U85" s="123">
        <f t="shared" si="34"/>
        <v>4.6068709691373902E-2</v>
      </c>
      <c r="V85" s="123">
        <f t="shared" si="34"/>
        <v>4.5933426248605511E-2</v>
      </c>
      <c r="W85" s="123">
        <f t="shared" si="34"/>
        <v>3.9534904589056695E-2</v>
      </c>
      <c r="DA85" s="130" t="s">
        <v>2993</v>
      </c>
    </row>
    <row r="86" spans="1:105" ht="12" customHeight="1" x14ac:dyDescent="0.25">
      <c r="A86" s="97" t="s">
        <v>53</v>
      </c>
      <c r="B86" s="99">
        <f>RES_hhdet_tesh!B86/RES_summary!B$19</f>
        <v>8.3517960364415961E-3</v>
      </c>
      <c r="C86" s="99">
        <f>RES_hhdet_tesh!C86/RES_summary!C$19</f>
        <v>1.1441526090083309E-2</v>
      </c>
      <c r="D86" s="99">
        <f>RES_hhdet_tesh!D86/RES_summary!D$19</f>
        <v>1.3424630009162733E-2</v>
      </c>
      <c r="E86" s="99">
        <f>RES_hhdet_tesh!E86/RES_summary!E$19</f>
        <v>2.5601490648774417E-2</v>
      </c>
      <c r="F86" s="99">
        <f>RES_hhdet_tesh!F86/RES_summary!F$19</f>
        <v>1.7293048889411539E-2</v>
      </c>
      <c r="G86" s="99">
        <f>RES_hhdet_tesh!G86/RES_summary!G$19</f>
        <v>2.0526807953143468E-2</v>
      </c>
      <c r="H86" s="99">
        <f>RES_hhdet_tesh!H86/RES_summary!H$19</f>
        <v>2.9011895297791478E-2</v>
      </c>
      <c r="I86" s="99">
        <f>RES_hhdet_tesh!I86/RES_summary!I$19</f>
        <v>3.313916218677488E-2</v>
      </c>
      <c r="J86" s="99">
        <f>RES_hhdet_tesh!J86/RES_summary!J$19</f>
        <v>3.2603784516873971E-2</v>
      </c>
      <c r="K86" s="99">
        <f>RES_hhdet_tesh!K86/RES_summary!K$19</f>
        <v>3.6384229358741207E-2</v>
      </c>
      <c r="L86" s="99">
        <f>RES_hhdet_tesh!L86/RES_summary!L$19</f>
        <v>4.3149831741933521E-2</v>
      </c>
      <c r="M86" s="99">
        <f>RES_hhdet_tesh!M86/RES_summary!M$19</f>
        <v>4.1449484595007628E-2</v>
      </c>
      <c r="N86" s="99">
        <f>RES_hhdet_tesh!N86/RES_summary!N$19</f>
        <v>4.8813908125768274E-2</v>
      </c>
      <c r="O86" s="99">
        <f>RES_hhdet_tesh!O86/RES_summary!O$19</f>
        <v>6.2659546465827706E-2</v>
      </c>
      <c r="P86" s="99">
        <f>RES_hhdet_tesh!P86/RES_summary!P$19</f>
        <v>3.8699999606015272E-2</v>
      </c>
      <c r="Q86" s="99">
        <f>RES_hhdet_tesh!Q86/RES_summary!Q$19</f>
        <v>6.5576665123758565E-2</v>
      </c>
      <c r="R86" s="99">
        <f>RES_hhdet_tesh!R86/RES_summary!R$19</f>
        <v>3.7858413495360552E-2</v>
      </c>
      <c r="S86" s="99">
        <f>RES_hhdet_tesh!S86/RES_summary!S$19</f>
        <v>4.6925811013215822E-2</v>
      </c>
      <c r="T86" s="99">
        <f>RES_hhdet_tesh!T86/RES_summary!T$19</f>
        <v>4.2898545594559322E-2</v>
      </c>
      <c r="U86" s="99">
        <f>RES_hhdet_tesh!U86/RES_summary!U$19</f>
        <v>4.6068709691373902E-2</v>
      </c>
      <c r="V86" s="99">
        <f>RES_hhdet_tesh!V86/RES_summary!V$19</f>
        <v>4.5933426248605511E-2</v>
      </c>
      <c r="W86" s="99">
        <f>RES_hhdet_tesh!W86/RES_summary!W$19</f>
        <v>3.9534904589056695E-2</v>
      </c>
      <c r="DA86" s="63" t="s">
        <v>2994</v>
      </c>
    </row>
    <row r="87" spans="1:105" ht="12" customHeight="1" x14ac:dyDescent="0.25">
      <c r="A87" s="121" t="s">
        <v>55</v>
      </c>
      <c r="B87" s="123">
        <v>19.404937931778694</v>
      </c>
      <c r="C87" s="123">
        <v>20.152773695498905</v>
      </c>
      <c r="D87" s="123">
        <v>20.955019649897828</v>
      </c>
      <c r="E87" s="123">
        <v>20.854917533825251</v>
      </c>
      <c r="F87" s="123">
        <v>20.678153025311538</v>
      </c>
      <c r="G87" s="123">
        <v>19.159040733093384</v>
      </c>
      <c r="H87" s="123">
        <v>20.294313161529637</v>
      </c>
      <c r="I87" s="123">
        <v>20.545492430618921</v>
      </c>
      <c r="J87" s="123">
        <v>20.349385697803452</v>
      </c>
      <c r="K87" s="123">
        <v>21.991456255792073</v>
      </c>
      <c r="L87" s="123">
        <v>22.399865455889291</v>
      </c>
      <c r="M87" s="123">
        <v>22.474237014537408</v>
      </c>
      <c r="N87" s="123">
        <v>23.228528241884828</v>
      </c>
      <c r="O87" s="123">
        <v>22.544249787420199</v>
      </c>
      <c r="P87" s="123">
        <v>23.294555776541415</v>
      </c>
      <c r="Q87" s="123">
        <v>23.065338439695978</v>
      </c>
      <c r="R87" s="123">
        <v>22.287469303502213</v>
      </c>
      <c r="S87" s="123">
        <v>21.955057958612638</v>
      </c>
      <c r="T87" s="123">
        <v>21.194599892711388</v>
      </c>
      <c r="U87" s="123">
        <v>21.723851948824535</v>
      </c>
      <c r="V87" s="123">
        <v>21.693219080202869</v>
      </c>
      <c r="W87" s="123">
        <v>24.134412118278785</v>
      </c>
      <c r="DA87" s="130" t="s">
        <v>2995</v>
      </c>
    </row>
    <row r="88" spans="1:105" ht="12" customHeight="1" x14ac:dyDescent="0.25">
      <c r="A88" s="97" t="s">
        <v>132</v>
      </c>
      <c r="B88" s="99">
        <v>19.285152144099776</v>
      </c>
      <c r="C88" s="99">
        <v>20.180079607396149</v>
      </c>
      <c r="D88" s="99">
        <v>21.005933299171176</v>
      </c>
      <c r="E88" s="99">
        <v>20.841903682231997</v>
      </c>
      <c r="F88" s="99">
        <v>20.522832638685287</v>
      </c>
      <c r="G88" s="99">
        <v>18.938460427190229</v>
      </c>
      <c r="H88" s="99">
        <v>20.361159287614782</v>
      </c>
      <c r="I88" s="99">
        <v>20.692331690116891</v>
      </c>
      <c r="J88" s="99">
        <v>20.364063939594082</v>
      </c>
      <c r="K88" s="99">
        <v>21.924740048391371</v>
      </c>
      <c r="L88" s="99">
        <v>22.26605361980543</v>
      </c>
      <c r="M88" s="99">
        <v>22.728840475776042</v>
      </c>
      <c r="N88" s="99">
        <v>23.471675957979258</v>
      </c>
      <c r="O88" s="99">
        <v>22.190532476736504</v>
      </c>
      <c r="P88" s="99">
        <v>23.705445941335633</v>
      </c>
      <c r="Q88" s="99">
        <v>23.222018594273287</v>
      </c>
      <c r="R88" s="99">
        <v>21.938571251918038</v>
      </c>
      <c r="S88" s="99">
        <v>21.840450403592364</v>
      </c>
      <c r="T88" s="99">
        <v>21.219269639898084</v>
      </c>
      <c r="U88" s="99">
        <v>21.668910568626508</v>
      </c>
      <c r="V88" s="99">
        <v>21.817255107814312</v>
      </c>
      <c r="W88" s="99">
        <v>24.152669153027677</v>
      </c>
      <c r="DA88" s="63" t="s">
        <v>2996</v>
      </c>
    </row>
    <row r="89" spans="1:105" ht="12" customHeight="1" x14ac:dyDescent="0.25">
      <c r="A89" s="97" t="s">
        <v>131</v>
      </c>
      <c r="B89" s="99">
        <v>19.285152144099779</v>
      </c>
      <c r="C89" s="99">
        <v>20.18014531890347</v>
      </c>
      <c r="D89" s="99">
        <v>21.006006965504056</v>
      </c>
      <c r="E89" s="99">
        <v>20.841941905473501</v>
      </c>
      <c r="F89" s="99">
        <v>20.522749262891132</v>
      </c>
      <c r="G89" s="99">
        <v>18.937449649725092</v>
      </c>
      <c r="H89" s="99">
        <v>20.360669879253429</v>
      </c>
      <c r="I89" s="99">
        <v>20.691745620404895</v>
      </c>
      <c r="J89" s="99">
        <v>20.363412649913595</v>
      </c>
      <c r="K89" s="99">
        <v>21.921232851900093</v>
      </c>
      <c r="L89" s="99">
        <v>22.264308090566853</v>
      </c>
      <c r="M89" s="99">
        <v>22.727140587123355</v>
      </c>
      <c r="N89" s="99">
        <v>23.471268184069665</v>
      </c>
      <c r="O89" s="99">
        <v>22.191666143656906</v>
      </c>
      <c r="P89" s="99">
        <v>23.704428868532645</v>
      </c>
      <c r="Q89" s="99">
        <v>23.221595086699356</v>
      </c>
      <c r="R89" s="99">
        <v>21.940156945294934</v>
      </c>
      <c r="S89" s="99">
        <v>21.843355167262672</v>
      </c>
      <c r="T89" s="99">
        <v>21.223314230209201</v>
      </c>
      <c r="U89" s="99">
        <v>21.672322988520119</v>
      </c>
      <c r="V89" s="99">
        <v>21.817611608094559</v>
      </c>
      <c r="W89" s="99">
        <v>24.156941699933196</v>
      </c>
      <c r="DA89" s="63" t="s">
        <v>2997</v>
      </c>
    </row>
    <row r="90" spans="1:105" ht="12" customHeight="1" x14ac:dyDescent="0.25">
      <c r="A90" s="100" t="s">
        <v>204</v>
      </c>
      <c r="B90" s="102">
        <v>7.2179998813450537</v>
      </c>
      <c r="C90" s="102">
        <v>7.523629328954704</v>
      </c>
      <c r="D90" s="102">
        <v>7.8547264165698181</v>
      </c>
      <c r="E90" s="102">
        <v>7.7270889321488463</v>
      </c>
      <c r="F90" s="102">
        <v>7.5926366943695482</v>
      </c>
      <c r="G90" s="102">
        <v>7.0112465146805008</v>
      </c>
      <c r="H90" s="102">
        <v>6.2752272222415604</v>
      </c>
      <c r="I90" s="102">
        <v>6.7283005550225701</v>
      </c>
      <c r="J90" s="102">
        <v>7.1966002905127633</v>
      </c>
      <c r="K90" s="102">
        <v>7.9244964061337901</v>
      </c>
      <c r="L90" s="102">
        <v>7.0886528925699182</v>
      </c>
      <c r="M90" s="102">
        <v>7.9314239966854254</v>
      </c>
      <c r="N90" s="102">
        <v>8.0493134734130312</v>
      </c>
      <c r="O90" s="102">
        <v>6.4874358516441806</v>
      </c>
      <c r="P90" s="102">
        <v>7.0817513819644233</v>
      </c>
      <c r="Q90" s="102">
        <v>5.4493166808785372</v>
      </c>
      <c r="R90" s="102">
        <v>4.6232174939705875</v>
      </c>
      <c r="S90" s="102">
        <v>5.4623308561864548</v>
      </c>
      <c r="T90" s="102">
        <v>6.1119507261624548</v>
      </c>
      <c r="U90" s="102">
        <v>6.4353313027317576</v>
      </c>
      <c r="V90" s="102">
        <v>6.6904147636140907</v>
      </c>
      <c r="W90" s="102">
        <v>7.7752065056627906</v>
      </c>
      <c r="DA90" s="131" t="s">
        <v>2998</v>
      </c>
    </row>
    <row r="91" spans="1:105" ht="12" customHeight="1" x14ac:dyDescent="0.25">
      <c r="A91" s="103" t="s">
        <v>52</v>
      </c>
      <c r="B91" s="105">
        <v>12.067152262754723</v>
      </c>
      <c r="C91" s="105">
        <v>12.656515989948764</v>
      </c>
      <c r="D91" s="105">
        <v>13.15128054893424</v>
      </c>
      <c r="E91" s="105">
        <v>13.114852973324657</v>
      </c>
      <c r="F91" s="105">
        <v>12.930112568521583</v>
      </c>
      <c r="G91" s="105">
        <v>11.926203135044593</v>
      </c>
      <c r="H91" s="105">
        <v>14.085442657011871</v>
      </c>
      <c r="I91" s="105">
        <v>13.963445065382325</v>
      </c>
      <c r="J91" s="105">
        <v>13.166812359400828</v>
      </c>
      <c r="K91" s="105">
        <v>13.996736445766301</v>
      </c>
      <c r="L91" s="105">
        <v>15.175655197996933</v>
      </c>
      <c r="M91" s="105">
        <v>14.795716590437927</v>
      </c>
      <c r="N91" s="105">
        <v>15.421954710656632</v>
      </c>
      <c r="O91" s="105">
        <v>15.704230292012726</v>
      </c>
      <c r="P91" s="105">
        <v>16.622677486568222</v>
      </c>
      <c r="Q91" s="105">
        <v>17.772278405820813</v>
      </c>
      <c r="R91" s="105">
        <v>17.316939451324341</v>
      </c>
      <c r="S91" s="105">
        <v>16.381024311076221</v>
      </c>
      <c r="T91" s="105">
        <v>15.111363504046752</v>
      </c>
      <c r="U91" s="105">
        <v>15.236991685788361</v>
      </c>
      <c r="V91" s="105">
        <v>15.127196844480471</v>
      </c>
      <c r="W91" s="105">
        <v>16.381735194270409</v>
      </c>
      <c r="DA91" s="132" t="s">
        <v>2999</v>
      </c>
    </row>
    <row r="92" spans="1:105" ht="12" customHeight="1" x14ac:dyDescent="0.25">
      <c r="A92" s="106" t="s">
        <v>124</v>
      </c>
      <c r="B92" s="102">
        <v>21.283534572319326</v>
      </c>
      <c r="C92" s="102">
        <v>18.855087052664025</v>
      </c>
      <c r="D92" s="102">
        <v>20.415748454594457</v>
      </c>
      <c r="E92" s="102">
        <v>18.709278531665706</v>
      </c>
      <c r="F92" s="102">
        <v>18.67730448838433</v>
      </c>
      <c r="G92" s="102">
        <v>21.463679718374564</v>
      </c>
      <c r="H92" s="102">
        <v>20.0706196133087</v>
      </c>
      <c r="I92" s="102">
        <v>21.41578274576516</v>
      </c>
      <c r="J92" s="102">
        <v>23.460691293679936</v>
      </c>
      <c r="K92" s="102">
        <v>18.870033879259182</v>
      </c>
      <c r="L92" s="102">
        <v>20.735923432079797</v>
      </c>
      <c r="M92" s="102">
        <v>22.492909980594892</v>
      </c>
      <c r="N92" s="102">
        <v>22.908289344236739</v>
      </c>
      <c r="O92" s="102">
        <v>21.866945621564852</v>
      </c>
      <c r="P92" s="102">
        <v>23.490071247199889</v>
      </c>
      <c r="Q92" s="102">
        <v>24.344050929759774</v>
      </c>
      <c r="R92" s="102">
        <v>21.10637401345797</v>
      </c>
      <c r="S92" s="102">
        <v>22.06774172181483</v>
      </c>
      <c r="T92" s="102">
        <v>20.851132407039348</v>
      </c>
      <c r="U92" s="102">
        <v>21.218660418607847</v>
      </c>
      <c r="V92" s="102">
        <v>20.561068991744733</v>
      </c>
      <c r="W92" s="102">
        <v>25.832898991778517</v>
      </c>
      <c r="DA92" s="131" t="s">
        <v>3000</v>
      </c>
    </row>
    <row r="93" spans="1:105" ht="12" customHeight="1" x14ac:dyDescent="0.25">
      <c r="A93" s="107" t="s">
        <v>123</v>
      </c>
      <c r="B93" s="105">
        <v>21.283534572319326</v>
      </c>
      <c r="C93" s="105">
        <v>18.855238940195935</v>
      </c>
      <c r="D93" s="105">
        <v>20.416894337824218</v>
      </c>
      <c r="E93" s="105">
        <v>18.711331763614552</v>
      </c>
      <c r="F93" s="105">
        <v>18.677036889065572</v>
      </c>
      <c r="G93" s="105">
        <v>21.457026375756211</v>
      </c>
      <c r="H93" s="105">
        <v>20.069521991973701</v>
      </c>
      <c r="I93" s="105">
        <v>21.417531275165874</v>
      </c>
      <c r="J93" s="105">
        <v>23.463186443815818</v>
      </c>
      <c r="K93" s="105">
        <v>18.870821573080661</v>
      </c>
      <c r="L93" s="105">
        <v>20.734099462927777</v>
      </c>
      <c r="M93" s="105">
        <v>22.487645450616153</v>
      </c>
      <c r="N93" s="105">
        <v>22.899734287963085</v>
      </c>
      <c r="O93" s="105">
        <v>21.860102907322741</v>
      </c>
      <c r="P93" s="105">
        <v>23.496353444517968</v>
      </c>
      <c r="Q93" s="105">
        <v>24.360172282899978</v>
      </c>
      <c r="R93" s="105">
        <v>21.117041983084079</v>
      </c>
      <c r="S93" s="105">
        <v>22.092062320070202</v>
      </c>
      <c r="T93" s="105">
        <v>20.897096866853264</v>
      </c>
      <c r="U93" s="105">
        <v>21.285524354093088</v>
      </c>
      <c r="V93" s="105">
        <v>20.614984547219333</v>
      </c>
      <c r="W93" s="105">
        <v>25.829566370691865</v>
      </c>
      <c r="DA93" s="132" t="s">
        <v>3001</v>
      </c>
    </row>
    <row r="94" spans="1:105" ht="12" customHeight="1" x14ac:dyDescent="0.25">
      <c r="A94" s="108" t="s">
        <v>50</v>
      </c>
      <c r="B94" s="99">
        <v>7.9759438955337449</v>
      </c>
      <c r="C94" s="99">
        <v>7.0353139286426316</v>
      </c>
      <c r="D94" s="99">
        <v>7.6278249381534096</v>
      </c>
      <c r="E94" s="99">
        <v>6.9251417337622545</v>
      </c>
      <c r="F94" s="99">
        <v>6.8941846859569509</v>
      </c>
      <c r="G94" s="99">
        <v>7.9650729902570232</v>
      </c>
      <c r="H94" s="99">
        <v>6.1748314675855465</v>
      </c>
      <c r="I94" s="99">
        <v>6.9647422755865112</v>
      </c>
      <c r="J94" s="99">
        <v>8.3232620413210121</v>
      </c>
      <c r="K94" s="99">
        <v>6.798841281564731</v>
      </c>
      <c r="L94" s="99">
        <v>6.5652129146063913</v>
      </c>
      <c r="M94" s="99">
        <v>7.8222633238016943</v>
      </c>
      <c r="N94" s="99">
        <v>7.8158218656331764</v>
      </c>
      <c r="O94" s="99">
        <v>6.3337665426928798</v>
      </c>
      <c r="P94" s="99">
        <v>6.9601880419891042</v>
      </c>
      <c r="Q94" s="99">
        <v>5.670778797156677</v>
      </c>
      <c r="R94" s="99">
        <v>4.4584791564903936</v>
      </c>
      <c r="S94" s="99">
        <v>5.5025729218321349</v>
      </c>
      <c r="T94" s="99">
        <v>5.9922604198780354</v>
      </c>
      <c r="U94" s="99">
        <v>6.2150596003153993</v>
      </c>
      <c r="V94" s="99">
        <v>6.1559125460266175</v>
      </c>
      <c r="W94" s="99">
        <v>8.2509572413609273</v>
      </c>
      <c r="DA94" s="63" t="s">
        <v>3002</v>
      </c>
    </row>
    <row r="95" spans="1:105" ht="12" customHeight="1" x14ac:dyDescent="0.25">
      <c r="A95" s="108" t="s">
        <v>52</v>
      </c>
      <c r="B95" s="99">
        <v>13.307590676785578</v>
      </c>
      <c r="C95" s="99">
        <v>11.819925011553305</v>
      </c>
      <c r="D95" s="99">
        <v>12.789069399670806</v>
      </c>
      <c r="E95" s="99">
        <v>11.7861900298523</v>
      </c>
      <c r="F95" s="99">
        <v>11.78285220310862</v>
      </c>
      <c r="G95" s="99">
        <v>13.491953385499189</v>
      </c>
      <c r="H95" s="99">
        <v>13.894690524388157</v>
      </c>
      <c r="I95" s="99">
        <v>14.452788999579365</v>
      </c>
      <c r="J95" s="99">
        <v>15.13992440249481</v>
      </c>
      <c r="K95" s="99">
        <v>12.071980291515931</v>
      </c>
      <c r="L95" s="99">
        <v>14.168886548321382</v>
      </c>
      <c r="M95" s="99">
        <v>14.665382126814462</v>
      </c>
      <c r="N95" s="99">
        <v>15.083912422329909</v>
      </c>
      <c r="O95" s="99">
        <v>15.526336364629863</v>
      </c>
      <c r="P95" s="99">
        <v>16.536165402528862</v>
      </c>
      <c r="Q95" s="99">
        <v>18.689393485743299</v>
      </c>
      <c r="R95" s="99">
        <v>16.658562826593688</v>
      </c>
      <c r="S95" s="99">
        <v>16.589489398238069</v>
      </c>
      <c r="T95" s="99">
        <v>14.904836446975228</v>
      </c>
      <c r="U95" s="99">
        <v>15.07046475377769</v>
      </c>
      <c r="V95" s="99">
        <v>14.459072001192716</v>
      </c>
      <c r="W95" s="99">
        <v>17.578609129330939</v>
      </c>
      <c r="DA95" s="63" t="s">
        <v>3003</v>
      </c>
    </row>
    <row r="96" spans="1:105" ht="12" customHeight="1" x14ac:dyDescent="0.25">
      <c r="A96" s="106" t="s">
        <v>122</v>
      </c>
      <c r="B96" s="102">
        <v>19.517265146380534</v>
      </c>
      <c r="C96" s="102">
        <v>20.150730037337972</v>
      </c>
      <c r="D96" s="102">
        <v>20.8937317437973</v>
      </c>
      <c r="E96" s="102">
        <v>20.923956110516876</v>
      </c>
      <c r="F96" s="102">
        <v>20.956425476186482</v>
      </c>
      <c r="G96" s="102">
        <v>19.419589390241821</v>
      </c>
      <c r="H96" s="102">
        <v>20.201993134333023</v>
      </c>
      <c r="I96" s="102">
        <v>20.302945057701493</v>
      </c>
      <c r="J96" s="102">
        <v>20.247382271164089</v>
      </c>
      <c r="K96" s="102">
        <v>22.153576181876996</v>
      </c>
      <c r="L96" s="102">
        <v>22.622312008922115</v>
      </c>
      <c r="M96" s="102">
        <v>22.100544061224205</v>
      </c>
      <c r="N96" s="102">
        <v>22.87207350872972</v>
      </c>
      <c r="O96" s="102">
        <v>23.069904672483059</v>
      </c>
      <c r="P96" s="102">
        <v>22.707585157538166</v>
      </c>
      <c r="Q96" s="102">
        <v>22.836735061533084</v>
      </c>
      <c r="R96" s="102">
        <v>22.785980899028019</v>
      </c>
      <c r="S96" s="102">
        <v>22.112530609359553</v>
      </c>
      <c r="T96" s="102">
        <v>21.158628127124373</v>
      </c>
      <c r="U96" s="102">
        <v>21.81695211477102</v>
      </c>
      <c r="V96" s="102">
        <v>21.495200559648655</v>
      </c>
      <c r="W96" s="102">
        <v>24.084776918950013</v>
      </c>
      <c r="DA96" s="131" t="s">
        <v>3004</v>
      </c>
    </row>
    <row r="97" spans="1:105" ht="12" customHeight="1" x14ac:dyDescent="0.25">
      <c r="A97" s="107" t="s">
        <v>121</v>
      </c>
      <c r="B97" s="105">
        <v>19.517265146380534</v>
      </c>
      <c r="C97" s="105">
        <v>20.151425199230896</v>
      </c>
      <c r="D97" s="105">
        <v>20.894098128955957</v>
      </c>
      <c r="E97" s="105">
        <v>20.925767854428404</v>
      </c>
      <c r="F97" s="105">
        <v>20.958814692624795</v>
      </c>
      <c r="G97" s="105">
        <v>19.419811968120605</v>
      </c>
      <c r="H97" s="105">
        <v>20.201387480169547</v>
      </c>
      <c r="I97" s="105">
        <v>20.301319683601985</v>
      </c>
      <c r="J97" s="105">
        <v>20.245995040738041</v>
      </c>
      <c r="K97" s="105">
        <v>22.151807039844343</v>
      </c>
      <c r="L97" s="105">
        <v>22.623329428713248</v>
      </c>
      <c r="M97" s="105">
        <v>22.100078566570499</v>
      </c>
      <c r="N97" s="105">
        <v>22.870236296098884</v>
      </c>
      <c r="O97" s="105">
        <v>23.065416799976393</v>
      </c>
      <c r="P97" s="105">
        <v>22.701918303933514</v>
      </c>
      <c r="Q97" s="105">
        <v>22.819517549222379</v>
      </c>
      <c r="R97" s="105">
        <v>22.773700664038188</v>
      </c>
      <c r="S97" s="105">
        <v>22.12388293295615</v>
      </c>
      <c r="T97" s="105">
        <v>21.162233902827936</v>
      </c>
      <c r="U97" s="105">
        <v>21.820762583516643</v>
      </c>
      <c r="V97" s="105">
        <v>21.498227154680404</v>
      </c>
      <c r="W97" s="105">
        <v>24.091846917085359</v>
      </c>
      <c r="DA97" s="132" t="s">
        <v>3005</v>
      </c>
    </row>
    <row r="98" spans="1:105" ht="12" customHeight="1" x14ac:dyDescent="0.25">
      <c r="A98" s="108" t="s">
        <v>53</v>
      </c>
      <c r="B98" s="99">
        <v>7.3071806354298241</v>
      </c>
      <c r="C98" s="99">
        <v>7.5130221723387223</v>
      </c>
      <c r="D98" s="99">
        <v>7.8132461512333196</v>
      </c>
      <c r="E98" s="99">
        <v>7.7582682054244687</v>
      </c>
      <c r="F98" s="99">
        <v>7.7559122252582196</v>
      </c>
      <c r="G98" s="99">
        <v>7.1928753510991505</v>
      </c>
      <c r="H98" s="99">
        <v>6.2231761587154466</v>
      </c>
      <c r="I98" s="99">
        <v>6.5950997781393106</v>
      </c>
      <c r="J98" s="99">
        <v>7.1515700912229594</v>
      </c>
      <c r="K98" s="99">
        <v>8.0175475929523206</v>
      </c>
      <c r="L98" s="99">
        <v>7.2203526949745909</v>
      </c>
      <c r="M98" s="99">
        <v>7.6869749249473269</v>
      </c>
      <c r="N98" s="99">
        <v>7.8311716076181774</v>
      </c>
      <c r="O98" s="99">
        <v>6.7777622237253947</v>
      </c>
      <c r="P98" s="99">
        <v>6.7447149512456184</v>
      </c>
      <c r="Q98" s="99">
        <v>5.3467875409632715</v>
      </c>
      <c r="R98" s="99">
        <v>4.8178504039508185</v>
      </c>
      <c r="S98" s="99">
        <v>5.5352902816603065</v>
      </c>
      <c r="T98" s="99">
        <v>6.0958630024829201</v>
      </c>
      <c r="U98" s="99">
        <v>6.4943428276922806</v>
      </c>
      <c r="V98" s="99">
        <v>6.5880724337331511</v>
      </c>
      <c r="W98" s="99">
        <v>7.7446309687582877</v>
      </c>
      <c r="DA98" s="63" t="s">
        <v>3006</v>
      </c>
    </row>
    <row r="99" spans="1:105" ht="12" customHeight="1" x14ac:dyDescent="0.25">
      <c r="A99" s="108" t="s">
        <v>52</v>
      </c>
      <c r="B99" s="99">
        <v>12.210084510950711</v>
      </c>
      <c r="C99" s="99">
        <v>12.638403026892174</v>
      </c>
      <c r="D99" s="99">
        <v>13.08085197772264</v>
      </c>
      <c r="E99" s="99">
        <v>13.167499649003936</v>
      </c>
      <c r="F99" s="99">
        <v>13.202902467366577</v>
      </c>
      <c r="G99" s="99">
        <v>12.226936617021455</v>
      </c>
      <c r="H99" s="99">
        <v>13.978211321454102</v>
      </c>
      <c r="I99" s="99">
        <v>13.706219905462673</v>
      </c>
      <c r="J99" s="99">
        <v>13.09442494951508</v>
      </c>
      <c r="K99" s="99">
        <v>14.134259446892019</v>
      </c>
      <c r="L99" s="99">
        <v>15.40297673373866</v>
      </c>
      <c r="M99" s="99">
        <v>14.41310364162317</v>
      </c>
      <c r="N99" s="99">
        <v>15.039064688480709</v>
      </c>
      <c r="O99" s="99">
        <v>16.287654576250993</v>
      </c>
      <c r="P99" s="99">
        <v>15.9572033526879</v>
      </c>
      <c r="Q99" s="99">
        <v>17.472730008259106</v>
      </c>
      <c r="R99" s="99">
        <v>17.95585026008737</v>
      </c>
      <c r="S99" s="99">
        <v>16.588592651295844</v>
      </c>
      <c r="T99" s="99">
        <v>15.066370900345015</v>
      </c>
      <c r="U99" s="99">
        <v>15.326419755824364</v>
      </c>
      <c r="V99" s="99">
        <v>14.910154720947245</v>
      </c>
      <c r="W99" s="99">
        <v>16.347215948327072</v>
      </c>
      <c r="DA99" s="63" t="s">
        <v>3007</v>
      </c>
    </row>
    <row r="100" spans="1:105" ht="12" customHeight="1" x14ac:dyDescent="0.25">
      <c r="A100" s="121" t="s">
        <v>54</v>
      </c>
      <c r="B100" s="123">
        <v>2.9399994937878766</v>
      </c>
      <c r="C100" s="123">
        <v>3.3676096349341358</v>
      </c>
      <c r="D100" s="123">
        <v>3.5170559970957624</v>
      </c>
      <c r="E100" s="123">
        <v>3.4662362959999347</v>
      </c>
      <c r="F100" s="123">
        <v>3.6629951285421627</v>
      </c>
      <c r="G100" s="123">
        <v>2.9618926475913532</v>
      </c>
      <c r="H100" s="123">
        <v>3.4482925744853152</v>
      </c>
      <c r="I100" s="123">
        <v>3.0067034467698801</v>
      </c>
      <c r="J100" s="123">
        <v>3.2384826967282017</v>
      </c>
      <c r="K100" s="123">
        <v>4.0830640960074671</v>
      </c>
      <c r="L100" s="123">
        <v>4.1024080951638178</v>
      </c>
      <c r="M100" s="123">
        <v>4.0654500610183968</v>
      </c>
      <c r="N100" s="123">
        <v>4.1927630667745586</v>
      </c>
      <c r="O100" s="123">
        <v>4.0624736011398461</v>
      </c>
      <c r="P100" s="123">
        <v>4.2466733791436946</v>
      </c>
      <c r="Q100" s="123">
        <v>4.1041155770229905</v>
      </c>
      <c r="R100" s="123">
        <v>4.1614764821768464</v>
      </c>
      <c r="S100" s="123">
        <v>4.1950395626887653</v>
      </c>
      <c r="T100" s="123">
        <v>4.131004946905616</v>
      </c>
      <c r="U100" s="123">
        <v>4.2442574197262708</v>
      </c>
      <c r="V100" s="123">
        <v>4.1885450626926968</v>
      </c>
      <c r="W100" s="123">
        <v>4.6984595884128826</v>
      </c>
      <c r="DA100" s="130" t="s">
        <v>3008</v>
      </c>
    </row>
    <row r="101" spans="1:105" ht="12" customHeight="1" x14ac:dyDescent="0.25">
      <c r="A101" s="97" t="s">
        <v>207</v>
      </c>
      <c r="B101" s="99">
        <v>2.9158501955613474</v>
      </c>
      <c r="C101" s="99">
        <v>3.3767687479761164</v>
      </c>
      <c r="D101" s="99">
        <v>3.5363971310956295</v>
      </c>
      <c r="E101" s="99">
        <v>3.4419474355793365</v>
      </c>
      <c r="F101" s="99">
        <v>3.5762188129109114</v>
      </c>
      <c r="G101" s="99">
        <v>2.9093987667477688</v>
      </c>
      <c r="H101" s="99">
        <v>3.4720055995452421</v>
      </c>
      <c r="I101" s="99">
        <v>3.0587341502186036</v>
      </c>
      <c r="J101" s="99">
        <v>3.2343749758516069</v>
      </c>
      <c r="K101" s="99">
        <v>4.0546651612726139</v>
      </c>
      <c r="L101" s="99">
        <v>4.0349697084292364</v>
      </c>
      <c r="M101" s="99">
        <v>4.1453531281536069</v>
      </c>
      <c r="N101" s="99">
        <v>4.3282447653221521</v>
      </c>
      <c r="O101" s="99">
        <v>4.1045489384822504</v>
      </c>
      <c r="P101" s="99">
        <v>4.3654533774237816</v>
      </c>
      <c r="Q101" s="99">
        <v>4.166371326457754</v>
      </c>
      <c r="R101" s="99">
        <v>3.9340917912882651</v>
      </c>
      <c r="S101" s="99">
        <v>4.1980250429185926</v>
      </c>
      <c r="T101" s="99">
        <v>4.0280155985324182</v>
      </c>
      <c r="U101" s="99">
        <v>4.1785877769802173</v>
      </c>
      <c r="V101" s="99">
        <v>4.1909602959286927</v>
      </c>
      <c r="W101" s="99">
        <v>4.7199081115558092</v>
      </c>
      <c r="DA101" s="63" t="s">
        <v>3009</v>
      </c>
    </row>
    <row r="102" spans="1:105" ht="12" customHeight="1" x14ac:dyDescent="0.25">
      <c r="A102" s="97" t="s">
        <v>50</v>
      </c>
      <c r="B102" s="99">
        <v>2.9568738319784007</v>
      </c>
      <c r="C102" s="99">
        <v>3.3860854063746335</v>
      </c>
      <c r="D102" s="99">
        <v>3.5581063925306382</v>
      </c>
      <c r="E102" s="99">
        <v>3.3722840093692019</v>
      </c>
      <c r="F102" s="99">
        <v>3.6482711501759435</v>
      </c>
      <c r="G102" s="99">
        <v>3.0393735156996824</v>
      </c>
      <c r="H102" s="99">
        <v>3.4604840772029886</v>
      </c>
      <c r="I102" s="99">
        <v>3.0094535054704692</v>
      </c>
      <c r="J102" s="99">
        <v>3.2110838784660296</v>
      </c>
      <c r="K102" s="99">
        <v>4.1608720162334478</v>
      </c>
      <c r="L102" s="99">
        <v>4.4492034696927751</v>
      </c>
      <c r="M102" s="99">
        <v>4.1067753299038623</v>
      </c>
      <c r="N102" s="99">
        <v>3.4917162767904513</v>
      </c>
      <c r="O102" s="99">
        <v>3.4767251799471031</v>
      </c>
      <c r="P102" s="99">
        <v>3.8849365510519882</v>
      </c>
      <c r="Q102" s="99">
        <v>4.3186949475477832</v>
      </c>
      <c r="R102" s="99">
        <v>4.5522553012604634</v>
      </c>
      <c r="S102" s="99">
        <v>4.3657486299504953</v>
      </c>
      <c r="T102" s="99">
        <v>4.0430447311407036</v>
      </c>
      <c r="U102" s="99">
        <v>4.1457888176539406</v>
      </c>
      <c r="V102" s="99">
        <v>4.0208802238970627</v>
      </c>
      <c r="W102" s="99">
        <v>4.9949318439482928</v>
      </c>
      <c r="DA102" s="63" t="s">
        <v>3010</v>
      </c>
    </row>
    <row r="103" spans="1:105" ht="12" customHeight="1" x14ac:dyDescent="0.25">
      <c r="A103" s="109" t="s">
        <v>120</v>
      </c>
      <c r="B103" s="110">
        <v>2.943784860731526</v>
      </c>
      <c r="C103" s="110">
        <v>3.3660120137874117</v>
      </c>
      <c r="D103" s="110">
        <v>3.513666569628243</v>
      </c>
      <c r="E103" s="110">
        <v>3.4707478991857568</v>
      </c>
      <c r="F103" s="110">
        <v>3.6774051802686678</v>
      </c>
      <c r="G103" s="110">
        <v>2.97017845821073</v>
      </c>
      <c r="H103" s="110">
        <v>3.4442851107442056</v>
      </c>
      <c r="I103" s="110">
        <v>2.9980522198684025</v>
      </c>
      <c r="J103" s="110">
        <v>3.2392897420253348</v>
      </c>
      <c r="K103" s="110">
        <v>4.0874485537193621</v>
      </c>
      <c r="L103" s="110">
        <v>4.1123817281960902</v>
      </c>
      <c r="M103" s="110">
        <v>4.0516866436406538</v>
      </c>
      <c r="N103" s="110">
        <v>4.171220824290014</v>
      </c>
      <c r="O103" s="110">
        <v>4.0567266695752373</v>
      </c>
      <c r="P103" s="110">
        <v>4.2292978648464103</v>
      </c>
      <c r="Q103" s="110">
        <v>4.0949456380938587</v>
      </c>
      <c r="R103" s="110">
        <v>4.1885268445189245</v>
      </c>
      <c r="S103" s="110">
        <v>4.1942537234045618</v>
      </c>
      <c r="T103" s="110">
        <v>4.1424414006559873</v>
      </c>
      <c r="U103" s="110">
        <v>4.2515694031247762</v>
      </c>
      <c r="V103" s="110">
        <v>4.1886928382117947</v>
      </c>
      <c r="W103" s="110">
        <v>4.695399592899177</v>
      </c>
      <c r="DA103" s="60" t="s">
        <v>3011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3012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3013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3014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3015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3016</v>
      </c>
    </row>
    <row r="110" spans="1:105" ht="12" customHeight="1" x14ac:dyDescent="0.25">
      <c r="A110" s="97" t="s">
        <v>53</v>
      </c>
      <c r="B110" s="99">
        <f>RES_hhdet_tesh!B110/RES_summary!B$19</f>
        <v>0</v>
      </c>
      <c r="C110" s="99">
        <f>RES_hhdet_tesh!C110/RES_summary!C$19</f>
        <v>0</v>
      </c>
      <c r="D110" s="99">
        <f>RES_hhdet_tesh!D110/RES_summary!D$19</f>
        <v>0</v>
      </c>
      <c r="E110" s="99">
        <f>RES_hhdet_tesh!E110/RES_summary!E$19</f>
        <v>0</v>
      </c>
      <c r="F110" s="99">
        <f>RES_hhdet_tesh!F110/RES_summary!F$19</f>
        <v>0</v>
      </c>
      <c r="G110" s="99">
        <f>RES_hhdet_tesh!G110/RES_summary!G$19</f>
        <v>0</v>
      </c>
      <c r="H110" s="99">
        <f>RES_hhdet_tesh!H110/RES_summary!H$19</f>
        <v>0</v>
      </c>
      <c r="I110" s="99">
        <f>RES_hhdet_tesh!I110/RES_summary!I$19</f>
        <v>0</v>
      </c>
      <c r="J110" s="99">
        <f>RES_hhdet_tesh!J110/RES_summary!J$19</f>
        <v>0</v>
      </c>
      <c r="K110" s="99">
        <f>RES_hhdet_tesh!K110/RES_summary!K$19</f>
        <v>0</v>
      </c>
      <c r="L110" s="99">
        <f>RES_hhdet_tesh!L110/RES_summary!L$19</f>
        <v>0</v>
      </c>
      <c r="M110" s="99">
        <f>RES_hhdet_tesh!M110/RES_summary!M$19</f>
        <v>0</v>
      </c>
      <c r="N110" s="99">
        <f>RES_hhdet_tesh!N110/RES_summary!N$19</f>
        <v>0</v>
      </c>
      <c r="O110" s="99">
        <f>RES_hhdet_tesh!O110/RES_summary!O$19</f>
        <v>0</v>
      </c>
      <c r="P110" s="99">
        <f>RES_hhdet_tesh!P110/RES_summary!P$19</f>
        <v>0</v>
      </c>
      <c r="Q110" s="99">
        <f>RES_hhdet_tesh!Q110/RES_summary!Q$19</f>
        <v>0</v>
      </c>
      <c r="R110" s="99">
        <f>RES_hhdet_tesh!R110/RES_summary!R$19</f>
        <v>0</v>
      </c>
      <c r="S110" s="99">
        <f>RES_hhdet_tesh!S110/RES_summary!S$19</f>
        <v>0</v>
      </c>
      <c r="T110" s="99">
        <f>RES_hhdet_tesh!T110/RES_summary!T$19</f>
        <v>0</v>
      </c>
      <c r="U110" s="99">
        <f>RES_hhdet_tesh!U110/RES_summary!U$19</f>
        <v>0</v>
      </c>
      <c r="V110" s="99">
        <f>RES_hhdet_tesh!V110/RES_summary!V$19</f>
        <v>0</v>
      </c>
      <c r="W110" s="99">
        <f>RES_hhdet_tesh!W110/RES_summary!W$19</f>
        <v>0</v>
      </c>
      <c r="DA110" s="63" t="s">
        <v>3017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3018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3019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3020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3021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3022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3023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3024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3025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3026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3027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3028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3029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120.3145487260027</v>
      </c>
      <c r="C124" s="118">
        <f t="shared" si="42"/>
        <v>128.35273877318514</v>
      </c>
      <c r="D124" s="118">
        <f t="shared" si="42"/>
        <v>118.45403822286977</v>
      </c>
      <c r="E124" s="118">
        <f t="shared" si="42"/>
        <v>123.7924346854664</v>
      </c>
      <c r="F124" s="118">
        <f t="shared" si="42"/>
        <v>133.42791054986361</v>
      </c>
      <c r="G124" s="118">
        <f t="shared" si="42"/>
        <v>113.37686927182922</v>
      </c>
      <c r="H124" s="118">
        <f t="shared" si="42"/>
        <v>109.00954555951178</v>
      </c>
      <c r="I124" s="118">
        <f t="shared" si="42"/>
        <v>118.25078578305168</v>
      </c>
      <c r="J124" s="118">
        <f t="shared" si="42"/>
        <v>119.81309394090094</v>
      </c>
      <c r="K124" s="118">
        <f t="shared" si="42"/>
        <v>121.95893386318875</v>
      </c>
      <c r="L124" s="118">
        <f t="shared" si="42"/>
        <v>131.71127208661616</v>
      </c>
      <c r="M124" s="118">
        <f t="shared" si="42"/>
        <v>125.22421894599762</v>
      </c>
      <c r="N124" s="118">
        <f t="shared" si="42"/>
        <v>131.54767511823223</v>
      </c>
      <c r="O124" s="118">
        <f t="shared" si="42"/>
        <v>137.58496457807428</v>
      </c>
      <c r="P124" s="118">
        <f t="shared" si="42"/>
        <v>123.45188532308187</v>
      </c>
      <c r="Q124" s="118">
        <f t="shared" si="42"/>
        <v>131.65875857628367</v>
      </c>
      <c r="R124" s="118">
        <f t="shared" ref="R124:V124" si="43">R125+R128+R130+R139</f>
        <v>135.41382461595859</v>
      </c>
      <c r="S124" s="118">
        <f t="shared" si="43"/>
        <v>139.23325538744945</v>
      </c>
      <c r="T124" s="118">
        <f t="shared" si="43"/>
        <v>130.5506612597612</v>
      </c>
      <c r="U124" s="118">
        <f t="shared" si="43"/>
        <v>130.80194919854958</v>
      </c>
      <c r="V124" s="118">
        <f t="shared" si="43"/>
        <v>142.66585107601648</v>
      </c>
      <c r="W124" s="118">
        <f t="shared" ref="W124" si="44">W125+W128+W130+W139</f>
        <v>154.04750627596906</v>
      </c>
      <c r="DA124" s="129" t="s">
        <v>3030</v>
      </c>
    </row>
    <row r="125" spans="1:105" ht="12.95" customHeight="1" x14ac:dyDescent="0.25">
      <c r="A125" s="121" t="s">
        <v>57</v>
      </c>
      <c r="B125" s="123">
        <f t="shared" ref="B125:Q125" si="45">SUM(B126:B127)</f>
        <v>98.085225197658033</v>
      </c>
      <c r="C125" s="123">
        <f t="shared" si="45"/>
        <v>104.74111958018476</v>
      </c>
      <c r="D125" s="123">
        <f t="shared" si="45"/>
        <v>94.506213058970118</v>
      </c>
      <c r="E125" s="123">
        <f t="shared" si="45"/>
        <v>99.069090140531173</v>
      </c>
      <c r="F125" s="123">
        <f t="shared" si="45"/>
        <v>106.5764906223126</v>
      </c>
      <c r="G125" s="123">
        <f t="shared" si="45"/>
        <v>92.004535777791787</v>
      </c>
      <c r="H125" s="123">
        <f t="shared" si="45"/>
        <v>86.879476618990267</v>
      </c>
      <c r="I125" s="123">
        <f t="shared" si="45"/>
        <v>94.53606674018522</v>
      </c>
      <c r="J125" s="123">
        <f t="shared" si="45"/>
        <v>95.987888734822377</v>
      </c>
      <c r="K125" s="123">
        <f t="shared" si="45"/>
        <v>95.906877061016417</v>
      </c>
      <c r="L125" s="123">
        <f t="shared" si="45"/>
        <v>105.57509179951356</v>
      </c>
      <c r="M125" s="123">
        <f t="shared" si="45"/>
        <v>98.545529427844215</v>
      </c>
      <c r="N125" s="123">
        <f t="shared" si="45"/>
        <v>104.20737849888413</v>
      </c>
      <c r="O125" s="123">
        <f t="shared" si="45"/>
        <v>111.41202206213185</v>
      </c>
      <c r="P125" s="123">
        <f t="shared" si="45"/>
        <v>95.721289620347108</v>
      </c>
      <c r="Q125" s="123">
        <f t="shared" si="45"/>
        <v>104.37910950513779</v>
      </c>
      <c r="R125" s="123">
        <f t="shared" ref="R125:V125" si="46">SUM(R126:R127)</f>
        <v>108.12259632823098</v>
      </c>
      <c r="S125" s="123">
        <f t="shared" si="46"/>
        <v>112.91767133926969</v>
      </c>
      <c r="T125" s="123">
        <f t="shared" si="46"/>
        <v>105.24477467570254</v>
      </c>
      <c r="U125" s="123">
        <f t="shared" si="46"/>
        <v>105.47525911032157</v>
      </c>
      <c r="V125" s="123">
        <f t="shared" si="46"/>
        <v>117.34551813789734</v>
      </c>
      <c r="W125" s="123">
        <f t="shared" ref="W125" si="47">SUM(W126:W127)</f>
        <v>124.03810185882503</v>
      </c>
      <c r="DA125" s="130" t="s">
        <v>3031</v>
      </c>
    </row>
    <row r="126" spans="1:105" ht="12" customHeight="1" x14ac:dyDescent="0.25">
      <c r="A126" s="97" t="s">
        <v>203</v>
      </c>
      <c r="B126" s="99">
        <v>97.527529297500948</v>
      </c>
      <c r="C126" s="99">
        <v>104.16067718387295</v>
      </c>
      <c r="D126" s="99">
        <v>93.998938539648918</v>
      </c>
      <c r="E126" s="99">
        <v>98.550103614258646</v>
      </c>
      <c r="F126" s="99">
        <v>106.03573325408999</v>
      </c>
      <c r="G126" s="99">
        <v>91.592676610055193</v>
      </c>
      <c r="H126" s="99">
        <v>86.488263657821719</v>
      </c>
      <c r="I126" s="99">
        <v>94.125193564243645</v>
      </c>
      <c r="J126" s="99">
        <v>95.575921696025702</v>
      </c>
      <c r="K126" s="99">
        <v>95.498998054740994</v>
      </c>
      <c r="L126" s="99">
        <v>105.12957935867161</v>
      </c>
      <c r="M126" s="99">
        <v>98.133835960413265</v>
      </c>
      <c r="N126" s="99">
        <v>103.7760831224723</v>
      </c>
      <c r="O126" s="99">
        <v>110.95527132423403</v>
      </c>
      <c r="P126" s="99">
        <v>95.332101844165294</v>
      </c>
      <c r="Q126" s="99">
        <v>103.95804193546591</v>
      </c>
      <c r="R126" s="99">
        <v>107.68893687184712</v>
      </c>
      <c r="S126" s="99">
        <v>112.46698457161352</v>
      </c>
      <c r="T126" s="99">
        <v>104.82637113442746</v>
      </c>
      <c r="U126" s="99">
        <v>105.05718180567212</v>
      </c>
      <c r="V126" s="99">
        <v>116.88135106744436</v>
      </c>
      <c r="W126" s="99">
        <v>123.54794475146423</v>
      </c>
      <c r="DA126" s="63" t="s">
        <v>3032</v>
      </c>
    </row>
    <row r="127" spans="1:105" ht="12" customHeight="1" x14ac:dyDescent="0.25">
      <c r="A127" s="97" t="s">
        <v>53</v>
      </c>
      <c r="B127" s="99">
        <v>0.55769590015708814</v>
      </c>
      <c r="C127" s="99">
        <v>0.58044239631181138</v>
      </c>
      <c r="D127" s="99">
        <v>0.5072745193212036</v>
      </c>
      <c r="E127" s="99">
        <v>0.51898652627252495</v>
      </c>
      <c r="F127" s="99">
        <v>0.54075736822261433</v>
      </c>
      <c r="G127" s="99">
        <v>0.41185916773659426</v>
      </c>
      <c r="H127" s="99">
        <v>0.3912129611685452</v>
      </c>
      <c r="I127" s="99">
        <v>0.41087317594157102</v>
      </c>
      <c r="J127" s="99">
        <v>0.4119670387966804</v>
      </c>
      <c r="K127" s="99">
        <v>0.4078790062754255</v>
      </c>
      <c r="L127" s="99">
        <v>0.4455124408419549</v>
      </c>
      <c r="M127" s="99">
        <v>0.41169346743094565</v>
      </c>
      <c r="N127" s="99">
        <v>0.4312953764118212</v>
      </c>
      <c r="O127" s="99">
        <v>0.45675073789781506</v>
      </c>
      <c r="P127" s="99">
        <v>0.38918777618181427</v>
      </c>
      <c r="Q127" s="99">
        <v>0.42106756967187536</v>
      </c>
      <c r="R127" s="99">
        <v>0.43365945638385972</v>
      </c>
      <c r="S127" s="99">
        <v>0.450686767656165</v>
      </c>
      <c r="T127" s="99">
        <v>0.41840354127508361</v>
      </c>
      <c r="U127" s="99">
        <v>0.41807730464946097</v>
      </c>
      <c r="V127" s="99">
        <v>0.46416707045298222</v>
      </c>
      <c r="W127" s="99">
        <v>0.49015710736079632</v>
      </c>
      <c r="DA127" s="63" t="s">
        <v>3033</v>
      </c>
    </row>
    <row r="128" spans="1:105" ht="12.95" customHeight="1" x14ac:dyDescent="0.25">
      <c r="A128" s="121" t="s">
        <v>92</v>
      </c>
      <c r="B128" s="123">
        <f t="shared" ref="B128:W128" si="48">B129</f>
        <v>8.3504233922476589E-3</v>
      </c>
      <c r="C128" s="123">
        <f t="shared" si="48"/>
        <v>1.145155198447979E-2</v>
      </c>
      <c r="D128" s="123">
        <f t="shared" si="48"/>
        <v>1.3399408324557733E-2</v>
      </c>
      <c r="E128" s="123">
        <f t="shared" si="48"/>
        <v>2.6067559936562516E-2</v>
      </c>
      <c r="F128" s="123">
        <f t="shared" si="48"/>
        <v>1.7941901321259918E-2</v>
      </c>
      <c r="G128" s="123">
        <f t="shared" si="48"/>
        <v>2.1474289367717114E-2</v>
      </c>
      <c r="H128" s="123">
        <f t="shared" si="48"/>
        <v>2.7379653168267279E-2</v>
      </c>
      <c r="I128" s="123">
        <f t="shared" si="48"/>
        <v>2.7004324111303889E-2</v>
      </c>
      <c r="J128" s="123">
        <f t="shared" si="48"/>
        <v>2.5057331103414408E-2</v>
      </c>
      <c r="K128" s="123">
        <f t="shared" si="48"/>
        <v>2.7856058511899543E-2</v>
      </c>
      <c r="L128" s="123">
        <f t="shared" si="48"/>
        <v>3.4264577160412334E-2</v>
      </c>
      <c r="M128" s="123">
        <f t="shared" si="48"/>
        <v>3.3876929009974972E-2</v>
      </c>
      <c r="N128" s="123">
        <f t="shared" si="48"/>
        <v>4.1468230026575126E-2</v>
      </c>
      <c r="O128" s="123">
        <f t="shared" si="48"/>
        <v>5.8832556888329716E-2</v>
      </c>
      <c r="P128" s="123">
        <f t="shared" si="48"/>
        <v>4.0131893024650304E-2</v>
      </c>
      <c r="Q128" s="123">
        <f t="shared" si="48"/>
        <v>7.286950935103885E-2</v>
      </c>
      <c r="R128" s="123">
        <f t="shared" si="48"/>
        <v>4.4328164626847771E-2</v>
      </c>
      <c r="S128" s="123">
        <f t="shared" si="48"/>
        <v>5.6084233486694106E-2</v>
      </c>
      <c r="T128" s="123">
        <f t="shared" si="48"/>
        <v>5.1531350958858212E-2</v>
      </c>
      <c r="U128" s="123">
        <f t="shared" si="48"/>
        <v>5.4169081457446686E-2</v>
      </c>
      <c r="V128" s="123">
        <f t="shared" si="48"/>
        <v>4.8920337404919301E-2</v>
      </c>
      <c r="W128" s="123">
        <f t="shared" si="48"/>
        <v>3.702280039383414E-2</v>
      </c>
      <c r="DA128" s="130" t="s">
        <v>3034</v>
      </c>
    </row>
    <row r="129" spans="1:105" ht="12" customHeight="1" x14ac:dyDescent="0.25">
      <c r="A129" s="97" t="s">
        <v>53</v>
      </c>
      <c r="B129" s="99">
        <f>RES_hhdet_tesh!B129/RES_summary!B$19</f>
        <v>8.3504233922476589E-3</v>
      </c>
      <c r="C129" s="99">
        <f>RES_hhdet_tesh!C129/RES_summary!C$19</f>
        <v>1.145155198447979E-2</v>
      </c>
      <c r="D129" s="99">
        <f>RES_hhdet_tesh!D129/RES_summary!D$19</f>
        <v>1.3399408324557733E-2</v>
      </c>
      <c r="E129" s="99">
        <f>RES_hhdet_tesh!E129/RES_summary!E$19</f>
        <v>2.6067559936562516E-2</v>
      </c>
      <c r="F129" s="99">
        <f>RES_hhdet_tesh!F129/RES_summary!F$19</f>
        <v>1.7941901321259918E-2</v>
      </c>
      <c r="G129" s="99">
        <f>RES_hhdet_tesh!G129/RES_summary!G$19</f>
        <v>2.1474289367717114E-2</v>
      </c>
      <c r="H129" s="99">
        <f>RES_hhdet_tesh!H129/RES_summary!H$19</f>
        <v>2.7379653168267279E-2</v>
      </c>
      <c r="I129" s="99">
        <f>RES_hhdet_tesh!I129/RES_summary!I$19</f>
        <v>2.7004324111303889E-2</v>
      </c>
      <c r="J129" s="99">
        <f>RES_hhdet_tesh!J129/RES_summary!J$19</f>
        <v>2.5057331103414408E-2</v>
      </c>
      <c r="K129" s="99">
        <f>RES_hhdet_tesh!K129/RES_summary!K$19</f>
        <v>2.7856058511899543E-2</v>
      </c>
      <c r="L129" s="99">
        <f>RES_hhdet_tesh!L129/RES_summary!L$19</f>
        <v>3.4264577160412334E-2</v>
      </c>
      <c r="M129" s="99">
        <f>RES_hhdet_tesh!M129/RES_summary!M$19</f>
        <v>3.3876929009974972E-2</v>
      </c>
      <c r="N129" s="99">
        <f>RES_hhdet_tesh!N129/RES_summary!N$19</f>
        <v>4.1468230026575126E-2</v>
      </c>
      <c r="O129" s="99">
        <f>RES_hhdet_tesh!O129/RES_summary!O$19</f>
        <v>5.8832556888329716E-2</v>
      </c>
      <c r="P129" s="99">
        <f>RES_hhdet_tesh!P129/RES_summary!P$19</f>
        <v>4.0131893024650304E-2</v>
      </c>
      <c r="Q129" s="99">
        <f>RES_hhdet_tesh!Q129/RES_summary!Q$19</f>
        <v>7.286950935103885E-2</v>
      </c>
      <c r="R129" s="99">
        <f>RES_hhdet_tesh!R129/RES_summary!R$19</f>
        <v>4.4328164626847771E-2</v>
      </c>
      <c r="S129" s="99">
        <f>RES_hhdet_tesh!S129/RES_summary!S$19</f>
        <v>5.6084233486694106E-2</v>
      </c>
      <c r="T129" s="99">
        <f>RES_hhdet_tesh!T129/RES_summary!T$19</f>
        <v>5.1531350958858212E-2</v>
      </c>
      <c r="U129" s="99">
        <f>RES_hhdet_tesh!U129/RES_summary!U$19</f>
        <v>5.4169081457446686E-2</v>
      </c>
      <c r="V129" s="99">
        <f>RES_hhdet_tesh!V129/RES_summary!V$19</f>
        <v>4.8920337404919301E-2</v>
      </c>
      <c r="W129" s="99">
        <f>RES_hhdet_tesh!W129/RES_summary!W$19</f>
        <v>3.702280039383414E-2</v>
      </c>
      <c r="DA129" s="63" t="s">
        <v>3035</v>
      </c>
    </row>
    <row r="130" spans="1:105" ht="12" customHeight="1" x14ac:dyDescent="0.25">
      <c r="A130" s="121" t="s">
        <v>55</v>
      </c>
      <c r="B130" s="123">
        <v>19.27710284945692</v>
      </c>
      <c r="C130" s="123">
        <v>20.234028384236105</v>
      </c>
      <c r="D130" s="123">
        <v>20.420495817007321</v>
      </c>
      <c r="E130" s="123">
        <v>21.227080732612023</v>
      </c>
      <c r="F130" s="123">
        <v>23.156233368788151</v>
      </c>
      <c r="G130" s="123">
        <v>18.380305941023011</v>
      </c>
      <c r="H130" s="123">
        <v>18.658319772676585</v>
      </c>
      <c r="I130" s="123">
        <v>20.689606904523092</v>
      </c>
      <c r="J130" s="123">
        <v>20.5609837476349</v>
      </c>
      <c r="K130" s="123">
        <v>21.936455889434065</v>
      </c>
      <c r="L130" s="123">
        <v>21.988362526687528</v>
      </c>
      <c r="M130" s="123">
        <v>22.59297647048432</v>
      </c>
      <c r="N130" s="123">
        <v>23.129012977296899</v>
      </c>
      <c r="O130" s="123">
        <v>22.058476923995102</v>
      </c>
      <c r="P130" s="123">
        <v>23.461857549273468</v>
      </c>
      <c r="Q130" s="123">
        <v>23.111311943709381</v>
      </c>
      <c r="R130" s="123">
        <v>23.057448229560059</v>
      </c>
      <c r="S130" s="123">
        <v>22.064808433047716</v>
      </c>
      <c r="T130" s="123">
        <v>21.112156113997308</v>
      </c>
      <c r="U130" s="123">
        <v>21.021204842578367</v>
      </c>
      <c r="V130" s="123">
        <v>21.083119838306267</v>
      </c>
      <c r="W130" s="123">
        <v>25.276231405688918</v>
      </c>
      <c r="DA130" s="130" t="s">
        <v>3036</v>
      </c>
    </row>
    <row r="131" spans="1:105" ht="12" customHeight="1" x14ac:dyDescent="0.25">
      <c r="A131" s="97" t="s">
        <v>128</v>
      </c>
      <c r="B131" s="99">
        <v>19.241455000489601</v>
      </c>
      <c r="C131" s="99">
        <v>20.246363664618848</v>
      </c>
      <c r="D131" s="99">
        <v>20.350509759818497</v>
      </c>
      <c r="E131" s="99">
        <v>21.271841729496391</v>
      </c>
      <c r="F131" s="99">
        <v>23.479529593969602</v>
      </c>
      <c r="G131" s="99">
        <v>18.225492257546886</v>
      </c>
      <c r="H131" s="99">
        <v>18.428317985099852</v>
      </c>
      <c r="I131" s="99">
        <v>20.744482071375813</v>
      </c>
      <c r="J131" s="99">
        <v>20.605921079264196</v>
      </c>
      <c r="K131" s="99">
        <v>21.904032717421121</v>
      </c>
      <c r="L131" s="99">
        <v>21.892952677502052</v>
      </c>
      <c r="M131" s="99">
        <v>22.681232539363055</v>
      </c>
      <c r="N131" s="99">
        <v>23.186879256801443</v>
      </c>
      <c r="O131" s="99">
        <v>21.833921362740558</v>
      </c>
      <c r="P131" s="99">
        <v>23.637239564613498</v>
      </c>
      <c r="Q131" s="99">
        <v>23.18221955501868</v>
      </c>
      <c r="R131" s="99">
        <v>23.126821559452239</v>
      </c>
      <c r="S131" s="99">
        <v>22.069857898429678</v>
      </c>
      <c r="T131" s="99">
        <v>21.121548431715549</v>
      </c>
      <c r="U131" s="99">
        <v>20.852932538429862</v>
      </c>
      <c r="V131" s="99">
        <v>21.012412534405236</v>
      </c>
      <c r="W131" s="99">
        <v>25.397699779353633</v>
      </c>
      <c r="DA131" s="63" t="s">
        <v>3037</v>
      </c>
    </row>
    <row r="132" spans="1:105" ht="12" customHeight="1" x14ac:dyDescent="0.25">
      <c r="A132" s="97" t="s">
        <v>127</v>
      </c>
      <c r="B132" s="99">
        <v>19.241455000489594</v>
      </c>
      <c r="C132" s="99">
        <v>20.246228638520151</v>
      </c>
      <c r="D132" s="99">
        <v>20.350778784203175</v>
      </c>
      <c r="E132" s="99">
        <v>21.270454252096609</v>
      </c>
      <c r="F132" s="99">
        <v>23.475446444754027</v>
      </c>
      <c r="G132" s="99">
        <v>18.222238781604151</v>
      </c>
      <c r="H132" s="99">
        <v>18.424665793633348</v>
      </c>
      <c r="I132" s="99">
        <v>20.738221762033469</v>
      </c>
      <c r="J132" s="99">
        <v>20.600183919387597</v>
      </c>
      <c r="K132" s="99">
        <v>21.893030160101748</v>
      </c>
      <c r="L132" s="99">
        <v>21.88572628058845</v>
      </c>
      <c r="M132" s="99">
        <v>22.675390621886994</v>
      </c>
      <c r="N132" s="99">
        <v>23.185292893286316</v>
      </c>
      <c r="O132" s="99">
        <v>21.83641583340604</v>
      </c>
      <c r="P132" s="99">
        <v>23.633371399799465</v>
      </c>
      <c r="Q132" s="99">
        <v>23.180757687369031</v>
      </c>
      <c r="R132" s="99">
        <v>23.127162098313075</v>
      </c>
      <c r="S132" s="99">
        <v>22.072393957578999</v>
      </c>
      <c r="T132" s="99">
        <v>21.125677911379661</v>
      </c>
      <c r="U132" s="99">
        <v>20.857047857424067</v>
      </c>
      <c r="V132" s="99">
        <v>21.012313594762848</v>
      </c>
      <c r="W132" s="99">
        <v>25.386695677602152</v>
      </c>
      <c r="DA132" s="63" t="s">
        <v>3038</v>
      </c>
    </row>
    <row r="133" spans="1:105" ht="12" customHeight="1" x14ac:dyDescent="0.25">
      <c r="A133" s="100" t="s">
        <v>203</v>
      </c>
      <c r="B133" s="102">
        <v>7.2014237240353829</v>
      </c>
      <c r="C133" s="102">
        <v>7.548741236721642</v>
      </c>
      <c r="D133" s="102">
        <v>7.6060333881040654</v>
      </c>
      <c r="E133" s="102">
        <v>7.8887138434343544</v>
      </c>
      <c r="F133" s="102">
        <v>8.7108009088800529</v>
      </c>
      <c r="G133" s="102">
        <v>6.7398180528583245</v>
      </c>
      <c r="H133" s="102">
        <v>5.6538255226451692</v>
      </c>
      <c r="I133" s="102">
        <v>6.7440174171384104</v>
      </c>
      <c r="J133" s="102">
        <v>7.2831040697984237</v>
      </c>
      <c r="K133" s="102">
        <v>7.9137267956219626</v>
      </c>
      <c r="L133" s="102">
        <v>6.9607765843903371</v>
      </c>
      <c r="M133" s="102">
        <v>7.9129438700683652</v>
      </c>
      <c r="N133" s="102">
        <v>7.9467378856134143</v>
      </c>
      <c r="O133" s="102">
        <v>6.377602373599947</v>
      </c>
      <c r="P133" s="102">
        <v>7.0598094480798315</v>
      </c>
      <c r="Q133" s="102">
        <v>5.4392543016535067</v>
      </c>
      <c r="R133" s="102">
        <v>4.8940823217317577</v>
      </c>
      <c r="S133" s="102">
        <v>5.5240360971969</v>
      </c>
      <c r="T133" s="102">
        <v>6.0820188834756612</v>
      </c>
      <c r="U133" s="102">
        <v>6.1810573501325488</v>
      </c>
      <c r="V133" s="102">
        <v>6.4306355371895396</v>
      </c>
      <c r="W133" s="102">
        <v>8.1948783016979085</v>
      </c>
      <c r="DA133" s="131" t="s">
        <v>3039</v>
      </c>
    </row>
    <row r="134" spans="1:105" ht="12" customHeight="1" x14ac:dyDescent="0.25">
      <c r="A134" s="103" t="s">
        <v>52</v>
      </c>
      <c r="B134" s="105">
        <v>12.040031276454213</v>
      </c>
      <c r="C134" s="105">
        <v>12.697487401798504</v>
      </c>
      <c r="D134" s="105">
        <v>12.744745396099109</v>
      </c>
      <c r="E134" s="105">
        <v>13.38174040866225</v>
      </c>
      <c r="F134" s="105">
        <v>14.764645535873971</v>
      </c>
      <c r="G134" s="105">
        <v>11.482420728745826</v>
      </c>
      <c r="H134" s="105">
        <v>12.770840270988181</v>
      </c>
      <c r="I134" s="105">
        <v>13.994204344895056</v>
      </c>
      <c r="J134" s="105">
        <v>13.317079849589172</v>
      </c>
      <c r="K134" s="105">
        <v>13.979303364479787</v>
      </c>
      <c r="L134" s="105">
        <v>14.924949696198112</v>
      </c>
      <c r="M134" s="105">
        <v>14.762446751818629</v>
      </c>
      <c r="N134" s="105">
        <v>15.2385550076729</v>
      </c>
      <c r="O134" s="105">
        <v>15.458813459806091</v>
      </c>
      <c r="P134" s="105">
        <v>16.573561951719636</v>
      </c>
      <c r="Q134" s="105">
        <v>17.741503385715525</v>
      </c>
      <c r="R134" s="105">
        <v>18.233079776581317</v>
      </c>
      <c r="S134" s="105">
        <v>16.548357860382097</v>
      </c>
      <c r="T134" s="105">
        <v>15.043659027903999</v>
      </c>
      <c r="U134" s="105">
        <v>14.675990507291518</v>
      </c>
      <c r="V134" s="105">
        <v>14.581678057573306</v>
      </c>
      <c r="W134" s="105">
        <v>17.191817375904243</v>
      </c>
      <c r="DA134" s="132" t="s">
        <v>3040</v>
      </c>
    </row>
    <row r="135" spans="1:105" ht="12" customHeight="1" x14ac:dyDescent="0.25">
      <c r="A135" s="106" t="s">
        <v>122</v>
      </c>
      <c r="B135" s="102">
        <v>19.517265146380534</v>
      </c>
      <c r="C135" s="102">
        <v>20.150781067076856</v>
      </c>
      <c r="D135" s="102">
        <v>20.893155835099734</v>
      </c>
      <c r="E135" s="102">
        <v>20.923144819053817</v>
      </c>
      <c r="F135" s="102">
        <v>20.956650437227832</v>
      </c>
      <c r="G135" s="102">
        <v>19.430047384181758</v>
      </c>
      <c r="H135" s="102">
        <v>20.217594273766814</v>
      </c>
      <c r="I135" s="102">
        <v>20.317602502633502</v>
      </c>
      <c r="J135" s="102">
        <v>20.25833388384444</v>
      </c>
      <c r="K135" s="102">
        <v>22.16148800747769</v>
      </c>
      <c r="L135" s="102">
        <v>22.615791271407197</v>
      </c>
      <c r="M135" s="102">
        <v>22.079425837214846</v>
      </c>
      <c r="N135" s="102">
        <v>22.839467443744912</v>
      </c>
      <c r="O135" s="102">
        <v>23.024925570729195</v>
      </c>
      <c r="P135" s="102">
        <v>22.671241157601788</v>
      </c>
      <c r="Q135" s="102">
        <v>22.788156114063401</v>
      </c>
      <c r="R135" s="102">
        <v>22.731878462227233</v>
      </c>
      <c r="S135" s="102">
        <v>22.03932262269177</v>
      </c>
      <c r="T135" s="102">
        <v>21.072370977583418</v>
      </c>
      <c r="U135" s="102">
        <v>21.729951343799542</v>
      </c>
      <c r="V135" s="102">
        <v>21.439427581750902</v>
      </c>
      <c r="W135" s="102">
        <v>24.169279233057853</v>
      </c>
      <c r="DA135" s="131" t="s">
        <v>3041</v>
      </c>
    </row>
    <row r="136" spans="1:105" ht="12" customHeight="1" x14ac:dyDescent="0.25">
      <c r="A136" s="107" t="s">
        <v>121</v>
      </c>
      <c r="B136" s="105">
        <v>19.517265146380534</v>
      </c>
      <c r="C136" s="105">
        <v>20.151478949089938</v>
      </c>
      <c r="D136" s="105">
        <v>20.893550300493306</v>
      </c>
      <c r="E136" s="105">
        <v>20.924923273023033</v>
      </c>
      <c r="F136" s="105">
        <v>20.95958418886573</v>
      </c>
      <c r="G136" s="105">
        <v>19.442329244050306</v>
      </c>
      <c r="H136" s="105">
        <v>20.224773839445785</v>
      </c>
      <c r="I136" s="105">
        <v>20.321456659810256</v>
      </c>
      <c r="J136" s="105">
        <v>20.259182259539667</v>
      </c>
      <c r="K136" s="105">
        <v>22.147776927454967</v>
      </c>
      <c r="L136" s="105">
        <v>22.610733230762662</v>
      </c>
      <c r="M136" s="105">
        <v>22.077725087747762</v>
      </c>
      <c r="N136" s="105">
        <v>22.837735281753535</v>
      </c>
      <c r="O136" s="105">
        <v>23.020522709090233</v>
      </c>
      <c r="P136" s="105">
        <v>22.663416483549803</v>
      </c>
      <c r="Q136" s="105">
        <v>22.771247375797184</v>
      </c>
      <c r="R136" s="105">
        <v>22.721760939750055</v>
      </c>
      <c r="S136" s="105">
        <v>22.048282006774183</v>
      </c>
      <c r="T136" s="105">
        <v>21.078645554854571</v>
      </c>
      <c r="U136" s="105">
        <v>21.739070444150506</v>
      </c>
      <c r="V136" s="105">
        <v>21.448754089868849</v>
      </c>
      <c r="W136" s="105">
        <v>24.174391220543459</v>
      </c>
      <c r="DA136" s="132" t="s">
        <v>3042</v>
      </c>
    </row>
    <row r="137" spans="1:105" ht="12" customHeight="1" x14ac:dyDescent="0.25">
      <c r="A137" s="108" t="s">
        <v>53</v>
      </c>
      <c r="B137" s="99">
        <v>7.3071806354298214</v>
      </c>
      <c r="C137" s="99">
        <v>7.5130422118088216</v>
      </c>
      <c r="D137" s="99">
        <v>7.8130412934499924</v>
      </c>
      <c r="E137" s="99">
        <v>7.7579550752631405</v>
      </c>
      <c r="F137" s="99">
        <v>7.7561969811182161</v>
      </c>
      <c r="G137" s="99">
        <v>7.2012154915327713</v>
      </c>
      <c r="H137" s="99">
        <v>6.2303804873106934</v>
      </c>
      <c r="I137" s="99">
        <v>6.6016414891902846</v>
      </c>
      <c r="J137" s="99">
        <v>7.1562282628454641</v>
      </c>
      <c r="K137" s="99">
        <v>8.0160889481641746</v>
      </c>
      <c r="L137" s="99">
        <v>7.2163325531954845</v>
      </c>
      <c r="M137" s="99">
        <v>7.6791998109051676</v>
      </c>
      <c r="N137" s="99">
        <v>7.8200426880274501</v>
      </c>
      <c r="O137" s="99">
        <v>6.7645701155612326</v>
      </c>
      <c r="P137" s="99">
        <v>6.7332761027696595</v>
      </c>
      <c r="Q137" s="99">
        <v>5.3354774700420471</v>
      </c>
      <c r="R137" s="99">
        <v>4.8068623864417486</v>
      </c>
      <c r="S137" s="99">
        <v>5.5163752895114353</v>
      </c>
      <c r="T137" s="99">
        <v>6.0717850568279772</v>
      </c>
      <c r="U137" s="99">
        <v>6.4700294354659205</v>
      </c>
      <c r="V137" s="99">
        <v>6.5729115494354797</v>
      </c>
      <c r="W137" s="99">
        <v>7.7711658861955506</v>
      </c>
      <c r="DA137" s="63" t="s">
        <v>3043</v>
      </c>
    </row>
    <row r="138" spans="1:105" ht="12" customHeight="1" x14ac:dyDescent="0.25">
      <c r="A138" s="108" t="s">
        <v>52</v>
      </c>
      <c r="B138" s="99">
        <v>12.210084510950715</v>
      </c>
      <c r="C138" s="99">
        <v>12.638436737281117</v>
      </c>
      <c r="D138" s="99">
        <v>13.080509007043315</v>
      </c>
      <c r="E138" s="99">
        <v>13.166968197759891</v>
      </c>
      <c r="F138" s="99">
        <v>13.203387207747509</v>
      </c>
      <c r="G138" s="99">
        <v>12.241113752517535</v>
      </c>
      <c r="H138" s="99">
        <v>13.994393352135093</v>
      </c>
      <c r="I138" s="99">
        <v>13.719815170619974</v>
      </c>
      <c r="J138" s="99">
        <v>13.1029539966942</v>
      </c>
      <c r="K138" s="99">
        <v>14.13168797929079</v>
      </c>
      <c r="L138" s="99">
        <v>15.39440067756718</v>
      </c>
      <c r="M138" s="99">
        <v>14.398525276842586</v>
      </c>
      <c r="N138" s="99">
        <v>15.017692593726087</v>
      </c>
      <c r="O138" s="99">
        <v>16.255952593528999</v>
      </c>
      <c r="P138" s="99">
        <v>15.930140380780143</v>
      </c>
      <c r="Q138" s="99">
        <v>17.435769905755137</v>
      </c>
      <c r="R138" s="99">
        <v>17.914898553308305</v>
      </c>
      <c r="S138" s="99">
        <v>16.531906717262746</v>
      </c>
      <c r="T138" s="99">
        <v>15.006860498026601</v>
      </c>
      <c r="U138" s="99">
        <v>15.269041008684587</v>
      </c>
      <c r="V138" s="99">
        <v>14.87584254043337</v>
      </c>
      <c r="W138" s="99">
        <v>16.403225334347908</v>
      </c>
      <c r="DA138" s="63" t="s">
        <v>3044</v>
      </c>
    </row>
    <row r="139" spans="1:105" ht="12" customHeight="1" x14ac:dyDescent="0.25">
      <c r="A139" s="121" t="s">
        <v>54</v>
      </c>
      <c r="B139" s="123">
        <v>2.9438702554954919</v>
      </c>
      <c r="C139" s="123">
        <v>3.3661392567798147</v>
      </c>
      <c r="D139" s="123">
        <v>3.5139299385677742</v>
      </c>
      <c r="E139" s="123">
        <v>3.4701962523866494</v>
      </c>
      <c r="F139" s="123">
        <v>3.6772446574415674</v>
      </c>
      <c r="G139" s="123">
        <v>2.9705532636467056</v>
      </c>
      <c r="H139" s="123">
        <v>3.4443695146766715</v>
      </c>
      <c r="I139" s="123">
        <v>2.9981078142320734</v>
      </c>
      <c r="J139" s="123">
        <v>3.2391641273402554</v>
      </c>
      <c r="K139" s="123">
        <v>4.0877448542263739</v>
      </c>
      <c r="L139" s="123">
        <v>4.1135531832546661</v>
      </c>
      <c r="M139" s="123">
        <v>4.0518361186591108</v>
      </c>
      <c r="N139" s="123">
        <v>4.1698154120246391</v>
      </c>
      <c r="O139" s="123">
        <v>4.0556330350589604</v>
      </c>
      <c r="P139" s="123">
        <v>4.2286062604366554</v>
      </c>
      <c r="Q139" s="123">
        <v>4.0954676180854648</v>
      </c>
      <c r="R139" s="123">
        <v>4.1894518935407188</v>
      </c>
      <c r="S139" s="123">
        <v>4.1946913816453311</v>
      </c>
      <c r="T139" s="123">
        <v>4.1421991191024752</v>
      </c>
      <c r="U139" s="123">
        <v>4.2513161641921853</v>
      </c>
      <c r="V139" s="123">
        <v>4.1882927624079471</v>
      </c>
      <c r="W139" s="123">
        <v>4.6961502110612878</v>
      </c>
      <c r="DA139" s="130" t="s">
        <v>3045</v>
      </c>
    </row>
    <row r="140" spans="1:105" ht="12" customHeight="1" x14ac:dyDescent="0.25">
      <c r="A140" s="97" t="s">
        <v>50</v>
      </c>
      <c r="B140" s="99">
        <v>2.9568738319784007</v>
      </c>
      <c r="C140" s="99">
        <v>3.3860854063746335</v>
      </c>
      <c r="D140" s="99">
        <v>3.5581063925306382</v>
      </c>
      <c r="E140" s="99">
        <v>3.372284009369201</v>
      </c>
      <c r="F140" s="99">
        <v>3.6482711501759435</v>
      </c>
      <c r="G140" s="99">
        <v>3.0393735156996828</v>
      </c>
      <c r="H140" s="99">
        <v>3.4604840772029908</v>
      </c>
      <c r="I140" s="99">
        <v>3.0094535054704665</v>
      </c>
      <c r="J140" s="99">
        <v>3.2110838784660318</v>
      </c>
      <c r="K140" s="99">
        <v>4.1608720162334416</v>
      </c>
      <c r="L140" s="99">
        <v>4.4492034696927814</v>
      </c>
      <c r="M140" s="99">
        <v>4.106775329903857</v>
      </c>
      <c r="N140" s="99">
        <v>3.4917162767904535</v>
      </c>
      <c r="O140" s="99">
        <v>3.4767251799471013</v>
      </c>
      <c r="P140" s="99">
        <v>3.8849365510519931</v>
      </c>
      <c r="Q140" s="99">
        <v>4.3186949475477832</v>
      </c>
      <c r="R140" s="99">
        <v>4.5522553012604643</v>
      </c>
      <c r="S140" s="99">
        <v>4.3657486299504944</v>
      </c>
      <c r="T140" s="99">
        <v>4.0430447311407116</v>
      </c>
      <c r="U140" s="99">
        <v>4.1457888176539477</v>
      </c>
      <c r="V140" s="99">
        <v>4.0208802238970529</v>
      </c>
      <c r="W140" s="99">
        <v>4.9949318439482937</v>
      </c>
      <c r="DA140" s="63" t="s">
        <v>3046</v>
      </c>
    </row>
    <row r="141" spans="1:105" ht="12" customHeight="1" x14ac:dyDescent="0.25">
      <c r="A141" s="109" t="s">
        <v>120</v>
      </c>
      <c r="B141" s="110">
        <v>2.9437848607315256</v>
      </c>
      <c r="C141" s="110">
        <v>3.3660120137874117</v>
      </c>
      <c r="D141" s="110">
        <v>3.5136665696282443</v>
      </c>
      <c r="E141" s="110">
        <v>3.4707478991857577</v>
      </c>
      <c r="F141" s="110">
        <v>3.6774051802686674</v>
      </c>
      <c r="G141" s="110">
        <v>2.9701784582107296</v>
      </c>
      <c r="H141" s="110">
        <v>3.4442851107442038</v>
      </c>
      <c r="I141" s="110">
        <v>2.9980522198684052</v>
      </c>
      <c r="J141" s="110">
        <v>3.2392897420253344</v>
      </c>
      <c r="K141" s="110">
        <v>4.0874485537193657</v>
      </c>
      <c r="L141" s="110">
        <v>4.1123817281960902</v>
      </c>
      <c r="M141" s="110">
        <v>4.0516866436406467</v>
      </c>
      <c r="N141" s="110">
        <v>4.1712208242900193</v>
      </c>
      <c r="O141" s="110">
        <v>4.0567266695752258</v>
      </c>
      <c r="P141" s="110">
        <v>4.2292978648463935</v>
      </c>
      <c r="Q141" s="110">
        <v>4.0949456380938694</v>
      </c>
      <c r="R141" s="110">
        <v>4.1885268445189263</v>
      </c>
      <c r="S141" s="110">
        <v>4.1942537234045592</v>
      </c>
      <c r="T141" s="110">
        <v>4.1424414006559944</v>
      </c>
      <c r="U141" s="110">
        <v>4.2515694031247797</v>
      </c>
      <c r="V141" s="110">
        <v>4.1886928382117778</v>
      </c>
      <c r="W141" s="110">
        <v>4.6953995928991867</v>
      </c>
      <c r="DA141" s="60" t="s">
        <v>3047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103.88925517299322</v>
      </c>
      <c r="C143" s="118">
        <f t="shared" si="49"/>
        <v>124.14602818823357</v>
      </c>
      <c r="D143" s="118">
        <f t="shared" si="49"/>
        <v>120.26644389463414</v>
      </c>
      <c r="E143" s="118">
        <f t="shared" si="49"/>
        <v>125.69094156243861</v>
      </c>
      <c r="F143" s="118">
        <f t="shared" si="49"/>
        <v>122.02225152085953</v>
      </c>
      <c r="G143" s="118">
        <f t="shared" si="49"/>
        <v>124.37079330185267</v>
      </c>
      <c r="H143" s="118">
        <f t="shared" si="49"/>
        <v>114.01909441352599</v>
      </c>
      <c r="I143" s="118">
        <f t="shared" si="49"/>
        <v>119.76350965552695</v>
      </c>
      <c r="J143" s="118">
        <f t="shared" si="49"/>
        <v>111.78653651037382</v>
      </c>
      <c r="K143" s="118">
        <f t="shared" si="49"/>
        <v>130.35431791350408</v>
      </c>
      <c r="L143" s="118">
        <f t="shared" si="49"/>
        <v>133.97363770128266</v>
      </c>
      <c r="M143" s="118">
        <f t="shared" si="49"/>
        <v>128.48473035858578</v>
      </c>
      <c r="N143" s="118">
        <f t="shared" si="49"/>
        <v>131.72190870403438</v>
      </c>
      <c r="O143" s="118">
        <f t="shared" si="49"/>
        <v>129.09137299885435</v>
      </c>
      <c r="P143" s="118">
        <f t="shared" si="49"/>
        <v>121.44434236355315</v>
      </c>
      <c r="Q143" s="118">
        <f t="shared" si="49"/>
        <v>138.11988930679368</v>
      </c>
      <c r="R143" s="118">
        <f t="shared" ref="R143:V143" si="50">R144+R146+R148+R157</f>
        <v>136.09211104116741</v>
      </c>
      <c r="S143" s="118">
        <f t="shared" si="50"/>
        <v>131.28254938871117</v>
      </c>
      <c r="T143" s="118">
        <f t="shared" si="50"/>
        <v>131.45244400094685</v>
      </c>
      <c r="U143" s="118">
        <f t="shared" si="50"/>
        <v>123.45512899141305</v>
      </c>
      <c r="V143" s="118">
        <f t="shared" si="50"/>
        <v>149.03055447208345</v>
      </c>
      <c r="W143" s="118">
        <f t="shared" ref="W143" si="51">W144+W146+W148+W157</f>
        <v>155.25909736351312</v>
      </c>
      <c r="DA143" s="129" t="s">
        <v>3048</v>
      </c>
    </row>
    <row r="144" spans="1:105" ht="12.95" customHeight="1" x14ac:dyDescent="0.25">
      <c r="A144" s="121" t="s">
        <v>57</v>
      </c>
      <c r="B144" s="123">
        <f t="shared" ref="B144:W144" si="52">B145</f>
        <v>81.284885017570119</v>
      </c>
      <c r="C144" s="123">
        <f t="shared" si="52"/>
        <v>100.57248614945355</v>
      </c>
      <c r="D144" s="123">
        <f t="shared" si="52"/>
        <v>95.787228443945097</v>
      </c>
      <c r="E144" s="123">
        <f t="shared" si="52"/>
        <v>101.17575022430167</v>
      </c>
      <c r="F144" s="123">
        <f t="shared" si="52"/>
        <v>97.325129849953512</v>
      </c>
      <c r="G144" s="123">
        <f t="shared" si="52"/>
        <v>101.79117550406711</v>
      </c>
      <c r="H144" s="123">
        <f t="shared" si="52"/>
        <v>90.181388112776986</v>
      </c>
      <c r="I144" s="123">
        <f t="shared" si="52"/>
        <v>96.237040820699619</v>
      </c>
      <c r="J144" s="123">
        <f t="shared" si="52"/>
        <v>88.045705537655579</v>
      </c>
      <c r="K144" s="123">
        <f t="shared" si="52"/>
        <v>103.98310917285492</v>
      </c>
      <c r="L144" s="123">
        <f t="shared" si="52"/>
        <v>107.0430765957763</v>
      </c>
      <c r="M144" s="123">
        <f t="shared" si="52"/>
        <v>102.11673323391061</v>
      </c>
      <c r="N144" s="123">
        <f t="shared" si="52"/>
        <v>104.43971083040105</v>
      </c>
      <c r="O144" s="123">
        <f t="shared" si="52"/>
        <v>101.69106618846337</v>
      </c>
      <c r="P144" s="123">
        <f t="shared" si="52"/>
        <v>94.316554581815964</v>
      </c>
      <c r="Q144" s="123">
        <f t="shared" si="52"/>
        <v>110.88106397046066</v>
      </c>
      <c r="R144" s="123">
        <f t="shared" si="52"/>
        <v>108.93155090638797</v>
      </c>
      <c r="S144" s="123">
        <f t="shared" si="52"/>
        <v>104.69450145187626</v>
      </c>
      <c r="T144" s="123">
        <f t="shared" si="52"/>
        <v>105.90540411856051</v>
      </c>
      <c r="U144" s="123">
        <f t="shared" si="52"/>
        <v>97.124136919756722</v>
      </c>
      <c r="V144" s="123">
        <f t="shared" si="52"/>
        <v>123.11435063968185</v>
      </c>
      <c r="W144" s="123">
        <f t="shared" si="52"/>
        <v>126.19954039376451</v>
      </c>
      <c r="DA144" s="130" t="s">
        <v>3049</v>
      </c>
    </row>
    <row r="145" spans="1:105" ht="12" customHeight="1" x14ac:dyDescent="0.25">
      <c r="A145" s="97" t="s">
        <v>53</v>
      </c>
      <c r="B145" s="99">
        <v>81.284885017570119</v>
      </c>
      <c r="C145" s="99">
        <v>100.57248614945355</v>
      </c>
      <c r="D145" s="99">
        <v>95.787228443945097</v>
      </c>
      <c r="E145" s="99">
        <v>101.17575022430167</v>
      </c>
      <c r="F145" s="99">
        <v>97.325129849953512</v>
      </c>
      <c r="G145" s="99">
        <v>101.79117550406711</v>
      </c>
      <c r="H145" s="99">
        <v>90.181388112776986</v>
      </c>
      <c r="I145" s="99">
        <v>96.237040820699619</v>
      </c>
      <c r="J145" s="99">
        <v>88.045705537655579</v>
      </c>
      <c r="K145" s="99">
        <v>103.98310917285492</v>
      </c>
      <c r="L145" s="99">
        <v>107.0430765957763</v>
      </c>
      <c r="M145" s="99">
        <v>102.11673323391061</v>
      </c>
      <c r="N145" s="99">
        <v>104.43971083040105</v>
      </c>
      <c r="O145" s="99">
        <v>101.69106618846337</v>
      </c>
      <c r="P145" s="99">
        <v>94.316554581815964</v>
      </c>
      <c r="Q145" s="99">
        <v>110.88106397046066</v>
      </c>
      <c r="R145" s="99">
        <v>108.93155090638797</v>
      </c>
      <c r="S145" s="99">
        <v>104.69450145187626</v>
      </c>
      <c r="T145" s="99">
        <v>105.90540411856051</v>
      </c>
      <c r="U145" s="99">
        <v>97.124136919756722</v>
      </c>
      <c r="V145" s="99">
        <v>123.11435063968185</v>
      </c>
      <c r="W145" s="99">
        <v>126.19954039376451</v>
      </c>
      <c r="DA145" s="63" t="s">
        <v>3050</v>
      </c>
    </row>
    <row r="146" spans="1:105" ht="12.95" customHeight="1" x14ac:dyDescent="0.25">
      <c r="A146" s="121" t="s">
        <v>92</v>
      </c>
      <c r="B146" s="123">
        <f t="shared" ref="B146:W146" si="53">B147</f>
        <v>8.3528780286283924E-2</v>
      </c>
      <c r="C146" s="123">
        <f t="shared" si="53"/>
        <v>8.7642486831743666E-2</v>
      </c>
      <c r="D146" s="123">
        <f t="shared" si="53"/>
        <v>8.7777583867626491E-2</v>
      </c>
      <c r="E146" s="123">
        <f t="shared" si="53"/>
        <v>0.16748084091645438</v>
      </c>
      <c r="F146" s="123">
        <f t="shared" si="53"/>
        <v>0.11707852246792851</v>
      </c>
      <c r="G146" s="123">
        <f t="shared" si="53"/>
        <v>0.13654966544912184</v>
      </c>
      <c r="H146" s="123">
        <f t="shared" si="53"/>
        <v>0.18036651117084368</v>
      </c>
      <c r="I146" s="123">
        <f t="shared" si="53"/>
        <v>0.17815403661993884</v>
      </c>
      <c r="J146" s="123">
        <f t="shared" si="53"/>
        <v>0.16081083535012267</v>
      </c>
      <c r="K146" s="123">
        <f t="shared" si="53"/>
        <v>0.16588750027388094</v>
      </c>
      <c r="L146" s="123">
        <f t="shared" si="53"/>
        <v>0.19083589029688708</v>
      </c>
      <c r="M146" s="123">
        <f t="shared" si="53"/>
        <v>0.17516999392753038</v>
      </c>
      <c r="N146" s="123">
        <f t="shared" si="53"/>
        <v>0.19775766209097814</v>
      </c>
      <c r="O146" s="123">
        <f t="shared" si="53"/>
        <v>0.24231757043518551</v>
      </c>
      <c r="P146" s="123">
        <f t="shared" si="53"/>
        <v>0.15216406607757499</v>
      </c>
      <c r="Q146" s="123">
        <f t="shared" si="53"/>
        <v>0.28562510119927692</v>
      </c>
      <c r="R146" s="123">
        <f t="shared" si="53"/>
        <v>0.19531772030514197</v>
      </c>
      <c r="S146" s="123">
        <f t="shared" si="53"/>
        <v>0.26630041574624147</v>
      </c>
      <c r="T146" s="123">
        <f t="shared" si="53"/>
        <v>0.25322903657454815</v>
      </c>
      <c r="U146" s="123">
        <f t="shared" si="53"/>
        <v>0.27810571949028068</v>
      </c>
      <c r="V146" s="123">
        <f t="shared" si="53"/>
        <v>0.26156824053155747</v>
      </c>
      <c r="W146" s="123">
        <f t="shared" si="53"/>
        <v>0.22328268682298194</v>
      </c>
      <c r="DA146" s="130" t="s">
        <v>3051</v>
      </c>
    </row>
    <row r="147" spans="1:105" ht="12" customHeight="1" x14ac:dyDescent="0.25">
      <c r="A147" s="97" t="s">
        <v>53</v>
      </c>
      <c r="B147" s="99">
        <f>RES_hhdet_tesh!B147/RES_summary!B$19</f>
        <v>8.3528780286283924E-2</v>
      </c>
      <c r="C147" s="99">
        <f>RES_hhdet_tesh!C147/RES_summary!C$19</f>
        <v>8.7642486831743666E-2</v>
      </c>
      <c r="D147" s="99">
        <f>RES_hhdet_tesh!D147/RES_summary!D$19</f>
        <v>8.7777583867626491E-2</v>
      </c>
      <c r="E147" s="99">
        <f>RES_hhdet_tesh!E147/RES_summary!E$19</f>
        <v>0.16748084091645438</v>
      </c>
      <c r="F147" s="99">
        <f>RES_hhdet_tesh!F147/RES_summary!F$19</f>
        <v>0.11707852246792851</v>
      </c>
      <c r="G147" s="99">
        <f>RES_hhdet_tesh!G147/RES_summary!G$19</f>
        <v>0.13654966544912184</v>
      </c>
      <c r="H147" s="99">
        <f>RES_hhdet_tesh!H147/RES_summary!H$19</f>
        <v>0.18036651117084368</v>
      </c>
      <c r="I147" s="99">
        <f>RES_hhdet_tesh!I147/RES_summary!I$19</f>
        <v>0.17815403661993884</v>
      </c>
      <c r="J147" s="99">
        <f>RES_hhdet_tesh!J147/RES_summary!J$19</f>
        <v>0.16081083535012267</v>
      </c>
      <c r="K147" s="99">
        <f>RES_hhdet_tesh!K147/RES_summary!K$19</f>
        <v>0.16588750027388094</v>
      </c>
      <c r="L147" s="99">
        <f>RES_hhdet_tesh!L147/RES_summary!L$19</f>
        <v>0.19083589029688708</v>
      </c>
      <c r="M147" s="99">
        <f>RES_hhdet_tesh!M147/RES_summary!M$19</f>
        <v>0.17516999392753038</v>
      </c>
      <c r="N147" s="99">
        <f>RES_hhdet_tesh!N147/RES_summary!N$19</f>
        <v>0.19775766209097814</v>
      </c>
      <c r="O147" s="99">
        <f>RES_hhdet_tesh!O147/RES_summary!O$19</f>
        <v>0.24231757043518551</v>
      </c>
      <c r="P147" s="99">
        <f>RES_hhdet_tesh!P147/RES_summary!P$19</f>
        <v>0.15216406607757499</v>
      </c>
      <c r="Q147" s="99">
        <f>RES_hhdet_tesh!Q147/RES_summary!Q$19</f>
        <v>0.28562510119927692</v>
      </c>
      <c r="R147" s="99">
        <f>RES_hhdet_tesh!R147/RES_summary!R$19</f>
        <v>0.19531772030514197</v>
      </c>
      <c r="S147" s="99">
        <f>RES_hhdet_tesh!S147/RES_summary!S$19</f>
        <v>0.26630041574624147</v>
      </c>
      <c r="T147" s="99">
        <f>RES_hhdet_tesh!T147/RES_summary!T$19</f>
        <v>0.25322903657454815</v>
      </c>
      <c r="U147" s="99">
        <f>RES_hhdet_tesh!U147/RES_summary!U$19</f>
        <v>0.27810571949028068</v>
      </c>
      <c r="V147" s="99">
        <f>RES_hhdet_tesh!V147/RES_summary!V$19</f>
        <v>0.26156824053155747</v>
      </c>
      <c r="W147" s="99">
        <f>RES_hhdet_tesh!W147/RES_summary!W$19</f>
        <v>0.22328268682298194</v>
      </c>
      <c r="DA147" s="63" t="s">
        <v>3052</v>
      </c>
    </row>
    <row r="148" spans="1:105" ht="12" customHeight="1" x14ac:dyDescent="0.25">
      <c r="A148" s="121" t="s">
        <v>55</v>
      </c>
      <c r="B148" s="123">
        <v>19.576970957585107</v>
      </c>
      <c r="C148" s="123">
        <v>20.119765391302689</v>
      </c>
      <c r="D148" s="123">
        <v>20.877536259645005</v>
      </c>
      <c r="E148" s="123">
        <v>20.877452965907644</v>
      </c>
      <c r="F148" s="123">
        <v>20.902786245391923</v>
      </c>
      <c r="G148" s="123">
        <v>19.472527475473594</v>
      </c>
      <c r="H148" s="123">
        <v>20.212970798194306</v>
      </c>
      <c r="I148" s="123">
        <v>20.350207478716758</v>
      </c>
      <c r="J148" s="123">
        <v>20.340855546814581</v>
      </c>
      <c r="K148" s="123">
        <v>22.117581555392153</v>
      </c>
      <c r="L148" s="123">
        <v>22.626178540938241</v>
      </c>
      <c r="M148" s="123">
        <v>22.140986426701115</v>
      </c>
      <c r="N148" s="123">
        <v>22.914764223742683</v>
      </c>
      <c r="O148" s="123">
        <v>23.102443567671568</v>
      </c>
      <c r="P148" s="123">
        <v>22.747071689694</v>
      </c>
      <c r="Q148" s="123">
        <v>22.857681496951226</v>
      </c>
      <c r="R148" s="123">
        <v>22.775709108561095</v>
      </c>
      <c r="S148" s="123">
        <v>22.12701979225718</v>
      </c>
      <c r="T148" s="123">
        <v>21.151618467631646</v>
      </c>
      <c r="U148" s="123">
        <v>21.801569106959146</v>
      </c>
      <c r="V148" s="123">
        <v>21.466324717926369</v>
      </c>
      <c r="W148" s="123">
        <v>24.140125752970928</v>
      </c>
      <c r="DA148" s="130" t="s">
        <v>3053</v>
      </c>
    </row>
    <row r="149" spans="1:105" ht="12" customHeight="1" x14ac:dyDescent="0.25">
      <c r="A149" s="97" t="s">
        <v>124</v>
      </c>
      <c r="B149" s="99">
        <v>21.283534572319322</v>
      </c>
      <c r="C149" s="99">
        <v>18.854509227007306</v>
      </c>
      <c r="D149" s="99">
        <v>20.409567608349121</v>
      </c>
      <c r="E149" s="99">
        <v>18.695767144700589</v>
      </c>
      <c r="F149" s="99">
        <v>18.666253046830178</v>
      </c>
      <c r="G149" s="99">
        <v>21.463881005567956</v>
      </c>
      <c r="H149" s="99">
        <v>20.087439850817017</v>
      </c>
      <c r="I149" s="99">
        <v>21.437457800476153</v>
      </c>
      <c r="J149" s="99">
        <v>23.484631416332324</v>
      </c>
      <c r="K149" s="99">
        <v>18.887570642117527</v>
      </c>
      <c r="L149" s="99">
        <v>20.759051842187969</v>
      </c>
      <c r="M149" s="99">
        <v>22.518357516794396</v>
      </c>
      <c r="N149" s="99">
        <v>22.940521283022907</v>
      </c>
      <c r="O149" s="99">
        <v>21.906905372231709</v>
      </c>
      <c r="P149" s="99">
        <v>23.522335692864644</v>
      </c>
      <c r="Q149" s="99">
        <v>24.362112248589209</v>
      </c>
      <c r="R149" s="99">
        <v>21.118946918583234</v>
      </c>
      <c r="S149" s="99">
        <v>22.073725206313082</v>
      </c>
      <c r="T149" s="99">
        <v>20.839821698654955</v>
      </c>
      <c r="U149" s="99">
        <v>21.196931182050267</v>
      </c>
      <c r="V149" s="99">
        <v>20.532389405980993</v>
      </c>
      <c r="W149" s="99">
        <v>25.883572595140656</v>
      </c>
      <c r="DA149" s="63" t="s">
        <v>3054</v>
      </c>
    </row>
    <row r="150" spans="1:105" ht="12" customHeight="1" x14ac:dyDescent="0.25">
      <c r="A150" s="97" t="s">
        <v>123</v>
      </c>
      <c r="B150" s="99">
        <v>21.283534572319322</v>
      </c>
      <c r="C150" s="99">
        <v>18.855238940195939</v>
      </c>
      <c r="D150" s="99">
        <v>20.416894337824218</v>
      </c>
      <c r="E150" s="99">
        <v>18.686287787261492</v>
      </c>
      <c r="F150" s="99">
        <v>18.652327792325639</v>
      </c>
      <c r="G150" s="99">
        <v>21.454260301788519</v>
      </c>
      <c r="H150" s="99">
        <v>20.072803212111303</v>
      </c>
      <c r="I150" s="99">
        <v>21.422595992717934</v>
      </c>
      <c r="J150" s="99">
        <v>23.460605800017607</v>
      </c>
      <c r="K150" s="99">
        <v>18.86961854416252</v>
      </c>
      <c r="L150" s="99">
        <v>20.740170035761512</v>
      </c>
      <c r="M150" s="99">
        <v>22.517391223446825</v>
      </c>
      <c r="N150" s="99">
        <v>22.938321297232843</v>
      </c>
      <c r="O150" s="99">
        <v>21.898040572579923</v>
      </c>
      <c r="P150" s="99">
        <v>23.449049055423313</v>
      </c>
      <c r="Q150" s="99">
        <v>24.265776037156776</v>
      </c>
      <c r="R150" s="99">
        <v>21.052493965923169</v>
      </c>
      <c r="S150" s="99">
        <v>22.023999551364067</v>
      </c>
      <c r="T150" s="99">
        <v>20.753673687094235</v>
      </c>
      <c r="U150" s="99">
        <v>21.075069005281819</v>
      </c>
      <c r="V150" s="99">
        <v>20.426120218453008</v>
      </c>
      <c r="W150" s="99">
        <v>25.777857580465398</v>
      </c>
      <c r="DA150" s="63" t="s">
        <v>3055</v>
      </c>
    </row>
    <row r="151" spans="1:105" ht="12" customHeight="1" x14ac:dyDescent="0.25">
      <c r="A151" s="100" t="s">
        <v>50</v>
      </c>
      <c r="B151" s="102">
        <v>7.9759438955337441</v>
      </c>
      <c r="C151" s="102">
        <v>7.0353139286426316</v>
      </c>
      <c r="D151" s="102">
        <v>7.6278249381534096</v>
      </c>
      <c r="E151" s="102">
        <v>6.9158728539191223</v>
      </c>
      <c r="F151" s="102">
        <v>6.8850639096068234</v>
      </c>
      <c r="G151" s="102">
        <v>7.9640461946207894</v>
      </c>
      <c r="H151" s="102">
        <v>6.1758410073925134</v>
      </c>
      <c r="I151" s="102">
        <v>6.9663892652416468</v>
      </c>
      <c r="J151" s="102">
        <v>8.3223465912980856</v>
      </c>
      <c r="K151" s="102">
        <v>6.7984078503736232</v>
      </c>
      <c r="L151" s="102">
        <v>6.5671350913200879</v>
      </c>
      <c r="M151" s="102">
        <v>7.8326103060307775</v>
      </c>
      <c r="N151" s="102">
        <v>7.8289918521049611</v>
      </c>
      <c r="O151" s="102">
        <v>6.3447586371003268</v>
      </c>
      <c r="P151" s="102">
        <v>6.9461753380992182</v>
      </c>
      <c r="Q151" s="102">
        <v>5.6488043947314734</v>
      </c>
      <c r="R151" s="102">
        <v>4.444851017220925</v>
      </c>
      <c r="S151" s="102">
        <v>5.4856202108248411</v>
      </c>
      <c r="T151" s="102">
        <v>5.9511337002748794</v>
      </c>
      <c r="U151" s="102">
        <v>6.1536097382256418</v>
      </c>
      <c r="V151" s="102">
        <v>6.0995151090900812</v>
      </c>
      <c r="W151" s="102">
        <v>8.2344394643669929</v>
      </c>
      <c r="DA151" s="131" t="s">
        <v>3056</v>
      </c>
    </row>
    <row r="152" spans="1:105" ht="12" customHeight="1" x14ac:dyDescent="0.25">
      <c r="A152" s="103" t="s">
        <v>52</v>
      </c>
      <c r="B152" s="105">
        <v>13.307590676785578</v>
      </c>
      <c r="C152" s="105">
        <v>11.819925011553304</v>
      </c>
      <c r="D152" s="105">
        <v>12.789069399670806</v>
      </c>
      <c r="E152" s="105">
        <v>11.770414933342371</v>
      </c>
      <c r="F152" s="105">
        <v>11.767263882718817</v>
      </c>
      <c r="G152" s="105">
        <v>13.490214107167725</v>
      </c>
      <c r="H152" s="105">
        <v>13.896962204718788</v>
      </c>
      <c r="I152" s="105">
        <v>14.456206727476284</v>
      </c>
      <c r="J152" s="105">
        <v>15.138259208719518</v>
      </c>
      <c r="K152" s="105">
        <v>12.071210693788899</v>
      </c>
      <c r="L152" s="105">
        <v>14.173034944441424</v>
      </c>
      <c r="M152" s="105">
        <v>14.684780917416047</v>
      </c>
      <c r="N152" s="105">
        <v>15.109329445127884</v>
      </c>
      <c r="O152" s="105">
        <v>15.553281935479591</v>
      </c>
      <c r="P152" s="105">
        <v>16.5028737173241</v>
      </c>
      <c r="Q152" s="105">
        <v>18.616971642425309</v>
      </c>
      <c r="R152" s="105">
        <v>16.607642948702242</v>
      </c>
      <c r="S152" s="105">
        <v>16.538379340539226</v>
      </c>
      <c r="T152" s="105">
        <v>14.802539986819356</v>
      </c>
      <c r="U152" s="105">
        <v>14.921459267056177</v>
      </c>
      <c r="V152" s="105">
        <v>14.32660510936293</v>
      </c>
      <c r="W152" s="105">
        <v>17.543418116098398</v>
      </c>
      <c r="DA152" s="132" t="s">
        <v>3057</v>
      </c>
    </row>
    <row r="153" spans="1:105" ht="12" customHeight="1" x14ac:dyDescent="0.25">
      <c r="A153" s="106" t="s">
        <v>122</v>
      </c>
      <c r="B153" s="102">
        <v>19.517265146380527</v>
      </c>
      <c r="C153" s="102">
        <v>20.147890471756874</v>
      </c>
      <c r="D153" s="102">
        <v>20.884987071080687</v>
      </c>
      <c r="E153" s="102">
        <v>20.912994656326852</v>
      </c>
      <c r="F153" s="102">
        <v>20.948251754537996</v>
      </c>
      <c r="G153" s="102">
        <v>19.417973193872342</v>
      </c>
      <c r="H153" s="102">
        <v>20.21478063982314</v>
      </c>
      <c r="I153" s="102">
        <v>20.320311524554143</v>
      </c>
      <c r="J153" s="102">
        <v>20.26695113804864</v>
      </c>
      <c r="K153" s="102">
        <v>22.177136533354343</v>
      </c>
      <c r="L153" s="102">
        <v>22.655133641448632</v>
      </c>
      <c r="M153" s="102">
        <v>22.137252901328065</v>
      </c>
      <c r="N153" s="102">
        <v>22.91623386292267</v>
      </c>
      <c r="O153" s="102">
        <v>23.119516368087556</v>
      </c>
      <c r="P153" s="102">
        <v>22.735421405349495</v>
      </c>
      <c r="Q153" s="102">
        <v>22.843018954639007</v>
      </c>
      <c r="R153" s="102">
        <v>22.794674381652325</v>
      </c>
      <c r="S153" s="102">
        <v>22.120647700346552</v>
      </c>
      <c r="T153" s="102">
        <v>21.150565362968639</v>
      </c>
      <c r="U153" s="102">
        <v>21.804438976303285</v>
      </c>
      <c r="V153" s="102">
        <v>21.473533442399663</v>
      </c>
      <c r="W153" s="102">
        <v>24.119946178900346</v>
      </c>
      <c r="DA153" s="131" t="s">
        <v>3058</v>
      </c>
    </row>
    <row r="154" spans="1:105" ht="12" customHeight="1" x14ac:dyDescent="0.25">
      <c r="A154" s="107" t="s">
        <v>121</v>
      </c>
      <c r="B154" s="105">
        <v>19.517265146380527</v>
      </c>
      <c r="C154" s="105">
        <v>20.148494103253757</v>
      </c>
      <c r="D154" s="105">
        <v>20.885620062626636</v>
      </c>
      <c r="E154" s="105">
        <v>20.914767027050857</v>
      </c>
      <c r="F154" s="105">
        <v>20.952711505973703</v>
      </c>
      <c r="G154" s="105">
        <v>19.423719054342289</v>
      </c>
      <c r="H154" s="105">
        <v>20.219277610702314</v>
      </c>
      <c r="I154" s="105">
        <v>20.321112805281384</v>
      </c>
      <c r="J154" s="105">
        <v>20.267075488677147</v>
      </c>
      <c r="K154" s="105">
        <v>22.175110488623737</v>
      </c>
      <c r="L154" s="105">
        <v>22.654126224079668</v>
      </c>
      <c r="M154" s="105">
        <v>22.134904988146758</v>
      </c>
      <c r="N154" s="105">
        <v>22.912882315310981</v>
      </c>
      <c r="O154" s="105">
        <v>23.115429240436487</v>
      </c>
      <c r="P154" s="105">
        <v>22.73965161378586</v>
      </c>
      <c r="Q154" s="105">
        <v>22.837759420456837</v>
      </c>
      <c r="R154" s="105">
        <v>22.791070639511656</v>
      </c>
      <c r="S154" s="105">
        <v>22.135078958904092</v>
      </c>
      <c r="T154" s="105">
        <v>21.159207288825414</v>
      </c>
      <c r="U154" s="105">
        <v>21.811023067733178</v>
      </c>
      <c r="V154" s="105">
        <v>21.478214779540259</v>
      </c>
      <c r="W154" s="105">
        <v>24.124160335330991</v>
      </c>
      <c r="DA154" s="132" t="s">
        <v>3059</v>
      </c>
    </row>
    <row r="155" spans="1:105" ht="12" customHeight="1" x14ac:dyDescent="0.25">
      <c r="A155" s="108" t="s">
        <v>53</v>
      </c>
      <c r="B155" s="99">
        <v>7.3071806354298214</v>
      </c>
      <c r="C155" s="99">
        <v>7.5119293767251234</v>
      </c>
      <c r="D155" s="99">
        <v>7.810075819654104</v>
      </c>
      <c r="E155" s="99">
        <v>7.754189627765081</v>
      </c>
      <c r="F155" s="99">
        <v>7.7536537110886705</v>
      </c>
      <c r="G155" s="99">
        <v>7.1943224909697463</v>
      </c>
      <c r="H155" s="99">
        <v>6.2286873362975355</v>
      </c>
      <c r="I155" s="99">
        <v>6.6015297843867282</v>
      </c>
      <c r="J155" s="99">
        <v>7.1590164182959182</v>
      </c>
      <c r="K155" s="99">
        <v>8.0259819617301282</v>
      </c>
      <c r="L155" s="99">
        <v>7.230181651632865</v>
      </c>
      <c r="M155" s="99">
        <v>7.6990884488235443</v>
      </c>
      <c r="N155" s="99">
        <v>7.8457743555088477</v>
      </c>
      <c r="O155" s="99">
        <v>6.7924583565811831</v>
      </c>
      <c r="P155" s="99">
        <v>6.7559254760882128</v>
      </c>
      <c r="Q155" s="99">
        <v>5.3510617509517084</v>
      </c>
      <c r="R155" s="99">
        <v>4.8215250787252817</v>
      </c>
      <c r="S155" s="99">
        <v>5.5380914741006624</v>
      </c>
      <c r="T155" s="99">
        <v>6.0949911746595618</v>
      </c>
      <c r="U155" s="99">
        <v>6.491444131818028</v>
      </c>
      <c r="V155" s="99">
        <v>6.5819396965522854</v>
      </c>
      <c r="W155" s="99">
        <v>7.7550185285212381</v>
      </c>
      <c r="DA155" s="63" t="s">
        <v>3060</v>
      </c>
    </row>
    <row r="156" spans="1:105" ht="12" customHeight="1" x14ac:dyDescent="0.25">
      <c r="A156" s="108" t="s">
        <v>52</v>
      </c>
      <c r="B156" s="99">
        <v>12.210084510950709</v>
      </c>
      <c r="C156" s="99">
        <v>12.636564726528636</v>
      </c>
      <c r="D156" s="99">
        <v>13.075544242972532</v>
      </c>
      <c r="E156" s="99">
        <v>13.160577399285772</v>
      </c>
      <c r="F156" s="99">
        <v>13.199057794885036</v>
      </c>
      <c r="G156" s="99">
        <v>12.229396563372545</v>
      </c>
      <c r="H156" s="99">
        <v>13.990590274404781</v>
      </c>
      <c r="I156" s="99">
        <v>13.719583020894653</v>
      </c>
      <c r="J156" s="99">
        <v>13.108059070381225</v>
      </c>
      <c r="K156" s="99">
        <v>14.149128526893612</v>
      </c>
      <c r="L156" s="99">
        <v>15.423944572446805</v>
      </c>
      <c r="M156" s="99">
        <v>14.43581653932322</v>
      </c>
      <c r="N156" s="99">
        <v>15.067107959802133</v>
      </c>
      <c r="O156" s="99">
        <v>16.322970883855305</v>
      </c>
      <c r="P156" s="99">
        <v>15.983726137697639</v>
      </c>
      <c r="Q156" s="99">
        <v>17.486697669505126</v>
      </c>
      <c r="R156" s="99">
        <v>17.969545560786372</v>
      </c>
      <c r="S156" s="99">
        <v>16.596987484803428</v>
      </c>
      <c r="T156" s="99">
        <v>15.064216114165855</v>
      </c>
      <c r="U156" s="99">
        <v>15.319578935915152</v>
      </c>
      <c r="V156" s="99">
        <v>14.896275082987971</v>
      </c>
      <c r="W156" s="99">
        <v>16.369141806809747</v>
      </c>
      <c r="DA156" s="63" t="s">
        <v>3061</v>
      </c>
    </row>
    <row r="157" spans="1:105" ht="12" customHeight="1" x14ac:dyDescent="0.25">
      <c r="A157" s="121" t="s">
        <v>54</v>
      </c>
      <c r="B157" s="123">
        <v>2.9438704175517025</v>
      </c>
      <c r="C157" s="123">
        <v>3.3661341606455868</v>
      </c>
      <c r="D157" s="123">
        <v>3.5139016071764284</v>
      </c>
      <c r="E157" s="123">
        <v>3.4702575313128499</v>
      </c>
      <c r="F157" s="123">
        <v>3.6772569030461604</v>
      </c>
      <c r="G157" s="123">
        <v>2.9705406568628407</v>
      </c>
      <c r="H157" s="123">
        <v>3.4443689913838509</v>
      </c>
      <c r="I157" s="123">
        <v>2.9981073194906269</v>
      </c>
      <c r="J157" s="123">
        <v>3.2391645905535444</v>
      </c>
      <c r="K157" s="123">
        <v>4.0877396849831253</v>
      </c>
      <c r="L157" s="123">
        <v>4.1135466742712117</v>
      </c>
      <c r="M157" s="123">
        <v>4.0518407040465245</v>
      </c>
      <c r="N157" s="123">
        <v>4.1696759877996543</v>
      </c>
      <c r="O157" s="123">
        <v>4.0555456722842367</v>
      </c>
      <c r="P157" s="123">
        <v>4.2285520259656115</v>
      </c>
      <c r="Q157" s="123">
        <v>4.0955187381825278</v>
      </c>
      <c r="R157" s="123">
        <v>4.1895333059132227</v>
      </c>
      <c r="S157" s="123">
        <v>4.1947277288314755</v>
      </c>
      <c r="T157" s="123">
        <v>4.1421923781801517</v>
      </c>
      <c r="U157" s="123">
        <v>4.251317245206895</v>
      </c>
      <c r="V157" s="123">
        <v>4.1883108739436885</v>
      </c>
      <c r="W157" s="123">
        <v>4.6961485299547219</v>
      </c>
      <c r="DA157" s="130" t="s">
        <v>3062</v>
      </c>
    </row>
    <row r="158" spans="1:105" ht="12" customHeight="1" x14ac:dyDescent="0.25">
      <c r="A158" s="97" t="s">
        <v>50</v>
      </c>
      <c r="B158" s="99">
        <v>2.9568738319784007</v>
      </c>
      <c r="C158" s="99">
        <v>3.3860854063746326</v>
      </c>
      <c r="D158" s="99">
        <v>3.5581063925306369</v>
      </c>
      <c r="E158" s="99">
        <v>3.3722840093692019</v>
      </c>
      <c r="F158" s="99">
        <v>3.6482711501759439</v>
      </c>
      <c r="G158" s="99">
        <v>3.0393735156996824</v>
      </c>
      <c r="H158" s="99">
        <v>3.4604840772029895</v>
      </c>
      <c r="I158" s="99">
        <v>3.0094535054704683</v>
      </c>
      <c r="J158" s="99">
        <v>3.2110838784660296</v>
      </c>
      <c r="K158" s="99">
        <v>4.1608720162334478</v>
      </c>
      <c r="L158" s="99">
        <v>4.4492034696927814</v>
      </c>
      <c r="M158" s="99">
        <v>4.1067753299038561</v>
      </c>
      <c r="N158" s="99">
        <v>3.4917162767904451</v>
      </c>
      <c r="O158" s="99">
        <v>3.4767251799471022</v>
      </c>
      <c r="P158" s="99">
        <v>3.8849365510519878</v>
      </c>
      <c r="Q158" s="99">
        <v>4.3186949475477823</v>
      </c>
      <c r="R158" s="99">
        <v>4.5522553012604652</v>
      </c>
      <c r="S158" s="99">
        <v>4.3657486299504926</v>
      </c>
      <c r="T158" s="99">
        <v>4.0430447311407134</v>
      </c>
      <c r="U158" s="99">
        <v>4.145788817653961</v>
      </c>
      <c r="V158" s="99">
        <v>4.0208802238970582</v>
      </c>
      <c r="W158" s="99">
        <v>4.9949318439482946</v>
      </c>
      <c r="DA158" s="63" t="s">
        <v>3063</v>
      </c>
    </row>
    <row r="159" spans="1:105" ht="12" customHeight="1" x14ac:dyDescent="0.25">
      <c r="A159" s="109" t="s">
        <v>120</v>
      </c>
      <c r="B159" s="110">
        <v>2.9437848607315247</v>
      </c>
      <c r="C159" s="110">
        <v>3.3660120137874117</v>
      </c>
      <c r="D159" s="110">
        <v>3.513666569628243</v>
      </c>
      <c r="E159" s="110">
        <v>3.4707478991857568</v>
      </c>
      <c r="F159" s="110">
        <v>3.6774051802686682</v>
      </c>
      <c r="G159" s="110">
        <v>2.9701784582107313</v>
      </c>
      <c r="H159" s="110">
        <v>3.4442851107442056</v>
      </c>
      <c r="I159" s="110">
        <v>2.998052219868403</v>
      </c>
      <c r="J159" s="110">
        <v>3.2392897420253379</v>
      </c>
      <c r="K159" s="110">
        <v>4.0874485537193701</v>
      </c>
      <c r="L159" s="110">
        <v>4.1123817281960902</v>
      </c>
      <c r="M159" s="110">
        <v>4.0516866436406422</v>
      </c>
      <c r="N159" s="110">
        <v>4.1712208242900131</v>
      </c>
      <c r="O159" s="110">
        <v>4.0567266695752453</v>
      </c>
      <c r="P159" s="110">
        <v>4.2292978648464281</v>
      </c>
      <c r="Q159" s="110">
        <v>4.0949456380938818</v>
      </c>
      <c r="R159" s="110">
        <v>4.1885268445189299</v>
      </c>
      <c r="S159" s="110">
        <v>4.1942537234045574</v>
      </c>
      <c r="T159" s="110">
        <v>4.1424414006559811</v>
      </c>
      <c r="U159" s="110">
        <v>4.2515694031247708</v>
      </c>
      <c r="V159" s="110">
        <v>4.1886928382117894</v>
      </c>
      <c r="W159" s="110">
        <v>4.6953995928992018</v>
      </c>
      <c r="DA159" s="60" t="s">
        <v>3064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117.89680183337985</v>
      </c>
      <c r="C161" s="118">
        <f t="shared" si="54"/>
        <v>128.85716119799642</v>
      </c>
      <c r="D161" s="118">
        <f t="shared" si="54"/>
        <v>123.93528301657993</v>
      </c>
      <c r="E161" s="118">
        <f t="shared" si="54"/>
        <v>127.20850301595965</v>
      </c>
      <c r="F161" s="118">
        <f t="shared" si="54"/>
        <v>121.98018920099821</v>
      </c>
      <c r="G161" s="118">
        <f t="shared" si="54"/>
        <v>116.36278064438044</v>
      </c>
      <c r="H161" s="118">
        <f t="shared" si="54"/>
        <v>115.38063045135902</v>
      </c>
      <c r="I161" s="118">
        <f t="shared" si="54"/>
        <v>117.98385639492041</v>
      </c>
      <c r="J161" s="118">
        <f t="shared" si="54"/>
        <v>118.52619188570297</v>
      </c>
      <c r="K161" s="118">
        <f t="shared" si="54"/>
        <v>120.76951326261451</v>
      </c>
      <c r="L161" s="118">
        <f t="shared" si="54"/>
        <v>133.18139663252015</v>
      </c>
      <c r="M161" s="118">
        <f t="shared" si="54"/>
        <v>130.13558304456006</v>
      </c>
      <c r="N161" s="118">
        <f t="shared" si="54"/>
        <v>131.51124407261111</v>
      </c>
      <c r="O161" s="118">
        <f t="shared" si="54"/>
        <v>139.49909327860144</v>
      </c>
      <c r="P161" s="118">
        <f t="shared" si="54"/>
        <v>116.17140130776767</v>
      </c>
      <c r="Q161" s="118">
        <f t="shared" si="54"/>
        <v>126.49431325132196</v>
      </c>
      <c r="R161" s="118">
        <f t="shared" ref="R161:V161" si="55">R162+R164+R166+R175</f>
        <v>139.24459596157786</v>
      </c>
      <c r="S161" s="118">
        <f t="shared" si="55"/>
        <v>136.58837335110383</v>
      </c>
      <c r="T161" s="118">
        <f t="shared" si="55"/>
        <v>127.94824245034447</v>
      </c>
      <c r="U161" s="118">
        <f t="shared" si="55"/>
        <v>131.82025560997869</v>
      </c>
      <c r="V161" s="118">
        <f t="shared" si="55"/>
        <v>152.36394209430571</v>
      </c>
      <c r="W161" s="118">
        <f t="shared" ref="W161" si="56">W162+W164+W166+W175</f>
        <v>151.39257347850403</v>
      </c>
      <c r="DA161" s="129" t="s">
        <v>3065</v>
      </c>
    </row>
    <row r="162" spans="1:105" ht="12.95" customHeight="1" x14ac:dyDescent="0.25">
      <c r="A162" s="121" t="s">
        <v>57</v>
      </c>
      <c r="B162" s="123">
        <f t="shared" ref="B162:W162" si="57">B163</f>
        <v>95.334223191442717</v>
      </c>
      <c r="C162" s="123">
        <f t="shared" si="57"/>
        <v>105.32324993002256</v>
      </c>
      <c r="D162" s="123">
        <f t="shared" si="57"/>
        <v>99.475935406549354</v>
      </c>
      <c r="E162" s="123">
        <f t="shared" si="57"/>
        <v>102.73821416261792</v>
      </c>
      <c r="F162" s="123">
        <f t="shared" si="57"/>
        <v>97.30101036460367</v>
      </c>
      <c r="G162" s="123">
        <f t="shared" si="57"/>
        <v>93.80748690525057</v>
      </c>
      <c r="H162" s="123">
        <f t="shared" si="57"/>
        <v>91.582844290128961</v>
      </c>
      <c r="I162" s="123">
        <f t="shared" si="57"/>
        <v>94.500051055795907</v>
      </c>
      <c r="J162" s="123">
        <f t="shared" si="57"/>
        <v>94.822817795028101</v>
      </c>
      <c r="K162" s="123">
        <f t="shared" si="57"/>
        <v>94.4286827236525</v>
      </c>
      <c r="L162" s="123">
        <f t="shared" si="57"/>
        <v>106.29628541647777</v>
      </c>
      <c r="M162" s="123">
        <f t="shared" si="57"/>
        <v>103.81281343496832</v>
      </c>
      <c r="N162" s="123">
        <f t="shared" si="57"/>
        <v>104.27555455924671</v>
      </c>
      <c r="O162" s="123">
        <f t="shared" si="57"/>
        <v>112.14175365283472</v>
      </c>
      <c r="P162" s="123">
        <f t="shared" si="57"/>
        <v>89.011384678905458</v>
      </c>
      <c r="Q162" s="123">
        <f t="shared" si="57"/>
        <v>99.239502267858455</v>
      </c>
      <c r="R162" s="123">
        <f t="shared" si="57"/>
        <v>112.09913699423616</v>
      </c>
      <c r="S162" s="123">
        <f t="shared" si="57"/>
        <v>110.05076745079911</v>
      </c>
      <c r="T162" s="123">
        <f t="shared" si="57"/>
        <v>102.43903578068354</v>
      </c>
      <c r="U162" s="123">
        <f t="shared" si="57"/>
        <v>105.51827152342084</v>
      </c>
      <c r="V162" s="123">
        <f t="shared" si="57"/>
        <v>126.43290094960298</v>
      </c>
      <c r="W162" s="123">
        <f t="shared" si="57"/>
        <v>122.28595346620727</v>
      </c>
      <c r="DA162" s="130" t="s">
        <v>3066</v>
      </c>
    </row>
    <row r="163" spans="1:105" ht="12" customHeight="1" x14ac:dyDescent="0.25">
      <c r="A163" s="97" t="s">
        <v>53</v>
      </c>
      <c r="B163" s="110">
        <v>95.334223191442717</v>
      </c>
      <c r="C163" s="110">
        <v>105.32324993002256</v>
      </c>
      <c r="D163" s="110">
        <v>99.475935406549354</v>
      </c>
      <c r="E163" s="110">
        <v>102.73821416261792</v>
      </c>
      <c r="F163" s="110">
        <v>97.30101036460367</v>
      </c>
      <c r="G163" s="110">
        <v>93.80748690525057</v>
      </c>
      <c r="H163" s="110">
        <v>91.582844290128961</v>
      </c>
      <c r="I163" s="110">
        <v>94.500051055795907</v>
      </c>
      <c r="J163" s="110">
        <v>94.822817795028101</v>
      </c>
      <c r="K163" s="110">
        <v>94.4286827236525</v>
      </c>
      <c r="L163" s="110">
        <v>106.29628541647777</v>
      </c>
      <c r="M163" s="110">
        <v>103.81281343496832</v>
      </c>
      <c r="N163" s="110">
        <v>104.27555455924671</v>
      </c>
      <c r="O163" s="110">
        <v>112.14175365283472</v>
      </c>
      <c r="P163" s="110">
        <v>89.011384678905458</v>
      </c>
      <c r="Q163" s="110">
        <v>99.239502267858455</v>
      </c>
      <c r="R163" s="110">
        <v>112.09913699423616</v>
      </c>
      <c r="S163" s="110">
        <v>110.05076745079911</v>
      </c>
      <c r="T163" s="110">
        <v>102.43903578068354</v>
      </c>
      <c r="U163" s="110">
        <v>105.51827152342084</v>
      </c>
      <c r="V163" s="110">
        <v>126.43290094960298</v>
      </c>
      <c r="W163" s="110">
        <v>122.28595346620727</v>
      </c>
      <c r="DA163" s="60" t="s">
        <v>3067</v>
      </c>
    </row>
    <row r="164" spans="1:105" ht="12.95" customHeight="1" x14ac:dyDescent="0.25">
      <c r="A164" s="121" t="s">
        <v>92</v>
      </c>
      <c r="B164" s="123">
        <f t="shared" ref="B164:W164" si="58">B165</f>
        <v>4.1753751162618646E-2</v>
      </c>
      <c r="C164" s="123">
        <f t="shared" si="58"/>
        <v>5.213636388290787E-2</v>
      </c>
      <c r="D164" s="123">
        <f t="shared" si="58"/>
        <v>6.0432836923301786E-2</v>
      </c>
      <c r="E164" s="123">
        <f t="shared" si="58"/>
        <v>0.11616704501912088</v>
      </c>
      <c r="F164" s="123">
        <f t="shared" si="58"/>
        <v>7.8003066797912385E-2</v>
      </c>
      <c r="G164" s="123">
        <f t="shared" si="58"/>
        <v>8.7543278724316012E-2</v>
      </c>
      <c r="H164" s="123">
        <f t="shared" si="58"/>
        <v>0.1051155709480366</v>
      </c>
      <c r="I164" s="123">
        <f t="shared" si="58"/>
        <v>0.10165584962000698</v>
      </c>
      <c r="J164" s="123">
        <f t="shared" si="58"/>
        <v>9.3865075390039618E-2</v>
      </c>
      <c r="K164" s="123">
        <f t="shared" si="58"/>
        <v>9.9740217143003115E-2</v>
      </c>
      <c r="L164" s="123">
        <f t="shared" si="58"/>
        <v>0.12101680674851858</v>
      </c>
      <c r="M164" s="123">
        <f t="shared" si="58"/>
        <v>0.12141965000421356</v>
      </c>
      <c r="N164" s="123">
        <f t="shared" si="58"/>
        <v>0.15717516023228423</v>
      </c>
      <c r="O164" s="123">
        <f t="shared" si="58"/>
        <v>0.21451878176057931</v>
      </c>
      <c r="P164" s="123">
        <f t="shared" si="58"/>
        <v>0.14640783939660335</v>
      </c>
      <c r="Q164" s="123">
        <f t="shared" si="58"/>
        <v>0.25236696188249846</v>
      </c>
      <c r="R164" s="123">
        <f t="shared" si="58"/>
        <v>0.14915043071185458</v>
      </c>
      <c r="S164" s="123">
        <f t="shared" si="58"/>
        <v>0.20045081903340609</v>
      </c>
      <c r="T164" s="123">
        <f t="shared" si="58"/>
        <v>0.19521421188821755</v>
      </c>
      <c r="U164" s="123">
        <f t="shared" si="58"/>
        <v>0.21710136969372196</v>
      </c>
      <c r="V164" s="123">
        <f t="shared" si="58"/>
        <v>0.20912815117653843</v>
      </c>
      <c r="W164" s="123">
        <f t="shared" si="58"/>
        <v>0.1707428797069695</v>
      </c>
      <c r="DA164" s="130" t="s">
        <v>3068</v>
      </c>
    </row>
    <row r="165" spans="1:105" ht="12" customHeight="1" x14ac:dyDescent="0.25">
      <c r="A165" s="97" t="s">
        <v>53</v>
      </c>
      <c r="B165" s="99">
        <f>RES_hhdet_tesh!B165/RES_summary!B$19</f>
        <v>4.1753751162618646E-2</v>
      </c>
      <c r="C165" s="99">
        <f>RES_hhdet_tesh!C165/RES_summary!C$19</f>
        <v>5.213636388290787E-2</v>
      </c>
      <c r="D165" s="99">
        <f>RES_hhdet_tesh!D165/RES_summary!D$19</f>
        <v>6.0432836923301786E-2</v>
      </c>
      <c r="E165" s="99">
        <f>RES_hhdet_tesh!E165/RES_summary!E$19</f>
        <v>0.11616704501912088</v>
      </c>
      <c r="F165" s="99">
        <f>RES_hhdet_tesh!F165/RES_summary!F$19</f>
        <v>7.8003066797912385E-2</v>
      </c>
      <c r="G165" s="99">
        <f>RES_hhdet_tesh!G165/RES_summary!G$19</f>
        <v>8.7543278724316012E-2</v>
      </c>
      <c r="H165" s="99">
        <f>RES_hhdet_tesh!H165/RES_summary!H$19</f>
        <v>0.1051155709480366</v>
      </c>
      <c r="I165" s="99">
        <f>RES_hhdet_tesh!I165/RES_summary!I$19</f>
        <v>0.10165584962000698</v>
      </c>
      <c r="J165" s="99">
        <f>RES_hhdet_tesh!J165/RES_summary!J$19</f>
        <v>9.3865075390039618E-2</v>
      </c>
      <c r="K165" s="99">
        <f>RES_hhdet_tesh!K165/RES_summary!K$19</f>
        <v>9.9740217143003115E-2</v>
      </c>
      <c r="L165" s="99">
        <f>RES_hhdet_tesh!L165/RES_summary!L$19</f>
        <v>0.12101680674851858</v>
      </c>
      <c r="M165" s="99">
        <f>RES_hhdet_tesh!M165/RES_summary!M$19</f>
        <v>0.12141965000421356</v>
      </c>
      <c r="N165" s="99">
        <f>RES_hhdet_tesh!N165/RES_summary!N$19</f>
        <v>0.15717516023228423</v>
      </c>
      <c r="O165" s="99">
        <f>RES_hhdet_tesh!O165/RES_summary!O$19</f>
        <v>0.21451878176057931</v>
      </c>
      <c r="P165" s="99">
        <f>RES_hhdet_tesh!P165/RES_summary!P$19</f>
        <v>0.14640783939660335</v>
      </c>
      <c r="Q165" s="99">
        <f>RES_hhdet_tesh!Q165/RES_summary!Q$19</f>
        <v>0.25236696188249846</v>
      </c>
      <c r="R165" s="99">
        <f>RES_hhdet_tesh!R165/RES_summary!R$19</f>
        <v>0.14915043071185458</v>
      </c>
      <c r="S165" s="99">
        <f>RES_hhdet_tesh!S165/RES_summary!S$19</f>
        <v>0.20045081903340609</v>
      </c>
      <c r="T165" s="99">
        <f>RES_hhdet_tesh!T165/RES_summary!T$19</f>
        <v>0.19521421188821755</v>
      </c>
      <c r="U165" s="99">
        <f>RES_hhdet_tesh!U165/RES_summary!U$19</f>
        <v>0.21710136969372196</v>
      </c>
      <c r="V165" s="99">
        <f>RES_hhdet_tesh!V165/RES_summary!V$19</f>
        <v>0.20912815117653843</v>
      </c>
      <c r="W165" s="99">
        <f>RES_hhdet_tesh!W165/RES_summary!W$19</f>
        <v>0.1707428797069695</v>
      </c>
      <c r="DA165" s="63" t="s">
        <v>3069</v>
      </c>
    </row>
    <row r="166" spans="1:105" ht="12" customHeight="1" x14ac:dyDescent="0.25">
      <c r="A166" s="121" t="s">
        <v>55</v>
      </c>
      <c r="B166" s="123">
        <v>19.576954649252464</v>
      </c>
      <c r="C166" s="123">
        <v>20.115636521027707</v>
      </c>
      <c r="D166" s="123">
        <v>20.884986459109303</v>
      </c>
      <c r="E166" s="123">
        <v>20.88392521225704</v>
      </c>
      <c r="F166" s="123">
        <v>20.923930616210196</v>
      </c>
      <c r="G166" s="123">
        <v>19.497197966523107</v>
      </c>
      <c r="H166" s="123">
        <v>20.2483015009974</v>
      </c>
      <c r="I166" s="123">
        <v>20.384041792091214</v>
      </c>
      <c r="J166" s="123">
        <v>20.370345733855761</v>
      </c>
      <c r="K166" s="123">
        <v>22.153344912490546</v>
      </c>
      <c r="L166" s="123">
        <v>22.65052580685132</v>
      </c>
      <c r="M166" s="123">
        <v>22.149507854253258</v>
      </c>
      <c r="N166" s="123">
        <v>22.908826038555613</v>
      </c>
      <c r="O166" s="123">
        <v>23.087225787241703</v>
      </c>
      <c r="P166" s="123">
        <v>22.784984179140416</v>
      </c>
      <c r="Q166" s="123">
        <v>22.906974121551261</v>
      </c>
      <c r="R166" s="123">
        <v>22.806836289702037</v>
      </c>
      <c r="S166" s="123">
        <v>22.142457971000411</v>
      </c>
      <c r="T166" s="123">
        <v>21.171788024086116</v>
      </c>
      <c r="U166" s="123">
        <v>21.833552564381872</v>
      </c>
      <c r="V166" s="123">
        <v>21.533592194661015</v>
      </c>
      <c r="W166" s="123">
        <v>24.239768721510764</v>
      </c>
      <c r="DA166" s="130" t="s">
        <v>3070</v>
      </c>
    </row>
    <row r="167" spans="1:105" ht="12" customHeight="1" x14ac:dyDescent="0.25">
      <c r="A167" s="97" t="s">
        <v>124</v>
      </c>
      <c r="B167" s="99">
        <v>21.283534572319326</v>
      </c>
      <c r="C167" s="99">
        <v>18.85514457172631</v>
      </c>
      <c r="D167" s="99">
        <v>20.416400324283838</v>
      </c>
      <c r="E167" s="99">
        <v>18.713665428628907</v>
      </c>
      <c r="F167" s="99">
        <v>18.694736205138032</v>
      </c>
      <c r="G167" s="99">
        <v>21.511862201303519</v>
      </c>
      <c r="H167" s="99">
        <v>20.133622992788482</v>
      </c>
      <c r="I167" s="99">
        <v>21.485129499975525</v>
      </c>
      <c r="J167" s="99">
        <v>23.535771146644286</v>
      </c>
      <c r="K167" s="99">
        <v>18.926995530767691</v>
      </c>
      <c r="L167" s="99">
        <v>20.792279314893207</v>
      </c>
      <c r="M167" s="99">
        <v>22.547278349688682</v>
      </c>
      <c r="N167" s="99">
        <v>22.947316419372953</v>
      </c>
      <c r="O167" s="99">
        <v>21.891601060003463</v>
      </c>
      <c r="P167" s="99">
        <v>23.560976146889676</v>
      </c>
      <c r="Q167" s="99">
        <v>24.409700019520706</v>
      </c>
      <c r="R167" s="99">
        <v>21.154271020901419</v>
      </c>
      <c r="S167" s="99">
        <v>22.091636125836356</v>
      </c>
      <c r="T167" s="99">
        <v>20.858507023458653</v>
      </c>
      <c r="U167" s="99">
        <v>21.228971564831745</v>
      </c>
      <c r="V167" s="99">
        <v>20.60114520514059</v>
      </c>
      <c r="W167" s="99">
        <v>25.996422412574102</v>
      </c>
      <c r="DA167" s="63" t="s">
        <v>3071</v>
      </c>
    </row>
    <row r="168" spans="1:105" ht="12" customHeight="1" x14ac:dyDescent="0.25">
      <c r="A168" s="97" t="s">
        <v>123</v>
      </c>
      <c r="B168" s="99">
        <v>21.283534572319322</v>
      </c>
      <c r="C168" s="99">
        <v>18.855238940195942</v>
      </c>
      <c r="D168" s="99">
        <v>20.416894337824218</v>
      </c>
      <c r="E168" s="99">
        <v>18.717224463932919</v>
      </c>
      <c r="F168" s="99">
        <v>18.701721304383533</v>
      </c>
      <c r="G168" s="99">
        <v>21.529022799405116</v>
      </c>
      <c r="H168" s="99">
        <v>20.152519093572799</v>
      </c>
      <c r="I168" s="99">
        <v>21.49824628031239</v>
      </c>
      <c r="J168" s="99">
        <v>23.539346094183454</v>
      </c>
      <c r="K168" s="99">
        <v>18.934926391153454</v>
      </c>
      <c r="L168" s="99">
        <v>20.811006356914621</v>
      </c>
      <c r="M168" s="99">
        <v>22.545641007154554</v>
      </c>
      <c r="N168" s="99">
        <v>22.937305255608063</v>
      </c>
      <c r="O168" s="99">
        <v>21.87501379274336</v>
      </c>
      <c r="P168" s="99">
        <v>23.52587721415841</v>
      </c>
      <c r="Q168" s="99">
        <v>24.3399570102236</v>
      </c>
      <c r="R168" s="99">
        <v>21.11685187005466</v>
      </c>
      <c r="S168" s="99">
        <v>21.976548010104899</v>
      </c>
      <c r="T168" s="99">
        <v>20.71693592204555</v>
      </c>
      <c r="U168" s="99">
        <v>21.006392153585018</v>
      </c>
      <c r="V168" s="99">
        <v>20.454600982789589</v>
      </c>
      <c r="W168" s="99">
        <v>25.822531555960008</v>
      </c>
      <c r="DA168" s="63" t="s">
        <v>3072</v>
      </c>
    </row>
    <row r="169" spans="1:105" ht="12" customHeight="1" x14ac:dyDescent="0.25">
      <c r="A169" s="100" t="s">
        <v>50</v>
      </c>
      <c r="B169" s="102">
        <v>7.9759438955337449</v>
      </c>
      <c r="C169" s="102">
        <v>7.0353139286426343</v>
      </c>
      <c r="D169" s="102">
        <v>7.6278249381534113</v>
      </c>
      <c r="E169" s="102">
        <v>6.9273226466665214</v>
      </c>
      <c r="F169" s="102">
        <v>6.9032963517462154</v>
      </c>
      <c r="G169" s="102">
        <v>7.9917988170029375</v>
      </c>
      <c r="H169" s="102">
        <v>6.2003673580206753</v>
      </c>
      <c r="I169" s="102">
        <v>6.990989894950089</v>
      </c>
      <c r="J169" s="102">
        <v>8.3502786926400034</v>
      </c>
      <c r="K169" s="102">
        <v>6.8219371749667532</v>
      </c>
      <c r="L169" s="102">
        <v>6.5895645935653704</v>
      </c>
      <c r="M169" s="102">
        <v>7.8424369127107703</v>
      </c>
      <c r="N169" s="102">
        <v>7.8286450707734643</v>
      </c>
      <c r="O169" s="102">
        <v>6.338086836499337</v>
      </c>
      <c r="P169" s="102">
        <v>6.9689336964537905</v>
      </c>
      <c r="Q169" s="102">
        <v>5.6660729051645884</v>
      </c>
      <c r="R169" s="102">
        <v>4.4584390175836415</v>
      </c>
      <c r="S169" s="102">
        <v>5.4738012342961211</v>
      </c>
      <c r="T169" s="102">
        <v>5.9405991146901584</v>
      </c>
      <c r="U169" s="102">
        <v>6.1335571090605256</v>
      </c>
      <c r="V169" s="102">
        <v>6.1080198496150322</v>
      </c>
      <c r="W169" s="102">
        <v>8.2487100508846964</v>
      </c>
      <c r="DA169" s="131" t="s">
        <v>3073</v>
      </c>
    </row>
    <row r="170" spans="1:105" ht="12" customHeight="1" x14ac:dyDescent="0.25">
      <c r="A170" s="103" t="s">
        <v>52</v>
      </c>
      <c r="B170" s="105">
        <v>13.30759067678558</v>
      </c>
      <c r="C170" s="105">
        <v>11.819925011553307</v>
      </c>
      <c r="D170" s="105">
        <v>12.789069399670806</v>
      </c>
      <c r="E170" s="105">
        <v>11.789901817266401</v>
      </c>
      <c r="F170" s="105">
        <v>11.798424952637317</v>
      </c>
      <c r="G170" s="105">
        <v>13.537223982402177</v>
      </c>
      <c r="H170" s="105">
        <v>13.952151735552127</v>
      </c>
      <c r="I170" s="105">
        <v>14.5072563853623</v>
      </c>
      <c r="J170" s="105">
        <v>15.189067401543451</v>
      </c>
      <c r="K170" s="105">
        <v>12.112989216186701</v>
      </c>
      <c r="L170" s="105">
        <v>14.221441763349254</v>
      </c>
      <c r="M170" s="105">
        <v>14.703204094443786</v>
      </c>
      <c r="N170" s="105">
        <v>15.1086601848346</v>
      </c>
      <c r="O170" s="105">
        <v>15.536926956244024</v>
      </c>
      <c r="P170" s="105">
        <v>16.556943517704621</v>
      </c>
      <c r="Q170" s="105">
        <v>18.673884105059013</v>
      </c>
      <c r="R170" s="105">
        <v>16.658412852471013</v>
      </c>
      <c r="S170" s="105">
        <v>16.502746775808774</v>
      </c>
      <c r="T170" s="105">
        <v>14.776336807355388</v>
      </c>
      <c r="U170" s="105">
        <v>14.872835044524489</v>
      </c>
      <c r="V170" s="105">
        <v>14.346581133174558</v>
      </c>
      <c r="W170" s="105">
        <v>17.573821505075315</v>
      </c>
      <c r="DA170" s="132" t="s">
        <v>3074</v>
      </c>
    </row>
    <row r="171" spans="1:105" ht="12" customHeight="1" x14ac:dyDescent="0.25">
      <c r="A171" s="106" t="s">
        <v>122</v>
      </c>
      <c r="B171" s="102">
        <v>19.517265146380531</v>
      </c>
      <c r="C171" s="102">
        <v>20.151277611885416</v>
      </c>
      <c r="D171" s="102">
        <v>20.896188195384692</v>
      </c>
      <c r="E171" s="102">
        <v>20.930976169544934</v>
      </c>
      <c r="F171" s="102">
        <v>20.971077471079308</v>
      </c>
      <c r="G171" s="102">
        <v>19.444973259674043</v>
      </c>
      <c r="H171" s="102">
        <v>20.246333639961211</v>
      </c>
      <c r="I171" s="102">
        <v>20.354678969630665</v>
      </c>
      <c r="J171" s="102">
        <v>20.299584563618541</v>
      </c>
      <c r="K171" s="102">
        <v>22.212763830130768</v>
      </c>
      <c r="L171" s="102">
        <v>22.677950791120885</v>
      </c>
      <c r="M171" s="102">
        <v>22.143367674401141</v>
      </c>
      <c r="N171" s="102">
        <v>22.906567245643238</v>
      </c>
      <c r="O171" s="102">
        <v>23.098879535912275</v>
      </c>
      <c r="P171" s="102">
        <v>22.779896271395813</v>
      </c>
      <c r="Q171" s="102">
        <v>22.89851012204192</v>
      </c>
      <c r="R171" s="102">
        <v>22.829425516812059</v>
      </c>
      <c r="S171" s="102">
        <v>22.141444316812706</v>
      </c>
      <c r="T171" s="102">
        <v>21.174456452885345</v>
      </c>
      <c r="U171" s="102">
        <v>21.838619426557361</v>
      </c>
      <c r="V171" s="102">
        <v>21.541411563339796</v>
      </c>
      <c r="W171" s="102">
        <v>24.221000089046399</v>
      </c>
      <c r="DA171" s="131" t="s">
        <v>3075</v>
      </c>
    </row>
    <row r="172" spans="1:105" ht="12" customHeight="1" x14ac:dyDescent="0.25">
      <c r="A172" s="107" t="s">
        <v>121</v>
      </c>
      <c r="B172" s="105">
        <v>19.517265146380534</v>
      </c>
      <c r="C172" s="105">
        <v>20.152022750977235</v>
      </c>
      <c r="D172" s="105">
        <v>20.896535836119952</v>
      </c>
      <c r="E172" s="105">
        <v>20.934453104531578</v>
      </c>
      <c r="F172" s="105">
        <v>20.979407397904353</v>
      </c>
      <c r="G172" s="105">
        <v>19.459946272054029</v>
      </c>
      <c r="H172" s="105">
        <v>20.259836480860791</v>
      </c>
      <c r="I172" s="105">
        <v>20.362188157212323</v>
      </c>
      <c r="J172" s="105">
        <v>20.303452162296388</v>
      </c>
      <c r="K172" s="105">
        <v>22.209545225669661</v>
      </c>
      <c r="L172" s="105">
        <v>22.678560123809515</v>
      </c>
      <c r="M172" s="105">
        <v>22.145552060165937</v>
      </c>
      <c r="N172" s="105">
        <v>22.909989607726768</v>
      </c>
      <c r="O172" s="105">
        <v>23.103377411027836</v>
      </c>
      <c r="P172" s="105">
        <v>22.772180957244352</v>
      </c>
      <c r="Q172" s="105">
        <v>22.882002410674215</v>
      </c>
      <c r="R172" s="105">
        <v>22.816237595207408</v>
      </c>
      <c r="S172" s="105">
        <v>22.144509000250398</v>
      </c>
      <c r="T172" s="105">
        <v>21.174866597737648</v>
      </c>
      <c r="U172" s="105">
        <v>21.840034561387</v>
      </c>
      <c r="V172" s="105">
        <v>21.54364379078033</v>
      </c>
      <c r="W172" s="105">
        <v>24.224071492446026</v>
      </c>
      <c r="DA172" s="132" t="s">
        <v>3076</v>
      </c>
    </row>
    <row r="173" spans="1:105" ht="12" customHeight="1" x14ac:dyDescent="0.25">
      <c r="A173" s="108" t="s">
        <v>53</v>
      </c>
      <c r="B173" s="99">
        <v>7.3071806354298241</v>
      </c>
      <c r="C173" s="99">
        <v>7.5132449565574557</v>
      </c>
      <c r="D173" s="99">
        <v>7.8141577199451797</v>
      </c>
      <c r="E173" s="99">
        <v>7.7614882784081862</v>
      </c>
      <c r="F173" s="99">
        <v>7.7635326568986152</v>
      </c>
      <c r="G173" s="99">
        <v>7.2077406364052141</v>
      </c>
      <c r="H173" s="99">
        <v>6.24118177481283</v>
      </c>
      <c r="I173" s="99">
        <v>6.6148735496506976</v>
      </c>
      <c r="J173" s="99">
        <v>7.1718658895394922</v>
      </c>
      <c r="K173" s="99">
        <v>8.0384451500659519</v>
      </c>
      <c r="L173" s="99">
        <v>7.2379798572117018</v>
      </c>
      <c r="M173" s="99">
        <v>7.7027917739220957</v>
      </c>
      <c r="N173" s="99">
        <v>7.8447838414971276</v>
      </c>
      <c r="O173" s="99">
        <v>6.7889169319973091</v>
      </c>
      <c r="P173" s="99">
        <v>6.7655899082406661</v>
      </c>
      <c r="Q173" s="99">
        <v>5.3614282220376506</v>
      </c>
      <c r="R173" s="99">
        <v>4.8268492300107386</v>
      </c>
      <c r="S173" s="99">
        <v>5.5404508255932585</v>
      </c>
      <c r="T173" s="99">
        <v>6.0995018989186809</v>
      </c>
      <c r="U173" s="99">
        <v>6.5000785956691471</v>
      </c>
      <c r="V173" s="99">
        <v>6.6019902366370893</v>
      </c>
      <c r="W173" s="99">
        <v>7.7871362422100825</v>
      </c>
      <c r="DA173" s="63" t="s">
        <v>3077</v>
      </c>
    </row>
    <row r="174" spans="1:105" ht="12" customHeight="1" x14ac:dyDescent="0.25">
      <c r="A174" s="115" t="s">
        <v>52</v>
      </c>
      <c r="B174" s="110">
        <v>12.210084510950709</v>
      </c>
      <c r="C174" s="110">
        <v>12.638777794419781</v>
      </c>
      <c r="D174" s="110">
        <v>13.082378116174773</v>
      </c>
      <c r="E174" s="110">
        <v>13.172964826123389</v>
      </c>
      <c r="F174" s="110">
        <v>13.215874741005738</v>
      </c>
      <c r="G174" s="110">
        <v>12.252205635648812</v>
      </c>
      <c r="H174" s="110">
        <v>14.018654706047959</v>
      </c>
      <c r="I174" s="110">
        <v>13.747314607561627</v>
      </c>
      <c r="J174" s="110">
        <v>13.131586272756895</v>
      </c>
      <c r="K174" s="110">
        <v>14.171100075603709</v>
      </c>
      <c r="L174" s="110">
        <v>15.440580266597809</v>
      </c>
      <c r="M174" s="110">
        <v>14.442760286243843</v>
      </c>
      <c r="N174" s="110">
        <v>15.065205766229646</v>
      </c>
      <c r="O174" s="110">
        <v>16.314460479030533</v>
      </c>
      <c r="P174" s="110">
        <v>16.006591049003688</v>
      </c>
      <c r="Q174" s="110">
        <v>17.520574188636562</v>
      </c>
      <c r="R174" s="110">
        <v>17.989388365196671</v>
      </c>
      <c r="S174" s="110">
        <v>16.604058174657141</v>
      </c>
      <c r="T174" s="110">
        <v>15.075364698818968</v>
      </c>
      <c r="U174" s="110">
        <v>15.339955965717854</v>
      </c>
      <c r="V174" s="110">
        <v>14.94165355414324</v>
      </c>
      <c r="W174" s="110">
        <v>16.436935250235944</v>
      </c>
      <c r="DA174" s="60" t="s">
        <v>3078</v>
      </c>
    </row>
    <row r="175" spans="1:105" ht="12" customHeight="1" x14ac:dyDescent="0.25">
      <c r="A175" s="121" t="s">
        <v>54</v>
      </c>
      <c r="B175" s="123">
        <v>2.9438702415220432</v>
      </c>
      <c r="C175" s="123">
        <v>3.3661383830632423</v>
      </c>
      <c r="D175" s="123">
        <v>3.5139283139979804</v>
      </c>
      <c r="E175" s="123">
        <v>3.4701965960655654</v>
      </c>
      <c r="F175" s="123">
        <v>3.6772451533864166</v>
      </c>
      <c r="G175" s="123">
        <v>2.9705524938824501</v>
      </c>
      <c r="H175" s="123">
        <v>3.444369089284641</v>
      </c>
      <c r="I175" s="123">
        <v>2.9981076974132912</v>
      </c>
      <c r="J175" s="123">
        <v>3.2391632814290716</v>
      </c>
      <c r="K175" s="123">
        <v>4.0877454093284538</v>
      </c>
      <c r="L175" s="123">
        <v>4.1135686024425437</v>
      </c>
      <c r="M175" s="123">
        <v>4.0518421053342717</v>
      </c>
      <c r="N175" s="123">
        <v>4.1696883145764847</v>
      </c>
      <c r="O175" s="123">
        <v>4.0555950567644432</v>
      </c>
      <c r="P175" s="123">
        <v>4.2286246103252036</v>
      </c>
      <c r="Q175" s="123">
        <v>4.0954699000297401</v>
      </c>
      <c r="R175" s="123">
        <v>4.1894722469278038</v>
      </c>
      <c r="S175" s="123">
        <v>4.1946971102708988</v>
      </c>
      <c r="T175" s="123">
        <v>4.1422044336866053</v>
      </c>
      <c r="U175" s="123">
        <v>4.2513301524822511</v>
      </c>
      <c r="V175" s="123">
        <v>4.1883207988651723</v>
      </c>
      <c r="W175" s="123">
        <v>4.6961084110790132</v>
      </c>
      <c r="DA175" s="130" t="s">
        <v>3079</v>
      </c>
    </row>
    <row r="176" spans="1:105" ht="12" customHeight="1" x14ac:dyDescent="0.25">
      <c r="A176" s="97" t="s">
        <v>50</v>
      </c>
      <c r="B176" s="99">
        <v>2.9568738319783998</v>
      </c>
      <c r="C176" s="99">
        <v>3.3860854063746335</v>
      </c>
      <c r="D176" s="99">
        <v>3.5581063925306378</v>
      </c>
      <c r="E176" s="99">
        <v>3.3722840093692015</v>
      </c>
      <c r="F176" s="99">
        <v>3.6482711501759444</v>
      </c>
      <c r="G176" s="99">
        <v>3.0393735156996828</v>
      </c>
      <c r="H176" s="99">
        <v>3.4604840772029908</v>
      </c>
      <c r="I176" s="99">
        <v>3.0094535054704692</v>
      </c>
      <c r="J176" s="99">
        <v>3.2110838784660301</v>
      </c>
      <c r="K176" s="99">
        <v>4.1608720162334478</v>
      </c>
      <c r="L176" s="99">
        <v>4.4492034696927805</v>
      </c>
      <c r="M176" s="99">
        <v>4.1067753299038552</v>
      </c>
      <c r="N176" s="99">
        <v>3.4917162767904468</v>
      </c>
      <c r="O176" s="99">
        <v>3.4767251799471031</v>
      </c>
      <c r="P176" s="99">
        <v>3.8849365510519878</v>
      </c>
      <c r="Q176" s="99">
        <v>4.3186949475477814</v>
      </c>
      <c r="R176" s="99">
        <v>4.552255301260467</v>
      </c>
      <c r="S176" s="99">
        <v>4.3657486299504953</v>
      </c>
      <c r="T176" s="99">
        <v>4.0430447311407107</v>
      </c>
      <c r="U176" s="99">
        <v>4.1457888176539583</v>
      </c>
      <c r="V176" s="99">
        <v>4.0208802238970627</v>
      </c>
      <c r="W176" s="99">
        <v>4.9949318439482937</v>
      </c>
      <c r="DA176" s="63" t="s">
        <v>3080</v>
      </c>
    </row>
    <row r="177" spans="1:105" ht="12" customHeight="1" x14ac:dyDescent="0.25">
      <c r="A177" s="109" t="s">
        <v>120</v>
      </c>
      <c r="B177" s="110">
        <v>2.9437848607315256</v>
      </c>
      <c r="C177" s="110">
        <v>3.3660120137874108</v>
      </c>
      <c r="D177" s="110">
        <v>3.5136665696282434</v>
      </c>
      <c r="E177" s="110">
        <v>3.4707478991857585</v>
      </c>
      <c r="F177" s="110">
        <v>3.6774051802686682</v>
      </c>
      <c r="G177" s="110">
        <v>2.9701784582107296</v>
      </c>
      <c r="H177" s="110">
        <v>3.4442851107442038</v>
      </c>
      <c r="I177" s="110">
        <v>2.998052219868403</v>
      </c>
      <c r="J177" s="110">
        <v>3.2392897420253361</v>
      </c>
      <c r="K177" s="110">
        <v>4.0874485537193683</v>
      </c>
      <c r="L177" s="110">
        <v>4.112381728196091</v>
      </c>
      <c r="M177" s="110">
        <v>4.0516866436406405</v>
      </c>
      <c r="N177" s="110">
        <v>4.171220824290014</v>
      </c>
      <c r="O177" s="110">
        <v>4.0567266695752409</v>
      </c>
      <c r="P177" s="110">
        <v>4.2292978648464299</v>
      </c>
      <c r="Q177" s="110">
        <v>4.0949456380938871</v>
      </c>
      <c r="R177" s="110">
        <v>4.1885268445189308</v>
      </c>
      <c r="S177" s="110">
        <v>4.1942537234045618</v>
      </c>
      <c r="T177" s="110">
        <v>4.1424414006559802</v>
      </c>
      <c r="U177" s="110">
        <v>4.2515694031247717</v>
      </c>
      <c r="V177" s="110">
        <v>4.1886928382118009</v>
      </c>
      <c r="W177" s="110">
        <v>4.6953995928991876</v>
      </c>
      <c r="DA177" s="60" t="s">
        <v>3081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59.536117972230713</v>
      </c>
      <c r="C3" s="118">
        <f t="shared" si="0"/>
        <v>60.686496404924561</v>
      </c>
      <c r="D3" s="118">
        <f t="shared" si="0"/>
        <v>55.893539854665867</v>
      </c>
      <c r="E3" s="118">
        <f t="shared" si="0"/>
        <v>54.114352749571253</v>
      </c>
      <c r="F3" s="118">
        <f t="shared" si="0"/>
        <v>59.676540074441611</v>
      </c>
      <c r="G3" s="118">
        <f t="shared" si="0"/>
        <v>51.595542346200688</v>
      </c>
      <c r="H3" s="118">
        <f t="shared" si="0"/>
        <v>55.267003701515875</v>
      </c>
      <c r="I3" s="118">
        <f t="shared" si="0"/>
        <v>53.906903033698299</v>
      </c>
      <c r="J3" s="118">
        <f t="shared" si="0"/>
        <v>60.877667927754977</v>
      </c>
      <c r="K3" s="118">
        <f t="shared" si="0"/>
        <v>52.782896155977902</v>
      </c>
      <c r="L3" s="118">
        <f t="shared" si="0"/>
        <v>66.43829621971247</v>
      </c>
      <c r="M3" s="118">
        <f t="shared" si="0"/>
        <v>52.203186991075043</v>
      </c>
      <c r="N3" s="118">
        <f t="shared" si="0"/>
        <v>60.341977687115843</v>
      </c>
      <c r="O3" s="118">
        <f t="shared" si="0"/>
        <v>53.459082706896055</v>
      </c>
      <c r="P3" s="118">
        <f t="shared" si="0"/>
        <v>51.042073144393143</v>
      </c>
      <c r="Q3" s="118">
        <f t="shared" si="0"/>
        <v>49.803485433505422</v>
      </c>
      <c r="R3" s="118">
        <f t="shared" ref="R3:V3" si="1">R4+R7+R9+R19</f>
        <v>52.311188764749254</v>
      </c>
      <c r="S3" s="118">
        <f t="shared" si="1"/>
        <v>57.693774923157413</v>
      </c>
      <c r="T3" s="118">
        <f t="shared" si="1"/>
        <v>52.00822280783445</v>
      </c>
      <c r="U3" s="118">
        <f t="shared" si="1"/>
        <v>60.472253508839337</v>
      </c>
      <c r="V3" s="118">
        <f t="shared" si="1"/>
        <v>54.664006679352717</v>
      </c>
      <c r="W3" s="118">
        <f t="shared" ref="W3" si="2">W4+W7+W9+W19</f>
        <v>57.260953254911136</v>
      </c>
      <c r="DA3" s="129" t="s">
        <v>3083</v>
      </c>
    </row>
    <row r="4" spans="1:105" ht="12.95" customHeight="1" x14ac:dyDescent="0.25">
      <c r="A4" s="121" t="s">
        <v>57</v>
      </c>
      <c r="B4" s="123">
        <f t="shared" ref="B4:Q4" si="3">SUM(B5:B6)</f>
        <v>57.97445484116141</v>
      </c>
      <c r="C4" s="123">
        <f t="shared" si="3"/>
        <v>59.020904227557281</v>
      </c>
      <c r="D4" s="123">
        <f t="shared" si="3"/>
        <v>54.038804708004484</v>
      </c>
      <c r="E4" s="123">
        <f t="shared" si="3"/>
        <v>52.186969236040113</v>
      </c>
      <c r="F4" s="123">
        <f t="shared" si="3"/>
        <v>57.327871318682298</v>
      </c>
      <c r="G4" s="123">
        <f t="shared" si="3"/>
        <v>49.540982197671937</v>
      </c>
      <c r="H4" s="123">
        <f t="shared" si="3"/>
        <v>52.756331602941117</v>
      </c>
      <c r="I4" s="123">
        <f t="shared" si="3"/>
        <v>51.173348172145872</v>
      </c>
      <c r="J4" s="123">
        <f t="shared" si="3"/>
        <v>57.593824158495856</v>
      </c>
      <c r="K4" s="123">
        <f t="shared" si="3"/>
        <v>49.536508454169322</v>
      </c>
      <c r="L4" s="123">
        <f t="shared" si="3"/>
        <v>62.395807422731309</v>
      </c>
      <c r="M4" s="123">
        <f t="shared" si="3"/>
        <v>48.568407622158013</v>
      </c>
      <c r="N4" s="123">
        <f t="shared" si="3"/>
        <v>57.749328282245962</v>
      </c>
      <c r="O4" s="123">
        <f t="shared" si="3"/>
        <v>50.13843705262483</v>
      </c>
      <c r="P4" s="123">
        <f t="shared" si="3"/>
        <v>46.948543916247985</v>
      </c>
      <c r="Q4" s="123">
        <f t="shared" si="3"/>
        <v>45.971547864907201</v>
      </c>
      <c r="R4" s="123">
        <f t="shared" ref="R4:V4" si="4">SUM(R5:R6)</f>
        <v>49.699741678127431</v>
      </c>
      <c r="S4" s="123">
        <f t="shared" si="4"/>
        <v>55.024814748170598</v>
      </c>
      <c r="T4" s="123">
        <f t="shared" si="4"/>
        <v>49.891995228546499</v>
      </c>
      <c r="U4" s="123">
        <f t="shared" si="4"/>
        <v>57.846776051152048</v>
      </c>
      <c r="V4" s="123">
        <f t="shared" si="4"/>
        <v>51.188098272413697</v>
      </c>
      <c r="W4" s="123">
        <f t="shared" ref="W4" si="5">SUM(W5:W6)</f>
        <v>54.246524979622762</v>
      </c>
      <c r="DA4" s="130" t="s">
        <v>3084</v>
      </c>
    </row>
    <row r="5" spans="1:105" ht="12" customHeight="1" x14ac:dyDescent="0.25">
      <c r="A5" s="97" t="s">
        <v>51</v>
      </c>
      <c r="B5" s="99">
        <v>57.97445484116141</v>
      </c>
      <c r="C5" s="99">
        <v>59.020904227557281</v>
      </c>
      <c r="D5" s="99">
        <v>54.038804708004484</v>
      </c>
      <c r="E5" s="99">
        <v>52.186969236040113</v>
      </c>
      <c r="F5" s="99">
        <v>57.327871318682298</v>
      </c>
      <c r="G5" s="99">
        <v>49.540982197671937</v>
      </c>
      <c r="H5" s="99">
        <v>52.756331602941117</v>
      </c>
      <c r="I5" s="99">
        <v>51.173348172145872</v>
      </c>
      <c r="J5" s="99">
        <v>57.593824158495856</v>
      </c>
      <c r="K5" s="99">
        <v>49.536508454169322</v>
      </c>
      <c r="L5" s="99">
        <v>62.395807422731309</v>
      </c>
      <c r="M5" s="99">
        <v>48.568407622158013</v>
      </c>
      <c r="N5" s="99">
        <v>57.749328282245962</v>
      </c>
      <c r="O5" s="99">
        <v>50.13843705262483</v>
      </c>
      <c r="P5" s="99">
        <v>46.948543916247985</v>
      </c>
      <c r="Q5" s="99">
        <v>45.971547864907201</v>
      </c>
      <c r="R5" s="99">
        <v>49.699741678127431</v>
      </c>
      <c r="S5" s="99">
        <v>55.024814748170598</v>
      </c>
      <c r="T5" s="99">
        <v>49.891995228546499</v>
      </c>
      <c r="U5" s="99">
        <v>57.846776051152048</v>
      </c>
      <c r="V5" s="99">
        <v>51.188098272413697</v>
      </c>
      <c r="W5" s="99">
        <v>54.246524979622762</v>
      </c>
      <c r="DA5" s="63" t="s">
        <v>3085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3086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3087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3088</v>
      </c>
    </row>
    <row r="9" spans="1:105" ht="12" customHeight="1" x14ac:dyDescent="0.25">
      <c r="A9" s="121" t="s">
        <v>55</v>
      </c>
      <c r="B9" s="123">
        <v>1.4754691482399782</v>
      </c>
      <c r="C9" s="123">
        <v>1.5697383163626166</v>
      </c>
      <c r="D9" s="123">
        <v>1.7559122373471119</v>
      </c>
      <c r="E9" s="123">
        <v>1.8337025845896053</v>
      </c>
      <c r="F9" s="123">
        <v>2.2377035163223717</v>
      </c>
      <c r="G9" s="123">
        <v>1.9773379609942803</v>
      </c>
      <c r="H9" s="123">
        <v>2.4144918061934408</v>
      </c>
      <c r="I9" s="123">
        <v>2.6504880062550793</v>
      </c>
      <c r="J9" s="123">
        <v>3.1864025000264409</v>
      </c>
      <c r="K9" s="123">
        <v>3.140972538653088</v>
      </c>
      <c r="L9" s="123">
        <v>3.9234942867495262</v>
      </c>
      <c r="M9" s="123">
        <v>3.4973940821286393</v>
      </c>
      <c r="N9" s="123">
        <v>2.4558132702140005</v>
      </c>
      <c r="O9" s="123">
        <v>3.2079912880497545</v>
      </c>
      <c r="P9" s="123">
        <v>4.0220934603681133</v>
      </c>
      <c r="Q9" s="123">
        <v>3.7162891981782233</v>
      </c>
      <c r="R9" s="123">
        <v>2.474954337091408</v>
      </c>
      <c r="S9" s="123">
        <v>2.5123461426800193</v>
      </c>
      <c r="T9" s="123">
        <v>1.9651567503003677</v>
      </c>
      <c r="U9" s="123">
        <v>2.4707825640690255</v>
      </c>
      <c r="V9" s="123">
        <v>3.2765420550029374</v>
      </c>
      <c r="W9" s="123">
        <v>2.7972865196123045</v>
      </c>
      <c r="DA9" s="130" t="s">
        <v>3089</v>
      </c>
    </row>
    <row r="10" spans="1:105" ht="12" customHeight="1" x14ac:dyDescent="0.25">
      <c r="A10" s="97" t="s">
        <v>143</v>
      </c>
      <c r="B10" s="99">
        <v>10.44190256845642</v>
      </c>
      <c r="C10" s="99">
        <v>10.842152918745327</v>
      </c>
      <c r="D10" s="99">
        <v>11.112597858063092</v>
      </c>
      <c r="E10" s="99">
        <v>10.691601487271303</v>
      </c>
      <c r="F10" s="99">
        <v>11.990787020824611</v>
      </c>
      <c r="G10" s="99">
        <v>9.28779531843767</v>
      </c>
      <c r="H10" s="99">
        <v>10.451151054994574</v>
      </c>
      <c r="I10" s="99">
        <v>10.372934633123874</v>
      </c>
      <c r="J10" s="99">
        <v>11.340828915637633</v>
      </c>
      <c r="K10" s="99">
        <v>10.380639672200106</v>
      </c>
      <c r="L10" s="99">
        <v>12.492652140014995</v>
      </c>
      <c r="M10" s="99">
        <v>11.119751981949586</v>
      </c>
      <c r="N10" s="99">
        <v>8.4992838863544158</v>
      </c>
      <c r="O10" s="99">
        <v>10.364921917806274</v>
      </c>
      <c r="P10" s="99">
        <v>12.246813346120762</v>
      </c>
      <c r="Q10" s="99">
        <v>10.976963395625377</v>
      </c>
      <c r="R10" s="99">
        <v>8.4786400514952494</v>
      </c>
      <c r="S10" s="99">
        <v>9.856230330586671</v>
      </c>
      <c r="T10" s="99">
        <v>8.2191415359283564</v>
      </c>
      <c r="U10" s="99">
        <v>9.7612629774182125</v>
      </c>
      <c r="V10" s="99">
        <v>10.549652971293762</v>
      </c>
      <c r="W10" s="99">
        <v>8.3816159242366854</v>
      </c>
      <c r="DA10" s="63" t="s">
        <v>3090</v>
      </c>
    </row>
    <row r="11" spans="1:105" ht="12" customHeight="1" x14ac:dyDescent="0.25">
      <c r="A11" s="97" t="s">
        <v>124</v>
      </c>
      <c r="B11" s="99">
        <v>8.0235357910608016</v>
      </c>
      <c r="C11" s="99">
        <v>7.1060669734261239</v>
      </c>
      <c r="D11" s="99">
        <v>7.6922453319001596</v>
      </c>
      <c r="E11" s="99">
        <v>7.0426640515923387</v>
      </c>
      <c r="F11" s="99">
        <v>6.9901200331726727</v>
      </c>
      <c r="G11" s="99">
        <v>7.9582944845238979</v>
      </c>
      <c r="H11" s="99">
        <v>7.3194188996962817</v>
      </c>
      <c r="I11" s="99">
        <v>7.7457426336003055</v>
      </c>
      <c r="J11" s="99">
        <v>8.4842623757996254</v>
      </c>
      <c r="K11" s="99">
        <v>6.8246184103813654</v>
      </c>
      <c r="L11" s="99">
        <v>7.4913214613719701</v>
      </c>
      <c r="M11" s="99">
        <v>8.1099175810336437</v>
      </c>
      <c r="N11" s="99">
        <v>8.0553830479726507</v>
      </c>
      <c r="O11" s="99">
        <v>7.3273148296506756</v>
      </c>
      <c r="P11" s="99">
        <v>7.8759864021055499</v>
      </c>
      <c r="Q11" s="99">
        <v>8.1462646006031019</v>
      </c>
      <c r="R11" s="99">
        <v>7.067487676557568</v>
      </c>
      <c r="S11" s="99">
        <v>7.3545699900263957</v>
      </c>
      <c r="T11" s="99">
        <v>6.8325771241691253</v>
      </c>
      <c r="U11" s="99">
        <v>6.6926065056813524</v>
      </c>
      <c r="V11" s="99">
        <v>6.1152356685776503</v>
      </c>
      <c r="W11" s="99">
        <v>7.405268665255754</v>
      </c>
      <c r="DA11" s="63" t="s">
        <v>3091</v>
      </c>
    </row>
    <row r="12" spans="1:105" ht="12" customHeight="1" x14ac:dyDescent="0.25">
      <c r="A12" s="97" t="s">
        <v>123</v>
      </c>
      <c r="B12" s="99">
        <v>3.0067971603052293</v>
      </c>
      <c r="C12" s="99">
        <v>2.652195429100733</v>
      </c>
      <c r="D12" s="99">
        <v>2.8755621483481186</v>
      </c>
      <c r="E12" s="99">
        <v>2.6114845258852131</v>
      </c>
      <c r="F12" s="99">
        <v>2.575563719243863</v>
      </c>
      <c r="G12" s="99">
        <v>2.9312682136038988</v>
      </c>
      <c r="H12" s="99">
        <v>2.2436274293962786</v>
      </c>
      <c r="I12" s="99">
        <v>2.5184343271329421</v>
      </c>
      <c r="J12" s="99">
        <v>3.0104790327183482</v>
      </c>
      <c r="K12" s="99">
        <v>2.4597944567153074</v>
      </c>
      <c r="L12" s="99">
        <v>2.3745508408797797</v>
      </c>
      <c r="M12" s="99">
        <v>2.8328204213301573</v>
      </c>
      <c r="N12" s="99">
        <v>2.7744699970372428</v>
      </c>
      <c r="O12" s="99">
        <v>2.1605493753251963</v>
      </c>
      <c r="P12" s="99">
        <v>2.3821097381411098</v>
      </c>
      <c r="Q12" s="99">
        <v>1.9455533263758849</v>
      </c>
      <c r="R12" s="99">
        <v>1.5308893842854501</v>
      </c>
      <c r="S12" s="99">
        <v>1.889349657488431</v>
      </c>
      <c r="T12" s="99">
        <v>2.0588237687137361</v>
      </c>
      <c r="U12" s="99">
        <v>0</v>
      </c>
      <c r="V12" s="99">
        <v>0</v>
      </c>
      <c r="W12" s="99">
        <v>0</v>
      </c>
      <c r="DA12" s="63" t="s">
        <v>3092</v>
      </c>
    </row>
    <row r="13" spans="1:105" ht="12" customHeight="1" x14ac:dyDescent="0.25">
      <c r="A13" s="100" t="s">
        <v>50</v>
      </c>
      <c r="B13" s="102">
        <v>3.0067971603052293</v>
      </c>
      <c r="C13" s="102">
        <v>2.652195429100733</v>
      </c>
      <c r="D13" s="102">
        <v>2.8755621483481186</v>
      </c>
      <c r="E13" s="102">
        <v>2.6114845258852131</v>
      </c>
      <c r="F13" s="102">
        <v>2.575563719243863</v>
      </c>
      <c r="G13" s="102">
        <v>2.9312682136038988</v>
      </c>
      <c r="H13" s="102">
        <v>2.2436274293962786</v>
      </c>
      <c r="I13" s="102">
        <v>2.5184343271329421</v>
      </c>
      <c r="J13" s="102">
        <v>3.0104790327183482</v>
      </c>
      <c r="K13" s="102">
        <v>2.4597944567153074</v>
      </c>
      <c r="L13" s="102">
        <v>2.3745508408797797</v>
      </c>
      <c r="M13" s="102">
        <v>2.8328204213301573</v>
      </c>
      <c r="N13" s="102">
        <v>2.7744699970372428</v>
      </c>
      <c r="O13" s="102">
        <v>2.1605493753251963</v>
      </c>
      <c r="P13" s="102">
        <v>2.3821097381411098</v>
      </c>
      <c r="Q13" s="102">
        <v>1.9455533263758849</v>
      </c>
      <c r="R13" s="102">
        <v>1.5308893842854501</v>
      </c>
      <c r="S13" s="102">
        <v>1.889349657488431</v>
      </c>
      <c r="T13" s="102">
        <v>2.0588237687137361</v>
      </c>
      <c r="U13" s="102">
        <v>0</v>
      </c>
      <c r="V13" s="102">
        <v>0</v>
      </c>
      <c r="W13" s="102">
        <v>0</v>
      </c>
      <c r="DA13" s="131" t="s">
        <v>3093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3094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3095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3096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3097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3098</v>
      </c>
    </row>
    <row r="19" spans="1:105" ht="12" customHeight="1" x14ac:dyDescent="0.25">
      <c r="A19" s="121" t="s">
        <v>54</v>
      </c>
      <c r="B19" s="123">
        <v>8.6193982829321433E-2</v>
      </c>
      <c r="C19" s="123">
        <v>9.5853861004663962E-2</v>
      </c>
      <c r="D19" s="123">
        <v>9.8822909314272969E-2</v>
      </c>
      <c r="E19" s="123">
        <v>9.3680928941536054E-2</v>
      </c>
      <c r="F19" s="123">
        <v>0.11096523943694064</v>
      </c>
      <c r="G19" s="123">
        <v>7.7222187534467385E-2</v>
      </c>
      <c r="H19" s="123">
        <v>9.6180292381320392E-2</v>
      </c>
      <c r="I19" s="123">
        <v>8.3066855297347642E-2</v>
      </c>
      <c r="J19" s="123">
        <v>9.7441269232681899E-2</v>
      </c>
      <c r="K19" s="123">
        <v>0.10541516315549061</v>
      </c>
      <c r="L19" s="123">
        <v>0.11899451023163521</v>
      </c>
      <c r="M19" s="123">
        <v>0.13738528678839151</v>
      </c>
      <c r="N19" s="123">
        <v>0.13683613465588174</v>
      </c>
      <c r="O19" s="123">
        <v>0.11265436622146795</v>
      </c>
      <c r="P19" s="123">
        <v>7.1435767777044065E-2</v>
      </c>
      <c r="Q19" s="123">
        <v>0.1156483704200001</v>
      </c>
      <c r="R19" s="123">
        <v>0.13649274953040866</v>
      </c>
      <c r="S19" s="123">
        <v>0.15661403230679613</v>
      </c>
      <c r="T19" s="123">
        <v>0.15107082898758631</v>
      </c>
      <c r="U19" s="123">
        <v>0.15469489361825992</v>
      </c>
      <c r="V19" s="123">
        <v>0.19936635193608263</v>
      </c>
      <c r="W19" s="123">
        <v>0.21714175567606661</v>
      </c>
      <c r="DA19" s="130" t="s">
        <v>3099</v>
      </c>
    </row>
    <row r="20" spans="1:105" ht="12" customHeight="1" x14ac:dyDescent="0.25">
      <c r="A20" s="97" t="s">
        <v>51</v>
      </c>
      <c r="B20" s="99">
        <v>1.861355253349338</v>
      </c>
      <c r="C20" s="99">
        <v>2.064465855289269</v>
      </c>
      <c r="D20" s="99">
        <v>2.1186175346164036</v>
      </c>
      <c r="E20" s="99">
        <v>1.9997028617071115</v>
      </c>
      <c r="F20" s="99">
        <v>2.3730865967482959</v>
      </c>
      <c r="G20" s="99">
        <v>1.6209448569119824</v>
      </c>
      <c r="H20" s="99">
        <v>2.0429985652430314</v>
      </c>
      <c r="I20" s="99">
        <v>1.7720805337966112</v>
      </c>
      <c r="J20" s="99">
        <v>2.0961633910569555</v>
      </c>
      <c r="K20" s="99">
        <v>2.1896664093436846</v>
      </c>
      <c r="L20" s="99">
        <v>2.3963929726365318</v>
      </c>
      <c r="M20" s="99">
        <v>2.5862949450688024</v>
      </c>
      <c r="N20" s="99">
        <v>2.7380810636528237</v>
      </c>
      <c r="O20" s="99">
        <v>2.4039714072063996</v>
      </c>
      <c r="P20" s="99">
        <v>1.7191148161971743</v>
      </c>
      <c r="Q20" s="99">
        <v>2.4481334378235986</v>
      </c>
      <c r="R20" s="99">
        <v>2.5379977072246742</v>
      </c>
      <c r="S20" s="99">
        <v>2.6588006497325578</v>
      </c>
      <c r="T20" s="99">
        <v>2.4733597694777476</v>
      </c>
      <c r="U20" s="99">
        <v>2.4482956396075433</v>
      </c>
      <c r="V20" s="99">
        <v>2.6674368289036283</v>
      </c>
      <c r="W20" s="99">
        <v>2.4940156889859515</v>
      </c>
      <c r="DA20" s="63" t="s">
        <v>3100</v>
      </c>
    </row>
    <row r="21" spans="1:105" ht="12" customHeight="1" x14ac:dyDescent="0.25">
      <c r="A21" s="97" t="s">
        <v>50</v>
      </c>
      <c r="B21" s="99">
        <v>1.1066756286590194</v>
      </c>
      <c r="C21" s="99">
        <v>1.2664188116631314</v>
      </c>
      <c r="D21" s="99">
        <v>1.3301966552103923</v>
      </c>
      <c r="E21" s="99">
        <v>1.259878036801346</v>
      </c>
      <c r="F21" s="99">
        <v>1.3607085086888326</v>
      </c>
      <c r="G21" s="99">
        <v>1.1309729203297409</v>
      </c>
      <c r="H21" s="99">
        <v>1.2824388618635751</v>
      </c>
      <c r="I21" s="99">
        <v>1.1128579450419727</v>
      </c>
      <c r="J21" s="99">
        <v>1.1872786726949371</v>
      </c>
      <c r="K21" s="99">
        <v>1.5380582014976782</v>
      </c>
      <c r="L21" s="99">
        <v>1.6444381146764584</v>
      </c>
      <c r="M21" s="99">
        <v>1.5175575129852266</v>
      </c>
      <c r="N21" s="99">
        <v>1.2896611926730515</v>
      </c>
      <c r="O21" s="99">
        <v>1.2824204147183003</v>
      </c>
      <c r="P21" s="99">
        <v>1.4329286980608451</v>
      </c>
      <c r="Q21" s="99">
        <v>1.5929171164547993</v>
      </c>
      <c r="R21" s="99">
        <v>1.6781977320615713</v>
      </c>
      <c r="S21" s="99">
        <v>1.60872561831119</v>
      </c>
      <c r="T21" s="99">
        <v>1.4891486878326223</v>
      </c>
      <c r="U21" s="99">
        <v>1.5244448161320114</v>
      </c>
      <c r="V21" s="99">
        <v>1.4716436405417075</v>
      </c>
      <c r="W21" s="99">
        <v>1.8229738727817635</v>
      </c>
      <c r="DA21" s="63" t="s">
        <v>3101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3102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47.557430246818363</v>
      </c>
      <c r="C24" s="118">
        <f t="shared" si="7"/>
        <v>44.339959550061117</v>
      </c>
      <c r="D24" s="118">
        <f t="shared" si="7"/>
        <v>43.526172936309202</v>
      </c>
      <c r="E24" s="118">
        <f t="shared" si="7"/>
        <v>40.115685819068275</v>
      </c>
      <c r="F24" s="118">
        <f t="shared" si="7"/>
        <v>38.585087048802016</v>
      </c>
      <c r="G24" s="118">
        <f t="shared" si="7"/>
        <v>44.432010769333225</v>
      </c>
      <c r="H24" s="118">
        <f t="shared" si="7"/>
        <v>39.940862565935902</v>
      </c>
      <c r="I24" s="118">
        <f t="shared" si="7"/>
        <v>40.232392086000523</v>
      </c>
      <c r="J24" s="118">
        <f t="shared" si="7"/>
        <v>43.482039239238375</v>
      </c>
      <c r="K24" s="118">
        <f t="shared" si="7"/>
        <v>35.237153131113068</v>
      </c>
      <c r="L24" s="118">
        <f t="shared" si="7"/>
        <v>43.644130434119553</v>
      </c>
      <c r="M24" s="118">
        <f t="shared" si="7"/>
        <v>34.720792552502928</v>
      </c>
      <c r="N24" s="118">
        <f t="shared" si="7"/>
        <v>37.69586923926115</v>
      </c>
      <c r="O24" s="118">
        <f t="shared" si="7"/>
        <v>42.960600491588515</v>
      </c>
      <c r="P24" s="118">
        <f t="shared" si="7"/>
        <v>35.530613922525212</v>
      </c>
      <c r="Q24" s="118">
        <f t="shared" si="7"/>
        <v>36.173441032773553</v>
      </c>
      <c r="R24" s="118">
        <f t="shared" ref="R24:V24" si="8">R25+R28+R30+R39</f>
        <v>36.172082711584721</v>
      </c>
      <c r="S24" s="118">
        <f t="shared" si="8"/>
        <v>41.057122998809746</v>
      </c>
      <c r="T24" s="118">
        <f t="shared" si="8"/>
        <v>35.906532590645796</v>
      </c>
      <c r="U24" s="118">
        <f t="shared" si="8"/>
        <v>35.98246394141465</v>
      </c>
      <c r="V24" s="118">
        <f t="shared" si="8"/>
        <v>37.30433520466822</v>
      </c>
      <c r="W24" s="118">
        <f t="shared" ref="W24" si="9">W25+W28+W30+W39</f>
        <v>38.715367003004268</v>
      </c>
      <c r="DA24" s="129" t="s">
        <v>3103</v>
      </c>
    </row>
    <row r="25" spans="1:105" ht="12.95" customHeight="1" x14ac:dyDescent="0.25">
      <c r="A25" s="121" t="s">
        <v>57</v>
      </c>
      <c r="B25" s="123">
        <f t="shared" ref="B25:Q25" si="10">SUM(B26:B27)</f>
        <v>47.279683614747512</v>
      </c>
      <c r="C25" s="123">
        <f t="shared" si="10"/>
        <v>44.106011152369554</v>
      </c>
      <c r="D25" s="123">
        <f t="shared" si="10"/>
        <v>43.292725586767496</v>
      </c>
      <c r="E25" s="123">
        <f t="shared" si="10"/>
        <v>39.917304831995324</v>
      </c>
      <c r="F25" s="123">
        <f t="shared" si="10"/>
        <v>38.379076423259157</v>
      </c>
      <c r="G25" s="123">
        <f t="shared" si="10"/>
        <v>44.163524402968136</v>
      </c>
      <c r="H25" s="123">
        <f t="shared" si="10"/>
        <v>39.687158596995076</v>
      </c>
      <c r="I25" s="123">
        <f t="shared" si="10"/>
        <v>39.974883735930177</v>
      </c>
      <c r="J25" s="123">
        <f t="shared" si="10"/>
        <v>43.213770467309431</v>
      </c>
      <c r="K25" s="123">
        <f t="shared" si="10"/>
        <v>35.055327049252547</v>
      </c>
      <c r="L25" s="123">
        <f t="shared" si="10"/>
        <v>43.46647326252053</v>
      </c>
      <c r="M25" s="123">
        <f t="shared" si="10"/>
        <v>34.531396529946434</v>
      </c>
      <c r="N25" s="123">
        <f t="shared" si="10"/>
        <v>37.531471996428557</v>
      </c>
      <c r="O25" s="123">
        <f t="shared" si="10"/>
        <v>42.840677160699869</v>
      </c>
      <c r="P25" s="123">
        <f t="shared" si="10"/>
        <v>35.417960369804561</v>
      </c>
      <c r="Q25" s="123">
        <f t="shared" si="10"/>
        <v>36.062728781777302</v>
      </c>
      <c r="R25" s="123">
        <f t="shared" ref="R25:V25" si="11">SUM(R26:R27)</f>
        <v>36.082433668719545</v>
      </c>
      <c r="S25" s="123">
        <f t="shared" si="11"/>
        <v>40.969769285220607</v>
      </c>
      <c r="T25" s="123">
        <f t="shared" si="11"/>
        <v>35.831390090870734</v>
      </c>
      <c r="U25" s="123">
        <f t="shared" si="11"/>
        <v>35.910977521133539</v>
      </c>
      <c r="V25" s="123">
        <f t="shared" si="11"/>
        <v>37.242612216874605</v>
      </c>
      <c r="W25" s="123">
        <f t="shared" ref="W25" si="12">SUM(W26:W27)</f>
        <v>38.643055172172396</v>
      </c>
      <c r="DA25" s="130" t="s">
        <v>3104</v>
      </c>
    </row>
    <row r="26" spans="1:105" ht="12" customHeight="1" x14ac:dyDescent="0.25">
      <c r="A26" s="97" t="s">
        <v>74</v>
      </c>
      <c r="B26" s="99">
        <v>47.279683614747512</v>
      </c>
      <c r="C26" s="99">
        <v>44.106011152369554</v>
      </c>
      <c r="D26" s="99">
        <v>43.292725586767496</v>
      </c>
      <c r="E26" s="99">
        <v>39.917304831995324</v>
      </c>
      <c r="F26" s="99">
        <v>38.379076423259157</v>
      </c>
      <c r="G26" s="99">
        <v>44.163524402968136</v>
      </c>
      <c r="H26" s="99">
        <v>39.687158596995076</v>
      </c>
      <c r="I26" s="99">
        <v>39.974883735930177</v>
      </c>
      <c r="J26" s="99">
        <v>43.213770467309431</v>
      </c>
      <c r="K26" s="99">
        <v>35.055327049252547</v>
      </c>
      <c r="L26" s="99">
        <v>43.46647326252053</v>
      </c>
      <c r="M26" s="99">
        <v>34.531396529946434</v>
      </c>
      <c r="N26" s="99">
        <v>37.531471996428557</v>
      </c>
      <c r="O26" s="99">
        <v>42.840677160699869</v>
      </c>
      <c r="P26" s="99">
        <v>35.417960369804561</v>
      </c>
      <c r="Q26" s="99">
        <v>36.062728781777302</v>
      </c>
      <c r="R26" s="99">
        <v>36.082433668719545</v>
      </c>
      <c r="S26" s="99">
        <v>40.969769285220607</v>
      </c>
      <c r="T26" s="99">
        <v>35.831390090870734</v>
      </c>
      <c r="U26" s="99">
        <v>35.910977521133539</v>
      </c>
      <c r="V26" s="99">
        <v>37.242612216874605</v>
      </c>
      <c r="W26" s="99">
        <v>38.643055172172396</v>
      </c>
      <c r="DA26" s="63" t="s">
        <v>3105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3106</v>
      </c>
    </row>
    <row r="28" spans="1:105" ht="12.95" customHeight="1" x14ac:dyDescent="0.25">
      <c r="A28" s="121" t="s">
        <v>92</v>
      </c>
      <c r="B28" s="123">
        <f t="shared" ref="B28:W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3107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3108</v>
      </c>
    </row>
    <row r="30" spans="1:105" ht="12" customHeight="1" x14ac:dyDescent="0.25">
      <c r="A30" s="121" t="s">
        <v>55</v>
      </c>
      <c r="B30" s="123">
        <v>0.27051597181548731</v>
      </c>
      <c r="C30" s="123">
        <v>0.22576510702294011</v>
      </c>
      <c r="D30" s="123">
        <v>0.22520276296648692</v>
      </c>
      <c r="E30" s="123">
        <v>0.19090670716988598</v>
      </c>
      <c r="F30" s="123">
        <v>0.19805231891087527</v>
      </c>
      <c r="G30" s="123">
        <v>0.26195740772664389</v>
      </c>
      <c r="H30" s="123">
        <v>0.24667580481986123</v>
      </c>
      <c r="I30" s="123">
        <v>0.25177532879187792</v>
      </c>
      <c r="J30" s="123">
        <v>0.26235514110536512</v>
      </c>
      <c r="K30" s="123">
        <v>0.17392182027967912</v>
      </c>
      <c r="L30" s="123">
        <v>0.16963422973219081</v>
      </c>
      <c r="M30" s="123">
        <v>0.18269329897303163</v>
      </c>
      <c r="N30" s="123">
        <v>0.16077268088208033</v>
      </c>
      <c r="O30" s="123">
        <v>0.11753972691841716</v>
      </c>
      <c r="P30" s="123">
        <v>0.11025452155119218</v>
      </c>
      <c r="Q30" s="123">
        <v>0.10775595153177527</v>
      </c>
      <c r="R30" s="123">
        <v>8.6317887859142253E-2</v>
      </c>
      <c r="S30" s="123">
        <v>8.4074026922899822E-2</v>
      </c>
      <c r="T30" s="123">
        <v>7.2171520588861005E-2</v>
      </c>
      <c r="U30" s="123">
        <v>6.8884566762592081E-2</v>
      </c>
      <c r="V30" s="123">
        <v>5.9329430875739282E-2</v>
      </c>
      <c r="W30" s="123">
        <v>6.935165303519647E-2</v>
      </c>
      <c r="DA30" s="130" t="s">
        <v>3109</v>
      </c>
    </row>
    <row r="31" spans="1:105" ht="12" customHeight="1" x14ac:dyDescent="0.25">
      <c r="A31" s="97" t="s">
        <v>141</v>
      </c>
      <c r="B31" s="99">
        <v>8.0235357910607998</v>
      </c>
      <c r="C31" s="99">
        <v>7.1061981716729816</v>
      </c>
      <c r="D31" s="99">
        <v>7.6865734782818551</v>
      </c>
      <c r="E31" s="99">
        <v>7.0179205927847104</v>
      </c>
      <c r="F31" s="99">
        <v>6.9211896052576138</v>
      </c>
      <c r="G31" s="99">
        <v>7.842733206808215</v>
      </c>
      <c r="H31" s="99">
        <v>7.265807835914214</v>
      </c>
      <c r="I31" s="99">
        <v>7.7242723202965005</v>
      </c>
      <c r="J31" s="99">
        <v>8.4590324359019338</v>
      </c>
      <c r="K31" s="99">
        <v>6.8030963203827914</v>
      </c>
      <c r="L31" s="99">
        <v>7.4743378307014918</v>
      </c>
      <c r="M31" s="99">
        <v>8.0979320056207129</v>
      </c>
      <c r="N31" s="99">
        <v>8.1244787163033987</v>
      </c>
      <c r="O31" s="99">
        <v>7.4595269277387866</v>
      </c>
      <c r="P31" s="99">
        <v>7.8482452617376302</v>
      </c>
      <c r="Q31" s="99">
        <v>8.0355152427980983</v>
      </c>
      <c r="R31" s="99">
        <v>6.9439296172131577</v>
      </c>
      <c r="S31" s="99">
        <v>7.1264202457192543</v>
      </c>
      <c r="T31" s="99">
        <v>6.5966118818603796</v>
      </c>
      <c r="U31" s="99">
        <v>6.5143253326102473</v>
      </c>
      <c r="V31" s="99">
        <v>6.0442622259180991</v>
      </c>
      <c r="W31" s="99">
        <v>7.3493594302105167</v>
      </c>
      <c r="DA31" s="63" t="s">
        <v>3110</v>
      </c>
    </row>
    <row r="32" spans="1:105" ht="12" customHeight="1" x14ac:dyDescent="0.25">
      <c r="A32" s="97" t="s">
        <v>140</v>
      </c>
      <c r="B32" s="99">
        <v>3.0067971603052288</v>
      </c>
      <c r="C32" s="99">
        <v>2.652195429100733</v>
      </c>
      <c r="D32" s="99">
        <v>2.8755621483481186</v>
      </c>
      <c r="E32" s="99">
        <v>2.6114845258852131</v>
      </c>
      <c r="F32" s="99">
        <v>2.6024270154155764</v>
      </c>
      <c r="G32" s="99">
        <v>2.9032670408578025</v>
      </c>
      <c r="H32" s="99">
        <v>2.2241543354467086</v>
      </c>
      <c r="I32" s="99">
        <v>2.5096925351965647</v>
      </c>
      <c r="J32" s="99">
        <v>3.0000292937478625</v>
      </c>
      <c r="K32" s="99">
        <v>2.4512562109031406</v>
      </c>
      <c r="L32" s="99">
        <v>2.3681240785311748</v>
      </c>
      <c r="M32" s="99">
        <v>2.8237482573606707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3111</v>
      </c>
    </row>
    <row r="33" spans="1:105" ht="12" customHeight="1" x14ac:dyDescent="0.25">
      <c r="A33" s="100" t="s">
        <v>50</v>
      </c>
      <c r="B33" s="102">
        <v>3.0067971603052288</v>
      </c>
      <c r="C33" s="102">
        <v>2.652195429100733</v>
      </c>
      <c r="D33" s="102">
        <v>2.8755621483481186</v>
      </c>
      <c r="E33" s="102">
        <v>2.6114845258852131</v>
      </c>
      <c r="F33" s="102">
        <v>2.6024270154155764</v>
      </c>
      <c r="G33" s="102">
        <v>2.9032670408578025</v>
      </c>
      <c r="H33" s="102">
        <v>2.2241543354467086</v>
      </c>
      <c r="I33" s="102">
        <v>2.5096925351965647</v>
      </c>
      <c r="J33" s="102">
        <v>3.0000292937478625</v>
      </c>
      <c r="K33" s="102">
        <v>2.4512562109031406</v>
      </c>
      <c r="L33" s="102">
        <v>2.3681240785311748</v>
      </c>
      <c r="M33" s="102">
        <v>2.8237482573606707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3112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3113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3114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3115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3116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3117</v>
      </c>
    </row>
    <row r="39" spans="1:105" ht="12" customHeight="1" x14ac:dyDescent="0.25">
      <c r="A39" s="121" t="s">
        <v>54</v>
      </c>
      <c r="B39" s="123">
        <v>7.2306602553658048E-3</v>
      </c>
      <c r="C39" s="123">
        <v>8.1832906686274617E-3</v>
      </c>
      <c r="D39" s="123">
        <v>8.2445865752181231E-3</v>
      </c>
      <c r="E39" s="123">
        <v>7.4742799030647969E-3</v>
      </c>
      <c r="F39" s="123">
        <v>7.9583066319863036E-3</v>
      </c>
      <c r="G39" s="123">
        <v>6.5289586384467144E-3</v>
      </c>
      <c r="H39" s="123">
        <v>7.0281641209696292E-3</v>
      </c>
      <c r="I39" s="123">
        <v>5.7330212784653346E-3</v>
      </c>
      <c r="J39" s="123">
        <v>5.9136308235753412E-3</v>
      </c>
      <c r="K39" s="123">
        <v>7.9042615808399084E-3</v>
      </c>
      <c r="L39" s="123">
        <v>8.0229418668373003E-3</v>
      </c>
      <c r="M39" s="123">
        <v>6.7027235834634684E-3</v>
      </c>
      <c r="N39" s="123">
        <v>3.6245619505071011E-3</v>
      </c>
      <c r="O39" s="123">
        <v>2.3836039702268075E-3</v>
      </c>
      <c r="P39" s="123">
        <v>2.3990311694619495E-3</v>
      </c>
      <c r="Q39" s="123">
        <v>2.9562994644719695E-3</v>
      </c>
      <c r="R39" s="123">
        <v>3.3311550060318995E-3</v>
      </c>
      <c r="S39" s="123">
        <v>3.27968666624232E-3</v>
      </c>
      <c r="T39" s="123">
        <v>2.9709791862009291E-3</v>
      </c>
      <c r="U39" s="123">
        <v>2.6018535185182864E-3</v>
      </c>
      <c r="V39" s="123">
        <v>2.3935569178732165E-3</v>
      </c>
      <c r="W39" s="123">
        <v>2.9601777966713799E-3</v>
      </c>
      <c r="DA39" s="130" t="s">
        <v>3118</v>
      </c>
    </row>
    <row r="40" spans="1:105" ht="12" customHeight="1" x14ac:dyDescent="0.25">
      <c r="A40" s="97" t="s">
        <v>50</v>
      </c>
      <c r="B40" s="99">
        <v>1.1066756286590196</v>
      </c>
      <c r="C40" s="99">
        <v>1.2666077812876184</v>
      </c>
      <c r="D40" s="99">
        <v>1.3299583772663084</v>
      </c>
      <c r="E40" s="99">
        <v>1.2587933070078294</v>
      </c>
      <c r="F40" s="99">
        <v>1.3581384780616628</v>
      </c>
      <c r="G40" s="99">
        <v>1.1279446831338458</v>
      </c>
      <c r="H40" s="99">
        <v>1.2808711188250355</v>
      </c>
      <c r="I40" s="99">
        <v>1.1126838797954803</v>
      </c>
      <c r="J40" s="99">
        <v>1.1871280402905116</v>
      </c>
      <c r="K40" s="99">
        <v>1.5381284195198208</v>
      </c>
      <c r="L40" s="99">
        <v>1.6445341786623446</v>
      </c>
      <c r="M40" s="99">
        <v>1.5178045822715858</v>
      </c>
      <c r="N40" s="99">
        <v>1.290107669905495</v>
      </c>
      <c r="O40" s="99">
        <v>1.2833785118405046</v>
      </c>
      <c r="P40" s="99">
        <v>1.4332497643842677</v>
      </c>
      <c r="Q40" s="99">
        <v>1.592968588856122</v>
      </c>
      <c r="R40" s="99">
        <v>1.678804147892841</v>
      </c>
      <c r="S40" s="99">
        <v>1.6094630776864942</v>
      </c>
      <c r="T40" s="99">
        <v>1.4900603303100046</v>
      </c>
      <c r="U40" s="99">
        <v>1.5269819149562907</v>
      </c>
      <c r="V40" s="99">
        <v>1.4783205914014454</v>
      </c>
      <c r="W40" s="99">
        <v>1.8315861392888302</v>
      </c>
      <c r="DA40" s="63" t="s">
        <v>3119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3120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62.644349657653031</v>
      </c>
      <c r="C43" s="118">
        <f t="shared" si="14"/>
        <v>61.470443331209751</v>
      </c>
      <c r="D43" s="118">
        <f t="shared" si="14"/>
        <v>58.496573263717238</v>
      </c>
      <c r="E43" s="118">
        <f t="shared" si="14"/>
        <v>58.242315171744536</v>
      </c>
      <c r="F43" s="118">
        <f t="shared" si="14"/>
        <v>57.70178036357386</v>
      </c>
      <c r="G43" s="118">
        <f t="shared" si="14"/>
        <v>56.767922063075986</v>
      </c>
      <c r="H43" s="118">
        <f t="shared" si="14"/>
        <v>56.620403772932754</v>
      </c>
      <c r="I43" s="118">
        <f t="shared" si="14"/>
        <v>51.813625952419883</v>
      </c>
      <c r="J43" s="118">
        <f t="shared" si="14"/>
        <v>54.391466851073211</v>
      </c>
      <c r="K43" s="118">
        <f t="shared" si="14"/>
        <v>53.316086611892366</v>
      </c>
      <c r="L43" s="118">
        <f t="shared" si="14"/>
        <v>60.419870414720293</v>
      </c>
      <c r="M43" s="118">
        <f t="shared" si="14"/>
        <v>54.43135504797538</v>
      </c>
      <c r="N43" s="118">
        <f t="shared" si="14"/>
        <v>51.432672794730465</v>
      </c>
      <c r="O43" s="118">
        <f t="shared" si="14"/>
        <v>55.354518295628672</v>
      </c>
      <c r="P43" s="118">
        <f t="shared" si="14"/>
        <v>48.417550803670139</v>
      </c>
      <c r="Q43" s="118">
        <f t="shared" si="14"/>
        <v>51.202286922001143</v>
      </c>
      <c r="R43" s="118">
        <f t="shared" ref="R43:V43" si="15">R44+R47+R49+R58</f>
        <v>51.872547384530712</v>
      </c>
      <c r="S43" s="118">
        <f t="shared" si="15"/>
        <v>52.695772374872796</v>
      </c>
      <c r="T43" s="118">
        <f t="shared" si="15"/>
        <v>47.48109616239865</v>
      </c>
      <c r="U43" s="118">
        <f t="shared" si="15"/>
        <v>48.727055129311069</v>
      </c>
      <c r="V43" s="118">
        <f t="shared" si="15"/>
        <v>51.351622229695295</v>
      </c>
      <c r="W43" s="118">
        <f t="shared" ref="W43" si="16">W44+W47+W49+W58</f>
        <v>54.934778188567471</v>
      </c>
      <c r="DA43" s="129" t="s">
        <v>3121</v>
      </c>
    </row>
    <row r="44" spans="1:105" ht="12.95" customHeight="1" x14ac:dyDescent="0.25">
      <c r="A44" s="121" t="s">
        <v>57</v>
      </c>
      <c r="B44" s="123">
        <f t="shared" ref="B44:Q44" si="17">SUM(B45:B46)</f>
        <v>56.976339170696313</v>
      </c>
      <c r="C44" s="123">
        <f t="shared" si="17"/>
        <v>55.940982122694159</v>
      </c>
      <c r="D44" s="123">
        <f t="shared" si="17"/>
        <v>52.645656090358386</v>
      </c>
      <c r="E44" s="123">
        <f t="shared" si="17"/>
        <v>52.383069640720102</v>
      </c>
      <c r="F44" s="123">
        <f t="shared" si="17"/>
        <v>51.739624642402696</v>
      </c>
      <c r="G44" s="123">
        <f t="shared" si="17"/>
        <v>51.410750664725072</v>
      </c>
      <c r="H44" s="123">
        <f t="shared" si="17"/>
        <v>50.905674863041817</v>
      </c>
      <c r="I44" s="123">
        <f t="shared" si="17"/>
        <v>46.397255904281074</v>
      </c>
      <c r="J44" s="123">
        <f t="shared" si="17"/>
        <v>48.782914427053321</v>
      </c>
      <c r="K44" s="123">
        <f t="shared" si="17"/>
        <v>47.469479077595359</v>
      </c>
      <c r="L44" s="123">
        <f t="shared" si="17"/>
        <v>54.303283179011785</v>
      </c>
      <c r="M44" s="123">
        <f t="shared" si="17"/>
        <v>48.151477043238032</v>
      </c>
      <c r="N44" s="123">
        <f t="shared" si="17"/>
        <v>45.957057068181513</v>
      </c>
      <c r="O44" s="123">
        <f t="shared" si="17"/>
        <v>49.390957764729897</v>
      </c>
      <c r="P44" s="123">
        <f t="shared" si="17"/>
        <v>42.580657248089956</v>
      </c>
      <c r="Q44" s="123">
        <f t="shared" si="17"/>
        <v>45.672601508777603</v>
      </c>
      <c r="R44" s="123">
        <f t="shared" ref="R44:V44" si="18">SUM(R45:R46)</f>
        <v>46.490545714338495</v>
      </c>
      <c r="S44" s="123">
        <f t="shared" si="18"/>
        <v>47.320741910253858</v>
      </c>
      <c r="T44" s="123">
        <f t="shared" si="18"/>
        <v>42.636100726057279</v>
      </c>
      <c r="U44" s="123">
        <f t="shared" si="18"/>
        <v>43.763150818296452</v>
      </c>
      <c r="V44" s="123">
        <f t="shared" si="18"/>
        <v>46.178993794829829</v>
      </c>
      <c r="W44" s="123">
        <f t="shared" ref="W44" si="19">SUM(W45:W46)</f>
        <v>49.093748284090523</v>
      </c>
      <c r="DA44" s="130" t="s">
        <v>3122</v>
      </c>
    </row>
    <row r="45" spans="1:105" ht="12" customHeight="1" x14ac:dyDescent="0.25">
      <c r="A45" s="97" t="s">
        <v>216</v>
      </c>
      <c r="B45" s="99">
        <v>56.976339170696313</v>
      </c>
      <c r="C45" s="99">
        <v>55.940982122694159</v>
      </c>
      <c r="D45" s="99">
        <v>52.645656090358386</v>
      </c>
      <c r="E45" s="99">
        <v>52.383069640720102</v>
      </c>
      <c r="F45" s="99">
        <v>51.739624642402696</v>
      </c>
      <c r="G45" s="99">
        <v>51.410750664725072</v>
      </c>
      <c r="H45" s="99">
        <v>50.905674863041817</v>
      </c>
      <c r="I45" s="99">
        <v>46.397255904281074</v>
      </c>
      <c r="J45" s="99">
        <v>48.782914427053321</v>
      </c>
      <c r="K45" s="99">
        <v>47.469479077595359</v>
      </c>
      <c r="L45" s="99">
        <v>54.303283179011785</v>
      </c>
      <c r="M45" s="99">
        <v>48.151477043238032</v>
      </c>
      <c r="N45" s="99">
        <v>45.957057068181513</v>
      </c>
      <c r="O45" s="99">
        <v>49.390957764729897</v>
      </c>
      <c r="P45" s="99">
        <v>42.580657248089956</v>
      </c>
      <c r="Q45" s="99">
        <v>45.672601508777603</v>
      </c>
      <c r="R45" s="99">
        <v>46.490545714338495</v>
      </c>
      <c r="S45" s="99">
        <v>47.320741910253858</v>
      </c>
      <c r="T45" s="99">
        <v>42.636100726057279</v>
      </c>
      <c r="U45" s="99">
        <v>43.763150818296452</v>
      </c>
      <c r="V45" s="99">
        <v>46.178993794829829</v>
      </c>
      <c r="W45" s="99">
        <v>49.093748284090523</v>
      </c>
      <c r="DA45" s="63" t="s">
        <v>3123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3124</v>
      </c>
    </row>
    <row r="47" spans="1:105" ht="12.95" customHeight="1" x14ac:dyDescent="0.25">
      <c r="A47" s="121" t="s">
        <v>92</v>
      </c>
      <c r="B47" s="123">
        <f t="shared" ref="B47:W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3125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3126</v>
      </c>
    </row>
    <row r="49" spans="1:105" ht="12" customHeight="1" x14ac:dyDescent="0.25">
      <c r="A49" s="121" t="s">
        <v>55</v>
      </c>
      <c r="B49" s="123">
        <v>5.6607907916012978</v>
      </c>
      <c r="C49" s="123">
        <v>5.5214291829923825</v>
      </c>
      <c r="D49" s="123">
        <v>5.8429979842305562</v>
      </c>
      <c r="E49" s="123">
        <v>5.8521483239201411</v>
      </c>
      <c r="F49" s="123">
        <v>5.9546429996405532</v>
      </c>
      <c r="G49" s="123">
        <v>5.350999618557057</v>
      </c>
      <c r="H49" s="123">
        <v>5.7080023135999447</v>
      </c>
      <c r="I49" s="123">
        <v>5.4107813881334188</v>
      </c>
      <c r="J49" s="123">
        <v>5.6029456069274302</v>
      </c>
      <c r="K49" s="123">
        <v>5.8398891894104397</v>
      </c>
      <c r="L49" s="123">
        <v>6.1102680229222104</v>
      </c>
      <c r="M49" s="123">
        <v>6.275140446049229</v>
      </c>
      <c r="N49" s="123">
        <v>5.4725226118169328</v>
      </c>
      <c r="O49" s="123">
        <v>5.9610106029283703</v>
      </c>
      <c r="P49" s="123">
        <v>5.8339979579432546</v>
      </c>
      <c r="Q49" s="123">
        <v>5.5260664393495178</v>
      </c>
      <c r="R49" s="123">
        <v>5.377893366270234</v>
      </c>
      <c r="S49" s="123">
        <v>5.3710621883470173</v>
      </c>
      <c r="T49" s="123">
        <v>4.8414863584596608</v>
      </c>
      <c r="U49" s="123">
        <v>4.9603593725010038</v>
      </c>
      <c r="V49" s="123">
        <v>5.1692018250716689</v>
      </c>
      <c r="W49" s="123">
        <v>5.8365459530268673</v>
      </c>
      <c r="DA49" s="130" t="s">
        <v>3127</v>
      </c>
    </row>
    <row r="50" spans="1:105" ht="12" customHeight="1" x14ac:dyDescent="0.25">
      <c r="A50" s="97" t="s">
        <v>138</v>
      </c>
      <c r="B50" s="99">
        <v>9.7778054880683047</v>
      </c>
      <c r="C50" s="99">
        <v>9.6895588506495933</v>
      </c>
      <c r="D50" s="99">
        <v>10.31939495175383</v>
      </c>
      <c r="E50" s="99">
        <v>10.465322954996028</v>
      </c>
      <c r="F50" s="99">
        <v>10.403607787324512</v>
      </c>
      <c r="G50" s="99">
        <v>9.385062807852341</v>
      </c>
      <c r="H50" s="99">
        <v>10.016682470832031</v>
      </c>
      <c r="I50" s="99">
        <v>9.4948489666027207</v>
      </c>
      <c r="J50" s="99">
        <v>9.8349941228212252</v>
      </c>
      <c r="K50" s="99">
        <v>10.216921501989562</v>
      </c>
      <c r="L50" s="99">
        <v>10.671118717491266</v>
      </c>
      <c r="M50" s="99">
        <v>10.833865665748961</v>
      </c>
      <c r="N50" s="99">
        <v>9.5556953775127251</v>
      </c>
      <c r="O50" s="99">
        <v>10.390296150879504</v>
      </c>
      <c r="P50" s="99">
        <v>10.357296308936291</v>
      </c>
      <c r="Q50" s="99">
        <v>9.864487428954785</v>
      </c>
      <c r="R50" s="99">
        <v>9.5889969820876662</v>
      </c>
      <c r="S50" s="99">
        <v>9.5006749911146464</v>
      </c>
      <c r="T50" s="99">
        <v>8.4781461295695681</v>
      </c>
      <c r="U50" s="99">
        <v>8.4832273445558641</v>
      </c>
      <c r="V50" s="99">
        <v>8.497530694807276</v>
      </c>
      <c r="W50" s="99">
        <v>9.2906835445201015</v>
      </c>
      <c r="DA50" s="63" t="s">
        <v>3128</v>
      </c>
    </row>
    <row r="51" spans="1:105" ht="12" customHeight="1" x14ac:dyDescent="0.25">
      <c r="A51" s="97" t="s">
        <v>137</v>
      </c>
      <c r="B51" s="99">
        <v>3.661052037382114</v>
      </c>
      <c r="C51" s="99">
        <v>3.6139312015411491</v>
      </c>
      <c r="D51" s="99">
        <v>3.8583917772204792</v>
      </c>
      <c r="E51" s="99">
        <v>3.8708614561763239</v>
      </c>
      <c r="F51" s="99">
        <v>3.8295324728604299</v>
      </c>
      <c r="G51" s="99">
        <v>3.4399808744770786</v>
      </c>
      <c r="H51" s="99">
        <v>3.043983695493834</v>
      </c>
      <c r="I51" s="99">
        <v>3.0460236534776892</v>
      </c>
      <c r="J51" s="99">
        <v>3.4374666033895562</v>
      </c>
      <c r="K51" s="99">
        <v>3.6351020570122956</v>
      </c>
      <c r="L51" s="99">
        <v>3.3584418467640713</v>
      </c>
      <c r="M51" s="99">
        <v>3.7550973512283439</v>
      </c>
      <c r="N51" s="99">
        <v>3.2841920490576464</v>
      </c>
      <c r="O51" s="99">
        <v>3.0549279953189261</v>
      </c>
      <c r="P51" s="99">
        <v>3.1118065660334784</v>
      </c>
      <c r="Q51" s="99">
        <v>2.3356658840584283</v>
      </c>
      <c r="R51" s="99">
        <v>2.055127605072133</v>
      </c>
      <c r="S51" s="99">
        <v>2.4031474695221071</v>
      </c>
      <c r="T51" s="99">
        <v>2.4797924512001139</v>
      </c>
      <c r="U51" s="99">
        <v>2.5414830080483113</v>
      </c>
      <c r="V51" s="99">
        <v>2.6121710341986653</v>
      </c>
      <c r="W51" s="99">
        <v>3.0054291545879024</v>
      </c>
      <c r="DA51" s="63" t="s">
        <v>3129</v>
      </c>
    </row>
    <row r="52" spans="1:105" ht="12" customHeight="1" x14ac:dyDescent="0.25">
      <c r="A52" s="100" t="s">
        <v>216</v>
      </c>
      <c r="B52" s="102">
        <v>3.661052037382114</v>
      </c>
      <c r="C52" s="102">
        <v>3.6139312015411491</v>
      </c>
      <c r="D52" s="102">
        <v>3.8583917772204792</v>
      </c>
      <c r="E52" s="102">
        <v>3.8708614561763239</v>
      </c>
      <c r="F52" s="102">
        <v>3.8295324728604299</v>
      </c>
      <c r="G52" s="102">
        <v>3.4399808744770786</v>
      </c>
      <c r="H52" s="102">
        <v>3.043983695493834</v>
      </c>
      <c r="I52" s="102">
        <v>3.0460236534776892</v>
      </c>
      <c r="J52" s="102">
        <v>3.4374666033895562</v>
      </c>
      <c r="K52" s="102">
        <v>3.6351020570122956</v>
      </c>
      <c r="L52" s="102">
        <v>3.3584418467640713</v>
      </c>
      <c r="M52" s="102">
        <v>3.7550973512283439</v>
      </c>
      <c r="N52" s="102">
        <v>3.2841920490576464</v>
      </c>
      <c r="O52" s="102">
        <v>3.0549279953189261</v>
      </c>
      <c r="P52" s="102">
        <v>3.1118065660334784</v>
      </c>
      <c r="Q52" s="102">
        <v>2.3356658840584283</v>
      </c>
      <c r="R52" s="102">
        <v>2.055127605072133</v>
      </c>
      <c r="S52" s="102">
        <v>2.4031474695221071</v>
      </c>
      <c r="T52" s="102">
        <v>2.4797924512001139</v>
      </c>
      <c r="U52" s="102">
        <v>2.5414830080483113</v>
      </c>
      <c r="V52" s="102">
        <v>2.6121710341986653</v>
      </c>
      <c r="W52" s="102">
        <v>3.0054291545879024</v>
      </c>
      <c r="DA52" s="131" t="s">
        <v>3130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3131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3132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3133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3134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3135</v>
      </c>
    </row>
    <row r="58" spans="1:105" ht="12" customHeight="1" x14ac:dyDescent="0.25">
      <c r="A58" s="121" t="s">
        <v>54</v>
      </c>
      <c r="B58" s="123">
        <v>7.219695355414342E-3</v>
      </c>
      <c r="C58" s="123">
        <v>8.0320255232034961E-3</v>
      </c>
      <c r="D58" s="123">
        <v>7.9191891282967934E-3</v>
      </c>
      <c r="E58" s="123">
        <v>7.0972071042959091E-3</v>
      </c>
      <c r="F58" s="123">
        <v>7.5127215306113517E-3</v>
      </c>
      <c r="G58" s="123">
        <v>6.1717797938570214E-3</v>
      </c>
      <c r="H58" s="123">
        <v>6.7265962909940124E-3</v>
      </c>
      <c r="I58" s="123">
        <v>5.5886600053835179E-3</v>
      </c>
      <c r="J58" s="123">
        <v>5.6068170924625932E-3</v>
      </c>
      <c r="K58" s="123">
        <v>6.7183448865679417E-3</v>
      </c>
      <c r="L58" s="123">
        <v>6.319212786295051E-3</v>
      </c>
      <c r="M58" s="123">
        <v>4.7375586881207507E-3</v>
      </c>
      <c r="N58" s="123">
        <v>3.0931147320162038E-3</v>
      </c>
      <c r="O58" s="123">
        <v>2.5499279704039616E-3</v>
      </c>
      <c r="P58" s="123">
        <v>2.8955976369268209E-3</v>
      </c>
      <c r="Q58" s="123">
        <v>3.6189738740212475E-3</v>
      </c>
      <c r="R58" s="123">
        <v>4.1083039219844018E-3</v>
      </c>
      <c r="S58" s="123">
        <v>3.9682762719188353E-3</v>
      </c>
      <c r="T58" s="123">
        <v>3.509077881708469E-3</v>
      </c>
      <c r="U58" s="123">
        <v>3.5449385136120063E-3</v>
      </c>
      <c r="V58" s="123">
        <v>3.4266097937984954E-3</v>
      </c>
      <c r="W58" s="123">
        <v>4.483951450075083E-3</v>
      </c>
      <c r="DA58" s="130" t="s">
        <v>3136</v>
      </c>
    </row>
    <row r="59" spans="1:105" ht="12" customHeight="1" x14ac:dyDescent="0.25">
      <c r="A59" s="97" t="s">
        <v>50</v>
      </c>
      <c r="B59" s="99">
        <v>1.1066756286590196</v>
      </c>
      <c r="C59" s="99">
        <v>1.265521931776515</v>
      </c>
      <c r="D59" s="99">
        <v>1.3280067832235301</v>
      </c>
      <c r="E59" s="99">
        <v>1.2566843223515693</v>
      </c>
      <c r="F59" s="99">
        <v>1.3571545301524026</v>
      </c>
      <c r="G59" s="99">
        <v>1.1282197010525099</v>
      </c>
      <c r="H59" s="99">
        <v>1.2813877788857544</v>
      </c>
      <c r="I59" s="99">
        <v>1.1130688798519264</v>
      </c>
      <c r="J59" s="99">
        <v>1.1873802212012958</v>
      </c>
      <c r="K59" s="99">
        <v>1.5379958900618051</v>
      </c>
      <c r="L59" s="99">
        <v>1.6440026999059185</v>
      </c>
      <c r="M59" s="99">
        <v>1.5170094887052739</v>
      </c>
      <c r="N59" s="99">
        <v>1.2893257963655769</v>
      </c>
      <c r="O59" s="99">
        <v>1.2830787191846564</v>
      </c>
      <c r="P59" s="99">
        <v>1.4333793035751599</v>
      </c>
      <c r="Q59" s="99">
        <v>1.5931588400237493</v>
      </c>
      <c r="R59" s="99">
        <v>1.6787144519981179</v>
      </c>
      <c r="S59" s="99">
        <v>1.6090444105821027</v>
      </c>
      <c r="T59" s="99">
        <v>1.4894037418757429</v>
      </c>
      <c r="U59" s="99">
        <v>1.5260017498303513</v>
      </c>
      <c r="V59" s="99">
        <v>1.4779895745651856</v>
      </c>
      <c r="W59" s="99">
        <v>1.8311246952607536</v>
      </c>
      <c r="DA59" s="63" t="s">
        <v>3137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3138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40.22349947363319</v>
      </c>
      <c r="C62" s="118">
        <f t="shared" si="21"/>
        <v>43.233616857198101</v>
      </c>
      <c r="D62" s="118">
        <f t="shared" si="21"/>
        <v>39.002962586508666</v>
      </c>
      <c r="E62" s="118">
        <f t="shared" si="21"/>
        <v>38.342350921182785</v>
      </c>
      <c r="F62" s="118">
        <f t="shared" si="21"/>
        <v>34.734783972438784</v>
      </c>
      <c r="G62" s="118">
        <f t="shared" si="21"/>
        <v>40.079041651319912</v>
      </c>
      <c r="H62" s="118">
        <f t="shared" si="21"/>
        <v>37.071237806457411</v>
      </c>
      <c r="I62" s="118">
        <f t="shared" si="21"/>
        <v>33.599242714136857</v>
      </c>
      <c r="J62" s="118">
        <f t="shared" si="21"/>
        <v>34.575823646365428</v>
      </c>
      <c r="K62" s="118">
        <f t="shared" si="21"/>
        <v>35.441862457591647</v>
      </c>
      <c r="L62" s="118">
        <f t="shared" si="21"/>
        <v>38.629373093503865</v>
      </c>
      <c r="M62" s="118">
        <f t="shared" si="21"/>
        <v>35.002667898274822</v>
      </c>
      <c r="N62" s="118">
        <f t="shared" si="21"/>
        <v>36.103878547951624</v>
      </c>
      <c r="O62" s="118">
        <f t="shared" si="21"/>
        <v>36.579752061100983</v>
      </c>
      <c r="P62" s="118">
        <f t="shared" si="21"/>
        <v>31.659617000302202</v>
      </c>
      <c r="Q62" s="118">
        <f t="shared" si="21"/>
        <v>33.759776151896219</v>
      </c>
      <c r="R62" s="118">
        <f t="shared" ref="R62:V62" si="22">R63+R66+R68+R77</f>
        <v>36.14115698014357</v>
      </c>
      <c r="S62" s="118">
        <f t="shared" si="22"/>
        <v>34.795253481471782</v>
      </c>
      <c r="T62" s="118">
        <f t="shared" si="22"/>
        <v>31.480987113569558</v>
      </c>
      <c r="U62" s="118">
        <f t="shared" si="22"/>
        <v>33.204092249971779</v>
      </c>
      <c r="V62" s="118">
        <f t="shared" si="22"/>
        <v>33.455868383541841</v>
      </c>
      <c r="W62" s="118">
        <f t="shared" ref="W62" si="23">W63+W66+W68+W77</f>
        <v>36.146418219059207</v>
      </c>
      <c r="DA62" s="129" t="s">
        <v>3139</v>
      </c>
    </row>
    <row r="63" spans="1:105" ht="12.95" customHeight="1" x14ac:dyDescent="0.25">
      <c r="A63" s="121" t="s">
        <v>57</v>
      </c>
      <c r="B63" s="123">
        <f t="shared" ref="B63:Q63" si="24">SUM(B64:B65)</f>
        <v>35.939551880281357</v>
      </c>
      <c r="C63" s="123">
        <f t="shared" si="24"/>
        <v>38.637156528909969</v>
      </c>
      <c r="D63" s="123">
        <f t="shared" si="24"/>
        <v>34.40544633337192</v>
      </c>
      <c r="E63" s="123">
        <f t="shared" si="24"/>
        <v>33.796767137366679</v>
      </c>
      <c r="F63" s="123">
        <f t="shared" si="24"/>
        <v>30.478090549836509</v>
      </c>
      <c r="G63" s="123">
        <f t="shared" si="24"/>
        <v>35.596217935191966</v>
      </c>
      <c r="H63" s="123">
        <f t="shared" si="24"/>
        <v>32.62254702734964</v>
      </c>
      <c r="I63" s="123">
        <f t="shared" si="24"/>
        <v>29.462488975627288</v>
      </c>
      <c r="J63" s="123">
        <f t="shared" si="24"/>
        <v>30.383802842590466</v>
      </c>
      <c r="K63" s="123">
        <f t="shared" si="24"/>
        <v>30.869138878989574</v>
      </c>
      <c r="L63" s="123">
        <f t="shared" si="24"/>
        <v>34.061339007013409</v>
      </c>
      <c r="M63" s="123">
        <f t="shared" si="24"/>
        <v>30.137632754192971</v>
      </c>
      <c r="N63" s="123">
        <f t="shared" si="24"/>
        <v>31.247079359733565</v>
      </c>
      <c r="O63" s="123">
        <f t="shared" si="24"/>
        <v>31.927645854542561</v>
      </c>
      <c r="P63" s="123">
        <f t="shared" si="24"/>
        <v>26.857663099732605</v>
      </c>
      <c r="Q63" s="123">
        <f t="shared" si="24"/>
        <v>29.30731788112594</v>
      </c>
      <c r="R63" s="123">
        <f t="shared" ref="R63:V63" si="25">SUM(R64:R65)</f>
        <v>31.759439592759382</v>
      </c>
      <c r="S63" s="123">
        <f t="shared" si="25"/>
        <v>30.518576865083418</v>
      </c>
      <c r="T63" s="123">
        <f t="shared" si="25"/>
        <v>27.569250810055699</v>
      </c>
      <c r="U63" s="123">
        <f t="shared" si="25"/>
        <v>29.352596465204332</v>
      </c>
      <c r="V63" s="123">
        <f t="shared" si="25"/>
        <v>29.506316730606748</v>
      </c>
      <c r="W63" s="123">
        <f t="shared" ref="W63" si="26">SUM(W64:W65)</f>
        <v>31.572207035903897</v>
      </c>
      <c r="DA63" s="130" t="s">
        <v>3140</v>
      </c>
    </row>
    <row r="64" spans="1:105" ht="12" customHeight="1" x14ac:dyDescent="0.25">
      <c r="A64" s="97" t="s">
        <v>217</v>
      </c>
      <c r="B64" s="99">
        <v>35.939551880281357</v>
      </c>
      <c r="C64" s="99">
        <v>38.637156528909969</v>
      </c>
      <c r="D64" s="99">
        <v>34.40544633337192</v>
      </c>
      <c r="E64" s="99">
        <v>33.796767137366679</v>
      </c>
      <c r="F64" s="99">
        <v>30.478090549836509</v>
      </c>
      <c r="G64" s="99">
        <v>35.596217935191966</v>
      </c>
      <c r="H64" s="99">
        <v>32.62254702734964</v>
      </c>
      <c r="I64" s="99">
        <v>29.462488975627288</v>
      </c>
      <c r="J64" s="99">
        <v>30.383802842590466</v>
      </c>
      <c r="K64" s="99">
        <v>30.869138878989574</v>
      </c>
      <c r="L64" s="99">
        <v>34.061339007013409</v>
      </c>
      <c r="M64" s="99">
        <v>30.137632754192971</v>
      </c>
      <c r="N64" s="99">
        <v>31.247079359733565</v>
      </c>
      <c r="O64" s="99">
        <v>31.927645854542561</v>
      </c>
      <c r="P64" s="99">
        <v>26.857663099732605</v>
      </c>
      <c r="Q64" s="99">
        <v>29.30731788112594</v>
      </c>
      <c r="R64" s="99">
        <v>31.759439592759382</v>
      </c>
      <c r="S64" s="99">
        <v>30.518576865083418</v>
      </c>
      <c r="T64" s="99">
        <v>27.569250810055699</v>
      </c>
      <c r="U64" s="99">
        <v>29.352596465204332</v>
      </c>
      <c r="V64" s="99">
        <v>29.506316730606748</v>
      </c>
      <c r="W64" s="99">
        <v>31.572207035903897</v>
      </c>
      <c r="DA64" s="63" t="s">
        <v>3141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3142</v>
      </c>
    </row>
    <row r="66" spans="1:105" ht="12.95" customHeight="1" x14ac:dyDescent="0.25">
      <c r="A66" s="121" t="s">
        <v>92</v>
      </c>
      <c r="B66" s="123">
        <f t="shared" ref="B66:W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3143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3144</v>
      </c>
    </row>
    <row r="68" spans="1:105" ht="12" customHeight="1" x14ac:dyDescent="0.25">
      <c r="A68" s="121" t="s">
        <v>55</v>
      </c>
      <c r="B68" s="123">
        <v>4.0890272548391957</v>
      </c>
      <c r="C68" s="123">
        <v>4.3640144876125824</v>
      </c>
      <c r="D68" s="123">
        <v>4.3606622551611478</v>
      </c>
      <c r="E68" s="123">
        <v>4.3117171652328725</v>
      </c>
      <c r="F68" s="123">
        <v>4.0220658353795136</v>
      </c>
      <c r="G68" s="123">
        <v>4.2594327578624522</v>
      </c>
      <c r="H68" s="123">
        <v>4.201278904896542</v>
      </c>
      <c r="I68" s="123">
        <v>3.9341434189875861</v>
      </c>
      <c r="J68" s="123">
        <v>3.9697058462818413</v>
      </c>
      <c r="K68" s="123">
        <v>4.2878556546941438</v>
      </c>
      <c r="L68" s="123">
        <v>4.2827314063046602</v>
      </c>
      <c r="M68" s="123">
        <v>4.5746814760679051</v>
      </c>
      <c r="N68" s="123">
        <v>4.578186345528982</v>
      </c>
      <c r="O68" s="123">
        <v>4.3794947244060038</v>
      </c>
      <c r="P68" s="123">
        <v>4.5371142632521808</v>
      </c>
      <c r="Q68" s="123">
        <v>4.2098411273237986</v>
      </c>
      <c r="R68" s="123">
        <v>4.1567620332347914</v>
      </c>
      <c r="S68" s="123">
        <v>4.0557961350712217</v>
      </c>
      <c r="T68" s="123">
        <v>3.7053172289145682</v>
      </c>
      <c r="U68" s="123">
        <v>3.6366709199579881</v>
      </c>
      <c r="V68" s="123">
        <v>3.7280052867951174</v>
      </c>
      <c r="W68" s="123">
        <v>4.3251201920593534</v>
      </c>
      <c r="DA68" s="130" t="s">
        <v>3145</v>
      </c>
    </row>
    <row r="69" spans="1:105" ht="12" customHeight="1" x14ac:dyDescent="0.25">
      <c r="A69" s="97" t="s">
        <v>134</v>
      </c>
      <c r="B69" s="99">
        <v>6.8161346951457089</v>
      </c>
      <c r="C69" s="99">
        <v>7.2727062780154288</v>
      </c>
      <c r="D69" s="99">
        <v>7.2592766873069863</v>
      </c>
      <c r="E69" s="99">
        <v>7.1692180914242947</v>
      </c>
      <c r="F69" s="99">
        <v>6.6793848344268376</v>
      </c>
      <c r="G69" s="99">
        <v>7.0852583791847916</v>
      </c>
      <c r="H69" s="99">
        <v>7.0035870069842634</v>
      </c>
      <c r="I69" s="99">
        <v>6.5211531003921674</v>
      </c>
      <c r="J69" s="99">
        <v>6.5955566550743621</v>
      </c>
      <c r="K69" s="99">
        <v>7.0625747617212431</v>
      </c>
      <c r="L69" s="99">
        <v>6.9213869752569774</v>
      </c>
      <c r="M69" s="99">
        <v>7.1138546379371244</v>
      </c>
      <c r="N69" s="99">
        <v>6.9773658314404052</v>
      </c>
      <c r="O69" s="99">
        <v>6.6230507116181565</v>
      </c>
      <c r="P69" s="99">
        <v>6.8749534119626183</v>
      </c>
      <c r="Q69" s="99">
        <v>6.4612426289277938</v>
      </c>
      <c r="R69" s="99">
        <v>6.4095476942529839</v>
      </c>
      <c r="S69" s="99">
        <v>6.2094201533468487</v>
      </c>
      <c r="T69" s="99">
        <v>5.6355226022365601</v>
      </c>
      <c r="U69" s="99">
        <v>5.4856770499207084</v>
      </c>
      <c r="V69" s="99">
        <v>5.4830149420939645</v>
      </c>
      <c r="W69" s="99">
        <v>6.1830130652447206</v>
      </c>
      <c r="DA69" s="63" t="s">
        <v>3146</v>
      </c>
    </row>
    <row r="70" spans="1:105" ht="12" customHeight="1" x14ac:dyDescent="0.25">
      <c r="A70" s="97" t="s">
        <v>133</v>
      </c>
      <c r="B70" s="99">
        <v>2.550498907791046</v>
      </c>
      <c r="C70" s="99">
        <v>2.6987195837656155</v>
      </c>
      <c r="D70" s="99">
        <v>2.7097443876303511</v>
      </c>
      <c r="E70" s="99">
        <v>2.6397198607220442</v>
      </c>
      <c r="F70" s="99">
        <v>2.4452823266744081</v>
      </c>
      <c r="G70" s="99">
        <v>2.5589648291656535</v>
      </c>
      <c r="H70" s="99">
        <v>2.0987135299123691</v>
      </c>
      <c r="I70" s="99">
        <v>2.0692475923589315</v>
      </c>
      <c r="J70" s="99">
        <v>2.2828488493255312</v>
      </c>
      <c r="K70" s="99">
        <v>2.4815482028588627</v>
      </c>
      <c r="L70" s="99">
        <v>2.1534933612033562</v>
      </c>
      <c r="M70" s="99">
        <v>2.4429053024839429</v>
      </c>
      <c r="N70" s="99">
        <v>2.3785249680513258</v>
      </c>
      <c r="O70" s="99">
        <v>1.9412196624014972</v>
      </c>
      <c r="P70" s="99">
        <v>2.0523604158538533</v>
      </c>
      <c r="Q70" s="99">
        <v>1.5197547727407079</v>
      </c>
      <c r="R70" s="99">
        <v>1.3634986371714288</v>
      </c>
      <c r="S70" s="99">
        <v>1.571907860637936</v>
      </c>
      <c r="T70" s="99">
        <v>1.6516666267572306</v>
      </c>
      <c r="U70" s="99">
        <v>1.6552357175234951</v>
      </c>
      <c r="V70" s="99">
        <v>1.6947503495273084</v>
      </c>
      <c r="W70" s="99">
        <v>2.0004093607200653</v>
      </c>
      <c r="DA70" s="63" t="s">
        <v>3147</v>
      </c>
    </row>
    <row r="71" spans="1:105" ht="12" customHeight="1" x14ac:dyDescent="0.25">
      <c r="A71" s="100" t="s">
        <v>217</v>
      </c>
      <c r="B71" s="102">
        <v>2.550498907791046</v>
      </c>
      <c r="C71" s="102">
        <v>2.6987195837656155</v>
      </c>
      <c r="D71" s="102">
        <v>2.7097443876303511</v>
      </c>
      <c r="E71" s="102">
        <v>2.6397198607220442</v>
      </c>
      <c r="F71" s="102">
        <v>2.4452823266744081</v>
      </c>
      <c r="G71" s="102">
        <v>2.5589648291656535</v>
      </c>
      <c r="H71" s="102">
        <v>2.0987135299123691</v>
      </c>
      <c r="I71" s="102">
        <v>2.0692475923589315</v>
      </c>
      <c r="J71" s="102">
        <v>2.2828488493255312</v>
      </c>
      <c r="K71" s="102">
        <v>2.4815482028588627</v>
      </c>
      <c r="L71" s="102">
        <v>2.1534933612033562</v>
      </c>
      <c r="M71" s="102">
        <v>2.4429053024839429</v>
      </c>
      <c r="N71" s="102">
        <v>2.3785249680513258</v>
      </c>
      <c r="O71" s="102">
        <v>1.9412196624014972</v>
      </c>
      <c r="P71" s="102">
        <v>2.0523604158538533</v>
      </c>
      <c r="Q71" s="102">
        <v>1.5197547727407079</v>
      </c>
      <c r="R71" s="102">
        <v>1.3634986371714288</v>
      </c>
      <c r="S71" s="102">
        <v>1.571907860637936</v>
      </c>
      <c r="T71" s="102">
        <v>1.6516666267572306</v>
      </c>
      <c r="U71" s="102">
        <v>1.6552357175234951</v>
      </c>
      <c r="V71" s="102">
        <v>1.6947503495273084</v>
      </c>
      <c r="W71" s="102">
        <v>2.0004093607200653</v>
      </c>
      <c r="DA71" s="131" t="s">
        <v>3148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3149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3150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3151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3152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3153</v>
      </c>
    </row>
    <row r="77" spans="1:105" ht="12" customHeight="1" x14ac:dyDescent="0.25">
      <c r="A77" s="121" t="s">
        <v>54</v>
      </c>
      <c r="B77" s="123">
        <v>0.19492033851264101</v>
      </c>
      <c r="C77" s="123">
        <v>0.23244584067555338</v>
      </c>
      <c r="D77" s="123">
        <v>0.23685399797560047</v>
      </c>
      <c r="E77" s="123">
        <v>0.23386661858323499</v>
      </c>
      <c r="F77" s="123">
        <v>0.23462758722276375</v>
      </c>
      <c r="G77" s="123">
        <v>0.22339095826549618</v>
      </c>
      <c r="H77" s="123">
        <v>0.24741187421123126</v>
      </c>
      <c r="I77" s="123">
        <v>0.20261031952198266</v>
      </c>
      <c r="J77" s="123">
        <v>0.22231495749311522</v>
      </c>
      <c r="K77" s="123">
        <v>0.28486792390792931</v>
      </c>
      <c r="L77" s="123">
        <v>0.28530268018579258</v>
      </c>
      <c r="M77" s="123">
        <v>0.29035366801395013</v>
      </c>
      <c r="N77" s="123">
        <v>0.2786128426890806</v>
      </c>
      <c r="O77" s="123">
        <v>0.2726114821524202</v>
      </c>
      <c r="P77" s="123">
        <v>0.26483963731741678</v>
      </c>
      <c r="Q77" s="123">
        <v>0.24261714344647986</v>
      </c>
      <c r="R77" s="123">
        <v>0.22495535414939333</v>
      </c>
      <c r="S77" s="123">
        <v>0.22088048131714191</v>
      </c>
      <c r="T77" s="123">
        <v>0.20641907459929304</v>
      </c>
      <c r="U77" s="123">
        <v>0.2148248648094552</v>
      </c>
      <c r="V77" s="123">
        <v>0.22154636613997189</v>
      </c>
      <c r="W77" s="123">
        <v>0.24909099109595265</v>
      </c>
      <c r="DA77" s="130" t="s">
        <v>3154</v>
      </c>
    </row>
    <row r="78" spans="1:105" ht="12" customHeight="1" x14ac:dyDescent="0.25">
      <c r="A78" s="97" t="s">
        <v>192</v>
      </c>
      <c r="B78" s="99">
        <v>0.96234687737524116</v>
      </c>
      <c r="C78" s="99">
        <v>1.1456953856864027</v>
      </c>
      <c r="D78" s="99">
        <v>1.1605129818043403</v>
      </c>
      <c r="E78" s="99">
        <v>1.1368670004003851</v>
      </c>
      <c r="F78" s="99">
        <v>1.1315088013043595</v>
      </c>
      <c r="G78" s="99">
        <v>1.0732360964166852</v>
      </c>
      <c r="H78" s="99">
        <v>1.189338142532907</v>
      </c>
      <c r="I78" s="99">
        <v>0.96909760843841208</v>
      </c>
      <c r="J78" s="99">
        <v>1.066957549013541</v>
      </c>
      <c r="K78" s="99">
        <v>1.3612525426553235</v>
      </c>
      <c r="L78" s="99">
        <v>1.3601581903881583</v>
      </c>
      <c r="M78" s="99">
        <v>1.3741824410612846</v>
      </c>
      <c r="N78" s="99">
        <v>1.3510964819760745</v>
      </c>
      <c r="O78" s="99">
        <v>1.3522613816702562</v>
      </c>
      <c r="P78" s="99">
        <v>1.3889881532365693</v>
      </c>
      <c r="Q78" s="99">
        <v>1.3517141476994954</v>
      </c>
      <c r="R78" s="99">
        <v>1.3493706349129102</v>
      </c>
      <c r="S78" s="99">
        <v>1.377519820483087</v>
      </c>
      <c r="T78" s="99">
        <v>1.3179124679645631</v>
      </c>
      <c r="U78" s="99">
        <v>1.3681181684573884</v>
      </c>
      <c r="V78" s="99">
        <v>1.3785769263492289</v>
      </c>
      <c r="W78" s="99">
        <v>1.5300627286065669</v>
      </c>
      <c r="DA78" s="63" t="s">
        <v>3155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3156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0.11730925149295712</v>
      </c>
      <c r="C81" s="118">
        <f t="shared" si="28"/>
        <v>9.076622553825367E-2</v>
      </c>
      <c r="D81" s="118">
        <f t="shared" si="28"/>
        <v>8.5453487886173143E-2</v>
      </c>
      <c r="E81" s="118">
        <f t="shared" si="28"/>
        <v>7.1747783785195113E-2</v>
      </c>
      <c r="F81" s="118">
        <f t="shared" si="28"/>
        <v>7.4823195308926865E-2</v>
      </c>
      <c r="G81" s="118">
        <f t="shared" si="28"/>
        <v>9.5377898619339097E-2</v>
      </c>
      <c r="H81" s="118">
        <f t="shared" si="28"/>
        <v>9.2892057297109032E-2</v>
      </c>
      <c r="I81" s="118">
        <f t="shared" si="28"/>
        <v>9.3897076343762098E-2</v>
      </c>
      <c r="J81" s="118">
        <f t="shared" si="28"/>
        <v>9.2087950758098336E-2</v>
      </c>
      <c r="K81" s="118">
        <f t="shared" si="28"/>
        <v>6.0722332040056184E-2</v>
      </c>
      <c r="L81" s="118">
        <f t="shared" si="28"/>
        <v>5.5857541072238628E-2</v>
      </c>
      <c r="M81" s="118">
        <f t="shared" si="28"/>
        <v>5.2515904297969332E-2</v>
      </c>
      <c r="N81" s="118">
        <f t="shared" si="28"/>
        <v>4.9095182963316983E-2</v>
      </c>
      <c r="O81" s="118">
        <f t="shared" si="28"/>
        <v>4.3321667162893741E-2</v>
      </c>
      <c r="P81" s="118">
        <f t="shared" si="28"/>
        <v>4.2753559161255707E-2</v>
      </c>
      <c r="Q81" s="118">
        <f t="shared" si="28"/>
        <v>4.2519450809148353E-2</v>
      </c>
      <c r="R81" s="118">
        <f t="shared" ref="R81:V81" si="29">R82+R85+R87+R100</f>
        <v>3.5109927901528309E-2</v>
      </c>
      <c r="S81" s="118">
        <f t="shared" si="29"/>
        <v>3.4061848934272554E-2</v>
      </c>
      <c r="T81" s="118">
        <f t="shared" si="29"/>
        <v>2.9419434074950009E-2</v>
      </c>
      <c r="U81" s="118">
        <f t="shared" si="29"/>
        <v>2.8263563455490179E-2</v>
      </c>
      <c r="V81" s="118">
        <f t="shared" si="29"/>
        <v>2.5467564639533258E-2</v>
      </c>
      <c r="W81" s="118">
        <f t="shared" ref="W81" si="30">W82+W85+W87+W100</f>
        <v>3.3072967394054437E-2</v>
      </c>
      <c r="DA81" s="129" t="s">
        <v>3157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3158</v>
      </c>
    </row>
    <row r="83" spans="1:105" ht="12" customHeight="1" x14ac:dyDescent="0.25">
      <c r="A83" s="97" t="s">
        <v>204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3159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3160</v>
      </c>
    </row>
    <row r="85" spans="1:105" ht="12.95" customHeight="1" x14ac:dyDescent="0.25">
      <c r="A85" s="121" t="s">
        <v>92</v>
      </c>
      <c r="B85" s="123">
        <f t="shared" ref="B85:W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3161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3162</v>
      </c>
    </row>
    <row r="87" spans="1:105" ht="12" customHeight="1" x14ac:dyDescent="0.25">
      <c r="A87" s="121" t="s">
        <v>55</v>
      </c>
      <c r="B87" s="123">
        <v>0.1110869537443344</v>
      </c>
      <c r="C87" s="123">
        <v>8.3853757065361481E-2</v>
      </c>
      <c r="D87" s="123">
        <v>7.8621948353007384E-2</v>
      </c>
      <c r="E87" s="123">
        <v>6.5632690027657273E-2</v>
      </c>
      <c r="F87" s="123">
        <v>6.8334135624384229E-2</v>
      </c>
      <c r="G87" s="123">
        <v>8.9996558178068564E-2</v>
      </c>
      <c r="H87" s="123">
        <v>8.7012598724943352E-2</v>
      </c>
      <c r="I87" s="123">
        <v>8.9126563881580648E-2</v>
      </c>
      <c r="J87" s="123">
        <v>8.7384809845651543E-2</v>
      </c>
      <c r="K87" s="123">
        <v>5.5127569914095197E-2</v>
      </c>
      <c r="L87" s="123">
        <v>5.0606873550402283E-2</v>
      </c>
      <c r="M87" s="123">
        <v>4.861425668273564E-2</v>
      </c>
      <c r="N87" s="123">
        <v>4.6528590611415045E-2</v>
      </c>
      <c r="O87" s="123">
        <v>4.1090470325235162E-2</v>
      </c>
      <c r="P87" s="123">
        <v>4.0172847906075532E-2</v>
      </c>
      <c r="Q87" s="123">
        <v>3.9218434173862407E-2</v>
      </c>
      <c r="R87" s="123">
        <v>3.1290642540785722E-2</v>
      </c>
      <c r="S87" s="123">
        <v>3.0336970570245064E-2</v>
      </c>
      <c r="T87" s="123">
        <v>2.6105192037434465E-2</v>
      </c>
      <c r="U87" s="123">
        <v>2.4908727270372417E-2</v>
      </c>
      <c r="V87" s="123">
        <v>2.2240763774455941E-2</v>
      </c>
      <c r="W87" s="123">
        <v>2.877991946062608E-2</v>
      </c>
      <c r="DA87" s="130" t="s">
        <v>3163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3164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3165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3166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3167</v>
      </c>
    </row>
    <row r="92" spans="1:105" ht="12" customHeight="1" x14ac:dyDescent="0.25">
      <c r="A92" s="106" t="s">
        <v>124</v>
      </c>
      <c r="B92" s="102">
        <v>8.0235357910608016</v>
      </c>
      <c r="C92" s="102">
        <v>7.1027243390734496</v>
      </c>
      <c r="D92" s="102">
        <v>7.6731372367812201</v>
      </c>
      <c r="E92" s="102">
        <v>6.9925556592416003</v>
      </c>
      <c r="F92" s="102">
        <v>6.9037643074642396</v>
      </c>
      <c r="G92" s="102">
        <v>7.8351400498575599</v>
      </c>
      <c r="H92" s="102">
        <v>7.255731935731685</v>
      </c>
      <c r="I92" s="102">
        <v>7.7111235987723026</v>
      </c>
      <c r="J92" s="102">
        <v>8.4427760244703229</v>
      </c>
      <c r="K92" s="102">
        <v>6.7734748602124242</v>
      </c>
      <c r="L92" s="102">
        <v>7.4206693937250581</v>
      </c>
      <c r="M92" s="102">
        <v>8.0296598658707463</v>
      </c>
      <c r="N92" s="102">
        <v>8.0838891448720389</v>
      </c>
      <c r="O92" s="102">
        <v>7.531990095763601</v>
      </c>
      <c r="P92" s="102">
        <v>7.896036732979006</v>
      </c>
      <c r="Q92" s="102">
        <v>8.0412580345642422</v>
      </c>
      <c r="R92" s="102">
        <v>6.8875649289857366</v>
      </c>
      <c r="S92" s="102">
        <v>7.036793308094702</v>
      </c>
      <c r="T92" s="102">
        <v>6.5023773006440022</v>
      </c>
      <c r="U92" s="102">
        <v>6.4502995227679181</v>
      </c>
      <c r="V92" s="102">
        <v>6.0309033479485503</v>
      </c>
      <c r="W92" s="102">
        <v>7.3227375523261191</v>
      </c>
      <c r="DA92" s="131" t="s">
        <v>3168</v>
      </c>
    </row>
    <row r="93" spans="1:105" ht="12" customHeight="1" x14ac:dyDescent="0.25">
      <c r="A93" s="107" t="s">
        <v>123</v>
      </c>
      <c r="B93" s="105">
        <v>3.0067971603052293</v>
      </c>
      <c r="C93" s="105">
        <v>2.6521954291007326</v>
      </c>
      <c r="D93" s="105">
        <v>2.8755621483481186</v>
      </c>
      <c r="E93" s="105">
        <v>2.59639713447321</v>
      </c>
      <c r="F93" s="105">
        <v>2.5462964764507863</v>
      </c>
      <c r="G93" s="105">
        <v>2.8906828215570135</v>
      </c>
      <c r="H93" s="105">
        <v>2.2275386142505558</v>
      </c>
      <c r="I93" s="105">
        <v>2.5057629352804471</v>
      </c>
      <c r="J93" s="105">
        <v>2.9911488849985703</v>
      </c>
      <c r="K93" s="105">
        <v>2.4422316513890934</v>
      </c>
      <c r="L93" s="105">
        <v>2.3545197254907158</v>
      </c>
      <c r="M93" s="105">
        <v>2.7900987607207459</v>
      </c>
      <c r="N93" s="105">
        <v>2.7424905294766466</v>
      </c>
      <c r="O93" s="105">
        <v>2.1639379280051183</v>
      </c>
      <c r="P93" s="105">
        <v>2.3239736983138877</v>
      </c>
      <c r="Q93" s="105">
        <v>1.8612496434408496</v>
      </c>
      <c r="R93" s="105">
        <v>1.455997579403524</v>
      </c>
      <c r="S93" s="105">
        <v>1.7871623930527909</v>
      </c>
      <c r="T93" s="105">
        <v>1.9254211100412837</v>
      </c>
      <c r="U93" s="105">
        <v>1.9287346926107181</v>
      </c>
      <c r="V93" s="105">
        <v>1.8191527454369383</v>
      </c>
      <c r="W93" s="105">
        <v>2.3336787587005845</v>
      </c>
      <c r="DA93" s="132" t="s">
        <v>3169</v>
      </c>
    </row>
    <row r="94" spans="1:105" ht="12" customHeight="1" x14ac:dyDescent="0.25">
      <c r="A94" s="108" t="s">
        <v>50</v>
      </c>
      <c r="B94" s="99">
        <v>3.0067971603052293</v>
      </c>
      <c r="C94" s="99">
        <v>2.6521954291007326</v>
      </c>
      <c r="D94" s="99">
        <v>2.8755621483481186</v>
      </c>
      <c r="E94" s="99">
        <v>2.59639713447321</v>
      </c>
      <c r="F94" s="99">
        <v>2.5462964764507863</v>
      </c>
      <c r="G94" s="99">
        <v>2.8906828215570135</v>
      </c>
      <c r="H94" s="99">
        <v>2.2275386142505558</v>
      </c>
      <c r="I94" s="99">
        <v>2.5057629352804471</v>
      </c>
      <c r="J94" s="99">
        <v>2.9911488849985703</v>
      </c>
      <c r="K94" s="99">
        <v>2.4422316513890934</v>
      </c>
      <c r="L94" s="99">
        <v>2.3545197254907158</v>
      </c>
      <c r="M94" s="99">
        <v>2.7900987607207459</v>
      </c>
      <c r="N94" s="99">
        <v>2.7424905294766466</v>
      </c>
      <c r="O94" s="99">
        <v>2.1639379280051183</v>
      </c>
      <c r="P94" s="99">
        <v>2.3239736983138877</v>
      </c>
      <c r="Q94" s="99">
        <v>1.8612496434408496</v>
      </c>
      <c r="R94" s="99">
        <v>1.455997579403524</v>
      </c>
      <c r="S94" s="99">
        <v>1.7871623930527909</v>
      </c>
      <c r="T94" s="99">
        <v>1.9254211100412837</v>
      </c>
      <c r="U94" s="99">
        <v>1.9287346926107181</v>
      </c>
      <c r="V94" s="99">
        <v>1.8191527454369383</v>
      </c>
      <c r="W94" s="99">
        <v>2.3336787587005845</v>
      </c>
      <c r="DA94" s="63" t="s">
        <v>3170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3171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3172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3173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3174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3175</v>
      </c>
    </row>
    <row r="100" spans="1:105" ht="12" customHeight="1" x14ac:dyDescent="0.25">
      <c r="A100" s="121" t="s">
        <v>54</v>
      </c>
      <c r="B100" s="123">
        <v>6.2222977486227184E-3</v>
      </c>
      <c r="C100" s="123">
        <v>6.9124684728921817E-3</v>
      </c>
      <c r="D100" s="123">
        <v>6.8315395331657652E-3</v>
      </c>
      <c r="E100" s="123">
        <v>6.1150937575378461E-3</v>
      </c>
      <c r="F100" s="123">
        <v>6.4890596845426363E-3</v>
      </c>
      <c r="G100" s="123">
        <v>5.3813404412705289E-3</v>
      </c>
      <c r="H100" s="123">
        <v>5.8794585721656765E-3</v>
      </c>
      <c r="I100" s="123">
        <v>4.7705124621814556E-3</v>
      </c>
      <c r="J100" s="123">
        <v>4.703140912446788E-3</v>
      </c>
      <c r="K100" s="123">
        <v>5.5947621259609896E-3</v>
      </c>
      <c r="L100" s="123">
        <v>5.2506675218363464E-3</v>
      </c>
      <c r="M100" s="123">
        <v>3.9016476152336933E-3</v>
      </c>
      <c r="N100" s="123">
        <v>2.5665923519019398E-3</v>
      </c>
      <c r="O100" s="123">
        <v>2.2311968376585761E-3</v>
      </c>
      <c r="P100" s="123">
        <v>2.5807112551801768E-3</v>
      </c>
      <c r="Q100" s="123">
        <v>3.3010166352859462E-3</v>
      </c>
      <c r="R100" s="123">
        <v>3.8192853607425898E-3</v>
      </c>
      <c r="S100" s="123">
        <v>3.7248783640274931E-3</v>
      </c>
      <c r="T100" s="123">
        <v>3.3142420375155447E-3</v>
      </c>
      <c r="U100" s="123">
        <v>3.3548361851177613E-3</v>
      </c>
      <c r="V100" s="123">
        <v>3.2268008650773185E-3</v>
      </c>
      <c r="W100" s="123">
        <v>4.2930479334283584E-3</v>
      </c>
      <c r="DA100" s="130" t="s">
        <v>3176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3177</v>
      </c>
    </row>
    <row r="102" spans="1:105" ht="12" customHeight="1" x14ac:dyDescent="0.25">
      <c r="A102" s="97" t="s">
        <v>50</v>
      </c>
      <c r="B102" s="99">
        <v>1.1066756286590196</v>
      </c>
      <c r="C102" s="99">
        <v>1.2654331373812127</v>
      </c>
      <c r="D102" s="99">
        <v>1.3279888906315069</v>
      </c>
      <c r="E102" s="99">
        <v>1.2566715238739419</v>
      </c>
      <c r="F102" s="99">
        <v>1.3566492063829392</v>
      </c>
      <c r="G102" s="99">
        <v>1.1275618593610168</v>
      </c>
      <c r="H102" s="99">
        <v>1.2808661071191623</v>
      </c>
      <c r="I102" s="99">
        <v>1.112818327397632</v>
      </c>
      <c r="J102" s="99">
        <v>1.1871139275547067</v>
      </c>
      <c r="K102" s="99">
        <v>1.5377217497712008</v>
      </c>
      <c r="L102" s="99">
        <v>1.6438173061480765</v>
      </c>
      <c r="M102" s="99">
        <v>1.5169316720554911</v>
      </c>
      <c r="N102" s="99">
        <v>1.2893153021689636</v>
      </c>
      <c r="O102" s="99">
        <v>1.283173440251393</v>
      </c>
      <c r="P102" s="99">
        <v>1.4333643369256355</v>
      </c>
      <c r="Q102" s="99">
        <v>1.5931088435512424</v>
      </c>
      <c r="R102" s="99">
        <v>1.6786821230002384</v>
      </c>
      <c r="S102" s="99">
        <v>1.6091447638170149</v>
      </c>
      <c r="T102" s="99">
        <v>1.4895661433009699</v>
      </c>
      <c r="U102" s="99">
        <v>1.5262031979915209</v>
      </c>
      <c r="V102" s="99">
        <v>1.4778474925057843</v>
      </c>
      <c r="W102" s="99">
        <v>1.8303463774041502</v>
      </c>
      <c r="DA102" s="63" t="s">
        <v>3178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3179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3180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3181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3182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3183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3184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3185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3186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3187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3188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3189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3190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3191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3192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3193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3194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3195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3196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3197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7.2201475817912607E-3</v>
      </c>
      <c r="C124" s="118">
        <f t="shared" si="42"/>
        <v>8.0213360122119454E-3</v>
      </c>
      <c r="D124" s="118">
        <f t="shared" si="42"/>
        <v>7.8688328430434711E-3</v>
      </c>
      <c r="E124" s="118">
        <f t="shared" si="42"/>
        <v>7.0388162460350377E-3</v>
      </c>
      <c r="F124" s="118">
        <f t="shared" si="42"/>
        <v>7.4746409517745778E-3</v>
      </c>
      <c r="G124" s="118">
        <f t="shared" si="42"/>
        <v>6.1107761789026948E-3</v>
      </c>
      <c r="H124" s="118">
        <f t="shared" si="42"/>
        <v>6.676773032835921E-3</v>
      </c>
      <c r="I124" s="118">
        <f t="shared" si="42"/>
        <v>5.4274009864133778E-3</v>
      </c>
      <c r="J124" s="118">
        <f t="shared" si="42"/>
        <v>5.2876208104770898E-3</v>
      </c>
      <c r="K124" s="118">
        <f t="shared" si="42"/>
        <v>6.205763674365824E-3</v>
      </c>
      <c r="L124" s="118">
        <f t="shared" si="42"/>
        <v>5.71677989190769E-3</v>
      </c>
      <c r="M124" s="118">
        <f t="shared" si="42"/>
        <v>4.1153558560705298E-3</v>
      </c>
      <c r="N124" s="118">
        <f t="shared" si="42"/>
        <v>2.6661537120922373E-3</v>
      </c>
      <c r="O124" s="118">
        <f t="shared" si="42"/>
        <v>2.4192257193103011E-3</v>
      </c>
      <c r="P124" s="118">
        <f t="shared" si="42"/>
        <v>2.8786869126998216E-3</v>
      </c>
      <c r="Q124" s="118">
        <f t="shared" si="42"/>
        <v>3.7165336792317123E-3</v>
      </c>
      <c r="R124" s="118">
        <f t="shared" ref="R124:V124" si="43">R125+R128+R130+R139</f>
        <v>4.2692533026426477E-3</v>
      </c>
      <c r="S124" s="118">
        <f t="shared" si="43"/>
        <v>4.1063333374025141E-3</v>
      </c>
      <c r="T124" s="118">
        <f t="shared" si="43"/>
        <v>3.6306549754835343E-3</v>
      </c>
      <c r="U124" s="118">
        <f t="shared" si="43"/>
        <v>3.6536974311445233E-3</v>
      </c>
      <c r="V124" s="118">
        <f t="shared" si="43"/>
        <v>3.5237748191169187E-3</v>
      </c>
      <c r="W124" s="118">
        <f t="shared" ref="W124" si="44">W125+W128+W130+W139</f>
        <v>4.5893316087087738E-3</v>
      </c>
      <c r="DA124" s="129" t="s">
        <v>3198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3199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3200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3201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3202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3203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3204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3205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3206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3207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3208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3209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3210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3211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3212</v>
      </c>
    </row>
    <row r="139" spans="1:105" ht="12" customHeight="1" x14ac:dyDescent="0.25">
      <c r="A139" s="121" t="s">
        <v>54</v>
      </c>
      <c r="B139" s="123">
        <v>7.2201475817912607E-3</v>
      </c>
      <c r="C139" s="123">
        <v>8.0213360122119454E-3</v>
      </c>
      <c r="D139" s="123">
        <v>7.8688328430434711E-3</v>
      </c>
      <c r="E139" s="123">
        <v>7.0388162460350377E-3</v>
      </c>
      <c r="F139" s="123">
        <v>7.4746409517745778E-3</v>
      </c>
      <c r="G139" s="123">
        <v>6.1107761789026948E-3</v>
      </c>
      <c r="H139" s="123">
        <v>6.676773032835921E-3</v>
      </c>
      <c r="I139" s="123">
        <v>5.4274009864133778E-3</v>
      </c>
      <c r="J139" s="123">
        <v>5.2876208104770898E-3</v>
      </c>
      <c r="K139" s="123">
        <v>6.205763674365824E-3</v>
      </c>
      <c r="L139" s="123">
        <v>5.71677989190769E-3</v>
      </c>
      <c r="M139" s="123">
        <v>4.1153558560705298E-3</v>
      </c>
      <c r="N139" s="123">
        <v>2.6661537120922373E-3</v>
      </c>
      <c r="O139" s="123">
        <v>2.4192257193103011E-3</v>
      </c>
      <c r="P139" s="123">
        <v>2.8786869126998216E-3</v>
      </c>
      <c r="Q139" s="123">
        <v>3.7165336792317123E-3</v>
      </c>
      <c r="R139" s="123">
        <v>4.2692533026426477E-3</v>
      </c>
      <c r="S139" s="123">
        <v>4.1063333374025141E-3</v>
      </c>
      <c r="T139" s="123">
        <v>3.6306549754835343E-3</v>
      </c>
      <c r="U139" s="123">
        <v>3.6536974311445233E-3</v>
      </c>
      <c r="V139" s="123">
        <v>3.5237748191169187E-3</v>
      </c>
      <c r="W139" s="123">
        <v>4.5893316087087738E-3</v>
      </c>
      <c r="DA139" s="130" t="s">
        <v>3213</v>
      </c>
    </row>
    <row r="140" spans="1:105" ht="12" customHeight="1" x14ac:dyDescent="0.25">
      <c r="A140" s="97" t="s">
        <v>50</v>
      </c>
      <c r="B140" s="99">
        <v>1.1066756286590191</v>
      </c>
      <c r="C140" s="99">
        <v>1.2654168516968436</v>
      </c>
      <c r="D140" s="99">
        <v>1.3277554240719396</v>
      </c>
      <c r="E140" s="99">
        <v>1.2563640873290085</v>
      </c>
      <c r="F140" s="99">
        <v>1.3566071465054097</v>
      </c>
      <c r="G140" s="99">
        <v>1.1281466820253216</v>
      </c>
      <c r="H140" s="99">
        <v>1.2814192330931578</v>
      </c>
      <c r="I140" s="99">
        <v>1.1130507598191126</v>
      </c>
      <c r="J140" s="99">
        <v>1.1872967801431293</v>
      </c>
      <c r="K140" s="99">
        <v>1.5377923619388638</v>
      </c>
      <c r="L140" s="99">
        <v>1.6437128721671077</v>
      </c>
      <c r="M140" s="99">
        <v>1.5167052658414941</v>
      </c>
      <c r="N140" s="99">
        <v>1.2890620185452031</v>
      </c>
      <c r="O140" s="99">
        <v>1.2830196012267585</v>
      </c>
      <c r="P140" s="99">
        <v>1.4333459898502423</v>
      </c>
      <c r="Q140" s="99">
        <v>1.593110574506706</v>
      </c>
      <c r="R140" s="99">
        <v>1.6786666204988212</v>
      </c>
      <c r="S140" s="99">
        <v>1.6090528781147999</v>
      </c>
      <c r="T140" s="99">
        <v>1.4894861267041106</v>
      </c>
      <c r="U140" s="99">
        <v>1.5261881316638346</v>
      </c>
      <c r="V140" s="99">
        <v>1.4780545561369407</v>
      </c>
      <c r="W140" s="99">
        <v>1.8313609994689761</v>
      </c>
      <c r="DA140" s="63" t="s">
        <v>3214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3215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0.27798772170505043</v>
      </c>
      <c r="C143" s="118">
        <f t="shared" si="49"/>
        <v>0.16241036499983449</v>
      </c>
      <c r="D143" s="118">
        <f t="shared" si="49"/>
        <v>0.12862805290908202</v>
      </c>
      <c r="E143" s="118">
        <f t="shared" si="49"/>
        <v>0.11799369791183402</v>
      </c>
      <c r="F143" s="118">
        <f t="shared" si="49"/>
        <v>0.1464008011623294</v>
      </c>
      <c r="G143" s="118">
        <f t="shared" si="49"/>
        <v>0.20518929049588142</v>
      </c>
      <c r="H143" s="118">
        <f t="shared" si="49"/>
        <v>0.20406779078760276</v>
      </c>
      <c r="I143" s="118">
        <f t="shared" si="49"/>
        <v>0.20935393830562363</v>
      </c>
      <c r="J143" s="118">
        <f t="shared" si="49"/>
        <v>0.19861297100713174</v>
      </c>
      <c r="K143" s="118">
        <f t="shared" si="49"/>
        <v>0.12607313968497344</v>
      </c>
      <c r="L143" s="118">
        <f t="shared" si="49"/>
        <v>0.11645888671448899</v>
      </c>
      <c r="M143" s="118">
        <f t="shared" si="49"/>
        <v>0.10853323100105211</v>
      </c>
      <c r="N143" s="118">
        <f t="shared" si="49"/>
        <v>0.10309556543160997</v>
      </c>
      <c r="O143" s="118">
        <f t="shared" si="49"/>
        <v>9.5082172619520816E-2</v>
      </c>
      <c r="P143" s="118">
        <f t="shared" si="49"/>
        <v>9.8360030452663672E-2</v>
      </c>
      <c r="Q143" s="118">
        <f t="shared" si="49"/>
        <v>9.4820123407177964E-2</v>
      </c>
      <c r="R143" s="118">
        <f t="shared" ref="R143:V143" si="50">R144+R146+R148+R157</f>
        <v>7.4821020548838185E-2</v>
      </c>
      <c r="S143" s="118">
        <f t="shared" si="50"/>
        <v>7.344861013419339E-2</v>
      </c>
      <c r="T143" s="118">
        <f t="shared" si="50"/>
        <v>6.4520354761961093E-2</v>
      </c>
      <c r="U143" s="118">
        <f t="shared" si="50"/>
        <v>6.5287876397705655E-2</v>
      </c>
      <c r="V143" s="118">
        <f t="shared" si="50"/>
        <v>6.225593924927024E-2</v>
      </c>
      <c r="W143" s="118">
        <f t="shared" ref="W143" si="51">W144+W146+W148+W157</f>
        <v>7.9759551315185598E-2</v>
      </c>
      <c r="DA143" s="129" t="s">
        <v>3216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3217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3218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3219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3220</v>
      </c>
    </row>
    <row r="148" spans="1:105" ht="12" customHeight="1" x14ac:dyDescent="0.25">
      <c r="A148" s="121" t="s">
        <v>55</v>
      </c>
      <c r="B148" s="123">
        <v>0.27075387223207148</v>
      </c>
      <c r="C148" s="123">
        <v>0.15472745232438448</v>
      </c>
      <c r="D148" s="123">
        <v>0.12162988442508144</v>
      </c>
      <c r="E148" s="123">
        <v>0.11175946119487135</v>
      </c>
      <c r="F148" s="123">
        <v>0.13951796989931328</v>
      </c>
      <c r="G148" s="123">
        <v>0.19929822815447432</v>
      </c>
      <c r="H148" s="123">
        <v>0.19743809503099632</v>
      </c>
      <c r="I148" s="123">
        <v>0.20397544942140242</v>
      </c>
      <c r="J148" s="123">
        <v>0.19334530420074642</v>
      </c>
      <c r="K148" s="123">
        <v>0.11997611686896387</v>
      </c>
      <c r="L148" s="123">
        <v>0.11077400140345209</v>
      </c>
      <c r="M148" s="123">
        <v>0.10429152715296917</v>
      </c>
      <c r="N148" s="123">
        <v>0.10016461143531984</v>
      </c>
      <c r="O148" s="123">
        <v>9.2469385687762085E-2</v>
      </c>
      <c r="P148" s="123">
        <v>9.5255538453043978E-2</v>
      </c>
      <c r="Q148" s="123">
        <v>9.0739644259927157E-2</v>
      </c>
      <c r="R148" s="123">
        <v>7.0175983981316539E-2</v>
      </c>
      <c r="S148" s="123">
        <v>6.9000981647297358E-2</v>
      </c>
      <c r="T148" s="123">
        <v>6.0788701195886106E-2</v>
      </c>
      <c r="U148" s="123">
        <v>6.1650329887307023E-2</v>
      </c>
      <c r="V148" s="123">
        <v>5.8894636867269978E-2</v>
      </c>
      <c r="W148" s="123">
        <v>7.5186250819941555E-2</v>
      </c>
      <c r="DA148" s="130" t="s">
        <v>3221</v>
      </c>
    </row>
    <row r="149" spans="1:105" ht="12" customHeight="1" x14ac:dyDescent="0.25">
      <c r="A149" s="97" t="s">
        <v>124</v>
      </c>
      <c r="B149" s="99">
        <v>8.0235357910607998</v>
      </c>
      <c r="C149" s="99">
        <v>7.0910062605163509</v>
      </c>
      <c r="D149" s="99">
        <v>7.610780871926587</v>
      </c>
      <c r="E149" s="99">
        <v>6.8906887438365798</v>
      </c>
      <c r="F149" s="99">
        <v>6.8120431236990111</v>
      </c>
      <c r="G149" s="99">
        <v>7.7819084163153267</v>
      </c>
      <c r="H149" s="99">
        <v>7.2543146081470695</v>
      </c>
      <c r="I149" s="99">
        <v>7.7235286636086382</v>
      </c>
      <c r="J149" s="99">
        <v>8.4548064790863418</v>
      </c>
      <c r="K149" s="99">
        <v>6.7738240627126896</v>
      </c>
      <c r="L149" s="99">
        <v>7.4189235202974242</v>
      </c>
      <c r="M149" s="99">
        <v>8.0227886376101125</v>
      </c>
      <c r="N149" s="99">
        <v>8.0768047134865366</v>
      </c>
      <c r="O149" s="99">
        <v>7.5430056510491514</v>
      </c>
      <c r="P149" s="99">
        <v>7.9164052169909231</v>
      </c>
      <c r="Q149" s="99">
        <v>8.0224150621145984</v>
      </c>
      <c r="R149" s="99">
        <v>6.8590915617171051</v>
      </c>
      <c r="S149" s="99">
        <v>6.9620363181189449</v>
      </c>
      <c r="T149" s="99">
        <v>6.3893286591233975</v>
      </c>
      <c r="U149" s="99">
        <v>6.3155336009849874</v>
      </c>
      <c r="V149" s="99">
        <v>5.9235031055536984</v>
      </c>
      <c r="W149" s="99">
        <v>7.3062043550581235</v>
      </c>
      <c r="DA149" s="63" t="s">
        <v>3222</v>
      </c>
    </row>
    <row r="150" spans="1:105" ht="12" customHeight="1" x14ac:dyDescent="0.25">
      <c r="A150" s="97" t="s">
        <v>123</v>
      </c>
      <c r="B150" s="99">
        <v>3.0067971603052288</v>
      </c>
      <c r="C150" s="99">
        <v>2.652195429100733</v>
      </c>
      <c r="D150" s="99">
        <v>2.8755621483481186</v>
      </c>
      <c r="E150" s="99">
        <v>2.557294999956861</v>
      </c>
      <c r="F150" s="99">
        <v>2.5088590464997909</v>
      </c>
      <c r="G150" s="99">
        <v>2.881839816614185</v>
      </c>
      <c r="H150" s="99">
        <v>2.2259133911768711</v>
      </c>
      <c r="I150" s="99">
        <v>2.507562792147771</v>
      </c>
      <c r="J150" s="99">
        <v>2.9922946592548496</v>
      </c>
      <c r="K150" s="99">
        <v>2.4441635169999341</v>
      </c>
      <c r="L150" s="99">
        <v>2.3576973075411161</v>
      </c>
      <c r="M150" s="99">
        <v>2.8037586730275739</v>
      </c>
      <c r="N150" s="99">
        <v>2.7508231851751992</v>
      </c>
      <c r="O150" s="99">
        <v>2.1587644565300175</v>
      </c>
      <c r="P150" s="99">
        <v>2.3219849799517616</v>
      </c>
      <c r="Q150" s="99">
        <v>1.8241164628253803</v>
      </c>
      <c r="R150" s="99">
        <v>1.4353348688938365</v>
      </c>
      <c r="S150" s="99">
        <v>1.7714208947836829</v>
      </c>
      <c r="T150" s="99">
        <v>1.8810677257342208</v>
      </c>
      <c r="U150" s="99">
        <v>1.8605997875733862</v>
      </c>
      <c r="V150" s="99">
        <v>1.762136622429078</v>
      </c>
      <c r="W150" s="99">
        <v>2.3162344238686376</v>
      </c>
      <c r="DA150" s="63" t="s">
        <v>3223</v>
      </c>
    </row>
    <row r="151" spans="1:105" ht="12" customHeight="1" x14ac:dyDescent="0.25">
      <c r="A151" s="100" t="s">
        <v>50</v>
      </c>
      <c r="B151" s="102">
        <v>3.0067971603052288</v>
      </c>
      <c r="C151" s="102">
        <v>2.652195429100733</v>
      </c>
      <c r="D151" s="102">
        <v>2.8755621483481186</v>
      </c>
      <c r="E151" s="102">
        <v>2.557294999956861</v>
      </c>
      <c r="F151" s="102">
        <v>2.5088590464997909</v>
      </c>
      <c r="G151" s="102">
        <v>2.881839816614185</v>
      </c>
      <c r="H151" s="102">
        <v>2.2259133911768711</v>
      </c>
      <c r="I151" s="102">
        <v>2.507562792147771</v>
      </c>
      <c r="J151" s="102">
        <v>2.9922946592548496</v>
      </c>
      <c r="K151" s="102">
        <v>2.4441635169999341</v>
      </c>
      <c r="L151" s="102">
        <v>2.3576973075411161</v>
      </c>
      <c r="M151" s="102">
        <v>2.8037586730275739</v>
      </c>
      <c r="N151" s="102">
        <v>2.7508231851751992</v>
      </c>
      <c r="O151" s="102">
        <v>2.1587644565300175</v>
      </c>
      <c r="P151" s="102">
        <v>2.3219849799517616</v>
      </c>
      <c r="Q151" s="102">
        <v>1.8241164628253803</v>
      </c>
      <c r="R151" s="102">
        <v>1.4353348688938365</v>
      </c>
      <c r="S151" s="102">
        <v>1.7714208947836829</v>
      </c>
      <c r="T151" s="102">
        <v>1.8810677257342208</v>
      </c>
      <c r="U151" s="102">
        <v>1.8605997875733862</v>
      </c>
      <c r="V151" s="102">
        <v>1.762136622429078</v>
      </c>
      <c r="W151" s="102">
        <v>2.3162344238686376</v>
      </c>
      <c r="DA151" s="131" t="s">
        <v>3224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3225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3226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3227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3228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3229</v>
      </c>
    </row>
    <row r="157" spans="1:105" ht="12" customHeight="1" x14ac:dyDescent="0.25">
      <c r="A157" s="121" t="s">
        <v>54</v>
      </c>
      <c r="B157" s="123">
        <v>7.2338494729789283E-3</v>
      </c>
      <c r="C157" s="123">
        <v>7.6829126754500128E-3</v>
      </c>
      <c r="D157" s="123">
        <v>6.9981684840005939E-3</v>
      </c>
      <c r="E157" s="123">
        <v>6.23423671696268E-3</v>
      </c>
      <c r="F157" s="123">
        <v>6.8828312630161174E-3</v>
      </c>
      <c r="G157" s="123">
        <v>5.8910623414071012E-3</v>
      </c>
      <c r="H157" s="123">
        <v>6.6296957566064473E-3</v>
      </c>
      <c r="I157" s="123">
        <v>5.378488884221203E-3</v>
      </c>
      <c r="J157" s="123">
        <v>5.2676668063853316E-3</v>
      </c>
      <c r="K157" s="123">
        <v>6.0970228160095712E-3</v>
      </c>
      <c r="L157" s="123">
        <v>5.6848853110369113E-3</v>
      </c>
      <c r="M157" s="123">
        <v>4.2417038480829349E-3</v>
      </c>
      <c r="N157" s="123">
        <v>2.9309539962901303E-3</v>
      </c>
      <c r="O157" s="123">
        <v>2.6127869317587307E-3</v>
      </c>
      <c r="P157" s="123">
        <v>3.1044919996196956E-3</v>
      </c>
      <c r="Q157" s="123">
        <v>4.0804791472508093E-3</v>
      </c>
      <c r="R157" s="123">
        <v>4.6450365675216512E-3</v>
      </c>
      <c r="S157" s="123">
        <v>4.4476284868960377E-3</v>
      </c>
      <c r="T157" s="123">
        <v>3.7316535660749809E-3</v>
      </c>
      <c r="U157" s="123">
        <v>3.6375465103986328E-3</v>
      </c>
      <c r="V157" s="123">
        <v>3.3613023820002583E-3</v>
      </c>
      <c r="W157" s="123">
        <v>4.5733004952440487E-3</v>
      </c>
      <c r="DA157" s="130" t="s">
        <v>3230</v>
      </c>
    </row>
    <row r="158" spans="1:105" ht="12" customHeight="1" x14ac:dyDescent="0.25">
      <c r="A158" s="97" t="s">
        <v>50</v>
      </c>
      <c r="B158" s="99">
        <v>1.1066756286590194</v>
      </c>
      <c r="C158" s="99">
        <v>1.2625959001513178</v>
      </c>
      <c r="D158" s="99">
        <v>1.3231816383059112</v>
      </c>
      <c r="E158" s="99">
        <v>1.2518095721694904</v>
      </c>
      <c r="F158" s="99">
        <v>1.3523628899200899</v>
      </c>
      <c r="G158" s="99">
        <v>1.1254387475228491</v>
      </c>
      <c r="H158" s="99">
        <v>1.2803218912948695</v>
      </c>
      <c r="I158" s="99">
        <v>1.1129239258244474</v>
      </c>
      <c r="J158" s="99">
        <v>1.1871941183465899</v>
      </c>
      <c r="K158" s="99">
        <v>1.5376724588170263</v>
      </c>
      <c r="L158" s="99">
        <v>1.6436751979912594</v>
      </c>
      <c r="M158" s="99">
        <v>1.5167420283726116</v>
      </c>
      <c r="N158" s="99">
        <v>1.289195705449045</v>
      </c>
      <c r="O158" s="99">
        <v>1.2831700157478789</v>
      </c>
      <c r="P158" s="99">
        <v>1.433375184842161</v>
      </c>
      <c r="Q158" s="99">
        <v>1.5930976273187438</v>
      </c>
      <c r="R158" s="99">
        <v>1.6786853343727897</v>
      </c>
      <c r="S158" s="99">
        <v>1.6091495759202403</v>
      </c>
      <c r="T158" s="99">
        <v>1.4894797548633252</v>
      </c>
      <c r="U158" s="99">
        <v>1.5259556502876437</v>
      </c>
      <c r="V158" s="99">
        <v>1.4767583968801503</v>
      </c>
      <c r="W158" s="99">
        <v>1.8290602420694688</v>
      </c>
      <c r="DA158" s="63" t="s">
        <v>3231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3232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0.27782577375715056</v>
      </c>
      <c r="C161" s="118">
        <f t="shared" si="54"/>
        <v>0.20385140679462418</v>
      </c>
      <c r="D161" s="118">
        <f t="shared" si="54"/>
        <v>0.18788575896212972</v>
      </c>
      <c r="E161" s="118">
        <f t="shared" si="54"/>
        <v>0.15793004142210076</v>
      </c>
      <c r="F161" s="118">
        <f t="shared" si="54"/>
        <v>0.15764263428308492</v>
      </c>
      <c r="G161" s="118">
        <f t="shared" si="54"/>
        <v>0.18739851895030657</v>
      </c>
      <c r="H161" s="118">
        <f t="shared" si="54"/>
        <v>0.18000473242401008</v>
      </c>
      <c r="I161" s="118">
        <f t="shared" si="54"/>
        <v>0.18767544405267864</v>
      </c>
      <c r="J161" s="118">
        <f t="shared" si="54"/>
        <v>0.18610935632023928</v>
      </c>
      <c r="K161" s="118">
        <f t="shared" si="54"/>
        <v>0.12524463352839124</v>
      </c>
      <c r="L161" s="118">
        <f t="shared" si="54"/>
        <v>0.1145879318090149</v>
      </c>
      <c r="M161" s="118">
        <f t="shared" si="54"/>
        <v>0.10343083679791283</v>
      </c>
      <c r="N161" s="118">
        <f t="shared" si="54"/>
        <v>9.7882578002486342E-2</v>
      </c>
      <c r="O161" s="118">
        <f t="shared" si="54"/>
        <v>8.962188592357849E-2</v>
      </c>
      <c r="P161" s="118">
        <f t="shared" si="54"/>
        <v>9.5168116544301365E-2</v>
      </c>
      <c r="Q161" s="118">
        <f t="shared" si="54"/>
        <v>9.3102427626244627E-2</v>
      </c>
      <c r="R161" s="118">
        <f t="shared" ref="R161:V161" si="55">R162+R164+R166+R175</f>
        <v>7.0788278323691056E-2</v>
      </c>
      <c r="S161" s="118">
        <f t="shared" si="55"/>
        <v>6.9012203464022454E-2</v>
      </c>
      <c r="T161" s="118">
        <f t="shared" si="55"/>
        <v>6.0807301152897321E-2</v>
      </c>
      <c r="U161" s="118">
        <f t="shared" si="55"/>
        <v>6.2408839997227551E-2</v>
      </c>
      <c r="V161" s="118">
        <f t="shared" si="55"/>
        <v>5.9214541563019363E-2</v>
      </c>
      <c r="W161" s="118">
        <f t="shared" ref="W161" si="56">W162+W164+W166+W175</f>
        <v>7.5939178149170172E-2</v>
      </c>
      <c r="DA161" s="129" t="s">
        <v>3233</v>
      </c>
    </row>
    <row r="162" spans="1:105" ht="12.95" customHeight="1" x14ac:dyDescent="0.25">
      <c r="A162" s="121" t="s">
        <v>57</v>
      </c>
      <c r="B162" s="123">
        <f t="shared" ref="B162:W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3234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3235</v>
      </c>
    </row>
    <row r="164" spans="1:105" ht="12.95" customHeight="1" x14ac:dyDescent="0.25">
      <c r="A164" s="121" t="s">
        <v>92</v>
      </c>
      <c r="B164" s="123">
        <f t="shared" ref="B164:W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3236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3237</v>
      </c>
    </row>
    <row r="166" spans="1:105" ht="12" customHeight="1" x14ac:dyDescent="0.25">
      <c r="A166" s="121" t="s">
        <v>55</v>
      </c>
      <c r="B166" s="123">
        <v>0.27060680763370026</v>
      </c>
      <c r="C166" s="123">
        <v>0.19588798241204097</v>
      </c>
      <c r="D166" s="123">
        <v>0.18006823149379497</v>
      </c>
      <c r="E166" s="123">
        <v>0.1508969206271995</v>
      </c>
      <c r="F166" s="123">
        <v>0.15018998584688587</v>
      </c>
      <c r="G166" s="123">
        <v>0.18129969874551391</v>
      </c>
      <c r="H166" s="123">
        <v>0.17336117618831931</v>
      </c>
      <c r="I166" s="123">
        <v>0.18225912513418213</v>
      </c>
      <c r="J166" s="123">
        <v>0.18078583801766648</v>
      </c>
      <c r="K166" s="123">
        <v>0.11902720838811914</v>
      </c>
      <c r="L166" s="123">
        <v>0.10879587646967824</v>
      </c>
      <c r="M166" s="123">
        <v>9.9150495021774712E-2</v>
      </c>
      <c r="N166" s="123">
        <v>9.4975017605429923E-2</v>
      </c>
      <c r="O166" s="123">
        <v>8.7118411069722013E-2</v>
      </c>
      <c r="P166" s="123">
        <v>9.2365571665450535E-2</v>
      </c>
      <c r="Q166" s="123">
        <v>8.9369529722514995E-2</v>
      </c>
      <c r="R166" s="123">
        <v>6.6425487989583337E-2</v>
      </c>
      <c r="S166" s="123">
        <v>6.4853045975293011E-2</v>
      </c>
      <c r="T166" s="123">
        <v>5.725747641276966E-2</v>
      </c>
      <c r="U166" s="123">
        <v>5.8958565426954476E-2</v>
      </c>
      <c r="V166" s="123">
        <v>5.5939044181235291E-2</v>
      </c>
      <c r="W166" s="123">
        <v>7.160688340745644E-2</v>
      </c>
      <c r="DA166" s="130" t="s">
        <v>3238</v>
      </c>
    </row>
    <row r="167" spans="1:105" ht="12" customHeight="1" x14ac:dyDescent="0.25">
      <c r="A167" s="97" t="s">
        <v>124</v>
      </c>
      <c r="B167" s="99">
        <v>8.0235357910608016</v>
      </c>
      <c r="C167" s="99">
        <v>7.1011898156846591</v>
      </c>
      <c r="D167" s="99">
        <v>7.6680759662034674</v>
      </c>
      <c r="E167" s="99">
        <v>6.9902303711907141</v>
      </c>
      <c r="F167" s="99">
        <v>6.9274637686704645</v>
      </c>
      <c r="G167" s="99">
        <v>7.8893876132310821</v>
      </c>
      <c r="H167" s="99">
        <v>7.2968161009105588</v>
      </c>
      <c r="I167" s="99">
        <v>7.7426101175898401</v>
      </c>
      <c r="J167" s="99">
        <v>8.4747088634167991</v>
      </c>
      <c r="K167" s="99">
        <v>6.791964432119677</v>
      </c>
      <c r="L167" s="99">
        <v>7.4321542238979514</v>
      </c>
      <c r="M167" s="99">
        <v>8.0304953206960317</v>
      </c>
      <c r="N167" s="99">
        <v>8.0771350761757823</v>
      </c>
      <c r="O167" s="99">
        <v>7.548020348673389</v>
      </c>
      <c r="P167" s="99">
        <v>8.0052781473021195</v>
      </c>
      <c r="Q167" s="99">
        <v>8.1138279052652003</v>
      </c>
      <c r="R167" s="99">
        <v>6.9102208441562514</v>
      </c>
      <c r="S167" s="99">
        <v>6.9428616972572481</v>
      </c>
      <c r="T167" s="99">
        <v>6.347940859963173</v>
      </c>
      <c r="U167" s="99">
        <v>6.2822356925442051</v>
      </c>
      <c r="V167" s="99">
        <v>5.9406552643015074</v>
      </c>
      <c r="W167" s="99">
        <v>7.3572526349392335</v>
      </c>
      <c r="DA167" s="63" t="s">
        <v>3239</v>
      </c>
    </row>
    <row r="168" spans="1:105" ht="12" customHeight="1" x14ac:dyDescent="0.25">
      <c r="A168" s="97" t="s">
        <v>123</v>
      </c>
      <c r="B168" s="99">
        <v>3.0067971603052288</v>
      </c>
      <c r="C168" s="99">
        <v>2.652195429100733</v>
      </c>
      <c r="D168" s="99">
        <v>2.8755621483481195</v>
      </c>
      <c r="E168" s="99">
        <v>2.5981409104267268</v>
      </c>
      <c r="F168" s="99">
        <v>2.5604754975396826</v>
      </c>
      <c r="G168" s="99">
        <v>2.9140751412608323</v>
      </c>
      <c r="H168" s="99">
        <v>2.242998255791083</v>
      </c>
      <c r="I168" s="99">
        <v>2.5162370057696699</v>
      </c>
      <c r="J168" s="99">
        <v>3.0011641933049233</v>
      </c>
      <c r="K168" s="99">
        <v>2.4510777977154659</v>
      </c>
      <c r="L168" s="99">
        <v>2.3628557009771769</v>
      </c>
      <c r="M168" s="99">
        <v>2.7935614302824061</v>
      </c>
      <c r="N168" s="99">
        <v>2.7465212198351097</v>
      </c>
      <c r="O168" s="99">
        <v>2.1779291327458772</v>
      </c>
      <c r="P168" s="99">
        <v>2.3683641263459099</v>
      </c>
      <c r="Q168" s="99">
        <v>1.8891980186941331</v>
      </c>
      <c r="R168" s="99">
        <v>1.486545319741692</v>
      </c>
      <c r="S168" s="99">
        <v>1.8061223782741269</v>
      </c>
      <c r="T168" s="99">
        <v>1.9245987749394837</v>
      </c>
      <c r="U168" s="99">
        <v>1.8590109590045607</v>
      </c>
      <c r="V168" s="99">
        <v>1.7654556304819191</v>
      </c>
      <c r="W168" s="99">
        <v>2.3013382117506502</v>
      </c>
      <c r="DA168" s="63" t="s">
        <v>3240</v>
      </c>
    </row>
    <row r="169" spans="1:105" ht="12" customHeight="1" x14ac:dyDescent="0.25">
      <c r="A169" s="100" t="s">
        <v>50</v>
      </c>
      <c r="B169" s="102">
        <v>3.0067971603052288</v>
      </c>
      <c r="C169" s="102">
        <v>2.652195429100733</v>
      </c>
      <c r="D169" s="102">
        <v>2.8755621483481195</v>
      </c>
      <c r="E169" s="102">
        <v>2.5981409104267268</v>
      </c>
      <c r="F169" s="102">
        <v>2.5604754975396826</v>
      </c>
      <c r="G169" s="102">
        <v>2.9140751412608323</v>
      </c>
      <c r="H169" s="102">
        <v>2.242998255791083</v>
      </c>
      <c r="I169" s="102">
        <v>2.5162370057696699</v>
      </c>
      <c r="J169" s="102">
        <v>3.0011641933049233</v>
      </c>
      <c r="K169" s="102">
        <v>2.4510777977154659</v>
      </c>
      <c r="L169" s="102">
        <v>2.3628557009771769</v>
      </c>
      <c r="M169" s="102">
        <v>2.7935614302824061</v>
      </c>
      <c r="N169" s="102">
        <v>2.7465212198351097</v>
      </c>
      <c r="O169" s="102">
        <v>2.1779291327458772</v>
      </c>
      <c r="P169" s="102">
        <v>2.3683641263459099</v>
      </c>
      <c r="Q169" s="102">
        <v>1.8891980186941331</v>
      </c>
      <c r="R169" s="102">
        <v>1.486545319741692</v>
      </c>
      <c r="S169" s="102">
        <v>1.8061223782741269</v>
      </c>
      <c r="T169" s="102">
        <v>1.9245987749394837</v>
      </c>
      <c r="U169" s="102">
        <v>1.8590109590045607</v>
      </c>
      <c r="V169" s="102">
        <v>1.7654556304819191</v>
      </c>
      <c r="W169" s="102">
        <v>2.3013382117506502</v>
      </c>
      <c r="DA169" s="131" t="s">
        <v>3241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3242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3243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3244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3245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3246</v>
      </c>
    </row>
    <row r="175" spans="1:105" ht="12" customHeight="1" x14ac:dyDescent="0.25">
      <c r="A175" s="121" t="s">
        <v>54</v>
      </c>
      <c r="B175" s="123">
        <v>7.2189661234502885E-3</v>
      </c>
      <c r="C175" s="123">
        <v>7.9634243825832014E-3</v>
      </c>
      <c r="D175" s="123">
        <v>7.8175274683347368E-3</v>
      </c>
      <c r="E175" s="123">
        <v>7.033120794901271E-3</v>
      </c>
      <c r="F175" s="123">
        <v>7.4526484361990613E-3</v>
      </c>
      <c r="G175" s="123">
        <v>6.0988202047926546E-3</v>
      </c>
      <c r="H175" s="123">
        <v>6.6435562356907622E-3</v>
      </c>
      <c r="I175" s="123">
        <v>5.4163189184964914E-3</v>
      </c>
      <c r="J175" s="123">
        <v>5.3235183025727856E-3</v>
      </c>
      <c r="K175" s="123">
        <v>6.2174251402721007E-3</v>
      </c>
      <c r="L175" s="123">
        <v>5.7920553393366594E-3</v>
      </c>
      <c r="M175" s="123">
        <v>4.2803417761381225E-3</v>
      </c>
      <c r="N175" s="123">
        <v>2.9075603970564138E-3</v>
      </c>
      <c r="O175" s="123">
        <v>2.5034748538564837E-3</v>
      </c>
      <c r="P175" s="123">
        <v>2.8025448788508295E-3</v>
      </c>
      <c r="Q175" s="123">
        <v>3.7328979037296274E-3</v>
      </c>
      <c r="R175" s="123">
        <v>4.3627903341077207E-3</v>
      </c>
      <c r="S175" s="123">
        <v>4.1591574887294451E-3</v>
      </c>
      <c r="T175" s="123">
        <v>3.549824740127661E-3</v>
      </c>
      <c r="U175" s="123">
        <v>3.450274570273072E-3</v>
      </c>
      <c r="V175" s="123">
        <v>3.275497381784074E-3</v>
      </c>
      <c r="W175" s="123">
        <v>4.3322947417137395E-3</v>
      </c>
      <c r="DA175" s="130" t="s">
        <v>3247</v>
      </c>
    </row>
    <row r="176" spans="1:105" ht="12" customHeight="1" x14ac:dyDescent="0.25">
      <c r="A176" s="97" t="s">
        <v>50</v>
      </c>
      <c r="B176" s="99">
        <v>1.1066756286590191</v>
      </c>
      <c r="C176" s="99">
        <v>1.2649668435541661</v>
      </c>
      <c r="D176" s="99">
        <v>1.3272856129686976</v>
      </c>
      <c r="E176" s="99">
        <v>1.2561300773577884</v>
      </c>
      <c r="F176" s="99">
        <v>1.3568075610540076</v>
      </c>
      <c r="G176" s="99">
        <v>1.1282565984793667</v>
      </c>
      <c r="H176" s="99">
        <v>1.2815029181221851</v>
      </c>
      <c r="I176" s="99">
        <v>1.1131170102383552</v>
      </c>
      <c r="J176" s="99">
        <v>1.1873614021548649</v>
      </c>
      <c r="K176" s="99">
        <v>1.5378010984118611</v>
      </c>
      <c r="L176" s="99">
        <v>1.6437210362187877</v>
      </c>
      <c r="M176" s="99">
        <v>1.5167621019460684</v>
      </c>
      <c r="N176" s="99">
        <v>1.2891928152153358</v>
      </c>
      <c r="O176" s="99">
        <v>1.283141310021471</v>
      </c>
      <c r="P176" s="99">
        <v>1.4334668480088302</v>
      </c>
      <c r="Q176" s="99">
        <v>1.5931603481056198</v>
      </c>
      <c r="R176" s="99">
        <v>1.6785138057816593</v>
      </c>
      <c r="S176" s="99">
        <v>1.6086952027503518</v>
      </c>
      <c r="T176" s="99">
        <v>1.4889870831462952</v>
      </c>
      <c r="U176" s="99">
        <v>1.5254799746094512</v>
      </c>
      <c r="V176" s="99">
        <v>1.4774506616023881</v>
      </c>
      <c r="W176" s="99">
        <v>1.8307402845028273</v>
      </c>
      <c r="DA176" s="63" t="s">
        <v>3248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3249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2.1144328371294674</v>
      </c>
      <c r="M3" s="117">
        <f t="shared" si="0"/>
        <v>1.9397697482906002</v>
      </c>
      <c r="N3" s="117">
        <f t="shared" si="0"/>
        <v>3.5148445543101272</v>
      </c>
      <c r="O3" s="117">
        <f t="shared" si="0"/>
        <v>2.4745423630537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3251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1.7226596434208181</v>
      </c>
      <c r="M4" s="122">
        <f t="shared" si="3"/>
        <v>1.4894508613978117</v>
      </c>
      <c r="N4" s="122">
        <f t="shared" si="3"/>
        <v>2.806684667379709</v>
      </c>
      <c r="O4" s="122">
        <f t="shared" si="3"/>
        <v>1.9731980356230596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3252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1.7121263587198849</v>
      </c>
      <c r="M5" s="98">
        <v>1.48034931877094</v>
      </c>
      <c r="N5" s="98">
        <v>2.7895386763364236</v>
      </c>
      <c r="O5" s="98">
        <v>1.9611546334880117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3253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1.0533284700933178E-2</v>
      </c>
      <c r="M6" s="98">
        <v>9.1015426268716195E-3</v>
      </c>
      <c r="N6" s="98">
        <v>1.7145991043285333E-2</v>
      </c>
      <c r="O6" s="98">
        <v>1.2043402135048039E-2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3254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1.8765983422637276E-4</v>
      </c>
      <c r="M7" s="122">
        <f t="shared" si="6"/>
        <v>1.9025567495145496E-4</v>
      </c>
      <c r="N7" s="122">
        <f t="shared" si="6"/>
        <v>1.9983450045506275E-4</v>
      </c>
      <c r="O7" s="122">
        <f t="shared" si="6"/>
        <v>2.8142624798941181E-4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3255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1.8765983422637276E-4</v>
      </c>
      <c r="M8" s="98">
        <v>1.9025567495145496E-4</v>
      </c>
      <c r="N8" s="98">
        <v>1.9983450045506275E-4</v>
      </c>
      <c r="O8" s="98">
        <v>2.8142624798941181E-4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3256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0.33163911441227217</v>
      </c>
      <c r="M9" s="122">
        <v>0.37829267232170083</v>
      </c>
      <c r="N9" s="122">
        <v>0.59028436276109253</v>
      </c>
      <c r="O9" s="122">
        <v>0.42244271395361316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3257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0.14285037315879145</v>
      </c>
      <c r="M10" s="98">
        <v>0.15736169953127396</v>
      </c>
      <c r="N10" s="98">
        <v>9.4731948189652582E-2</v>
      </c>
      <c r="O10" s="98">
        <v>0.12147038767133035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3258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2.3880147115042235E-3</v>
      </c>
      <c r="M11" s="98">
        <v>1.1324658675595134E-3</v>
      </c>
      <c r="N11" s="98">
        <v>8.9813609922659299E-3</v>
      </c>
      <c r="O11" s="98">
        <v>5.969152948266462E-3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3259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3260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3261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3262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0.11670663034011042</v>
      </c>
      <c r="M15" s="101">
        <v>0.12939850823246055</v>
      </c>
      <c r="N15" s="101">
        <v>0.27394565632001144</v>
      </c>
      <c r="O15" s="101">
        <v>0.16374425201453052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3263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6.9694096201866118E-2</v>
      </c>
      <c r="M16" s="104">
        <v>9.0399998690406852E-2</v>
      </c>
      <c r="N16" s="104">
        <v>0.21262539725916252</v>
      </c>
      <c r="O16" s="104">
        <v>0.13125892131948586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3264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2.7672811218990064E-2</v>
      </c>
      <c r="M17" s="98">
        <v>3.8607355676039297E-2</v>
      </c>
      <c r="N17" s="98">
        <v>8.9137567098714121E-2</v>
      </c>
      <c r="O17" s="98">
        <v>4.7642417151423741E-2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3265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4.202128498287605E-2</v>
      </c>
      <c r="M18" s="98">
        <v>5.1792643014367548E-2</v>
      </c>
      <c r="N18" s="98">
        <v>0.12348783016044841</v>
      </c>
      <c r="O18" s="98">
        <v>8.3616504168062114E-2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3266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5.9946419462150853E-2</v>
      </c>
      <c r="M19" s="122">
        <v>7.1835958896136379E-2</v>
      </c>
      <c r="N19" s="122">
        <v>0.11767568966887014</v>
      </c>
      <c r="O19" s="122">
        <v>7.8620187229038116E-2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3267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5.7837889535109644E-3</v>
      </c>
      <c r="M20" s="98">
        <v>6.1895187351611765E-3</v>
      </c>
      <c r="N20" s="98">
        <v>4.9712708543768911E-3</v>
      </c>
      <c r="O20" s="98">
        <v>2.0777788363254409E-3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3268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1.2272242444300057E-4</v>
      </c>
      <c r="M21" s="98">
        <v>5.6763077742836818E-5</v>
      </c>
      <c r="N21" s="98">
        <v>9.6599539972267774E-5</v>
      </c>
      <c r="O21" s="98">
        <v>1.9346648622783579E-4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3269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5.403990808419689E-2</v>
      </c>
      <c r="M22" s="33">
        <v>6.5589677083232364E-2</v>
      </c>
      <c r="N22" s="33">
        <v>0.11260781927452099</v>
      </c>
      <c r="O22" s="33">
        <v>7.6348941906484835E-2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3270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0.14873539363247729</v>
      </c>
      <c r="F24" s="117">
        <f t="shared" si="7"/>
        <v>1.5742970603422708</v>
      </c>
      <c r="G24" s="117">
        <f t="shared" si="7"/>
        <v>3.0558072146370838</v>
      </c>
      <c r="H24" s="117">
        <f t="shared" si="7"/>
        <v>2.5802518262289658</v>
      </c>
      <c r="I24" s="117">
        <f t="shared" si="7"/>
        <v>1.6919918654733628</v>
      </c>
      <c r="J24" s="117">
        <f t="shared" si="7"/>
        <v>0.60808488747335099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0.59454770729341344</v>
      </c>
      <c r="O24" s="117">
        <f t="shared" si="7"/>
        <v>1.1175832386383124</v>
      </c>
      <c r="P24" s="117">
        <f t="shared" si="7"/>
        <v>0.11867394697827229</v>
      </c>
      <c r="Q24" s="117">
        <f t="shared" si="7"/>
        <v>0.23494298575851674</v>
      </c>
      <c r="R24" s="117">
        <f t="shared" ref="R24:V24" si="8">R25+R28+R30+R39</f>
        <v>0.66372276871179336</v>
      </c>
      <c r="S24" s="117">
        <f t="shared" si="8"/>
        <v>1.191247773703729</v>
      </c>
      <c r="T24" s="117">
        <f t="shared" si="8"/>
        <v>1.0502131014156482</v>
      </c>
      <c r="U24" s="117">
        <f t="shared" si="8"/>
        <v>0.79087511459651572</v>
      </c>
      <c r="V24" s="117">
        <f t="shared" si="8"/>
        <v>0.82026460154971026</v>
      </c>
      <c r="W24" s="117">
        <f t="shared" ref="W24" si="9">W25+W28+W30+W39</f>
        <v>1.0975603550298205</v>
      </c>
      <c r="DA24" s="129" t="s">
        <v>3271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0.12657963406562983</v>
      </c>
      <c r="F25" s="122">
        <f t="shared" si="10"/>
        <v>1.320983463536378</v>
      </c>
      <c r="G25" s="122">
        <f t="shared" si="10"/>
        <v>2.6403738079119203</v>
      </c>
      <c r="H25" s="122">
        <f t="shared" si="10"/>
        <v>2.1886931003921219</v>
      </c>
      <c r="I25" s="122">
        <f t="shared" si="10"/>
        <v>1.4238947373825623</v>
      </c>
      <c r="J25" s="122">
        <f t="shared" si="10"/>
        <v>0.51430980470759513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0.46782430462147884</v>
      </c>
      <c r="O25" s="122">
        <f t="shared" si="10"/>
        <v>0.92100004177367401</v>
      </c>
      <c r="P25" s="122">
        <f t="shared" si="10"/>
        <v>9.0787204329662377E-2</v>
      </c>
      <c r="Q25" s="122">
        <f t="shared" si="10"/>
        <v>0.17130818583294385</v>
      </c>
      <c r="R25" s="122">
        <f t="shared" ref="R25:V25" si="11">SUM(R26:R27)</f>
        <v>0.5051945623791495</v>
      </c>
      <c r="S25" s="122">
        <f t="shared" si="11"/>
        <v>0.94879633134284325</v>
      </c>
      <c r="T25" s="122">
        <f t="shared" si="11"/>
        <v>0.81850201413059698</v>
      </c>
      <c r="U25" s="122">
        <f t="shared" si="11"/>
        <v>0.59234078376237642</v>
      </c>
      <c r="V25" s="122">
        <f t="shared" si="11"/>
        <v>0.62293173043963235</v>
      </c>
      <c r="W25" s="122">
        <f t="shared" ref="W25" si="12">SUM(W26:W27)</f>
        <v>0.86826096401126329</v>
      </c>
      <c r="DA25" s="130" t="s">
        <v>3272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0.12468710695856551</v>
      </c>
      <c r="F26" s="98">
        <v>1.3016574783595558</v>
      </c>
      <c r="G26" s="98">
        <v>2.6059075125394853</v>
      </c>
      <c r="H26" s="98">
        <v>2.1596597624054654</v>
      </c>
      <c r="I26" s="98">
        <v>1.4054670962800788</v>
      </c>
      <c r="J26" s="98">
        <v>0.50766405796700909</v>
      </c>
      <c r="K26" s="98">
        <v>0</v>
      </c>
      <c r="L26" s="98">
        <v>0</v>
      </c>
      <c r="M26" s="98">
        <v>0</v>
      </c>
      <c r="N26" s="98">
        <v>0.46156149866560436</v>
      </c>
      <c r="O26" s="98">
        <v>0.90833019106541446</v>
      </c>
      <c r="P26" s="98">
        <v>8.949744743561136E-2</v>
      </c>
      <c r="Q26" s="98">
        <v>0.16881438134318175</v>
      </c>
      <c r="R26" s="98">
        <v>0.49776905111828884</v>
      </c>
      <c r="S26" s="98">
        <v>0.93476722087211805</v>
      </c>
      <c r="T26" s="98">
        <v>0.80635221730920836</v>
      </c>
      <c r="U26" s="98">
        <v>0.5835206600434748</v>
      </c>
      <c r="V26" s="98">
        <v>0.61362610097809245</v>
      </c>
      <c r="W26" s="98">
        <v>0.85525796288787093</v>
      </c>
      <c r="DA26" s="63" t="s">
        <v>3273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1.8925271070643333E-3</v>
      </c>
      <c r="F27" s="98">
        <v>1.9325985176822141E-2</v>
      </c>
      <c r="G27" s="98">
        <v>3.4466295372434848E-2</v>
      </c>
      <c r="H27" s="98">
        <v>2.9033337986656454E-2</v>
      </c>
      <c r="I27" s="98">
        <v>1.8427641102483617E-2</v>
      </c>
      <c r="J27" s="98">
        <v>6.6457467405860206E-3</v>
      </c>
      <c r="K27" s="98">
        <v>0</v>
      </c>
      <c r="L27" s="98">
        <v>0</v>
      </c>
      <c r="M27" s="98">
        <v>0</v>
      </c>
      <c r="N27" s="98">
        <v>6.2628059558744653E-3</v>
      </c>
      <c r="O27" s="98">
        <v>1.2669850708259546E-2</v>
      </c>
      <c r="P27" s="98">
        <v>1.289756894051019E-3</v>
      </c>
      <c r="Q27" s="98">
        <v>2.4938044897621085E-3</v>
      </c>
      <c r="R27" s="98">
        <v>7.4255112608607116E-3</v>
      </c>
      <c r="S27" s="98">
        <v>1.4029110470725229E-2</v>
      </c>
      <c r="T27" s="98">
        <v>1.2149796821388632E-2</v>
      </c>
      <c r="U27" s="98">
        <v>8.8201237189016075E-3</v>
      </c>
      <c r="V27" s="98">
        <v>9.3056294615399028E-3</v>
      </c>
      <c r="W27" s="98">
        <v>1.3003001123392404E-2</v>
      </c>
      <c r="DA27" s="63" t="s">
        <v>3274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1.7310371555735037E-5</v>
      </c>
      <c r="F28" s="122">
        <f t="shared" si="13"/>
        <v>1.6077842958526001E-4</v>
      </c>
      <c r="G28" s="122">
        <f t="shared" si="13"/>
        <v>2.5767652126095777E-4</v>
      </c>
      <c r="H28" s="122">
        <f t="shared" si="13"/>
        <v>2.9548801364392079E-4</v>
      </c>
      <c r="I28" s="122">
        <f t="shared" si="13"/>
        <v>2.0390486189867646E-4</v>
      </c>
      <c r="J28" s="122">
        <f t="shared" si="13"/>
        <v>4.6797598385891801E-5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3.5970210081911302E-5</v>
      </c>
      <c r="O28" s="122">
        <f t="shared" si="13"/>
        <v>1.1681844256164264E-4</v>
      </c>
      <c r="P28" s="122">
        <f t="shared" si="13"/>
        <v>2.8363380020116508E-6</v>
      </c>
      <c r="Q28" s="122">
        <f t="shared" si="13"/>
        <v>1.5765374904964579E-5</v>
      </c>
      <c r="R28" s="122">
        <f t="shared" si="13"/>
        <v>4.6265757591381533E-5</v>
      </c>
      <c r="S28" s="122">
        <f t="shared" si="13"/>
        <v>1.7858396301221374E-4</v>
      </c>
      <c r="T28" s="122">
        <f t="shared" si="13"/>
        <v>1.1180081450772955E-4</v>
      </c>
      <c r="U28" s="122">
        <f t="shared" si="13"/>
        <v>1.4628234127505712E-4</v>
      </c>
      <c r="V28" s="122">
        <f t="shared" si="13"/>
        <v>1.8611597074795009E-4</v>
      </c>
      <c r="W28" s="122">
        <f t="shared" si="13"/>
        <v>1.5946058092001605E-4</v>
      </c>
      <c r="DA28" s="130" t="s">
        <v>3275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1.7310371555735037E-5</v>
      </c>
      <c r="F29" s="98">
        <v>1.6077842958526001E-4</v>
      </c>
      <c r="G29" s="98">
        <v>2.5767652126095777E-4</v>
      </c>
      <c r="H29" s="98">
        <v>2.9548801364392079E-4</v>
      </c>
      <c r="I29" s="98">
        <v>2.0390486189867646E-4</v>
      </c>
      <c r="J29" s="98">
        <v>4.6797598385891801E-5</v>
      </c>
      <c r="K29" s="98">
        <v>0</v>
      </c>
      <c r="L29" s="98">
        <v>0</v>
      </c>
      <c r="M29" s="98">
        <v>0</v>
      </c>
      <c r="N29" s="98">
        <v>3.5970210081911302E-5</v>
      </c>
      <c r="O29" s="98">
        <v>1.1681844256164264E-4</v>
      </c>
      <c r="P29" s="98">
        <v>2.8363380020116508E-6</v>
      </c>
      <c r="Q29" s="98">
        <v>1.5765374904964579E-5</v>
      </c>
      <c r="R29" s="98">
        <v>4.6265757591381533E-5</v>
      </c>
      <c r="S29" s="98">
        <v>1.7858396301221374E-4</v>
      </c>
      <c r="T29" s="98">
        <v>1.1180081450772955E-4</v>
      </c>
      <c r="U29" s="98">
        <v>1.4628234127505712E-4</v>
      </c>
      <c r="V29" s="98">
        <v>1.8611597074795009E-4</v>
      </c>
      <c r="W29" s="98">
        <v>1.5946058092001605E-4</v>
      </c>
      <c r="DA29" s="63" t="s">
        <v>3276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1.9052657996358698E-2</v>
      </c>
      <c r="F30" s="122">
        <v>0.215492238335313</v>
      </c>
      <c r="G30" s="122">
        <v>0.35973895704352055</v>
      </c>
      <c r="H30" s="122">
        <v>0.33370827230308941</v>
      </c>
      <c r="I30" s="122">
        <v>0.23386616587600709</v>
      </c>
      <c r="J30" s="122">
        <v>8.0658398937563131E-2</v>
      </c>
      <c r="K30" s="122">
        <v>0</v>
      </c>
      <c r="L30" s="122">
        <v>0</v>
      </c>
      <c r="M30" s="122">
        <v>0</v>
      </c>
      <c r="N30" s="122">
        <v>0.10656600321648559</v>
      </c>
      <c r="O30" s="122">
        <v>0.16575990281783343</v>
      </c>
      <c r="P30" s="122">
        <v>2.3344693356580862E-2</v>
      </c>
      <c r="Q30" s="122">
        <v>5.3434975566021711E-2</v>
      </c>
      <c r="R30" s="122">
        <v>0.13230848270718515</v>
      </c>
      <c r="S30" s="122">
        <v>0.20114921083253554</v>
      </c>
      <c r="T30" s="122">
        <v>0.1923983622339665</v>
      </c>
      <c r="U30" s="122">
        <v>0.16479168099964059</v>
      </c>
      <c r="V30" s="122">
        <v>0.16392775906831136</v>
      </c>
      <c r="W30" s="122">
        <v>0.19077712741244623</v>
      </c>
      <c r="DA30" s="130" t="s">
        <v>3277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4.8919545308406234E-4</v>
      </c>
      <c r="F31" s="98">
        <v>9.0416302634063282E-3</v>
      </c>
      <c r="G31" s="98">
        <v>2.3302695763224777E-2</v>
      </c>
      <c r="H31" s="98">
        <v>1.3915317370095019E-2</v>
      </c>
      <c r="I31" s="98">
        <v>5.5844562492703741E-3</v>
      </c>
      <c r="J31" s="98">
        <v>6.0792612817775981E-4</v>
      </c>
      <c r="K31" s="98">
        <v>0</v>
      </c>
      <c r="L31" s="98">
        <v>0</v>
      </c>
      <c r="M31" s="98">
        <v>0</v>
      </c>
      <c r="N31" s="98">
        <v>1.9646727170581722E-3</v>
      </c>
      <c r="O31" s="98">
        <v>3.3738690577158267E-3</v>
      </c>
      <c r="P31" s="98">
        <v>2.6733129817587797E-4</v>
      </c>
      <c r="Q31" s="98">
        <v>5.2971154792660706E-4</v>
      </c>
      <c r="R31" s="98">
        <v>4.4703137069174056E-4</v>
      </c>
      <c r="S31" s="98">
        <v>2.0540062721765727E-3</v>
      </c>
      <c r="T31" s="98">
        <v>1.6903973511244715E-3</v>
      </c>
      <c r="U31" s="98">
        <v>1.8931862255687239E-3</v>
      </c>
      <c r="V31" s="98">
        <v>2.0067033748746672E-3</v>
      </c>
      <c r="W31" s="98">
        <v>2.8012077478702662E-3</v>
      </c>
      <c r="DA31" s="63" t="s">
        <v>3278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2.156333657698516E-4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3279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1.0425338092860818E-4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3280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1.1137998484124341E-4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3281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1.3202001184496666E-2</v>
      </c>
      <c r="F35" s="101">
        <v>0.12927595498972305</v>
      </c>
      <c r="G35" s="101">
        <v>0.17084322035191143</v>
      </c>
      <c r="H35" s="101">
        <v>0.18968251126578137</v>
      </c>
      <c r="I35" s="101">
        <v>0.16334845513477628</v>
      </c>
      <c r="J35" s="101">
        <v>4.7587138611694772E-2</v>
      </c>
      <c r="K35" s="101">
        <v>0</v>
      </c>
      <c r="L35" s="101">
        <v>0</v>
      </c>
      <c r="M35" s="101">
        <v>0</v>
      </c>
      <c r="N35" s="101">
        <v>5.887084304871306E-2</v>
      </c>
      <c r="O35" s="101">
        <v>9.009851187402397E-2</v>
      </c>
      <c r="P35" s="101">
        <v>1.4400702498116634E-2</v>
      </c>
      <c r="Q35" s="101">
        <v>3.2230674518782115E-2</v>
      </c>
      <c r="R35" s="101">
        <v>7.3687743009220263E-2</v>
      </c>
      <c r="S35" s="101">
        <v>9.6541634679316007E-2</v>
      </c>
      <c r="T35" s="101">
        <v>0.11771418146782124</v>
      </c>
      <c r="U35" s="101">
        <v>9.0064049433174295E-2</v>
      </c>
      <c r="V35" s="101">
        <v>9.2101767646761507E-2</v>
      </c>
      <c r="W35" s="101">
        <v>0.11031167060820611</v>
      </c>
      <c r="DA35" s="131" t="s">
        <v>3282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5.3614613587779671E-3</v>
      </c>
      <c r="F36" s="104">
        <v>7.7174653082183617E-2</v>
      </c>
      <c r="G36" s="104">
        <v>0.16537740756261446</v>
      </c>
      <c r="H36" s="104">
        <v>0.13011044366721303</v>
      </c>
      <c r="I36" s="104">
        <v>6.493325449196044E-2</v>
      </c>
      <c r="J36" s="104">
        <v>3.2463334197690596E-2</v>
      </c>
      <c r="K36" s="104">
        <v>0</v>
      </c>
      <c r="L36" s="104">
        <v>0</v>
      </c>
      <c r="M36" s="104">
        <v>0</v>
      </c>
      <c r="N36" s="104">
        <v>4.5730487450714355E-2</v>
      </c>
      <c r="O36" s="104">
        <v>7.2287521886093636E-2</v>
      </c>
      <c r="P36" s="104">
        <v>8.6766595602883519E-3</v>
      </c>
      <c r="Q36" s="104">
        <v>2.0674589499312987E-2</v>
      </c>
      <c r="R36" s="104">
        <v>5.8173708327273144E-2</v>
      </c>
      <c r="S36" s="104">
        <v>0.10255356988104296</v>
      </c>
      <c r="T36" s="104">
        <v>7.2993783415020802E-2</v>
      </c>
      <c r="U36" s="104">
        <v>7.2834445340897586E-2</v>
      </c>
      <c r="V36" s="104">
        <v>6.9819288046675171E-2</v>
      </c>
      <c r="W36" s="104">
        <v>7.7664249056369844E-2</v>
      </c>
      <c r="DA36" s="132" t="s">
        <v>3283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2.4478755329682086E-3</v>
      </c>
      <c r="F37" s="98">
        <v>3.514626404451833E-2</v>
      </c>
      <c r="G37" s="98">
        <v>7.5300490797829925E-2</v>
      </c>
      <c r="H37" s="98">
        <v>5.0359440934224731E-2</v>
      </c>
      <c r="I37" s="98">
        <v>2.6308155426039849E-2</v>
      </c>
      <c r="J37" s="98">
        <v>1.4136805254364938E-2</v>
      </c>
      <c r="K37" s="98">
        <v>0</v>
      </c>
      <c r="L37" s="98">
        <v>0</v>
      </c>
      <c r="M37" s="98">
        <v>0</v>
      </c>
      <c r="N37" s="98">
        <v>1.9171295838316404E-2</v>
      </c>
      <c r="O37" s="98">
        <v>2.6237852923972495E-2</v>
      </c>
      <c r="P37" s="98">
        <v>3.1489007233415941E-3</v>
      </c>
      <c r="Q37" s="98">
        <v>5.971718859582276E-3</v>
      </c>
      <c r="R37" s="98">
        <v>1.5155438605839008E-2</v>
      </c>
      <c r="S37" s="98">
        <v>3.1013334162513825E-2</v>
      </c>
      <c r="T37" s="98">
        <v>2.4982065204024934E-2</v>
      </c>
      <c r="U37" s="98">
        <v>2.5533645223317733E-2</v>
      </c>
      <c r="V37" s="98">
        <v>2.5012417287771673E-2</v>
      </c>
      <c r="W37" s="98">
        <v>2.896147909494114E-2</v>
      </c>
      <c r="DA37" s="63" t="s">
        <v>3284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2.9135858258097585E-3</v>
      </c>
      <c r="F38" s="98">
        <v>4.2028389037665287E-2</v>
      </c>
      <c r="G38" s="98">
        <v>9.0076916764784534E-2</v>
      </c>
      <c r="H38" s="98">
        <v>7.9751002732988283E-2</v>
      </c>
      <c r="I38" s="98">
        <v>3.8625099065920591E-2</v>
      </c>
      <c r="J38" s="98">
        <v>1.8326528943325655E-2</v>
      </c>
      <c r="K38" s="98">
        <v>0</v>
      </c>
      <c r="L38" s="98">
        <v>0</v>
      </c>
      <c r="M38" s="98">
        <v>0</v>
      </c>
      <c r="N38" s="98">
        <v>2.6559191612397948E-2</v>
      </c>
      <c r="O38" s="98">
        <v>4.6049668962121149E-2</v>
      </c>
      <c r="P38" s="98">
        <v>5.5277588369467574E-3</v>
      </c>
      <c r="Q38" s="98">
        <v>1.4702870639730713E-2</v>
      </c>
      <c r="R38" s="98">
        <v>4.3018269721434139E-2</v>
      </c>
      <c r="S38" s="98">
        <v>7.1540235718529133E-2</v>
      </c>
      <c r="T38" s="98">
        <v>4.8011718210995868E-2</v>
      </c>
      <c r="U38" s="98">
        <v>4.7300800117579853E-2</v>
      </c>
      <c r="V38" s="98">
        <v>4.4806870758903501E-2</v>
      </c>
      <c r="W38" s="98">
        <v>4.8702769961428707E-2</v>
      </c>
      <c r="DA38" s="63" t="s">
        <v>3285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3.0857911989330311E-3</v>
      </c>
      <c r="F39" s="122">
        <v>3.7660580040994492E-2</v>
      </c>
      <c r="G39" s="122">
        <v>5.5436773160382063E-2</v>
      </c>
      <c r="H39" s="122">
        <v>5.7554965520110024E-2</v>
      </c>
      <c r="I39" s="122">
        <v>3.4027057352894678E-2</v>
      </c>
      <c r="J39" s="122">
        <v>1.3069886229806834E-2</v>
      </c>
      <c r="K39" s="122">
        <v>0</v>
      </c>
      <c r="L39" s="122">
        <v>0</v>
      </c>
      <c r="M39" s="122">
        <v>0</v>
      </c>
      <c r="N39" s="122">
        <v>2.0121429245367133E-2</v>
      </c>
      <c r="O39" s="122">
        <v>3.0706475604243388E-2</v>
      </c>
      <c r="P39" s="122">
        <v>4.5392129540270431E-3</v>
      </c>
      <c r="Q39" s="122">
        <v>1.0184058984646185E-2</v>
      </c>
      <c r="R39" s="122">
        <v>2.6173457867867293E-2</v>
      </c>
      <c r="S39" s="122">
        <v>4.112364756533797E-2</v>
      </c>
      <c r="T39" s="122">
        <v>3.9200924236576978E-2</v>
      </c>
      <c r="U39" s="122">
        <v>3.3596367493223735E-2</v>
      </c>
      <c r="V39" s="122">
        <v>3.3218996071018636E-2</v>
      </c>
      <c r="W39" s="122">
        <v>3.8362803025190954E-2</v>
      </c>
      <c r="DA39" s="130" t="s">
        <v>3286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2.9541906748839719E-4</v>
      </c>
      <c r="G40" s="98">
        <v>4.5314648470953881E-4</v>
      </c>
      <c r="H40" s="98">
        <v>3.7723375217703456E-4</v>
      </c>
      <c r="I40" s="98">
        <v>1.6457806824219965E-4</v>
      </c>
      <c r="J40" s="98">
        <v>4.3978106893538683E-5</v>
      </c>
      <c r="K40" s="98">
        <v>0</v>
      </c>
      <c r="L40" s="98">
        <v>0</v>
      </c>
      <c r="M40" s="98">
        <v>0</v>
      </c>
      <c r="N40" s="98">
        <v>0</v>
      </c>
      <c r="O40" s="98">
        <v>9.6733243113917896E-5</v>
      </c>
      <c r="P40" s="98">
        <v>0</v>
      </c>
      <c r="Q40" s="98">
        <v>5.9810002746756508E-5</v>
      </c>
      <c r="R40" s="98">
        <v>1.2608850043767695E-4</v>
      </c>
      <c r="S40" s="98">
        <v>1.2104296294104637E-4</v>
      </c>
      <c r="T40" s="98">
        <v>5.6145334383202102E-5</v>
      </c>
      <c r="U40" s="98">
        <v>5.7381498416356742E-5</v>
      </c>
      <c r="V40" s="98">
        <v>1.1098208646368987E-4</v>
      </c>
      <c r="W40" s="98">
        <v>2.0961136585044505E-4</v>
      </c>
      <c r="DA40" s="63" t="s">
        <v>3287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3.0857911989330311E-3</v>
      </c>
      <c r="F41" s="33">
        <v>3.7365160973506097E-2</v>
      </c>
      <c r="G41" s="33">
        <v>5.4983626675672526E-2</v>
      </c>
      <c r="H41" s="33">
        <v>5.7177731767932991E-2</v>
      </c>
      <c r="I41" s="33">
        <v>3.3862479284652476E-2</v>
      </c>
      <c r="J41" s="33">
        <v>1.3025908122913295E-2</v>
      </c>
      <c r="K41" s="33">
        <v>0</v>
      </c>
      <c r="L41" s="33">
        <v>0</v>
      </c>
      <c r="M41" s="33">
        <v>0</v>
      </c>
      <c r="N41" s="33">
        <v>2.0121429245367133E-2</v>
      </c>
      <c r="O41" s="33">
        <v>3.0609742361129469E-2</v>
      </c>
      <c r="P41" s="33">
        <v>4.5392129540270431E-3</v>
      </c>
      <c r="Q41" s="33">
        <v>1.0124248981899429E-2</v>
      </c>
      <c r="R41" s="33">
        <v>2.6047369367429615E-2</v>
      </c>
      <c r="S41" s="33">
        <v>4.1002604602396922E-2</v>
      </c>
      <c r="T41" s="33">
        <v>3.9144778902193776E-2</v>
      </c>
      <c r="U41" s="33">
        <v>3.3538985994807376E-2</v>
      </c>
      <c r="V41" s="33">
        <v>3.3108013984554943E-2</v>
      </c>
      <c r="W41" s="33">
        <v>3.8153191659340509E-2</v>
      </c>
      <c r="DA41" s="60" t="s">
        <v>3288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58.501571214906328</v>
      </c>
      <c r="D43" s="117">
        <f t="shared" si="14"/>
        <v>61.267748668932619</v>
      </c>
      <c r="E43" s="117">
        <f t="shared" si="14"/>
        <v>60.433010945349984</v>
      </c>
      <c r="F43" s="117">
        <f t="shared" si="14"/>
        <v>18.884823712686348</v>
      </c>
      <c r="G43" s="117">
        <f t="shared" si="14"/>
        <v>23.214382677816712</v>
      </c>
      <c r="H43" s="117">
        <f t="shared" si="14"/>
        <v>23.747141467502399</v>
      </c>
      <c r="I43" s="117">
        <f t="shared" si="14"/>
        <v>14.525942618398643</v>
      </c>
      <c r="J43" s="117">
        <f t="shared" si="14"/>
        <v>27.132668184043361</v>
      </c>
      <c r="K43" s="117">
        <f t="shared" si="14"/>
        <v>23.859721056976362</v>
      </c>
      <c r="L43" s="117">
        <f t="shared" si="14"/>
        <v>34.80047501773619</v>
      </c>
      <c r="M43" s="117">
        <f t="shared" si="14"/>
        <v>23.681368393223668</v>
      </c>
      <c r="N43" s="117">
        <f t="shared" si="14"/>
        <v>23.893649518402462</v>
      </c>
      <c r="O43" s="117">
        <f t="shared" si="14"/>
        <v>40.063774965001805</v>
      </c>
      <c r="P43" s="117">
        <f t="shared" si="14"/>
        <v>21.72816697514385</v>
      </c>
      <c r="Q43" s="117">
        <f t="shared" si="14"/>
        <v>17.929706107413782</v>
      </c>
      <c r="R43" s="117">
        <f t="shared" ref="R43:V43" si="15">R44+R47+R49+R58</f>
        <v>18.384002463302984</v>
      </c>
      <c r="S43" s="117">
        <f t="shared" si="15"/>
        <v>20.40234887592802</v>
      </c>
      <c r="T43" s="117">
        <f t="shared" si="15"/>
        <v>16.780879288794971</v>
      </c>
      <c r="U43" s="117">
        <f t="shared" si="15"/>
        <v>11.470004932838886</v>
      </c>
      <c r="V43" s="117">
        <f t="shared" si="15"/>
        <v>9.6765090266771079</v>
      </c>
      <c r="W43" s="117">
        <f t="shared" ref="W43" si="16">W44+W47+W49+W58</f>
        <v>18.474592009705635</v>
      </c>
      <c r="DA43" s="129" t="s">
        <v>3289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50.9989752347578</v>
      </c>
      <c r="D44" s="122">
        <f t="shared" si="17"/>
        <v>51.797682429051029</v>
      </c>
      <c r="E44" s="122">
        <f t="shared" si="17"/>
        <v>52.116483542726883</v>
      </c>
      <c r="F44" s="122">
        <f t="shared" si="17"/>
        <v>16.082060358508162</v>
      </c>
      <c r="G44" s="122">
        <f t="shared" si="17"/>
        <v>19.995243870196706</v>
      </c>
      <c r="H44" s="122">
        <f t="shared" si="17"/>
        <v>20.300529554891927</v>
      </c>
      <c r="I44" s="122">
        <f t="shared" si="17"/>
        <v>12.005741542159685</v>
      </c>
      <c r="J44" s="122">
        <f t="shared" si="17"/>
        <v>22.149938091746858</v>
      </c>
      <c r="K44" s="122">
        <f t="shared" si="17"/>
        <v>19.257591679100681</v>
      </c>
      <c r="L44" s="122">
        <f t="shared" si="17"/>
        <v>28.836548607085398</v>
      </c>
      <c r="M44" s="122">
        <f t="shared" si="17"/>
        <v>18.764393981476882</v>
      </c>
      <c r="N44" s="122">
        <f t="shared" si="17"/>
        <v>18.700912686370874</v>
      </c>
      <c r="O44" s="122">
        <f t="shared" si="17"/>
        <v>32.272365405589476</v>
      </c>
      <c r="P44" s="122">
        <f t="shared" si="17"/>
        <v>16.66158906204824</v>
      </c>
      <c r="Q44" s="122">
        <f t="shared" si="17"/>
        <v>13.334637574586191</v>
      </c>
      <c r="R44" s="122">
        <f t="shared" ref="R44:V44" si="18">SUM(R45:R46)</f>
        <v>14.284205032421527</v>
      </c>
      <c r="S44" s="122">
        <f t="shared" si="18"/>
        <v>16.095201896364202</v>
      </c>
      <c r="T44" s="122">
        <f t="shared" si="18"/>
        <v>13.07796783589594</v>
      </c>
      <c r="U44" s="122">
        <f t="shared" si="18"/>
        <v>8.6067603347243296</v>
      </c>
      <c r="V44" s="122">
        <f t="shared" si="18"/>
        <v>7.3189653024986443</v>
      </c>
      <c r="W44" s="122">
        <f t="shared" ref="W44" si="19">SUM(W45:W46)</f>
        <v>14.594057408798475</v>
      </c>
      <c r="DA44" s="130" t="s">
        <v>3290</v>
      </c>
    </row>
    <row r="45" spans="1:105" ht="12" customHeight="1" x14ac:dyDescent="0.25">
      <c r="A45" s="97" t="s">
        <v>216</v>
      </c>
      <c r="B45" s="98"/>
      <c r="C45" s="98">
        <v>50.247090477638615</v>
      </c>
      <c r="D45" s="98">
        <v>51.049864880343023</v>
      </c>
      <c r="E45" s="98">
        <v>51.373922135382863</v>
      </c>
      <c r="F45" s="98">
        <v>15.857664648900192</v>
      </c>
      <c r="G45" s="98">
        <v>19.746120173243405</v>
      </c>
      <c r="H45" s="98">
        <v>20.043283521832596</v>
      </c>
      <c r="I45" s="98">
        <v>11.857190632192509</v>
      </c>
      <c r="J45" s="98">
        <v>21.876049031252265</v>
      </c>
      <c r="K45" s="98">
        <v>19.018621090700432</v>
      </c>
      <c r="L45" s="98">
        <v>28.476677881432639</v>
      </c>
      <c r="M45" s="98">
        <v>18.52759825734508</v>
      </c>
      <c r="N45" s="98">
        <v>18.459911208995571</v>
      </c>
      <c r="O45" s="98">
        <v>31.843698996611359</v>
      </c>
      <c r="P45" s="98">
        <v>16.432310637046733</v>
      </c>
      <c r="Q45" s="98">
        <v>13.14614533895403</v>
      </c>
      <c r="R45" s="98">
        <v>14.080098678370206</v>
      </c>
      <c r="S45" s="98">
        <v>15.863646447311652</v>
      </c>
      <c r="T45" s="98">
        <v>12.888966618642725</v>
      </c>
      <c r="U45" s="98">
        <v>8.4819292933037644</v>
      </c>
      <c r="V45" s="98">
        <v>7.2124315362012732</v>
      </c>
      <c r="W45" s="98">
        <v>14.381065964062913</v>
      </c>
      <c r="DA45" s="63" t="s">
        <v>3291</v>
      </c>
    </row>
    <row r="46" spans="1:105" ht="12" customHeight="1" x14ac:dyDescent="0.25">
      <c r="A46" s="97" t="s">
        <v>53</v>
      </c>
      <c r="B46" s="98"/>
      <c r="C46" s="98">
        <v>0.75188475711918745</v>
      </c>
      <c r="D46" s="98">
        <v>0.74781754870800698</v>
      </c>
      <c r="E46" s="98">
        <v>0.74256140734402187</v>
      </c>
      <c r="F46" s="98">
        <v>0.22439570960796962</v>
      </c>
      <c r="G46" s="98">
        <v>0.24912369695330303</v>
      </c>
      <c r="H46" s="98">
        <v>0.25724603305933258</v>
      </c>
      <c r="I46" s="98">
        <v>0.14855090996717585</v>
      </c>
      <c r="J46" s="98">
        <v>0.27388906049459133</v>
      </c>
      <c r="K46" s="98">
        <v>0.23897058840025087</v>
      </c>
      <c r="L46" s="98">
        <v>0.35987072565275896</v>
      </c>
      <c r="M46" s="98">
        <v>0.23679572413180128</v>
      </c>
      <c r="N46" s="98">
        <v>0.24100147737530433</v>
      </c>
      <c r="O46" s="98">
        <v>0.42866640897811775</v>
      </c>
      <c r="P46" s="98">
        <v>0.22927842500150528</v>
      </c>
      <c r="Q46" s="98">
        <v>0.18849223563216116</v>
      </c>
      <c r="R46" s="98">
        <v>0.20410635405132027</v>
      </c>
      <c r="S46" s="98">
        <v>0.23155544905255046</v>
      </c>
      <c r="T46" s="98">
        <v>0.18900121725321631</v>
      </c>
      <c r="U46" s="98">
        <v>0.12483104142056445</v>
      </c>
      <c r="V46" s="98">
        <v>0.10653376629737069</v>
      </c>
      <c r="W46" s="98">
        <v>0.21299144473556211</v>
      </c>
      <c r="DA46" s="63" t="s">
        <v>3292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4.324968714118335E-3</v>
      </c>
      <c r="D47" s="122">
        <f t="shared" si="20"/>
        <v>2.9546840160045496E-3</v>
      </c>
      <c r="E47" s="122">
        <f t="shared" si="20"/>
        <v>7.0885971520734982E-3</v>
      </c>
      <c r="F47" s="122">
        <f t="shared" si="20"/>
        <v>1.7354612840526594E-3</v>
      </c>
      <c r="G47" s="122">
        <f t="shared" si="20"/>
        <v>1.9890819185056385E-3</v>
      </c>
      <c r="H47" s="122">
        <f t="shared" si="20"/>
        <v>2.5718401187526442E-3</v>
      </c>
      <c r="I47" s="122">
        <f t="shared" si="20"/>
        <v>1.8108693687668169E-3</v>
      </c>
      <c r="J47" s="122">
        <f t="shared" si="20"/>
        <v>2.277483121446734E-3</v>
      </c>
      <c r="K47" s="122">
        <f t="shared" si="20"/>
        <v>1.3593508560211533E-3</v>
      </c>
      <c r="L47" s="122">
        <f t="shared" si="20"/>
        <v>2.6694611418701521E-3</v>
      </c>
      <c r="M47" s="122">
        <f t="shared" si="20"/>
        <v>1.8226493660349384E-3</v>
      </c>
      <c r="N47" s="122">
        <f t="shared" si="20"/>
        <v>1.3388911530489206E-3</v>
      </c>
      <c r="O47" s="122">
        <f t="shared" si="20"/>
        <v>4.0036866223399342E-3</v>
      </c>
      <c r="P47" s="122">
        <f t="shared" si="20"/>
        <v>7.3461154252101762E-4</v>
      </c>
      <c r="Q47" s="122">
        <f t="shared" si="20"/>
        <v>1.03263205627518E-3</v>
      </c>
      <c r="R47" s="122">
        <f t="shared" si="20"/>
        <v>1.1865806064613146E-3</v>
      </c>
      <c r="S47" s="122">
        <f t="shared" si="20"/>
        <v>3.0634018270556673E-3</v>
      </c>
      <c r="T47" s="122">
        <f t="shared" si="20"/>
        <v>1.7360182030505785E-3</v>
      </c>
      <c r="U47" s="122">
        <f t="shared" si="20"/>
        <v>2.0766868091726862E-3</v>
      </c>
      <c r="V47" s="122">
        <f t="shared" si="20"/>
        <v>2.1672170815983521E-3</v>
      </c>
      <c r="W47" s="122">
        <f t="shared" si="20"/>
        <v>2.6595746889159825E-3</v>
      </c>
      <c r="DA47" s="130" t="s">
        <v>3293</v>
      </c>
    </row>
    <row r="48" spans="1:105" ht="12" customHeight="1" x14ac:dyDescent="0.25">
      <c r="A48" s="97" t="s">
        <v>53</v>
      </c>
      <c r="B48" s="98"/>
      <c r="C48" s="98">
        <v>4.324968714118335E-3</v>
      </c>
      <c r="D48" s="98">
        <v>2.9546840160045496E-3</v>
      </c>
      <c r="E48" s="98">
        <v>7.0885971520734982E-3</v>
      </c>
      <c r="F48" s="98">
        <v>1.7354612840526594E-3</v>
      </c>
      <c r="G48" s="98">
        <v>1.9890819185056385E-3</v>
      </c>
      <c r="H48" s="98">
        <v>2.5718401187526442E-3</v>
      </c>
      <c r="I48" s="98">
        <v>1.8108693687668169E-3</v>
      </c>
      <c r="J48" s="98">
        <v>2.277483121446734E-3</v>
      </c>
      <c r="K48" s="98">
        <v>1.3593508560211533E-3</v>
      </c>
      <c r="L48" s="98">
        <v>2.6694611418701521E-3</v>
      </c>
      <c r="M48" s="98">
        <v>1.8226493660349384E-3</v>
      </c>
      <c r="N48" s="98">
        <v>1.3388911530489206E-3</v>
      </c>
      <c r="O48" s="98">
        <v>4.0036866223399342E-3</v>
      </c>
      <c r="P48" s="98">
        <v>7.3461154252101762E-4</v>
      </c>
      <c r="Q48" s="98">
        <v>1.03263205627518E-3</v>
      </c>
      <c r="R48" s="98">
        <v>1.1865806064613146E-3</v>
      </c>
      <c r="S48" s="98">
        <v>3.0634018270556673E-3</v>
      </c>
      <c r="T48" s="98">
        <v>1.7360182030505785E-3</v>
      </c>
      <c r="U48" s="98">
        <v>2.0766868091726862E-3</v>
      </c>
      <c r="V48" s="98">
        <v>2.1672170815983521E-3</v>
      </c>
      <c r="W48" s="98">
        <v>2.6595746889159825E-3</v>
      </c>
      <c r="DA48" s="63" t="s">
        <v>3294</v>
      </c>
    </row>
    <row r="49" spans="1:105" ht="12" customHeight="1" x14ac:dyDescent="0.25">
      <c r="A49" s="121" t="s">
        <v>55</v>
      </c>
      <c r="B49" s="122"/>
      <c r="C49" s="122">
        <v>6.4746366232908805</v>
      </c>
      <c r="D49" s="122">
        <v>8.2106305961374151</v>
      </c>
      <c r="E49" s="122">
        <v>7.1837341730103894</v>
      </c>
      <c r="F49" s="122">
        <v>2.4020522324113309</v>
      </c>
      <c r="G49" s="122">
        <v>2.7875445428903909</v>
      </c>
      <c r="H49" s="122">
        <v>2.9420654072234287</v>
      </c>
      <c r="I49" s="122">
        <v>2.2174458865425875</v>
      </c>
      <c r="J49" s="122">
        <v>4.3749019054929636</v>
      </c>
      <c r="K49" s="122">
        <v>3.9055479343923079</v>
      </c>
      <c r="L49" s="122">
        <v>5.1233509912218489</v>
      </c>
      <c r="M49" s="122">
        <v>4.2452135275991001</v>
      </c>
      <c r="N49" s="122">
        <v>4.4198751507743363</v>
      </c>
      <c r="O49" s="122">
        <v>6.6889647876072287</v>
      </c>
      <c r="P49" s="122">
        <v>4.2582771411406943</v>
      </c>
      <c r="Q49" s="122">
        <v>3.8727619758510858</v>
      </c>
      <c r="R49" s="122">
        <v>3.4365195187095261</v>
      </c>
      <c r="S49" s="122">
        <v>3.6017271605492032</v>
      </c>
      <c r="T49" s="122">
        <v>3.0827902962871834</v>
      </c>
      <c r="U49" s="122">
        <v>2.3827176833702008</v>
      </c>
      <c r="V49" s="122">
        <v>1.968486360620183</v>
      </c>
      <c r="W49" s="122">
        <v>3.2401185120527272</v>
      </c>
      <c r="DA49" s="130" t="s">
        <v>3295</v>
      </c>
    </row>
    <row r="50" spans="1:105" ht="12" customHeight="1" x14ac:dyDescent="0.25">
      <c r="A50" s="97" t="s">
        <v>138</v>
      </c>
      <c r="B50" s="98"/>
      <c r="C50" s="98">
        <v>0.5162741924514056</v>
      </c>
      <c r="D50" s="98">
        <v>1.8080471081033309</v>
      </c>
      <c r="E50" s="98">
        <v>0.9972922714539475</v>
      </c>
      <c r="F50" s="98">
        <v>0.47404761443531135</v>
      </c>
      <c r="G50" s="98">
        <v>0.18386983285326544</v>
      </c>
      <c r="H50" s="98">
        <v>0.19346215447263668</v>
      </c>
      <c r="I50" s="98">
        <v>0.75844556177158973</v>
      </c>
      <c r="J50" s="98">
        <v>2.5047158249034838</v>
      </c>
      <c r="K50" s="98">
        <v>1.8114456232182552</v>
      </c>
      <c r="L50" s="98">
        <v>2.504484380387225</v>
      </c>
      <c r="M50" s="98">
        <v>2.5338612941414222</v>
      </c>
      <c r="N50" s="98">
        <v>2.4074923126497119</v>
      </c>
      <c r="O50" s="98">
        <v>3.7735445025445697</v>
      </c>
      <c r="P50" s="98">
        <v>0.64876246429276352</v>
      </c>
      <c r="Q50" s="98">
        <v>0.81376354089353253</v>
      </c>
      <c r="R50" s="98">
        <v>0.91702463668983802</v>
      </c>
      <c r="S50" s="98">
        <v>1.3308480457809511</v>
      </c>
      <c r="T50" s="98">
        <v>1.0831933044142887</v>
      </c>
      <c r="U50" s="98">
        <v>1.000550448170392</v>
      </c>
      <c r="V50" s="98">
        <v>0.96080059748114732</v>
      </c>
      <c r="W50" s="98">
        <v>1.4955456476617008</v>
      </c>
      <c r="DA50" s="63" t="s">
        <v>3296</v>
      </c>
    </row>
    <row r="51" spans="1:105" ht="12" customHeight="1" x14ac:dyDescent="0.25">
      <c r="A51" s="97" t="s">
        <v>137</v>
      </c>
      <c r="B51" s="98"/>
      <c r="C51" s="98">
        <v>6.1579199979279139E-4</v>
      </c>
      <c r="D51" s="98">
        <v>5.0553803336997926E-3</v>
      </c>
      <c r="E51" s="98">
        <v>4.9404420884250275E-3</v>
      </c>
      <c r="F51" s="98">
        <v>3.13645999973481E-3</v>
      </c>
      <c r="G51" s="98">
        <v>2.8429966982835703E-3</v>
      </c>
      <c r="H51" s="98">
        <v>3.1447456229921657E-3</v>
      </c>
      <c r="I51" s="98">
        <v>0</v>
      </c>
      <c r="J51" s="98">
        <v>1.0629632435679992E-2</v>
      </c>
      <c r="K51" s="98">
        <v>2.2951970097927207E-2</v>
      </c>
      <c r="L51" s="98">
        <v>1.7651294030480318E-2</v>
      </c>
      <c r="M51" s="98">
        <v>1.4017256494342822E-2</v>
      </c>
      <c r="N51" s="98">
        <v>0</v>
      </c>
      <c r="O51" s="98">
        <v>3.195216927244092E-2</v>
      </c>
      <c r="P51" s="98">
        <v>8.7732639159900745E-4</v>
      </c>
      <c r="Q51" s="98">
        <v>2.0045651548325598E-3</v>
      </c>
      <c r="R51" s="98">
        <v>3.4896756923620586E-3</v>
      </c>
      <c r="S51" s="98">
        <v>1.1260880064995767E-2</v>
      </c>
      <c r="T51" s="98">
        <v>2.716873052954389E-3</v>
      </c>
      <c r="U51" s="98">
        <v>7.5408169973202582E-3</v>
      </c>
      <c r="V51" s="98">
        <v>8.2163109325374198E-3</v>
      </c>
      <c r="W51" s="98">
        <v>7.1668972384478649E-3</v>
      </c>
      <c r="DA51" s="63" t="s">
        <v>3297</v>
      </c>
    </row>
    <row r="52" spans="1:105" ht="12" customHeight="1" x14ac:dyDescent="0.25">
      <c r="A52" s="100" t="s">
        <v>216</v>
      </c>
      <c r="B52" s="101"/>
      <c r="C52" s="101">
        <v>3.1644705591247916E-4</v>
      </c>
      <c r="D52" s="101">
        <v>2.600357663675524E-3</v>
      </c>
      <c r="E52" s="101">
        <v>2.5202899175708546E-3</v>
      </c>
      <c r="F52" s="101">
        <v>1.5945834288661552E-3</v>
      </c>
      <c r="G52" s="101">
        <v>1.4427022557454746E-3</v>
      </c>
      <c r="H52" s="101">
        <v>1.3750505152112086E-3</v>
      </c>
      <c r="I52" s="101">
        <v>0</v>
      </c>
      <c r="J52" s="101">
        <v>5.154013437604724E-3</v>
      </c>
      <c r="K52" s="101">
        <v>1.1276584227604507E-2</v>
      </c>
      <c r="L52" s="101">
        <v>7.8014660340657242E-3</v>
      </c>
      <c r="M52" s="101">
        <v>6.6089103352075648E-3</v>
      </c>
      <c r="N52" s="101">
        <v>0</v>
      </c>
      <c r="O52" s="101">
        <v>1.2461223075493955E-2</v>
      </c>
      <c r="P52" s="101">
        <v>3.3669245483202044E-4</v>
      </c>
      <c r="Q52" s="101">
        <v>6.0065496878399817E-4</v>
      </c>
      <c r="R52" s="101">
        <v>9.299677666975985E-4</v>
      </c>
      <c r="S52" s="101">
        <v>3.4578729214881816E-3</v>
      </c>
      <c r="T52" s="101">
        <v>9.3168002927428877E-4</v>
      </c>
      <c r="U52" s="101">
        <v>2.6268880046915904E-3</v>
      </c>
      <c r="V52" s="101">
        <v>2.9255793608527559E-3</v>
      </c>
      <c r="W52" s="101">
        <v>2.6592556507967109E-3</v>
      </c>
      <c r="DA52" s="131" t="s">
        <v>3298</v>
      </c>
    </row>
    <row r="53" spans="1:105" ht="12" customHeight="1" x14ac:dyDescent="0.25">
      <c r="A53" s="103" t="s">
        <v>52</v>
      </c>
      <c r="B53" s="104"/>
      <c r="C53" s="104">
        <v>2.9934494388031223E-4</v>
      </c>
      <c r="D53" s="104">
        <v>2.4550226700242686E-3</v>
      </c>
      <c r="E53" s="104">
        <v>2.4201521708541725E-3</v>
      </c>
      <c r="F53" s="104">
        <v>1.5418765708686548E-3</v>
      </c>
      <c r="G53" s="104">
        <v>1.4002944425380954E-3</v>
      </c>
      <c r="H53" s="104">
        <v>1.7696951077809573E-3</v>
      </c>
      <c r="I53" s="104">
        <v>0</v>
      </c>
      <c r="J53" s="104">
        <v>5.4756189980752681E-3</v>
      </c>
      <c r="K53" s="104">
        <v>1.1675385870322699E-2</v>
      </c>
      <c r="L53" s="104">
        <v>9.8498279964145917E-3</v>
      </c>
      <c r="M53" s="104">
        <v>7.4083461591352567E-3</v>
      </c>
      <c r="N53" s="104">
        <v>0</v>
      </c>
      <c r="O53" s="104">
        <v>1.9490946196946964E-2</v>
      </c>
      <c r="P53" s="104">
        <v>5.40633936766987E-4</v>
      </c>
      <c r="Q53" s="104">
        <v>1.4039101860485615E-3</v>
      </c>
      <c r="R53" s="104">
        <v>2.5597079256644601E-3</v>
      </c>
      <c r="S53" s="104">
        <v>7.8030071435075858E-3</v>
      </c>
      <c r="T53" s="104">
        <v>1.7851930236801004E-3</v>
      </c>
      <c r="U53" s="104">
        <v>4.9139289926286682E-3</v>
      </c>
      <c r="V53" s="104">
        <v>5.2907315716846631E-3</v>
      </c>
      <c r="W53" s="104">
        <v>4.507641587651154E-3</v>
      </c>
      <c r="DA53" s="132" t="s">
        <v>3299</v>
      </c>
    </row>
    <row r="54" spans="1:105" ht="12" customHeight="1" x14ac:dyDescent="0.25">
      <c r="A54" s="106" t="s">
        <v>122</v>
      </c>
      <c r="B54" s="101"/>
      <c r="C54" s="101">
        <v>4.6106153312979563</v>
      </c>
      <c r="D54" s="101">
        <v>5.085980922704687</v>
      </c>
      <c r="E54" s="101">
        <v>4.3691289475581465</v>
      </c>
      <c r="F54" s="101">
        <v>1.2061667375416858</v>
      </c>
      <c r="G54" s="101">
        <v>1.3217032093802998</v>
      </c>
      <c r="H54" s="101">
        <v>1.6286614623558151</v>
      </c>
      <c r="I54" s="101">
        <v>1.0443823968238031</v>
      </c>
      <c r="J54" s="101">
        <v>1.1044477692714232</v>
      </c>
      <c r="K54" s="101">
        <v>0.27247614547133292</v>
      </c>
      <c r="L54" s="101">
        <v>1.6288873485167101</v>
      </c>
      <c r="M54" s="101">
        <v>0.99913037878305</v>
      </c>
      <c r="N54" s="101">
        <v>1.133459964831222</v>
      </c>
      <c r="O54" s="101">
        <v>1.5998361847544085</v>
      </c>
      <c r="P54" s="101">
        <v>2.2583838531695539</v>
      </c>
      <c r="Q54" s="101">
        <v>1.862685058920077</v>
      </c>
      <c r="R54" s="101">
        <v>1.4071430924972623</v>
      </c>
      <c r="S54" s="101">
        <v>1.0951514732992627</v>
      </c>
      <c r="T54" s="101">
        <v>1.2326798965361507</v>
      </c>
      <c r="U54" s="101">
        <v>0.760490951074135</v>
      </c>
      <c r="V54" s="101">
        <v>0.56897940344812137</v>
      </c>
      <c r="W54" s="101">
        <v>1.0189055646802607</v>
      </c>
      <c r="DA54" s="131" t="s">
        <v>3300</v>
      </c>
    </row>
    <row r="55" spans="1:105" ht="12" customHeight="1" x14ac:dyDescent="0.25">
      <c r="A55" s="107" t="s">
        <v>121</v>
      </c>
      <c r="B55" s="104"/>
      <c r="C55" s="104">
        <v>1.3471313075417251</v>
      </c>
      <c r="D55" s="104">
        <v>1.3115471849956974</v>
      </c>
      <c r="E55" s="104">
        <v>1.8123725119098704</v>
      </c>
      <c r="F55" s="104">
        <v>0.71870142043459895</v>
      </c>
      <c r="G55" s="104">
        <v>1.2791285039585421</v>
      </c>
      <c r="H55" s="104">
        <v>1.1167970447719848</v>
      </c>
      <c r="I55" s="104">
        <v>0.41461792794719443</v>
      </c>
      <c r="J55" s="104">
        <v>0.75510867888237687</v>
      </c>
      <c r="K55" s="104">
        <v>1.7986741956047925</v>
      </c>
      <c r="L55" s="104">
        <v>0.97232796828743329</v>
      </c>
      <c r="M55" s="104">
        <v>0.69820459818028513</v>
      </c>
      <c r="N55" s="104">
        <v>0.87892287329340268</v>
      </c>
      <c r="O55" s="104">
        <v>1.2836319310358091</v>
      </c>
      <c r="P55" s="104">
        <v>1.3502534972867779</v>
      </c>
      <c r="Q55" s="104">
        <v>1.1943088108826434</v>
      </c>
      <c r="R55" s="104">
        <v>1.1088621138300638</v>
      </c>
      <c r="S55" s="104">
        <v>1.1644667614039936</v>
      </c>
      <c r="T55" s="104">
        <v>0.76420022228378914</v>
      </c>
      <c r="U55" s="104">
        <v>0.61413546712835365</v>
      </c>
      <c r="V55" s="104">
        <v>0.43049004875837693</v>
      </c>
      <c r="W55" s="104">
        <v>0.71850040247231772</v>
      </c>
      <c r="DA55" s="132" t="s">
        <v>3301</v>
      </c>
    </row>
    <row r="56" spans="1:105" ht="12" customHeight="1" x14ac:dyDescent="0.25">
      <c r="A56" s="108" t="s">
        <v>53</v>
      </c>
      <c r="B56" s="98"/>
      <c r="C56" s="98">
        <v>0.61910312997072325</v>
      </c>
      <c r="D56" s="98">
        <v>0.6038014496520222</v>
      </c>
      <c r="E56" s="98">
        <v>0.827472592200031</v>
      </c>
      <c r="F56" s="98">
        <v>0.3273052599908115</v>
      </c>
      <c r="G56" s="98">
        <v>0.58241936163562291</v>
      </c>
      <c r="H56" s="98">
        <v>0.43225795890421626</v>
      </c>
      <c r="I56" s="98">
        <v>0.1679853100880368</v>
      </c>
      <c r="J56" s="98">
        <v>0.3288271092006424</v>
      </c>
      <c r="K56" s="98">
        <v>0.79894340836169908</v>
      </c>
      <c r="L56" s="98">
        <v>0.38607356685460309</v>
      </c>
      <c r="M56" s="98">
        <v>0.29818400052093025</v>
      </c>
      <c r="N56" s="98">
        <v>0.36846513917287554</v>
      </c>
      <c r="O56" s="98">
        <v>0.46591368657100862</v>
      </c>
      <c r="P56" s="98">
        <v>0.49002893161334904</v>
      </c>
      <c r="Q56" s="98">
        <v>0.34496822538363631</v>
      </c>
      <c r="R56" s="98">
        <v>0.28888121750721707</v>
      </c>
      <c r="S56" s="98">
        <v>0.35214763205661925</v>
      </c>
      <c r="T56" s="98">
        <v>0.26154692754417946</v>
      </c>
      <c r="U56" s="98">
        <v>0.21529809231493829</v>
      </c>
      <c r="V56" s="98">
        <v>0.15422094723422855</v>
      </c>
      <c r="W56" s="98">
        <v>0.26793324649035705</v>
      </c>
      <c r="DA56" s="63" t="s">
        <v>3302</v>
      </c>
    </row>
    <row r="57" spans="1:105" ht="12" customHeight="1" x14ac:dyDescent="0.25">
      <c r="A57" s="108" t="s">
        <v>52</v>
      </c>
      <c r="B57" s="98"/>
      <c r="C57" s="98">
        <v>0.72802817757100169</v>
      </c>
      <c r="D57" s="98">
        <v>0.70774573534367535</v>
      </c>
      <c r="E57" s="98">
        <v>0.98489991970983926</v>
      </c>
      <c r="F57" s="98">
        <v>0.39139616044378739</v>
      </c>
      <c r="G57" s="98">
        <v>0.69670914232291903</v>
      </c>
      <c r="H57" s="98">
        <v>0.68453908586776868</v>
      </c>
      <c r="I57" s="98">
        <v>0.24663261785915763</v>
      </c>
      <c r="J57" s="98">
        <v>0.42628156968173447</v>
      </c>
      <c r="K57" s="98">
        <v>0.9997307872430935</v>
      </c>
      <c r="L57" s="98">
        <v>0.58625440143283014</v>
      </c>
      <c r="M57" s="98">
        <v>0.40002059765935494</v>
      </c>
      <c r="N57" s="98">
        <v>0.51045773412052708</v>
      </c>
      <c r="O57" s="98">
        <v>0.81771824446480057</v>
      </c>
      <c r="P57" s="98">
        <v>0.86022456567342886</v>
      </c>
      <c r="Q57" s="98">
        <v>0.84934058549900704</v>
      </c>
      <c r="R57" s="98">
        <v>0.81998089632284676</v>
      </c>
      <c r="S57" s="98">
        <v>0.81231912934737427</v>
      </c>
      <c r="T57" s="98">
        <v>0.50265329473960974</v>
      </c>
      <c r="U57" s="98">
        <v>0.39883737481341541</v>
      </c>
      <c r="V57" s="98">
        <v>0.27626910152414835</v>
      </c>
      <c r="W57" s="98">
        <v>0.45056715598196068</v>
      </c>
      <c r="DA57" s="63" t="s">
        <v>3303</v>
      </c>
    </row>
    <row r="58" spans="1:105" ht="12" customHeight="1" x14ac:dyDescent="0.25">
      <c r="A58" s="121" t="s">
        <v>54</v>
      </c>
      <c r="B58" s="122"/>
      <c r="C58" s="122">
        <v>1.0236343881435304</v>
      </c>
      <c r="D58" s="122">
        <v>1.2564809597281752</v>
      </c>
      <c r="E58" s="122">
        <v>1.1257046324606352</v>
      </c>
      <c r="F58" s="122">
        <v>0.39897566048280048</v>
      </c>
      <c r="G58" s="122">
        <v>0.42960518281110877</v>
      </c>
      <c r="H58" s="122">
        <v>0.50197466526829193</v>
      </c>
      <c r="I58" s="122">
        <v>0.30094432032760349</v>
      </c>
      <c r="J58" s="122">
        <v>0.6055507036820903</v>
      </c>
      <c r="K58" s="122">
        <v>0.69522209262735324</v>
      </c>
      <c r="L58" s="122">
        <v>0.83790595828707681</v>
      </c>
      <c r="M58" s="122">
        <v>0.66993823478165038</v>
      </c>
      <c r="N58" s="122">
        <v>0.77152279010419988</v>
      </c>
      <c r="O58" s="122">
        <v>1.098441085182766</v>
      </c>
      <c r="P58" s="122">
        <v>0.80756616041239582</v>
      </c>
      <c r="Q58" s="122">
        <v>0.72127392492022824</v>
      </c>
      <c r="R58" s="122">
        <v>0.66209133156547095</v>
      </c>
      <c r="S58" s="122">
        <v>0.70235641718756059</v>
      </c>
      <c r="T58" s="122">
        <v>0.61838513840879694</v>
      </c>
      <c r="U58" s="122">
        <v>0.47845022793518405</v>
      </c>
      <c r="V58" s="122">
        <v>0.38689014647668241</v>
      </c>
      <c r="W58" s="122">
        <v>0.63775651416551737</v>
      </c>
      <c r="DA58" s="130" t="s">
        <v>3304</v>
      </c>
    </row>
    <row r="59" spans="1:105" ht="12" customHeight="1" x14ac:dyDescent="0.25">
      <c r="A59" s="97" t="s">
        <v>50</v>
      </c>
      <c r="B59" s="98"/>
      <c r="C59" s="98">
        <v>6.9407995498397251E-3</v>
      </c>
      <c r="D59" s="98">
        <v>6.7095037035284745E-3</v>
      </c>
      <c r="E59" s="98">
        <v>6.1572785634017883E-3</v>
      </c>
      <c r="F59" s="98">
        <v>2.9049541636359056E-3</v>
      </c>
      <c r="G59" s="98">
        <v>3.3780010678347433E-3</v>
      </c>
      <c r="H59" s="98">
        <v>3.2536411125269234E-3</v>
      </c>
      <c r="I59" s="98">
        <v>1.3166245459375972E-3</v>
      </c>
      <c r="J59" s="98">
        <v>1.9350367033157021E-3</v>
      </c>
      <c r="K59" s="98">
        <v>2.454185449859619E-3</v>
      </c>
      <c r="L59" s="98">
        <v>1.9635587910880091E-3</v>
      </c>
      <c r="M59" s="98">
        <v>6.2439385517120501E-4</v>
      </c>
      <c r="N59" s="98">
        <v>7.7279631977814219E-4</v>
      </c>
      <c r="O59" s="98">
        <v>2.8052640503036185E-3</v>
      </c>
      <c r="P59" s="98">
        <v>3.353801347424407E-3</v>
      </c>
      <c r="Q59" s="98">
        <v>4.4857502060067379E-3</v>
      </c>
      <c r="R59" s="98">
        <v>3.2152567611607626E-3</v>
      </c>
      <c r="S59" s="98">
        <v>2.1182518514683115E-3</v>
      </c>
      <c r="T59" s="98">
        <v>8.9832535013123363E-4</v>
      </c>
      <c r="U59" s="98">
        <v>9.7548547307806446E-4</v>
      </c>
      <c r="V59" s="98">
        <v>1.1653119078687435E-3</v>
      </c>
      <c r="W59" s="98">
        <v>3.7730045853080116E-3</v>
      </c>
      <c r="DA59" s="63" t="s">
        <v>3305</v>
      </c>
    </row>
    <row r="60" spans="1:105" ht="12" customHeight="1" x14ac:dyDescent="0.25">
      <c r="A60" s="109" t="s">
        <v>120</v>
      </c>
      <c r="B60" s="33"/>
      <c r="C60" s="33">
        <v>1.0166935885936907</v>
      </c>
      <c r="D60" s="33">
        <v>1.2497714560246467</v>
      </c>
      <c r="E60" s="33">
        <v>1.1195473538972334</v>
      </c>
      <c r="F60" s="33">
        <v>0.39607070631916458</v>
      </c>
      <c r="G60" s="33">
        <v>0.42622718174327401</v>
      </c>
      <c r="H60" s="33">
        <v>0.49872102415576502</v>
      </c>
      <c r="I60" s="33">
        <v>0.29962769578166587</v>
      </c>
      <c r="J60" s="33">
        <v>0.60361566697877456</v>
      </c>
      <c r="K60" s="33">
        <v>0.69276790717749359</v>
      </c>
      <c r="L60" s="33">
        <v>0.83594239949598881</v>
      </c>
      <c r="M60" s="33">
        <v>0.66931384092647916</v>
      </c>
      <c r="N60" s="33">
        <v>0.77074999378442177</v>
      </c>
      <c r="O60" s="33">
        <v>1.0956358211324624</v>
      </c>
      <c r="P60" s="33">
        <v>0.80421235906497146</v>
      </c>
      <c r="Q60" s="33">
        <v>0.71678817471422152</v>
      </c>
      <c r="R60" s="33">
        <v>0.65887607480431021</v>
      </c>
      <c r="S60" s="33">
        <v>0.70023816533609229</v>
      </c>
      <c r="T60" s="33">
        <v>0.61748681305866571</v>
      </c>
      <c r="U60" s="33">
        <v>0.47747474246210597</v>
      </c>
      <c r="V60" s="33">
        <v>0.38572483456881368</v>
      </c>
      <c r="W60" s="33">
        <v>0.63398350958020933</v>
      </c>
      <c r="DA60" s="60" t="s">
        <v>3306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56.92012566804766</v>
      </c>
      <c r="D62" s="117">
        <f t="shared" si="21"/>
        <v>50.984954149045677</v>
      </c>
      <c r="E62" s="117">
        <f t="shared" si="21"/>
        <v>73.542551738974282</v>
      </c>
      <c r="F62" s="117">
        <f t="shared" si="21"/>
        <v>56.243150876566645</v>
      </c>
      <c r="G62" s="117">
        <f t="shared" si="21"/>
        <v>91.38286755120545</v>
      </c>
      <c r="H62" s="117">
        <f t="shared" si="21"/>
        <v>54.308198374383032</v>
      </c>
      <c r="I62" s="117">
        <f t="shared" si="21"/>
        <v>26.793486715864095</v>
      </c>
      <c r="J62" s="117">
        <f t="shared" si="21"/>
        <v>27.939033264375681</v>
      </c>
      <c r="K62" s="117">
        <f t="shared" si="21"/>
        <v>26.971948323581483</v>
      </c>
      <c r="L62" s="117">
        <f t="shared" si="21"/>
        <v>30.608856261304606</v>
      </c>
      <c r="M62" s="117">
        <f t="shared" si="21"/>
        <v>20.898352187310021</v>
      </c>
      <c r="N62" s="117">
        <f t="shared" si="21"/>
        <v>25.176558436248083</v>
      </c>
      <c r="O62" s="117">
        <f t="shared" si="21"/>
        <v>34.808976597618226</v>
      </c>
      <c r="P62" s="117">
        <f t="shared" si="21"/>
        <v>40.18065481200442</v>
      </c>
      <c r="Q62" s="117">
        <f t="shared" si="21"/>
        <v>40.664419428301585</v>
      </c>
      <c r="R62" s="117">
        <f t="shared" ref="R62:V62" si="22">R63+R66+R68+R77</f>
        <v>53.192443606773615</v>
      </c>
      <c r="S62" s="117">
        <f t="shared" si="22"/>
        <v>39.208432005472943</v>
      </c>
      <c r="T62" s="117">
        <f t="shared" si="22"/>
        <v>36.427473720418348</v>
      </c>
      <c r="U62" s="117">
        <f t="shared" si="22"/>
        <v>30.744963343009893</v>
      </c>
      <c r="V62" s="117">
        <f t="shared" si="22"/>
        <v>31.597865963778315</v>
      </c>
      <c r="W62" s="117">
        <f t="shared" ref="W62" si="23">W63+W66+W68+W77</f>
        <v>54.154922956483077</v>
      </c>
      <c r="DA62" s="129" t="s">
        <v>3307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48.559354490632749</v>
      </c>
      <c r="D63" s="122">
        <f t="shared" si="24"/>
        <v>41.914834512415162</v>
      </c>
      <c r="E63" s="122">
        <f t="shared" si="24"/>
        <v>61.53263361050815</v>
      </c>
      <c r="F63" s="122">
        <f t="shared" si="24"/>
        <v>45.976726267806818</v>
      </c>
      <c r="G63" s="122">
        <f t="shared" si="24"/>
        <v>76.687071603684501</v>
      </c>
      <c r="H63" s="122">
        <f t="shared" si="24"/>
        <v>45.059376781170499</v>
      </c>
      <c r="I63" s="122">
        <f t="shared" si="24"/>
        <v>21.598448761858712</v>
      </c>
      <c r="J63" s="122">
        <f t="shared" si="24"/>
        <v>22.36022514707998</v>
      </c>
      <c r="K63" s="122">
        <f t="shared" si="24"/>
        <v>21.360191187624725</v>
      </c>
      <c r="L63" s="122">
        <f t="shared" si="24"/>
        <v>24.880339753342977</v>
      </c>
      <c r="M63" s="122">
        <f t="shared" si="24"/>
        <v>16.199190877315885</v>
      </c>
      <c r="N63" s="122">
        <f t="shared" si="24"/>
        <v>19.394960615769492</v>
      </c>
      <c r="O63" s="122">
        <f t="shared" si="24"/>
        <v>27.700662230082646</v>
      </c>
      <c r="P63" s="122">
        <f t="shared" si="24"/>
        <v>29.716230007366942</v>
      </c>
      <c r="Q63" s="122">
        <f t="shared" si="24"/>
        <v>29.488835362092171</v>
      </c>
      <c r="R63" s="122">
        <f t="shared" ref="R63:V63" si="25">SUM(R64:R65)</f>
        <v>41.080724352243124</v>
      </c>
      <c r="S63" s="122">
        <f t="shared" si="25"/>
        <v>30.401523871080869</v>
      </c>
      <c r="T63" s="122">
        <f t="shared" si="25"/>
        <v>27.924221742522402</v>
      </c>
      <c r="U63" s="122">
        <f t="shared" si="25"/>
        <v>22.940942317360591</v>
      </c>
      <c r="V63" s="122">
        <f t="shared" si="25"/>
        <v>23.532508835765693</v>
      </c>
      <c r="W63" s="122">
        <f t="shared" ref="W63" si="26">SUM(W64:W65)</f>
        <v>42.170536087342519</v>
      </c>
      <c r="DA63" s="130" t="s">
        <v>3308</v>
      </c>
    </row>
    <row r="64" spans="1:105" ht="12" customHeight="1" x14ac:dyDescent="0.25">
      <c r="A64" s="97" t="s">
        <v>217</v>
      </c>
      <c r="B64" s="98"/>
      <c r="C64" s="98">
        <v>47.725863451874716</v>
      </c>
      <c r="D64" s="98">
        <v>41.208698491954166</v>
      </c>
      <c r="E64" s="98">
        <v>60.507677318490636</v>
      </c>
      <c r="F64" s="98">
        <v>45.225439423737512</v>
      </c>
      <c r="G64" s="98">
        <v>75.566357144059737</v>
      </c>
      <c r="H64" s="98">
        <v>44.388969332330483</v>
      </c>
      <c r="I64" s="98">
        <v>21.284439414273621</v>
      </c>
      <c r="J64" s="98">
        <v>22.035296190131611</v>
      </c>
      <c r="K64" s="98">
        <v>21.04883836426416</v>
      </c>
      <c r="L64" s="98">
        <v>24.516017419947143</v>
      </c>
      <c r="M64" s="98">
        <v>15.960666920291734</v>
      </c>
      <c r="N64" s="98">
        <v>19.106428814248829</v>
      </c>
      <c r="O64" s="98">
        <v>27.28255066156931</v>
      </c>
      <c r="P64" s="98">
        <v>29.259680647281961</v>
      </c>
      <c r="Q64" s="98">
        <v>29.029527516291939</v>
      </c>
      <c r="R64" s="98">
        <v>40.436782170637592</v>
      </c>
      <c r="S64" s="98">
        <v>29.92285387191292</v>
      </c>
      <c r="T64" s="98">
        <v>27.483022747254441</v>
      </c>
      <c r="U64" s="98">
        <v>22.577299588532238</v>
      </c>
      <c r="V64" s="98">
        <v>23.158236644415396</v>
      </c>
      <c r="W64" s="98">
        <v>41.49791486895095</v>
      </c>
      <c r="DA64" s="63" t="s">
        <v>3309</v>
      </c>
    </row>
    <row r="65" spans="1:105" ht="12" customHeight="1" x14ac:dyDescent="0.25">
      <c r="A65" s="97" t="s">
        <v>53</v>
      </c>
      <c r="B65" s="98"/>
      <c r="C65" s="98">
        <v>0.83349103875803676</v>
      </c>
      <c r="D65" s="98">
        <v>0.70613602046099544</v>
      </c>
      <c r="E65" s="98">
        <v>1.024956292017511</v>
      </c>
      <c r="F65" s="98">
        <v>0.75128684406930368</v>
      </c>
      <c r="G65" s="98">
        <v>1.1207144596247698</v>
      </c>
      <c r="H65" s="98">
        <v>0.67040744884001979</v>
      </c>
      <c r="I65" s="98">
        <v>0.31400934758509208</v>
      </c>
      <c r="J65" s="98">
        <v>0.32492895694837093</v>
      </c>
      <c r="K65" s="98">
        <v>0.3113528233605638</v>
      </c>
      <c r="L65" s="98">
        <v>0.36432233339583203</v>
      </c>
      <c r="M65" s="98">
        <v>0.23852395702415019</v>
      </c>
      <c r="N65" s="98">
        <v>0.28853180152066277</v>
      </c>
      <c r="O65" s="98">
        <v>0.41811156851333708</v>
      </c>
      <c r="P65" s="98">
        <v>0.4565493600849812</v>
      </c>
      <c r="Q65" s="98">
        <v>0.45930784580023365</v>
      </c>
      <c r="R65" s="98">
        <v>0.64394218160553174</v>
      </c>
      <c r="S65" s="98">
        <v>0.47866999916794878</v>
      </c>
      <c r="T65" s="98">
        <v>0.44119899526796219</v>
      </c>
      <c r="U65" s="98">
        <v>0.36364272882835152</v>
      </c>
      <c r="V65" s="98">
        <v>0.37427219135029516</v>
      </c>
      <c r="W65" s="98">
        <v>0.67262121839157163</v>
      </c>
      <c r="DA65" s="63" t="s">
        <v>3310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4.632757898681358E-3</v>
      </c>
      <c r="D66" s="122">
        <f t="shared" si="27"/>
        <v>2.8370846521834727E-3</v>
      </c>
      <c r="E66" s="122">
        <f t="shared" si="27"/>
        <v>9.9967395734369864E-3</v>
      </c>
      <c r="F66" s="122">
        <f t="shared" si="27"/>
        <v>6.4027645193659418E-3</v>
      </c>
      <c r="G66" s="122">
        <f t="shared" si="27"/>
        <v>8.286334446865537E-3</v>
      </c>
      <c r="H66" s="122">
        <f t="shared" si="27"/>
        <v>6.6594243074935477E-3</v>
      </c>
      <c r="I66" s="122">
        <f t="shared" si="27"/>
        <v>3.815933844103803E-3</v>
      </c>
      <c r="J66" s="122">
        <f t="shared" si="27"/>
        <v>2.7454591053056522E-3</v>
      </c>
      <c r="K66" s="122">
        <f t="shared" si="27"/>
        <v>1.7293747280039884E-3</v>
      </c>
      <c r="L66" s="122">
        <f t="shared" si="27"/>
        <v>2.7445250755607012E-3</v>
      </c>
      <c r="M66" s="122">
        <f t="shared" si="27"/>
        <v>1.8797260685203747E-3</v>
      </c>
      <c r="N66" s="122">
        <f t="shared" si="27"/>
        <v>1.5267355834766797E-3</v>
      </c>
      <c r="O66" s="122">
        <f t="shared" si="27"/>
        <v>3.9718270470958496E-3</v>
      </c>
      <c r="P66" s="122">
        <f t="shared" si="27"/>
        <v>1.5231135070802567E-3</v>
      </c>
      <c r="Q66" s="122">
        <f t="shared" si="27"/>
        <v>2.5539907346042614E-3</v>
      </c>
      <c r="R66" s="122">
        <f t="shared" si="27"/>
        <v>3.5542987890790755E-3</v>
      </c>
      <c r="S66" s="122">
        <f t="shared" si="27"/>
        <v>6.3775080637246337E-3</v>
      </c>
      <c r="T66" s="122">
        <f t="shared" si="27"/>
        <v>4.0714129949898179E-3</v>
      </c>
      <c r="U66" s="122">
        <f t="shared" si="27"/>
        <v>5.8565180203335385E-3</v>
      </c>
      <c r="V66" s="122">
        <f t="shared" si="27"/>
        <v>7.663842084354478E-3</v>
      </c>
      <c r="W66" s="122">
        <f t="shared" si="27"/>
        <v>8.3489004153122683E-3</v>
      </c>
      <c r="DA66" s="130" t="s">
        <v>3311</v>
      </c>
    </row>
    <row r="67" spans="1:105" ht="12" customHeight="1" x14ac:dyDescent="0.25">
      <c r="A67" s="97" t="s">
        <v>53</v>
      </c>
      <c r="B67" s="98"/>
      <c r="C67" s="98">
        <v>4.632757898681358E-3</v>
      </c>
      <c r="D67" s="98">
        <v>2.8370846521834727E-3</v>
      </c>
      <c r="E67" s="98">
        <v>9.9967395734369864E-3</v>
      </c>
      <c r="F67" s="98">
        <v>6.4027645193659418E-3</v>
      </c>
      <c r="G67" s="98">
        <v>8.286334446865537E-3</v>
      </c>
      <c r="H67" s="98">
        <v>6.6594243074935477E-3</v>
      </c>
      <c r="I67" s="98">
        <v>3.815933844103803E-3</v>
      </c>
      <c r="J67" s="98">
        <v>2.7454591053056522E-3</v>
      </c>
      <c r="K67" s="98">
        <v>1.7293747280039884E-3</v>
      </c>
      <c r="L67" s="98">
        <v>2.7445250755607012E-3</v>
      </c>
      <c r="M67" s="98">
        <v>1.8797260685203747E-3</v>
      </c>
      <c r="N67" s="98">
        <v>1.5267355834766797E-3</v>
      </c>
      <c r="O67" s="98">
        <v>3.9718270470958496E-3</v>
      </c>
      <c r="P67" s="98">
        <v>1.5231135070802567E-3</v>
      </c>
      <c r="Q67" s="98">
        <v>2.5539907346042614E-3</v>
      </c>
      <c r="R67" s="98">
        <v>3.5542987890790755E-3</v>
      </c>
      <c r="S67" s="98">
        <v>6.3775080637246337E-3</v>
      </c>
      <c r="T67" s="98">
        <v>4.0714129949898179E-3</v>
      </c>
      <c r="U67" s="98">
        <v>5.8565180203335385E-3</v>
      </c>
      <c r="V67" s="98">
        <v>7.663842084354478E-3</v>
      </c>
      <c r="W67" s="98">
        <v>8.3489004153122683E-3</v>
      </c>
      <c r="DA67" s="63" t="s">
        <v>3312</v>
      </c>
    </row>
    <row r="68" spans="1:105" ht="12" customHeight="1" x14ac:dyDescent="0.25">
      <c r="A68" s="121" t="s">
        <v>55</v>
      </c>
      <c r="B68" s="122"/>
      <c r="C68" s="122">
        <v>7.2499692213234219</v>
      </c>
      <c r="D68" s="122">
        <v>7.8442854232142789</v>
      </c>
      <c r="E68" s="122">
        <v>10.382963924669061</v>
      </c>
      <c r="F68" s="122">
        <v>8.7647262096508989</v>
      </c>
      <c r="G68" s="122">
        <v>12.833997990839809</v>
      </c>
      <c r="H68" s="122">
        <v>7.9072293398711491</v>
      </c>
      <c r="I68" s="122">
        <v>4.54759973144533</v>
      </c>
      <c r="J68" s="122">
        <v>4.8220491008465611</v>
      </c>
      <c r="K68" s="122">
        <v>4.7008333825546584</v>
      </c>
      <c r="L68" s="122">
        <v>4.8378745856623127</v>
      </c>
      <c r="M68" s="122">
        <v>3.979309228845326</v>
      </c>
      <c r="N68" s="122">
        <v>4.8755532142300106</v>
      </c>
      <c r="O68" s="122">
        <v>5.9784750884256397</v>
      </c>
      <c r="P68" s="122">
        <v>8.7598967285379583</v>
      </c>
      <c r="Q68" s="122">
        <v>9.3505059337414167</v>
      </c>
      <c r="R68" s="122">
        <v>10.085343561446589</v>
      </c>
      <c r="S68" s="122">
        <v>7.2924870102382036</v>
      </c>
      <c r="T68" s="122">
        <v>7.0048866825301932</v>
      </c>
      <c r="U68" s="122">
        <v>6.3991664747774237</v>
      </c>
      <c r="V68" s="122">
        <v>6.6324793690847716</v>
      </c>
      <c r="W68" s="122">
        <v>9.9020689676591616</v>
      </c>
      <c r="DA68" s="130" t="s">
        <v>3313</v>
      </c>
    </row>
    <row r="69" spans="1:105" ht="12" customHeight="1" x14ac:dyDescent="0.25">
      <c r="A69" s="97" t="s">
        <v>134</v>
      </c>
      <c r="B69" s="98"/>
      <c r="C69" s="98">
        <v>2.6029422807931266</v>
      </c>
      <c r="D69" s="98">
        <v>2.7897764586909393</v>
      </c>
      <c r="E69" s="98">
        <v>4.3616469505375681</v>
      </c>
      <c r="F69" s="98">
        <v>3.616360211938479</v>
      </c>
      <c r="G69" s="98">
        <v>6.0331320065428899</v>
      </c>
      <c r="H69" s="98">
        <v>2.2732973517361916</v>
      </c>
      <c r="I69" s="98">
        <v>2.0434607588626892</v>
      </c>
      <c r="J69" s="98">
        <v>2.3754008698547526</v>
      </c>
      <c r="K69" s="98">
        <v>2.0383253577727718</v>
      </c>
      <c r="L69" s="98">
        <v>2.1507380901631419</v>
      </c>
      <c r="M69" s="98">
        <v>2.2108780429821797</v>
      </c>
      <c r="N69" s="98">
        <v>2.388352365061583</v>
      </c>
      <c r="O69" s="98">
        <v>2.634589848649743</v>
      </c>
      <c r="P69" s="98">
        <v>2.9558874124986314</v>
      </c>
      <c r="Q69" s="98">
        <v>3.6169507269563912</v>
      </c>
      <c r="R69" s="98">
        <v>4.8334402877326808</v>
      </c>
      <c r="S69" s="98">
        <v>4.1350471188412179</v>
      </c>
      <c r="T69" s="98">
        <v>3.8528098565627236</v>
      </c>
      <c r="U69" s="98">
        <v>3.5205476714581234</v>
      </c>
      <c r="V69" s="98">
        <v>4.0952922344532317</v>
      </c>
      <c r="W69" s="98">
        <v>6.174578542704201</v>
      </c>
      <c r="DA69" s="63" t="s">
        <v>3314</v>
      </c>
    </row>
    <row r="70" spans="1:105" ht="12" customHeight="1" x14ac:dyDescent="0.25">
      <c r="A70" s="97" t="s">
        <v>133</v>
      </c>
      <c r="B70" s="98"/>
      <c r="C70" s="98">
        <v>8.93712434249418E-3</v>
      </c>
      <c r="D70" s="98">
        <v>4.0910694033159233E-3</v>
      </c>
      <c r="E70" s="98">
        <v>1.5197951411380381E-2</v>
      </c>
      <c r="F70" s="98">
        <v>1.2204708659962848E-2</v>
      </c>
      <c r="G70" s="98">
        <v>5.7782190183302107E-2</v>
      </c>
      <c r="H70" s="98">
        <v>1.8618637070396019E-2</v>
      </c>
      <c r="I70" s="98">
        <v>0</v>
      </c>
      <c r="J70" s="98">
        <v>1.3399689256854854E-2</v>
      </c>
      <c r="K70" s="98">
        <v>3.5850806252365135E-2</v>
      </c>
      <c r="L70" s="98">
        <v>1.2067571233366631E-2</v>
      </c>
      <c r="M70" s="98">
        <v>1.6378593771592922E-2</v>
      </c>
      <c r="N70" s="98">
        <v>7.5222879727456973E-3</v>
      </c>
      <c r="O70" s="98">
        <v>1.2739514597225887E-2</v>
      </c>
      <c r="P70" s="98">
        <v>2.7153891127885538E-2</v>
      </c>
      <c r="Q70" s="98">
        <v>1.421404722312021E-2</v>
      </c>
      <c r="R70" s="98">
        <v>3.1135931915778566E-2</v>
      </c>
      <c r="S70" s="98">
        <v>2.5501299300649177E-2</v>
      </c>
      <c r="T70" s="98">
        <v>1.3242623183907395E-2</v>
      </c>
      <c r="U70" s="98">
        <v>2.013841790354217E-2</v>
      </c>
      <c r="V70" s="98">
        <v>3.6193030096846837E-2</v>
      </c>
      <c r="W70" s="98">
        <v>4.6229282585932591E-2</v>
      </c>
      <c r="DA70" s="63" t="s">
        <v>3315</v>
      </c>
    </row>
    <row r="71" spans="1:105" ht="12" customHeight="1" x14ac:dyDescent="0.25">
      <c r="A71" s="100" t="s">
        <v>217</v>
      </c>
      <c r="B71" s="101"/>
      <c r="C71" s="101">
        <v>4.3710745511749928E-3</v>
      </c>
      <c r="D71" s="101">
        <v>1.9948153047027201E-3</v>
      </c>
      <c r="E71" s="101">
        <v>7.3207657886912702E-3</v>
      </c>
      <c r="F71" s="101">
        <v>5.8339163858008268E-3</v>
      </c>
      <c r="G71" s="101">
        <v>2.75722744465468E-2</v>
      </c>
      <c r="H71" s="101">
        <v>7.5543052068818093E-3</v>
      </c>
      <c r="I71" s="101">
        <v>0</v>
      </c>
      <c r="J71" s="101">
        <v>6.0250193569666675E-3</v>
      </c>
      <c r="K71" s="101">
        <v>1.6328578454202016E-2</v>
      </c>
      <c r="L71" s="101">
        <v>4.8847394006195045E-3</v>
      </c>
      <c r="M71" s="101">
        <v>7.1094089813038318E-3</v>
      </c>
      <c r="N71" s="101">
        <v>3.1617762782755877E-3</v>
      </c>
      <c r="O71" s="101">
        <v>4.5463797287846018E-3</v>
      </c>
      <c r="P71" s="101">
        <v>9.6242714891910108E-3</v>
      </c>
      <c r="Q71" s="101">
        <v>3.9185978025852016E-3</v>
      </c>
      <c r="R71" s="101">
        <v>7.6657931435604142E-3</v>
      </c>
      <c r="S71" s="101">
        <v>7.2921297480964039E-3</v>
      </c>
      <c r="T71" s="101">
        <v>4.2691375794194275E-3</v>
      </c>
      <c r="U71" s="101">
        <v>6.6161156596550698E-3</v>
      </c>
      <c r="V71" s="101">
        <v>1.2188212010867828E-2</v>
      </c>
      <c r="W71" s="101">
        <v>1.6283438380033009E-2</v>
      </c>
      <c r="DA71" s="131" t="s">
        <v>3316</v>
      </c>
    </row>
    <row r="72" spans="1:105" ht="12" customHeight="1" x14ac:dyDescent="0.25">
      <c r="A72" s="103" t="s">
        <v>52</v>
      </c>
      <c r="B72" s="104"/>
      <c r="C72" s="104">
        <v>4.5660497913191881E-3</v>
      </c>
      <c r="D72" s="104">
        <v>2.0962540986132032E-3</v>
      </c>
      <c r="E72" s="104">
        <v>7.8771856226891104E-3</v>
      </c>
      <c r="F72" s="104">
        <v>6.3707922741620213E-3</v>
      </c>
      <c r="G72" s="104">
        <v>3.0209915736755306E-2</v>
      </c>
      <c r="H72" s="104">
        <v>1.106433186351421E-2</v>
      </c>
      <c r="I72" s="104">
        <v>0</v>
      </c>
      <c r="J72" s="104">
        <v>7.3746698998881869E-3</v>
      </c>
      <c r="K72" s="104">
        <v>1.9522227798163119E-2</v>
      </c>
      <c r="L72" s="104">
        <v>7.1828318327471262E-3</v>
      </c>
      <c r="M72" s="104">
        <v>9.2691847902890909E-3</v>
      </c>
      <c r="N72" s="104">
        <v>4.3605116944701091E-3</v>
      </c>
      <c r="O72" s="104">
        <v>8.1931348684412854E-3</v>
      </c>
      <c r="P72" s="104">
        <v>1.7529619638694528E-2</v>
      </c>
      <c r="Q72" s="104">
        <v>1.0295449420535008E-2</v>
      </c>
      <c r="R72" s="104">
        <v>2.3470138772218152E-2</v>
      </c>
      <c r="S72" s="104">
        <v>1.8209169552552775E-2</v>
      </c>
      <c r="T72" s="104">
        <v>8.9734856044879664E-3</v>
      </c>
      <c r="U72" s="104">
        <v>1.3522302243887101E-2</v>
      </c>
      <c r="V72" s="104">
        <v>2.4004818085979006E-2</v>
      </c>
      <c r="W72" s="104">
        <v>2.9945844205899578E-2</v>
      </c>
      <c r="DA72" s="132" t="s">
        <v>3317</v>
      </c>
    </row>
    <row r="73" spans="1:105" ht="12" customHeight="1" x14ac:dyDescent="0.25">
      <c r="A73" s="106" t="s">
        <v>122</v>
      </c>
      <c r="B73" s="101"/>
      <c r="C73" s="101">
        <v>3.589353300028475</v>
      </c>
      <c r="D73" s="101">
        <v>4.0149548362381999</v>
      </c>
      <c r="E73" s="101">
        <v>4.2451768253259283</v>
      </c>
      <c r="F73" s="101">
        <v>3.2181617713665598</v>
      </c>
      <c r="G73" s="101">
        <v>3.4266463757135046</v>
      </c>
      <c r="H73" s="101">
        <v>3.3312991041052848</v>
      </c>
      <c r="I73" s="101">
        <v>1.7925468954148627</v>
      </c>
      <c r="J73" s="101">
        <v>1.4451338014218151</v>
      </c>
      <c r="K73" s="101">
        <v>0.34575571489733536</v>
      </c>
      <c r="L73" s="101">
        <v>1.6749904191928264</v>
      </c>
      <c r="M73" s="101">
        <v>1.0313521417025955</v>
      </c>
      <c r="N73" s="101">
        <v>1.3966780453068013</v>
      </c>
      <c r="O73" s="101">
        <v>1.848194691398457</v>
      </c>
      <c r="P73" s="101">
        <v>3.6153342587377022</v>
      </c>
      <c r="Q73" s="101">
        <v>3.4848797002769336</v>
      </c>
      <c r="R73" s="101">
        <v>2.9199378165276122</v>
      </c>
      <c r="S73" s="101">
        <v>1.5177841016290528</v>
      </c>
      <c r="T73" s="101">
        <v>1.9374161145342912</v>
      </c>
      <c r="U73" s="101">
        <v>1.5813989328154121</v>
      </c>
      <c r="V73" s="101">
        <v>1.4236488871085906</v>
      </c>
      <c r="W73" s="101">
        <v>2.1589569819034624</v>
      </c>
      <c r="DA73" s="131" t="s">
        <v>3318</v>
      </c>
    </row>
    <row r="74" spans="1:105" ht="12" customHeight="1" x14ac:dyDescent="0.25">
      <c r="A74" s="107" t="s">
        <v>121</v>
      </c>
      <c r="B74" s="104"/>
      <c r="C74" s="104">
        <v>1.0487365161593272</v>
      </c>
      <c r="D74" s="104">
        <v>1.0354630588818243</v>
      </c>
      <c r="E74" s="104">
        <v>1.760942197394185</v>
      </c>
      <c r="F74" s="104">
        <v>1.9179995176858973</v>
      </c>
      <c r="G74" s="104">
        <v>3.3164374184001115</v>
      </c>
      <c r="H74" s="104">
        <v>2.2840142469592766</v>
      </c>
      <c r="I74" s="104">
        <v>0.71159207716777817</v>
      </c>
      <c r="J74" s="104">
        <v>0.98811474031313851</v>
      </c>
      <c r="K74" s="104">
        <v>2.2809015036321858</v>
      </c>
      <c r="L74" s="104">
        <v>1.0000785050729784</v>
      </c>
      <c r="M74" s="104">
        <v>0.72070045038895802</v>
      </c>
      <c r="N74" s="104">
        <v>1.08300051588888</v>
      </c>
      <c r="O74" s="104">
        <v>1.4829510337802136</v>
      </c>
      <c r="P74" s="104">
        <v>2.1615211661737392</v>
      </c>
      <c r="Q74" s="104">
        <v>2.2344614592849723</v>
      </c>
      <c r="R74" s="104">
        <v>2.300829525270518</v>
      </c>
      <c r="S74" s="104">
        <v>1.6141544904672838</v>
      </c>
      <c r="T74" s="104">
        <v>1.2014180882492711</v>
      </c>
      <c r="U74" s="104">
        <v>1.2770814526003456</v>
      </c>
      <c r="V74" s="104">
        <v>1.0773452174261029</v>
      </c>
      <c r="W74" s="104">
        <v>1.5223041604655667</v>
      </c>
      <c r="DA74" s="132" t="s">
        <v>3319</v>
      </c>
    </row>
    <row r="75" spans="1:105" ht="12" customHeight="1" x14ac:dyDescent="0.25">
      <c r="A75" s="108" t="s">
        <v>53</v>
      </c>
      <c r="B75" s="98"/>
      <c r="C75" s="98">
        <v>0.4819693938029283</v>
      </c>
      <c r="D75" s="98">
        <v>0.47669965912512241</v>
      </c>
      <c r="E75" s="98">
        <v>0.80399111949489144</v>
      </c>
      <c r="F75" s="98">
        <v>0.87348001958702159</v>
      </c>
      <c r="G75" s="98">
        <v>1.5100573227408043</v>
      </c>
      <c r="H75" s="98">
        <v>0.8840311148032628</v>
      </c>
      <c r="I75" s="98">
        <v>0.2883064326983073</v>
      </c>
      <c r="J75" s="98">
        <v>0.43029423803818495</v>
      </c>
      <c r="K75" s="98">
        <v>1.0131413603987811</v>
      </c>
      <c r="L75" s="98">
        <v>0.39709222420927681</v>
      </c>
      <c r="M75" s="98">
        <v>0.30779136091957593</v>
      </c>
      <c r="N75" s="98">
        <v>0.45401928648872675</v>
      </c>
      <c r="O75" s="98">
        <v>0.53825957928242985</v>
      </c>
      <c r="P75" s="98">
        <v>0.78445114924578818</v>
      </c>
      <c r="Q75" s="98">
        <v>0.64540945965893104</v>
      </c>
      <c r="R75" s="98">
        <v>0.59941306159420404</v>
      </c>
      <c r="S75" s="98">
        <v>0.48813817657300052</v>
      </c>
      <c r="T75" s="98">
        <v>0.41118439973563498</v>
      </c>
      <c r="U75" s="98">
        <v>0.44770773744969156</v>
      </c>
      <c r="V75" s="98">
        <v>0.3859536368121132</v>
      </c>
      <c r="W75" s="98">
        <v>0.56767664215056768</v>
      </c>
      <c r="DA75" s="63" t="s">
        <v>3320</v>
      </c>
    </row>
    <row r="76" spans="1:105" ht="12" customHeight="1" x14ac:dyDescent="0.25">
      <c r="A76" s="108" t="s">
        <v>52</v>
      </c>
      <c r="B76" s="98"/>
      <c r="C76" s="98">
        <v>0.56676712235639881</v>
      </c>
      <c r="D76" s="98">
        <v>0.55876339975670186</v>
      </c>
      <c r="E76" s="98">
        <v>0.95695107789929368</v>
      </c>
      <c r="F76" s="98">
        <v>1.0445194980988757</v>
      </c>
      <c r="G76" s="98">
        <v>1.8063800956593075</v>
      </c>
      <c r="H76" s="98">
        <v>1.3999831321560137</v>
      </c>
      <c r="I76" s="98">
        <v>0.42328564446947092</v>
      </c>
      <c r="J76" s="98">
        <v>0.5578205022749535</v>
      </c>
      <c r="K76" s="98">
        <v>1.2677601432334045</v>
      </c>
      <c r="L76" s="98">
        <v>0.60298628086370154</v>
      </c>
      <c r="M76" s="98">
        <v>0.41290908946938204</v>
      </c>
      <c r="N76" s="98">
        <v>0.62898122940015333</v>
      </c>
      <c r="O76" s="98">
        <v>0.94469145449778369</v>
      </c>
      <c r="P76" s="98">
        <v>1.3770700169279508</v>
      </c>
      <c r="Q76" s="98">
        <v>1.5890519996260415</v>
      </c>
      <c r="R76" s="98">
        <v>1.7014164636763138</v>
      </c>
      <c r="S76" s="98">
        <v>1.1260163138942831</v>
      </c>
      <c r="T76" s="98">
        <v>0.79023368851363607</v>
      </c>
      <c r="U76" s="98">
        <v>0.82937371515065406</v>
      </c>
      <c r="V76" s="98">
        <v>0.69139158061398964</v>
      </c>
      <c r="W76" s="98">
        <v>0.95462751831499904</v>
      </c>
      <c r="DA76" s="63" t="s">
        <v>3321</v>
      </c>
    </row>
    <row r="77" spans="1:105" ht="12" customHeight="1" x14ac:dyDescent="0.25">
      <c r="A77" s="121" t="s">
        <v>54</v>
      </c>
      <c r="B77" s="122"/>
      <c r="C77" s="122">
        <v>1.1061691981927986</v>
      </c>
      <c r="D77" s="122">
        <v>1.2229971287640486</v>
      </c>
      <c r="E77" s="122">
        <v>1.6169574642236284</v>
      </c>
      <c r="F77" s="122">
        <v>1.4952956345895654</v>
      </c>
      <c r="G77" s="122">
        <v>1.8535116222342862</v>
      </c>
      <c r="H77" s="122">
        <v>1.3349328290338909</v>
      </c>
      <c r="I77" s="122">
        <v>0.6436222887159474</v>
      </c>
      <c r="J77" s="122">
        <v>0.75401355734383302</v>
      </c>
      <c r="K77" s="122">
        <v>0.90919437867409258</v>
      </c>
      <c r="L77" s="122">
        <v>0.88789739722375538</v>
      </c>
      <c r="M77" s="122">
        <v>0.71797235508028834</v>
      </c>
      <c r="N77" s="122">
        <v>0.90451787066510736</v>
      </c>
      <c r="O77" s="122">
        <v>1.1258674520628489</v>
      </c>
      <c r="P77" s="122">
        <v>1.7030049625924357</v>
      </c>
      <c r="Q77" s="122">
        <v>1.8225241417333993</v>
      </c>
      <c r="R77" s="122">
        <v>2.0228213942948297</v>
      </c>
      <c r="S77" s="122">
        <v>1.5080436160901507</v>
      </c>
      <c r="T77" s="122">
        <v>1.4942938823707612</v>
      </c>
      <c r="U77" s="122">
        <v>1.3989980328515461</v>
      </c>
      <c r="V77" s="122">
        <v>1.4252139168434941</v>
      </c>
      <c r="W77" s="122">
        <v>2.0739690010660814</v>
      </c>
      <c r="DA77" s="130" t="s">
        <v>3322</v>
      </c>
    </row>
    <row r="78" spans="1:105" ht="12" customHeight="1" x14ac:dyDescent="0.25">
      <c r="A78" s="97" t="s">
        <v>192</v>
      </c>
      <c r="B78" s="98"/>
      <c r="C78" s="98">
        <v>5.2217385387602483E-2</v>
      </c>
      <c r="D78" s="98">
        <v>9.2647449996172443E-2</v>
      </c>
      <c r="E78" s="98">
        <v>0.16172807737258352</v>
      </c>
      <c r="F78" s="98">
        <v>0.15924400570620983</v>
      </c>
      <c r="G78" s="98">
        <v>0.24758623250900857</v>
      </c>
      <c r="H78" s="98">
        <v>0.15772011558758853</v>
      </c>
      <c r="I78" s="98">
        <v>4.9793993160808465E-2</v>
      </c>
      <c r="J78" s="98">
        <v>0.11448008979972073</v>
      </c>
      <c r="K78" s="98">
        <v>0.11966746630720851</v>
      </c>
      <c r="L78" s="98">
        <v>0.12347183224779559</v>
      </c>
      <c r="M78" s="98">
        <v>0.1112568444619511</v>
      </c>
      <c r="N78" s="98">
        <v>0.11901516978823032</v>
      </c>
      <c r="O78" s="98">
        <v>0.15679282928886737</v>
      </c>
      <c r="P78" s="98">
        <v>0.13670414067586401</v>
      </c>
      <c r="Q78" s="98">
        <v>0.1593350173180319</v>
      </c>
      <c r="R78" s="98">
        <v>0.18101889890626188</v>
      </c>
      <c r="S78" s="98">
        <v>0.17761699833342945</v>
      </c>
      <c r="T78" s="98">
        <v>0.17754088464787957</v>
      </c>
      <c r="U78" s="98">
        <v>0.1874392644373539</v>
      </c>
      <c r="V78" s="98">
        <v>0.20157631043671539</v>
      </c>
      <c r="W78" s="98">
        <v>0.25960371887189598</v>
      </c>
      <c r="DA78" s="63" t="s">
        <v>3323</v>
      </c>
    </row>
    <row r="79" spans="1:105" ht="12" customHeight="1" x14ac:dyDescent="0.25">
      <c r="A79" s="109" t="s">
        <v>120</v>
      </c>
      <c r="B79" s="33"/>
      <c r="C79" s="33">
        <v>1.0539518128051961</v>
      </c>
      <c r="D79" s="33">
        <v>1.1303496787678762</v>
      </c>
      <c r="E79" s="33">
        <v>1.4552293868510449</v>
      </c>
      <c r="F79" s="33">
        <v>1.3360516288833555</v>
      </c>
      <c r="G79" s="33">
        <v>1.6059253897252777</v>
      </c>
      <c r="H79" s="33">
        <v>1.1772127134463024</v>
      </c>
      <c r="I79" s="33">
        <v>0.59382829555513894</v>
      </c>
      <c r="J79" s="33">
        <v>0.63953346754411233</v>
      </c>
      <c r="K79" s="33">
        <v>0.7895269123668841</v>
      </c>
      <c r="L79" s="33">
        <v>0.76442556497595981</v>
      </c>
      <c r="M79" s="33">
        <v>0.60671551061833728</v>
      </c>
      <c r="N79" s="33">
        <v>0.78550270087687701</v>
      </c>
      <c r="O79" s="33">
        <v>0.96907462277398149</v>
      </c>
      <c r="P79" s="33">
        <v>1.5663008219165717</v>
      </c>
      <c r="Q79" s="33">
        <v>1.6631891244153674</v>
      </c>
      <c r="R79" s="33">
        <v>1.8418024953885677</v>
      </c>
      <c r="S79" s="33">
        <v>1.3304266177567212</v>
      </c>
      <c r="T79" s="33">
        <v>1.3167529977228816</v>
      </c>
      <c r="U79" s="33">
        <v>1.2115587684141922</v>
      </c>
      <c r="V79" s="33">
        <v>1.2236376064067787</v>
      </c>
      <c r="W79" s="33">
        <v>1.8143652821941856</v>
      </c>
      <c r="DA79" s="60" t="s">
        <v>3324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53.452817577128634</v>
      </c>
      <c r="D81" s="117">
        <f t="shared" si="28"/>
        <v>44.482442785819053</v>
      </c>
      <c r="E81" s="117">
        <f t="shared" si="28"/>
        <v>48.071812201379728</v>
      </c>
      <c r="F81" s="117">
        <f t="shared" si="28"/>
        <v>40.502701730689523</v>
      </c>
      <c r="G81" s="117">
        <f t="shared" si="28"/>
        <v>57.0446964671101</v>
      </c>
      <c r="H81" s="117">
        <f t="shared" si="28"/>
        <v>70.021097954941268</v>
      </c>
      <c r="I81" s="117">
        <f t="shared" si="28"/>
        <v>61.681511352296795</v>
      </c>
      <c r="J81" s="117">
        <f t="shared" si="28"/>
        <v>54.460346744018103</v>
      </c>
      <c r="K81" s="117">
        <f t="shared" si="28"/>
        <v>49.890530147886572</v>
      </c>
      <c r="L81" s="117">
        <f t="shared" si="28"/>
        <v>59.507484935126627</v>
      </c>
      <c r="M81" s="117">
        <f t="shared" si="28"/>
        <v>43.513789233329007</v>
      </c>
      <c r="N81" s="117">
        <f t="shared" si="28"/>
        <v>41.53173990910652</v>
      </c>
      <c r="O81" s="117">
        <f t="shared" si="28"/>
        <v>50.082800854177755</v>
      </c>
      <c r="P81" s="117">
        <f t="shared" si="28"/>
        <v>45.695208332891895</v>
      </c>
      <c r="Q81" s="117">
        <f t="shared" si="28"/>
        <v>26.833763058985653</v>
      </c>
      <c r="R81" s="117">
        <f t="shared" ref="R81:V81" si="29">R82+R85+R87+R100</f>
        <v>36.447357764395711</v>
      </c>
      <c r="S81" s="117">
        <f t="shared" si="29"/>
        <v>29.181470842221259</v>
      </c>
      <c r="T81" s="117">
        <f t="shared" si="29"/>
        <v>32.817854888131265</v>
      </c>
      <c r="U81" s="117">
        <f t="shared" si="29"/>
        <v>27.991079593504129</v>
      </c>
      <c r="V81" s="117">
        <f t="shared" si="29"/>
        <v>37.322598784545342</v>
      </c>
      <c r="W81" s="117">
        <f t="shared" ref="W81" si="30">W82+W85+W87+W100</f>
        <v>82.337743952519375</v>
      </c>
      <c r="DA81" s="129" t="s">
        <v>3325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46.049424725563085</v>
      </c>
      <c r="D82" s="122">
        <f t="shared" si="31"/>
        <v>37.12974360414583</v>
      </c>
      <c r="E82" s="122">
        <f t="shared" si="31"/>
        <v>40.798607174867783</v>
      </c>
      <c r="F82" s="122">
        <f t="shared" si="31"/>
        <v>33.729633521302951</v>
      </c>
      <c r="G82" s="122">
        <f t="shared" si="31"/>
        <v>47.890159045107687</v>
      </c>
      <c r="H82" s="122">
        <f t="shared" si="31"/>
        <v>58.265716750824474</v>
      </c>
      <c r="I82" s="122">
        <f t="shared" si="31"/>
        <v>50.434184906574281</v>
      </c>
      <c r="J82" s="122">
        <f t="shared" si="31"/>
        <v>44.046233231147021</v>
      </c>
      <c r="K82" s="122">
        <f t="shared" si="31"/>
        <v>39.745081093897532</v>
      </c>
      <c r="L82" s="122">
        <f t="shared" si="31"/>
        <v>48.585552819057199</v>
      </c>
      <c r="M82" s="122">
        <f t="shared" si="31"/>
        <v>34.362043230228181</v>
      </c>
      <c r="N82" s="122">
        <f t="shared" si="31"/>
        <v>32.500446229697246</v>
      </c>
      <c r="O82" s="122">
        <f t="shared" si="31"/>
        <v>40.440098655359535</v>
      </c>
      <c r="P82" s="122">
        <f t="shared" si="31"/>
        <v>34.416316266802923</v>
      </c>
      <c r="Q82" s="122">
        <f t="shared" si="31"/>
        <v>19.733914070449522</v>
      </c>
      <c r="R82" s="122">
        <f t="shared" ref="R82:V82" si="32">SUM(R83:R84)</f>
        <v>28.199226093988397</v>
      </c>
      <c r="S82" s="122">
        <f t="shared" si="32"/>
        <v>22.876916059878958</v>
      </c>
      <c r="T82" s="122">
        <f t="shared" si="32"/>
        <v>25.303561690495211</v>
      </c>
      <c r="U82" s="122">
        <f t="shared" si="32"/>
        <v>20.713851832121634</v>
      </c>
      <c r="V82" s="122">
        <f t="shared" si="32"/>
        <v>27.536255829860771</v>
      </c>
      <c r="W82" s="122">
        <f t="shared" ref="W82" si="33">SUM(W83:W84)</f>
        <v>65.360171341976411</v>
      </c>
      <c r="DA82" s="130" t="s">
        <v>3326</v>
      </c>
    </row>
    <row r="83" spans="1:105" ht="12" customHeight="1" x14ac:dyDescent="0.25">
      <c r="A83" s="97" t="s">
        <v>204</v>
      </c>
      <c r="B83" s="98"/>
      <c r="C83" s="98">
        <v>45.74568753900472</v>
      </c>
      <c r="D83" s="98">
        <v>36.887817842646051</v>
      </c>
      <c r="E83" s="98">
        <v>40.534063393039496</v>
      </c>
      <c r="F83" s="98">
        <v>33.51368174241032</v>
      </c>
      <c r="G83" s="98">
        <v>47.614407491553791</v>
      </c>
      <c r="H83" s="98">
        <v>57.921848672466382</v>
      </c>
      <c r="I83" s="98">
        <v>50.141513394744251</v>
      </c>
      <c r="J83" s="98">
        <v>43.789185170667189</v>
      </c>
      <c r="K83" s="98">
        <v>39.511103236345448</v>
      </c>
      <c r="L83" s="98">
        <v>48.296763689330056</v>
      </c>
      <c r="M83" s="98">
        <v>34.156621732589869</v>
      </c>
      <c r="N83" s="98">
        <v>32.305334050323133</v>
      </c>
      <c r="O83" s="98">
        <v>40.196941140007915</v>
      </c>
      <c r="P83" s="98">
        <v>34.209105311710324</v>
      </c>
      <c r="Q83" s="98">
        <v>19.614691221013501</v>
      </c>
      <c r="R83" s="98">
        <v>28.027034269086954</v>
      </c>
      <c r="S83" s="98">
        <v>22.735365798929628</v>
      </c>
      <c r="T83" s="98">
        <v>25.144805928399432</v>
      </c>
      <c r="U83" s="98">
        <v>20.582166010544203</v>
      </c>
      <c r="V83" s="98">
        <v>27.359211891918079</v>
      </c>
      <c r="W83" s="98">
        <v>64.935877080658329</v>
      </c>
      <c r="DA83" s="63" t="s">
        <v>3327</v>
      </c>
    </row>
    <row r="84" spans="1:105" ht="12" customHeight="1" x14ac:dyDescent="0.25">
      <c r="A84" s="97" t="s">
        <v>53</v>
      </c>
      <c r="B84" s="98"/>
      <c r="C84" s="98">
        <v>0.30373718655836374</v>
      </c>
      <c r="D84" s="98">
        <v>0.24192576149978084</v>
      </c>
      <c r="E84" s="98">
        <v>0.26454378182828753</v>
      </c>
      <c r="F84" s="98">
        <v>0.2159517788926297</v>
      </c>
      <c r="G84" s="98">
        <v>0.27575155355389297</v>
      </c>
      <c r="H84" s="98">
        <v>0.34386807835809441</v>
      </c>
      <c r="I84" s="98">
        <v>0.29267151183003109</v>
      </c>
      <c r="J84" s="98">
        <v>0.25704806047983259</v>
      </c>
      <c r="K84" s="98">
        <v>0.233977857552081</v>
      </c>
      <c r="L84" s="98">
        <v>0.28878912972714493</v>
      </c>
      <c r="M84" s="98">
        <v>0.20542149763831039</v>
      </c>
      <c r="N84" s="98">
        <v>0.19511217937411637</v>
      </c>
      <c r="O84" s="98">
        <v>0.24315751535162272</v>
      </c>
      <c r="P84" s="98">
        <v>0.20721095509259743</v>
      </c>
      <c r="Q84" s="98">
        <v>0.11922284943602253</v>
      </c>
      <c r="R84" s="98">
        <v>0.17219182490144458</v>
      </c>
      <c r="S84" s="98">
        <v>0.14155026094932946</v>
      </c>
      <c r="T84" s="98">
        <v>0.15875576209578038</v>
      </c>
      <c r="U84" s="98">
        <v>0.1316858215774305</v>
      </c>
      <c r="V84" s="98">
        <v>0.17704393794269355</v>
      </c>
      <c r="W84" s="98">
        <v>0.42429426131807646</v>
      </c>
      <c r="DA84" s="63" t="s">
        <v>3328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4.1976076722301872E-3</v>
      </c>
      <c r="D85" s="122">
        <f t="shared" si="34"/>
        <v>2.3470873029289869E-3</v>
      </c>
      <c r="E85" s="122">
        <f t="shared" si="34"/>
        <v>6.2576993173982165E-3</v>
      </c>
      <c r="F85" s="122">
        <f t="shared" si="34"/>
        <v>4.2937298253945908E-3</v>
      </c>
      <c r="G85" s="122">
        <f t="shared" si="34"/>
        <v>5.5513468089202827E-3</v>
      </c>
      <c r="H85" s="122">
        <f t="shared" si="34"/>
        <v>8.6457603992110155E-3</v>
      </c>
      <c r="I85" s="122">
        <f t="shared" si="34"/>
        <v>8.3795188485027497E-3</v>
      </c>
      <c r="J85" s="122">
        <f t="shared" si="34"/>
        <v>5.3115274167987187E-3</v>
      </c>
      <c r="K85" s="122">
        <f t="shared" si="34"/>
        <v>3.236735132818276E-3</v>
      </c>
      <c r="L85" s="122">
        <f t="shared" si="34"/>
        <v>5.4233692091421723E-3</v>
      </c>
      <c r="M85" s="122">
        <f t="shared" si="34"/>
        <v>3.8774106555106514E-3</v>
      </c>
      <c r="N85" s="122">
        <f t="shared" si="34"/>
        <v>2.4619610456063732E-3</v>
      </c>
      <c r="O85" s="122">
        <f t="shared" si="34"/>
        <v>5.5276363048486358E-3</v>
      </c>
      <c r="P85" s="122">
        <f t="shared" si="34"/>
        <v>1.664930407180839E-3</v>
      </c>
      <c r="Q85" s="122">
        <f t="shared" si="34"/>
        <v>1.6198922714851104E-3</v>
      </c>
      <c r="R85" s="122">
        <f t="shared" si="34"/>
        <v>2.4548066674956555E-3</v>
      </c>
      <c r="S85" s="122">
        <f t="shared" si="34"/>
        <v>4.6740918011465953E-3</v>
      </c>
      <c r="T85" s="122">
        <f t="shared" si="34"/>
        <v>3.6179985805973587E-3</v>
      </c>
      <c r="U85" s="122">
        <f t="shared" si="34"/>
        <v>5.4359562891677475E-3</v>
      </c>
      <c r="V85" s="122">
        <f t="shared" si="34"/>
        <v>9.345089686777627E-3</v>
      </c>
      <c r="W85" s="122">
        <f t="shared" si="34"/>
        <v>1.2035477178963118E-2</v>
      </c>
      <c r="DA85" s="130" t="s">
        <v>3329</v>
      </c>
    </row>
    <row r="86" spans="1:105" ht="12" customHeight="1" x14ac:dyDescent="0.25">
      <c r="A86" s="97" t="s">
        <v>53</v>
      </c>
      <c r="B86" s="98"/>
      <c r="C86" s="98">
        <v>4.1976076722301872E-3</v>
      </c>
      <c r="D86" s="98">
        <v>2.3470873029289869E-3</v>
      </c>
      <c r="E86" s="98">
        <v>6.2576993173982165E-3</v>
      </c>
      <c r="F86" s="98">
        <v>4.2937298253945908E-3</v>
      </c>
      <c r="G86" s="98">
        <v>5.5513468089202827E-3</v>
      </c>
      <c r="H86" s="98">
        <v>8.6457603992110155E-3</v>
      </c>
      <c r="I86" s="98">
        <v>8.3795188485027497E-3</v>
      </c>
      <c r="J86" s="98">
        <v>5.3115274167987187E-3</v>
      </c>
      <c r="K86" s="98">
        <v>3.236735132818276E-3</v>
      </c>
      <c r="L86" s="98">
        <v>5.4233692091421723E-3</v>
      </c>
      <c r="M86" s="98">
        <v>3.8774106555106514E-3</v>
      </c>
      <c r="N86" s="98">
        <v>2.4619610456063732E-3</v>
      </c>
      <c r="O86" s="98">
        <v>5.5276363048486358E-3</v>
      </c>
      <c r="P86" s="98">
        <v>1.664930407180839E-3</v>
      </c>
      <c r="Q86" s="98">
        <v>1.6198922714851104E-3</v>
      </c>
      <c r="R86" s="98">
        <v>2.4548066674956555E-3</v>
      </c>
      <c r="S86" s="98">
        <v>4.6740918011465953E-3</v>
      </c>
      <c r="T86" s="98">
        <v>3.6179985805973587E-3</v>
      </c>
      <c r="U86" s="98">
        <v>5.4359562891677475E-3</v>
      </c>
      <c r="V86" s="98">
        <v>9.345089686777627E-3</v>
      </c>
      <c r="W86" s="98">
        <v>1.2035477178963118E-2</v>
      </c>
      <c r="DA86" s="63" t="s">
        <v>3330</v>
      </c>
    </row>
    <row r="87" spans="1:105" ht="12" customHeight="1" x14ac:dyDescent="0.25">
      <c r="A87" s="121" t="s">
        <v>55</v>
      </c>
      <c r="B87" s="122"/>
      <c r="C87" s="122">
        <v>6.3980617971702429</v>
      </c>
      <c r="D87" s="122">
        <v>6.3424818171581236</v>
      </c>
      <c r="E87" s="122">
        <v>6.2601022095313912</v>
      </c>
      <c r="F87" s="122">
        <v>5.7689672455151371</v>
      </c>
      <c r="G87" s="122">
        <v>7.934000575095622</v>
      </c>
      <c r="H87" s="122">
        <v>10.029910190248302</v>
      </c>
      <c r="I87" s="122">
        <v>9.8219735268435358</v>
      </c>
      <c r="J87" s="122">
        <v>8.9509376140210151</v>
      </c>
      <c r="K87" s="122">
        <v>8.445089604942293</v>
      </c>
      <c r="L87" s="122">
        <v>9.1706336643418389</v>
      </c>
      <c r="M87" s="122">
        <v>7.6766848466426696</v>
      </c>
      <c r="N87" s="122">
        <v>7.5694134119167638</v>
      </c>
      <c r="O87" s="122">
        <v>8.0889016089169612</v>
      </c>
      <c r="P87" s="122">
        <v>9.4338707427370423</v>
      </c>
      <c r="Q87" s="122">
        <v>5.9558494499079222</v>
      </c>
      <c r="R87" s="122">
        <v>6.8653426573056997</v>
      </c>
      <c r="S87" s="122">
        <v>5.2055840738041743</v>
      </c>
      <c r="T87" s="122">
        <v>6.1953595865440168</v>
      </c>
      <c r="U87" s="122">
        <v>5.9838974408747134</v>
      </c>
      <c r="V87" s="122">
        <v>8.063290896720412</v>
      </c>
      <c r="W87" s="122">
        <v>14.006027807174684</v>
      </c>
      <c r="DA87" s="130" t="s">
        <v>3331</v>
      </c>
    </row>
    <row r="88" spans="1:105" ht="12" customHeight="1" x14ac:dyDescent="0.25">
      <c r="A88" s="97" t="s">
        <v>132</v>
      </c>
      <c r="B88" s="98"/>
      <c r="C88" s="98">
        <v>1.666419665423635</v>
      </c>
      <c r="D88" s="98">
        <v>1.4240581108107979</v>
      </c>
      <c r="E88" s="98">
        <v>1.3094966123260285</v>
      </c>
      <c r="F88" s="98">
        <v>1.4020702883155509</v>
      </c>
      <c r="G88" s="98">
        <v>2.3090559342341987</v>
      </c>
      <c r="H88" s="98">
        <v>3.0517078195353644</v>
      </c>
      <c r="I88" s="98">
        <v>4.7673883091657716</v>
      </c>
      <c r="J88" s="98">
        <v>4.901145635972032</v>
      </c>
      <c r="K88" s="98">
        <v>3.8491674735658887</v>
      </c>
      <c r="L88" s="98">
        <v>3.987239904674313</v>
      </c>
      <c r="M88" s="98">
        <v>3.5330699704235711</v>
      </c>
      <c r="N88" s="98">
        <v>3.452580788325152</v>
      </c>
      <c r="O88" s="98">
        <v>2.6398139732822798</v>
      </c>
      <c r="P88" s="98">
        <v>1.6340288768663453</v>
      </c>
      <c r="Q88" s="98">
        <v>1.1371003072506978</v>
      </c>
      <c r="R88" s="98">
        <v>1.4107029919089158</v>
      </c>
      <c r="S88" s="98">
        <v>1.9750831788323142</v>
      </c>
      <c r="T88" s="98">
        <v>2.743371346912248</v>
      </c>
      <c r="U88" s="98">
        <v>2.8120216266740004</v>
      </c>
      <c r="V88" s="98">
        <v>3.4756682291773009</v>
      </c>
      <c r="W88" s="98">
        <v>4.495073705116206</v>
      </c>
      <c r="DA88" s="63" t="s">
        <v>3332</v>
      </c>
    </row>
    <row r="89" spans="1:105" ht="12" customHeight="1" x14ac:dyDescent="0.25">
      <c r="A89" s="97" t="s">
        <v>131</v>
      </c>
      <c r="B89" s="98"/>
      <c r="C89" s="98">
        <v>4.9382363936598273E-3</v>
      </c>
      <c r="D89" s="98">
        <v>3.0619100499119675E-3</v>
      </c>
      <c r="E89" s="98">
        <v>5.4561089984355958E-3</v>
      </c>
      <c r="F89" s="98">
        <v>7.1151389139656653E-3</v>
      </c>
      <c r="G89" s="98">
        <v>1.8111249993353555E-2</v>
      </c>
      <c r="H89" s="98">
        <v>2.6316412250210135E-2</v>
      </c>
      <c r="I89" s="98">
        <v>2.0183661513403499E-2</v>
      </c>
      <c r="J89" s="98">
        <v>2.1574255541906999E-2</v>
      </c>
      <c r="K89" s="98">
        <v>5.5868056346364367E-2</v>
      </c>
      <c r="L89" s="98">
        <v>2.7880021649206797E-2</v>
      </c>
      <c r="M89" s="98">
        <v>2.3717529614672543E-2</v>
      </c>
      <c r="N89" s="98">
        <v>1.875440749380488E-2</v>
      </c>
      <c r="O89" s="98">
        <v>1.0204899747842651E-2</v>
      </c>
      <c r="P89" s="98">
        <v>2.1050070746992878E-2</v>
      </c>
      <c r="Q89" s="98">
        <v>6.5498309771323138E-3</v>
      </c>
      <c r="R89" s="98">
        <v>0</v>
      </c>
      <c r="S89" s="98">
        <v>1.0120165530860939E-2</v>
      </c>
      <c r="T89" s="98">
        <v>1.5895305454999134E-2</v>
      </c>
      <c r="U89" s="98">
        <v>1.9310017180444693E-2</v>
      </c>
      <c r="V89" s="98">
        <v>2.7908312626716024E-2</v>
      </c>
      <c r="W89" s="98">
        <v>2.3100827721405988E-2</v>
      </c>
      <c r="DA89" s="63" t="s">
        <v>3333</v>
      </c>
    </row>
    <row r="90" spans="1:105" ht="12" customHeight="1" x14ac:dyDescent="0.25">
      <c r="A90" s="100" t="s">
        <v>204</v>
      </c>
      <c r="B90" s="101"/>
      <c r="C90" s="101">
        <v>2.3767678594561648E-3</v>
      </c>
      <c r="D90" s="101">
        <v>1.4610352713446465E-3</v>
      </c>
      <c r="E90" s="101">
        <v>2.5563428435085335E-3</v>
      </c>
      <c r="F90" s="101">
        <v>3.2909039979749448E-3</v>
      </c>
      <c r="G90" s="101">
        <v>8.2898023059040128E-3</v>
      </c>
      <c r="H90" s="101">
        <v>1.0139985091536035E-2</v>
      </c>
      <c r="I90" s="101">
        <v>8.0584492021278983E-3</v>
      </c>
      <c r="J90" s="101">
        <v>9.1700776853735656E-3</v>
      </c>
      <c r="K90" s="101">
        <v>2.3966605883347755E-2</v>
      </c>
      <c r="L90" s="101">
        <v>1.0545674385135475E-2</v>
      </c>
      <c r="M90" s="101">
        <v>9.6543136869224819E-3</v>
      </c>
      <c r="N90" s="101">
        <v>7.4483732637816193E-3</v>
      </c>
      <c r="O90" s="101">
        <v>3.470308247111995E-3</v>
      </c>
      <c r="P90" s="101">
        <v>7.2558897875374716E-3</v>
      </c>
      <c r="Q90" s="101">
        <v>1.7829964831630495E-3</v>
      </c>
      <c r="R90" s="101">
        <v>0</v>
      </c>
      <c r="S90" s="101">
        <v>2.8504141827999725E-3</v>
      </c>
      <c r="T90" s="101">
        <v>5.0573833229039869E-3</v>
      </c>
      <c r="U90" s="101">
        <v>6.253678439855824E-3</v>
      </c>
      <c r="V90" s="101">
        <v>9.2344963920970562E-3</v>
      </c>
      <c r="W90" s="101">
        <v>7.9502041657634279E-3</v>
      </c>
      <c r="DA90" s="131" t="s">
        <v>3334</v>
      </c>
    </row>
    <row r="91" spans="1:105" ht="12" customHeight="1" x14ac:dyDescent="0.25">
      <c r="A91" s="103" t="s">
        <v>52</v>
      </c>
      <c r="B91" s="104"/>
      <c r="C91" s="104">
        <v>2.5614685342036625E-3</v>
      </c>
      <c r="D91" s="104">
        <v>1.600874778567321E-3</v>
      </c>
      <c r="E91" s="104">
        <v>2.8997661549270619E-3</v>
      </c>
      <c r="F91" s="104">
        <v>3.8242349159907205E-3</v>
      </c>
      <c r="G91" s="104">
        <v>9.8214476874495422E-3</v>
      </c>
      <c r="H91" s="104">
        <v>1.6176427158674102E-2</v>
      </c>
      <c r="I91" s="104">
        <v>1.2125212311275601E-2</v>
      </c>
      <c r="J91" s="104">
        <v>1.2404177856533432E-2</v>
      </c>
      <c r="K91" s="104">
        <v>3.1901450463016609E-2</v>
      </c>
      <c r="L91" s="104">
        <v>1.733434726407132E-2</v>
      </c>
      <c r="M91" s="104">
        <v>1.4063215927750061E-2</v>
      </c>
      <c r="N91" s="104">
        <v>1.1306034230023262E-2</v>
      </c>
      <c r="O91" s="104">
        <v>6.7345915007306556E-3</v>
      </c>
      <c r="P91" s="104">
        <v>1.3794180959455407E-2</v>
      </c>
      <c r="Q91" s="104">
        <v>4.7668344939692641E-3</v>
      </c>
      <c r="R91" s="104">
        <v>0</v>
      </c>
      <c r="S91" s="104">
        <v>7.2697513480609668E-3</v>
      </c>
      <c r="T91" s="104">
        <v>1.0837922132095149E-2</v>
      </c>
      <c r="U91" s="104">
        <v>1.3056338740588867E-2</v>
      </c>
      <c r="V91" s="104">
        <v>1.8673816234618966E-2</v>
      </c>
      <c r="W91" s="104">
        <v>1.515062355564256E-2</v>
      </c>
      <c r="DA91" s="132" t="s">
        <v>3335</v>
      </c>
    </row>
    <row r="92" spans="1:105" ht="12" customHeight="1" x14ac:dyDescent="0.25">
      <c r="A92" s="106" t="s">
        <v>124</v>
      </c>
      <c r="B92" s="101"/>
      <c r="C92" s="101">
        <v>2.0578416820601658E-2</v>
      </c>
      <c r="D92" s="101">
        <v>5.4107039661702216E-2</v>
      </c>
      <c r="E92" s="101">
        <v>0.10542162013961544</v>
      </c>
      <c r="F92" s="101">
        <v>0.18107697365362405</v>
      </c>
      <c r="G92" s="101">
        <v>0.36273593886851091</v>
      </c>
      <c r="H92" s="101">
        <v>0.28618294213969003</v>
      </c>
      <c r="I92" s="101">
        <v>0.11894891810945897</v>
      </c>
      <c r="J92" s="101">
        <v>2.3101192870754877E-2</v>
      </c>
      <c r="K92" s="101">
        <v>6.8429312488615585E-2</v>
      </c>
      <c r="L92" s="101">
        <v>6.4741732178558956E-2</v>
      </c>
      <c r="M92" s="101">
        <v>2.1233735016740876E-2</v>
      </c>
      <c r="N92" s="101">
        <v>7.2692890531152368E-2</v>
      </c>
      <c r="O92" s="101">
        <v>0.10562805434541088</v>
      </c>
      <c r="P92" s="101">
        <v>0.10639785667399944</v>
      </c>
      <c r="Q92" s="101">
        <v>4.6349760443578122E-2</v>
      </c>
      <c r="R92" s="101">
        <v>2.1010474422511805E-2</v>
      </c>
      <c r="S92" s="101">
        <v>3.3776992031348083E-2</v>
      </c>
      <c r="T92" s="101">
        <v>3.0004552982459371E-2</v>
      </c>
      <c r="U92" s="101">
        <v>3.5970538285805757E-2</v>
      </c>
      <c r="V92" s="101">
        <v>5.3177639434178678E-2</v>
      </c>
      <c r="W92" s="101">
        <v>0.13369400614835361</v>
      </c>
      <c r="DA92" s="131" t="s">
        <v>3336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1.8704747569019061E-4</v>
      </c>
      <c r="F93" s="104">
        <v>5.6128060136583532E-4</v>
      </c>
      <c r="G93" s="104">
        <v>2.3719670234683679E-3</v>
      </c>
      <c r="H93" s="104">
        <v>9.7945963682030766E-4</v>
      </c>
      <c r="I93" s="104">
        <v>6.3189127927327994E-4</v>
      </c>
      <c r="J93" s="104">
        <v>4.6644514225899734E-4</v>
      </c>
      <c r="K93" s="104">
        <v>0</v>
      </c>
      <c r="L93" s="104">
        <v>2.0137287630118511E-4</v>
      </c>
      <c r="M93" s="104">
        <v>4.396272498372969E-4</v>
      </c>
      <c r="N93" s="104">
        <v>8.8129750873207032E-4</v>
      </c>
      <c r="O93" s="104">
        <v>8.1522779494975313E-4</v>
      </c>
      <c r="P93" s="104">
        <v>1.0802233040579012E-3</v>
      </c>
      <c r="Q93" s="104">
        <v>6.4495783765371206E-4</v>
      </c>
      <c r="R93" s="104">
        <v>0</v>
      </c>
      <c r="S93" s="104">
        <v>0</v>
      </c>
      <c r="T93" s="104">
        <v>1.8153239685842913E-4</v>
      </c>
      <c r="U93" s="104">
        <v>3.6636098664220786E-4</v>
      </c>
      <c r="V93" s="104">
        <v>5.2970819561569372E-4</v>
      </c>
      <c r="W93" s="104">
        <v>1.8107846377657106E-3</v>
      </c>
      <c r="DA93" s="132" t="s">
        <v>3337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9.0518012962754991E-5</v>
      </c>
      <c r="F94" s="98">
        <v>2.705994701702286E-4</v>
      </c>
      <c r="G94" s="98">
        <v>1.1467871902146902E-3</v>
      </c>
      <c r="H94" s="98">
        <v>4.0395656511231287E-4</v>
      </c>
      <c r="I94" s="98">
        <v>2.7243799115395057E-4</v>
      </c>
      <c r="J94" s="98">
        <v>2.1571607957007348E-4</v>
      </c>
      <c r="K94" s="98">
        <v>0</v>
      </c>
      <c r="L94" s="98">
        <v>8.4003192315916625E-5</v>
      </c>
      <c r="M94" s="98">
        <v>1.9698575495099787E-4</v>
      </c>
      <c r="N94" s="98">
        <v>3.833603474933207E-4</v>
      </c>
      <c r="O94" s="98">
        <v>3.010903091349595E-4</v>
      </c>
      <c r="P94" s="98">
        <v>3.966756408622614E-4</v>
      </c>
      <c r="Q94" s="98">
        <v>1.855280872976085E-4</v>
      </c>
      <c r="R94" s="98">
        <v>0</v>
      </c>
      <c r="S94" s="98">
        <v>0</v>
      </c>
      <c r="T94" s="98">
        <v>6.065090372783858E-5</v>
      </c>
      <c r="U94" s="98">
        <v>1.2318771538271636E-4</v>
      </c>
      <c r="V94" s="98">
        <v>1.805467662342863E-4</v>
      </c>
      <c r="W94" s="98">
        <v>6.5526091485127661E-4</v>
      </c>
      <c r="DA94" s="63" t="s">
        <v>3338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9.652946272743563E-5</v>
      </c>
      <c r="F95" s="98">
        <v>2.9068113119560667E-4</v>
      </c>
      <c r="G95" s="98">
        <v>1.2251798332536775E-3</v>
      </c>
      <c r="H95" s="98">
        <v>5.7550307170799479E-4</v>
      </c>
      <c r="I95" s="98">
        <v>3.5945328811932937E-4</v>
      </c>
      <c r="J95" s="98">
        <v>2.5072906268892387E-4</v>
      </c>
      <c r="K95" s="98">
        <v>0</v>
      </c>
      <c r="L95" s="98">
        <v>1.173696839852685E-4</v>
      </c>
      <c r="M95" s="98">
        <v>2.4264149488629902E-4</v>
      </c>
      <c r="N95" s="98">
        <v>4.9793716123874962E-4</v>
      </c>
      <c r="O95" s="98">
        <v>5.1413748581479357E-4</v>
      </c>
      <c r="P95" s="98">
        <v>6.8354766319563985E-4</v>
      </c>
      <c r="Q95" s="98">
        <v>4.594297503561035E-4</v>
      </c>
      <c r="R95" s="98">
        <v>0</v>
      </c>
      <c r="S95" s="98">
        <v>0</v>
      </c>
      <c r="T95" s="98">
        <v>1.2088149313059054E-4</v>
      </c>
      <c r="U95" s="98">
        <v>2.4317327125949147E-4</v>
      </c>
      <c r="V95" s="98">
        <v>3.4916142938140745E-4</v>
      </c>
      <c r="W95" s="98">
        <v>1.1555237229144339E-3</v>
      </c>
      <c r="DA95" s="63" t="s">
        <v>3339</v>
      </c>
    </row>
    <row r="96" spans="1:105" ht="12" customHeight="1" x14ac:dyDescent="0.25">
      <c r="A96" s="106" t="s">
        <v>122</v>
      </c>
      <c r="B96" s="101"/>
      <c r="C96" s="101">
        <v>3.6418633450549005</v>
      </c>
      <c r="D96" s="101">
        <v>3.8647543898212753</v>
      </c>
      <c r="E96" s="101">
        <v>3.4205407143017195</v>
      </c>
      <c r="F96" s="101">
        <v>2.617899414896252</v>
      </c>
      <c r="G96" s="101">
        <v>2.6636528190419853</v>
      </c>
      <c r="H96" s="101">
        <v>3.9539319473352115</v>
      </c>
      <c r="I96" s="101">
        <v>3.5181828347176678</v>
      </c>
      <c r="J96" s="101">
        <v>2.3784099228511724</v>
      </c>
      <c r="K96" s="101">
        <v>0.58855879528419552</v>
      </c>
      <c r="L96" s="101">
        <v>3.1874345834875761</v>
      </c>
      <c r="M96" s="101">
        <v>2.4122848382545459</v>
      </c>
      <c r="N96" s="101">
        <v>2.2666582814711167</v>
      </c>
      <c r="O96" s="101">
        <v>2.9583650507505608</v>
      </c>
      <c r="P96" s="101">
        <v>4.8009920977493046</v>
      </c>
      <c r="Q96" s="101">
        <v>2.9034879176112103</v>
      </c>
      <c r="R96" s="101">
        <v>3.0390094012577427</v>
      </c>
      <c r="S96" s="101">
        <v>1.5441986408996649</v>
      </c>
      <c r="T96" s="101">
        <v>2.1022602220409201</v>
      </c>
      <c r="U96" s="101">
        <v>1.7237944623431738</v>
      </c>
      <c r="V96" s="101">
        <v>2.5648814535183435</v>
      </c>
      <c r="W96" s="101">
        <v>5.4850508358669616</v>
      </c>
      <c r="DA96" s="131" t="s">
        <v>3340</v>
      </c>
    </row>
    <row r="97" spans="1:105" ht="12" customHeight="1" x14ac:dyDescent="0.25">
      <c r="A97" s="107" t="s">
        <v>121</v>
      </c>
      <c r="B97" s="104"/>
      <c r="C97" s="104">
        <v>1.0642621334774467</v>
      </c>
      <c r="D97" s="104">
        <v>0.99650036681443543</v>
      </c>
      <c r="E97" s="104">
        <v>1.4190001062899018</v>
      </c>
      <c r="F97" s="104">
        <v>1.560244149134379</v>
      </c>
      <c r="G97" s="104">
        <v>2.5780726659341049</v>
      </c>
      <c r="H97" s="104">
        <v>2.7107916093510047</v>
      </c>
      <c r="I97" s="104">
        <v>1.3966379120579608</v>
      </c>
      <c r="J97" s="104">
        <v>1.6262401616428908</v>
      </c>
      <c r="K97" s="104">
        <v>3.8830659672572292</v>
      </c>
      <c r="L97" s="104">
        <v>1.903136049475882</v>
      </c>
      <c r="M97" s="104">
        <v>1.6859391460833024</v>
      </c>
      <c r="N97" s="104">
        <v>1.7578457465868054</v>
      </c>
      <c r="O97" s="104">
        <v>2.3740744029959178</v>
      </c>
      <c r="P97" s="104">
        <v>2.8703216173963417</v>
      </c>
      <c r="Q97" s="104">
        <v>1.8617166757876502</v>
      </c>
      <c r="R97" s="104">
        <v>2.3946197897165296</v>
      </c>
      <c r="S97" s="104">
        <v>1.6424050965099861</v>
      </c>
      <c r="T97" s="104">
        <v>1.3036466267565321</v>
      </c>
      <c r="U97" s="104">
        <v>1.3924344354046467</v>
      </c>
      <c r="V97" s="104">
        <v>1.9411255537682581</v>
      </c>
      <c r="W97" s="104">
        <v>3.8672976476839906</v>
      </c>
      <c r="DA97" s="132" t="s">
        <v>3341</v>
      </c>
    </row>
    <row r="98" spans="1:105" ht="12" customHeight="1" x14ac:dyDescent="0.25">
      <c r="A98" s="108" t="s">
        <v>53</v>
      </c>
      <c r="B98" s="98"/>
      <c r="C98" s="98">
        <v>0.4891045247456689</v>
      </c>
      <c r="D98" s="98">
        <v>0.45876227172360701</v>
      </c>
      <c r="E98" s="98">
        <v>0.64787105772558584</v>
      </c>
      <c r="F98" s="98">
        <v>0.71055392734964196</v>
      </c>
      <c r="G98" s="98">
        <v>1.1738612904777046</v>
      </c>
      <c r="H98" s="98">
        <v>1.0492159283175557</v>
      </c>
      <c r="I98" s="98">
        <v>0.56585747244302764</v>
      </c>
      <c r="J98" s="98">
        <v>0.70817865848197381</v>
      </c>
      <c r="K98" s="98">
        <v>1.7247981687593306</v>
      </c>
      <c r="L98" s="98">
        <v>0.75566120362129707</v>
      </c>
      <c r="M98" s="98">
        <v>0.72001828765406017</v>
      </c>
      <c r="N98" s="98">
        <v>0.73693027834575109</v>
      </c>
      <c r="O98" s="98">
        <v>0.86170632760835986</v>
      </c>
      <c r="P98" s="98">
        <v>1.041686348812098</v>
      </c>
      <c r="Q98" s="98">
        <v>0.53774458662743319</v>
      </c>
      <c r="R98" s="98">
        <v>0.62384734016280186</v>
      </c>
      <c r="S98" s="98">
        <v>0.49668147239890054</v>
      </c>
      <c r="T98" s="98">
        <v>0.44617203697290458</v>
      </c>
      <c r="U98" s="98">
        <v>0.48814714938714499</v>
      </c>
      <c r="V98" s="98">
        <v>0.69539870309692464</v>
      </c>
      <c r="W98" s="98">
        <v>1.442139225424323</v>
      </c>
      <c r="DA98" s="63" t="s">
        <v>3342</v>
      </c>
    </row>
    <row r="99" spans="1:105" ht="12" customHeight="1" x14ac:dyDescent="0.25">
      <c r="A99" s="108" t="s">
        <v>52</v>
      </c>
      <c r="B99" s="98"/>
      <c r="C99" s="98">
        <v>0.57515760873177779</v>
      </c>
      <c r="D99" s="98">
        <v>0.53773809509082848</v>
      </c>
      <c r="E99" s="98">
        <v>0.77112904856431586</v>
      </c>
      <c r="F99" s="98">
        <v>0.84969022178473719</v>
      </c>
      <c r="G99" s="98">
        <v>1.4042113754564001</v>
      </c>
      <c r="H99" s="98">
        <v>1.6615756810334492</v>
      </c>
      <c r="I99" s="98">
        <v>0.83078043961493309</v>
      </c>
      <c r="J99" s="98">
        <v>0.91806150316091706</v>
      </c>
      <c r="K99" s="98">
        <v>2.1582677984978984</v>
      </c>
      <c r="L99" s="98">
        <v>1.1474748458545849</v>
      </c>
      <c r="M99" s="98">
        <v>0.96592085842924225</v>
      </c>
      <c r="N99" s="98">
        <v>1.0209154682410542</v>
      </c>
      <c r="O99" s="98">
        <v>1.5123680753875581</v>
      </c>
      <c r="P99" s="98">
        <v>1.828635268584244</v>
      </c>
      <c r="Q99" s="98">
        <v>1.3239720891602171</v>
      </c>
      <c r="R99" s="98">
        <v>1.7707724495537278</v>
      </c>
      <c r="S99" s="98">
        <v>1.1457236241110855</v>
      </c>
      <c r="T99" s="98">
        <v>0.85747458978362756</v>
      </c>
      <c r="U99" s="98">
        <v>0.90428728601750163</v>
      </c>
      <c r="V99" s="98">
        <v>1.2457268506713335</v>
      </c>
      <c r="W99" s="98">
        <v>2.4251584222596674</v>
      </c>
      <c r="DA99" s="63" t="s">
        <v>3343</v>
      </c>
    </row>
    <row r="100" spans="1:105" ht="12" customHeight="1" x14ac:dyDescent="0.25">
      <c r="A100" s="121" t="s">
        <v>54</v>
      </c>
      <c r="B100" s="122"/>
      <c r="C100" s="122">
        <v>1.0011334467230761</v>
      </c>
      <c r="D100" s="122">
        <v>1.0078702772121677</v>
      </c>
      <c r="E100" s="122">
        <v>1.0068451176631603</v>
      </c>
      <c r="F100" s="122">
        <v>0.9998072340460451</v>
      </c>
      <c r="G100" s="122">
        <v>1.2149855000978693</v>
      </c>
      <c r="H100" s="122">
        <v>1.7168252534692858</v>
      </c>
      <c r="I100" s="122">
        <v>1.4169734000304783</v>
      </c>
      <c r="J100" s="122">
        <v>1.4578643714332662</v>
      </c>
      <c r="K100" s="122">
        <v>1.6971227139139362</v>
      </c>
      <c r="L100" s="122">
        <v>1.7458750825184532</v>
      </c>
      <c r="M100" s="122">
        <v>1.4711837458026404</v>
      </c>
      <c r="N100" s="122">
        <v>1.4594183064469042</v>
      </c>
      <c r="O100" s="122">
        <v>1.548272953596413</v>
      </c>
      <c r="P100" s="122">
        <v>1.8433563929447494</v>
      </c>
      <c r="Q100" s="122">
        <v>1.1423796463567217</v>
      </c>
      <c r="R100" s="122">
        <v>1.3803342064341186</v>
      </c>
      <c r="S100" s="122">
        <v>1.0942966167369783</v>
      </c>
      <c r="T100" s="122">
        <v>1.3153156125114409</v>
      </c>
      <c r="U100" s="122">
        <v>1.2878943642186109</v>
      </c>
      <c r="V100" s="122">
        <v>1.7137069682773813</v>
      </c>
      <c r="W100" s="122">
        <v>2.9595093261893046</v>
      </c>
      <c r="DA100" s="130" t="s">
        <v>3344</v>
      </c>
    </row>
    <row r="101" spans="1:105" ht="12" customHeight="1" x14ac:dyDescent="0.25">
      <c r="A101" s="97" t="s">
        <v>207</v>
      </c>
      <c r="B101" s="98"/>
      <c r="C101" s="98">
        <v>3.0111418555899428E-2</v>
      </c>
      <c r="D101" s="98">
        <v>4.694564412547584E-2</v>
      </c>
      <c r="E101" s="98">
        <v>5.4151984447214224E-2</v>
      </c>
      <c r="F101" s="98">
        <v>5.5463750491573899E-2</v>
      </c>
      <c r="G101" s="98">
        <v>7.6582986751497426E-2</v>
      </c>
      <c r="H101" s="98">
        <v>0.12733693780082855</v>
      </c>
      <c r="I101" s="98">
        <v>9.3418968786297824E-2</v>
      </c>
      <c r="J101" s="98">
        <v>0.18306371535071705</v>
      </c>
      <c r="K101" s="98">
        <v>0.18042587840506275</v>
      </c>
      <c r="L101" s="98">
        <v>0.18375218955058178</v>
      </c>
      <c r="M101" s="98">
        <v>0.17042750896826295</v>
      </c>
      <c r="N101" s="98">
        <v>0.15495841949039621</v>
      </c>
      <c r="O101" s="98">
        <v>0.11821817912871876</v>
      </c>
      <c r="P101" s="98">
        <v>6.1621323679292322E-2</v>
      </c>
      <c r="Q101" s="98">
        <v>3.4337988184766091E-2</v>
      </c>
      <c r="R101" s="98">
        <v>4.8833694833170349E-2</v>
      </c>
      <c r="S101" s="98">
        <v>7.5942370590210251E-2</v>
      </c>
      <c r="T101" s="98">
        <v>9.5966458135218591E-2</v>
      </c>
      <c r="U101" s="98">
        <v>0.11600208852972001</v>
      </c>
      <c r="V101" s="98">
        <v>0.14428026865697174</v>
      </c>
      <c r="W101" s="98">
        <v>0.22128681083661209</v>
      </c>
      <c r="DA101" s="63" t="s">
        <v>3345</v>
      </c>
    </row>
    <row r="102" spans="1:105" ht="12" customHeight="1" x14ac:dyDescent="0.25">
      <c r="A102" s="97" t="s">
        <v>50</v>
      </c>
      <c r="B102" s="98"/>
      <c r="C102" s="98">
        <v>6.5825647343641268E-3</v>
      </c>
      <c r="D102" s="98">
        <v>5.1030028167681346E-3</v>
      </c>
      <c r="E102" s="98">
        <v>5.2065223146412183E-3</v>
      </c>
      <c r="F102" s="98">
        <v>6.8931115747292672E-3</v>
      </c>
      <c r="G102" s="98">
        <v>8.9805394242435856E-3</v>
      </c>
      <c r="H102" s="98">
        <v>1.0279619746824193E-2</v>
      </c>
      <c r="I102" s="98">
        <v>5.8425214225980883E-3</v>
      </c>
      <c r="J102" s="98">
        <v>4.0899639410990974E-3</v>
      </c>
      <c r="K102" s="98">
        <v>5.3078894613242927E-3</v>
      </c>
      <c r="L102" s="98">
        <v>3.6816727332900168E-3</v>
      </c>
      <c r="M102" s="98">
        <v>1.1920246325995731E-3</v>
      </c>
      <c r="N102" s="98">
        <v>1.304093789625615E-3</v>
      </c>
      <c r="O102" s="98">
        <v>3.6758632383288798E-3</v>
      </c>
      <c r="P102" s="98">
        <v>7.3567255362857941E-3</v>
      </c>
      <c r="Q102" s="98">
        <v>6.8781503158769986E-3</v>
      </c>
      <c r="R102" s="98">
        <v>6.4935577725403638E-3</v>
      </c>
      <c r="S102" s="98">
        <v>3.086595554996682E-3</v>
      </c>
      <c r="T102" s="98">
        <v>1.7405053658792651E-3</v>
      </c>
      <c r="U102" s="98">
        <v>2.3526414350706262E-3</v>
      </c>
      <c r="V102" s="98">
        <v>4.6612476314749742E-3</v>
      </c>
      <c r="W102" s="98">
        <v>1.6349686536334715E-2</v>
      </c>
      <c r="DA102" s="63" t="s">
        <v>3346</v>
      </c>
    </row>
    <row r="103" spans="1:105" ht="12" customHeight="1" x14ac:dyDescent="0.25">
      <c r="A103" s="109" t="s">
        <v>120</v>
      </c>
      <c r="B103" s="33"/>
      <c r="C103" s="33">
        <v>0.96443946343281262</v>
      </c>
      <c r="D103" s="33">
        <v>0.95582163026992373</v>
      </c>
      <c r="E103" s="33">
        <v>0.94748661090130493</v>
      </c>
      <c r="F103" s="33">
        <v>0.9374503719797419</v>
      </c>
      <c r="G103" s="33">
        <v>1.1294219739221283</v>
      </c>
      <c r="H103" s="33">
        <v>1.5792086959216332</v>
      </c>
      <c r="I103" s="33">
        <v>1.3177119098215824</v>
      </c>
      <c r="J103" s="33">
        <v>1.2707106921414502</v>
      </c>
      <c r="K103" s="33">
        <v>1.5113889460475491</v>
      </c>
      <c r="L103" s="33">
        <v>1.5584412202345814</v>
      </c>
      <c r="M103" s="33">
        <v>1.2995642122017779</v>
      </c>
      <c r="N103" s="33">
        <v>1.3031557931668825</v>
      </c>
      <c r="O103" s="33">
        <v>1.4263789112293654</v>
      </c>
      <c r="P103" s="33">
        <v>1.7743783437291714</v>
      </c>
      <c r="Q103" s="33">
        <v>1.1011635078560786</v>
      </c>
      <c r="R103" s="33">
        <v>1.3250069538284079</v>
      </c>
      <c r="S103" s="33">
        <v>1.0152676505917715</v>
      </c>
      <c r="T103" s="33">
        <v>1.217608649010343</v>
      </c>
      <c r="U103" s="33">
        <v>1.1695396342538202</v>
      </c>
      <c r="V103" s="33">
        <v>1.5647654519889347</v>
      </c>
      <c r="W103" s="33">
        <v>2.7218728288163581</v>
      </c>
      <c r="DA103" s="60" t="s">
        <v>3347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3348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3349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3350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3351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3352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3353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3354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3355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3356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3357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3358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3359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3360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3361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3362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3363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3364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3365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23.190550639269631</v>
      </c>
      <c r="D124" s="117">
        <f t="shared" si="42"/>
        <v>25.399589472152641</v>
      </c>
      <c r="E124" s="117">
        <f t="shared" si="42"/>
        <v>25.893704953248868</v>
      </c>
      <c r="F124" s="117">
        <f t="shared" si="42"/>
        <v>14.907377829773472</v>
      </c>
      <c r="G124" s="117">
        <f t="shared" si="42"/>
        <v>0</v>
      </c>
      <c r="H124" s="117">
        <f t="shared" si="42"/>
        <v>6.2362770103601513</v>
      </c>
      <c r="I124" s="117">
        <f t="shared" si="42"/>
        <v>17.142467385564778</v>
      </c>
      <c r="J124" s="117">
        <f t="shared" si="42"/>
        <v>20.329815576727405</v>
      </c>
      <c r="K124" s="117">
        <f t="shared" si="42"/>
        <v>19.920246605556251</v>
      </c>
      <c r="L124" s="117">
        <f t="shared" si="42"/>
        <v>23.294851244763528</v>
      </c>
      <c r="M124" s="117">
        <f t="shared" si="42"/>
        <v>22.475939374662985</v>
      </c>
      <c r="N124" s="117">
        <f t="shared" si="42"/>
        <v>25.243737193798836</v>
      </c>
      <c r="O124" s="117">
        <f t="shared" si="42"/>
        <v>33.778956529124372</v>
      </c>
      <c r="P124" s="117">
        <f t="shared" si="42"/>
        <v>30.74311296859166</v>
      </c>
      <c r="Q124" s="117">
        <f t="shared" si="42"/>
        <v>20.594356274699088</v>
      </c>
      <c r="R124" s="117">
        <f t="shared" ref="R124:V124" si="43">R125+R128+R130+R139</f>
        <v>20.04833167402861</v>
      </c>
      <c r="S124" s="117">
        <f t="shared" si="43"/>
        <v>18.112782290247814</v>
      </c>
      <c r="T124" s="117">
        <f t="shared" si="43"/>
        <v>15.366034548871585</v>
      </c>
      <c r="U124" s="117">
        <f t="shared" si="43"/>
        <v>8.4450200682987919</v>
      </c>
      <c r="V124" s="117">
        <f t="shared" si="43"/>
        <v>10.436985731174163</v>
      </c>
      <c r="W124" s="117">
        <f t="shared" ref="W124" si="44">W125+W128+W130+W139</f>
        <v>16.34626557147574</v>
      </c>
      <c r="DA124" s="129" t="s">
        <v>3366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19.37413364665025</v>
      </c>
      <c r="D125" s="122">
        <f t="shared" si="45"/>
        <v>20.447628945161526</v>
      </c>
      <c r="E125" s="122">
        <f t="shared" si="45"/>
        <v>21.353501173040737</v>
      </c>
      <c r="F125" s="122">
        <f t="shared" si="45"/>
        <v>12.161896072142969</v>
      </c>
      <c r="G125" s="122">
        <f t="shared" si="45"/>
        <v>0</v>
      </c>
      <c r="H125" s="122">
        <f t="shared" si="45"/>
        <v>4.9556101574888656</v>
      </c>
      <c r="I125" s="122">
        <f t="shared" si="45"/>
        <v>13.70735746176447</v>
      </c>
      <c r="J125" s="122">
        <f t="shared" si="45"/>
        <v>16.112594050444766</v>
      </c>
      <c r="K125" s="122">
        <f t="shared" si="45"/>
        <v>15.446001185351422</v>
      </c>
      <c r="L125" s="122">
        <f t="shared" si="45"/>
        <v>18.657449790363561</v>
      </c>
      <c r="M125" s="122">
        <f t="shared" si="45"/>
        <v>17.291619410034517</v>
      </c>
      <c r="N125" s="122">
        <f t="shared" si="45"/>
        <v>19.251943596311833</v>
      </c>
      <c r="O125" s="122">
        <f t="shared" si="45"/>
        <v>26.894750133933265</v>
      </c>
      <c r="P125" s="122">
        <f t="shared" si="45"/>
        <v>22.711807739341175</v>
      </c>
      <c r="Q125" s="122">
        <f t="shared" si="45"/>
        <v>14.848163622728682</v>
      </c>
      <c r="R125" s="122">
        <f t="shared" ref="R125:V125" si="46">SUM(R126:R127)</f>
        <v>15.171350845753544</v>
      </c>
      <c r="S125" s="122">
        <f t="shared" si="46"/>
        <v>13.971718453469553</v>
      </c>
      <c r="T125" s="122">
        <f t="shared" si="46"/>
        <v>11.698381692036071</v>
      </c>
      <c r="U125" s="122">
        <f t="shared" si="46"/>
        <v>6.1650524502346471</v>
      </c>
      <c r="V125" s="122">
        <f t="shared" si="46"/>
        <v>7.8197545783396905</v>
      </c>
      <c r="W125" s="122">
        <f t="shared" ref="W125" si="47">SUM(W126:W127)</f>
        <v>12.590789455813431</v>
      </c>
      <c r="DA125" s="130" t="s">
        <v>3367</v>
      </c>
    </row>
    <row r="126" spans="1:105" ht="12" customHeight="1" x14ac:dyDescent="0.25">
      <c r="A126" s="97" t="s">
        <v>203</v>
      </c>
      <c r="B126" s="98"/>
      <c r="C126" s="98">
        <v>19.28527637086842</v>
      </c>
      <c r="D126" s="98">
        <v>20.356606756107663</v>
      </c>
      <c r="E126" s="98">
        <v>21.260534444799344</v>
      </c>
      <c r="F126" s="98">
        <v>12.110503460581681</v>
      </c>
      <c r="G126" s="98">
        <v>0</v>
      </c>
      <c r="H126" s="98">
        <v>4.9369450990902601</v>
      </c>
      <c r="I126" s="98">
        <v>13.657413813644233</v>
      </c>
      <c r="J126" s="98">
        <v>16.054483278594144</v>
      </c>
      <c r="K126" s="98">
        <v>15.390662331640996</v>
      </c>
      <c r="L126" s="98">
        <v>18.590948180222945</v>
      </c>
      <c r="M126" s="98">
        <v>17.230378664354856</v>
      </c>
      <c r="N126" s="98">
        <v>19.184061258942275</v>
      </c>
      <c r="O126" s="98">
        <v>26.800212331072391</v>
      </c>
      <c r="P126" s="98">
        <v>22.632041756212161</v>
      </c>
      <c r="Q126" s="98">
        <v>14.796062529278529</v>
      </c>
      <c r="R126" s="98">
        <v>15.11814088435275</v>
      </c>
      <c r="S126" s="98">
        <v>13.922703845594789</v>
      </c>
      <c r="T126" s="98">
        <v>11.657302470733121</v>
      </c>
      <c r="U126" s="98">
        <v>6.1433663223806718</v>
      </c>
      <c r="V126" s="98">
        <v>7.7921828887815217</v>
      </c>
      <c r="W126" s="98">
        <v>12.546258722025669</v>
      </c>
      <c r="DA126" s="63" t="s">
        <v>3368</v>
      </c>
    </row>
    <row r="127" spans="1:105" ht="12" customHeight="1" x14ac:dyDescent="0.25">
      <c r="A127" s="97" t="s">
        <v>53</v>
      </c>
      <c r="B127" s="98"/>
      <c r="C127" s="98">
        <v>8.8857275781830003E-2</v>
      </c>
      <c r="D127" s="98">
        <v>9.1022189053864527E-2</v>
      </c>
      <c r="E127" s="98">
        <v>9.2966728241394167E-2</v>
      </c>
      <c r="F127" s="98">
        <v>5.1392611561289006E-2</v>
      </c>
      <c r="G127" s="98">
        <v>0</v>
      </c>
      <c r="H127" s="98">
        <v>1.866505839860521E-2</v>
      </c>
      <c r="I127" s="98">
        <v>4.9943648120237487E-2</v>
      </c>
      <c r="J127" s="98">
        <v>5.8110771850621475E-2</v>
      </c>
      <c r="K127" s="98">
        <v>5.5338853710425698E-2</v>
      </c>
      <c r="L127" s="98">
        <v>6.650161014061684E-2</v>
      </c>
      <c r="M127" s="98">
        <v>6.124074567966218E-2</v>
      </c>
      <c r="N127" s="98">
        <v>6.7882337369556636E-2</v>
      </c>
      <c r="O127" s="98">
        <v>9.4537802860872322E-2</v>
      </c>
      <c r="P127" s="98">
        <v>7.9765983129015922E-2</v>
      </c>
      <c r="Q127" s="98">
        <v>5.2101093450152812E-2</v>
      </c>
      <c r="R127" s="98">
        <v>5.3209961400795001E-2</v>
      </c>
      <c r="S127" s="98">
        <v>4.9014607874763506E-2</v>
      </c>
      <c r="T127" s="98">
        <v>4.1079221302949075E-2</v>
      </c>
      <c r="U127" s="98">
        <v>2.1686127853975695E-2</v>
      </c>
      <c r="V127" s="98">
        <v>2.7571689558168917E-2</v>
      </c>
      <c r="W127" s="98">
        <v>4.4530733787761456E-2</v>
      </c>
      <c r="DA127" s="63" t="s">
        <v>3369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2.4357799261108164E-3</v>
      </c>
      <c r="D128" s="122">
        <f t="shared" si="48"/>
        <v>1.8129901922415974E-3</v>
      </c>
      <c r="E128" s="122">
        <f t="shared" si="48"/>
        <v>4.3016273316001576E-3</v>
      </c>
      <c r="F128" s="122">
        <f t="shared" si="48"/>
        <v>1.7780202801193461E-3</v>
      </c>
      <c r="G128" s="122">
        <f t="shared" si="48"/>
        <v>0</v>
      </c>
      <c r="H128" s="122">
        <f t="shared" si="48"/>
        <v>1.0342080477537229E-3</v>
      </c>
      <c r="I128" s="122">
        <f t="shared" si="48"/>
        <v>2.8401034335887075E-3</v>
      </c>
      <c r="J128" s="122">
        <f t="shared" si="48"/>
        <v>2.3632787184875363E-3</v>
      </c>
      <c r="K128" s="122">
        <f t="shared" si="48"/>
        <v>1.5268353454449628E-3</v>
      </c>
      <c r="L128" s="122">
        <f t="shared" si="48"/>
        <v>2.538099257911691E-3</v>
      </c>
      <c r="M128" s="122">
        <f t="shared" si="48"/>
        <v>2.3477550289009537E-3</v>
      </c>
      <c r="N128" s="122">
        <f t="shared" si="48"/>
        <v>1.7465535339772488E-3</v>
      </c>
      <c r="O128" s="122">
        <f t="shared" si="48"/>
        <v>4.2585632242926087E-3</v>
      </c>
      <c r="P128" s="122">
        <f t="shared" si="48"/>
        <v>1.2451523828831146E-3</v>
      </c>
      <c r="Q128" s="122">
        <f t="shared" si="48"/>
        <v>1.3794703041844004E-3</v>
      </c>
      <c r="R128" s="122">
        <f t="shared" si="48"/>
        <v>1.4968333338388144E-3</v>
      </c>
      <c r="S128" s="122">
        <f t="shared" si="48"/>
        <v>3.1389565806377575E-3</v>
      </c>
      <c r="T128" s="122">
        <f t="shared" si="48"/>
        <v>1.8074465012082944E-3</v>
      </c>
      <c r="U128" s="122">
        <f t="shared" si="48"/>
        <v>1.8050196039475798E-3</v>
      </c>
      <c r="V128" s="122">
        <f t="shared" si="48"/>
        <v>2.7048854415368745E-3</v>
      </c>
      <c r="W128" s="122">
        <f t="shared" si="48"/>
        <v>2.7393049793759897E-3</v>
      </c>
      <c r="DA128" s="130" t="s">
        <v>3370</v>
      </c>
    </row>
    <row r="129" spans="1:105" ht="12" customHeight="1" x14ac:dyDescent="0.25">
      <c r="A129" s="97" t="s">
        <v>53</v>
      </c>
      <c r="B129" s="98"/>
      <c r="C129" s="98">
        <v>2.4357799261108164E-3</v>
      </c>
      <c r="D129" s="98">
        <v>1.8129901922415974E-3</v>
      </c>
      <c r="E129" s="98">
        <v>4.3016273316001576E-3</v>
      </c>
      <c r="F129" s="98">
        <v>1.7780202801193461E-3</v>
      </c>
      <c r="G129" s="98">
        <v>0</v>
      </c>
      <c r="H129" s="98">
        <v>1.0342080477537229E-3</v>
      </c>
      <c r="I129" s="98">
        <v>2.8401034335887075E-3</v>
      </c>
      <c r="J129" s="98">
        <v>2.3632787184875363E-3</v>
      </c>
      <c r="K129" s="98">
        <v>1.5268353454449628E-3</v>
      </c>
      <c r="L129" s="98">
        <v>2.538099257911691E-3</v>
      </c>
      <c r="M129" s="98">
        <v>2.3477550289009537E-3</v>
      </c>
      <c r="N129" s="98">
        <v>1.7465535339772488E-3</v>
      </c>
      <c r="O129" s="98">
        <v>4.2585632242926087E-3</v>
      </c>
      <c r="P129" s="98">
        <v>1.2451523828831146E-3</v>
      </c>
      <c r="Q129" s="98">
        <v>1.3794703041844004E-3</v>
      </c>
      <c r="R129" s="98">
        <v>1.4968333338388144E-3</v>
      </c>
      <c r="S129" s="98">
        <v>3.1389565806377575E-3</v>
      </c>
      <c r="T129" s="98">
        <v>1.8074465012082944E-3</v>
      </c>
      <c r="U129" s="98">
        <v>1.8050196039475798E-3</v>
      </c>
      <c r="V129" s="98">
        <v>2.7048854415368745E-3</v>
      </c>
      <c r="W129" s="98">
        <v>2.7393049793759897E-3</v>
      </c>
      <c r="DA129" s="63" t="s">
        <v>3371</v>
      </c>
    </row>
    <row r="130" spans="1:105" ht="12" customHeight="1" x14ac:dyDescent="0.25">
      <c r="A130" s="121" t="s">
        <v>55</v>
      </c>
      <c r="B130" s="122"/>
      <c r="C130" s="122">
        <v>3.2374180557037646</v>
      </c>
      <c r="D130" s="122">
        <v>4.1797315119858212</v>
      </c>
      <c r="E130" s="122">
        <v>3.8536421202954667</v>
      </c>
      <c r="F130" s="122">
        <v>2.3343887819486451</v>
      </c>
      <c r="G130" s="122">
        <v>0</v>
      </c>
      <c r="H130" s="122">
        <v>1.078563001694594</v>
      </c>
      <c r="I130" s="122">
        <v>2.959996449717984</v>
      </c>
      <c r="J130" s="122">
        <v>3.5858712617875805</v>
      </c>
      <c r="K130" s="122">
        <v>3.6932942729366509</v>
      </c>
      <c r="L130" s="122">
        <v>3.8393644476893893</v>
      </c>
      <c r="M130" s="122">
        <v>4.3177340779600719</v>
      </c>
      <c r="N130" s="122">
        <v>4.9840440540079847</v>
      </c>
      <c r="O130" s="122">
        <v>5.7115423632540434</v>
      </c>
      <c r="P130" s="122">
        <v>6.6613453861697867</v>
      </c>
      <c r="Q130" s="122">
        <v>4.7789754990691566</v>
      </c>
      <c r="R130" s="122">
        <v>4.0398806663536542</v>
      </c>
      <c r="S130" s="122">
        <v>3.41798472314062</v>
      </c>
      <c r="T130" s="122">
        <v>3.0218963346832601</v>
      </c>
      <c r="U130" s="122">
        <v>1.8617895966288829</v>
      </c>
      <c r="V130" s="122">
        <v>2.1320701776898217</v>
      </c>
      <c r="W130" s="122">
        <v>3.0958567899272031</v>
      </c>
      <c r="DA130" s="130" t="s">
        <v>3372</v>
      </c>
    </row>
    <row r="131" spans="1:105" ht="12" customHeight="1" x14ac:dyDescent="0.25">
      <c r="A131" s="97" t="s">
        <v>128</v>
      </c>
      <c r="B131" s="98"/>
      <c r="C131" s="98">
        <v>2.3699239301478823</v>
      </c>
      <c r="D131" s="98">
        <v>3.1416949259270539</v>
      </c>
      <c r="E131" s="98">
        <v>2.8706861141754345</v>
      </c>
      <c r="F131" s="98">
        <v>1.6504963964375527</v>
      </c>
      <c r="G131" s="98">
        <v>0</v>
      </c>
      <c r="H131" s="98">
        <v>0.3594046339223107</v>
      </c>
      <c r="I131" s="98">
        <v>2.2750742689243868</v>
      </c>
      <c r="J131" s="98">
        <v>2.9264080654874833</v>
      </c>
      <c r="K131" s="98">
        <v>2.818231223800304</v>
      </c>
      <c r="L131" s="98">
        <v>2.8474108255082764</v>
      </c>
      <c r="M131" s="98">
        <v>3.0570900800376575</v>
      </c>
      <c r="N131" s="98">
        <v>3.4346847346729783</v>
      </c>
      <c r="O131" s="98">
        <v>3.6246380906086051</v>
      </c>
      <c r="P131" s="98">
        <v>5.1126442041703779</v>
      </c>
      <c r="Q131" s="98">
        <v>3.3977443394492153</v>
      </c>
      <c r="R131" s="98">
        <v>2.7071062904191825</v>
      </c>
      <c r="S131" s="98">
        <v>1.3103049788358148</v>
      </c>
      <c r="T131" s="98">
        <v>1.2655985373579843</v>
      </c>
      <c r="U131" s="98">
        <v>1.2208003931895623</v>
      </c>
      <c r="V131" s="98">
        <v>1.9463194413328067</v>
      </c>
      <c r="W131" s="98">
        <v>3.0640026475305029</v>
      </c>
      <c r="DA131" s="63" t="s">
        <v>3373</v>
      </c>
    </row>
    <row r="132" spans="1:105" ht="12" customHeight="1" x14ac:dyDescent="0.25">
      <c r="A132" s="97" t="s">
        <v>127</v>
      </c>
      <c r="B132" s="98"/>
      <c r="C132" s="98">
        <v>8.5740912372390295E-3</v>
      </c>
      <c r="D132" s="98">
        <v>5.2849154203358688E-3</v>
      </c>
      <c r="E132" s="98">
        <v>1.7443541283644198E-2</v>
      </c>
      <c r="F132" s="98">
        <v>2.1557661010182912E-2</v>
      </c>
      <c r="G132" s="98">
        <v>0</v>
      </c>
      <c r="H132" s="98">
        <v>7.1978213549293204E-3</v>
      </c>
      <c r="I132" s="98">
        <v>2.0046356492488919E-2</v>
      </c>
      <c r="J132" s="98">
        <v>1.4386805672328414E-2</v>
      </c>
      <c r="K132" s="98">
        <v>4.4891167360136069E-2</v>
      </c>
      <c r="L132" s="98">
        <v>1.7666055796704119E-2</v>
      </c>
      <c r="M132" s="98">
        <v>2.2073286257548005E-2</v>
      </c>
      <c r="N132" s="98">
        <v>1.6417403920759969E-2</v>
      </c>
      <c r="O132" s="98">
        <v>1.5154958632750034E-2</v>
      </c>
      <c r="P132" s="98">
        <v>5.790198901642836E-2</v>
      </c>
      <c r="Q132" s="98">
        <v>2.1538742676253574E-2</v>
      </c>
      <c r="R132" s="98">
        <v>1.4021474391071251E-2</v>
      </c>
      <c r="S132" s="98">
        <v>9.1587552665502278E-4</v>
      </c>
      <c r="T132" s="98">
        <v>4.2061574651453184E-3</v>
      </c>
      <c r="U132" s="98">
        <v>6.0058129148422897E-3</v>
      </c>
      <c r="V132" s="98">
        <v>1.7505863644558708E-2</v>
      </c>
      <c r="W132" s="98">
        <v>3.1854142396700348E-2</v>
      </c>
      <c r="DA132" s="63" t="s">
        <v>3374</v>
      </c>
    </row>
    <row r="133" spans="1:105" ht="12" customHeight="1" x14ac:dyDescent="0.25">
      <c r="A133" s="100" t="s">
        <v>203</v>
      </c>
      <c r="B133" s="101"/>
      <c r="C133" s="101">
        <v>3.5371232003774114E-3</v>
      </c>
      <c r="D133" s="101">
        <v>2.1817978036529503E-3</v>
      </c>
      <c r="E133" s="101">
        <v>7.1381403857042544E-3</v>
      </c>
      <c r="F133" s="101">
        <v>8.8118305487467664E-3</v>
      </c>
      <c r="G133" s="101">
        <v>0</v>
      </c>
      <c r="H133" s="101">
        <v>2.4496852628547402E-3</v>
      </c>
      <c r="I133" s="101">
        <v>7.1962240010668421E-3</v>
      </c>
      <c r="J133" s="101">
        <v>5.5802339779460544E-3</v>
      </c>
      <c r="K133" s="101">
        <v>1.7747638464299637E-2</v>
      </c>
      <c r="L133" s="101">
        <v>6.1714104593177076E-3</v>
      </c>
      <c r="M133" s="101">
        <v>8.3992651533693601E-3</v>
      </c>
      <c r="N133" s="101">
        <v>6.1175602676670857E-3</v>
      </c>
      <c r="O133" s="101">
        <v>4.8183578671559361E-3</v>
      </c>
      <c r="P133" s="101">
        <v>1.8696564537846048E-2</v>
      </c>
      <c r="Q133" s="101">
        <v>5.4684988424582625E-3</v>
      </c>
      <c r="R133" s="101">
        <v>3.2022686297525811E-3</v>
      </c>
      <c r="S133" s="101">
        <v>2.4528032017283964E-4</v>
      </c>
      <c r="T133" s="101">
        <v>1.2858383501495392E-3</v>
      </c>
      <c r="U133" s="101">
        <v>1.88106398728635E-3</v>
      </c>
      <c r="V133" s="101">
        <v>5.6369190405786834E-3</v>
      </c>
      <c r="W133" s="101">
        <v>1.076958625454529E-2</v>
      </c>
      <c r="DA133" s="131" t="s">
        <v>3375</v>
      </c>
    </row>
    <row r="134" spans="1:105" ht="12" customHeight="1" x14ac:dyDescent="0.25">
      <c r="A134" s="103" t="s">
        <v>52</v>
      </c>
      <c r="B134" s="104"/>
      <c r="C134" s="104">
        <v>5.0369680368616181E-3</v>
      </c>
      <c r="D134" s="104">
        <v>3.1031176166829186E-3</v>
      </c>
      <c r="E134" s="104">
        <v>1.0305400897939944E-2</v>
      </c>
      <c r="F134" s="104">
        <v>1.2745830461436146E-2</v>
      </c>
      <c r="G134" s="104">
        <v>0</v>
      </c>
      <c r="H134" s="104">
        <v>4.7481360920745806E-3</v>
      </c>
      <c r="I134" s="104">
        <v>1.2850132491422079E-2</v>
      </c>
      <c r="J134" s="104">
        <v>8.8065716943823598E-3</v>
      </c>
      <c r="K134" s="104">
        <v>2.7143528895836433E-2</v>
      </c>
      <c r="L134" s="104">
        <v>1.1494645337386412E-2</v>
      </c>
      <c r="M134" s="104">
        <v>1.3674021104178645E-2</v>
      </c>
      <c r="N134" s="104">
        <v>1.0299843653092883E-2</v>
      </c>
      <c r="O134" s="104">
        <v>1.0336600765594098E-2</v>
      </c>
      <c r="P134" s="104">
        <v>3.9205424478582308E-2</v>
      </c>
      <c r="Q134" s="104">
        <v>1.6070243833795312E-2</v>
      </c>
      <c r="R134" s="104">
        <v>1.081920576131867E-2</v>
      </c>
      <c r="S134" s="104">
        <v>6.7059520648218309E-4</v>
      </c>
      <c r="T134" s="104">
        <v>2.9203191149957787E-3</v>
      </c>
      <c r="U134" s="104">
        <v>4.1247489275559402E-3</v>
      </c>
      <c r="V134" s="104">
        <v>1.1868944603980025E-2</v>
      </c>
      <c r="W134" s="104">
        <v>2.1084556142155056E-2</v>
      </c>
      <c r="DA134" s="132" t="s">
        <v>3376</v>
      </c>
    </row>
    <row r="135" spans="1:105" ht="12" customHeight="1" x14ac:dyDescent="0.25">
      <c r="A135" s="106" t="s">
        <v>122</v>
      </c>
      <c r="B135" s="101"/>
      <c r="C135" s="101">
        <v>0.66466048104558506</v>
      </c>
      <c r="D135" s="101">
        <v>0.82101502081767075</v>
      </c>
      <c r="E135" s="101">
        <v>0.68234787603574443</v>
      </c>
      <c r="F135" s="101">
        <v>0.41505676630476557</v>
      </c>
      <c r="G135" s="101">
        <v>0</v>
      </c>
      <c r="H135" s="101">
        <v>0.42228069070544572</v>
      </c>
      <c r="I135" s="101">
        <v>0.47599644579361189</v>
      </c>
      <c r="J135" s="101">
        <v>0.38306462822747334</v>
      </c>
      <c r="K135" s="101">
        <v>0.10914527418027825</v>
      </c>
      <c r="L135" s="101">
        <v>0.61014120963362473</v>
      </c>
      <c r="M135" s="101">
        <v>0.7290813181240019</v>
      </c>
      <c r="N135" s="101">
        <v>0.86343903138112477</v>
      </c>
      <c r="O135" s="101">
        <v>1.1493436253842881</v>
      </c>
      <c r="P135" s="101">
        <v>0.93301393553587242</v>
      </c>
      <c r="Q135" s="101">
        <v>0.82857626339822943</v>
      </c>
      <c r="R135" s="101">
        <v>0.73760942753931402</v>
      </c>
      <c r="S135" s="101">
        <v>1.0210505091507318</v>
      </c>
      <c r="T135" s="101">
        <v>1.0815543590502072</v>
      </c>
      <c r="U135" s="101">
        <v>0.35127225265208134</v>
      </c>
      <c r="V135" s="101">
        <v>9.5812028428740037E-2</v>
      </c>
      <c r="W135" s="101">
        <v>0</v>
      </c>
      <c r="DA135" s="131" t="s">
        <v>3377</v>
      </c>
    </row>
    <row r="136" spans="1:105" ht="12" customHeight="1" x14ac:dyDescent="0.25">
      <c r="A136" s="107" t="s">
        <v>121</v>
      </c>
      <c r="B136" s="104"/>
      <c r="C136" s="104">
        <v>0.19425955327305827</v>
      </c>
      <c r="D136" s="104">
        <v>0.21173664982076071</v>
      </c>
      <c r="E136" s="104">
        <v>0.28316458880064377</v>
      </c>
      <c r="F136" s="104">
        <v>0.24727795819614395</v>
      </c>
      <c r="G136" s="104">
        <v>0</v>
      </c>
      <c r="H136" s="104">
        <v>0.28967985571190824</v>
      </c>
      <c r="I136" s="104">
        <v>0.1888793785074967</v>
      </c>
      <c r="J136" s="104">
        <v>0.26201176240029567</v>
      </c>
      <c r="K136" s="104">
        <v>0.72102660759593218</v>
      </c>
      <c r="L136" s="104">
        <v>0.36414635675078377</v>
      </c>
      <c r="M136" s="104">
        <v>0.50948939354086453</v>
      </c>
      <c r="N136" s="104">
        <v>0.66950288403312186</v>
      </c>
      <c r="O136" s="104">
        <v>0.92240568862839956</v>
      </c>
      <c r="P136" s="104">
        <v>0.55778525744710838</v>
      </c>
      <c r="Q136" s="104">
        <v>0.53111615354545794</v>
      </c>
      <c r="R136" s="104">
        <v>0.58114347400408584</v>
      </c>
      <c r="S136" s="104">
        <v>1.0857133596274187</v>
      </c>
      <c r="T136" s="104">
        <v>0.67053728080992325</v>
      </c>
      <c r="U136" s="104">
        <v>0.28371113787239693</v>
      </c>
      <c r="V136" s="104">
        <v>7.2432844283716505E-2</v>
      </c>
      <c r="W136" s="104">
        <v>0</v>
      </c>
      <c r="DA136" s="132" t="s">
        <v>3378</v>
      </c>
    </row>
    <row r="137" spans="1:105" ht="12" customHeight="1" x14ac:dyDescent="0.25">
      <c r="A137" s="108" t="s">
        <v>53</v>
      </c>
      <c r="B137" s="98"/>
      <c r="C137" s="98">
        <v>8.9276150576242011E-2</v>
      </c>
      <c r="D137" s="98">
        <v>9.7477923454700036E-2</v>
      </c>
      <c r="E137" s="98">
        <v>0.12928409296343207</v>
      </c>
      <c r="F137" s="98">
        <v>0.11261335249406391</v>
      </c>
      <c r="G137" s="98">
        <v>0</v>
      </c>
      <c r="H137" s="98">
        <v>0.11212101943846262</v>
      </c>
      <c r="I137" s="98">
        <v>7.6525781518686498E-2</v>
      </c>
      <c r="J137" s="98">
        <v>0.11409823885771467</v>
      </c>
      <c r="K137" s="98">
        <v>0.32026892741321122</v>
      </c>
      <c r="L137" s="98">
        <v>0.14458833582201799</v>
      </c>
      <c r="M137" s="98">
        <v>0.21758892162118001</v>
      </c>
      <c r="N137" s="98">
        <v>0.280671354492735</v>
      </c>
      <c r="O137" s="98">
        <v>0.33480114081934481</v>
      </c>
      <c r="P137" s="98">
        <v>0.20242933221481679</v>
      </c>
      <c r="Q137" s="98">
        <v>0.15340939905295831</v>
      </c>
      <c r="R137" s="98">
        <v>0.15139973872567744</v>
      </c>
      <c r="S137" s="98">
        <v>0.32833173204880195</v>
      </c>
      <c r="T137" s="98">
        <v>0.22949085918289236</v>
      </c>
      <c r="U137" s="98">
        <v>9.9460900765174845E-2</v>
      </c>
      <c r="V137" s="98">
        <v>2.5948710983035857E-2</v>
      </c>
      <c r="W137" s="98">
        <v>0</v>
      </c>
      <c r="DA137" s="63" t="s">
        <v>3379</v>
      </c>
    </row>
    <row r="138" spans="1:105" ht="12" customHeight="1" x14ac:dyDescent="0.25">
      <c r="A138" s="108" t="s">
        <v>52</v>
      </c>
      <c r="B138" s="98"/>
      <c r="C138" s="98">
        <v>0.10498340269681626</v>
      </c>
      <c r="D138" s="98">
        <v>0.11425872636606067</v>
      </c>
      <c r="E138" s="98">
        <v>0.15388049583721167</v>
      </c>
      <c r="F138" s="98">
        <v>0.13466460570208003</v>
      </c>
      <c r="G138" s="98">
        <v>0</v>
      </c>
      <c r="H138" s="98">
        <v>0.1775588362734456</v>
      </c>
      <c r="I138" s="98">
        <v>0.11235359698881019</v>
      </c>
      <c r="J138" s="98">
        <v>0.147913523542581</v>
      </c>
      <c r="K138" s="98">
        <v>0.4007576801827209</v>
      </c>
      <c r="L138" s="98">
        <v>0.21955802092876575</v>
      </c>
      <c r="M138" s="98">
        <v>0.29190047191968455</v>
      </c>
      <c r="N138" s="98">
        <v>0.38883152954038686</v>
      </c>
      <c r="O138" s="98">
        <v>0.5876045478090548</v>
      </c>
      <c r="P138" s="98">
        <v>0.35535592523229159</v>
      </c>
      <c r="Q138" s="98">
        <v>0.37770675449249963</v>
      </c>
      <c r="R138" s="98">
        <v>0.42974373527840842</v>
      </c>
      <c r="S138" s="98">
        <v>0.75738162757861671</v>
      </c>
      <c r="T138" s="98">
        <v>0.44104642162703095</v>
      </c>
      <c r="U138" s="98">
        <v>0.1842502371072221</v>
      </c>
      <c r="V138" s="98">
        <v>4.6484133300680644E-2</v>
      </c>
      <c r="W138" s="98">
        <v>0</v>
      </c>
      <c r="DA138" s="63" t="s">
        <v>3380</v>
      </c>
    </row>
    <row r="139" spans="1:105" ht="12" customHeight="1" x14ac:dyDescent="0.25">
      <c r="A139" s="121" t="s">
        <v>54</v>
      </c>
      <c r="B139" s="122"/>
      <c r="C139" s="122">
        <v>0.57656315698950678</v>
      </c>
      <c r="D139" s="122">
        <v>0.7704160248130536</v>
      </c>
      <c r="E139" s="122">
        <v>0.68226003258106482</v>
      </c>
      <c r="F139" s="122">
        <v>0.40931495540173912</v>
      </c>
      <c r="G139" s="122">
        <v>0</v>
      </c>
      <c r="H139" s="122">
        <v>0.20106964312893835</v>
      </c>
      <c r="I139" s="122">
        <v>0.47227337064873687</v>
      </c>
      <c r="J139" s="122">
        <v>0.62898698577657097</v>
      </c>
      <c r="K139" s="122">
        <v>0.77942431192273076</v>
      </c>
      <c r="L139" s="122">
        <v>0.7954989074526666</v>
      </c>
      <c r="M139" s="122">
        <v>0.86423813163949614</v>
      </c>
      <c r="N139" s="122">
        <v>1.0060029899450413</v>
      </c>
      <c r="O139" s="122">
        <v>1.1684054687127718</v>
      </c>
      <c r="P139" s="122">
        <v>1.3687146906978143</v>
      </c>
      <c r="Q139" s="122">
        <v>0.96583768259706382</v>
      </c>
      <c r="R139" s="122">
        <v>0.83560332858757336</v>
      </c>
      <c r="S139" s="122">
        <v>0.71994015705700276</v>
      </c>
      <c r="T139" s="122">
        <v>0.64394907565104587</v>
      </c>
      <c r="U139" s="122">
        <v>0.41637300183131454</v>
      </c>
      <c r="V139" s="122">
        <v>0.48245608970311543</v>
      </c>
      <c r="W139" s="122">
        <v>0.65688002075573182</v>
      </c>
      <c r="DA139" s="130" t="s">
        <v>3381</v>
      </c>
    </row>
    <row r="140" spans="1:105" ht="12" customHeight="1" x14ac:dyDescent="0.25">
      <c r="A140" s="97" t="s">
        <v>50</v>
      </c>
      <c r="B140" s="98"/>
      <c r="C140" s="98">
        <v>3.9405829702315858E-3</v>
      </c>
      <c r="D140" s="98">
        <v>4.1107522690632193E-3</v>
      </c>
      <c r="E140" s="98">
        <v>3.7577508879584444E-3</v>
      </c>
      <c r="F140" s="98">
        <v>3.0034271861320381E-3</v>
      </c>
      <c r="G140" s="98">
        <v>0</v>
      </c>
      <c r="H140" s="98">
        <v>1.320318132619621E-3</v>
      </c>
      <c r="I140" s="98">
        <v>2.0983703700880457E-3</v>
      </c>
      <c r="J140" s="98">
        <v>2.0229929171027795E-3</v>
      </c>
      <c r="K140" s="98">
        <v>2.7395558510060862E-3</v>
      </c>
      <c r="L140" s="98">
        <v>1.8408363666450084E-3</v>
      </c>
      <c r="M140" s="98">
        <v>7.9468308839971552E-4</v>
      </c>
      <c r="N140" s="98">
        <v>1.0142951697088116E-3</v>
      </c>
      <c r="O140" s="98">
        <v>2.9987305365314549E-3</v>
      </c>
      <c r="P140" s="98">
        <v>5.6798248625735915E-3</v>
      </c>
      <c r="Q140" s="98">
        <v>5.9810002746756505E-3</v>
      </c>
      <c r="R140" s="98">
        <v>4.0978762642245011E-3</v>
      </c>
      <c r="S140" s="98">
        <v>2.1787733329388347E-3</v>
      </c>
      <c r="T140" s="98">
        <v>8.9832535013123363E-4</v>
      </c>
      <c r="U140" s="98">
        <v>8.0334097782899425E-4</v>
      </c>
      <c r="V140" s="98">
        <v>1.4427671240279682E-3</v>
      </c>
      <c r="W140" s="98">
        <v>3.9127454958749744E-3</v>
      </c>
      <c r="DA140" s="63" t="s">
        <v>3382</v>
      </c>
    </row>
    <row r="141" spans="1:105" ht="12" customHeight="1" x14ac:dyDescent="0.25">
      <c r="A141" s="109" t="s">
        <v>120</v>
      </c>
      <c r="B141" s="33"/>
      <c r="C141" s="33">
        <v>0.57262257401927519</v>
      </c>
      <c r="D141" s="33">
        <v>0.76630527254399039</v>
      </c>
      <c r="E141" s="33">
        <v>0.67850228169310633</v>
      </c>
      <c r="F141" s="33">
        <v>0.40631152821560707</v>
      </c>
      <c r="G141" s="33">
        <v>0</v>
      </c>
      <c r="H141" s="33">
        <v>0.19974932499631873</v>
      </c>
      <c r="I141" s="33">
        <v>0.47017500027864884</v>
      </c>
      <c r="J141" s="33">
        <v>0.62696399285946824</v>
      </c>
      <c r="K141" s="33">
        <v>0.77668475607172471</v>
      </c>
      <c r="L141" s="33">
        <v>0.7936580710860216</v>
      </c>
      <c r="M141" s="33">
        <v>0.86344344855109645</v>
      </c>
      <c r="N141" s="33">
        <v>1.0049886947753326</v>
      </c>
      <c r="O141" s="33">
        <v>1.1654067381762403</v>
      </c>
      <c r="P141" s="33">
        <v>1.3630348658352407</v>
      </c>
      <c r="Q141" s="33">
        <v>0.95985668232238819</v>
      </c>
      <c r="R141" s="33">
        <v>0.83150545232334883</v>
      </c>
      <c r="S141" s="33">
        <v>0.71776138372406395</v>
      </c>
      <c r="T141" s="33">
        <v>0.64305075030091463</v>
      </c>
      <c r="U141" s="33">
        <v>0.41556966085348557</v>
      </c>
      <c r="V141" s="33">
        <v>0.48101332257908747</v>
      </c>
      <c r="W141" s="33">
        <v>0.65296727525985687</v>
      </c>
      <c r="DA141" s="60" t="s">
        <v>3383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5.4258144159728037</v>
      </c>
      <c r="D143" s="117">
        <f t="shared" si="49"/>
        <v>8.0221182497164545</v>
      </c>
      <c r="E143" s="117">
        <f t="shared" si="49"/>
        <v>8.4124066392065426</v>
      </c>
      <c r="F143" s="117">
        <f t="shared" si="49"/>
        <v>4.9990810751920156</v>
      </c>
      <c r="G143" s="117">
        <f t="shared" si="49"/>
        <v>4.9280154415000466</v>
      </c>
      <c r="H143" s="117">
        <f t="shared" si="49"/>
        <v>3.2573493853610436</v>
      </c>
      <c r="I143" s="117">
        <f t="shared" si="49"/>
        <v>4.5982606352382538</v>
      </c>
      <c r="J143" s="117">
        <f t="shared" si="49"/>
        <v>3.279750555251443</v>
      </c>
      <c r="K143" s="117">
        <f t="shared" si="49"/>
        <v>5.0121139305870344</v>
      </c>
      <c r="L143" s="117">
        <f t="shared" si="49"/>
        <v>2.9229622323465789</v>
      </c>
      <c r="M143" s="117">
        <f t="shared" si="49"/>
        <v>2.4154604198439826</v>
      </c>
      <c r="N143" s="117">
        <f t="shared" si="49"/>
        <v>1.9014087693969681</v>
      </c>
      <c r="O143" s="117">
        <f t="shared" si="49"/>
        <v>3.4492453125254299</v>
      </c>
      <c r="P143" s="117">
        <f t="shared" si="49"/>
        <v>8.7179203245147185</v>
      </c>
      <c r="Q143" s="117">
        <f t="shared" si="49"/>
        <v>7.0486179434834391</v>
      </c>
      <c r="R143" s="117">
        <f t="shared" ref="R143:V143" si="50">R144+R146+R148+R157</f>
        <v>5.352866164138848</v>
      </c>
      <c r="S143" s="117">
        <f t="shared" si="50"/>
        <v>3.9046372956878783</v>
      </c>
      <c r="T143" s="117">
        <f t="shared" si="50"/>
        <v>6.8562651219054755</v>
      </c>
      <c r="U143" s="117">
        <f t="shared" si="50"/>
        <v>5.4424643976257769</v>
      </c>
      <c r="V143" s="117">
        <f t="shared" si="50"/>
        <v>9.958781965780549</v>
      </c>
      <c r="W143" s="117">
        <f t="shared" ref="W143" si="51">W144+W146+W148+W157</f>
        <v>10.813734367468481</v>
      </c>
      <c r="DA143" s="129" t="s">
        <v>3384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3.8398539792221338</v>
      </c>
      <c r="D144" s="122">
        <f t="shared" si="52"/>
        <v>5.2475887083452637</v>
      </c>
      <c r="E144" s="122">
        <f t="shared" si="52"/>
        <v>5.6995116334714808</v>
      </c>
      <c r="F144" s="122">
        <f t="shared" si="52"/>
        <v>3.2090656225647791</v>
      </c>
      <c r="G144" s="122">
        <f t="shared" si="52"/>
        <v>3.1982308389000615</v>
      </c>
      <c r="H144" s="122">
        <f t="shared" si="52"/>
        <v>1.9529408368339773</v>
      </c>
      <c r="I144" s="122">
        <f t="shared" si="52"/>
        <v>2.6977820300465098</v>
      </c>
      <c r="J144" s="122">
        <f t="shared" si="52"/>
        <v>1.7745951375459539</v>
      </c>
      <c r="K144" s="122">
        <f t="shared" si="52"/>
        <v>2.7883767528583494</v>
      </c>
      <c r="L144" s="122">
        <f t="shared" si="52"/>
        <v>1.6015154084435539</v>
      </c>
      <c r="M144" s="122">
        <f t="shared" si="52"/>
        <v>1.2179725780357229</v>
      </c>
      <c r="N144" s="122">
        <f t="shared" si="52"/>
        <v>0.89712642339201176</v>
      </c>
      <c r="O144" s="122">
        <f t="shared" si="52"/>
        <v>1.6460392200870058</v>
      </c>
      <c r="P144" s="122">
        <f t="shared" si="52"/>
        <v>3.6213737691984136</v>
      </c>
      <c r="Q144" s="122">
        <f t="shared" si="52"/>
        <v>2.8478268755130407</v>
      </c>
      <c r="R144" s="122">
        <f t="shared" si="52"/>
        <v>2.33928948880604</v>
      </c>
      <c r="S144" s="122">
        <f t="shared" si="52"/>
        <v>1.7121074955555078</v>
      </c>
      <c r="T144" s="122">
        <f t="shared" si="52"/>
        <v>3.0323376437667924</v>
      </c>
      <c r="U144" s="122">
        <f t="shared" si="52"/>
        <v>2.0311777843176695</v>
      </c>
      <c r="V144" s="122">
        <f t="shared" si="52"/>
        <v>4.258487242574053</v>
      </c>
      <c r="W144" s="122">
        <f t="shared" si="52"/>
        <v>4.9792340609748917</v>
      </c>
      <c r="DA144" s="130" t="s">
        <v>3385</v>
      </c>
    </row>
    <row r="145" spans="1:105" ht="12" customHeight="1" x14ac:dyDescent="0.25">
      <c r="A145" s="97" t="s">
        <v>53</v>
      </c>
      <c r="B145" s="98"/>
      <c r="C145" s="98">
        <v>3.8398539792221338</v>
      </c>
      <c r="D145" s="98">
        <v>5.2475887083452637</v>
      </c>
      <c r="E145" s="98">
        <v>5.6995116334714808</v>
      </c>
      <c r="F145" s="98">
        <v>3.2090656225647791</v>
      </c>
      <c r="G145" s="98">
        <v>3.1982308389000615</v>
      </c>
      <c r="H145" s="98">
        <v>1.9529408368339773</v>
      </c>
      <c r="I145" s="98">
        <v>2.6977820300465098</v>
      </c>
      <c r="J145" s="98">
        <v>1.7745951375459539</v>
      </c>
      <c r="K145" s="98">
        <v>2.7883767528583494</v>
      </c>
      <c r="L145" s="98">
        <v>1.6015154084435539</v>
      </c>
      <c r="M145" s="98">
        <v>1.2179725780357229</v>
      </c>
      <c r="N145" s="98">
        <v>0.89712642339201176</v>
      </c>
      <c r="O145" s="98">
        <v>1.6460392200870058</v>
      </c>
      <c r="P145" s="98">
        <v>3.6213737691984136</v>
      </c>
      <c r="Q145" s="98">
        <v>2.8478268755130407</v>
      </c>
      <c r="R145" s="98">
        <v>2.33928948880604</v>
      </c>
      <c r="S145" s="98">
        <v>1.7121074955555078</v>
      </c>
      <c r="T145" s="98">
        <v>3.0323376437667924</v>
      </c>
      <c r="U145" s="98">
        <v>2.0311777843176695</v>
      </c>
      <c r="V145" s="98">
        <v>4.258487242574053</v>
      </c>
      <c r="W145" s="98">
        <v>4.9792340609748917</v>
      </c>
      <c r="DA145" s="63" t="s">
        <v>3386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1.9847095694236283E-3</v>
      </c>
      <c r="D146" s="122">
        <f t="shared" si="53"/>
        <v>3.5230809411397526E-3</v>
      </c>
      <c r="E146" s="122">
        <f t="shared" si="53"/>
        <v>7.5386668125226094E-3</v>
      </c>
      <c r="F146" s="122">
        <f t="shared" si="53"/>
        <v>3.0453326074384541E-3</v>
      </c>
      <c r="G146" s="122">
        <f t="shared" si="53"/>
        <v>3.4944552795564969E-3</v>
      </c>
      <c r="H146" s="122">
        <f t="shared" si="53"/>
        <v>3.332448153873107E-3</v>
      </c>
      <c r="I146" s="122">
        <f t="shared" si="53"/>
        <v>4.7529252333048623E-3</v>
      </c>
      <c r="J146" s="122">
        <f t="shared" si="53"/>
        <v>3.3265292852638095E-3</v>
      </c>
      <c r="K146" s="122">
        <f t="shared" si="53"/>
        <v>5.0440096233449671E-3</v>
      </c>
      <c r="L146" s="122">
        <f t="shared" si="53"/>
        <v>3.462323941476577E-3</v>
      </c>
      <c r="M146" s="122">
        <f t="shared" si="53"/>
        <v>2.7663175137941547E-3</v>
      </c>
      <c r="N146" s="122">
        <f t="shared" si="53"/>
        <v>2.4419775955608672E-3</v>
      </c>
      <c r="O146" s="122">
        <f t="shared" si="53"/>
        <v>6.297576039914007E-3</v>
      </c>
      <c r="P146" s="122">
        <f t="shared" si="53"/>
        <v>7.5191320433328872E-3</v>
      </c>
      <c r="Q146" s="122">
        <f t="shared" si="53"/>
        <v>9.5419931612298111E-3</v>
      </c>
      <c r="R146" s="122">
        <f t="shared" si="53"/>
        <v>6.3873960627630864E-3</v>
      </c>
      <c r="S146" s="122">
        <f t="shared" si="53"/>
        <v>6.7758876735211117E-3</v>
      </c>
      <c r="T146" s="122">
        <f t="shared" si="53"/>
        <v>1.1757718992396225E-2</v>
      </c>
      <c r="U146" s="122">
        <f t="shared" si="53"/>
        <v>9.9863819766882762E-3</v>
      </c>
      <c r="V146" s="122">
        <f t="shared" si="53"/>
        <v>1.7124737264041942E-2</v>
      </c>
      <c r="W146" s="122">
        <f t="shared" si="53"/>
        <v>1.6669325726888819E-2</v>
      </c>
      <c r="DA146" s="130" t="s">
        <v>3387</v>
      </c>
    </row>
    <row r="147" spans="1:105" ht="12" customHeight="1" x14ac:dyDescent="0.25">
      <c r="A147" s="97" t="s">
        <v>53</v>
      </c>
      <c r="B147" s="98"/>
      <c r="C147" s="98">
        <v>1.9847095694236283E-3</v>
      </c>
      <c r="D147" s="98">
        <v>3.5230809411397526E-3</v>
      </c>
      <c r="E147" s="98">
        <v>7.5386668125226094E-3</v>
      </c>
      <c r="F147" s="98">
        <v>3.0453326074384541E-3</v>
      </c>
      <c r="G147" s="98">
        <v>3.4944552795564969E-3</v>
      </c>
      <c r="H147" s="98">
        <v>3.332448153873107E-3</v>
      </c>
      <c r="I147" s="98">
        <v>4.7529252333048623E-3</v>
      </c>
      <c r="J147" s="98">
        <v>3.3265292852638095E-3</v>
      </c>
      <c r="K147" s="98">
        <v>5.0440096233449671E-3</v>
      </c>
      <c r="L147" s="98">
        <v>3.462323941476577E-3</v>
      </c>
      <c r="M147" s="98">
        <v>2.7663175137941547E-3</v>
      </c>
      <c r="N147" s="98">
        <v>2.4419775955608672E-3</v>
      </c>
      <c r="O147" s="98">
        <v>6.297576039914007E-3</v>
      </c>
      <c r="P147" s="98">
        <v>7.5191320433328872E-3</v>
      </c>
      <c r="Q147" s="98">
        <v>9.5419931612298111E-3</v>
      </c>
      <c r="R147" s="98">
        <v>6.3873960627630864E-3</v>
      </c>
      <c r="S147" s="98">
        <v>6.7758876735211117E-3</v>
      </c>
      <c r="T147" s="98">
        <v>1.1757718992396225E-2</v>
      </c>
      <c r="U147" s="98">
        <v>9.9863819766882762E-3</v>
      </c>
      <c r="V147" s="98">
        <v>1.7124737264041942E-2</v>
      </c>
      <c r="W147" s="98">
        <v>1.6669325726888819E-2</v>
      </c>
      <c r="DA147" s="63" t="s">
        <v>3388</v>
      </c>
    </row>
    <row r="148" spans="1:105" ht="12" customHeight="1" x14ac:dyDescent="0.25">
      <c r="A148" s="121" t="s">
        <v>55</v>
      </c>
      <c r="B148" s="122"/>
      <c r="C148" s="122">
        <v>1.3645409589018247</v>
      </c>
      <c r="D148" s="122">
        <v>2.3864372648332357</v>
      </c>
      <c r="E148" s="122">
        <v>2.3275507678711742</v>
      </c>
      <c r="F148" s="122">
        <v>1.521160917946542</v>
      </c>
      <c r="G148" s="122">
        <v>1.4958007541067051</v>
      </c>
      <c r="H148" s="122">
        <v>1.1096800858024807</v>
      </c>
      <c r="I148" s="122">
        <v>1.6549537658895321</v>
      </c>
      <c r="J148" s="122">
        <v>1.29229825341194</v>
      </c>
      <c r="K148" s="122">
        <v>1.8409724349191885</v>
      </c>
      <c r="L148" s="122">
        <v>1.1121955971697179</v>
      </c>
      <c r="M148" s="122">
        <v>1.005656484293028</v>
      </c>
      <c r="N148" s="122">
        <v>0.84270910887371109</v>
      </c>
      <c r="O148" s="122">
        <v>1.5160468649220109</v>
      </c>
      <c r="P148" s="122">
        <v>4.2605721818314723</v>
      </c>
      <c r="Q148" s="122">
        <v>3.5202464544928187</v>
      </c>
      <c r="R148" s="122">
        <v>2.510592838018618</v>
      </c>
      <c r="S148" s="122">
        <v>1.8147173501608658</v>
      </c>
      <c r="T148" s="122">
        <v>3.166917259063482</v>
      </c>
      <c r="U148" s="122">
        <v>2.8252833572194787</v>
      </c>
      <c r="V148" s="122">
        <v>4.7256843603944247</v>
      </c>
      <c r="W148" s="122">
        <v>4.843581192866079</v>
      </c>
      <c r="DA148" s="130" t="s">
        <v>3389</v>
      </c>
    </row>
    <row r="149" spans="1:105" ht="12" customHeight="1" x14ac:dyDescent="0.25">
      <c r="A149" s="97" t="s">
        <v>124</v>
      </c>
      <c r="B149" s="98"/>
      <c r="C149" s="98">
        <v>5.8795476630290455E-3</v>
      </c>
      <c r="D149" s="98">
        <v>2.625782807112019E-2</v>
      </c>
      <c r="E149" s="98">
        <v>4.9408740761490294E-2</v>
      </c>
      <c r="F149" s="98">
        <v>6.3291411843844292E-2</v>
      </c>
      <c r="G149" s="98">
        <v>9.6860602871235518E-2</v>
      </c>
      <c r="H149" s="98">
        <v>4.5684249479179879E-2</v>
      </c>
      <c r="I149" s="98">
        <v>3.9091193744892616E-2</v>
      </c>
      <c r="J149" s="98">
        <v>7.2951135381331177E-3</v>
      </c>
      <c r="K149" s="98">
        <v>2.7905570695712038E-2</v>
      </c>
      <c r="L149" s="98">
        <v>1.4062753301080425E-2</v>
      </c>
      <c r="M149" s="98">
        <v>5.3792128709076893E-3</v>
      </c>
      <c r="N149" s="98">
        <v>1.4875379143440443E-2</v>
      </c>
      <c r="O149" s="98">
        <v>2.9586236352277244E-2</v>
      </c>
      <c r="P149" s="98">
        <v>5.8278223002341416E-2</v>
      </c>
      <c r="Q149" s="98">
        <v>3.3901539067302852E-2</v>
      </c>
      <c r="R149" s="98">
        <v>9.6111744698724223E-3</v>
      </c>
      <c r="S149" s="98">
        <v>1.8942502287850611E-2</v>
      </c>
      <c r="T149" s="98">
        <v>2.7680256624663221E-2</v>
      </c>
      <c r="U149" s="98">
        <v>3.2184165834668307E-2</v>
      </c>
      <c r="V149" s="98">
        <v>5.4983672471565881E-2</v>
      </c>
      <c r="W149" s="98">
        <v>6.8247606948111939E-2</v>
      </c>
      <c r="DA149" s="63" t="s">
        <v>3390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1.8704747569019061E-4</v>
      </c>
      <c r="F150" s="98">
        <v>1.8709353378861177E-4</v>
      </c>
      <c r="G150" s="98">
        <v>6.4690009730955489E-4</v>
      </c>
      <c r="H150" s="98">
        <v>1.9589192736406153E-4</v>
      </c>
      <c r="I150" s="98">
        <v>2.1063042642442665E-4</v>
      </c>
      <c r="J150" s="98">
        <v>2.3322257112949867E-4</v>
      </c>
      <c r="K150" s="98">
        <v>0</v>
      </c>
      <c r="L150" s="98">
        <v>0</v>
      </c>
      <c r="M150" s="98">
        <v>0</v>
      </c>
      <c r="N150" s="98">
        <v>2.2032437718301758E-4</v>
      </c>
      <c r="O150" s="98">
        <v>2.0380694873743828E-4</v>
      </c>
      <c r="P150" s="98">
        <v>6.4813398243474072E-4</v>
      </c>
      <c r="Q150" s="98">
        <v>4.299718917691413E-4</v>
      </c>
      <c r="R150" s="98">
        <v>0</v>
      </c>
      <c r="S150" s="98">
        <v>0</v>
      </c>
      <c r="T150" s="98">
        <v>1.8153239685842913E-4</v>
      </c>
      <c r="U150" s="98">
        <v>3.6636098664220786E-4</v>
      </c>
      <c r="V150" s="98">
        <v>5.2970819561569372E-4</v>
      </c>
      <c r="W150" s="98">
        <v>9.0539231888285532E-4</v>
      </c>
      <c r="DA150" s="63" t="s">
        <v>3391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9.0518012962754991E-5</v>
      </c>
      <c r="F151" s="101">
        <v>9.0199823390076195E-5</v>
      </c>
      <c r="G151" s="101">
        <v>3.1276014278582459E-4</v>
      </c>
      <c r="H151" s="101">
        <v>8.0791313022462571E-5</v>
      </c>
      <c r="I151" s="101">
        <v>9.0812663717983511E-5</v>
      </c>
      <c r="J151" s="101">
        <v>1.0785803978503674E-4</v>
      </c>
      <c r="K151" s="101">
        <v>0</v>
      </c>
      <c r="L151" s="101">
        <v>0</v>
      </c>
      <c r="M151" s="101">
        <v>0</v>
      </c>
      <c r="N151" s="101">
        <v>9.5840086873330175E-5</v>
      </c>
      <c r="O151" s="101">
        <v>7.5272577283739875E-5</v>
      </c>
      <c r="P151" s="101">
        <v>2.3800538451735685E-4</v>
      </c>
      <c r="Q151" s="101">
        <v>1.23685391531739E-4</v>
      </c>
      <c r="R151" s="101">
        <v>0</v>
      </c>
      <c r="S151" s="101">
        <v>0</v>
      </c>
      <c r="T151" s="101">
        <v>6.065090372783858E-5</v>
      </c>
      <c r="U151" s="101">
        <v>1.2318771538271636E-4</v>
      </c>
      <c r="V151" s="101">
        <v>1.805467662342863E-4</v>
      </c>
      <c r="W151" s="101">
        <v>3.2763045742563831E-4</v>
      </c>
      <c r="DA151" s="131" t="s">
        <v>3392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9.652946272743563E-5</v>
      </c>
      <c r="F152" s="104">
        <v>9.6893710398535593E-5</v>
      </c>
      <c r="G152" s="104">
        <v>3.3413995452373025E-4</v>
      </c>
      <c r="H152" s="104">
        <v>1.1510061434159895E-4</v>
      </c>
      <c r="I152" s="104">
        <v>1.1981776270644314E-4</v>
      </c>
      <c r="J152" s="104">
        <v>1.2536453134446193E-4</v>
      </c>
      <c r="K152" s="104">
        <v>0</v>
      </c>
      <c r="L152" s="104">
        <v>0</v>
      </c>
      <c r="M152" s="104">
        <v>0</v>
      </c>
      <c r="N152" s="104">
        <v>1.244842903096874E-4</v>
      </c>
      <c r="O152" s="104">
        <v>1.2853437145369839E-4</v>
      </c>
      <c r="P152" s="104">
        <v>4.1012859791738385E-4</v>
      </c>
      <c r="Q152" s="104">
        <v>3.062865002374023E-4</v>
      </c>
      <c r="R152" s="104">
        <v>0</v>
      </c>
      <c r="S152" s="104">
        <v>0</v>
      </c>
      <c r="T152" s="104">
        <v>1.2088149313059054E-4</v>
      </c>
      <c r="U152" s="104">
        <v>2.4317327125949147E-4</v>
      </c>
      <c r="V152" s="104">
        <v>3.4916142938140745E-4</v>
      </c>
      <c r="W152" s="104">
        <v>5.7776186145721696E-4</v>
      </c>
      <c r="DA152" s="132" t="s">
        <v>3393</v>
      </c>
    </row>
    <row r="153" spans="1:105" ht="12" customHeight="1" x14ac:dyDescent="0.25">
      <c r="A153" s="106" t="s">
        <v>122</v>
      </c>
      <c r="B153" s="101"/>
      <c r="C153" s="101">
        <v>1.0513677904179637</v>
      </c>
      <c r="D153" s="101">
        <v>1.8762942862888343</v>
      </c>
      <c r="E153" s="101">
        <v>1.6101551815017601</v>
      </c>
      <c r="F153" s="101">
        <v>0.91327206912094694</v>
      </c>
      <c r="G153" s="101">
        <v>0.71067139864097373</v>
      </c>
      <c r="H153" s="101">
        <v>0.6311685562368875</v>
      </c>
      <c r="I153" s="101">
        <v>1.1565356364280008</v>
      </c>
      <c r="J153" s="101">
        <v>0.76305148132085698</v>
      </c>
      <c r="K153" s="101">
        <v>0.23867465394032478</v>
      </c>
      <c r="L153" s="101">
        <v>0.68759436836949928</v>
      </c>
      <c r="M153" s="101">
        <v>0.58868649397455364</v>
      </c>
      <c r="N153" s="101">
        <v>0.46625707694580742</v>
      </c>
      <c r="O153" s="101">
        <v>0.82446667242403959</v>
      </c>
      <c r="P153" s="101">
        <v>2.6295177473754019</v>
      </c>
      <c r="Q153" s="101">
        <v>2.1240014507877412</v>
      </c>
      <c r="R153" s="101">
        <v>1.3988471214299993</v>
      </c>
      <c r="S153" s="101">
        <v>0.87027725402201817</v>
      </c>
      <c r="T153" s="101">
        <v>1.9376373817926893</v>
      </c>
      <c r="U153" s="101">
        <v>1.5450139552389173</v>
      </c>
      <c r="V153" s="101">
        <v>2.6582927249705093</v>
      </c>
      <c r="W153" s="101">
        <v>2.8001435673136603</v>
      </c>
      <c r="DA153" s="131" t="s">
        <v>3394</v>
      </c>
    </row>
    <row r="154" spans="1:105" ht="12" customHeight="1" x14ac:dyDescent="0.25">
      <c r="A154" s="107" t="s">
        <v>121</v>
      </c>
      <c r="B154" s="104"/>
      <c r="C154" s="104">
        <v>0.30729362082083189</v>
      </c>
      <c r="D154" s="104">
        <v>0.48388515047328129</v>
      </c>
      <c r="E154" s="104">
        <v>0.66779979813223345</v>
      </c>
      <c r="F154" s="104">
        <v>0.54441034344796202</v>
      </c>
      <c r="G154" s="104">
        <v>0.68762185249718644</v>
      </c>
      <c r="H154" s="104">
        <v>0.43263138815904933</v>
      </c>
      <c r="I154" s="104">
        <v>0.45911630529021441</v>
      </c>
      <c r="J154" s="104">
        <v>0.52171843598182033</v>
      </c>
      <c r="K154" s="104">
        <v>1.5743922102831516</v>
      </c>
      <c r="L154" s="104">
        <v>0.41053847549913836</v>
      </c>
      <c r="M154" s="104">
        <v>0.41159077744756667</v>
      </c>
      <c r="N154" s="104">
        <v>0.36135632840728027</v>
      </c>
      <c r="O154" s="104">
        <v>0.66179014919695667</v>
      </c>
      <c r="P154" s="104">
        <v>1.5721280774712945</v>
      </c>
      <c r="Q154" s="104">
        <v>1.3619134927460059</v>
      </c>
      <c r="R154" s="104">
        <v>1.1021345421187465</v>
      </c>
      <c r="S154" s="104">
        <v>0.92549759385099695</v>
      </c>
      <c r="T154" s="104">
        <v>1.2014180882492711</v>
      </c>
      <c r="U154" s="104">
        <v>1.247718875159251</v>
      </c>
      <c r="V154" s="104">
        <v>2.0118782547567333</v>
      </c>
      <c r="W154" s="104">
        <v>1.9742846262854239</v>
      </c>
      <c r="DA154" s="132" t="s">
        <v>3395</v>
      </c>
    </row>
    <row r="155" spans="1:105" ht="12" customHeight="1" x14ac:dyDescent="0.25">
      <c r="A155" s="108" t="s">
        <v>53</v>
      </c>
      <c r="B155" s="98"/>
      <c r="C155" s="98">
        <v>0.14122338439107288</v>
      </c>
      <c r="D155" s="98">
        <v>0.22276785666831547</v>
      </c>
      <c r="E155" s="98">
        <v>0.30489649693970688</v>
      </c>
      <c r="F155" s="98">
        <v>0.24793100992644715</v>
      </c>
      <c r="G155" s="98">
        <v>0.31309151436992444</v>
      </c>
      <c r="H155" s="98">
        <v>0.16745062290320586</v>
      </c>
      <c r="I155" s="98">
        <v>0.18601413424764646</v>
      </c>
      <c r="J155" s="98">
        <v>0.22719268089263417</v>
      </c>
      <c r="K155" s="98">
        <v>0.69932080065160773</v>
      </c>
      <c r="L155" s="98">
        <v>0.16300883933861018</v>
      </c>
      <c r="M155" s="98">
        <v>0.17577911247892547</v>
      </c>
      <c r="N155" s="98">
        <v>0.15148907132052822</v>
      </c>
      <c r="O155" s="98">
        <v>0.24020677633028614</v>
      </c>
      <c r="P155" s="98">
        <v>0.57055082153879855</v>
      </c>
      <c r="Q155" s="98">
        <v>0.39337973264335674</v>
      </c>
      <c r="R155" s="98">
        <v>0.28712854773647378</v>
      </c>
      <c r="S155" s="98">
        <v>0.27988071188547847</v>
      </c>
      <c r="T155" s="98">
        <v>0.41118439973563498</v>
      </c>
      <c r="U155" s="98">
        <v>0.43741406895652168</v>
      </c>
      <c r="V155" s="98">
        <v>0.72074551099014783</v>
      </c>
      <c r="W155" s="98">
        <v>0.73622295491620859</v>
      </c>
      <c r="DA155" s="63" t="s">
        <v>3396</v>
      </c>
    </row>
    <row r="156" spans="1:105" ht="12" customHeight="1" x14ac:dyDescent="0.25">
      <c r="A156" s="108" t="s">
        <v>52</v>
      </c>
      <c r="B156" s="98"/>
      <c r="C156" s="98">
        <v>0.16607023642975902</v>
      </c>
      <c r="D156" s="98">
        <v>0.26111729380496584</v>
      </c>
      <c r="E156" s="98">
        <v>0.36290330119252651</v>
      </c>
      <c r="F156" s="98">
        <v>0.2964793335215149</v>
      </c>
      <c r="G156" s="98">
        <v>0.37453033812726194</v>
      </c>
      <c r="H156" s="98">
        <v>0.26518076525584344</v>
      </c>
      <c r="I156" s="98">
        <v>0.27310217104256795</v>
      </c>
      <c r="J156" s="98">
        <v>0.29452575508918621</v>
      </c>
      <c r="K156" s="98">
        <v>0.87507140963154384</v>
      </c>
      <c r="L156" s="98">
        <v>0.24752963616052814</v>
      </c>
      <c r="M156" s="98">
        <v>0.23581166496864123</v>
      </c>
      <c r="N156" s="98">
        <v>0.20986725708675202</v>
      </c>
      <c r="O156" s="98">
        <v>0.42158337286667058</v>
      </c>
      <c r="P156" s="98">
        <v>1.0015772559324958</v>
      </c>
      <c r="Q156" s="98">
        <v>0.96853376010264924</v>
      </c>
      <c r="R156" s="98">
        <v>0.81500599438227272</v>
      </c>
      <c r="S156" s="98">
        <v>0.64561688196551847</v>
      </c>
      <c r="T156" s="98">
        <v>0.79023368851363607</v>
      </c>
      <c r="U156" s="98">
        <v>0.81030480620272927</v>
      </c>
      <c r="V156" s="98">
        <v>1.2911327437665856</v>
      </c>
      <c r="W156" s="98">
        <v>1.2380616713692152</v>
      </c>
      <c r="DA156" s="63" t="s">
        <v>3397</v>
      </c>
    </row>
    <row r="157" spans="1:105" ht="12" customHeight="1" x14ac:dyDescent="0.25">
      <c r="A157" s="121" t="s">
        <v>54</v>
      </c>
      <c r="B157" s="122"/>
      <c r="C157" s="122">
        <v>0.21943476827942185</v>
      </c>
      <c r="D157" s="122">
        <v>0.38456919559681541</v>
      </c>
      <c r="E157" s="122">
        <v>0.37780557105136509</v>
      </c>
      <c r="F157" s="122">
        <v>0.26580920207325626</v>
      </c>
      <c r="G157" s="122">
        <v>0.23048939321372314</v>
      </c>
      <c r="H157" s="122">
        <v>0.19139601457071234</v>
      </c>
      <c r="I157" s="122">
        <v>0.24077191406890699</v>
      </c>
      <c r="J157" s="122">
        <v>0.20953063500828498</v>
      </c>
      <c r="K157" s="122">
        <v>0.37772073318615174</v>
      </c>
      <c r="L157" s="122">
        <v>0.20578890279183021</v>
      </c>
      <c r="M157" s="122">
        <v>0.18906504000143762</v>
      </c>
      <c r="N157" s="122">
        <v>0.15913125953568436</v>
      </c>
      <c r="O157" s="122">
        <v>0.28086165147649916</v>
      </c>
      <c r="P157" s="122">
        <v>0.82845524144149962</v>
      </c>
      <c r="Q157" s="122">
        <v>0.67100262031634983</v>
      </c>
      <c r="R157" s="122">
        <v>0.49659644125142677</v>
      </c>
      <c r="S157" s="122">
        <v>0.37103656229798376</v>
      </c>
      <c r="T157" s="122">
        <v>0.64525250008280544</v>
      </c>
      <c r="U157" s="122">
        <v>0.5760168741119408</v>
      </c>
      <c r="V157" s="122">
        <v>0.95748562554802952</v>
      </c>
      <c r="W157" s="122">
        <v>0.97424978790062122</v>
      </c>
      <c r="DA157" s="130" t="s">
        <v>3398</v>
      </c>
    </row>
    <row r="158" spans="1:105" ht="12" customHeight="1" x14ac:dyDescent="0.25">
      <c r="A158" s="97" t="s">
        <v>50</v>
      </c>
      <c r="B158" s="98"/>
      <c r="C158" s="98">
        <v>1.4777186138368447E-3</v>
      </c>
      <c r="D158" s="98">
        <v>2.0317511214910165E-3</v>
      </c>
      <c r="E158" s="98">
        <v>2.0826089258564875E-3</v>
      </c>
      <c r="F158" s="98">
        <v>1.9202239386745818E-3</v>
      </c>
      <c r="G158" s="98">
        <v>1.8125859388381552E-3</v>
      </c>
      <c r="H158" s="98">
        <v>1.2260096945753622E-3</v>
      </c>
      <c r="I158" s="98">
        <v>1.0697574435742979E-3</v>
      </c>
      <c r="J158" s="98">
        <v>6.5967160340308023E-4</v>
      </c>
      <c r="K158" s="98">
        <v>1.3127038452737498E-3</v>
      </c>
      <c r="L158" s="98">
        <v>4.9088969777200228E-4</v>
      </c>
      <c r="M158" s="98">
        <v>1.7028923322851046E-4</v>
      </c>
      <c r="N158" s="98">
        <v>1.4489930995840165E-4</v>
      </c>
      <c r="O158" s="98">
        <v>7.2549932335438418E-4</v>
      </c>
      <c r="P158" s="98">
        <v>3.4078949175441547E-3</v>
      </c>
      <c r="Q158" s="98">
        <v>4.1867001922729552E-3</v>
      </c>
      <c r="R158" s="98">
        <v>2.3956815083158623E-3</v>
      </c>
      <c r="S158" s="98">
        <v>1.1499081479399405E-3</v>
      </c>
      <c r="T158" s="98">
        <v>8.9832535013123363E-4</v>
      </c>
      <c r="U158" s="98">
        <v>1.1476299683271347E-3</v>
      </c>
      <c r="V158" s="98">
        <v>2.8300432048240917E-3</v>
      </c>
      <c r="W158" s="98">
        <v>5.7992477885289813E-3</v>
      </c>
      <c r="DA158" s="63" t="s">
        <v>3399</v>
      </c>
    </row>
    <row r="159" spans="1:105" ht="12" customHeight="1" x14ac:dyDescent="0.25">
      <c r="A159" s="109" t="s">
        <v>120</v>
      </c>
      <c r="B159" s="33"/>
      <c r="C159" s="33">
        <v>0.21795704966558502</v>
      </c>
      <c r="D159" s="33">
        <v>0.3825374444753244</v>
      </c>
      <c r="E159" s="33">
        <v>0.3757229621255086</v>
      </c>
      <c r="F159" s="33">
        <v>0.26388897813458168</v>
      </c>
      <c r="G159" s="33">
        <v>0.22867680727488499</v>
      </c>
      <c r="H159" s="33">
        <v>0.19017000487613697</v>
      </c>
      <c r="I159" s="33">
        <v>0.2397021566253327</v>
      </c>
      <c r="J159" s="33">
        <v>0.2088709634048819</v>
      </c>
      <c r="K159" s="33">
        <v>0.37640802934087797</v>
      </c>
      <c r="L159" s="33">
        <v>0.20529801309405821</v>
      </c>
      <c r="M159" s="33">
        <v>0.18889475076820911</v>
      </c>
      <c r="N159" s="33">
        <v>0.15898636022572596</v>
      </c>
      <c r="O159" s="33">
        <v>0.2801361521531448</v>
      </c>
      <c r="P159" s="33">
        <v>0.8250473465239555</v>
      </c>
      <c r="Q159" s="33">
        <v>0.66681592012407687</v>
      </c>
      <c r="R159" s="33">
        <v>0.4942007597431109</v>
      </c>
      <c r="S159" s="33">
        <v>0.36988665415004385</v>
      </c>
      <c r="T159" s="33">
        <v>0.6443541747326742</v>
      </c>
      <c r="U159" s="33">
        <v>0.57486924414361362</v>
      </c>
      <c r="V159" s="33">
        <v>0.95465558234320547</v>
      </c>
      <c r="W159" s="33">
        <v>0.9684505401120922</v>
      </c>
      <c r="DA159" s="60" t="s">
        <v>3400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20.289396132301022</v>
      </c>
      <c r="D161" s="117">
        <f t="shared" si="54"/>
        <v>16.235743185973064</v>
      </c>
      <c r="E161" s="117">
        <f t="shared" si="54"/>
        <v>11.978726760901335</v>
      </c>
      <c r="F161" s="117">
        <f t="shared" si="54"/>
        <v>2.0388160788474172</v>
      </c>
      <c r="G161" s="117">
        <f t="shared" si="54"/>
        <v>0.30882645061139047</v>
      </c>
      <c r="H161" s="117">
        <f t="shared" si="54"/>
        <v>3.6655802640736028</v>
      </c>
      <c r="I161" s="117">
        <f t="shared" si="54"/>
        <v>7.2419889754194076</v>
      </c>
      <c r="J161" s="117">
        <f t="shared" si="54"/>
        <v>7.5007998230328141</v>
      </c>
      <c r="K161" s="117">
        <f t="shared" si="54"/>
        <v>8.1258618725973495</v>
      </c>
      <c r="L161" s="117">
        <f t="shared" si="54"/>
        <v>10.316035173796628</v>
      </c>
      <c r="M161" s="117">
        <f t="shared" si="54"/>
        <v>9.5521132228333787</v>
      </c>
      <c r="N161" s="117">
        <f t="shared" si="54"/>
        <v>7.0453443912727138</v>
      </c>
      <c r="O161" s="117">
        <f t="shared" si="54"/>
        <v>8.6949605209270366</v>
      </c>
      <c r="P161" s="117">
        <f t="shared" si="54"/>
        <v>4.1342259023226644</v>
      </c>
      <c r="Q161" s="117">
        <f t="shared" si="54"/>
        <v>8.9539250714805316</v>
      </c>
      <c r="R161" s="117">
        <f t="shared" ref="R161:V161" si="55">R162+R164+R166+R175</f>
        <v>14.980204523901538</v>
      </c>
      <c r="S161" s="117">
        <f t="shared" si="55"/>
        <v>12.382358861330445</v>
      </c>
      <c r="T161" s="117">
        <f t="shared" si="55"/>
        <v>12.920638949277976</v>
      </c>
      <c r="U161" s="117">
        <f t="shared" si="55"/>
        <v>8.8849888226200449</v>
      </c>
      <c r="V161" s="117">
        <f t="shared" si="55"/>
        <v>9.4087861106778075</v>
      </c>
      <c r="W161" s="117">
        <f t="shared" ref="W161" si="56">W162+W164+W166+W175</f>
        <v>13.293794503937058</v>
      </c>
      <c r="DA161" s="129" t="s">
        <v>3401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16.962728617574264</v>
      </c>
      <c r="D162" s="122">
        <f t="shared" si="57"/>
        <v>13.119206894700538</v>
      </c>
      <c r="E162" s="122">
        <f t="shared" si="57"/>
        <v>9.9502850914208825</v>
      </c>
      <c r="F162" s="122">
        <f t="shared" si="57"/>
        <v>1.6585771732649037</v>
      </c>
      <c r="G162" s="122">
        <f t="shared" si="57"/>
        <v>0.25124422020224974</v>
      </c>
      <c r="H162" s="122">
        <f t="shared" si="57"/>
        <v>2.9467666515617066</v>
      </c>
      <c r="I162" s="122">
        <f t="shared" si="57"/>
        <v>5.7752558852668123</v>
      </c>
      <c r="J162" s="122">
        <f t="shared" si="57"/>
        <v>5.9235085993704342</v>
      </c>
      <c r="K162" s="122">
        <f t="shared" si="57"/>
        <v>6.3277396925842782</v>
      </c>
      <c r="L162" s="122">
        <f t="shared" si="57"/>
        <v>8.2050485371424244</v>
      </c>
      <c r="M162" s="122">
        <f t="shared" si="57"/>
        <v>7.4284599210647837</v>
      </c>
      <c r="N162" s="122">
        <f t="shared" si="57"/>
        <v>5.3535131636161717</v>
      </c>
      <c r="O162" s="122">
        <f t="shared" si="57"/>
        <v>6.8563317479170154</v>
      </c>
      <c r="P162" s="122">
        <f t="shared" si="57"/>
        <v>2.9715833789764616</v>
      </c>
      <c r="Q162" s="122">
        <f t="shared" si="57"/>
        <v>6.2921545250070947</v>
      </c>
      <c r="R162" s="122">
        <f t="shared" si="57"/>
        <v>11.341349170022921</v>
      </c>
      <c r="S162" s="122">
        <f t="shared" si="57"/>
        <v>9.4144610576054202</v>
      </c>
      <c r="T162" s="122">
        <f t="shared" si="57"/>
        <v>9.624490210760154</v>
      </c>
      <c r="U162" s="122">
        <f t="shared" si="57"/>
        <v>6.2885599159604588</v>
      </c>
      <c r="V162" s="122">
        <f t="shared" si="57"/>
        <v>6.9493752500070354</v>
      </c>
      <c r="W162" s="122">
        <f t="shared" si="57"/>
        <v>10.002854895393682</v>
      </c>
      <c r="DA162" s="130" t="s">
        <v>3402</v>
      </c>
    </row>
    <row r="163" spans="1:105" ht="12" customHeight="1" x14ac:dyDescent="0.25">
      <c r="A163" s="97" t="s">
        <v>53</v>
      </c>
      <c r="B163" s="33"/>
      <c r="C163" s="33">
        <v>16.962728617574264</v>
      </c>
      <c r="D163" s="33">
        <v>13.119206894700538</v>
      </c>
      <c r="E163" s="33">
        <v>9.9502850914208825</v>
      </c>
      <c r="F163" s="33">
        <v>1.6585771732649037</v>
      </c>
      <c r="G163" s="33">
        <v>0.25124422020224974</v>
      </c>
      <c r="H163" s="33">
        <v>2.9467666515617066</v>
      </c>
      <c r="I163" s="33">
        <v>5.7752558852668123</v>
      </c>
      <c r="J163" s="33">
        <v>5.9235085993704342</v>
      </c>
      <c r="K163" s="33">
        <v>6.3277396925842782</v>
      </c>
      <c r="L163" s="33">
        <v>8.2050485371424244</v>
      </c>
      <c r="M163" s="33">
        <v>7.4284599210647837</v>
      </c>
      <c r="N163" s="33">
        <v>5.3535131636161717</v>
      </c>
      <c r="O163" s="33">
        <v>6.8563317479170154</v>
      </c>
      <c r="P163" s="33">
        <v>2.9715833789764616</v>
      </c>
      <c r="Q163" s="33">
        <v>6.2921545250070947</v>
      </c>
      <c r="R163" s="33">
        <v>11.341349170022921</v>
      </c>
      <c r="S163" s="33">
        <v>9.4144610576054202</v>
      </c>
      <c r="T163" s="33">
        <v>9.624490210760154</v>
      </c>
      <c r="U163" s="33">
        <v>6.2885599159604588</v>
      </c>
      <c r="V163" s="33">
        <v>6.9493752500070354</v>
      </c>
      <c r="W163" s="33">
        <v>10.002854895393682</v>
      </c>
      <c r="DA163" s="60" t="s">
        <v>3403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4.1604607016794779E-3</v>
      </c>
      <c r="D164" s="122">
        <f t="shared" si="58"/>
        <v>3.9542786084837004E-3</v>
      </c>
      <c r="E164" s="122">
        <f t="shared" si="58"/>
        <v>5.5306637120573453E-3</v>
      </c>
      <c r="F164" s="122">
        <f t="shared" si="58"/>
        <v>6.3838494100029687E-4</v>
      </c>
      <c r="G164" s="122">
        <f t="shared" si="58"/>
        <v>1.1301601809691128E-4</v>
      </c>
      <c r="H164" s="122">
        <f t="shared" si="58"/>
        <v>1.8002880831268508E-3</v>
      </c>
      <c r="I164" s="122">
        <f t="shared" si="58"/>
        <v>3.612028982205126E-3</v>
      </c>
      <c r="J164" s="122">
        <f t="shared" si="58"/>
        <v>3.4396234813630477E-3</v>
      </c>
      <c r="K164" s="122">
        <f t="shared" si="58"/>
        <v>2.9835609046194931E-3</v>
      </c>
      <c r="L164" s="122">
        <f t="shared" si="58"/>
        <v>5.2263263832044802E-3</v>
      </c>
      <c r="M164" s="122">
        <f t="shared" si="58"/>
        <v>4.547110631339773E-3</v>
      </c>
      <c r="N164" s="122">
        <f t="shared" si="58"/>
        <v>2.3260735852969308E-3</v>
      </c>
      <c r="O164" s="122">
        <f t="shared" si="58"/>
        <v>5.209040552407793E-3</v>
      </c>
      <c r="P164" s="122">
        <f t="shared" si="58"/>
        <v>8.6224675261154188E-4</v>
      </c>
      <c r="Q164" s="122">
        <f t="shared" si="58"/>
        <v>3.034834669205681E-3</v>
      </c>
      <c r="R164" s="122">
        <f t="shared" si="58"/>
        <v>5.3641063654478243E-3</v>
      </c>
      <c r="S164" s="122">
        <f t="shared" si="58"/>
        <v>9.0493988949458329E-3</v>
      </c>
      <c r="T164" s="122">
        <f t="shared" si="58"/>
        <v>7.795001233733367E-3</v>
      </c>
      <c r="U164" s="122">
        <f t="shared" si="58"/>
        <v>7.4917456210154259E-3</v>
      </c>
      <c r="V164" s="122">
        <f t="shared" si="58"/>
        <v>7.2378433068647245E-3</v>
      </c>
      <c r="W164" s="122">
        <f t="shared" si="58"/>
        <v>9.2961721995871247E-3</v>
      </c>
      <c r="DA164" s="130" t="s">
        <v>3404</v>
      </c>
    </row>
    <row r="165" spans="1:105" ht="12" customHeight="1" x14ac:dyDescent="0.25">
      <c r="A165" s="97" t="s">
        <v>53</v>
      </c>
      <c r="B165" s="98"/>
      <c r="C165" s="98">
        <v>4.1604607016794779E-3</v>
      </c>
      <c r="D165" s="98">
        <v>3.9542786084837004E-3</v>
      </c>
      <c r="E165" s="98">
        <v>5.5306637120573453E-3</v>
      </c>
      <c r="F165" s="98">
        <v>6.3838494100029687E-4</v>
      </c>
      <c r="G165" s="98">
        <v>1.1301601809691128E-4</v>
      </c>
      <c r="H165" s="98">
        <v>1.8002880831268508E-3</v>
      </c>
      <c r="I165" s="98">
        <v>3.612028982205126E-3</v>
      </c>
      <c r="J165" s="98">
        <v>3.4396234813630477E-3</v>
      </c>
      <c r="K165" s="98">
        <v>2.9835609046194931E-3</v>
      </c>
      <c r="L165" s="98">
        <v>5.2263263832044802E-3</v>
      </c>
      <c r="M165" s="98">
        <v>4.547110631339773E-3</v>
      </c>
      <c r="N165" s="98">
        <v>2.3260735852969308E-3</v>
      </c>
      <c r="O165" s="98">
        <v>5.209040552407793E-3</v>
      </c>
      <c r="P165" s="98">
        <v>8.6224675261154188E-4</v>
      </c>
      <c r="Q165" s="98">
        <v>3.034834669205681E-3</v>
      </c>
      <c r="R165" s="98">
        <v>5.3641063654478243E-3</v>
      </c>
      <c r="S165" s="98">
        <v>9.0493988949458329E-3</v>
      </c>
      <c r="T165" s="98">
        <v>7.795001233733367E-3</v>
      </c>
      <c r="U165" s="98">
        <v>7.4917456210154259E-3</v>
      </c>
      <c r="V165" s="98">
        <v>7.2378433068647245E-3</v>
      </c>
      <c r="W165" s="98">
        <v>9.2961721995871247E-3</v>
      </c>
      <c r="DA165" s="63" t="s">
        <v>3405</v>
      </c>
    </row>
    <row r="166" spans="1:105" ht="12" customHeight="1" x14ac:dyDescent="0.25">
      <c r="A166" s="121" t="s">
        <v>55</v>
      </c>
      <c r="B166" s="122"/>
      <c r="C166" s="122">
        <v>2.8622290485957267</v>
      </c>
      <c r="D166" s="122">
        <v>2.6806018968506211</v>
      </c>
      <c r="E166" s="122">
        <v>1.7404159741957734</v>
      </c>
      <c r="F166" s="122">
        <v>0.32313911716482829</v>
      </c>
      <c r="G166" s="122">
        <v>4.980652644954129E-2</v>
      </c>
      <c r="H166" s="122">
        <v>0.61153974832763036</v>
      </c>
      <c r="I166" s="122">
        <v>1.2772894428373105</v>
      </c>
      <c r="J166" s="122">
        <v>1.3542705616883988</v>
      </c>
      <c r="K166" s="122">
        <v>1.4895179741985409</v>
      </c>
      <c r="L166" s="122">
        <v>1.7769685321946349</v>
      </c>
      <c r="M166" s="122">
        <v>1.7837475465446635</v>
      </c>
      <c r="N166" s="122">
        <v>1.4211401703034097</v>
      </c>
      <c r="O166" s="122">
        <v>1.5468571261001025</v>
      </c>
      <c r="P166" s="122">
        <v>0.97264562901979268</v>
      </c>
      <c r="Q166" s="122">
        <v>2.233092181529396</v>
      </c>
      <c r="R166" s="122">
        <v>3.0334683803467413</v>
      </c>
      <c r="S166" s="122">
        <v>2.4565856640069912</v>
      </c>
      <c r="T166" s="122">
        <v>2.7317622973308646</v>
      </c>
      <c r="U166" s="122">
        <v>2.1505007932192006</v>
      </c>
      <c r="V166" s="122">
        <v>2.0390374583338224</v>
      </c>
      <c r="W166" s="122">
        <v>2.7321005071367321</v>
      </c>
      <c r="DA166" s="130" t="s">
        <v>3406</v>
      </c>
    </row>
    <row r="167" spans="1:105" ht="12" customHeight="1" x14ac:dyDescent="0.25">
      <c r="A167" s="97" t="s">
        <v>124</v>
      </c>
      <c r="B167" s="98"/>
      <c r="C167" s="98">
        <v>1.2494038783936724E-2</v>
      </c>
      <c r="D167" s="98">
        <v>2.9440595110043856E-2</v>
      </c>
      <c r="E167" s="98">
        <v>3.7178854434388738E-2</v>
      </c>
      <c r="F167" s="98">
        <v>1.3440261202360759E-2</v>
      </c>
      <c r="G167" s="98">
        <v>3.3690644476951485E-3</v>
      </c>
      <c r="H167" s="98">
        <v>2.520510316092683E-2</v>
      </c>
      <c r="I167" s="98">
        <v>3.015606374606002E-2</v>
      </c>
      <c r="J167" s="98">
        <v>7.5990766022219977E-3</v>
      </c>
      <c r="K167" s="98">
        <v>2.2567113693054079E-2</v>
      </c>
      <c r="L167" s="98">
        <v>2.2553472275317666E-2</v>
      </c>
      <c r="M167" s="98">
        <v>9.0597269404761073E-3</v>
      </c>
      <c r="N167" s="98">
        <v>2.5260077790747931E-2</v>
      </c>
      <c r="O167" s="98">
        <v>3.0105293130387373E-2</v>
      </c>
      <c r="P167" s="98">
        <v>1.3099233610618025E-2</v>
      </c>
      <c r="Q167" s="98">
        <v>2.1718173464990886E-2</v>
      </c>
      <c r="R167" s="98">
        <v>1.1622815637985257E-2</v>
      </c>
      <c r="S167" s="98">
        <v>2.5789189861772522E-2</v>
      </c>
      <c r="T167" s="98">
        <v>2.387686258463316E-2</v>
      </c>
      <c r="U167" s="98">
        <v>2.4611420932393411E-2</v>
      </c>
      <c r="V167" s="98">
        <v>2.3879770161008541E-2</v>
      </c>
      <c r="W167" s="98">
        <v>3.8707597970570946E-2</v>
      </c>
      <c r="DA167" s="63" t="s">
        <v>3407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2.1063042642442665E-4</v>
      </c>
      <c r="J168" s="98">
        <v>2.3322257112949867E-4</v>
      </c>
      <c r="K168" s="98">
        <v>0</v>
      </c>
      <c r="L168" s="98">
        <v>0</v>
      </c>
      <c r="M168" s="98">
        <v>2.1981362491864845E-4</v>
      </c>
      <c r="N168" s="98">
        <v>2.2032437718301758E-4</v>
      </c>
      <c r="O168" s="98">
        <v>2.0380694873743828E-4</v>
      </c>
      <c r="P168" s="98">
        <v>2.1604466081158019E-4</v>
      </c>
      <c r="Q168" s="98">
        <v>2.1498594588457065E-4</v>
      </c>
      <c r="R168" s="98">
        <v>0</v>
      </c>
      <c r="S168" s="98">
        <v>0</v>
      </c>
      <c r="T168" s="98">
        <v>1.8153239685842913E-4</v>
      </c>
      <c r="U168" s="98">
        <v>1.8318049332110393E-4</v>
      </c>
      <c r="V168" s="98">
        <v>1.7656939853856455E-4</v>
      </c>
      <c r="W168" s="98">
        <v>4.5269615944142766E-4</v>
      </c>
      <c r="DA168" s="63" t="s">
        <v>3408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9.0812663717983511E-5</v>
      </c>
      <c r="J169" s="101">
        <v>1.0785803978503674E-4</v>
      </c>
      <c r="K169" s="101">
        <v>0</v>
      </c>
      <c r="L169" s="101">
        <v>0</v>
      </c>
      <c r="M169" s="101">
        <v>9.8492877475498937E-5</v>
      </c>
      <c r="N169" s="101">
        <v>9.5840086873330175E-5</v>
      </c>
      <c r="O169" s="101">
        <v>7.5272577283739875E-5</v>
      </c>
      <c r="P169" s="101">
        <v>7.9335128172452278E-5</v>
      </c>
      <c r="Q169" s="101">
        <v>6.1842695765869501E-5</v>
      </c>
      <c r="R169" s="101">
        <v>0</v>
      </c>
      <c r="S169" s="101">
        <v>0</v>
      </c>
      <c r="T169" s="101">
        <v>6.065090372783858E-5</v>
      </c>
      <c r="U169" s="101">
        <v>6.159385769135818E-5</v>
      </c>
      <c r="V169" s="101">
        <v>6.0182255411428756E-5</v>
      </c>
      <c r="W169" s="101">
        <v>1.6381522871281915E-4</v>
      </c>
      <c r="DA169" s="131" t="s">
        <v>3409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1.1981776270644314E-4</v>
      </c>
      <c r="J170" s="104">
        <v>1.2536453134446193E-4</v>
      </c>
      <c r="K170" s="104">
        <v>0</v>
      </c>
      <c r="L170" s="104">
        <v>0</v>
      </c>
      <c r="M170" s="104">
        <v>1.2132074744314951E-4</v>
      </c>
      <c r="N170" s="104">
        <v>1.244842903096874E-4</v>
      </c>
      <c r="O170" s="104">
        <v>1.2853437145369839E-4</v>
      </c>
      <c r="P170" s="104">
        <v>1.3670953263912792E-4</v>
      </c>
      <c r="Q170" s="104">
        <v>1.5314325011870115E-4</v>
      </c>
      <c r="R170" s="104">
        <v>0</v>
      </c>
      <c r="S170" s="104">
        <v>0</v>
      </c>
      <c r="T170" s="104">
        <v>1.2088149313059054E-4</v>
      </c>
      <c r="U170" s="104">
        <v>1.2158663562974573E-4</v>
      </c>
      <c r="V170" s="104">
        <v>1.1638714312713579E-4</v>
      </c>
      <c r="W170" s="104">
        <v>2.8888093072860848E-4</v>
      </c>
      <c r="DA170" s="132" t="s">
        <v>3410</v>
      </c>
    </row>
    <row r="171" spans="1:105" ht="12" customHeight="1" x14ac:dyDescent="0.25">
      <c r="A171" s="106" t="s">
        <v>122</v>
      </c>
      <c r="B171" s="101"/>
      <c r="C171" s="101">
        <v>2.205421891109824</v>
      </c>
      <c r="D171" s="101">
        <v>2.1076514255278065</v>
      </c>
      <c r="E171" s="101">
        <v>1.2038269228233629</v>
      </c>
      <c r="F171" s="101">
        <v>0.19403658519330347</v>
      </c>
      <c r="G171" s="101">
        <v>2.3658714935550981E-2</v>
      </c>
      <c r="H171" s="101">
        <v>0.34783030503362655</v>
      </c>
      <c r="I171" s="101">
        <v>0.89246357120283026</v>
      </c>
      <c r="J171" s="101">
        <v>0.7997480309965419</v>
      </c>
      <c r="K171" s="101">
        <v>0.19300393637552751</v>
      </c>
      <c r="L171" s="101">
        <v>1.0985703126823037</v>
      </c>
      <c r="M171" s="101">
        <v>1.0443942838366973</v>
      </c>
      <c r="N171" s="101">
        <v>0.78599116674815139</v>
      </c>
      <c r="O171" s="101">
        <v>0.84144175437131941</v>
      </c>
      <c r="P171" s="101">
        <v>0.60028191465833547</v>
      </c>
      <c r="Q171" s="101">
        <v>1.3472421948850923</v>
      </c>
      <c r="R171" s="101">
        <v>1.6901821053803603</v>
      </c>
      <c r="S171" s="101">
        <v>1.1779014458815336</v>
      </c>
      <c r="T171" s="101">
        <v>1.6714528699397024</v>
      </c>
      <c r="U171" s="101">
        <v>1.17599841105262</v>
      </c>
      <c r="V171" s="101">
        <v>1.146907082899838</v>
      </c>
      <c r="W171" s="101">
        <v>1.5793282483951652</v>
      </c>
      <c r="DA171" s="131" t="s">
        <v>3411</v>
      </c>
    </row>
    <row r="172" spans="1:105" ht="12" customHeight="1" x14ac:dyDescent="0.25">
      <c r="A172" s="107" t="s">
        <v>121</v>
      </c>
      <c r="B172" s="104"/>
      <c r="C172" s="104">
        <v>0.64431311870196617</v>
      </c>
      <c r="D172" s="104">
        <v>0.54350987621277058</v>
      </c>
      <c r="E172" s="104">
        <v>0.49941019693802169</v>
      </c>
      <c r="F172" s="104">
        <v>0.11566227076916408</v>
      </c>
      <c r="G172" s="104">
        <v>2.2778747066295159E-2</v>
      </c>
      <c r="H172" s="104">
        <v>0.23850434013307692</v>
      </c>
      <c r="I172" s="104">
        <v>0.35445917746199573</v>
      </c>
      <c r="J172" s="104">
        <v>0.54669023151850538</v>
      </c>
      <c r="K172" s="104">
        <v>1.2739469241299592</v>
      </c>
      <c r="L172" s="104">
        <v>0.65584474723701369</v>
      </c>
      <c r="M172" s="104">
        <v>0.73007372214257149</v>
      </c>
      <c r="N172" s="104">
        <v>0.60966860138732737</v>
      </c>
      <c r="O172" s="104">
        <v>0.6751062716496582</v>
      </c>
      <c r="P172" s="104">
        <v>0.35904843609002757</v>
      </c>
      <c r="Q172" s="104">
        <v>0.86391682723342822</v>
      </c>
      <c r="R172" s="104">
        <v>1.3316634593283958</v>
      </c>
      <c r="S172" s="104">
        <v>1.2528950282636853</v>
      </c>
      <c r="T172" s="104">
        <v>1.0362510324096703</v>
      </c>
      <c r="U172" s="104">
        <v>0.94970778074086615</v>
      </c>
      <c r="V172" s="104">
        <v>0.86807403587443743</v>
      </c>
      <c r="W172" s="104">
        <v>1.1136119646115545</v>
      </c>
      <c r="DA172" s="132" t="s">
        <v>3412</v>
      </c>
    </row>
    <row r="173" spans="1:105" ht="12" customHeight="1" x14ac:dyDescent="0.25">
      <c r="A173" s="108" t="s">
        <v>53</v>
      </c>
      <c r="B173" s="98"/>
      <c r="C173" s="98">
        <v>0.29610793412373443</v>
      </c>
      <c r="D173" s="98">
        <v>0.25021749496457391</v>
      </c>
      <c r="E173" s="98">
        <v>0.22801507279314984</v>
      </c>
      <c r="F173" s="98">
        <v>5.2673987456900863E-2</v>
      </c>
      <c r="G173" s="98">
        <v>1.0371736134527524E-2</v>
      </c>
      <c r="H173" s="98">
        <v>9.2313459941837192E-2</v>
      </c>
      <c r="I173" s="98">
        <v>0.1436115778550881</v>
      </c>
      <c r="J173" s="98">
        <v>0.23806714647291488</v>
      </c>
      <c r="K173" s="98">
        <v>0.5658676263457818</v>
      </c>
      <c r="L173" s="98">
        <v>0.26041040587839892</v>
      </c>
      <c r="M173" s="98">
        <v>0.311794427752345</v>
      </c>
      <c r="N173" s="98">
        <v>0.2555874160126948</v>
      </c>
      <c r="O173" s="98">
        <v>0.24504006502680739</v>
      </c>
      <c r="P173" s="98">
        <v>0.13030451088494505</v>
      </c>
      <c r="Q173" s="98">
        <v>0.24953667933633125</v>
      </c>
      <c r="R173" s="98">
        <v>0.34692551638536234</v>
      </c>
      <c r="S173" s="98">
        <v>0.378889318306183</v>
      </c>
      <c r="T173" s="98">
        <v>0.35465610423571114</v>
      </c>
      <c r="U173" s="98">
        <v>0.33294001795116657</v>
      </c>
      <c r="V173" s="98">
        <v>0.31098326306988849</v>
      </c>
      <c r="W173" s="98">
        <v>0.41527279314276261</v>
      </c>
      <c r="DA173" s="63" t="s">
        <v>3413</v>
      </c>
    </row>
    <row r="174" spans="1:105" ht="12" customHeight="1" x14ac:dyDescent="0.25">
      <c r="A174" s="115" t="s">
        <v>52</v>
      </c>
      <c r="B174" s="33"/>
      <c r="C174" s="33">
        <v>0.34820518457823169</v>
      </c>
      <c r="D174" s="33">
        <v>0.29329238124819662</v>
      </c>
      <c r="E174" s="33">
        <v>0.27139512414487188</v>
      </c>
      <c r="F174" s="33">
        <v>6.2988283312263221E-2</v>
      </c>
      <c r="G174" s="33">
        <v>1.2407010931767633E-2</v>
      </c>
      <c r="H174" s="33">
        <v>0.14619088019123974</v>
      </c>
      <c r="I174" s="33">
        <v>0.21084759960690766</v>
      </c>
      <c r="J174" s="33">
        <v>0.30862308504559055</v>
      </c>
      <c r="K174" s="33">
        <v>0.70807929778417733</v>
      </c>
      <c r="L174" s="33">
        <v>0.39543434135861472</v>
      </c>
      <c r="M174" s="33">
        <v>0.41827929439022649</v>
      </c>
      <c r="N174" s="33">
        <v>0.35408118537463262</v>
      </c>
      <c r="O174" s="33">
        <v>0.43006620662285078</v>
      </c>
      <c r="P174" s="33">
        <v>0.22874392520508252</v>
      </c>
      <c r="Q174" s="33">
        <v>0.61438014789709694</v>
      </c>
      <c r="R174" s="33">
        <v>0.98473794294303341</v>
      </c>
      <c r="S174" s="33">
        <v>0.87400570995750215</v>
      </c>
      <c r="T174" s="33">
        <v>0.68159492817395917</v>
      </c>
      <c r="U174" s="33">
        <v>0.61676776278969958</v>
      </c>
      <c r="V174" s="33">
        <v>0.55709077280454899</v>
      </c>
      <c r="W174" s="33">
        <v>0.69833917146879199</v>
      </c>
      <c r="DA174" s="60" t="s">
        <v>3414</v>
      </c>
    </row>
    <row r="175" spans="1:105" ht="12" customHeight="1" x14ac:dyDescent="0.25">
      <c r="A175" s="121" t="s">
        <v>54</v>
      </c>
      <c r="B175" s="122"/>
      <c r="C175" s="122">
        <v>0.46027800542935143</v>
      </c>
      <c r="D175" s="122">
        <v>0.4319801158134205</v>
      </c>
      <c r="E175" s="122">
        <v>0.28249503157262051</v>
      </c>
      <c r="F175" s="122">
        <v>5.6461403476684685E-2</v>
      </c>
      <c r="G175" s="122">
        <v>7.6626879415024607E-3</v>
      </c>
      <c r="H175" s="122">
        <v>0.10547357610113875</v>
      </c>
      <c r="I175" s="122">
        <v>0.1858316183330791</v>
      </c>
      <c r="J175" s="122">
        <v>0.21958103849261867</v>
      </c>
      <c r="K175" s="122">
        <v>0.3056206449099117</v>
      </c>
      <c r="L175" s="122">
        <v>0.3287917780763624</v>
      </c>
      <c r="M175" s="122">
        <v>0.3353586445925914</v>
      </c>
      <c r="N175" s="122">
        <v>0.26836498376783496</v>
      </c>
      <c r="O175" s="122">
        <v>0.28656260635751174</v>
      </c>
      <c r="P175" s="122">
        <v>0.1891346475737988</v>
      </c>
      <c r="Q175" s="122">
        <v>0.4256435302748347</v>
      </c>
      <c r="R175" s="122">
        <v>0.60002286716642705</v>
      </c>
      <c r="S175" s="122">
        <v>0.50226274082308842</v>
      </c>
      <c r="T175" s="122">
        <v>0.55659143995322258</v>
      </c>
      <c r="U175" s="122">
        <v>0.43843636781937068</v>
      </c>
      <c r="V175" s="122">
        <v>0.41313555903008453</v>
      </c>
      <c r="W175" s="122">
        <v>0.54954292920705661</v>
      </c>
      <c r="DA175" s="130" t="s">
        <v>3415</v>
      </c>
    </row>
    <row r="176" spans="1:105" ht="12" customHeight="1" x14ac:dyDescent="0.25">
      <c r="A176" s="97" t="s">
        <v>50</v>
      </c>
      <c r="B176" s="98"/>
      <c r="C176" s="98">
        <v>3.1345546354114894E-3</v>
      </c>
      <c r="D176" s="98">
        <v>2.3152512779781352E-3</v>
      </c>
      <c r="E176" s="98">
        <v>1.5393196408504471E-3</v>
      </c>
      <c r="F176" s="98">
        <v>3.9389208998452961E-4</v>
      </c>
      <c r="G176" s="98">
        <v>4.1195134973594443E-5</v>
      </c>
      <c r="H176" s="98">
        <v>6.6015906630981051E-4</v>
      </c>
      <c r="I176" s="98">
        <v>8.2289034121099832E-4</v>
      </c>
      <c r="J176" s="98">
        <v>7.0364971029661892E-4</v>
      </c>
      <c r="K176" s="98">
        <v>1.0844075243565759E-3</v>
      </c>
      <c r="L176" s="98">
        <v>7.9769575887950368E-4</v>
      </c>
      <c r="M176" s="98">
        <v>2.8381538871418408E-4</v>
      </c>
      <c r="N176" s="98">
        <v>2.8979861991680329E-4</v>
      </c>
      <c r="O176" s="98">
        <v>7.2549932335438418E-4</v>
      </c>
      <c r="P176" s="98">
        <v>7.5730998167647889E-4</v>
      </c>
      <c r="Q176" s="98">
        <v>2.6316401208572862E-3</v>
      </c>
      <c r="R176" s="98">
        <v>2.9000355100665702E-3</v>
      </c>
      <c r="S176" s="98">
        <v>1.5130370367630796E-3</v>
      </c>
      <c r="T176" s="98">
        <v>7.8603468136482948E-4</v>
      </c>
      <c r="U176" s="98">
        <v>8.6072247624535106E-4</v>
      </c>
      <c r="V176" s="98">
        <v>1.2208029511005885E-3</v>
      </c>
      <c r="W176" s="98">
        <v>3.2839113983236393E-3</v>
      </c>
      <c r="DA176" s="63" t="s">
        <v>3416</v>
      </c>
    </row>
    <row r="177" spans="1:105" ht="12" customHeight="1" x14ac:dyDescent="0.25">
      <c r="A177" s="109" t="s">
        <v>120</v>
      </c>
      <c r="B177" s="33"/>
      <c r="C177" s="33">
        <v>0.45714345079393992</v>
      </c>
      <c r="D177" s="33">
        <v>0.42966486453544234</v>
      </c>
      <c r="E177" s="33">
        <v>0.28095571193177005</v>
      </c>
      <c r="F177" s="33">
        <v>5.6067511386700158E-2</v>
      </c>
      <c r="G177" s="33">
        <v>7.6214928065288659E-3</v>
      </c>
      <c r="H177" s="33">
        <v>0.10481341703482894</v>
      </c>
      <c r="I177" s="33">
        <v>0.1850087279918681</v>
      </c>
      <c r="J177" s="33">
        <v>0.21887738878232205</v>
      </c>
      <c r="K177" s="33">
        <v>0.30453623738555513</v>
      </c>
      <c r="L177" s="33">
        <v>0.32799408231748289</v>
      </c>
      <c r="M177" s="33">
        <v>0.33507482920387721</v>
      </c>
      <c r="N177" s="33">
        <v>0.26807518514791817</v>
      </c>
      <c r="O177" s="33">
        <v>0.28583710703415738</v>
      </c>
      <c r="P177" s="33">
        <v>0.18837733759212233</v>
      </c>
      <c r="Q177" s="33">
        <v>0.42301189015397744</v>
      </c>
      <c r="R177" s="33">
        <v>0.59712283165636049</v>
      </c>
      <c r="S177" s="33">
        <v>0.50074970378632533</v>
      </c>
      <c r="T177" s="33">
        <v>0.55580540527185773</v>
      </c>
      <c r="U177" s="33">
        <v>0.43757564534312532</v>
      </c>
      <c r="V177" s="33">
        <v>0.41191475607898392</v>
      </c>
      <c r="W177" s="33">
        <v>0.54625901780873298</v>
      </c>
      <c r="DA177" s="60" t="s">
        <v>3417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1.5556726400721912</v>
      </c>
      <c r="M3" s="117">
        <f t="shared" si="0"/>
        <v>1.4442261586915663</v>
      </c>
      <c r="N3" s="117">
        <f t="shared" si="0"/>
        <v>2.6377689022608828</v>
      </c>
      <c r="O3" s="117">
        <f t="shared" si="0"/>
        <v>1.8754777228944008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3419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1.2533266259839315</v>
      </c>
      <c r="M4" s="122">
        <f t="shared" si="3"/>
        <v>1.0938519234207347</v>
      </c>
      <c r="N4" s="122">
        <f t="shared" si="3"/>
        <v>2.0799362376353847</v>
      </c>
      <c r="O4" s="122">
        <f t="shared" si="3"/>
        <v>1.4748532464182857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3420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1.2427933412829983</v>
      </c>
      <c r="M5" s="98">
        <v>1.084750380793863</v>
      </c>
      <c r="N5" s="98">
        <v>2.0627902465920993</v>
      </c>
      <c r="O5" s="98">
        <v>1.4628098442832378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3421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1.0533284700933178E-2</v>
      </c>
      <c r="M6" s="98">
        <v>9.1015426268716195E-3</v>
      </c>
      <c r="N6" s="98">
        <v>1.7145991043285333E-2</v>
      </c>
      <c r="O6" s="98">
        <v>1.2043402135048039E-2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3422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5.8261364382665318E-4</v>
      </c>
      <c r="M7" s="122">
        <f t="shared" si="6"/>
        <v>6.1082480262507832E-4</v>
      </c>
      <c r="N7" s="122">
        <f t="shared" si="6"/>
        <v>6.6717164951640652E-4</v>
      </c>
      <c r="O7" s="122">
        <f t="shared" si="6"/>
        <v>9.826177382955127E-4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3423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5.8261364382665318E-4</v>
      </c>
      <c r="M8" s="98">
        <v>6.1082480262507832E-4</v>
      </c>
      <c r="N8" s="98">
        <v>6.6717164951640652E-4</v>
      </c>
      <c r="O8" s="98">
        <v>9.826177382955127E-4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3424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0.25599565560879906</v>
      </c>
      <c r="M9" s="122">
        <v>0.29458924335875203</v>
      </c>
      <c r="N9" s="122">
        <v>0.4654261849832142</v>
      </c>
      <c r="O9" s="122">
        <v>0.33776374494441741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3425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0.10965628500934463</v>
      </c>
      <c r="M10" s="98">
        <v>0.12184815044394165</v>
      </c>
      <c r="N10" s="98">
        <v>7.3969607461388878E-2</v>
      </c>
      <c r="O10" s="98">
        <v>9.5604740968782992E-2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3426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1.5460026532354658E-3</v>
      </c>
      <c r="M11" s="98">
        <v>7.4403680824881413E-4</v>
      </c>
      <c r="N11" s="98">
        <v>6.0446359805569113E-3</v>
      </c>
      <c r="O11" s="98">
        <v>4.1580361423043726E-3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3427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3428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3429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3430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8.30740399475524E-2</v>
      </c>
      <c r="M15" s="101">
        <v>9.2581719323556438E-2</v>
      </c>
      <c r="N15" s="101">
        <v>0.19762128341442375</v>
      </c>
      <c r="O15" s="101">
        <v>0.11958922776576519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3431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6.1719327998666557E-2</v>
      </c>
      <c r="M16" s="104">
        <v>7.9415336783005108E-2</v>
      </c>
      <c r="N16" s="104">
        <v>0.18779065812684462</v>
      </c>
      <c r="O16" s="104">
        <v>0.11841174006756483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3432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1.969804301579051E-2</v>
      </c>
      <c r="M17" s="98">
        <v>2.7622693768637557E-2</v>
      </c>
      <c r="N17" s="98">
        <v>6.4302827966396206E-2</v>
      </c>
      <c r="O17" s="98">
        <v>3.4795235899502709E-2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3433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4.202128498287605E-2</v>
      </c>
      <c r="M18" s="98">
        <v>5.1792643014367548E-2</v>
      </c>
      <c r="N18" s="98">
        <v>0.12348783016044841</v>
      </c>
      <c r="O18" s="98">
        <v>8.3616504168062114E-2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3434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4.5767744835633929E-2</v>
      </c>
      <c r="M19" s="122">
        <v>5.5174167109454539E-2</v>
      </c>
      <c r="N19" s="122">
        <v>9.1739307992767347E-2</v>
      </c>
      <c r="O19" s="122">
        <v>6.1878113793402259E-2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3435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3.4708380385967204E-3</v>
      </c>
      <c r="M20" s="98">
        <v>3.7147537385243358E-3</v>
      </c>
      <c r="N20" s="98">
        <v>2.9835998211955876E-3</v>
      </c>
      <c r="O20" s="98">
        <v>1.2470172610061074E-3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3436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7.5565674867810763E-5</v>
      </c>
      <c r="M21" s="98">
        <v>3.4958850578620808E-5</v>
      </c>
      <c r="N21" s="98">
        <v>5.9493054607670153E-5</v>
      </c>
      <c r="O21" s="98">
        <v>1.1915079754221414E-4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3437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4.2221341122169395E-2</v>
      </c>
      <c r="M22" s="33">
        <v>5.1424454520351583E-2</v>
      </c>
      <c r="N22" s="33">
        <v>8.8696215116964086E-2</v>
      </c>
      <c r="O22" s="33">
        <v>6.0511945734853939E-2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3438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9.0379882367308734E-2</v>
      </c>
      <c r="F24" s="117">
        <f t="shared" si="7"/>
        <v>0.96986009734378675</v>
      </c>
      <c r="G24" s="117">
        <f t="shared" si="7"/>
        <v>1.8890563325465572</v>
      </c>
      <c r="H24" s="117">
        <f t="shared" si="7"/>
        <v>1.6158624952332969</v>
      </c>
      <c r="I24" s="117">
        <f t="shared" si="7"/>
        <v>1.0658367930938664</v>
      </c>
      <c r="J24" s="117">
        <f t="shared" si="7"/>
        <v>0.38771439578388928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0.40779668208147857</v>
      </c>
      <c r="O24" s="117">
        <f t="shared" si="7"/>
        <v>0.78632253109782602</v>
      </c>
      <c r="P24" s="117">
        <f t="shared" si="7"/>
        <v>8.6855721011898063E-2</v>
      </c>
      <c r="Q24" s="117">
        <f t="shared" si="7"/>
        <v>0.17778650925365441</v>
      </c>
      <c r="R24" s="117">
        <f t="shared" ref="R24:V24" si="8">R25+R28+R30+R39</f>
        <v>0.50881863145818562</v>
      </c>
      <c r="S24" s="117">
        <f t="shared" si="8"/>
        <v>0.92046544693515375</v>
      </c>
      <c r="T24" s="117">
        <f t="shared" si="8"/>
        <v>0.81493880296698429</v>
      </c>
      <c r="U24" s="117">
        <f t="shared" si="8"/>
        <v>0.62122262366308834</v>
      </c>
      <c r="V24" s="117">
        <f t="shared" si="8"/>
        <v>0.64688817708047319</v>
      </c>
      <c r="W24" s="117">
        <f t="shared" ref="W24" si="9">W25+W28+W30+W39</f>
        <v>0.86497299193506239</v>
      </c>
      <c r="DA24" s="129" t="s">
        <v>3439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7.3766740811042314E-2</v>
      </c>
      <c r="F25" s="122">
        <f t="shared" si="10"/>
        <v>0.77724261452116605</v>
      </c>
      <c r="G25" s="122">
        <f t="shared" si="10"/>
        <v>1.5674467378585644</v>
      </c>
      <c r="H25" s="122">
        <f t="shared" si="10"/>
        <v>1.3127551160975657</v>
      </c>
      <c r="I25" s="122">
        <f t="shared" si="10"/>
        <v>0.86272967261322009</v>
      </c>
      <c r="J25" s="122">
        <f t="shared" si="10"/>
        <v>0.31500700396405384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0.30764766051372178</v>
      </c>
      <c r="O25" s="122">
        <f t="shared" si="10"/>
        <v>0.62822954501442629</v>
      </c>
      <c r="P25" s="122">
        <f t="shared" si="10"/>
        <v>6.4475315692509194E-2</v>
      </c>
      <c r="Q25" s="122">
        <f t="shared" si="10"/>
        <v>0.12563367580664755</v>
      </c>
      <c r="R25" s="122">
        <f t="shared" ref="R25:V25" si="11">SUM(R26:R27)</f>
        <v>0.37621507719353664</v>
      </c>
      <c r="S25" s="122">
        <f t="shared" si="11"/>
        <v>0.71421019591508339</v>
      </c>
      <c r="T25" s="122">
        <f t="shared" si="11"/>
        <v>0.62094919030903462</v>
      </c>
      <c r="U25" s="122">
        <f t="shared" si="11"/>
        <v>0.45209572408285492</v>
      </c>
      <c r="V25" s="122">
        <f t="shared" si="11"/>
        <v>0.47795349926253722</v>
      </c>
      <c r="W25" s="122">
        <f t="shared" ref="W25" si="12">SUM(W26:W27)</f>
        <v>0.66850469242646182</v>
      </c>
      <c r="DA25" s="130" t="s">
        <v>3440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7.1874213703977979E-2</v>
      </c>
      <c r="F26" s="98">
        <v>0.7579166293443439</v>
      </c>
      <c r="G26" s="98">
        <v>1.5329804424861295</v>
      </c>
      <c r="H26" s="98">
        <v>1.2837217781109092</v>
      </c>
      <c r="I26" s="98">
        <v>0.84430203151073646</v>
      </c>
      <c r="J26" s="98">
        <v>0.3083612572234678</v>
      </c>
      <c r="K26" s="98">
        <v>0</v>
      </c>
      <c r="L26" s="98">
        <v>0</v>
      </c>
      <c r="M26" s="98">
        <v>0</v>
      </c>
      <c r="N26" s="98">
        <v>0.3013848545578473</v>
      </c>
      <c r="O26" s="98">
        <v>0.61555969430616675</v>
      </c>
      <c r="P26" s="98">
        <v>6.3185558798458177E-2</v>
      </c>
      <c r="Q26" s="98">
        <v>0.12313987131688543</v>
      </c>
      <c r="R26" s="98">
        <v>0.36878956593267592</v>
      </c>
      <c r="S26" s="98">
        <v>0.7001810854443582</v>
      </c>
      <c r="T26" s="98">
        <v>0.608799393487646</v>
      </c>
      <c r="U26" s="98">
        <v>0.4432756003639533</v>
      </c>
      <c r="V26" s="98">
        <v>0.46864786980099732</v>
      </c>
      <c r="W26" s="98">
        <v>0.65550169130306946</v>
      </c>
      <c r="DA26" s="63" t="s">
        <v>3441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1.8925271070643333E-3</v>
      </c>
      <c r="F27" s="98">
        <v>1.9325985176822141E-2</v>
      </c>
      <c r="G27" s="98">
        <v>3.4466295372434848E-2</v>
      </c>
      <c r="H27" s="98">
        <v>2.9033337986656454E-2</v>
      </c>
      <c r="I27" s="98">
        <v>1.8427641102483617E-2</v>
      </c>
      <c r="J27" s="98">
        <v>6.6457467405860206E-3</v>
      </c>
      <c r="K27" s="98">
        <v>0</v>
      </c>
      <c r="L27" s="98">
        <v>0</v>
      </c>
      <c r="M27" s="98">
        <v>0</v>
      </c>
      <c r="N27" s="98">
        <v>6.2628059558744653E-3</v>
      </c>
      <c r="O27" s="98">
        <v>1.2669850708259546E-2</v>
      </c>
      <c r="P27" s="98">
        <v>1.289756894051019E-3</v>
      </c>
      <c r="Q27" s="98">
        <v>2.4938044897621085E-3</v>
      </c>
      <c r="R27" s="98">
        <v>7.4255112608607116E-3</v>
      </c>
      <c r="S27" s="98">
        <v>1.4029110470725229E-2</v>
      </c>
      <c r="T27" s="98">
        <v>1.2149796821388632E-2</v>
      </c>
      <c r="U27" s="98">
        <v>8.8201237189016075E-3</v>
      </c>
      <c r="V27" s="98">
        <v>9.3056294615399028E-3</v>
      </c>
      <c r="W27" s="98">
        <v>1.3003001123392404E-2</v>
      </c>
      <c r="DA27" s="63" t="s">
        <v>3442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4.3594031289287421E-5</v>
      </c>
      <c r="F28" s="122">
        <f t="shared" si="13"/>
        <v>4.1785356666391326E-4</v>
      </c>
      <c r="G28" s="122">
        <f t="shared" si="13"/>
        <v>6.9064267136162958E-4</v>
      </c>
      <c r="H28" s="122">
        <f t="shared" si="13"/>
        <v>8.162199598073101E-4</v>
      </c>
      <c r="I28" s="122">
        <f t="shared" si="13"/>
        <v>5.8013505567795234E-4</v>
      </c>
      <c r="J28" s="122">
        <f t="shared" si="13"/>
        <v>1.3709320510598048E-4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1.2009089691295321E-4</v>
      </c>
      <c r="O28" s="122">
        <f t="shared" si="13"/>
        <v>4.0787906117926943E-4</v>
      </c>
      <c r="P28" s="122">
        <f t="shared" si="13"/>
        <v>1.0373700078971045E-5</v>
      </c>
      <c r="Q28" s="122">
        <f t="shared" si="13"/>
        <v>5.9907913481377001E-5</v>
      </c>
      <c r="R28" s="122">
        <f t="shared" si="13"/>
        <v>1.7994563889468871E-4</v>
      </c>
      <c r="S28" s="122">
        <f t="shared" si="13"/>
        <v>7.072939901877069E-4</v>
      </c>
      <c r="T28" s="122">
        <f t="shared" si="13"/>
        <v>4.4944367925203185E-4</v>
      </c>
      <c r="U28" s="122">
        <f t="shared" si="13"/>
        <v>5.9598061387947879E-4</v>
      </c>
      <c r="V28" s="122">
        <f t="shared" si="13"/>
        <v>7.6854405221858635E-4</v>
      </c>
      <c r="W28" s="122">
        <f t="shared" si="13"/>
        <v>6.6709162983202386E-4</v>
      </c>
      <c r="DA28" s="130" t="s">
        <v>3443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4.3594031289287421E-5</v>
      </c>
      <c r="F29" s="98">
        <v>4.1785356666391326E-4</v>
      </c>
      <c r="G29" s="98">
        <v>6.9064267136162958E-4</v>
      </c>
      <c r="H29" s="98">
        <v>8.162199598073101E-4</v>
      </c>
      <c r="I29" s="98">
        <v>5.8013505567795234E-4</v>
      </c>
      <c r="J29" s="98">
        <v>1.3709320510598048E-4</v>
      </c>
      <c r="K29" s="98">
        <v>0</v>
      </c>
      <c r="L29" s="98">
        <v>0</v>
      </c>
      <c r="M29" s="98">
        <v>0</v>
      </c>
      <c r="N29" s="98">
        <v>1.2009089691295321E-4</v>
      </c>
      <c r="O29" s="98">
        <v>4.0787906117926943E-4</v>
      </c>
      <c r="P29" s="98">
        <v>1.0373700078971045E-5</v>
      </c>
      <c r="Q29" s="98">
        <v>5.9907913481377001E-5</v>
      </c>
      <c r="R29" s="98">
        <v>1.7994563889468871E-4</v>
      </c>
      <c r="S29" s="98">
        <v>7.072939901877069E-4</v>
      </c>
      <c r="T29" s="98">
        <v>4.4944367925203185E-4</v>
      </c>
      <c r="U29" s="98">
        <v>5.9598061387947879E-4</v>
      </c>
      <c r="V29" s="98">
        <v>7.6854405221858635E-4</v>
      </c>
      <c r="W29" s="98">
        <v>6.6709162983202386E-4</v>
      </c>
      <c r="DA29" s="63" t="s">
        <v>3444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1.4195268901696329E-2</v>
      </c>
      <c r="F30" s="122">
        <v>0.16321275810631738</v>
      </c>
      <c r="G30" s="122">
        <v>0.27816789456736457</v>
      </c>
      <c r="H30" s="122">
        <v>0.25780108546802666</v>
      </c>
      <c r="I30" s="122">
        <v>0.17615911969197767</v>
      </c>
      <c r="J30" s="122">
        <v>6.2416610023497347E-2</v>
      </c>
      <c r="K30" s="122">
        <v>0</v>
      </c>
      <c r="L30" s="122">
        <v>0</v>
      </c>
      <c r="M30" s="122">
        <v>0</v>
      </c>
      <c r="N30" s="122">
        <v>8.4180167873501688E-2</v>
      </c>
      <c r="O30" s="122">
        <v>0.13336514212148043</v>
      </c>
      <c r="P30" s="122">
        <v>1.8743251738360202E-2</v>
      </c>
      <c r="Q30" s="122">
        <v>4.3883184208870912E-2</v>
      </c>
      <c r="R30" s="122">
        <v>0.11102574340181183</v>
      </c>
      <c r="S30" s="122">
        <v>0.17133614404854211</v>
      </c>
      <c r="T30" s="122">
        <v>0.16032404785818052</v>
      </c>
      <c r="U30" s="122">
        <v>0.13958212228142988</v>
      </c>
      <c r="V30" s="122">
        <v>0.13915802342302819</v>
      </c>
      <c r="W30" s="122">
        <v>0.16197904096370425</v>
      </c>
      <c r="DA30" s="130" t="s">
        <v>3445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3.0652261097512953E-4</v>
      </c>
      <c r="F31" s="98">
        <v>5.6828883865757572E-3</v>
      </c>
      <c r="G31" s="98">
        <v>1.4697318288443477E-2</v>
      </c>
      <c r="H31" s="98">
        <v>8.810130098254855E-3</v>
      </c>
      <c r="I31" s="98">
        <v>3.5506598744681241E-3</v>
      </c>
      <c r="J31" s="98">
        <v>3.8845688999165976E-4</v>
      </c>
      <c r="K31" s="98">
        <v>0</v>
      </c>
      <c r="L31" s="98">
        <v>0</v>
      </c>
      <c r="M31" s="98">
        <v>0</v>
      </c>
      <c r="N31" s="98">
        <v>1.3222641207468243E-3</v>
      </c>
      <c r="O31" s="98">
        <v>2.3501943413024714E-3</v>
      </c>
      <c r="P31" s="98">
        <v>1.9389617579802673E-4</v>
      </c>
      <c r="Q31" s="98">
        <v>3.9801220257566598E-4</v>
      </c>
      <c r="R31" s="98">
        <v>3.4375418163523045E-4</v>
      </c>
      <c r="S31" s="98">
        <v>1.614298776645444E-3</v>
      </c>
      <c r="T31" s="98">
        <v>1.3544868943716625E-3</v>
      </c>
      <c r="U31" s="98">
        <v>1.5412050531714381E-3</v>
      </c>
      <c r="V31" s="98">
        <v>1.6522347445375959E-3</v>
      </c>
      <c r="W31" s="98">
        <v>2.3186209096430592E-3</v>
      </c>
      <c r="DA31" s="63" t="s">
        <v>3446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1.7713397046260722E-4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3447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6.5753985621363814E-5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3448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1.1137998484124341E-4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3449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9.2584806943625062E-3</v>
      </c>
      <c r="F35" s="101">
        <v>9.0812326372951627E-2</v>
      </c>
      <c r="G35" s="101">
        <v>0.12022598060223275</v>
      </c>
      <c r="H35" s="101">
        <v>0.13373436988172513</v>
      </c>
      <c r="I35" s="101">
        <v>0.1153979021760458</v>
      </c>
      <c r="J35" s="101">
        <v>3.3692520562313331E-2</v>
      </c>
      <c r="K35" s="101">
        <v>0</v>
      </c>
      <c r="L35" s="101">
        <v>0</v>
      </c>
      <c r="M35" s="101">
        <v>0</v>
      </c>
      <c r="N35" s="101">
        <v>4.2468757180750091E-2</v>
      </c>
      <c r="O35" s="101">
        <v>6.5802685134272704E-2</v>
      </c>
      <c r="P35" s="101">
        <v>1.0685149865197691E-2</v>
      </c>
      <c r="Q35" s="101">
        <v>2.4283111742748005E-2</v>
      </c>
      <c r="R35" s="101">
        <v>5.6121209110617402E-2</v>
      </c>
      <c r="S35" s="101">
        <v>7.4310026240389584E-2</v>
      </c>
      <c r="T35" s="101">
        <v>9.1532271813142135E-2</v>
      </c>
      <c r="U35" s="101">
        <v>7.069710531263794E-2</v>
      </c>
      <c r="V35" s="101">
        <v>7.2900940258505992E-2</v>
      </c>
      <c r="W35" s="101">
        <v>8.7884303432267885E-2</v>
      </c>
      <c r="DA35" s="131" t="s">
        <v>3450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4.6302655963586922E-3</v>
      </c>
      <c r="F36" s="104">
        <v>6.6717543346790004E-2</v>
      </c>
      <c r="G36" s="104">
        <v>0.14306746170622575</v>
      </c>
      <c r="H36" s="104">
        <v>0.1152565854880467</v>
      </c>
      <c r="I36" s="104">
        <v>5.7210557641463752E-2</v>
      </c>
      <c r="J36" s="104">
        <v>2.8335632571192357E-2</v>
      </c>
      <c r="K36" s="104">
        <v>0</v>
      </c>
      <c r="L36" s="104">
        <v>0</v>
      </c>
      <c r="M36" s="104">
        <v>0</v>
      </c>
      <c r="N36" s="104">
        <v>4.0389146572004771E-2</v>
      </c>
      <c r="O36" s="104">
        <v>6.5212262645905253E-2</v>
      </c>
      <c r="P36" s="104">
        <v>7.8642056973644847E-3</v>
      </c>
      <c r="Q36" s="104">
        <v>1.9202060263547236E-2</v>
      </c>
      <c r="R36" s="104">
        <v>5.4560780109559198E-2</v>
      </c>
      <c r="S36" s="104">
        <v>9.5411819031507084E-2</v>
      </c>
      <c r="T36" s="104">
        <v>6.7437289150666727E-2</v>
      </c>
      <c r="U36" s="104">
        <v>6.73438119156205E-2</v>
      </c>
      <c r="V36" s="104">
        <v>6.4604848419984595E-2</v>
      </c>
      <c r="W36" s="104">
        <v>7.1776116621793284E-2</v>
      </c>
      <c r="DA36" s="132" t="s">
        <v>3451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1.7166797705489339E-3</v>
      </c>
      <c r="F37" s="98">
        <v>2.4689154309124713E-2</v>
      </c>
      <c r="G37" s="98">
        <v>5.2990544941441203E-2</v>
      </c>
      <c r="H37" s="98">
        <v>3.5505582755058412E-2</v>
      </c>
      <c r="I37" s="98">
        <v>1.8585458575543161E-2</v>
      </c>
      <c r="J37" s="98">
        <v>1.0009103627866703E-2</v>
      </c>
      <c r="K37" s="98">
        <v>0</v>
      </c>
      <c r="L37" s="98">
        <v>0</v>
      </c>
      <c r="M37" s="98">
        <v>0</v>
      </c>
      <c r="N37" s="98">
        <v>1.3829954959606823E-2</v>
      </c>
      <c r="O37" s="98">
        <v>1.9162593683784101E-2</v>
      </c>
      <c r="P37" s="98">
        <v>2.3364468604177282E-3</v>
      </c>
      <c r="Q37" s="98">
        <v>4.4991896238165225E-3</v>
      </c>
      <c r="R37" s="98">
        <v>1.1542510388125062E-2</v>
      </c>
      <c r="S37" s="98">
        <v>2.3871583312977947E-2</v>
      </c>
      <c r="T37" s="98">
        <v>1.9425570939670862E-2</v>
      </c>
      <c r="U37" s="98">
        <v>2.0043011798040647E-2</v>
      </c>
      <c r="V37" s="98">
        <v>1.9797977661081091E-2</v>
      </c>
      <c r="W37" s="98">
        <v>2.3073346660364581E-2</v>
      </c>
      <c r="DA37" s="63" t="s">
        <v>3452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2.9135858258097585E-3</v>
      </c>
      <c r="F38" s="98">
        <v>4.2028389037665287E-2</v>
      </c>
      <c r="G38" s="98">
        <v>9.0076916764784534E-2</v>
      </c>
      <c r="H38" s="98">
        <v>7.9751002732988283E-2</v>
      </c>
      <c r="I38" s="98">
        <v>3.8625099065920591E-2</v>
      </c>
      <c r="J38" s="98">
        <v>1.8326528943325655E-2</v>
      </c>
      <c r="K38" s="98">
        <v>0</v>
      </c>
      <c r="L38" s="98">
        <v>0</v>
      </c>
      <c r="M38" s="98">
        <v>0</v>
      </c>
      <c r="N38" s="98">
        <v>2.6559191612397948E-2</v>
      </c>
      <c r="O38" s="98">
        <v>4.6049668962121149E-2</v>
      </c>
      <c r="P38" s="98">
        <v>5.5277588369467574E-3</v>
      </c>
      <c r="Q38" s="98">
        <v>1.4702870639730713E-2</v>
      </c>
      <c r="R38" s="98">
        <v>4.3018269721434139E-2</v>
      </c>
      <c r="S38" s="98">
        <v>7.1540235718529133E-2</v>
      </c>
      <c r="T38" s="98">
        <v>4.8011718210995868E-2</v>
      </c>
      <c r="U38" s="98">
        <v>4.7300800117579853E-2</v>
      </c>
      <c r="V38" s="98">
        <v>4.4806870758903501E-2</v>
      </c>
      <c r="W38" s="98">
        <v>4.8702769961428707E-2</v>
      </c>
      <c r="DA38" s="63" t="s">
        <v>3453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2.3742786232808111E-3</v>
      </c>
      <c r="F39" s="122">
        <v>2.8986871149639413E-2</v>
      </c>
      <c r="G39" s="122">
        <v>4.2751057449266883E-2</v>
      </c>
      <c r="H39" s="122">
        <v>4.4490073707897163E-2</v>
      </c>
      <c r="I39" s="122">
        <v>2.6367865732990606E-2</v>
      </c>
      <c r="J39" s="122">
        <v>1.0153688591232116E-2</v>
      </c>
      <c r="K39" s="122">
        <v>0</v>
      </c>
      <c r="L39" s="122">
        <v>0</v>
      </c>
      <c r="M39" s="122">
        <v>0</v>
      </c>
      <c r="N39" s="122">
        <v>1.5848762797342143E-2</v>
      </c>
      <c r="O39" s="122">
        <v>2.4319964900740114E-2</v>
      </c>
      <c r="P39" s="122">
        <v>3.6267798809496918E-3</v>
      </c>
      <c r="Q39" s="122">
        <v>8.2097413246545702E-3</v>
      </c>
      <c r="R39" s="122">
        <v>2.1397865223942488E-2</v>
      </c>
      <c r="S39" s="122">
        <v>3.4211812981340621E-2</v>
      </c>
      <c r="T39" s="122">
        <v>3.3216121120517063E-2</v>
      </c>
      <c r="U39" s="122">
        <v>2.8948796684923991E-2</v>
      </c>
      <c r="V39" s="122">
        <v>2.9008110342689287E-2</v>
      </c>
      <c r="W39" s="122">
        <v>3.382216691506422E-2</v>
      </c>
      <c r="DA39" s="130" t="s">
        <v>3454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1.8144266124014527E-4</v>
      </c>
      <c r="G40" s="98">
        <v>2.7844084189294156E-4</v>
      </c>
      <c r="H40" s="98">
        <v>2.3189741246914839E-4</v>
      </c>
      <c r="I40" s="98">
        <v>1.0121512472520231E-4</v>
      </c>
      <c r="J40" s="98">
        <v>2.705782726141406E-5</v>
      </c>
      <c r="K40" s="98">
        <v>0</v>
      </c>
      <c r="L40" s="98">
        <v>0</v>
      </c>
      <c r="M40" s="98">
        <v>0</v>
      </c>
      <c r="N40" s="98">
        <v>0</v>
      </c>
      <c r="O40" s="98">
        <v>5.9575398771107069E-5</v>
      </c>
      <c r="P40" s="98">
        <v>0</v>
      </c>
      <c r="Q40" s="98">
        <v>3.6835369614795404E-5</v>
      </c>
      <c r="R40" s="98">
        <v>7.7756812964820211E-5</v>
      </c>
      <c r="S40" s="98">
        <v>7.4805901355954989E-5</v>
      </c>
      <c r="T40" s="98">
        <v>3.478534836485202E-5</v>
      </c>
      <c r="U40" s="98">
        <v>3.5643215861631722E-5</v>
      </c>
      <c r="V40" s="98">
        <v>6.9103523357028063E-5</v>
      </c>
      <c r="W40" s="98">
        <v>1.308052003107798E-4</v>
      </c>
      <c r="DA40" s="63" t="s">
        <v>3455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2.3742786232808111E-3</v>
      </c>
      <c r="F41" s="33">
        <v>2.8805428488399266E-2</v>
      </c>
      <c r="G41" s="33">
        <v>4.2472616607373941E-2</v>
      </c>
      <c r="H41" s="33">
        <v>4.4258176295428012E-2</v>
      </c>
      <c r="I41" s="33">
        <v>2.6266650608265406E-2</v>
      </c>
      <c r="J41" s="33">
        <v>1.0126630763970702E-2</v>
      </c>
      <c r="K41" s="33">
        <v>0</v>
      </c>
      <c r="L41" s="33">
        <v>0</v>
      </c>
      <c r="M41" s="33">
        <v>0</v>
      </c>
      <c r="N41" s="33">
        <v>1.5848762797342143E-2</v>
      </c>
      <c r="O41" s="33">
        <v>2.4260389501969008E-2</v>
      </c>
      <c r="P41" s="33">
        <v>3.6267798809496918E-3</v>
      </c>
      <c r="Q41" s="33">
        <v>8.1729059550397741E-3</v>
      </c>
      <c r="R41" s="33">
        <v>2.1320108410977669E-2</v>
      </c>
      <c r="S41" s="33">
        <v>3.4137007079984669E-2</v>
      </c>
      <c r="T41" s="33">
        <v>3.318133577215221E-2</v>
      </c>
      <c r="U41" s="33">
        <v>2.8913153469062359E-2</v>
      </c>
      <c r="V41" s="33">
        <v>2.8939006819332258E-2</v>
      </c>
      <c r="W41" s="33">
        <v>3.369136171475344E-2</v>
      </c>
      <c r="DA41" s="60" t="s">
        <v>3456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33.205316290129005</v>
      </c>
      <c r="D43" s="117">
        <f t="shared" si="14"/>
        <v>35.148082505431539</v>
      </c>
      <c r="E43" s="117">
        <f t="shared" si="14"/>
        <v>35.024231600400263</v>
      </c>
      <c r="F43" s="117">
        <f t="shared" si="14"/>
        <v>11.076797406742989</v>
      </c>
      <c r="G43" s="117">
        <f t="shared" si="14"/>
        <v>13.810117673911757</v>
      </c>
      <c r="H43" s="117">
        <f t="shared" si="14"/>
        <v>14.277794023766416</v>
      </c>
      <c r="I43" s="117">
        <f t="shared" si="14"/>
        <v>8.7339175529258259</v>
      </c>
      <c r="J43" s="117">
        <f t="shared" si="14"/>
        <v>16.36384344084605</v>
      </c>
      <c r="K43" s="117">
        <f t="shared" si="14"/>
        <v>14.81372440917832</v>
      </c>
      <c r="L43" s="117">
        <f t="shared" si="14"/>
        <v>21.521320201647953</v>
      </c>
      <c r="M43" s="117">
        <f t="shared" si="14"/>
        <v>14.922227597331663</v>
      </c>
      <c r="N43" s="117">
        <f t="shared" si="14"/>
        <v>15.540310888288454</v>
      </c>
      <c r="O43" s="117">
        <f t="shared" si="14"/>
        <v>26.943142738230151</v>
      </c>
      <c r="P43" s="117">
        <f t="shared" si="14"/>
        <v>15.452572785017828</v>
      </c>
      <c r="Q43" s="117">
        <f t="shared" si="14"/>
        <v>13.176898882321471</v>
      </c>
      <c r="R43" s="117">
        <f t="shared" ref="R43:V43" si="15">R44+R47+R49+R58</f>
        <v>13.676014159767234</v>
      </c>
      <c r="S43" s="117">
        <f t="shared" si="15"/>
        <v>15.326539481490405</v>
      </c>
      <c r="T43" s="117">
        <f t="shared" si="15"/>
        <v>12.695199598580764</v>
      </c>
      <c r="U43" s="117">
        <f t="shared" si="15"/>
        <v>8.7800177533263799</v>
      </c>
      <c r="V43" s="117">
        <f t="shared" si="15"/>
        <v>7.4431972302634373</v>
      </c>
      <c r="W43" s="117">
        <f t="shared" ref="W43" si="16">W44+W47+W49+W58</f>
        <v>14.209587993630173</v>
      </c>
      <c r="DA43" s="129" t="s">
        <v>3457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27.737103605156229</v>
      </c>
      <c r="D44" s="122">
        <f t="shared" si="17"/>
        <v>28.462221928386711</v>
      </c>
      <c r="E44" s="122">
        <f t="shared" si="17"/>
        <v>28.943487608374447</v>
      </c>
      <c r="F44" s="122">
        <f t="shared" si="17"/>
        <v>9.0246321948027912</v>
      </c>
      <c r="G44" s="122">
        <f t="shared" si="17"/>
        <v>11.329564778958563</v>
      </c>
      <c r="H44" s="122">
        <f t="shared" si="17"/>
        <v>11.631492257268103</v>
      </c>
      <c r="I44" s="122">
        <f t="shared" si="17"/>
        <v>6.9547305164905042</v>
      </c>
      <c r="J44" s="122">
        <f t="shared" si="17"/>
        <v>12.982284118356702</v>
      </c>
      <c r="K44" s="122">
        <f t="shared" si="17"/>
        <v>11.429275264863747</v>
      </c>
      <c r="L44" s="122">
        <f t="shared" si="17"/>
        <v>17.343934263755227</v>
      </c>
      <c r="M44" s="122">
        <f t="shared" si="17"/>
        <v>11.525618397508403</v>
      </c>
      <c r="N44" s="122">
        <f t="shared" si="17"/>
        <v>11.838709552435827</v>
      </c>
      <c r="O44" s="122">
        <f t="shared" si="17"/>
        <v>21.255254641614059</v>
      </c>
      <c r="P44" s="122">
        <f t="shared" si="17"/>
        <v>11.461693984066878</v>
      </c>
      <c r="Q44" s="122">
        <f t="shared" si="17"/>
        <v>9.4959218016886897</v>
      </c>
      <c r="R44" s="122">
        <f t="shared" ref="R44:V44" si="18">SUM(R45:R46)</f>
        <v>10.341091010103471</v>
      </c>
      <c r="S44" s="122">
        <f t="shared" si="18"/>
        <v>11.788292848511441</v>
      </c>
      <c r="T44" s="122">
        <f t="shared" si="18"/>
        <v>9.659433367165823</v>
      </c>
      <c r="U44" s="122">
        <f t="shared" si="18"/>
        <v>6.398502091088015</v>
      </c>
      <c r="V44" s="122">
        <f t="shared" si="18"/>
        <v>5.4717616472792256</v>
      </c>
      <c r="W44" s="122">
        <f t="shared" ref="W44" si="19">SUM(W45:W46)</f>
        <v>10.950224405984448</v>
      </c>
      <c r="DA44" s="130" t="s">
        <v>3458</v>
      </c>
    </row>
    <row r="45" spans="1:105" ht="12" customHeight="1" x14ac:dyDescent="0.25">
      <c r="A45" s="97" t="s">
        <v>216</v>
      </c>
      <c r="B45" s="98"/>
      <c r="C45" s="98">
        <v>26.985218848037039</v>
      </c>
      <c r="D45" s="98">
        <v>27.714404379678705</v>
      </c>
      <c r="E45" s="98">
        <v>28.200926201030427</v>
      </c>
      <c r="F45" s="98">
        <v>8.8002364851948212</v>
      </c>
      <c r="G45" s="98">
        <v>11.08044108200526</v>
      </c>
      <c r="H45" s="98">
        <v>11.37424622420877</v>
      </c>
      <c r="I45" s="98">
        <v>6.8061796065233287</v>
      </c>
      <c r="J45" s="98">
        <v>12.708395057862111</v>
      </c>
      <c r="K45" s="98">
        <v>11.190304676463496</v>
      </c>
      <c r="L45" s="98">
        <v>16.984063538102468</v>
      </c>
      <c r="M45" s="98">
        <v>11.288822673376602</v>
      </c>
      <c r="N45" s="98">
        <v>11.597708075060522</v>
      </c>
      <c r="O45" s="98">
        <v>20.826588232635942</v>
      </c>
      <c r="P45" s="98">
        <v>11.232415559065373</v>
      </c>
      <c r="Q45" s="98">
        <v>9.3074295660565287</v>
      </c>
      <c r="R45" s="98">
        <v>10.136984656052149</v>
      </c>
      <c r="S45" s="98">
        <v>11.556737399458891</v>
      </c>
      <c r="T45" s="98">
        <v>9.4704321499126074</v>
      </c>
      <c r="U45" s="98">
        <v>6.2736710496674508</v>
      </c>
      <c r="V45" s="98">
        <v>5.3652278809818545</v>
      </c>
      <c r="W45" s="98">
        <v>10.737232961248885</v>
      </c>
      <c r="DA45" s="63" t="s">
        <v>3459</v>
      </c>
    </row>
    <row r="46" spans="1:105" ht="12" customHeight="1" x14ac:dyDescent="0.25">
      <c r="A46" s="97" t="s">
        <v>53</v>
      </c>
      <c r="B46" s="98"/>
      <c r="C46" s="98">
        <v>0.75188475711918745</v>
      </c>
      <c r="D46" s="98">
        <v>0.74781754870800698</v>
      </c>
      <c r="E46" s="98">
        <v>0.74256140734402187</v>
      </c>
      <c r="F46" s="98">
        <v>0.22439570960796962</v>
      </c>
      <c r="G46" s="98">
        <v>0.24912369695330303</v>
      </c>
      <c r="H46" s="98">
        <v>0.25724603305933258</v>
      </c>
      <c r="I46" s="98">
        <v>0.14855090996717585</v>
      </c>
      <c r="J46" s="98">
        <v>0.27388906049459133</v>
      </c>
      <c r="K46" s="98">
        <v>0.23897058840025087</v>
      </c>
      <c r="L46" s="98">
        <v>0.35987072565275896</v>
      </c>
      <c r="M46" s="98">
        <v>0.23679572413180128</v>
      </c>
      <c r="N46" s="98">
        <v>0.24100147737530433</v>
      </c>
      <c r="O46" s="98">
        <v>0.42866640897811775</v>
      </c>
      <c r="P46" s="98">
        <v>0.22927842500150528</v>
      </c>
      <c r="Q46" s="98">
        <v>0.18849223563216116</v>
      </c>
      <c r="R46" s="98">
        <v>0.20410635405132027</v>
      </c>
      <c r="S46" s="98">
        <v>0.23155544905255046</v>
      </c>
      <c r="T46" s="98">
        <v>0.18900121725321631</v>
      </c>
      <c r="U46" s="98">
        <v>0.12483104142056445</v>
      </c>
      <c r="V46" s="98">
        <v>0.10653376629737069</v>
      </c>
      <c r="W46" s="98">
        <v>0.21299144473556211</v>
      </c>
      <c r="DA46" s="63" t="s">
        <v>3460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1.0199409368994565E-2</v>
      </c>
      <c r="D47" s="122">
        <f t="shared" si="20"/>
        <v>7.2032205434898267E-3</v>
      </c>
      <c r="E47" s="122">
        <f t="shared" si="20"/>
        <v>1.7851755812963201E-2</v>
      </c>
      <c r="F47" s="122">
        <f t="shared" si="20"/>
        <v>4.5103605578134158E-3</v>
      </c>
      <c r="G47" s="122">
        <f t="shared" si="20"/>
        <v>5.3312767613880171E-3</v>
      </c>
      <c r="H47" s="122">
        <f t="shared" si="20"/>
        <v>7.1041366872117732E-3</v>
      </c>
      <c r="I47" s="122">
        <f t="shared" si="20"/>
        <v>5.1521518039970519E-3</v>
      </c>
      <c r="J47" s="122">
        <f t="shared" si="20"/>
        <v>6.6718693151577163E-3</v>
      </c>
      <c r="K47" s="122">
        <f t="shared" si="20"/>
        <v>4.0997280091251819E-3</v>
      </c>
      <c r="L47" s="122">
        <f t="shared" si="20"/>
        <v>8.2876790834341407E-3</v>
      </c>
      <c r="M47" s="122">
        <f t="shared" si="20"/>
        <v>5.85170160914825E-3</v>
      </c>
      <c r="N47" s="122">
        <f t="shared" si="20"/>
        <v>4.4700500517599242E-3</v>
      </c>
      <c r="O47" s="122">
        <f t="shared" si="20"/>
        <v>1.3979127824053144E-2</v>
      </c>
      <c r="P47" s="122">
        <f t="shared" si="20"/>
        <v>2.6867883204535013E-3</v>
      </c>
      <c r="Q47" s="122">
        <f t="shared" si="20"/>
        <v>3.9239683330301936E-3</v>
      </c>
      <c r="R47" s="122">
        <f t="shared" si="20"/>
        <v>4.6150763857696637E-3</v>
      </c>
      <c r="S47" s="122">
        <f t="shared" si="20"/>
        <v>1.21328122932199E-2</v>
      </c>
      <c r="T47" s="122">
        <f t="shared" si="20"/>
        <v>6.9788615750523844E-3</v>
      </c>
      <c r="U47" s="122">
        <f t="shared" si="20"/>
        <v>8.4607962148961734E-3</v>
      </c>
      <c r="V47" s="122">
        <f t="shared" si="20"/>
        <v>8.9492685191675386E-3</v>
      </c>
      <c r="W47" s="122">
        <f t="shared" si="20"/>
        <v>1.1126135397555543E-2</v>
      </c>
      <c r="DA47" s="130" t="s">
        <v>3461</v>
      </c>
    </row>
    <row r="48" spans="1:105" ht="12" customHeight="1" x14ac:dyDescent="0.25">
      <c r="A48" s="97" t="s">
        <v>53</v>
      </c>
      <c r="B48" s="98"/>
      <c r="C48" s="98">
        <v>1.0199409368994565E-2</v>
      </c>
      <c r="D48" s="98">
        <v>7.2032205434898267E-3</v>
      </c>
      <c r="E48" s="98">
        <v>1.7851755812963201E-2</v>
      </c>
      <c r="F48" s="98">
        <v>4.5103605578134158E-3</v>
      </c>
      <c r="G48" s="98">
        <v>5.3312767613880171E-3</v>
      </c>
      <c r="H48" s="98">
        <v>7.1041366872117732E-3</v>
      </c>
      <c r="I48" s="98">
        <v>5.1521518039970519E-3</v>
      </c>
      <c r="J48" s="98">
        <v>6.6718693151577163E-3</v>
      </c>
      <c r="K48" s="98">
        <v>4.0997280091251819E-3</v>
      </c>
      <c r="L48" s="98">
        <v>8.2876790834341407E-3</v>
      </c>
      <c r="M48" s="98">
        <v>5.85170160914825E-3</v>
      </c>
      <c r="N48" s="98">
        <v>4.4700500517599242E-3</v>
      </c>
      <c r="O48" s="98">
        <v>1.3979127824053144E-2</v>
      </c>
      <c r="P48" s="98">
        <v>2.6867883204535013E-3</v>
      </c>
      <c r="Q48" s="98">
        <v>3.9239683330301936E-3</v>
      </c>
      <c r="R48" s="98">
        <v>4.6150763857696637E-3</v>
      </c>
      <c r="S48" s="98">
        <v>1.21328122932199E-2</v>
      </c>
      <c r="T48" s="98">
        <v>6.9788615750523844E-3</v>
      </c>
      <c r="U48" s="98">
        <v>8.4607962148961734E-3</v>
      </c>
      <c r="V48" s="98">
        <v>8.9492685191675386E-3</v>
      </c>
      <c r="W48" s="98">
        <v>1.1126135397555543E-2</v>
      </c>
      <c r="DA48" s="63" t="s">
        <v>3462</v>
      </c>
    </row>
    <row r="49" spans="1:105" ht="12" customHeight="1" x14ac:dyDescent="0.25">
      <c r="A49" s="121" t="s">
        <v>55</v>
      </c>
      <c r="B49" s="122"/>
      <c r="C49" s="122">
        <v>4.6744575805496993</v>
      </c>
      <c r="D49" s="122">
        <v>5.7147951783086954</v>
      </c>
      <c r="E49" s="122">
        <v>5.1977067728010624</v>
      </c>
      <c r="F49" s="122">
        <v>1.7405331232364909</v>
      </c>
      <c r="G49" s="122">
        <v>2.1439027958600896</v>
      </c>
      <c r="H49" s="122">
        <v>2.2511646601091093</v>
      </c>
      <c r="I49" s="122">
        <v>1.5408081592110614</v>
      </c>
      <c r="J49" s="122">
        <v>2.9044326605423874</v>
      </c>
      <c r="K49" s="122">
        <v>2.8389716364584912</v>
      </c>
      <c r="L49" s="122">
        <v>3.5147680155657381</v>
      </c>
      <c r="M49" s="122">
        <v>2.865608983368042</v>
      </c>
      <c r="N49" s="122">
        <v>3.0895695484720935</v>
      </c>
      <c r="O49" s="122">
        <v>4.8038122688792582</v>
      </c>
      <c r="P49" s="122">
        <v>3.3435699052126995</v>
      </c>
      <c r="Q49" s="122">
        <v>3.0956557033515306</v>
      </c>
      <c r="R49" s="122">
        <v>2.789026693332795</v>
      </c>
      <c r="S49" s="122">
        <v>2.9418165038692043</v>
      </c>
      <c r="T49" s="122">
        <v>2.5048139437399204</v>
      </c>
      <c r="U49" s="122">
        <v>1.9608294355066505</v>
      </c>
      <c r="V49" s="122">
        <v>1.6246069005087436</v>
      </c>
      <c r="W49" s="122">
        <v>2.6860407327766165</v>
      </c>
      <c r="DA49" s="130" t="s">
        <v>3463</v>
      </c>
    </row>
    <row r="50" spans="1:105" ht="12" customHeight="1" x14ac:dyDescent="0.25">
      <c r="A50" s="97" t="s">
        <v>138</v>
      </c>
      <c r="B50" s="98"/>
      <c r="C50" s="98">
        <v>0.29012243077426886</v>
      </c>
      <c r="D50" s="98">
        <v>1.0195417050691324</v>
      </c>
      <c r="E50" s="98">
        <v>0.56461574902096745</v>
      </c>
      <c r="F50" s="98">
        <v>0.26947239460059758</v>
      </c>
      <c r="G50" s="98">
        <v>0.10499826015622224</v>
      </c>
      <c r="H50" s="98">
        <v>0.11102944714740592</v>
      </c>
      <c r="I50" s="98">
        <v>0.4376955095807048</v>
      </c>
      <c r="J50" s="98">
        <v>1.4548981881696113</v>
      </c>
      <c r="K50" s="98">
        <v>1.0604710386873553</v>
      </c>
      <c r="L50" s="98">
        <v>1.4797661093598911</v>
      </c>
      <c r="M50" s="98">
        <v>1.5260006382234188</v>
      </c>
      <c r="N50" s="98">
        <v>1.4956401118511686</v>
      </c>
      <c r="O50" s="98">
        <v>2.4498102447266938</v>
      </c>
      <c r="P50" s="98">
        <v>0.44328507470726874</v>
      </c>
      <c r="Q50" s="98">
        <v>0.5812005031956331</v>
      </c>
      <c r="R50" s="98">
        <v>0.67409600119780411</v>
      </c>
      <c r="S50" s="98">
        <v>1.0050678966847451</v>
      </c>
      <c r="T50" s="98">
        <v>0.83777297630984571</v>
      </c>
      <c r="U50" s="98">
        <v>0.78904651896549627</v>
      </c>
      <c r="V50" s="98">
        <v>0.76827586071199117</v>
      </c>
      <c r="W50" s="98">
        <v>1.2036130076446456</v>
      </c>
      <c r="DA50" s="63" t="s">
        <v>3464</v>
      </c>
    </row>
    <row r="51" spans="1:105" ht="12" customHeight="1" x14ac:dyDescent="0.25">
      <c r="A51" s="97" t="s">
        <v>137</v>
      </c>
      <c r="B51" s="98"/>
      <c r="C51" s="98">
        <v>4.7717368375351616E-4</v>
      </c>
      <c r="D51" s="98">
        <v>3.9213412600274077E-3</v>
      </c>
      <c r="E51" s="98">
        <v>3.8470110970591077E-3</v>
      </c>
      <c r="F51" s="98">
        <v>2.4483176157810978E-3</v>
      </c>
      <c r="G51" s="98">
        <v>2.2241447959433728E-3</v>
      </c>
      <c r="H51" s="98">
        <v>2.5588473785174543E-3</v>
      </c>
      <c r="I51" s="98">
        <v>0</v>
      </c>
      <c r="J51" s="98">
        <v>8.469397668540565E-3</v>
      </c>
      <c r="K51" s="98">
        <v>1.8277014335132742E-2</v>
      </c>
      <c r="L51" s="98">
        <v>1.4459297766295079E-2</v>
      </c>
      <c r="M51" s="98">
        <v>1.138851721775091E-2</v>
      </c>
      <c r="N51" s="98">
        <v>0</v>
      </c>
      <c r="O51" s="98">
        <v>2.7580855281518362E-2</v>
      </c>
      <c r="P51" s="98">
        <v>7.7068846089283763E-4</v>
      </c>
      <c r="Q51" s="98">
        <v>1.8329057757513092E-3</v>
      </c>
      <c r="R51" s="98">
        <v>3.2433182973951092E-3</v>
      </c>
      <c r="S51" s="98">
        <v>1.0414422530276159E-2</v>
      </c>
      <c r="T51" s="98">
        <v>2.5057812584048543E-3</v>
      </c>
      <c r="U51" s="98">
        <v>6.9855255219234448E-3</v>
      </c>
      <c r="V51" s="98">
        <v>7.6300848229553988E-3</v>
      </c>
      <c r="W51" s="98">
        <v>6.6478067487452299E-3</v>
      </c>
      <c r="DA51" s="63" t="s">
        <v>3465</v>
      </c>
    </row>
    <row r="52" spans="1:105" ht="12" customHeight="1" x14ac:dyDescent="0.25">
      <c r="A52" s="100" t="s">
        <v>216</v>
      </c>
      <c r="B52" s="101"/>
      <c r="C52" s="101">
        <v>1.778287398732039E-4</v>
      </c>
      <c r="D52" s="101">
        <v>1.4663185900031389E-3</v>
      </c>
      <c r="E52" s="101">
        <v>1.4268589262049353E-3</v>
      </c>
      <c r="F52" s="101">
        <v>9.0644104491244292E-4</v>
      </c>
      <c r="G52" s="101">
        <v>8.2385035340527737E-4</v>
      </c>
      <c r="H52" s="101">
        <v>7.8915227073649691E-4</v>
      </c>
      <c r="I52" s="101">
        <v>0</v>
      </c>
      <c r="J52" s="101">
        <v>2.9937786704652973E-3</v>
      </c>
      <c r="K52" s="101">
        <v>6.6016284648100412E-3</v>
      </c>
      <c r="L52" s="101">
        <v>4.6094697698804872E-3</v>
      </c>
      <c r="M52" s="101">
        <v>3.9801710586156534E-3</v>
      </c>
      <c r="N52" s="101">
        <v>0</v>
      </c>
      <c r="O52" s="101">
        <v>8.0899090845713978E-3</v>
      </c>
      <c r="P52" s="101">
        <v>2.3005452412585065E-4</v>
      </c>
      <c r="Q52" s="101">
        <v>4.2899558970274767E-4</v>
      </c>
      <c r="R52" s="101">
        <v>6.8361037173064905E-4</v>
      </c>
      <c r="S52" s="101">
        <v>2.6114153867685726E-3</v>
      </c>
      <c r="T52" s="101">
        <v>7.2058823472475372E-4</v>
      </c>
      <c r="U52" s="101">
        <v>2.071596529294777E-3</v>
      </c>
      <c r="V52" s="101">
        <v>2.3393532512707362E-3</v>
      </c>
      <c r="W52" s="101">
        <v>2.1401651610940763E-3</v>
      </c>
      <c r="DA52" s="131" t="s">
        <v>3466</v>
      </c>
    </row>
    <row r="53" spans="1:105" ht="12" customHeight="1" x14ac:dyDescent="0.25">
      <c r="A53" s="103" t="s">
        <v>52</v>
      </c>
      <c r="B53" s="104"/>
      <c r="C53" s="104">
        <v>2.9934494388031223E-4</v>
      </c>
      <c r="D53" s="104">
        <v>2.4550226700242686E-3</v>
      </c>
      <c r="E53" s="104">
        <v>2.4201521708541725E-3</v>
      </c>
      <c r="F53" s="104">
        <v>1.5418765708686548E-3</v>
      </c>
      <c r="G53" s="104">
        <v>1.4002944425380954E-3</v>
      </c>
      <c r="H53" s="104">
        <v>1.7696951077809573E-3</v>
      </c>
      <c r="I53" s="104">
        <v>0</v>
      </c>
      <c r="J53" s="104">
        <v>5.4756189980752681E-3</v>
      </c>
      <c r="K53" s="104">
        <v>1.1675385870322699E-2</v>
      </c>
      <c r="L53" s="104">
        <v>9.8498279964145917E-3</v>
      </c>
      <c r="M53" s="104">
        <v>7.4083461591352567E-3</v>
      </c>
      <c r="N53" s="104">
        <v>0</v>
      </c>
      <c r="O53" s="104">
        <v>1.9490946196946964E-2</v>
      </c>
      <c r="P53" s="104">
        <v>5.40633936766987E-4</v>
      </c>
      <c r="Q53" s="104">
        <v>1.4039101860485615E-3</v>
      </c>
      <c r="R53" s="104">
        <v>2.5597079256644601E-3</v>
      </c>
      <c r="S53" s="104">
        <v>7.8030071435075858E-3</v>
      </c>
      <c r="T53" s="104">
        <v>1.7851930236801004E-3</v>
      </c>
      <c r="U53" s="104">
        <v>4.9139289926286682E-3</v>
      </c>
      <c r="V53" s="104">
        <v>5.2907315716846631E-3</v>
      </c>
      <c r="W53" s="104">
        <v>4.507641587651154E-3</v>
      </c>
      <c r="DA53" s="132" t="s">
        <v>3467</v>
      </c>
    </row>
    <row r="54" spans="1:105" ht="12" customHeight="1" x14ac:dyDescent="0.25">
      <c r="A54" s="106" t="s">
        <v>122</v>
      </c>
      <c r="B54" s="101"/>
      <c r="C54" s="101">
        <v>3.2230463346178548</v>
      </c>
      <c r="D54" s="101">
        <v>3.5608469869901209</v>
      </c>
      <c r="E54" s="101">
        <v>3.0640427497954139</v>
      </c>
      <c r="F54" s="101">
        <v>0.84729451380607823</v>
      </c>
      <c r="G54" s="101">
        <v>0.93011044913311858</v>
      </c>
      <c r="H54" s="101">
        <v>1.1482767333969623</v>
      </c>
      <c r="I54" s="101">
        <v>0.73780641245501022</v>
      </c>
      <c r="J54" s="101">
        <v>0.78196820111040621</v>
      </c>
      <c r="K54" s="101">
        <v>0.19340336381209275</v>
      </c>
      <c r="L54" s="101">
        <v>1.1594735643244163</v>
      </c>
      <c r="M54" s="101">
        <v>0.71485529129868564</v>
      </c>
      <c r="N54" s="101">
        <v>0.81766513825337495</v>
      </c>
      <c r="O54" s="101">
        <v>1.1684268090798686</v>
      </c>
      <c r="P54" s="101">
        <v>1.6756939411403884</v>
      </c>
      <c r="Q54" s="101">
        <v>1.4033770655635827</v>
      </c>
      <c r="R54" s="101">
        <v>1.0716920958308958</v>
      </c>
      <c r="S54" s="101">
        <v>0.84295998289642904</v>
      </c>
      <c r="T54" s="101">
        <v>0.95850805690040397</v>
      </c>
      <c r="U54" s="101">
        <v>0.59695859997155121</v>
      </c>
      <c r="V54" s="101">
        <v>0.45036196979603105</v>
      </c>
      <c r="W54" s="101">
        <v>0.8117527848275099</v>
      </c>
      <c r="DA54" s="131" t="s">
        <v>3468</v>
      </c>
    </row>
    <row r="55" spans="1:105" ht="12" customHeight="1" x14ac:dyDescent="0.25">
      <c r="A55" s="107" t="s">
        <v>121</v>
      </c>
      <c r="B55" s="104"/>
      <c r="C55" s="104">
        <v>1.1608116414738223</v>
      </c>
      <c r="D55" s="104">
        <v>1.1304851449894144</v>
      </c>
      <c r="E55" s="104">
        <v>1.5652012628876215</v>
      </c>
      <c r="F55" s="104">
        <v>0.62131789721403408</v>
      </c>
      <c r="G55" s="104">
        <v>1.1065699417748052</v>
      </c>
      <c r="H55" s="104">
        <v>0.98929963218622352</v>
      </c>
      <c r="I55" s="104">
        <v>0.36530623717534649</v>
      </c>
      <c r="J55" s="104">
        <v>0.65909687359382918</v>
      </c>
      <c r="K55" s="104">
        <v>1.5668202196239105</v>
      </c>
      <c r="L55" s="104">
        <v>0.86106904411513541</v>
      </c>
      <c r="M55" s="104">
        <v>0.61336453662818691</v>
      </c>
      <c r="N55" s="104">
        <v>0.77626429836754984</v>
      </c>
      <c r="O55" s="104">
        <v>1.1579943597911773</v>
      </c>
      <c r="P55" s="104">
        <v>1.2238202009041497</v>
      </c>
      <c r="Q55" s="104">
        <v>1.1092452288165635</v>
      </c>
      <c r="R55" s="104">
        <v>1.0399952780067001</v>
      </c>
      <c r="S55" s="104">
        <v>1.0833742017577541</v>
      </c>
      <c r="T55" s="104">
        <v>0.70602712927126587</v>
      </c>
      <c r="U55" s="104">
        <v>0.56783879104767965</v>
      </c>
      <c r="V55" s="104">
        <v>0.398338985177766</v>
      </c>
      <c r="W55" s="104">
        <v>0.66402713355571596</v>
      </c>
      <c r="DA55" s="132" t="s">
        <v>3469</v>
      </c>
    </row>
    <row r="56" spans="1:105" ht="12" customHeight="1" x14ac:dyDescent="0.25">
      <c r="A56" s="108" t="s">
        <v>53</v>
      </c>
      <c r="B56" s="98"/>
      <c r="C56" s="98">
        <v>0.43278346390282074</v>
      </c>
      <c r="D56" s="98">
        <v>0.42273940964573903</v>
      </c>
      <c r="E56" s="98">
        <v>0.58030134317778215</v>
      </c>
      <c r="F56" s="98">
        <v>0.22992173677024666</v>
      </c>
      <c r="G56" s="98">
        <v>0.40986079945188619</v>
      </c>
      <c r="H56" s="98">
        <v>0.30476054631845489</v>
      </c>
      <c r="I56" s="98">
        <v>0.11867361931618883</v>
      </c>
      <c r="J56" s="98">
        <v>0.23281530391209471</v>
      </c>
      <c r="K56" s="98">
        <v>0.56708943238081688</v>
      </c>
      <c r="L56" s="98">
        <v>0.27481464268230532</v>
      </c>
      <c r="M56" s="98">
        <v>0.213343938968832</v>
      </c>
      <c r="N56" s="98">
        <v>0.2658065642470227</v>
      </c>
      <c r="O56" s="98">
        <v>0.34027611532637675</v>
      </c>
      <c r="P56" s="98">
        <v>0.36359563523072075</v>
      </c>
      <c r="Q56" s="98">
        <v>0.25990464331755642</v>
      </c>
      <c r="R56" s="98">
        <v>0.22001438168385326</v>
      </c>
      <c r="S56" s="98">
        <v>0.27105507241037979</v>
      </c>
      <c r="T56" s="98">
        <v>0.20337383453165619</v>
      </c>
      <c r="U56" s="98">
        <v>0.16900141623426421</v>
      </c>
      <c r="V56" s="98">
        <v>0.12206988365361762</v>
      </c>
      <c r="W56" s="98">
        <v>0.21345997757375534</v>
      </c>
      <c r="DA56" s="63" t="s">
        <v>3470</v>
      </c>
    </row>
    <row r="57" spans="1:105" ht="12" customHeight="1" x14ac:dyDescent="0.25">
      <c r="A57" s="108" t="s">
        <v>52</v>
      </c>
      <c r="B57" s="98"/>
      <c r="C57" s="98">
        <v>0.72802817757100169</v>
      </c>
      <c r="D57" s="98">
        <v>0.70774573534367535</v>
      </c>
      <c r="E57" s="98">
        <v>0.98489991970983926</v>
      </c>
      <c r="F57" s="98">
        <v>0.39139616044378739</v>
      </c>
      <c r="G57" s="98">
        <v>0.69670914232291903</v>
      </c>
      <c r="H57" s="98">
        <v>0.68453908586776868</v>
      </c>
      <c r="I57" s="98">
        <v>0.24663261785915763</v>
      </c>
      <c r="J57" s="98">
        <v>0.42628156968173447</v>
      </c>
      <c r="K57" s="98">
        <v>0.9997307872430935</v>
      </c>
      <c r="L57" s="98">
        <v>0.58625440143283014</v>
      </c>
      <c r="M57" s="98">
        <v>0.40002059765935494</v>
      </c>
      <c r="N57" s="98">
        <v>0.51045773412052708</v>
      </c>
      <c r="O57" s="98">
        <v>0.81771824446480057</v>
      </c>
      <c r="P57" s="98">
        <v>0.86022456567342886</v>
      </c>
      <c r="Q57" s="98">
        <v>0.84934058549900704</v>
      </c>
      <c r="R57" s="98">
        <v>0.81998089632284676</v>
      </c>
      <c r="S57" s="98">
        <v>0.81231912934737427</v>
      </c>
      <c r="T57" s="98">
        <v>0.50265329473960974</v>
      </c>
      <c r="U57" s="98">
        <v>0.39883737481341541</v>
      </c>
      <c r="V57" s="98">
        <v>0.27626910152414835</v>
      </c>
      <c r="W57" s="98">
        <v>0.45056715598196068</v>
      </c>
      <c r="DA57" s="63" t="s">
        <v>3471</v>
      </c>
    </row>
    <row r="58" spans="1:105" ht="12" customHeight="1" x14ac:dyDescent="0.25">
      <c r="A58" s="121" t="s">
        <v>54</v>
      </c>
      <c r="B58" s="122"/>
      <c r="C58" s="122">
        <v>0.78355569505408662</v>
      </c>
      <c r="D58" s="122">
        <v>0.96386217819264441</v>
      </c>
      <c r="E58" s="122">
        <v>0.86518546341178948</v>
      </c>
      <c r="F58" s="122">
        <v>0.30712172814589367</v>
      </c>
      <c r="G58" s="122">
        <v>0.33131882233171467</v>
      </c>
      <c r="H58" s="122">
        <v>0.38803296970199025</v>
      </c>
      <c r="I58" s="122">
        <v>0.23322672542026521</v>
      </c>
      <c r="J58" s="122">
        <v>0.47045479263180495</v>
      </c>
      <c r="K58" s="122">
        <v>0.54137777984695801</v>
      </c>
      <c r="L58" s="122">
        <v>0.65433024324355271</v>
      </c>
      <c r="M58" s="122">
        <v>0.52514851484606928</v>
      </c>
      <c r="N58" s="122">
        <v>0.60756173732877428</v>
      </c>
      <c r="O58" s="122">
        <v>0.87009669991277716</v>
      </c>
      <c r="P58" s="122">
        <v>0.64462210741779702</v>
      </c>
      <c r="Q58" s="122">
        <v>0.58139740894822056</v>
      </c>
      <c r="R58" s="122">
        <v>0.54128137994519909</v>
      </c>
      <c r="S58" s="122">
        <v>0.58429731681654107</v>
      </c>
      <c r="T58" s="122">
        <v>0.523973426099968</v>
      </c>
      <c r="U58" s="122">
        <v>0.41222543051681743</v>
      </c>
      <c r="V58" s="122">
        <v>0.33787941395630011</v>
      </c>
      <c r="W58" s="122">
        <v>0.56219671947155181</v>
      </c>
      <c r="DA58" s="130" t="s">
        <v>3472</v>
      </c>
    </row>
    <row r="59" spans="1:105" ht="12" customHeight="1" x14ac:dyDescent="0.25">
      <c r="A59" s="97" t="s">
        <v>50</v>
      </c>
      <c r="B59" s="98"/>
      <c r="C59" s="98">
        <v>4.2571425870435277E-3</v>
      </c>
      <c r="D59" s="98">
        <v>4.1171679245083012E-3</v>
      </c>
      <c r="E59" s="98">
        <v>3.7800154255837647E-3</v>
      </c>
      <c r="F59" s="98">
        <v>1.7841861688614284E-3</v>
      </c>
      <c r="G59" s="98">
        <v>2.0756499122928365E-3</v>
      </c>
      <c r="H59" s="98">
        <v>2.0001151825464049E-3</v>
      </c>
      <c r="I59" s="98">
        <v>8.0972099780161845E-4</v>
      </c>
      <c r="J59" s="98">
        <v>1.1905443995022186E-3</v>
      </c>
      <c r="K59" s="98">
        <v>1.5105658426141182E-3</v>
      </c>
      <c r="L59" s="98">
        <v>1.2090507978849722E-3</v>
      </c>
      <c r="M59" s="98">
        <v>3.8454735636482887E-4</v>
      </c>
      <c r="N59" s="98">
        <v>4.7594443686136122E-4</v>
      </c>
      <c r="O59" s="98">
        <v>1.7276865643621048E-3</v>
      </c>
      <c r="P59" s="98">
        <v>2.0655159099399367E-3</v>
      </c>
      <c r="Q59" s="98">
        <v>2.7626527211096555E-3</v>
      </c>
      <c r="R59" s="98">
        <v>1.9827987306029154E-3</v>
      </c>
      <c r="S59" s="98">
        <v>1.3091032737292123E-3</v>
      </c>
      <c r="T59" s="98">
        <v>5.5656557383763233E-4</v>
      </c>
      <c r="U59" s="98">
        <v>6.059346696477392E-4</v>
      </c>
      <c r="V59" s="98">
        <v>7.2558699524879458E-4</v>
      </c>
      <c r="W59" s="98">
        <v>2.3544936055940368E-3</v>
      </c>
      <c r="DA59" s="63" t="s">
        <v>3473</v>
      </c>
    </row>
    <row r="60" spans="1:105" ht="12" customHeight="1" x14ac:dyDescent="0.25">
      <c r="A60" s="109" t="s">
        <v>120</v>
      </c>
      <c r="B60" s="33"/>
      <c r="C60" s="33">
        <v>0.77929855246704305</v>
      </c>
      <c r="D60" s="33">
        <v>0.95974501026813608</v>
      </c>
      <c r="E60" s="33">
        <v>0.86140544798620566</v>
      </c>
      <c r="F60" s="33">
        <v>0.30533754197703222</v>
      </c>
      <c r="G60" s="33">
        <v>0.32924317241942186</v>
      </c>
      <c r="H60" s="33">
        <v>0.38603285451944386</v>
      </c>
      <c r="I60" s="33">
        <v>0.2324170044224636</v>
      </c>
      <c r="J60" s="33">
        <v>0.46926424823230273</v>
      </c>
      <c r="K60" s="33">
        <v>0.5398672140043439</v>
      </c>
      <c r="L60" s="33">
        <v>0.65312119244566769</v>
      </c>
      <c r="M60" s="33">
        <v>0.52476396748970444</v>
      </c>
      <c r="N60" s="33">
        <v>0.60708579289191289</v>
      </c>
      <c r="O60" s="33">
        <v>0.8683690133484151</v>
      </c>
      <c r="P60" s="33">
        <v>0.64255659150785704</v>
      </c>
      <c r="Q60" s="33">
        <v>0.57863475622711091</v>
      </c>
      <c r="R60" s="33">
        <v>0.53929858121459617</v>
      </c>
      <c r="S60" s="33">
        <v>0.58298821354281183</v>
      </c>
      <c r="T60" s="33">
        <v>0.52341686052613035</v>
      </c>
      <c r="U60" s="33">
        <v>0.41161949584716967</v>
      </c>
      <c r="V60" s="33">
        <v>0.33715382696105134</v>
      </c>
      <c r="W60" s="33">
        <v>0.55984222586595778</v>
      </c>
      <c r="DA60" s="60" t="s">
        <v>3474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36.635134918397462</v>
      </c>
      <c r="D62" s="117">
        <f t="shared" si="21"/>
        <v>33.26422562260565</v>
      </c>
      <c r="E62" s="117">
        <f t="shared" si="21"/>
        <v>48.468918204167586</v>
      </c>
      <c r="F62" s="117">
        <f t="shared" si="21"/>
        <v>37.603050072035359</v>
      </c>
      <c r="G62" s="117">
        <f t="shared" si="21"/>
        <v>61.6134848306069</v>
      </c>
      <c r="H62" s="117">
        <f t="shared" si="21"/>
        <v>37.213436350395199</v>
      </c>
      <c r="I62" s="117">
        <f t="shared" si="21"/>
        <v>18.447412062723874</v>
      </c>
      <c r="J62" s="117">
        <f t="shared" si="21"/>
        <v>19.462764776399666</v>
      </c>
      <c r="K62" s="117">
        <f t="shared" si="21"/>
        <v>19.228030868881746</v>
      </c>
      <c r="L62" s="117">
        <f t="shared" si="21"/>
        <v>21.803963888207676</v>
      </c>
      <c r="M62" s="117">
        <f t="shared" si="21"/>
        <v>15.09161915650548</v>
      </c>
      <c r="N62" s="117">
        <f t="shared" si="21"/>
        <v>18.557856440412472</v>
      </c>
      <c r="O62" s="117">
        <f t="shared" si="21"/>
        <v>26.271371590702405</v>
      </c>
      <c r="P62" s="117">
        <f t="shared" si="21"/>
        <v>31.121272745143983</v>
      </c>
      <c r="Q62" s="117">
        <f t="shared" si="21"/>
        <v>32.2035889677217</v>
      </c>
      <c r="R62" s="117">
        <f t="shared" ref="R62:V62" si="22">R63+R66+R68+R77</f>
        <v>42.630371307595752</v>
      </c>
      <c r="S62" s="117">
        <f t="shared" si="22"/>
        <v>31.760547836253401</v>
      </c>
      <c r="T62" s="117">
        <f t="shared" si="22"/>
        <v>29.694027062167397</v>
      </c>
      <c r="U62" s="117">
        <f t="shared" si="22"/>
        <v>25.298384763300582</v>
      </c>
      <c r="V62" s="117">
        <f t="shared" si="22"/>
        <v>26.172541011996408</v>
      </c>
      <c r="W62" s="117">
        <f t="shared" ref="W62" si="23">W63+W66+W68+W77</f>
        <v>44.952667614419106</v>
      </c>
      <c r="DA62" s="129" t="s">
        <v>3475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30.747567465762874</v>
      </c>
      <c r="D63" s="122">
        <f t="shared" si="24"/>
        <v>26.875807020993324</v>
      </c>
      <c r="E63" s="122">
        <f t="shared" si="24"/>
        <v>39.950648449725264</v>
      </c>
      <c r="F63" s="122">
        <f t="shared" si="24"/>
        <v>30.21487109697761</v>
      </c>
      <c r="G63" s="122">
        <f t="shared" si="24"/>
        <v>50.967480108543825</v>
      </c>
      <c r="H63" s="122">
        <f t="shared" si="24"/>
        <v>30.312766955667751</v>
      </c>
      <c r="I63" s="122">
        <f t="shared" si="24"/>
        <v>14.701023323222071</v>
      </c>
      <c r="J63" s="122">
        <f t="shared" si="24"/>
        <v>15.401564523123209</v>
      </c>
      <c r="K63" s="122">
        <f t="shared" si="24"/>
        <v>14.891109180014254</v>
      </c>
      <c r="L63" s="122">
        <f t="shared" si="24"/>
        <v>17.558479061540147</v>
      </c>
      <c r="M63" s="122">
        <f t="shared" si="24"/>
        <v>11.609737115835213</v>
      </c>
      <c r="N63" s="122">
        <f t="shared" si="24"/>
        <v>14.173540478031168</v>
      </c>
      <c r="O63" s="122">
        <f t="shared" si="24"/>
        <v>20.731897044466816</v>
      </c>
      <c r="P63" s="122">
        <f t="shared" si="24"/>
        <v>22.823032973474312</v>
      </c>
      <c r="Q63" s="122">
        <f t="shared" si="24"/>
        <v>23.139156750905041</v>
      </c>
      <c r="R63" s="122">
        <f t="shared" ref="R63:V63" si="25">SUM(R64:R65)</f>
        <v>32.62546497476032</v>
      </c>
      <c r="S63" s="122">
        <f t="shared" si="25"/>
        <v>24.368686425115921</v>
      </c>
      <c r="T63" s="122">
        <f t="shared" si="25"/>
        <v>22.548702904604532</v>
      </c>
      <c r="U63" s="122">
        <f t="shared" si="25"/>
        <v>18.639344303618469</v>
      </c>
      <c r="V63" s="122">
        <f t="shared" si="25"/>
        <v>19.223278153494142</v>
      </c>
      <c r="W63" s="122">
        <f t="shared" ref="W63" si="26">SUM(W64:W65)</f>
        <v>34.580512333529548</v>
      </c>
      <c r="DA63" s="130" t="s">
        <v>3476</v>
      </c>
    </row>
    <row r="64" spans="1:105" ht="12" customHeight="1" x14ac:dyDescent="0.25">
      <c r="A64" s="97" t="s">
        <v>217</v>
      </c>
      <c r="B64" s="98"/>
      <c r="C64" s="98">
        <v>29.914076427004836</v>
      </c>
      <c r="D64" s="98">
        <v>26.169671000532329</v>
      </c>
      <c r="E64" s="98">
        <v>38.925692157707751</v>
      </c>
      <c r="F64" s="98">
        <v>29.463584252908309</v>
      </c>
      <c r="G64" s="98">
        <v>49.846765648919053</v>
      </c>
      <c r="H64" s="98">
        <v>29.642359506827731</v>
      </c>
      <c r="I64" s="98">
        <v>14.387013975636979</v>
      </c>
      <c r="J64" s="98">
        <v>15.076635566174838</v>
      </c>
      <c r="K64" s="98">
        <v>14.579756356653691</v>
      </c>
      <c r="L64" s="98">
        <v>17.194156728144314</v>
      </c>
      <c r="M64" s="98">
        <v>11.371213158811063</v>
      </c>
      <c r="N64" s="98">
        <v>13.885008676510505</v>
      </c>
      <c r="O64" s="98">
        <v>20.31378547595348</v>
      </c>
      <c r="P64" s="98">
        <v>22.366483613389331</v>
      </c>
      <c r="Q64" s="98">
        <v>22.679848905104809</v>
      </c>
      <c r="R64" s="98">
        <v>31.981522793154788</v>
      </c>
      <c r="S64" s="98">
        <v>23.890016425947973</v>
      </c>
      <c r="T64" s="98">
        <v>22.107503909336572</v>
      </c>
      <c r="U64" s="98">
        <v>18.275701574790116</v>
      </c>
      <c r="V64" s="98">
        <v>18.849005962143845</v>
      </c>
      <c r="W64" s="98">
        <v>33.907891115137978</v>
      </c>
      <c r="DA64" s="63" t="s">
        <v>3477</v>
      </c>
    </row>
    <row r="65" spans="1:105" ht="12" customHeight="1" x14ac:dyDescent="0.25">
      <c r="A65" s="97" t="s">
        <v>53</v>
      </c>
      <c r="B65" s="98"/>
      <c r="C65" s="98">
        <v>0.83349103875803676</v>
      </c>
      <c r="D65" s="98">
        <v>0.70613602046099544</v>
      </c>
      <c r="E65" s="98">
        <v>1.024956292017511</v>
      </c>
      <c r="F65" s="98">
        <v>0.75128684406930368</v>
      </c>
      <c r="G65" s="98">
        <v>1.1207144596247698</v>
      </c>
      <c r="H65" s="98">
        <v>0.67040744884001979</v>
      </c>
      <c r="I65" s="98">
        <v>0.31400934758509208</v>
      </c>
      <c r="J65" s="98">
        <v>0.32492895694837093</v>
      </c>
      <c r="K65" s="98">
        <v>0.3113528233605638</v>
      </c>
      <c r="L65" s="98">
        <v>0.36432233339583203</v>
      </c>
      <c r="M65" s="98">
        <v>0.23852395702415019</v>
      </c>
      <c r="N65" s="98">
        <v>0.28853180152066277</v>
      </c>
      <c r="O65" s="98">
        <v>0.41811156851333708</v>
      </c>
      <c r="P65" s="98">
        <v>0.4565493600849812</v>
      </c>
      <c r="Q65" s="98">
        <v>0.45930784580023365</v>
      </c>
      <c r="R65" s="98">
        <v>0.64394218160553174</v>
      </c>
      <c r="S65" s="98">
        <v>0.47866999916794878</v>
      </c>
      <c r="T65" s="98">
        <v>0.44119899526796219</v>
      </c>
      <c r="U65" s="98">
        <v>0.36364272882835152</v>
      </c>
      <c r="V65" s="98">
        <v>0.37427219135029516</v>
      </c>
      <c r="W65" s="98">
        <v>0.67262121839157163</v>
      </c>
      <c r="DA65" s="63" t="s">
        <v>3478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1.0925256906910744E-2</v>
      </c>
      <c r="D66" s="122">
        <f t="shared" si="27"/>
        <v>6.9165251984753054E-3</v>
      </c>
      <c r="E66" s="122">
        <f t="shared" si="27"/>
        <v>2.5175553069563494E-2</v>
      </c>
      <c r="F66" s="122">
        <f t="shared" si="27"/>
        <v>1.6640403801851132E-2</v>
      </c>
      <c r="G66" s="122">
        <f t="shared" si="27"/>
        <v>2.2209614326418721E-2</v>
      </c>
      <c r="H66" s="122">
        <f t="shared" si="27"/>
        <v>1.8395179464546229E-2</v>
      </c>
      <c r="I66" s="122">
        <f t="shared" si="27"/>
        <v>1.0856813184830252E-2</v>
      </c>
      <c r="J66" s="122">
        <f t="shared" si="27"/>
        <v>8.042801366217522E-3</v>
      </c>
      <c r="K66" s="122">
        <f t="shared" si="27"/>
        <v>5.2156998167667053E-3</v>
      </c>
      <c r="L66" s="122">
        <f t="shared" si="27"/>
        <v>8.5207245409648028E-3</v>
      </c>
      <c r="M66" s="122">
        <f t="shared" si="27"/>
        <v>6.0349490499357729E-3</v>
      </c>
      <c r="N66" s="122">
        <f t="shared" si="27"/>
        <v>5.0971914023053471E-3</v>
      </c>
      <c r="O66" s="122">
        <f t="shared" si="27"/>
        <v>1.3867888080095161E-2</v>
      </c>
      <c r="P66" s="122">
        <f t="shared" si="27"/>
        <v>5.5706769424074525E-3</v>
      </c>
      <c r="Q66" s="122">
        <f t="shared" si="27"/>
        <v>9.7050819839830729E-3</v>
      </c>
      <c r="R66" s="122">
        <f t="shared" si="27"/>
        <v>1.382405908214491E-2</v>
      </c>
      <c r="S66" s="122">
        <f t="shared" si="27"/>
        <v>2.5258556534203308E-2</v>
      </c>
      <c r="T66" s="122">
        <f t="shared" si="27"/>
        <v>1.6367240652761492E-2</v>
      </c>
      <c r="U66" s="122">
        <f t="shared" si="27"/>
        <v>2.3860509577103426E-2</v>
      </c>
      <c r="V66" s="122">
        <f t="shared" si="27"/>
        <v>3.1646936194689793E-2</v>
      </c>
      <c r="W66" s="122">
        <f t="shared" si="27"/>
        <v>3.4927011761919535E-2</v>
      </c>
      <c r="DA66" s="130" t="s">
        <v>3479</v>
      </c>
    </row>
    <row r="67" spans="1:105" ht="12" customHeight="1" x14ac:dyDescent="0.25">
      <c r="A67" s="97" t="s">
        <v>53</v>
      </c>
      <c r="B67" s="98"/>
      <c r="C67" s="98">
        <v>1.0925256906910744E-2</v>
      </c>
      <c r="D67" s="98">
        <v>6.9165251984753054E-3</v>
      </c>
      <c r="E67" s="98">
        <v>2.5175553069563494E-2</v>
      </c>
      <c r="F67" s="98">
        <v>1.6640403801851132E-2</v>
      </c>
      <c r="G67" s="98">
        <v>2.2209614326418721E-2</v>
      </c>
      <c r="H67" s="98">
        <v>1.8395179464546229E-2</v>
      </c>
      <c r="I67" s="98">
        <v>1.0856813184830252E-2</v>
      </c>
      <c r="J67" s="98">
        <v>8.042801366217522E-3</v>
      </c>
      <c r="K67" s="98">
        <v>5.2156998167667053E-3</v>
      </c>
      <c r="L67" s="98">
        <v>8.5207245409648028E-3</v>
      </c>
      <c r="M67" s="98">
        <v>6.0349490499357729E-3</v>
      </c>
      <c r="N67" s="98">
        <v>5.0971914023053471E-3</v>
      </c>
      <c r="O67" s="98">
        <v>1.3867888080095161E-2</v>
      </c>
      <c r="P67" s="98">
        <v>5.5706769424074525E-3</v>
      </c>
      <c r="Q67" s="98">
        <v>9.7050819839830729E-3</v>
      </c>
      <c r="R67" s="98">
        <v>1.382405908214491E-2</v>
      </c>
      <c r="S67" s="98">
        <v>2.5258556534203308E-2</v>
      </c>
      <c r="T67" s="98">
        <v>1.6367240652761492E-2</v>
      </c>
      <c r="U67" s="98">
        <v>2.3860509577103426E-2</v>
      </c>
      <c r="V67" s="98">
        <v>3.1646936194689793E-2</v>
      </c>
      <c r="W67" s="98">
        <v>3.4927011761919535E-2</v>
      </c>
      <c r="DA67" s="63" t="s">
        <v>3480</v>
      </c>
    </row>
    <row r="68" spans="1:105" ht="12" customHeight="1" x14ac:dyDescent="0.25">
      <c r="A68" s="121" t="s">
        <v>55</v>
      </c>
      <c r="B68" s="122"/>
      <c r="C68" s="122">
        <v>5.0370177832648846</v>
      </c>
      <c r="D68" s="122">
        <v>5.4570516455114166</v>
      </c>
      <c r="E68" s="122">
        <v>7.2748435505082485</v>
      </c>
      <c r="F68" s="122">
        <v>6.2444193857396879</v>
      </c>
      <c r="G68" s="122">
        <v>9.2321319631092251</v>
      </c>
      <c r="H68" s="122">
        <v>5.87468803085366</v>
      </c>
      <c r="I68" s="122">
        <v>3.2444571782691236</v>
      </c>
      <c r="J68" s="122">
        <v>3.4859050918684544</v>
      </c>
      <c r="K68" s="122">
        <v>3.6431385554518392</v>
      </c>
      <c r="L68" s="122">
        <v>3.5640353252396935</v>
      </c>
      <c r="M68" s="122">
        <v>2.9319385338960045</v>
      </c>
      <c r="N68" s="122">
        <v>3.6875317129365683</v>
      </c>
      <c r="O68" s="122">
        <v>4.6613995412910549</v>
      </c>
      <c r="P68" s="122">
        <v>6.9573841795529043</v>
      </c>
      <c r="Q68" s="122">
        <v>7.6143945932324275</v>
      </c>
      <c r="R68" s="122">
        <v>8.3722587241705888</v>
      </c>
      <c r="S68" s="122">
        <v>6.1493014115826448</v>
      </c>
      <c r="T68" s="122">
        <v>5.9026764148771083</v>
      </c>
      <c r="U68" s="122">
        <v>5.4738816669315824</v>
      </c>
      <c r="V68" s="122">
        <v>5.7218278038623227</v>
      </c>
      <c r="W68" s="122">
        <v>8.5717844174106812</v>
      </c>
      <c r="DA68" s="130" t="s">
        <v>3481</v>
      </c>
    </row>
    <row r="69" spans="1:105" ht="12" customHeight="1" x14ac:dyDescent="0.25">
      <c r="A69" s="97" t="s">
        <v>134</v>
      </c>
      <c r="B69" s="98"/>
      <c r="C69" s="98">
        <v>1.6169150336911129</v>
      </c>
      <c r="D69" s="98">
        <v>1.7501991975673168</v>
      </c>
      <c r="E69" s="98">
        <v>2.7644255258508061</v>
      </c>
      <c r="F69" s="98">
        <v>2.315542915605449</v>
      </c>
      <c r="G69" s="98">
        <v>3.9036391588572505</v>
      </c>
      <c r="H69" s="98">
        <v>1.4867101176398743</v>
      </c>
      <c r="I69" s="98">
        <v>1.3511477824138278</v>
      </c>
      <c r="J69" s="98">
        <v>1.5888443181041583</v>
      </c>
      <c r="K69" s="98">
        <v>1.3802551370786842</v>
      </c>
      <c r="L69" s="98">
        <v>1.4755663584583492</v>
      </c>
      <c r="M69" s="98">
        <v>1.5466597177645278</v>
      </c>
      <c r="N69" s="98">
        <v>1.7168451337782213</v>
      </c>
      <c r="O69" s="98">
        <v>1.9622022113186133</v>
      </c>
      <c r="P69" s="98">
        <v>2.2907375682011883</v>
      </c>
      <c r="Q69" s="98">
        <v>2.9000785145408505</v>
      </c>
      <c r="R69" s="98">
        <v>3.9607230174925605</v>
      </c>
      <c r="S69" s="98">
        <v>3.4549846051278279</v>
      </c>
      <c r="T69" s="98">
        <v>3.273615528368278</v>
      </c>
      <c r="U69" s="98">
        <v>3.0325094585623673</v>
      </c>
      <c r="V69" s="98">
        <v>3.5634785724471167</v>
      </c>
      <c r="W69" s="98">
        <v>5.4006843317601758</v>
      </c>
      <c r="DA69" s="63" t="s">
        <v>3482</v>
      </c>
    </row>
    <row r="70" spans="1:105" ht="12" customHeight="1" x14ac:dyDescent="0.25">
      <c r="A70" s="97" t="s">
        <v>133</v>
      </c>
      <c r="B70" s="98"/>
      <c r="C70" s="98">
        <v>7.281306371279132E-3</v>
      </c>
      <c r="D70" s="98">
        <v>3.3477250308842263E-3</v>
      </c>
      <c r="E70" s="98">
        <v>1.2517109955065251E-2</v>
      </c>
      <c r="F70" s="98">
        <v>1.0106228725647197E-2</v>
      </c>
      <c r="G70" s="98">
        <v>4.8050103902963645E-2</v>
      </c>
      <c r="H70" s="98">
        <v>1.6004759904849515E-2</v>
      </c>
      <c r="I70" s="98">
        <v>0</v>
      </c>
      <c r="J70" s="98">
        <v>1.1404649804867089E-2</v>
      </c>
      <c r="K70" s="98">
        <v>3.0579149700577631E-2</v>
      </c>
      <c r="L70" s="98">
        <v>1.0534126517281868E-2</v>
      </c>
      <c r="M70" s="98">
        <v>1.4242700413821209E-2</v>
      </c>
      <c r="N70" s="98">
        <v>6.6333254956752307E-3</v>
      </c>
      <c r="O70" s="98">
        <v>1.1579208933020002E-2</v>
      </c>
      <c r="P70" s="98">
        <v>2.4988185270672113E-2</v>
      </c>
      <c r="Q70" s="98">
        <v>1.3437389179268511E-2</v>
      </c>
      <c r="R70" s="98">
        <v>2.97518101167666E-2</v>
      </c>
      <c r="S70" s="98">
        <v>2.4302013308424658E-2</v>
      </c>
      <c r="T70" s="98">
        <v>1.2600842155427708E-2</v>
      </c>
      <c r="U70" s="98">
        <v>1.9221254563012158E-2</v>
      </c>
      <c r="V70" s="98">
        <v>3.4610271824244115E-2</v>
      </c>
      <c r="W70" s="98">
        <v>4.4188388845668933E-2</v>
      </c>
      <c r="DA70" s="63" t="s">
        <v>3483</v>
      </c>
    </row>
    <row r="71" spans="1:105" ht="12" customHeight="1" x14ac:dyDescent="0.25">
      <c r="A71" s="100" t="s">
        <v>217</v>
      </c>
      <c r="B71" s="101"/>
      <c r="C71" s="101">
        <v>2.7152565799599434E-3</v>
      </c>
      <c r="D71" s="101">
        <v>1.2514709322710232E-3</v>
      </c>
      <c r="E71" s="101">
        <v>4.6399243323761406E-3</v>
      </c>
      <c r="F71" s="101">
        <v>3.7354364514851756E-3</v>
      </c>
      <c r="G71" s="101">
        <v>1.7840188166208335E-2</v>
      </c>
      <c r="H71" s="101">
        <v>4.9404280413353052E-3</v>
      </c>
      <c r="I71" s="101">
        <v>0</v>
      </c>
      <c r="J71" s="101">
        <v>4.029979904978903E-3</v>
      </c>
      <c r="K71" s="101">
        <v>1.105692190241451E-2</v>
      </c>
      <c r="L71" s="101">
        <v>3.3512946845347426E-3</v>
      </c>
      <c r="M71" s="101">
        <v>4.9735156235321178E-3</v>
      </c>
      <c r="N71" s="101">
        <v>2.2728138012051216E-3</v>
      </c>
      <c r="O71" s="101">
        <v>3.3860740645787171E-3</v>
      </c>
      <c r="P71" s="101">
        <v>7.458565631977586E-3</v>
      </c>
      <c r="Q71" s="101">
        <v>3.141939758733503E-3</v>
      </c>
      <c r="R71" s="101">
        <v>6.2816713445484479E-3</v>
      </c>
      <c r="S71" s="101">
        <v>6.0928437558718839E-3</v>
      </c>
      <c r="T71" s="101">
        <v>3.6273565509397417E-3</v>
      </c>
      <c r="U71" s="101">
        <v>5.6989523191250582E-3</v>
      </c>
      <c r="V71" s="101">
        <v>1.0605453738265108E-2</v>
      </c>
      <c r="W71" s="101">
        <v>1.4242544639769353E-2</v>
      </c>
      <c r="DA71" s="131" t="s">
        <v>3484</v>
      </c>
    </row>
    <row r="72" spans="1:105" ht="12" customHeight="1" x14ac:dyDescent="0.25">
      <c r="A72" s="103" t="s">
        <v>52</v>
      </c>
      <c r="B72" s="104"/>
      <c r="C72" s="104">
        <v>4.5660497913191881E-3</v>
      </c>
      <c r="D72" s="104">
        <v>2.0962540986132032E-3</v>
      </c>
      <c r="E72" s="104">
        <v>7.8771856226891104E-3</v>
      </c>
      <c r="F72" s="104">
        <v>6.3707922741620213E-3</v>
      </c>
      <c r="G72" s="104">
        <v>3.0209915736755306E-2</v>
      </c>
      <c r="H72" s="104">
        <v>1.106433186351421E-2</v>
      </c>
      <c r="I72" s="104">
        <v>0</v>
      </c>
      <c r="J72" s="104">
        <v>7.3746698998881869E-3</v>
      </c>
      <c r="K72" s="104">
        <v>1.9522227798163119E-2</v>
      </c>
      <c r="L72" s="104">
        <v>7.1828318327471262E-3</v>
      </c>
      <c r="M72" s="104">
        <v>9.2691847902890909E-3</v>
      </c>
      <c r="N72" s="104">
        <v>4.3605116944701091E-3</v>
      </c>
      <c r="O72" s="104">
        <v>8.1931348684412854E-3</v>
      </c>
      <c r="P72" s="104">
        <v>1.7529619638694528E-2</v>
      </c>
      <c r="Q72" s="104">
        <v>1.0295449420535008E-2</v>
      </c>
      <c r="R72" s="104">
        <v>2.3470138772218152E-2</v>
      </c>
      <c r="S72" s="104">
        <v>1.8209169552552775E-2</v>
      </c>
      <c r="T72" s="104">
        <v>8.9734856044879664E-3</v>
      </c>
      <c r="U72" s="104">
        <v>1.3522302243887101E-2</v>
      </c>
      <c r="V72" s="104">
        <v>2.4004818085979006E-2</v>
      </c>
      <c r="W72" s="104">
        <v>2.9945844205899578E-2</v>
      </c>
      <c r="DA72" s="132" t="s">
        <v>3485</v>
      </c>
    </row>
    <row r="73" spans="1:105" ht="12" customHeight="1" x14ac:dyDescent="0.25">
      <c r="A73" s="106" t="s">
        <v>122</v>
      </c>
      <c r="B73" s="101"/>
      <c r="C73" s="101">
        <v>2.5091340669377704</v>
      </c>
      <c r="D73" s="101">
        <v>2.8109896692096443</v>
      </c>
      <c r="E73" s="101">
        <v>2.9771159032761219</v>
      </c>
      <c r="F73" s="101">
        <v>2.2606582726503843</v>
      </c>
      <c r="G73" s="101">
        <v>2.4114033898953822</v>
      </c>
      <c r="H73" s="101">
        <v>2.3487098710477974</v>
      </c>
      <c r="I73" s="101">
        <v>1.2663489906432548</v>
      </c>
      <c r="J73" s="101">
        <v>1.0231798284197042</v>
      </c>
      <c r="K73" s="101">
        <v>0.24541714726155711</v>
      </c>
      <c r="L73" s="101">
        <v>1.192290622994443</v>
      </c>
      <c r="M73" s="101">
        <v>0.7379092372171997</v>
      </c>
      <c r="N73" s="101">
        <v>1.0075476703593065</v>
      </c>
      <c r="O73" s="101">
        <v>1.3498133411456463</v>
      </c>
      <c r="P73" s="101">
        <v>2.6825349924733146</v>
      </c>
      <c r="Q73" s="101">
        <v>2.6255647588928146</v>
      </c>
      <c r="R73" s="101">
        <v>2.2238493689627763</v>
      </c>
      <c r="S73" s="101">
        <v>1.1682687660504831</v>
      </c>
      <c r="T73" s="101">
        <v>1.5064973157817154</v>
      </c>
      <c r="U73" s="101">
        <v>1.2413424401652962</v>
      </c>
      <c r="V73" s="101">
        <v>1.1268550552280441</v>
      </c>
      <c r="W73" s="101">
        <v>1.7200213671743856</v>
      </c>
      <c r="DA73" s="131" t="s">
        <v>3486</v>
      </c>
    </row>
    <row r="74" spans="1:105" ht="12" customHeight="1" x14ac:dyDescent="0.25">
      <c r="A74" s="107" t="s">
        <v>121</v>
      </c>
      <c r="B74" s="104"/>
      <c r="C74" s="104">
        <v>0.90368737626472251</v>
      </c>
      <c r="D74" s="104">
        <v>0.89251505370357043</v>
      </c>
      <c r="E74" s="104">
        <v>1.5207850114262547</v>
      </c>
      <c r="F74" s="104">
        <v>1.6581119687582078</v>
      </c>
      <c r="G74" s="104">
        <v>2.8690393104536289</v>
      </c>
      <c r="H74" s="104">
        <v>2.0232632822611389</v>
      </c>
      <c r="I74" s="104">
        <v>0.62696040521204099</v>
      </c>
      <c r="J74" s="104">
        <v>0.86247629553972471</v>
      </c>
      <c r="K74" s="104">
        <v>1.9868871214110202</v>
      </c>
      <c r="L74" s="104">
        <v>0.8856442172696195</v>
      </c>
      <c r="M74" s="104">
        <v>0.63312687850045557</v>
      </c>
      <c r="N74" s="104">
        <v>0.95650558330336533</v>
      </c>
      <c r="O74" s="104">
        <v>1.3378047798937756</v>
      </c>
      <c r="P74" s="104">
        <v>1.9591234336077292</v>
      </c>
      <c r="Q74" s="104">
        <v>2.0753139306194934</v>
      </c>
      <c r="R74" s="104">
        <v>2.1579345275984845</v>
      </c>
      <c r="S74" s="104">
        <v>1.5017460270959095</v>
      </c>
      <c r="T74" s="104">
        <v>1.1099627285716882</v>
      </c>
      <c r="U74" s="104">
        <v>1.1808085136409061</v>
      </c>
      <c r="V74" s="104">
        <v>0.99688390436291741</v>
      </c>
      <c r="W74" s="104">
        <v>1.4068903296304514</v>
      </c>
      <c r="DA74" s="132" t="s">
        <v>3487</v>
      </c>
    </row>
    <row r="75" spans="1:105" ht="12" customHeight="1" x14ac:dyDescent="0.25">
      <c r="A75" s="108" t="s">
        <v>53</v>
      </c>
      <c r="B75" s="98"/>
      <c r="C75" s="98">
        <v>0.3369202539083237</v>
      </c>
      <c r="D75" s="98">
        <v>0.33375165394686857</v>
      </c>
      <c r="E75" s="98">
        <v>0.56383393352696087</v>
      </c>
      <c r="F75" s="98">
        <v>0.61359247065933209</v>
      </c>
      <c r="G75" s="98">
        <v>1.0626592147943215</v>
      </c>
      <c r="H75" s="98">
        <v>0.6232801501051255</v>
      </c>
      <c r="I75" s="98">
        <v>0.20367476074257007</v>
      </c>
      <c r="J75" s="98">
        <v>0.30465579326477116</v>
      </c>
      <c r="K75" s="98">
        <v>0.71912697817761562</v>
      </c>
      <c r="L75" s="98">
        <v>0.28265793640591791</v>
      </c>
      <c r="M75" s="98">
        <v>0.22021778903107359</v>
      </c>
      <c r="N75" s="98">
        <v>0.327524353903212</v>
      </c>
      <c r="O75" s="98">
        <v>0.39311332539599197</v>
      </c>
      <c r="P75" s="98">
        <v>0.58205341667977839</v>
      </c>
      <c r="Q75" s="98">
        <v>0.48626193099345177</v>
      </c>
      <c r="R75" s="98">
        <v>0.45651806392217081</v>
      </c>
      <c r="S75" s="98">
        <v>0.3757297132016264</v>
      </c>
      <c r="T75" s="98">
        <v>0.31972904005805208</v>
      </c>
      <c r="U75" s="98">
        <v>0.35143479849025194</v>
      </c>
      <c r="V75" s="98">
        <v>0.30549232374892776</v>
      </c>
      <c r="W75" s="98">
        <v>0.45226281131545226</v>
      </c>
      <c r="DA75" s="63" t="s">
        <v>3488</v>
      </c>
    </row>
    <row r="76" spans="1:105" ht="12" customHeight="1" x14ac:dyDescent="0.25">
      <c r="A76" s="108" t="s">
        <v>52</v>
      </c>
      <c r="B76" s="98"/>
      <c r="C76" s="98">
        <v>0.56676712235639881</v>
      </c>
      <c r="D76" s="98">
        <v>0.55876339975670186</v>
      </c>
      <c r="E76" s="98">
        <v>0.95695107789929368</v>
      </c>
      <c r="F76" s="98">
        <v>1.0445194980988757</v>
      </c>
      <c r="G76" s="98">
        <v>1.8063800956593075</v>
      </c>
      <c r="H76" s="98">
        <v>1.3999831321560137</v>
      </c>
      <c r="I76" s="98">
        <v>0.42328564446947092</v>
      </c>
      <c r="J76" s="98">
        <v>0.5578205022749535</v>
      </c>
      <c r="K76" s="98">
        <v>1.2677601432334045</v>
      </c>
      <c r="L76" s="98">
        <v>0.60298628086370154</v>
      </c>
      <c r="M76" s="98">
        <v>0.41290908946938204</v>
      </c>
      <c r="N76" s="98">
        <v>0.62898122940015333</v>
      </c>
      <c r="O76" s="98">
        <v>0.94469145449778369</v>
      </c>
      <c r="P76" s="98">
        <v>1.3770700169279508</v>
      </c>
      <c r="Q76" s="98">
        <v>1.5890519996260415</v>
      </c>
      <c r="R76" s="98">
        <v>1.7014164636763138</v>
      </c>
      <c r="S76" s="98">
        <v>1.1260163138942831</v>
      </c>
      <c r="T76" s="98">
        <v>0.79023368851363607</v>
      </c>
      <c r="U76" s="98">
        <v>0.82937371515065406</v>
      </c>
      <c r="V76" s="98">
        <v>0.69139158061398964</v>
      </c>
      <c r="W76" s="98">
        <v>0.95462751831499904</v>
      </c>
      <c r="DA76" s="63" t="s">
        <v>3489</v>
      </c>
    </row>
    <row r="77" spans="1:105" ht="12" customHeight="1" x14ac:dyDescent="0.25">
      <c r="A77" s="121" t="s">
        <v>54</v>
      </c>
      <c r="B77" s="122"/>
      <c r="C77" s="122">
        <v>0.83962441246278696</v>
      </c>
      <c r="D77" s="122">
        <v>0.92445043090243506</v>
      </c>
      <c r="E77" s="122">
        <v>1.2182506508645032</v>
      </c>
      <c r="F77" s="122">
        <v>1.1271191855162037</v>
      </c>
      <c r="G77" s="122">
        <v>1.3916631446274288</v>
      </c>
      <c r="H77" s="122">
        <v>1.0075861844092451</v>
      </c>
      <c r="I77" s="122">
        <v>0.49107474804785178</v>
      </c>
      <c r="J77" s="122">
        <v>0.56725236004178603</v>
      </c>
      <c r="K77" s="122">
        <v>0.68856743359888684</v>
      </c>
      <c r="L77" s="122">
        <v>0.67292877688687147</v>
      </c>
      <c r="M77" s="122">
        <v>0.54390855772432944</v>
      </c>
      <c r="N77" s="122">
        <v>0.69168705804243358</v>
      </c>
      <c r="O77" s="122">
        <v>0.8642071168644393</v>
      </c>
      <c r="P77" s="122">
        <v>1.3352849151743595</v>
      </c>
      <c r="Q77" s="122">
        <v>1.440332541600247</v>
      </c>
      <c r="R77" s="122">
        <v>1.6188235495826988</v>
      </c>
      <c r="S77" s="122">
        <v>1.2173014430206313</v>
      </c>
      <c r="T77" s="122">
        <v>1.2262805020329972</v>
      </c>
      <c r="U77" s="122">
        <v>1.1612982831734262</v>
      </c>
      <c r="V77" s="122">
        <v>1.1957881184452557</v>
      </c>
      <c r="W77" s="122">
        <v>1.7654438517169522</v>
      </c>
      <c r="DA77" s="130" t="s">
        <v>3490</v>
      </c>
    </row>
    <row r="78" spans="1:105" ht="12" customHeight="1" x14ac:dyDescent="0.25">
      <c r="A78" s="97" t="s">
        <v>192</v>
      </c>
      <c r="B78" s="98"/>
      <c r="C78" s="98">
        <v>3.1767324246855397E-2</v>
      </c>
      <c r="D78" s="98">
        <v>5.6413752015231008E-2</v>
      </c>
      <c r="E78" s="98">
        <v>9.8563736738509086E-2</v>
      </c>
      <c r="F78" s="98">
        <v>9.7134604962752613E-2</v>
      </c>
      <c r="G78" s="98">
        <v>0.1511510594537562</v>
      </c>
      <c r="H78" s="98">
        <v>9.6369768543206474E-2</v>
      </c>
      <c r="I78" s="98">
        <v>3.0450461517301061E-2</v>
      </c>
      <c r="J78" s="98">
        <v>7.0064814581607238E-2</v>
      </c>
      <c r="K78" s="98">
        <v>7.3296878850520192E-2</v>
      </c>
      <c r="L78" s="98">
        <v>7.5683635554083126E-2</v>
      </c>
      <c r="M78" s="98">
        <v>6.8223730933793469E-2</v>
      </c>
      <c r="N78" s="98">
        <v>7.2981208121976046E-2</v>
      </c>
      <c r="O78" s="98">
        <v>9.6146819995512098E-2</v>
      </c>
      <c r="P78" s="98">
        <v>8.3828249453858722E-2</v>
      </c>
      <c r="Q78" s="98">
        <v>9.7705713319546167E-2</v>
      </c>
      <c r="R78" s="98">
        <v>0.1112844073615042</v>
      </c>
      <c r="S78" s="98">
        <v>0.10964539750428662</v>
      </c>
      <c r="T78" s="98">
        <v>0.11012594523762569</v>
      </c>
      <c r="U78" s="98">
        <v>0.11684259768039455</v>
      </c>
      <c r="V78" s="98">
        <v>0.12623266118597967</v>
      </c>
      <c r="W78" s="98">
        <v>0.16325975265404202</v>
      </c>
      <c r="DA78" s="63" t="s">
        <v>3491</v>
      </c>
    </row>
    <row r="79" spans="1:105" ht="12" customHeight="1" x14ac:dyDescent="0.25">
      <c r="A79" s="109" t="s">
        <v>120</v>
      </c>
      <c r="B79" s="33"/>
      <c r="C79" s="33">
        <v>0.80785708821593161</v>
      </c>
      <c r="D79" s="33">
        <v>0.86803667888720404</v>
      </c>
      <c r="E79" s="33">
        <v>1.1196869141259942</v>
      </c>
      <c r="F79" s="33">
        <v>1.0299845805534511</v>
      </c>
      <c r="G79" s="33">
        <v>1.2405120851736726</v>
      </c>
      <c r="H79" s="33">
        <v>0.91121641586603852</v>
      </c>
      <c r="I79" s="33">
        <v>0.46062428653055071</v>
      </c>
      <c r="J79" s="33">
        <v>0.49718754546017885</v>
      </c>
      <c r="K79" s="33">
        <v>0.61527055474836667</v>
      </c>
      <c r="L79" s="33">
        <v>0.59724514133278839</v>
      </c>
      <c r="M79" s="33">
        <v>0.47568482679053598</v>
      </c>
      <c r="N79" s="33">
        <v>0.61870584992045752</v>
      </c>
      <c r="O79" s="33">
        <v>0.76806029686892718</v>
      </c>
      <c r="P79" s="33">
        <v>1.2514566657205008</v>
      </c>
      <c r="Q79" s="33">
        <v>1.3426268282807008</v>
      </c>
      <c r="R79" s="33">
        <v>1.5075391422211946</v>
      </c>
      <c r="S79" s="33">
        <v>1.1076560455163447</v>
      </c>
      <c r="T79" s="33">
        <v>1.1161545567953715</v>
      </c>
      <c r="U79" s="33">
        <v>1.0444556854930316</v>
      </c>
      <c r="V79" s="33">
        <v>1.069555457259276</v>
      </c>
      <c r="W79" s="33">
        <v>1.6021840990629101</v>
      </c>
      <c r="DA79" s="60" t="s">
        <v>3492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32.874926187754021</v>
      </c>
      <c r="D81" s="117">
        <f t="shared" si="28"/>
        <v>27.96013482207983</v>
      </c>
      <c r="E81" s="117">
        <f t="shared" si="28"/>
        <v>30.731734221435346</v>
      </c>
      <c r="F81" s="117">
        <f t="shared" si="28"/>
        <v>26.424321361534993</v>
      </c>
      <c r="G81" s="117">
        <f t="shared" si="28"/>
        <v>37.835010135769359</v>
      </c>
      <c r="H81" s="117">
        <f t="shared" si="28"/>
        <v>47.245533207676665</v>
      </c>
      <c r="I81" s="117">
        <f t="shared" si="28"/>
        <v>42.187283669142914</v>
      </c>
      <c r="J81" s="117">
        <f t="shared" si="28"/>
        <v>37.94971579317351</v>
      </c>
      <c r="K81" s="117">
        <f t="shared" si="28"/>
        <v>35.717510174857757</v>
      </c>
      <c r="L81" s="117">
        <f t="shared" si="28"/>
        <v>42.790495414012014</v>
      </c>
      <c r="M81" s="117">
        <f t="shared" si="28"/>
        <v>31.822620680852957</v>
      </c>
      <c r="N81" s="117">
        <f t="shared" si="28"/>
        <v>30.785329962456487</v>
      </c>
      <c r="O81" s="117">
        <f t="shared" si="28"/>
        <v>37.501666837319739</v>
      </c>
      <c r="P81" s="117">
        <f t="shared" si="28"/>
        <v>34.635286125923685</v>
      </c>
      <c r="Q81" s="117">
        <f t="shared" si="28"/>
        <v>20.646792719059953</v>
      </c>
      <c r="R81" s="117">
        <f t="shared" ref="R81:V81" si="29">R82+R85+R87+R100</f>
        <v>28.432396655167889</v>
      </c>
      <c r="S81" s="117">
        <f t="shared" si="29"/>
        <v>23.146337869558891</v>
      </c>
      <c r="T81" s="117">
        <f t="shared" si="29"/>
        <v>26.40689266830211</v>
      </c>
      <c r="U81" s="117">
        <f t="shared" si="29"/>
        <v>22.946071114549763</v>
      </c>
      <c r="V81" s="117">
        <f t="shared" si="29"/>
        <v>30.968565352565964</v>
      </c>
      <c r="W81" s="117">
        <f t="shared" ref="W81" si="30">W82+W85+W87+W100</f>
        <v>68.637714363673197</v>
      </c>
      <c r="DA81" s="129" t="s">
        <v>3493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27.556631908645471</v>
      </c>
      <c r="D82" s="122">
        <f t="shared" si="31"/>
        <v>22.656578893304662</v>
      </c>
      <c r="E82" s="122">
        <f t="shared" si="31"/>
        <v>25.381589976583957</v>
      </c>
      <c r="F82" s="122">
        <f t="shared" si="31"/>
        <v>21.388668572072238</v>
      </c>
      <c r="G82" s="122">
        <f t="shared" si="31"/>
        <v>30.937716671609866</v>
      </c>
      <c r="H82" s="122">
        <f t="shared" si="31"/>
        <v>38.354562989524815</v>
      </c>
      <c r="I82" s="122">
        <f t="shared" si="31"/>
        <v>33.816109296022333</v>
      </c>
      <c r="J82" s="122">
        <f t="shared" si="31"/>
        <v>30.074488519182047</v>
      </c>
      <c r="K82" s="122">
        <f t="shared" si="31"/>
        <v>27.625251518901255</v>
      </c>
      <c r="L82" s="122">
        <f t="shared" si="31"/>
        <v>34.362225636006237</v>
      </c>
      <c r="M82" s="122">
        <f t="shared" si="31"/>
        <v>24.688199519081721</v>
      </c>
      <c r="N82" s="122">
        <f t="shared" si="31"/>
        <v>23.668558513750448</v>
      </c>
      <c r="O82" s="122">
        <f t="shared" si="31"/>
        <v>29.777437213003473</v>
      </c>
      <c r="P82" s="122">
        <f t="shared" si="31"/>
        <v>25.585520710748931</v>
      </c>
      <c r="Q82" s="122">
        <f t="shared" si="31"/>
        <v>14.836782303129098</v>
      </c>
      <c r="R82" s="122">
        <f t="shared" ref="R82:V82" si="32">SUM(R83:R84)</f>
        <v>21.552049093880374</v>
      </c>
      <c r="S82" s="122">
        <f t="shared" si="32"/>
        <v>17.803185965374393</v>
      </c>
      <c r="T82" s="122">
        <f t="shared" si="32"/>
        <v>20.046004309831929</v>
      </c>
      <c r="U82" s="122">
        <f t="shared" si="32"/>
        <v>16.677120296057037</v>
      </c>
      <c r="V82" s="122">
        <f t="shared" si="32"/>
        <v>22.467654347733596</v>
      </c>
      <c r="W82" s="122">
        <f t="shared" ref="W82" si="33">SUM(W83:W84)</f>
        <v>53.897643079968425</v>
      </c>
      <c r="DA82" s="130" t="s">
        <v>3494</v>
      </c>
    </row>
    <row r="83" spans="1:105" ht="12" customHeight="1" x14ac:dyDescent="0.25">
      <c r="A83" s="97" t="s">
        <v>204</v>
      </c>
      <c r="B83" s="98"/>
      <c r="C83" s="98">
        <v>27.252894722087106</v>
      </c>
      <c r="D83" s="98">
        <v>22.414653131804879</v>
      </c>
      <c r="E83" s="98">
        <v>25.11704619475567</v>
      </c>
      <c r="F83" s="98">
        <v>21.172716793179607</v>
      </c>
      <c r="G83" s="98">
        <v>30.661965118055974</v>
      </c>
      <c r="H83" s="98">
        <v>38.010694911166723</v>
      </c>
      <c r="I83" s="98">
        <v>33.523437784192303</v>
      </c>
      <c r="J83" s="98">
        <v>29.817440458702215</v>
      </c>
      <c r="K83" s="98">
        <v>27.391273661349175</v>
      </c>
      <c r="L83" s="98">
        <v>34.073436506279094</v>
      </c>
      <c r="M83" s="98">
        <v>24.482778021443412</v>
      </c>
      <c r="N83" s="98">
        <v>23.47344633437633</v>
      </c>
      <c r="O83" s="98">
        <v>29.534279697651851</v>
      </c>
      <c r="P83" s="98">
        <v>25.378309755656332</v>
      </c>
      <c r="Q83" s="98">
        <v>14.717559453693076</v>
      </c>
      <c r="R83" s="98">
        <v>21.379857268978931</v>
      </c>
      <c r="S83" s="98">
        <v>17.661635704425063</v>
      </c>
      <c r="T83" s="98">
        <v>19.887248547736149</v>
      </c>
      <c r="U83" s="98">
        <v>16.545434474479606</v>
      </c>
      <c r="V83" s="98">
        <v>22.290610409790904</v>
      </c>
      <c r="W83" s="98">
        <v>53.473348818650351</v>
      </c>
      <c r="DA83" s="63" t="s">
        <v>3495</v>
      </c>
    </row>
    <row r="84" spans="1:105" ht="12" customHeight="1" x14ac:dyDescent="0.25">
      <c r="A84" s="97" t="s">
        <v>53</v>
      </c>
      <c r="B84" s="98"/>
      <c r="C84" s="98">
        <v>0.30373718655836374</v>
      </c>
      <c r="D84" s="98">
        <v>0.24192576149978084</v>
      </c>
      <c r="E84" s="98">
        <v>0.26454378182828753</v>
      </c>
      <c r="F84" s="98">
        <v>0.2159517788926297</v>
      </c>
      <c r="G84" s="98">
        <v>0.27575155355389297</v>
      </c>
      <c r="H84" s="98">
        <v>0.34386807835809441</v>
      </c>
      <c r="I84" s="98">
        <v>0.29267151183003109</v>
      </c>
      <c r="J84" s="98">
        <v>0.25704806047983259</v>
      </c>
      <c r="K84" s="98">
        <v>0.233977857552081</v>
      </c>
      <c r="L84" s="98">
        <v>0.28878912972714493</v>
      </c>
      <c r="M84" s="98">
        <v>0.20542149763831039</v>
      </c>
      <c r="N84" s="98">
        <v>0.19511217937411637</v>
      </c>
      <c r="O84" s="98">
        <v>0.24315751535162272</v>
      </c>
      <c r="P84" s="98">
        <v>0.20721095509259743</v>
      </c>
      <c r="Q84" s="98">
        <v>0.11922284943602253</v>
      </c>
      <c r="R84" s="98">
        <v>0.17219182490144458</v>
      </c>
      <c r="S84" s="98">
        <v>0.14155026094932946</v>
      </c>
      <c r="T84" s="98">
        <v>0.15875576209578038</v>
      </c>
      <c r="U84" s="98">
        <v>0.1316858215774305</v>
      </c>
      <c r="V84" s="98">
        <v>0.17704393794269355</v>
      </c>
      <c r="W84" s="98">
        <v>0.42429426131807646</v>
      </c>
      <c r="DA84" s="63" t="s">
        <v>3496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9.8990586636499393E-3</v>
      </c>
      <c r="D85" s="122">
        <f t="shared" si="34"/>
        <v>5.7219612609148039E-3</v>
      </c>
      <c r="E85" s="122">
        <f t="shared" si="34"/>
        <v>1.5759242311077403E-2</v>
      </c>
      <c r="F85" s="122">
        <f t="shared" si="34"/>
        <v>1.1159148192083329E-2</v>
      </c>
      <c r="G85" s="122">
        <f t="shared" si="34"/>
        <v>1.4879108779510195E-2</v>
      </c>
      <c r="H85" s="122">
        <f t="shared" si="34"/>
        <v>2.3881991416584258E-2</v>
      </c>
      <c r="I85" s="122">
        <f t="shared" si="34"/>
        <v>2.3840788240479652E-2</v>
      </c>
      <c r="J85" s="122">
        <f t="shared" si="34"/>
        <v>1.5560078779528785E-2</v>
      </c>
      <c r="K85" s="122">
        <f t="shared" si="34"/>
        <v>9.7618165489484973E-3</v>
      </c>
      <c r="L85" s="122">
        <f t="shared" si="34"/>
        <v>1.6837534306590275E-2</v>
      </c>
      <c r="M85" s="122">
        <f t="shared" si="34"/>
        <v>1.2448609477499093E-2</v>
      </c>
      <c r="N85" s="122">
        <f t="shared" si="34"/>
        <v>8.2195547220421297E-3</v>
      </c>
      <c r="O85" s="122">
        <f t="shared" si="34"/>
        <v>1.9300095576709978E-2</v>
      </c>
      <c r="P85" s="122">
        <f t="shared" si="34"/>
        <v>6.0893619463560037E-3</v>
      </c>
      <c r="Q85" s="122">
        <f t="shared" si="34"/>
        <v>6.1555381102114861E-3</v>
      </c>
      <c r="R85" s="122">
        <f t="shared" si="34"/>
        <v>9.5477038990005418E-3</v>
      </c>
      <c r="S85" s="122">
        <f t="shared" si="34"/>
        <v>1.8512060012412873E-2</v>
      </c>
      <c r="T85" s="122">
        <f t="shared" si="34"/>
        <v>1.4544496842461585E-2</v>
      </c>
      <c r="U85" s="122">
        <f t="shared" si="34"/>
        <v>2.2147065312199916E-2</v>
      </c>
      <c r="V85" s="122">
        <f t="shared" si="34"/>
        <v>3.8589450799731022E-2</v>
      </c>
      <c r="W85" s="122">
        <f t="shared" si="34"/>
        <v>5.0349534918274194E-2</v>
      </c>
      <c r="DA85" s="130" t="s">
        <v>3497</v>
      </c>
    </row>
    <row r="86" spans="1:105" ht="12" customHeight="1" x14ac:dyDescent="0.25">
      <c r="A86" s="97" t="s">
        <v>53</v>
      </c>
      <c r="B86" s="98"/>
      <c r="C86" s="98">
        <v>9.8990586636499393E-3</v>
      </c>
      <c r="D86" s="98">
        <v>5.7219612609148039E-3</v>
      </c>
      <c r="E86" s="98">
        <v>1.5759242311077403E-2</v>
      </c>
      <c r="F86" s="98">
        <v>1.1159148192083329E-2</v>
      </c>
      <c r="G86" s="98">
        <v>1.4879108779510195E-2</v>
      </c>
      <c r="H86" s="98">
        <v>2.3881991416584258E-2</v>
      </c>
      <c r="I86" s="98">
        <v>2.3840788240479652E-2</v>
      </c>
      <c r="J86" s="98">
        <v>1.5560078779528785E-2</v>
      </c>
      <c r="K86" s="98">
        <v>9.7618165489484973E-3</v>
      </c>
      <c r="L86" s="98">
        <v>1.6837534306590275E-2</v>
      </c>
      <c r="M86" s="98">
        <v>1.2448609477499093E-2</v>
      </c>
      <c r="N86" s="98">
        <v>8.2195547220421297E-3</v>
      </c>
      <c r="O86" s="98">
        <v>1.9300095576709978E-2</v>
      </c>
      <c r="P86" s="98">
        <v>6.0893619463560037E-3</v>
      </c>
      <c r="Q86" s="98">
        <v>6.1555381102114861E-3</v>
      </c>
      <c r="R86" s="98">
        <v>9.5477038990005418E-3</v>
      </c>
      <c r="S86" s="98">
        <v>1.8512060012412873E-2</v>
      </c>
      <c r="T86" s="98">
        <v>1.4544496842461585E-2</v>
      </c>
      <c r="U86" s="98">
        <v>2.2147065312199916E-2</v>
      </c>
      <c r="V86" s="98">
        <v>3.8589450799731022E-2</v>
      </c>
      <c r="W86" s="98">
        <v>5.0349534918274194E-2</v>
      </c>
      <c r="DA86" s="63" t="s">
        <v>3498</v>
      </c>
    </row>
    <row r="87" spans="1:105" ht="12" customHeight="1" x14ac:dyDescent="0.25">
      <c r="A87" s="121" t="s">
        <v>55</v>
      </c>
      <c r="B87" s="122"/>
      <c r="C87" s="122">
        <v>4.5473909423220853</v>
      </c>
      <c r="D87" s="122">
        <v>4.5330566350487986</v>
      </c>
      <c r="E87" s="122">
        <v>4.5702846303981044</v>
      </c>
      <c r="F87" s="122">
        <v>4.2648969744866774</v>
      </c>
      <c r="G87" s="122">
        <v>5.9593467137392278</v>
      </c>
      <c r="H87" s="122">
        <v>7.5633534374565823</v>
      </c>
      <c r="I87" s="122">
        <v>7.2665472540577021</v>
      </c>
      <c r="J87" s="122">
        <v>6.7613458709966965</v>
      </c>
      <c r="K87" s="122">
        <v>6.7950238661564928</v>
      </c>
      <c r="L87" s="122">
        <v>7.0831756192125575</v>
      </c>
      <c r="M87" s="122">
        <v>6.0018041643540521</v>
      </c>
      <c r="N87" s="122">
        <v>5.9899020601598849</v>
      </c>
      <c r="O87" s="122">
        <v>6.50242368470626</v>
      </c>
      <c r="P87" s="122">
        <v>7.5850872319141525</v>
      </c>
      <c r="Q87" s="122">
        <v>4.8904374330931963</v>
      </c>
      <c r="R87" s="122">
        <v>5.7534321272346149</v>
      </c>
      <c r="S87" s="122">
        <v>4.4325784942940745</v>
      </c>
      <c r="T87" s="122">
        <v>5.2563500827574936</v>
      </c>
      <c r="U87" s="122">
        <v>5.16834954203203</v>
      </c>
      <c r="V87" s="122">
        <v>7.0060516302967066</v>
      </c>
      <c r="W87" s="122">
        <v>12.144442300558959</v>
      </c>
      <c r="DA87" s="130" t="s">
        <v>3499</v>
      </c>
    </row>
    <row r="88" spans="1:105" ht="12" customHeight="1" x14ac:dyDescent="0.25">
      <c r="A88" s="97" t="s">
        <v>132</v>
      </c>
      <c r="B88" s="98"/>
      <c r="C88" s="98">
        <v>1.0675786009312942</v>
      </c>
      <c r="D88" s="98">
        <v>0.93193880178007438</v>
      </c>
      <c r="E88" s="98">
        <v>0.87518676525122041</v>
      </c>
      <c r="F88" s="98">
        <v>0.95673012478392139</v>
      </c>
      <c r="G88" s="98">
        <v>1.6082694868284073</v>
      </c>
      <c r="H88" s="98">
        <v>2.1689382940513808</v>
      </c>
      <c r="I88" s="98">
        <v>3.4564574012788252</v>
      </c>
      <c r="J88" s="98">
        <v>3.6235921740526527</v>
      </c>
      <c r="K88" s="98">
        <v>2.9007853293595822</v>
      </c>
      <c r="L88" s="98">
        <v>3.0614118757297324</v>
      </c>
      <c r="M88" s="98">
        <v>2.7588662144591662</v>
      </c>
      <c r="N88" s="98">
        <v>2.7353451281986323</v>
      </c>
      <c r="O88" s="98">
        <v>2.1162791354108483</v>
      </c>
      <c r="P88" s="98">
        <v>1.3234412470377952</v>
      </c>
      <c r="Q88" s="98">
        <v>0.9321317540273546</v>
      </c>
      <c r="R88" s="98">
        <v>1.1768405174716148</v>
      </c>
      <c r="S88" s="98">
        <v>1.6797085151588367</v>
      </c>
      <c r="T88" s="98">
        <v>2.3778307789147162</v>
      </c>
      <c r="U88" s="98">
        <v>2.4795690037254836</v>
      </c>
      <c r="V88" s="98">
        <v>3.1085135348181998</v>
      </c>
      <c r="W88" s="98">
        <v>4.0657537763700322</v>
      </c>
      <c r="DA88" s="63" t="s">
        <v>3500</v>
      </c>
    </row>
    <row r="89" spans="1:105" ht="12" customHeight="1" x14ac:dyDescent="0.25">
      <c r="A89" s="97" t="s">
        <v>131</v>
      </c>
      <c r="B89" s="98"/>
      <c r="C89" s="98">
        <v>4.0841260968720846E-3</v>
      </c>
      <c r="D89" s="98">
        <v>2.5570123475322009E-3</v>
      </c>
      <c r="E89" s="98">
        <v>4.6082680349810437E-3</v>
      </c>
      <c r="F89" s="98">
        <v>6.0698477207646491E-3</v>
      </c>
      <c r="G89" s="98">
        <v>1.5595338177827312E-2</v>
      </c>
      <c r="H89" s="98">
        <v>2.338321210229008E-2</v>
      </c>
      <c r="I89" s="98">
        <v>1.7967758498246143E-2</v>
      </c>
      <c r="J89" s="98">
        <v>1.9183944099815931E-2</v>
      </c>
      <c r="K89" s="98">
        <v>4.9963012922535341E-2</v>
      </c>
      <c r="L89" s="98">
        <v>2.5431340064124487E-2</v>
      </c>
      <c r="M89" s="98">
        <v>2.1601974026969915E-2</v>
      </c>
      <c r="N89" s="98">
        <v>1.7207089924066374E-2</v>
      </c>
      <c r="O89" s="98">
        <v>9.5166591051671096E-3</v>
      </c>
      <c r="P89" s="98">
        <v>1.9670909311528983E-2</v>
      </c>
      <c r="Q89" s="98">
        <v>6.2284361034998801E-3</v>
      </c>
      <c r="R89" s="98">
        <v>0</v>
      </c>
      <c r="S89" s="98">
        <v>9.6938846837563569E-3</v>
      </c>
      <c r="T89" s="98">
        <v>1.5221434316658235E-2</v>
      </c>
      <c r="U89" s="98">
        <v>1.8570673008733711E-2</v>
      </c>
      <c r="V89" s="98">
        <v>2.6932820008652429E-2</v>
      </c>
      <c r="W89" s="98">
        <v>2.2341511788036915E-2</v>
      </c>
      <c r="DA89" s="63" t="s">
        <v>3501</v>
      </c>
    </row>
    <row r="90" spans="1:105" ht="12" customHeight="1" x14ac:dyDescent="0.25">
      <c r="A90" s="100" t="s">
        <v>204</v>
      </c>
      <c r="B90" s="101"/>
      <c r="C90" s="101">
        <v>1.522657562668422E-3</v>
      </c>
      <c r="D90" s="101">
        <v>9.5613756896487979E-4</v>
      </c>
      <c r="E90" s="101">
        <v>1.708501880053982E-3</v>
      </c>
      <c r="F90" s="101">
        <v>2.2456128047739286E-3</v>
      </c>
      <c r="G90" s="101">
        <v>5.773890490377769E-3</v>
      </c>
      <c r="H90" s="101">
        <v>7.2067849436159761E-3</v>
      </c>
      <c r="I90" s="101">
        <v>5.842546186970542E-3</v>
      </c>
      <c r="J90" s="101">
        <v>6.7797662432824988E-3</v>
      </c>
      <c r="K90" s="101">
        <v>1.8061562459518732E-2</v>
      </c>
      <c r="L90" s="101">
        <v>8.0969928000531668E-3</v>
      </c>
      <c r="M90" s="101">
        <v>7.5387580992198541E-3</v>
      </c>
      <c r="N90" s="101">
        <v>5.9010556940431134E-3</v>
      </c>
      <c r="O90" s="101">
        <v>2.7820676044364541E-3</v>
      </c>
      <c r="P90" s="101">
        <v>5.8767283520735755E-3</v>
      </c>
      <c r="Q90" s="101">
        <v>1.4616016095306162E-3</v>
      </c>
      <c r="R90" s="101">
        <v>0</v>
      </c>
      <c r="S90" s="101">
        <v>2.4241333356953892E-3</v>
      </c>
      <c r="T90" s="101">
        <v>4.3835121845630862E-3</v>
      </c>
      <c r="U90" s="101">
        <v>5.5143342681448423E-3</v>
      </c>
      <c r="V90" s="101">
        <v>8.2590037740334632E-3</v>
      </c>
      <c r="W90" s="101">
        <v>7.1908882323943541E-3</v>
      </c>
      <c r="DA90" s="131" t="s">
        <v>3502</v>
      </c>
    </row>
    <row r="91" spans="1:105" ht="12" customHeight="1" x14ac:dyDescent="0.25">
      <c r="A91" s="103" t="s">
        <v>52</v>
      </c>
      <c r="B91" s="104"/>
      <c r="C91" s="104">
        <v>2.5614685342036625E-3</v>
      </c>
      <c r="D91" s="104">
        <v>1.600874778567321E-3</v>
      </c>
      <c r="E91" s="104">
        <v>2.8997661549270619E-3</v>
      </c>
      <c r="F91" s="104">
        <v>3.8242349159907205E-3</v>
      </c>
      <c r="G91" s="104">
        <v>9.8214476874495422E-3</v>
      </c>
      <c r="H91" s="104">
        <v>1.6176427158674102E-2</v>
      </c>
      <c r="I91" s="104">
        <v>1.2125212311275601E-2</v>
      </c>
      <c r="J91" s="104">
        <v>1.2404177856533432E-2</v>
      </c>
      <c r="K91" s="104">
        <v>3.1901450463016609E-2</v>
      </c>
      <c r="L91" s="104">
        <v>1.733434726407132E-2</v>
      </c>
      <c r="M91" s="104">
        <v>1.4063215927750061E-2</v>
      </c>
      <c r="N91" s="104">
        <v>1.1306034230023262E-2</v>
      </c>
      <c r="O91" s="104">
        <v>6.7345915007306556E-3</v>
      </c>
      <c r="P91" s="104">
        <v>1.3794180959455407E-2</v>
      </c>
      <c r="Q91" s="104">
        <v>4.7668344939692641E-3</v>
      </c>
      <c r="R91" s="104">
        <v>0</v>
      </c>
      <c r="S91" s="104">
        <v>7.2697513480609668E-3</v>
      </c>
      <c r="T91" s="104">
        <v>1.0837922132095149E-2</v>
      </c>
      <c r="U91" s="104">
        <v>1.3056338740588867E-2</v>
      </c>
      <c r="V91" s="104">
        <v>1.8673816234618966E-2</v>
      </c>
      <c r="W91" s="104">
        <v>1.515062355564256E-2</v>
      </c>
      <c r="DA91" s="132" t="s">
        <v>3503</v>
      </c>
    </row>
    <row r="92" spans="1:105" ht="12" customHeight="1" x14ac:dyDescent="0.25">
      <c r="A92" s="106" t="s">
        <v>124</v>
      </c>
      <c r="B92" s="101"/>
      <c r="C92" s="101">
        <v>1.2821381246334716E-2</v>
      </c>
      <c r="D92" s="101">
        <v>3.3799716613779167E-2</v>
      </c>
      <c r="E92" s="101">
        <v>6.6055622665140409E-2</v>
      </c>
      <c r="F92" s="101">
        <v>0.11381135930953071</v>
      </c>
      <c r="G92" s="101">
        <v>0.22878235215263817</v>
      </c>
      <c r="H92" s="101">
        <v>0.1811894680584489</v>
      </c>
      <c r="I92" s="101">
        <v>7.5629055326171049E-2</v>
      </c>
      <c r="J92" s="101">
        <v>1.4761361819683074E-2</v>
      </c>
      <c r="K92" s="101">
        <v>4.3988686351203572E-2</v>
      </c>
      <c r="L92" s="101">
        <v>4.1913849709939298E-2</v>
      </c>
      <c r="M92" s="101">
        <v>1.3950690154665265E-2</v>
      </c>
      <c r="N92" s="101">
        <v>4.8923772467632499E-2</v>
      </c>
      <c r="O92" s="101">
        <v>7.3579161300777379E-2</v>
      </c>
      <c r="P92" s="101">
        <v>7.7170677967614648E-2</v>
      </c>
      <c r="Q92" s="101">
        <v>3.4826067725370773E-2</v>
      </c>
      <c r="R92" s="101">
        <v>1.6156446536855829E-2</v>
      </c>
      <c r="S92" s="101">
        <v>2.6546246549280634E-2</v>
      </c>
      <c r="T92" s="101">
        <v>2.4042142375097011E-2</v>
      </c>
      <c r="U92" s="101">
        <v>2.9282896010257329E-2</v>
      </c>
      <c r="V92" s="101">
        <v>4.3784220730246293E-2</v>
      </c>
      <c r="W92" s="101">
        <v>0.11066145250569145</v>
      </c>
      <c r="DA92" s="131" t="s">
        <v>3504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1.5324670631321462E-4</v>
      </c>
      <c r="F93" s="104">
        <v>4.6075959510578674E-4</v>
      </c>
      <c r="G93" s="104">
        <v>1.9484736750886794E-3</v>
      </c>
      <c r="H93" s="104">
        <v>8.3125792070137664E-4</v>
      </c>
      <c r="I93" s="104">
        <v>5.3267241640911041E-4</v>
      </c>
      <c r="J93" s="104">
        <v>3.8856883220526515E-4</v>
      </c>
      <c r="K93" s="104">
        <v>0</v>
      </c>
      <c r="L93" s="104">
        <v>1.7175341854729342E-4</v>
      </c>
      <c r="M93" s="104">
        <v>3.720623071003336E-4</v>
      </c>
      <c r="N93" s="104">
        <v>7.5594635961886015E-4</v>
      </c>
      <c r="O93" s="104">
        <v>7.2387317165349251E-4</v>
      </c>
      <c r="P93" s="104">
        <v>9.7125767066667714E-4</v>
      </c>
      <c r="Q93" s="104">
        <v>5.9883098288351423E-4</v>
      </c>
      <c r="R93" s="104">
        <v>0</v>
      </c>
      <c r="S93" s="104">
        <v>0</v>
      </c>
      <c r="T93" s="104">
        <v>1.694800396063686E-4</v>
      </c>
      <c r="U93" s="104">
        <v>3.4345792729191798E-4</v>
      </c>
      <c r="V93" s="104">
        <v>4.9781600579822658E-4</v>
      </c>
      <c r="W93" s="104">
        <v>1.6978975113637633E-3</v>
      </c>
      <c r="DA93" s="132" t="s">
        <v>3505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5.6717243585778988E-5</v>
      </c>
      <c r="F94" s="98">
        <v>1.7007846391018007E-4</v>
      </c>
      <c r="G94" s="98">
        <v>7.2329384183500206E-4</v>
      </c>
      <c r="H94" s="98">
        <v>2.557548489933818E-4</v>
      </c>
      <c r="I94" s="98">
        <v>1.7321912828978099E-4</v>
      </c>
      <c r="J94" s="98">
        <v>1.3783976951634128E-4</v>
      </c>
      <c r="K94" s="98">
        <v>0</v>
      </c>
      <c r="L94" s="98">
        <v>5.4383734562024913E-5</v>
      </c>
      <c r="M94" s="98">
        <v>1.2942081221403455E-4</v>
      </c>
      <c r="N94" s="98">
        <v>2.5800919838011053E-4</v>
      </c>
      <c r="O94" s="98">
        <v>2.0973568583869889E-4</v>
      </c>
      <c r="P94" s="98">
        <v>2.8771000747103729E-4</v>
      </c>
      <c r="Q94" s="98">
        <v>1.3940123252741067E-4</v>
      </c>
      <c r="R94" s="98">
        <v>0</v>
      </c>
      <c r="S94" s="98">
        <v>0</v>
      </c>
      <c r="T94" s="98">
        <v>4.8598546475778066E-5</v>
      </c>
      <c r="U94" s="98">
        <v>1.0028465603242653E-4</v>
      </c>
      <c r="V94" s="98">
        <v>1.4865457641681913E-4</v>
      </c>
      <c r="W94" s="98">
        <v>5.4237378844932934E-4</v>
      </c>
      <c r="DA94" s="63" t="s">
        <v>3506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9.652946272743563E-5</v>
      </c>
      <c r="F95" s="98">
        <v>2.9068113119560667E-4</v>
      </c>
      <c r="G95" s="98">
        <v>1.2251798332536775E-3</v>
      </c>
      <c r="H95" s="98">
        <v>5.7550307170799479E-4</v>
      </c>
      <c r="I95" s="98">
        <v>3.5945328811932937E-4</v>
      </c>
      <c r="J95" s="98">
        <v>2.5072906268892387E-4</v>
      </c>
      <c r="K95" s="98">
        <v>0</v>
      </c>
      <c r="L95" s="98">
        <v>1.173696839852685E-4</v>
      </c>
      <c r="M95" s="98">
        <v>2.4264149488629902E-4</v>
      </c>
      <c r="N95" s="98">
        <v>4.9793716123874962E-4</v>
      </c>
      <c r="O95" s="98">
        <v>5.1413748581479357E-4</v>
      </c>
      <c r="P95" s="98">
        <v>6.8354766319563985E-4</v>
      </c>
      <c r="Q95" s="98">
        <v>4.594297503561035E-4</v>
      </c>
      <c r="R95" s="98">
        <v>0</v>
      </c>
      <c r="S95" s="98">
        <v>0</v>
      </c>
      <c r="T95" s="98">
        <v>1.2088149313059054E-4</v>
      </c>
      <c r="U95" s="98">
        <v>2.4317327125949147E-4</v>
      </c>
      <c r="V95" s="98">
        <v>3.4916142938140745E-4</v>
      </c>
      <c r="W95" s="98">
        <v>1.1555237229144339E-3</v>
      </c>
      <c r="DA95" s="63" t="s">
        <v>3507</v>
      </c>
    </row>
    <row r="96" spans="1:105" ht="12" customHeight="1" x14ac:dyDescent="0.25">
      <c r="A96" s="106" t="s">
        <v>122</v>
      </c>
      <c r="B96" s="101"/>
      <c r="C96" s="101">
        <v>2.5458411647960935</v>
      </c>
      <c r="D96" s="101">
        <v>2.705829855361217</v>
      </c>
      <c r="E96" s="101">
        <v>2.3988037665708486</v>
      </c>
      <c r="F96" s="101">
        <v>1.8389926889034915</v>
      </c>
      <c r="G96" s="101">
        <v>1.8744687175386727</v>
      </c>
      <c r="H96" s="101">
        <v>2.7876929401845598</v>
      </c>
      <c r="I96" s="101">
        <v>2.4854285782085674</v>
      </c>
      <c r="J96" s="101">
        <v>1.6839555301940283</v>
      </c>
      <c r="K96" s="101">
        <v>0.41775859171911328</v>
      </c>
      <c r="L96" s="101">
        <v>2.2688776734208504</v>
      </c>
      <c r="M96" s="101">
        <v>1.7259354908678017</v>
      </c>
      <c r="N96" s="101">
        <v>1.6351415264748357</v>
      </c>
      <c r="O96" s="101">
        <v>2.1606168614522931</v>
      </c>
      <c r="P96" s="101">
        <v>3.5622789980412577</v>
      </c>
      <c r="Q96" s="101">
        <v>2.1875347816870914</v>
      </c>
      <c r="R96" s="101">
        <v>2.31453529626735</v>
      </c>
      <c r="S96" s="101">
        <v>1.1886005649976117</v>
      </c>
      <c r="T96" s="101">
        <v>1.6346769069486153</v>
      </c>
      <c r="U96" s="101">
        <v>1.3531179134027336</v>
      </c>
      <c r="V96" s="101">
        <v>2.030170260469105</v>
      </c>
      <c r="W96" s="101">
        <v>4.3698900519133907</v>
      </c>
      <c r="DA96" s="131" t="s">
        <v>3508</v>
      </c>
    </row>
    <row r="97" spans="1:105" ht="12" customHeight="1" x14ac:dyDescent="0.25">
      <c r="A97" s="107" t="s">
        <v>121</v>
      </c>
      <c r="B97" s="104"/>
      <c r="C97" s="104">
        <v>0.91706566925149025</v>
      </c>
      <c r="D97" s="104">
        <v>0.85893124894619577</v>
      </c>
      <c r="E97" s="104">
        <v>1.2254769611696004</v>
      </c>
      <c r="F97" s="104">
        <v>1.3488321941738632</v>
      </c>
      <c r="G97" s="104">
        <v>2.2302823453665939</v>
      </c>
      <c r="H97" s="104">
        <v>2.4013182651392015</v>
      </c>
      <c r="I97" s="104">
        <v>1.2305317883294835</v>
      </c>
      <c r="J97" s="104">
        <v>1.4194642919983105</v>
      </c>
      <c r="K97" s="104">
        <v>3.3825282458040578</v>
      </c>
      <c r="L97" s="104">
        <v>1.6853691268693629</v>
      </c>
      <c r="M97" s="104">
        <v>1.4810777325383491</v>
      </c>
      <c r="N97" s="104">
        <v>1.5525285967350997</v>
      </c>
      <c r="O97" s="104">
        <v>2.1417079942655204</v>
      </c>
      <c r="P97" s="104">
        <v>2.6015541418852894</v>
      </c>
      <c r="Q97" s="104">
        <v>1.7291175625669963</v>
      </c>
      <c r="R97" s="104">
        <v>2.2458998669587942</v>
      </c>
      <c r="S97" s="104">
        <v>1.5280292829045889</v>
      </c>
      <c r="T97" s="104">
        <v>1.2044093401628002</v>
      </c>
      <c r="U97" s="104">
        <v>1.28746559795753</v>
      </c>
      <c r="V97" s="104">
        <v>1.7961529782647054</v>
      </c>
      <c r="W97" s="104">
        <v>3.5740976104704445</v>
      </c>
      <c r="DA97" s="132" t="s">
        <v>3509</v>
      </c>
    </row>
    <row r="98" spans="1:105" ht="12" customHeight="1" x14ac:dyDescent="0.25">
      <c r="A98" s="108" t="s">
        <v>53</v>
      </c>
      <c r="B98" s="98"/>
      <c r="C98" s="98">
        <v>0.34190806051971251</v>
      </c>
      <c r="D98" s="98">
        <v>0.32119315385536723</v>
      </c>
      <c r="E98" s="98">
        <v>0.45434791260528451</v>
      </c>
      <c r="F98" s="98">
        <v>0.49914197238912605</v>
      </c>
      <c r="G98" s="98">
        <v>0.82607096991019358</v>
      </c>
      <c r="H98" s="98">
        <v>0.73974258410575244</v>
      </c>
      <c r="I98" s="98">
        <v>0.39975134871455037</v>
      </c>
      <c r="J98" s="98">
        <v>0.50140278883739353</v>
      </c>
      <c r="K98" s="98">
        <v>1.2242604473061591</v>
      </c>
      <c r="L98" s="98">
        <v>0.53789428101477799</v>
      </c>
      <c r="M98" s="98">
        <v>0.51515687410910693</v>
      </c>
      <c r="N98" s="98">
        <v>0.53161312849404541</v>
      </c>
      <c r="O98" s="98">
        <v>0.62933991887796215</v>
      </c>
      <c r="P98" s="98">
        <v>0.77291887330104569</v>
      </c>
      <c r="Q98" s="98">
        <v>0.40514547340677914</v>
      </c>
      <c r="R98" s="98">
        <v>0.47512741740506653</v>
      </c>
      <c r="S98" s="98">
        <v>0.38230565879350337</v>
      </c>
      <c r="T98" s="98">
        <v>0.34693475037917276</v>
      </c>
      <c r="U98" s="98">
        <v>0.38317831194002833</v>
      </c>
      <c r="V98" s="98">
        <v>0.55042612759337206</v>
      </c>
      <c r="W98" s="98">
        <v>1.1489391882107771</v>
      </c>
      <c r="DA98" s="63" t="s">
        <v>3510</v>
      </c>
    </row>
    <row r="99" spans="1:105" ht="12" customHeight="1" x14ac:dyDescent="0.25">
      <c r="A99" s="108" t="s">
        <v>52</v>
      </c>
      <c r="B99" s="98"/>
      <c r="C99" s="98">
        <v>0.57515760873177779</v>
      </c>
      <c r="D99" s="98">
        <v>0.53773809509082848</v>
      </c>
      <c r="E99" s="98">
        <v>0.77112904856431586</v>
      </c>
      <c r="F99" s="98">
        <v>0.84969022178473719</v>
      </c>
      <c r="G99" s="98">
        <v>1.4042113754564001</v>
      </c>
      <c r="H99" s="98">
        <v>1.6615756810334492</v>
      </c>
      <c r="I99" s="98">
        <v>0.83078043961493309</v>
      </c>
      <c r="J99" s="98">
        <v>0.91806150316091706</v>
      </c>
      <c r="K99" s="98">
        <v>2.1582677984978984</v>
      </c>
      <c r="L99" s="98">
        <v>1.1474748458545849</v>
      </c>
      <c r="M99" s="98">
        <v>0.96592085842924225</v>
      </c>
      <c r="N99" s="98">
        <v>1.0209154682410542</v>
      </c>
      <c r="O99" s="98">
        <v>1.5123680753875581</v>
      </c>
      <c r="P99" s="98">
        <v>1.828635268584244</v>
      </c>
      <c r="Q99" s="98">
        <v>1.3239720891602171</v>
      </c>
      <c r="R99" s="98">
        <v>1.7707724495537278</v>
      </c>
      <c r="S99" s="98">
        <v>1.1457236241110855</v>
      </c>
      <c r="T99" s="98">
        <v>0.85747458978362756</v>
      </c>
      <c r="U99" s="98">
        <v>0.90428728601750163</v>
      </c>
      <c r="V99" s="98">
        <v>1.2457268506713335</v>
      </c>
      <c r="W99" s="98">
        <v>2.4251584222596674</v>
      </c>
      <c r="DA99" s="63" t="s">
        <v>3511</v>
      </c>
    </row>
    <row r="100" spans="1:105" ht="12" customHeight="1" x14ac:dyDescent="0.25">
      <c r="A100" s="121" t="s">
        <v>54</v>
      </c>
      <c r="B100" s="122"/>
      <c r="C100" s="122">
        <v>0.76100427812282179</v>
      </c>
      <c r="D100" s="122">
        <v>0.76477733246545787</v>
      </c>
      <c r="E100" s="122">
        <v>0.76410037214220816</v>
      </c>
      <c r="F100" s="122">
        <v>0.75959666678399418</v>
      </c>
      <c r="G100" s="122">
        <v>0.92306764164075739</v>
      </c>
      <c r="H100" s="122">
        <v>1.3037347892786799</v>
      </c>
      <c r="I100" s="122">
        <v>1.0807863308224042</v>
      </c>
      <c r="J100" s="122">
        <v>1.0983213242152363</v>
      </c>
      <c r="K100" s="122">
        <v>1.2874729732510659</v>
      </c>
      <c r="L100" s="122">
        <v>1.3282566244866278</v>
      </c>
      <c r="M100" s="122">
        <v>1.1201683879396862</v>
      </c>
      <c r="N100" s="122">
        <v>1.1186498338241133</v>
      </c>
      <c r="O100" s="122">
        <v>1.2025058440332981</v>
      </c>
      <c r="P100" s="122">
        <v>1.4585888213142459</v>
      </c>
      <c r="Q100" s="122">
        <v>0.9134174447274459</v>
      </c>
      <c r="R100" s="122">
        <v>1.1173677301539022</v>
      </c>
      <c r="S100" s="122">
        <v>0.892061349878012</v>
      </c>
      <c r="T100" s="122">
        <v>1.0899937788702254</v>
      </c>
      <c r="U100" s="122">
        <v>1.0784542111484967</v>
      </c>
      <c r="V100" s="122">
        <v>1.4562699237359311</v>
      </c>
      <c r="W100" s="122">
        <v>2.5452794482275305</v>
      </c>
      <c r="DA100" s="130" t="s">
        <v>3512</v>
      </c>
    </row>
    <row r="101" spans="1:105" ht="12" customHeight="1" x14ac:dyDescent="0.25">
      <c r="A101" s="97" t="s">
        <v>207</v>
      </c>
      <c r="B101" s="98"/>
      <c r="C101" s="98">
        <v>1.7721243405683415E-2</v>
      </c>
      <c r="D101" s="98">
        <v>2.7635730131596401E-2</v>
      </c>
      <c r="E101" s="98">
        <v>3.1886075155712949E-2</v>
      </c>
      <c r="F101" s="98">
        <v>3.2666809946106934E-2</v>
      </c>
      <c r="G101" s="98">
        <v>4.5116884816181473E-2</v>
      </c>
      <c r="H101" s="98">
        <v>7.5035915111780566E-2</v>
      </c>
      <c r="I101" s="98">
        <v>5.5062532796822862E-2</v>
      </c>
      <c r="J101" s="98">
        <v>0.10792618452890688</v>
      </c>
      <c r="K101" s="98">
        <v>0.106395400215371</v>
      </c>
      <c r="L101" s="98">
        <v>0.10838065542706324</v>
      </c>
      <c r="M101" s="98">
        <v>0.10053335641004577</v>
      </c>
      <c r="N101" s="98">
        <v>9.1408306732139205E-2</v>
      </c>
      <c r="O101" s="98">
        <v>6.9735633692253995E-2</v>
      </c>
      <c r="P101" s="98">
        <v>3.6349756758239787E-2</v>
      </c>
      <c r="Q101" s="98">
        <v>2.0255610291328514E-2</v>
      </c>
      <c r="R101" s="98">
        <v>2.8827940856648526E-2</v>
      </c>
      <c r="S101" s="98">
        <v>4.4885570401351632E-2</v>
      </c>
      <c r="T101" s="98">
        <v>5.680125194765448E-2</v>
      </c>
      <c r="U101" s="98">
        <v>6.8760839124785381E-2</v>
      </c>
      <c r="V101" s="98">
        <v>8.5639565645723795E-2</v>
      </c>
      <c r="W101" s="98">
        <v>0.13151358460259438</v>
      </c>
      <c r="DA101" s="63" t="s">
        <v>3513</v>
      </c>
    </row>
    <row r="102" spans="1:105" ht="12" customHeight="1" x14ac:dyDescent="0.25">
      <c r="A102" s="97" t="s">
        <v>50</v>
      </c>
      <c r="B102" s="98"/>
      <c r="C102" s="98">
        <v>4.0374190986799908E-3</v>
      </c>
      <c r="D102" s="98">
        <v>3.1313671538513834E-3</v>
      </c>
      <c r="E102" s="98">
        <v>3.1963365731039191E-3</v>
      </c>
      <c r="F102" s="98">
        <v>4.2336620956033889E-3</v>
      </c>
      <c r="G102" s="98">
        <v>5.5181912302419318E-3</v>
      </c>
      <c r="H102" s="98">
        <v>6.319204489784294E-3</v>
      </c>
      <c r="I102" s="98">
        <v>3.5931369277446825E-3</v>
      </c>
      <c r="J102" s="98">
        <v>2.5163779353115073E-3</v>
      </c>
      <c r="K102" s="98">
        <v>3.2670377526305347E-3</v>
      </c>
      <c r="L102" s="98">
        <v>2.2669702460343228E-3</v>
      </c>
      <c r="M102" s="98">
        <v>7.3413586215103689E-4</v>
      </c>
      <c r="N102" s="98">
        <v>8.0315623720354703E-4</v>
      </c>
      <c r="O102" s="98">
        <v>2.2638651533020684E-3</v>
      </c>
      <c r="P102" s="98">
        <v>4.530809092771473E-3</v>
      </c>
      <c r="Q102" s="98">
        <v>4.2360675057014716E-3</v>
      </c>
      <c r="R102" s="98">
        <v>4.0044758676882411E-3</v>
      </c>
      <c r="S102" s="98">
        <v>1.907550484576852E-3</v>
      </c>
      <c r="T102" s="98">
        <v>1.0783457993104126E-3</v>
      </c>
      <c r="U102" s="98">
        <v>1.4613718503269006E-3</v>
      </c>
      <c r="V102" s="98">
        <v>2.9023479809951783E-3</v>
      </c>
      <c r="W102" s="98">
        <v>1.0202805624240825E-2</v>
      </c>
      <c r="DA102" s="63" t="s">
        <v>3514</v>
      </c>
    </row>
    <row r="103" spans="1:105" ht="12" customHeight="1" x14ac:dyDescent="0.25">
      <c r="A103" s="109" t="s">
        <v>120</v>
      </c>
      <c r="B103" s="33"/>
      <c r="C103" s="33">
        <v>0.73924561561845836</v>
      </c>
      <c r="D103" s="33">
        <v>0.73401023518001007</v>
      </c>
      <c r="E103" s="33">
        <v>0.72901796041339129</v>
      </c>
      <c r="F103" s="33">
        <v>0.72269619474228386</v>
      </c>
      <c r="G103" s="33">
        <v>0.87243256559433402</v>
      </c>
      <c r="H103" s="33">
        <v>1.222379669677115</v>
      </c>
      <c r="I103" s="33">
        <v>1.0221306610978367</v>
      </c>
      <c r="J103" s="33">
        <v>0.98787876175101796</v>
      </c>
      <c r="K103" s="33">
        <v>1.1778105352830643</v>
      </c>
      <c r="L103" s="33">
        <v>1.2176089988135304</v>
      </c>
      <c r="M103" s="33">
        <v>1.0189008956674894</v>
      </c>
      <c r="N103" s="33">
        <v>1.0264383708547706</v>
      </c>
      <c r="O103" s="33">
        <v>1.130506345187742</v>
      </c>
      <c r="P103" s="33">
        <v>1.4177082554632348</v>
      </c>
      <c r="Q103" s="33">
        <v>0.88892576693041592</v>
      </c>
      <c r="R103" s="33">
        <v>1.0845353134295654</v>
      </c>
      <c r="S103" s="33">
        <v>0.84526822899208354</v>
      </c>
      <c r="T103" s="33">
        <v>1.0321141811232606</v>
      </c>
      <c r="U103" s="33">
        <v>1.0082320001733844</v>
      </c>
      <c r="V103" s="33">
        <v>1.3677280101092122</v>
      </c>
      <c r="W103" s="33">
        <v>2.4035630580006955</v>
      </c>
      <c r="DA103" s="60" t="s">
        <v>3515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3516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3517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3518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3519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3520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3521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3522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3523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3524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3525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3526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3527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3528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3529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3530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3531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3532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3533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19.127837284214131</v>
      </c>
      <c r="D124" s="117">
        <f t="shared" si="42"/>
        <v>20.982006072649437</v>
      </c>
      <c r="E124" s="117">
        <f t="shared" si="42"/>
        <v>21.464223658862394</v>
      </c>
      <c r="F124" s="117">
        <f t="shared" si="42"/>
        <v>12.382621839999524</v>
      </c>
      <c r="G124" s="117">
        <f t="shared" si="42"/>
        <v>0</v>
      </c>
      <c r="H124" s="117">
        <f t="shared" si="42"/>
        <v>5.1729562709622297</v>
      </c>
      <c r="I124" s="117">
        <f t="shared" si="42"/>
        <v>14.344931316364249</v>
      </c>
      <c r="J124" s="117">
        <f t="shared" si="42"/>
        <v>17.074656784221688</v>
      </c>
      <c r="K124" s="117">
        <f t="shared" si="42"/>
        <v>16.811799102556506</v>
      </c>
      <c r="L124" s="117">
        <f t="shared" si="42"/>
        <v>19.635395762019325</v>
      </c>
      <c r="M124" s="117">
        <f t="shared" si="42"/>
        <v>19.00192553092166</v>
      </c>
      <c r="N124" s="117">
        <f t="shared" si="42"/>
        <v>21.444948132279347</v>
      </c>
      <c r="O124" s="117">
        <f t="shared" si="42"/>
        <v>28.894396419401716</v>
      </c>
      <c r="P124" s="117">
        <f t="shared" si="42"/>
        <v>26.536154026040691</v>
      </c>
      <c r="Q124" s="117">
        <f t="shared" si="42"/>
        <v>17.898966581696104</v>
      </c>
      <c r="R124" s="117">
        <f t="shared" ref="R124:V124" si="43">R125+R128+R130+R139</f>
        <v>17.531134961223543</v>
      </c>
      <c r="S124" s="117">
        <f t="shared" si="43"/>
        <v>15.88451827452802</v>
      </c>
      <c r="T124" s="117">
        <f t="shared" si="43"/>
        <v>13.512597699861539</v>
      </c>
      <c r="U124" s="117">
        <f t="shared" si="43"/>
        <v>7.5085860426666882</v>
      </c>
      <c r="V124" s="117">
        <f t="shared" si="43"/>
        <v>9.3701434728657489</v>
      </c>
      <c r="W124" s="117">
        <f t="shared" ref="W124" si="44">W125+W128+W130+W139</f>
        <v>14.749896435432827</v>
      </c>
      <c r="DA124" s="129" t="s">
        <v>3534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16.034339681890536</v>
      </c>
      <c r="D125" s="122">
        <f t="shared" si="45"/>
        <v>16.957607891145692</v>
      </c>
      <c r="E125" s="122">
        <f t="shared" si="45"/>
        <v>17.746374354583171</v>
      </c>
      <c r="F125" s="122">
        <f t="shared" si="45"/>
        <v>10.12883874725688</v>
      </c>
      <c r="G125" s="122">
        <f t="shared" si="45"/>
        <v>0</v>
      </c>
      <c r="H125" s="122">
        <f t="shared" si="45"/>
        <v>4.1450837924438693</v>
      </c>
      <c r="I125" s="122">
        <f t="shared" si="45"/>
        <v>11.491322209397589</v>
      </c>
      <c r="J125" s="122">
        <f t="shared" si="45"/>
        <v>13.539749002698736</v>
      </c>
      <c r="K125" s="122">
        <f t="shared" si="45"/>
        <v>13.012134868053252</v>
      </c>
      <c r="L125" s="122">
        <f t="shared" si="45"/>
        <v>15.759186392511396</v>
      </c>
      <c r="M125" s="122">
        <f t="shared" si="45"/>
        <v>14.658968827506445</v>
      </c>
      <c r="N125" s="122">
        <f t="shared" si="45"/>
        <v>16.401382464401621</v>
      </c>
      <c r="O125" s="122">
        <f t="shared" si="45"/>
        <v>23.059946934113878</v>
      </c>
      <c r="P125" s="122">
        <f t="shared" si="45"/>
        <v>19.618557519590027</v>
      </c>
      <c r="Q125" s="122">
        <f t="shared" si="45"/>
        <v>12.915422916110067</v>
      </c>
      <c r="R125" s="122">
        <f t="shared" ref="R125:V125" si="46">SUM(R126:R127)</f>
        <v>13.266629131422395</v>
      </c>
      <c r="S125" s="122">
        <f t="shared" si="46"/>
        <v>12.280403553024115</v>
      </c>
      <c r="T125" s="122">
        <f t="shared" si="46"/>
        <v>10.333022939305737</v>
      </c>
      <c r="U125" s="122">
        <f t="shared" si="46"/>
        <v>5.4711172528618528</v>
      </c>
      <c r="V125" s="122">
        <f t="shared" si="46"/>
        <v>6.9703656357680286</v>
      </c>
      <c r="W125" s="122">
        <f t="shared" ref="W125" si="47">SUM(W126:W127)</f>
        <v>11.268851579354566</v>
      </c>
      <c r="DA125" s="130" t="s">
        <v>3535</v>
      </c>
    </row>
    <row r="126" spans="1:105" ht="12" customHeight="1" x14ac:dyDescent="0.25">
      <c r="A126" s="97" t="s">
        <v>203</v>
      </c>
      <c r="B126" s="98"/>
      <c r="C126" s="98">
        <v>15.945482406108706</v>
      </c>
      <c r="D126" s="98">
        <v>16.866585702091829</v>
      </c>
      <c r="E126" s="98">
        <v>17.653407626341778</v>
      </c>
      <c r="F126" s="98">
        <v>10.077446135695592</v>
      </c>
      <c r="G126" s="98">
        <v>0</v>
      </c>
      <c r="H126" s="98">
        <v>4.1264187340452638</v>
      </c>
      <c r="I126" s="98">
        <v>11.441378561277352</v>
      </c>
      <c r="J126" s="98">
        <v>13.481638230848114</v>
      </c>
      <c r="K126" s="98">
        <v>12.956796014342826</v>
      </c>
      <c r="L126" s="98">
        <v>15.692684782370778</v>
      </c>
      <c r="M126" s="98">
        <v>14.597728081826784</v>
      </c>
      <c r="N126" s="98">
        <v>16.333500127032064</v>
      </c>
      <c r="O126" s="98">
        <v>22.965409131253004</v>
      </c>
      <c r="P126" s="98">
        <v>19.538791536461012</v>
      </c>
      <c r="Q126" s="98">
        <v>12.863321822659914</v>
      </c>
      <c r="R126" s="98">
        <v>13.2134191700216</v>
      </c>
      <c r="S126" s="98">
        <v>12.231388945149352</v>
      </c>
      <c r="T126" s="98">
        <v>10.291943718002788</v>
      </c>
      <c r="U126" s="98">
        <v>5.4494311250078775</v>
      </c>
      <c r="V126" s="98">
        <v>6.9427939462098598</v>
      </c>
      <c r="W126" s="98">
        <v>11.224320845566805</v>
      </c>
      <c r="DA126" s="63" t="s">
        <v>3536</v>
      </c>
    </row>
    <row r="127" spans="1:105" ht="12" customHeight="1" x14ac:dyDescent="0.25">
      <c r="A127" s="97" t="s">
        <v>53</v>
      </c>
      <c r="B127" s="98"/>
      <c r="C127" s="98">
        <v>8.8857275781830003E-2</v>
      </c>
      <c r="D127" s="98">
        <v>9.1022189053864527E-2</v>
      </c>
      <c r="E127" s="98">
        <v>9.2966728241394167E-2</v>
      </c>
      <c r="F127" s="98">
        <v>5.1392611561289006E-2</v>
      </c>
      <c r="G127" s="98">
        <v>0</v>
      </c>
      <c r="H127" s="98">
        <v>1.866505839860521E-2</v>
      </c>
      <c r="I127" s="98">
        <v>4.9943648120237487E-2</v>
      </c>
      <c r="J127" s="98">
        <v>5.8110771850621475E-2</v>
      </c>
      <c r="K127" s="98">
        <v>5.5338853710425698E-2</v>
      </c>
      <c r="L127" s="98">
        <v>6.650161014061684E-2</v>
      </c>
      <c r="M127" s="98">
        <v>6.124074567966218E-2</v>
      </c>
      <c r="N127" s="98">
        <v>6.7882337369556636E-2</v>
      </c>
      <c r="O127" s="98">
        <v>9.4537802860872322E-2</v>
      </c>
      <c r="P127" s="98">
        <v>7.9765983129015922E-2</v>
      </c>
      <c r="Q127" s="98">
        <v>5.2101093450152812E-2</v>
      </c>
      <c r="R127" s="98">
        <v>5.3209961400795001E-2</v>
      </c>
      <c r="S127" s="98">
        <v>4.9014607874763506E-2</v>
      </c>
      <c r="T127" s="98">
        <v>4.1079221302949075E-2</v>
      </c>
      <c r="U127" s="98">
        <v>2.1686127853975695E-2</v>
      </c>
      <c r="V127" s="98">
        <v>2.7571689558168917E-2</v>
      </c>
      <c r="W127" s="98">
        <v>4.4530733787761456E-2</v>
      </c>
      <c r="DA127" s="63" t="s">
        <v>3537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5.7442072397159566E-3</v>
      </c>
      <c r="D128" s="122">
        <f t="shared" si="48"/>
        <v>4.4198865689738572E-3</v>
      </c>
      <c r="E128" s="122">
        <f t="shared" si="48"/>
        <v>1.0833116775387926E-2</v>
      </c>
      <c r="F128" s="122">
        <f t="shared" si="48"/>
        <v>4.6209688548715117E-3</v>
      </c>
      <c r="G128" s="122">
        <f t="shared" si="48"/>
        <v>0</v>
      </c>
      <c r="H128" s="122">
        <f t="shared" si="48"/>
        <v>2.8567698593255854E-3</v>
      </c>
      <c r="I128" s="122">
        <f t="shared" si="48"/>
        <v>8.080452561228621E-3</v>
      </c>
      <c r="J128" s="122">
        <f t="shared" si="48"/>
        <v>6.9232068578520163E-3</v>
      </c>
      <c r="K128" s="122">
        <f t="shared" si="48"/>
        <v>4.6048520904787135E-3</v>
      </c>
      <c r="L128" s="122">
        <f t="shared" si="48"/>
        <v>7.8798495327554834E-3</v>
      </c>
      <c r="M128" s="122">
        <f t="shared" si="48"/>
        <v>7.537578064393465E-3</v>
      </c>
      <c r="N128" s="122">
        <f t="shared" si="48"/>
        <v>5.8310802167733941E-3</v>
      </c>
      <c r="O128" s="122">
        <f t="shared" si="48"/>
        <v>1.4869045775717004E-2</v>
      </c>
      <c r="P128" s="122">
        <f t="shared" si="48"/>
        <v>4.5540543346682888E-3</v>
      </c>
      <c r="Q128" s="122">
        <f t="shared" si="48"/>
        <v>5.2419424296204862E-3</v>
      </c>
      <c r="R128" s="122">
        <f t="shared" si="48"/>
        <v>5.8217706701222827E-3</v>
      </c>
      <c r="S128" s="122">
        <f t="shared" si="48"/>
        <v>1.2432052058299312E-2</v>
      </c>
      <c r="T128" s="122">
        <f t="shared" si="48"/>
        <v>7.2660061479078485E-3</v>
      </c>
      <c r="U128" s="122">
        <f t="shared" si="48"/>
        <v>7.3539750748342824E-3</v>
      </c>
      <c r="V128" s="122">
        <f t="shared" si="48"/>
        <v>1.1169506892243455E-2</v>
      </c>
      <c r="W128" s="122">
        <f t="shared" si="48"/>
        <v>1.1459681212471552E-2</v>
      </c>
      <c r="DA128" s="130" t="s">
        <v>3538</v>
      </c>
    </row>
    <row r="129" spans="1:105" ht="12" customHeight="1" x14ac:dyDescent="0.25">
      <c r="A129" s="97" t="s">
        <v>53</v>
      </c>
      <c r="B129" s="98"/>
      <c r="C129" s="98">
        <v>5.7442072397159566E-3</v>
      </c>
      <c r="D129" s="98">
        <v>4.4198865689738572E-3</v>
      </c>
      <c r="E129" s="98">
        <v>1.0833116775387926E-2</v>
      </c>
      <c r="F129" s="98">
        <v>4.6209688548715117E-3</v>
      </c>
      <c r="G129" s="98">
        <v>0</v>
      </c>
      <c r="H129" s="98">
        <v>2.8567698593255854E-3</v>
      </c>
      <c r="I129" s="98">
        <v>8.080452561228621E-3</v>
      </c>
      <c r="J129" s="98">
        <v>6.9232068578520163E-3</v>
      </c>
      <c r="K129" s="98">
        <v>4.6048520904787135E-3</v>
      </c>
      <c r="L129" s="98">
        <v>7.8798495327554834E-3</v>
      </c>
      <c r="M129" s="98">
        <v>7.537578064393465E-3</v>
      </c>
      <c r="N129" s="98">
        <v>5.8310802167733941E-3</v>
      </c>
      <c r="O129" s="98">
        <v>1.4869045775717004E-2</v>
      </c>
      <c r="P129" s="98">
        <v>4.5540543346682888E-3</v>
      </c>
      <c r="Q129" s="98">
        <v>5.2419424296204862E-3</v>
      </c>
      <c r="R129" s="98">
        <v>5.8217706701222827E-3</v>
      </c>
      <c r="S129" s="98">
        <v>1.2432052058299312E-2</v>
      </c>
      <c r="T129" s="98">
        <v>7.2660061479078485E-3</v>
      </c>
      <c r="U129" s="98">
        <v>7.3539750748342824E-3</v>
      </c>
      <c r="V129" s="98">
        <v>1.1169506892243455E-2</v>
      </c>
      <c r="W129" s="98">
        <v>1.1459681212471552E-2</v>
      </c>
      <c r="DA129" s="63" t="s">
        <v>3539</v>
      </c>
    </row>
    <row r="130" spans="1:105" ht="12" customHeight="1" x14ac:dyDescent="0.25">
      <c r="A130" s="121" t="s">
        <v>55</v>
      </c>
      <c r="B130" s="122"/>
      <c r="C130" s="122">
        <v>2.6464195909192116</v>
      </c>
      <c r="D130" s="122">
        <v>3.4289820816952514</v>
      </c>
      <c r="E130" s="122">
        <v>3.1826540268686632</v>
      </c>
      <c r="F130" s="122">
        <v>1.9340850937135339</v>
      </c>
      <c r="G130" s="122">
        <v>0</v>
      </c>
      <c r="H130" s="122">
        <v>0.86958896552034826</v>
      </c>
      <c r="I130" s="122">
        <v>2.4795300032154892</v>
      </c>
      <c r="J130" s="122">
        <v>3.0393241584056194</v>
      </c>
      <c r="K130" s="122">
        <v>3.1881103806792019</v>
      </c>
      <c r="L130" s="122">
        <v>3.2471115576269782</v>
      </c>
      <c r="M130" s="122">
        <v>3.6579617649400662</v>
      </c>
      <c r="N130" s="122">
        <v>4.2455246189427438</v>
      </c>
      <c r="O130" s="122">
        <v>4.8940661938195191</v>
      </c>
      <c r="P130" s="122">
        <v>5.82049493832662</v>
      </c>
      <c r="Q130" s="122">
        <v>4.199763833149821</v>
      </c>
      <c r="R130" s="122">
        <v>3.5755590052813804</v>
      </c>
      <c r="S130" s="122">
        <v>2.9927588708631516</v>
      </c>
      <c r="T130" s="122">
        <v>2.6266658845383573</v>
      </c>
      <c r="U130" s="122">
        <v>1.6713631963700359</v>
      </c>
      <c r="V130" s="122">
        <v>1.9672665283612623</v>
      </c>
      <c r="W130" s="122">
        <v>2.8905375451860817</v>
      </c>
      <c r="DA130" s="130" t="s">
        <v>3540</v>
      </c>
    </row>
    <row r="131" spans="1:105" ht="12" customHeight="1" x14ac:dyDescent="0.25">
      <c r="A131" s="97" t="s">
        <v>128</v>
      </c>
      <c r="B131" s="98"/>
      <c r="C131" s="98">
        <v>2.006366011868296</v>
      </c>
      <c r="D131" s="98">
        <v>2.6667039905638856</v>
      </c>
      <c r="E131" s="98">
        <v>2.4432005459234438</v>
      </c>
      <c r="F131" s="98">
        <v>1.4084831101786897</v>
      </c>
      <c r="G131" s="98">
        <v>0</v>
      </c>
      <c r="H131" s="98">
        <v>0.30840362208734773</v>
      </c>
      <c r="I131" s="98">
        <v>1.9578029684641809</v>
      </c>
      <c r="J131" s="98">
        <v>2.5257878097633437</v>
      </c>
      <c r="K131" s="98">
        <v>2.4400452576777618</v>
      </c>
      <c r="L131" s="98">
        <v>2.4734668494885246</v>
      </c>
      <c r="M131" s="98">
        <v>2.6677365013575902</v>
      </c>
      <c r="N131" s="98">
        <v>3.0156737602442529</v>
      </c>
      <c r="O131" s="98">
        <v>3.2079280732499713</v>
      </c>
      <c r="P131" s="98">
        <v>4.5667479353433729</v>
      </c>
      <c r="Q131" s="98">
        <v>3.0612160726323436</v>
      </c>
      <c r="R131" s="98">
        <v>2.4550150876074546</v>
      </c>
      <c r="S131" s="98">
        <v>1.1958363080819068</v>
      </c>
      <c r="T131" s="98">
        <v>1.1620750684288108</v>
      </c>
      <c r="U131" s="98">
        <v>1.1274413547193423</v>
      </c>
      <c r="V131" s="98">
        <v>1.8073023654391207</v>
      </c>
      <c r="W131" s="98">
        <v>2.8594025465658413</v>
      </c>
      <c r="DA131" s="63" t="s">
        <v>3541</v>
      </c>
    </row>
    <row r="132" spans="1:105" ht="12" customHeight="1" x14ac:dyDescent="0.25">
      <c r="A132" s="97" t="s">
        <v>127</v>
      </c>
      <c r="B132" s="98"/>
      <c r="C132" s="98">
        <v>8.0314792440568696E-3</v>
      </c>
      <c r="D132" s="98">
        <v>4.9550507441134886E-3</v>
      </c>
      <c r="E132" s="98">
        <v>1.6380571708539064E-2</v>
      </c>
      <c r="F132" s="98">
        <v>2.026557695979575E-2</v>
      </c>
      <c r="G132" s="98">
        <v>0</v>
      </c>
      <c r="H132" s="98">
        <v>6.8502008311778235E-3</v>
      </c>
      <c r="I132" s="98">
        <v>1.9042804486118219E-2</v>
      </c>
      <c r="J132" s="98">
        <v>1.362288119111534E-2</v>
      </c>
      <c r="K132" s="98">
        <v>4.2509564409202921E-2</v>
      </c>
      <c r="L132" s="98">
        <v>1.6855578522356047E-2</v>
      </c>
      <c r="M132" s="98">
        <v>2.1003548742418304E-2</v>
      </c>
      <c r="N132" s="98">
        <v>1.5671098193481715E-2</v>
      </c>
      <c r="O132" s="98">
        <v>1.460101146884835E-2</v>
      </c>
      <c r="P132" s="98">
        <v>5.5905686435316196E-2</v>
      </c>
      <c r="Q132" s="98">
        <v>2.0997117334942327E-2</v>
      </c>
      <c r="R132" s="98">
        <v>1.3723272671597727E-2</v>
      </c>
      <c r="S132" s="98">
        <v>8.944477578029012E-4</v>
      </c>
      <c r="T132" s="98">
        <v>4.1009784193734022E-3</v>
      </c>
      <c r="U132" s="98">
        <v>5.8619611220891866E-3</v>
      </c>
      <c r="V132" s="98">
        <v>1.710324319827982E-2</v>
      </c>
      <c r="W132" s="98">
        <v>3.1134998620240648E-2</v>
      </c>
      <c r="DA132" s="63" t="s">
        <v>3542</v>
      </c>
    </row>
    <row r="133" spans="1:105" ht="12" customHeight="1" x14ac:dyDescent="0.25">
      <c r="A133" s="100" t="s">
        <v>203</v>
      </c>
      <c r="B133" s="101"/>
      <c r="C133" s="101">
        <v>2.9945112071952515E-3</v>
      </c>
      <c r="D133" s="101">
        <v>1.8519331274305705E-3</v>
      </c>
      <c r="E133" s="101">
        <v>6.0751708105991212E-3</v>
      </c>
      <c r="F133" s="101">
        <v>7.5197464983596061E-3</v>
      </c>
      <c r="G133" s="101">
        <v>0</v>
      </c>
      <c r="H133" s="101">
        <v>2.1020647391032424E-3</v>
      </c>
      <c r="I133" s="101">
        <v>6.1926719946961417E-3</v>
      </c>
      <c r="J133" s="101">
        <v>4.8163094967329807E-3</v>
      </c>
      <c r="K133" s="101">
        <v>1.5366035513366487E-2</v>
      </c>
      <c r="L133" s="101">
        <v>5.3609331849696342E-3</v>
      </c>
      <c r="M133" s="101">
        <v>7.3295276382396579E-3</v>
      </c>
      <c r="N133" s="101">
        <v>5.3712545403888307E-3</v>
      </c>
      <c r="O133" s="101">
        <v>4.2644107032542506E-3</v>
      </c>
      <c r="P133" s="101">
        <v>1.6700261956733884E-2</v>
      </c>
      <c r="Q133" s="101">
        <v>4.9268735011470128E-3</v>
      </c>
      <c r="R133" s="101">
        <v>2.9040669102790577E-3</v>
      </c>
      <c r="S133" s="101">
        <v>2.2385255132071805E-4</v>
      </c>
      <c r="T133" s="101">
        <v>1.1806593043776231E-3</v>
      </c>
      <c r="U133" s="101">
        <v>1.7372121945332466E-3</v>
      </c>
      <c r="V133" s="101">
        <v>5.2342985942997961E-3</v>
      </c>
      <c r="W133" s="101">
        <v>1.0050442478085592E-2</v>
      </c>
      <c r="DA133" s="131" t="s">
        <v>3543</v>
      </c>
    </row>
    <row r="134" spans="1:105" ht="12" customHeight="1" x14ac:dyDescent="0.25">
      <c r="A134" s="103" t="s">
        <v>52</v>
      </c>
      <c r="B134" s="104"/>
      <c r="C134" s="104">
        <v>5.0369680368616181E-3</v>
      </c>
      <c r="D134" s="104">
        <v>3.1031176166829186E-3</v>
      </c>
      <c r="E134" s="104">
        <v>1.0305400897939944E-2</v>
      </c>
      <c r="F134" s="104">
        <v>1.2745830461436146E-2</v>
      </c>
      <c r="G134" s="104">
        <v>0</v>
      </c>
      <c r="H134" s="104">
        <v>4.7481360920745806E-3</v>
      </c>
      <c r="I134" s="104">
        <v>1.2850132491422079E-2</v>
      </c>
      <c r="J134" s="104">
        <v>8.8065716943823598E-3</v>
      </c>
      <c r="K134" s="104">
        <v>2.7143528895836433E-2</v>
      </c>
      <c r="L134" s="104">
        <v>1.1494645337386412E-2</v>
      </c>
      <c r="M134" s="104">
        <v>1.3674021104178645E-2</v>
      </c>
      <c r="N134" s="104">
        <v>1.0299843653092883E-2</v>
      </c>
      <c r="O134" s="104">
        <v>1.0336600765594098E-2</v>
      </c>
      <c r="P134" s="104">
        <v>3.9205424478582308E-2</v>
      </c>
      <c r="Q134" s="104">
        <v>1.6070243833795312E-2</v>
      </c>
      <c r="R134" s="104">
        <v>1.081920576131867E-2</v>
      </c>
      <c r="S134" s="104">
        <v>6.7059520648218309E-4</v>
      </c>
      <c r="T134" s="104">
        <v>2.9203191149957787E-3</v>
      </c>
      <c r="U134" s="104">
        <v>4.1247489275559402E-3</v>
      </c>
      <c r="V134" s="104">
        <v>1.1868944603980025E-2</v>
      </c>
      <c r="W134" s="104">
        <v>2.1084556142155056E-2</v>
      </c>
      <c r="DA134" s="132" t="s">
        <v>3544</v>
      </c>
    </row>
    <row r="135" spans="1:105" ht="12" customHeight="1" x14ac:dyDescent="0.25">
      <c r="A135" s="106" t="s">
        <v>122</v>
      </c>
      <c r="B135" s="101"/>
      <c r="C135" s="101">
        <v>0.46463028755778746</v>
      </c>
      <c r="D135" s="101">
        <v>0.57481711150373993</v>
      </c>
      <c r="E135" s="101">
        <v>0.47852628922158813</v>
      </c>
      <c r="F135" s="101">
        <v>0.29156443306078594</v>
      </c>
      <c r="G135" s="101">
        <v>0</v>
      </c>
      <c r="H135" s="101">
        <v>0.29772614094919053</v>
      </c>
      <c r="I135" s="101">
        <v>0.33626881406693226</v>
      </c>
      <c r="J135" s="101">
        <v>0.27121640930260182</v>
      </c>
      <c r="K135" s="101">
        <v>7.7471233799730338E-2</v>
      </c>
      <c r="L135" s="101">
        <v>0.43431033074160585</v>
      </c>
      <c r="M135" s="101">
        <v>0.52164126836256786</v>
      </c>
      <c r="N135" s="101">
        <v>0.62287510531766788</v>
      </c>
      <c r="O135" s="101">
        <v>0.83941338340850469</v>
      </c>
      <c r="P135" s="101">
        <v>0.69228523600307135</v>
      </c>
      <c r="Q135" s="101">
        <v>0.62426276495587563</v>
      </c>
      <c r="R135" s="101">
        <v>0.56176958656091514</v>
      </c>
      <c r="S135" s="101">
        <v>0.78592298938988292</v>
      </c>
      <c r="T135" s="101">
        <v>0.84099576056886993</v>
      </c>
      <c r="U135" s="101">
        <v>0.27573634092011406</v>
      </c>
      <c r="V135" s="101">
        <v>7.5837707994038217E-2</v>
      </c>
      <c r="W135" s="101">
        <v>0</v>
      </c>
      <c r="DA135" s="131" t="s">
        <v>3545</v>
      </c>
    </row>
    <row r="136" spans="1:105" ht="12" customHeight="1" x14ac:dyDescent="0.25">
      <c r="A136" s="107" t="s">
        <v>121</v>
      </c>
      <c r="B136" s="104"/>
      <c r="C136" s="104">
        <v>0.16739181224907121</v>
      </c>
      <c r="D136" s="104">
        <v>0.1825059288835123</v>
      </c>
      <c r="E136" s="104">
        <v>0.24454662001509242</v>
      </c>
      <c r="F136" s="104">
        <v>0.21377197351426258</v>
      </c>
      <c r="G136" s="104">
        <v>0</v>
      </c>
      <c r="H136" s="104">
        <v>0.25660900165263223</v>
      </c>
      <c r="I136" s="104">
        <v>0.16641541619825778</v>
      </c>
      <c r="J136" s="104">
        <v>0.22869705814855842</v>
      </c>
      <c r="K136" s="104">
        <v>0.62808432479250675</v>
      </c>
      <c r="L136" s="104">
        <v>0.32247879887449182</v>
      </c>
      <c r="M136" s="104">
        <v>0.44758044647748974</v>
      </c>
      <c r="N136" s="104">
        <v>0.59130465518734088</v>
      </c>
      <c r="O136" s="104">
        <v>0.8321237256921945</v>
      </c>
      <c r="P136" s="104">
        <v>0.50555608054485979</v>
      </c>
      <c r="Q136" s="104">
        <v>0.49328787822666004</v>
      </c>
      <c r="R136" s="104">
        <v>0.54505105844141288</v>
      </c>
      <c r="S136" s="104">
        <v>1.0101051256335587</v>
      </c>
      <c r="T136" s="104">
        <v>0.61949407712130333</v>
      </c>
      <c r="U136" s="104">
        <v>0.26232353960849042</v>
      </c>
      <c r="V136" s="104">
        <v>6.702321172982359E-2</v>
      </c>
      <c r="W136" s="104">
        <v>0</v>
      </c>
      <c r="DA136" s="132" t="s">
        <v>3546</v>
      </c>
    </row>
    <row r="137" spans="1:105" ht="12" customHeight="1" x14ac:dyDescent="0.25">
      <c r="A137" s="108" t="s">
        <v>53</v>
      </c>
      <c r="B137" s="98"/>
      <c r="C137" s="98">
        <v>6.2408409552254948E-2</v>
      </c>
      <c r="D137" s="98">
        <v>6.824720251745163E-2</v>
      </c>
      <c r="E137" s="98">
        <v>9.0666124177880753E-2</v>
      </c>
      <c r="F137" s="98">
        <v>7.9107367812182555E-2</v>
      </c>
      <c r="G137" s="98">
        <v>0</v>
      </c>
      <c r="H137" s="98">
        <v>7.905016537918666E-2</v>
      </c>
      <c r="I137" s="98">
        <v>5.4061819209447602E-2</v>
      </c>
      <c r="J137" s="98">
        <v>8.0783534605977425E-2</v>
      </c>
      <c r="K137" s="98">
        <v>0.22732664460978588</v>
      </c>
      <c r="L137" s="98">
        <v>0.1029207779457261</v>
      </c>
      <c r="M137" s="98">
        <v>0.15567997455780522</v>
      </c>
      <c r="N137" s="98">
        <v>0.20247312564695408</v>
      </c>
      <c r="O137" s="98">
        <v>0.24451917788313973</v>
      </c>
      <c r="P137" s="98">
        <v>0.15020015531256825</v>
      </c>
      <c r="Q137" s="98">
        <v>0.11558112373416041</v>
      </c>
      <c r="R137" s="98">
        <v>0.11530732316300445</v>
      </c>
      <c r="S137" s="98">
        <v>0.25272349805494199</v>
      </c>
      <c r="T137" s="98">
        <v>0.17844765549427241</v>
      </c>
      <c r="U137" s="98">
        <v>7.8073302501268288E-2</v>
      </c>
      <c r="V137" s="98">
        <v>2.0539078429142953E-2</v>
      </c>
      <c r="W137" s="98">
        <v>0</v>
      </c>
      <c r="DA137" s="63" t="s">
        <v>3547</v>
      </c>
    </row>
    <row r="138" spans="1:105" ht="12" customHeight="1" x14ac:dyDescent="0.25">
      <c r="A138" s="108" t="s">
        <v>52</v>
      </c>
      <c r="B138" s="98"/>
      <c r="C138" s="98">
        <v>0.10498340269681626</v>
      </c>
      <c r="D138" s="98">
        <v>0.11425872636606067</v>
      </c>
      <c r="E138" s="98">
        <v>0.15388049583721167</v>
      </c>
      <c r="F138" s="98">
        <v>0.13466460570208003</v>
      </c>
      <c r="G138" s="98">
        <v>0</v>
      </c>
      <c r="H138" s="98">
        <v>0.1775588362734456</v>
      </c>
      <c r="I138" s="98">
        <v>0.11235359698881019</v>
      </c>
      <c r="J138" s="98">
        <v>0.147913523542581</v>
      </c>
      <c r="K138" s="98">
        <v>0.4007576801827209</v>
      </c>
      <c r="L138" s="98">
        <v>0.21955802092876575</v>
      </c>
      <c r="M138" s="98">
        <v>0.29190047191968455</v>
      </c>
      <c r="N138" s="98">
        <v>0.38883152954038686</v>
      </c>
      <c r="O138" s="98">
        <v>0.5876045478090548</v>
      </c>
      <c r="P138" s="98">
        <v>0.35535592523229159</v>
      </c>
      <c r="Q138" s="98">
        <v>0.37770675449249963</v>
      </c>
      <c r="R138" s="98">
        <v>0.42974373527840842</v>
      </c>
      <c r="S138" s="98">
        <v>0.75738162757861671</v>
      </c>
      <c r="T138" s="98">
        <v>0.44104642162703095</v>
      </c>
      <c r="U138" s="98">
        <v>0.1842502371072221</v>
      </c>
      <c r="V138" s="98">
        <v>4.6484133300680644E-2</v>
      </c>
      <c r="W138" s="98">
        <v>0</v>
      </c>
      <c r="DA138" s="63" t="s">
        <v>3548</v>
      </c>
    </row>
    <row r="139" spans="1:105" ht="12" customHeight="1" x14ac:dyDescent="0.25">
      <c r="A139" s="121" t="s">
        <v>54</v>
      </c>
      <c r="B139" s="122"/>
      <c r="C139" s="122">
        <v>0.44133380416466905</v>
      </c>
      <c r="D139" s="122">
        <v>0.59099621323951845</v>
      </c>
      <c r="E139" s="122">
        <v>0.52436216063517194</v>
      </c>
      <c r="F139" s="122">
        <v>0.31507703017423871</v>
      </c>
      <c r="G139" s="122">
        <v>0</v>
      </c>
      <c r="H139" s="122">
        <v>0.15542674313868685</v>
      </c>
      <c r="I139" s="122">
        <v>0.36599865118994307</v>
      </c>
      <c r="J139" s="122">
        <v>0.48866041625948287</v>
      </c>
      <c r="K139" s="122">
        <v>0.60694900173357669</v>
      </c>
      <c r="L139" s="122">
        <v>0.62121796234819482</v>
      </c>
      <c r="M139" s="122">
        <v>0.67745736041075721</v>
      </c>
      <c r="N139" s="122">
        <v>0.79220996871820926</v>
      </c>
      <c r="O139" s="122">
        <v>0.92551424569260121</v>
      </c>
      <c r="P139" s="122">
        <v>1.0925475137893752</v>
      </c>
      <c r="Q139" s="122">
        <v>0.77853789000659657</v>
      </c>
      <c r="R139" s="122">
        <v>0.68312505384964717</v>
      </c>
      <c r="S139" s="122">
        <v>0.59892379858245459</v>
      </c>
      <c r="T139" s="122">
        <v>0.5456428698695367</v>
      </c>
      <c r="U139" s="122">
        <v>0.3587516183599645</v>
      </c>
      <c r="V139" s="122">
        <v>0.42134180184421366</v>
      </c>
      <c r="W139" s="122">
        <v>0.57904762967970813</v>
      </c>
      <c r="DA139" s="130" t="s">
        <v>3549</v>
      </c>
    </row>
    <row r="140" spans="1:105" ht="12" customHeight="1" x14ac:dyDescent="0.25">
      <c r="A140" s="97" t="s">
        <v>50</v>
      </c>
      <c r="B140" s="98"/>
      <c r="C140" s="98">
        <v>2.4169583719989059E-3</v>
      </c>
      <c r="D140" s="98">
        <v>2.5224902072691698E-3</v>
      </c>
      <c r="E140" s="98">
        <v>2.3069211788489152E-3</v>
      </c>
      <c r="F140" s="98">
        <v>1.8446670559414768E-3</v>
      </c>
      <c r="G140" s="98">
        <v>0</v>
      </c>
      <c r="H140" s="98">
        <v>8.1164094364201932E-4</v>
      </c>
      <c r="I140" s="98">
        <v>1.2904928402463296E-3</v>
      </c>
      <c r="J140" s="98">
        <v>1.2446600540250469E-3</v>
      </c>
      <c r="K140" s="98">
        <v>1.6862130336157597E-3</v>
      </c>
      <c r="L140" s="98">
        <v>1.1334851230171614E-3</v>
      </c>
      <c r="M140" s="98">
        <v>4.8942390810069133E-4</v>
      </c>
      <c r="N140" s="98">
        <v>6.2467707338053659E-4</v>
      </c>
      <c r="O140" s="98">
        <v>1.8468373619043193E-3</v>
      </c>
      <c r="P140" s="98">
        <v>3.4980511378015053E-3</v>
      </c>
      <c r="Q140" s="98">
        <v>3.6835369614795404E-3</v>
      </c>
      <c r="R140" s="98">
        <v>2.527096421356657E-3</v>
      </c>
      <c r="S140" s="98">
        <v>1.3465062244071898E-3</v>
      </c>
      <c r="T140" s="98">
        <v>5.5656557383763233E-4</v>
      </c>
      <c r="U140" s="98">
        <v>4.9900502206284402E-4</v>
      </c>
      <c r="V140" s="98">
        <v>8.9834580364136466E-4</v>
      </c>
      <c r="W140" s="98">
        <v>2.4416970724678894E-3</v>
      </c>
      <c r="DA140" s="63" t="s">
        <v>3550</v>
      </c>
    </row>
    <row r="141" spans="1:105" ht="12" customHeight="1" x14ac:dyDescent="0.25">
      <c r="A141" s="109" t="s">
        <v>120</v>
      </c>
      <c r="B141" s="33"/>
      <c r="C141" s="33">
        <v>0.43891684579267015</v>
      </c>
      <c r="D141" s="33">
        <v>0.58847372303224932</v>
      </c>
      <c r="E141" s="33">
        <v>0.52205523945632304</v>
      </c>
      <c r="F141" s="33">
        <v>0.31323236311829722</v>
      </c>
      <c r="G141" s="33">
        <v>0</v>
      </c>
      <c r="H141" s="33">
        <v>0.15461510219504482</v>
      </c>
      <c r="I141" s="33">
        <v>0.36470815834969672</v>
      </c>
      <c r="J141" s="33">
        <v>0.4874157562054578</v>
      </c>
      <c r="K141" s="33">
        <v>0.60526278869996097</v>
      </c>
      <c r="L141" s="33">
        <v>0.62008447722517768</v>
      </c>
      <c r="M141" s="33">
        <v>0.67696793650265652</v>
      </c>
      <c r="N141" s="33">
        <v>0.79158529164482871</v>
      </c>
      <c r="O141" s="33">
        <v>0.92366740833069694</v>
      </c>
      <c r="P141" s="33">
        <v>1.0890494626515737</v>
      </c>
      <c r="Q141" s="33">
        <v>0.77485435304511707</v>
      </c>
      <c r="R141" s="33">
        <v>0.68059795742829055</v>
      </c>
      <c r="S141" s="33">
        <v>0.59757729235804735</v>
      </c>
      <c r="T141" s="33">
        <v>0.54508630429569904</v>
      </c>
      <c r="U141" s="33">
        <v>0.35825261333790165</v>
      </c>
      <c r="V141" s="33">
        <v>0.42044345604057232</v>
      </c>
      <c r="W141" s="33">
        <v>0.57660593260724025</v>
      </c>
      <c r="DA141" s="60" t="s">
        <v>3551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6.9353602644221644</v>
      </c>
      <c r="D143" s="117">
        <f t="shared" si="49"/>
        <v>10.478717199891234</v>
      </c>
      <c r="E143" s="117">
        <f t="shared" si="49"/>
        <v>11.822769624203685</v>
      </c>
      <c r="F143" s="117">
        <f t="shared" si="49"/>
        <v>7.2280168924459973</v>
      </c>
      <c r="G143" s="117">
        <f t="shared" si="49"/>
        <v>7.5544034885964573</v>
      </c>
      <c r="H143" s="117">
        <f t="shared" si="49"/>
        <v>5.0367536889700073</v>
      </c>
      <c r="I143" s="117">
        <f t="shared" si="49"/>
        <v>7.3284907614267665</v>
      </c>
      <c r="J143" s="117">
        <f t="shared" si="49"/>
        <v>5.2619864202654982</v>
      </c>
      <c r="K143" s="117">
        <f t="shared" si="49"/>
        <v>8.6484729265342306</v>
      </c>
      <c r="L143" s="117">
        <f t="shared" si="49"/>
        <v>5.1376789731020027</v>
      </c>
      <c r="M143" s="117">
        <f t="shared" si="49"/>
        <v>4.2400780571078194</v>
      </c>
      <c r="N143" s="117">
        <f t="shared" si="49"/>
        <v>3.3705306655754481</v>
      </c>
      <c r="O143" s="117">
        <f t="shared" si="49"/>
        <v>6.4676836028835201</v>
      </c>
      <c r="P143" s="117">
        <f t="shared" si="49"/>
        <v>15.745282408761057</v>
      </c>
      <c r="Q143" s="117">
        <f t="shared" si="49"/>
        <v>13.026175266676029</v>
      </c>
      <c r="R143" s="117">
        <f t="shared" ref="R143:V143" si="50">R144+R146+R148+R157</f>
        <v>10.524684276209912</v>
      </c>
      <c r="S143" s="117">
        <f t="shared" si="50"/>
        <v>7.7903061035407628</v>
      </c>
      <c r="T143" s="117">
        <f t="shared" si="50"/>
        <v>13.770175481742406</v>
      </c>
      <c r="U143" s="117">
        <f t="shared" si="50"/>
        <v>10.02638074071033</v>
      </c>
      <c r="V143" s="117">
        <f t="shared" si="50"/>
        <v>19.893167523076279</v>
      </c>
      <c r="W143" s="117">
        <f t="shared" ref="W143" si="51">W144+W146+W148+W157</f>
        <v>22.679793129191612</v>
      </c>
      <c r="DA143" s="129" t="s">
        <v>3552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5.7592955025787473</v>
      </c>
      <c r="D144" s="122">
        <f t="shared" si="52"/>
        <v>8.4279809734130886</v>
      </c>
      <c r="E144" s="122">
        <f t="shared" si="52"/>
        <v>9.7763869400797354</v>
      </c>
      <c r="F144" s="122">
        <f t="shared" si="52"/>
        <v>5.8633643585730661</v>
      </c>
      <c r="G144" s="122">
        <f t="shared" si="52"/>
        <v>6.2106835270552381</v>
      </c>
      <c r="H144" s="122">
        <f t="shared" si="52"/>
        <v>4.022262720693826</v>
      </c>
      <c r="I144" s="122">
        <f t="shared" si="52"/>
        <v>5.8817947816688951</v>
      </c>
      <c r="J144" s="122">
        <f t="shared" si="52"/>
        <v>4.088962990953533</v>
      </c>
      <c r="K144" s="122">
        <f t="shared" si="52"/>
        <v>6.7803228889392742</v>
      </c>
      <c r="L144" s="122">
        <f t="shared" si="52"/>
        <v>4.1041185870008832</v>
      </c>
      <c r="M144" s="122">
        <f t="shared" si="52"/>
        <v>3.2966883482823661</v>
      </c>
      <c r="N144" s="122">
        <f t="shared" si="52"/>
        <v>2.5713593176768952</v>
      </c>
      <c r="O144" s="122">
        <f t="shared" si="52"/>
        <v>5.0032716753141129</v>
      </c>
      <c r="P144" s="122">
        <f t="shared" si="52"/>
        <v>11.637637218284725</v>
      </c>
      <c r="Q144" s="122">
        <f t="shared" si="52"/>
        <v>9.5580019136314185</v>
      </c>
      <c r="R144" s="122">
        <f t="shared" si="52"/>
        <v>7.9874040488119515</v>
      </c>
      <c r="S144" s="122">
        <f t="shared" si="52"/>
        <v>5.90900345977514</v>
      </c>
      <c r="T144" s="122">
        <f t="shared" si="52"/>
        <v>10.537179961332692</v>
      </c>
      <c r="U144" s="122">
        <f t="shared" si="52"/>
        <v>7.0964157065424587</v>
      </c>
      <c r="V144" s="122">
        <f t="shared" si="52"/>
        <v>14.974748484441108</v>
      </c>
      <c r="W144" s="122">
        <f t="shared" si="52"/>
        <v>17.638452657590054</v>
      </c>
      <c r="DA144" s="130" t="s">
        <v>3553</v>
      </c>
    </row>
    <row r="145" spans="1:105" ht="12" customHeight="1" x14ac:dyDescent="0.25">
      <c r="A145" s="97" t="s">
        <v>53</v>
      </c>
      <c r="B145" s="98"/>
      <c r="C145" s="98">
        <v>5.7592955025787473</v>
      </c>
      <c r="D145" s="98">
        <v>8.4279809734130886</v>
      </c>
      <c r="E145" s="98">
        <v>9.7763869400797354</v>
      </c>
      <c r="F145" s="98">
        <v>5.8633643585730661</v>
      </c>
      <c r="G145" s="98">
        <v>6.2106835270552381</v>
      </c>
      <c r="H145" s="98">
        <v>4.022262720693826</v>
      </c>
      <c r="I145" s="98">
        <v>5.8817947816688951</v>
      </c>
      <c r="J145" s="98">
        <v>4.088962990953533</v>
      </c>
      <c r="K145" s="98">
        <v>6.7803228889392742</v>
      </c>
      <c r="L145" s="98">
        <v>4.1041185870008832</v>
      </c>
      <c r="M145" s="98">
        <v>3.2966883482823661</v>
      </c>
      <c r="N145" s="98">
        <v>2.5713593176768952</v>
      </c>
      <c r="O145" s="98">
        <v>5.0032716753141129</v>
      </c>
      <c r="P145" s="98">
        <v>11.637637218284725</v>
      </c>
      <c r="Q145" s="98">
        <v>9.5580019136314185</v>
      </c>
      <c r="R145" s="98">
        <v>7.9874040488119515</v>
      </c>
      <c r="S145" s="98">
        <v>5.90900345977514</v>
      </c>
      <c r="T145" s="98">
        <v>10.537179961332692</v>
      </c>
      <c r="U145" s="98">
        <v>7.0964157065424587</v>
      </c>
      <c r="V145" s="98">
        <v>14.974748484441108</v>
      </c>
      <c r="W145" s="98">
        <v>17.638452657590054</v>
      </c>
      <c r="DA145" s="63" t="s">
        <v>3554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4.6804651582870761E-3</v>
      </c>
      <c r="D146" s="122">
        <f t="shared" si="53"/>
        <v>8.5889147110600073E-3</v>
      </c>
      <c r="E146" s="122">
        <f t="shared" si="53"/>
        <v>1.8985200626484674E-2</v>
      </c>
      <c r="F146" s="122">
        <f t="shared" si="53"/>
        <v>7.9146381450458849E-3</v>
      </c>
      <c r="G146" s="122">
        <f t="shared" si="53"/>
        <v>9.3660839467112206E-3</v>
      </c>
      <c r="H146" s="122">
        <f t="shared" si="53"/>
        <v>9.2051473244935539E-3</v>
      </c>
      <c r="I146" s="122">
        <f t="shared" si="53"/>
        <v>1.3522671893064647E-2</v>
      </c>
      <c r="J146" s="122">
        <f t="shared" si="53"/>
        <v>9.7450419962834493E-3</v>
      </c>
      <c r="K146" s="122">
        <f t="shared" si="53"/>
        <v>1.5212457798902894E-2</v>
      </c>
      <c r="L146" s="122">
        <f t="shared" si="53"/>
        <v>1.0749221728601752E-2</v>
      </c>
      <c r="M146" s="122">
        <f t="shared" si="53"/>
        <v>8.8813926301686379E-3</v>
      </c>
      <c r="N146" s="122">
        <f t="shared" si="53"/>
        <v>8.1528375570904896E-3</v>
      </c>
      <c r="O146" s="122">
        <f t="shared" si="53"/>
        <v>2.1988389389027887E-2</v>
      </c>
      <c r="P146" s="122">
        <f t="shared" si="53"/>
        <v>2.7500678909352247E-2</v>
      </c>
      <c r="Q146" s="122">
        <f t="shared" si="53"/>
        <v>3.6259264634603432E-2</v>
      </c>
      <c r="R146" s="122">
        <f t="shared" si="53"/>
        <v>2.4843083205049087E-2</v>
      </c>
      <c r="S146" s="122">
        <f t="shared" si="53"/>
        <v>2.6836366204622042E-2</v>
      </c>
      <c r="T146" s="122">
        <f t="shared" si="53"/>
        <v>4.7266493601338687E-2</v>
      </c>
      <c r="U146" s="122">
        <f t="shared" si="53"/>
        <v>4.0686319408236568E-2</v>
      </c>
      <c r="V146" s="122">
        <f t="shared" si="53"/>
        <v>7.0714592182467936E-2</v>
      </c>
      <c r="W146" s="122">
        <f t="shared" si="53"/>
        <v>6.9734900018511917E-2</v>
      </c>
      <c r="DA146" s="130" t="s">
        <v>3555</v>
      </c>
    </row>
    <row r="147" spans="1:105" ht="12" customHeight="1" x14ac:dyDescent="0.25">
      <c r="A147" s="97" t="s">
        <v>53</v>
      </c>
      <c r="B147" s="98"/>
      <c r="C147" s="98">
        <v>4.6804651582870761E-3</v>
      </c>
      <c r="D147" s="98">
        <v>8.5889147110600073E-3</v>
      </c>
      <c r="E147" s="98">
        <v>1.8985200626484674E-2</v>
      </c>
      <c r="F147" s="98">
        <v>7.9146381450458849E-3</v>
      </c>
      <c r="G147" s="98">
        <v>9.3660839467112206E-3</v>
      </c>
      <c r="H147" s="98">
        <v>9.2051473244935539E-3</v>
      </c>
      <c r="I147" s="98">
        <v>1.3522671893064647E-2</v>
      </c>
      <c r="J147" s="98">
        <v>9.7450419962834493E-3</v>
      </c>
      <c r="K147" s="98">
        <v>1.5212457798902894E-2</v>
      </c>
      <c r="L147" s="98">
        <v>1.0749221728601752E-2</v>
      </c>
      <c r="M147" s="98">
        <v>8.8813926301686379E-3</v>
      </c>
      <c r="N147" s="98">
        <v>8.1528375570904896E-3</v>
      </c>
      <c r="O147" s="98">
        <v>2.1988389389027887E-2</v>
      </c>
      <c r="P147" s="98">
        <v>2.7500678909352247E-2</v>
      </c>
      <c r="Q147" s="98">
        <v>3.6259264634603432E-2</v>
      </c>
      <c r="R147" s="98">
        <v>2.4843083205049087E-2</v>
      </c>
      <c r="S147" s="98">
        <v>2.6836366204622042E-2</v>
      </c>
      <c r="T147" s="98">
        <v>4.7266493601338687E-2</v>
      </c>
      <c r="U147" s="98">
        <v>4.0686319408236568E-2</v>
      </c>
      <c r="V147" s="98">
        <v>7.0714592182467936E-2</v>
      </c>
      <c r="W147" s="98">
        <v>6.9734900018511917E-2</v>
      </c>
      <c r="DA147" s="63" t="s">
        <v>3556</v>
      </c>
    </row>
    <row r="148" spans="1:105" ht="12" customHeight="1" x14ac:dyDescent="0.25">
      <c r="A148" s="121" t="s">
        <v>55</v>
      </c>
      <c r="B148" s="122"/>
      <c r="C148" s="122">
        <v>1.0034132334261758</v>
      </c>
      <c r="D148" s="122">
        <v>1.7471361303997441</v>
      </c>
      <c r="E148" s="122">
        <v>1.7370290721588761</v>
      </c>
      <c r="F148" s="122">
        <v>1.1521220848514364</v>
      </c>
      <c r="G148" s="122">
        <v>1.1565965759664492</v>
      </c>
      <c r="H148" s="122">
        <v>0.85733188352721701</v>
      </c>
      <c r="I148" s="122">
        <v>1.2465818060161225</v>
      </c>
      <c r="J148" s="122">
        <v>1.0004915861739798</v>
      </c>
      <c r="K148" s="122">
        <v>1.5587985288848649</v>
      </c>
      <c r="L148" s="122">
        <v>0.86210971244713819</v>
      </c>
      <c r="M148" s="122">
        <v>0.78630376981766692</v>
      </c>
      <c r="N148" s="122">
        <v>0.66570272345499082</v>
      </c>
      <c r="O148" s="122">
        <v>1.2199489746400571</v>
      </c>
      <c r="P148" s="122">
        <v>3.4188421697228821</v>
      </c>
      <c r="Q148" s="122">
        <v>2.8910414818571724</v>
      </c>
      <c r="R148" s="122">
        <v>2.1064500568416555</v>
      </c>
      <c r="S148" s="122">
        <v>1.5458038839449937</v>
      </c>
      <c r="T148" s="122">
        <v>2.638981300430852</v>
      </c>
      <c r="U148" s="122">
        <v>2.3929848962912676</v>
      </c>
      <c r="V148" s="122">
        <v>4.0114982828601136</v>
      </c>
      <c r="W148" s="122">
        <v>4.1127916615540894</v>
      </c>
      <c r="DA148" s="130" t="s">
        <v>3557</v>
      </c>
    </row>
    <row r="149" spans="1:105" ht="12" customHeight="1" x14ac:dyDescent="0.25">
      <c r="A149" s="97" t="s">
        <v>124</v>
      </c>
      <c r="B149" s="98"/>
      <c r="C149" s="98">
        <v>3.663251784667062E-3</v>
      </c>
      <c r="D149" s="98">
        <v>1.6402803650804595E-2</v>
      </c>
      <c r="E149" s="98">
        <v>3.0958783708488081E-2</v>
      </c>
      <c r="F149" s="98">
        <v>3.9780218706030296E-2</v>
      </c>
      <c r="G149" s="98">
        <v>6.1091262765216862E-2</v>
      </c>
      <c r="H149" s="98">
        <v>2.8923823341440471E-2</v>
      </c>
      <c r="I149" s="98">
        <v>2.4854619121276868E-2</v>
      </c>
      <c r="J149" s="98">
        <v>4.6614826798999165E-3</v>
      </c>
      <c r="K149" s="98">
        <v>1.7938648689320612E-2</v>
      </c>
      <c r="L149" s="98">
        <v>9.1042378468310751E-3</v>
      </c>
      <c r="M149" s="98">
        <v>3.5341748391818674E-3</v>
      </c>
      <c r="N149" s="98">
        <v>1.0011428342797382E-2</v>
      </c>
      <c r="O149" s="98">
        <v>2.0609396531421669E-2</v>
      </c>
      <c r="P149" s="98">
        <v>4.226936632396984E-2</v>
      </c>
      <c r="Q149" s="98">
        <v>2.5472780964842623E-2</v>
      </c>
      <c r="R149" s="98">
        <v>7.3907149051574547E-3</v>
      </c>
      <c r="S149" s="98">
        <v>1.4887422051285759E-2</v>
      </c>
      <c r="T149" s="98">
        <v>2.2179722895335971E-2</v>
      </c>
      <c r="U149" s="98">
        <v>2.6200485903914449E-2</v>
      </c>
      <c r="V149" s="98">
        <v>4.5271232000330126E-2</v>
      </c>
      <c r="W149" s="98">
        <v>5.6490036707667259E-2</v>
      </c>
      <c r="DA149" s="63" t="s">
        <v>3558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1.5324670631321462E-4</v>
      </c>
      <c r="F150" s="98">
        <v>1.5358653170192895E-4</v>
      </c>
      <c r="G150" s="98">
        <v>5.3140191138782169E-4</v>
      </c>
      <c r="H150" s="98">
        <v>1.6625158414027531E-4</v>
      </c>
      <c r="I150" s="98">
        <v>1.7755747213637013E-4</v>
      </c>
      <c r="J150" s="98">
        <v>1.9428441610263257E-4</v>
      </c>
      <c r="K150" s="98">
        <v>0</v>
      </c>
      <c r="L150" s="98">
        <v>0</v>
      </c>
      <c r="M150" s="98">
        <v>0</v>
      </c>
      <c r="N150" s="98">
        <v>1.8898658990471504E-4</v>
      </c>
      <c r="O150" s="98">
        <v>1.8096829291337313E-4</v>
      </c>
      <c r="P150" s="98">
        <v>5.8275460240000618E-4</v>
      </c>
      <c r="Q150" s="98">
        <v>3.992206552556761E-4</v>
      </c>
      <c r="R150" s="98">
        <v>0</v>
      </c>
      <c r="S150" s="98">
        <v>0</v>
      </c>
      <c r="T150" s="98">
        <v>1.694800396063686E-4</v>
      </c>
      <c r="U150" s="98">
        <v>3.4345792729191798E-4</v>
      </c>
      <c r="V150" s="98">
        <v>4.9781600579822658E-4</v>
      </c>
      <c r="W150" s="98">
        <v>8.4894875568188163E-4</v>
      </c>
      <c r="DA150" s="63" t="s">
        <v>3559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5.6717243585778988E-5</v>
      </c>
      <c r="F151" s="101">
        <v>5.6692821303393356E-5</v>
      </c>
      <c r="G151" s="101">
        <v>1.9726195686409147E-4</v>
      </c>
      <c r="H151" s="101">
        <v>5.1150969798676359E-5</v>
      </c>
      <c r="I151" s="101">
        <v>5.7739709429926985E-5</v>
      </c>
      <c r="J151" s="101">
        <v>6.891988475817064E-5</v>
      </c>
      <c r="K151" s="101">
        <v>0</v>
      </c>
      <c r="L151" s="101">
        <v>0</v>
      </c>
      <c r="M151" s="101">
        <v>0</v>
      </c>
      <c r="N151" s="101">
        <v>6.4502299595027633E-5</v>
      </c>
      <c r="O151" s="101">
        <v>5.2433921459674721E-5</v>
      </c>
      <c r="P151" s="101">
        <v>1.7262600448262239E-4</v>
      </c>
      <c r="Q151" s="101">
        <v>9.2934155018273786E-5</v>
      </c>
      <c r="R151" s="101">
        <v>0</v>
      </c>
      <c r="S151" s="101">
        <v>0</v>
      </c>
      <c r="T151" s="101">
        <v>4.8598546475778066E-5</v>
      </c>
      <c r="U151" s="101">
        <v>1.0028465603242653E-4</v>
      </c>
      <c r="V151" s="101">
        <v>1.4865457641681913E-4</v>
      </c>
      <c r="W151" s="101">
        <v>2.7118689422466467E-4</v>
      </c>
      <c r="DA151" s="131" t="s">
        <v>3560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9.652946272743563E-5</v>
      </c>
      <c r="F152" s="104">
        <v>9.6893710398535593E-5</v>
      </c>
      <c r="G152" s="104">
        <v>3.3413995452373025E-4</v>
      </c>
      <c r="H152" s="104">
        <v>1.1510061434159895E-4</v>
      </c>
      <c r="I152" s="104">
        <v>1.1981776270644314E-4</v>
      </c>
      <c r="J152" s="104">
        <v>1.2536453134446193E-4</v>
      </c>
      <c r="K152" s="104">
        <v>0</v>
      </c>
      <c r="L152" s="104">
        <v>0</v>
      </c>
      <c r="M152" s="104">
        <v>0</v>
      </c>
      <c r="N152" s="104">
        <v>1.244842903096874E-4</v>
      </c>
      <c r="O152" s="104">
        <v>1.2853437145369839E-4</v>
      </c>
      <c r="P152" s="104">
        <v>4.1012859791738385E-4</v>
      </c>
      <c r="Q152" s="104">
        <v>3.062865002374023E-4</v>
      </c>
      <c r="R152" s="104">
        <v>0</v>
      </c>
      <c r="S152" s="104">
        <v>0</v>
      </c>
      <c r="T152" s="104">
        <v>1.2088149313059054E-4</v>
      </c>
      <c r="U152" s="104">
        <v>2.4317327125949147E-4</v>
      </c>
      <c r="V152" s="104">
        <v>3.4916142938140745E-4</v>
      </c>
      <c r="W152" s="104">
        <v>5.7776186145721696E-4</v>
      </c>
      <c r="DA152" s="132" t="s">
        <v>3561</v>
      </c>
    </row>
    <row r="153" spans="1:105" ht="12" customHeight="1" x14ac:dyDescent="0.25">
      <c r="A153" s="106" t="s">
        <v>122</v>
      </c>
      <c r="B153" s="101"/>
      <c r="C153" s="101">
        <v>0.73495767045218841</v>
      </c>
      <c r="D153" s="101">
        <v>1.3136496100904296</v>
      </c>
      <c r="E153" s="101">
        <v>1.1291917380198422</v>
      </c>
      <c r="F153" s="101">
        <v>0.64154514437665844</v>
      </c>
      <c r="G153" s="101">
        <v>0.50011446524816916</v>
      </c>
      <c r="H153" s="101">
        <v>0.44500111578144042</v>
      </c>
      <c r="I153" s="101">
        <v>0.81703733362835951</v>
      </c>
      <c r="J153" s="101">
        <v>0.54025370035987996</v>
      </c>
      <c r="K153" s="101">
        <v>0.16941109046040323</v>
      </c>
      <c r="L153" s="101">
        <v>0.48944298930725005</v>
      </c>
      <c r="M153" s="101">
        <v>0.42119193257475668</v>
      </c>
      <c r="N153" s="101">
        <v>0.3363525568715407</v>
      </c>
      <c r="O153" s="101">
        <v>0.60214225208376504</v>
      </c>
      <c r="P153" s="101">
        <v>1.951070873631185</v>
      </c>
      <c r="Q153" s="101">
        <v>1.6002570638470934</v>
      </c>
      <c r="R153" s="101">
        <v>1.0653738140104954</v>
      </c>
      <c r="S153" s="101">
        <v>0.66986980070937152</v>
      </c>
      <c r="T153" s="101">
        <v>1.5066693689242214</v>
      </c>
      <c r="U153" s="101">
        <v>1.2127815148270231</v>
      </c>
      <c r="V153" s="101">
        <v>2.1041077069872105</v>
      </c>
      <c r="W153" s="101">
        <v>2.2308488808744427</v>
      </c>
      <c r="DA153" s="131" t="s">
        <v>3562</v>
      </c>
    </row>
    <row r="154" spans="1:105" ht="12" customHeight="1" x14ac:dyDescent="0.25">
      <c r="A154" s="107" t="s">
        <v>121</v>
      </c>
      <c r="B154" s="104"/>
      <c r="C154" s="104">
        <v>0.26479231118932023</v>
      </c>
      <c r="D154" s="104">
        <v>0.41708371665851007</v>
      </c>
      <c r="E154" s="104">
        <v>0.57672530372423259</v>
      </c>
      <c r="F154" s="104">
        <v>0.47064313523704582</v>
      </c>
      <c r="G154" s="104">
        <v>0.5948594460416754</v>
      </c>
      <c r="H154" s="104">
        <v>0.38324069282019585</v>
      </c>
      <c r="I154" s="104">
        <v>0.40451229579434961</v>
      </c>
      <c r="J154" s="104">
        <v>0.45538211871809725</v>
      </c>
      <c r="K154" s="104">
        <v>1.3714487897351411</v>
      </c>
      <c r="L154" s="104">
        <v>0.36356248529305707</v>
      </c>
      <c r="M154" s="104">
        <v>0.36157766240372835</v>
      </c>
      <c r="N154" s="104">
        <v>0.31914975165074799</v>
      </c>
      <c r="O154" s="104">
        <v>0.59701635773195716</v>
      </c>
      <c r="P154" s="104">
        <v>1.4249191751653272</v>
      </c>
      <c r="Q154" s="104">
        <v>1.2649124163899803</v>
      </c>
      <c r="R154" s="104">
        <v>1.0336855279260027</v>
      </c>
      <c r="S154" s="104">
        <v>0.86104666118433637</v>
      </c>
      <c r="T154" s="104">
        <v>1.1099627285716882</v>
      </c>
      <c r="U154" s="104">
        <v>1.1536594376330382</v>
      </c>
      <c r="V154" s="104">
        <v>1.8616215278667751</v>
      </c>
      <c r="W154" s="104">
        <v>1.8246037952162972</v>
      </c>
      <c r="DA154" s="132" t="s">
        <v>3563</v>
      </c>
    </row>
    <row r="155" spans="1:105" ht="12" customHeight="1" x14ac:dyDescent="0.25">
      <c r="A155" s="108" t="s">
        <v>53</v>
      </c>
      <c r="B155" s="98"/>
      <c r="C155" s="98">
        <v>9.8722074759561185E-2</v>
      </c>
      <c r="D155" s="98">
        <v>0.15596642285354423</v>
      </c>
      <c r="E155" s="98">
        <v>0.21382200253170613</v>
      </c>
      <c r="F155" s="98">
        <v>0.17416380171553095</v>
      </c>
      <c r="G155" s="98">
        <v>0.22032910791441346</v>
      </c>
      <c r="H155" s="98">
        <v>0.11805992756435241</v>
      </c>
      <c r="I155" s="98">
        <v>0.13141012475178165</v>
      </c>
      <c r="J155" s="98">
        <v>0.16085636362891104</v>
      </c>
      <c r="K155" s="98">
        <v>0.49637738010359722</v>
      </c>
      <c r="L155" s="98">
        <v>0.11603284913252891</v>
      </c>
      <c r="M155" s="98">
        <v>0.12576599743508712</v>
      </c>
      <c r="N155" s="98">
        <v>0.10928249456399597</v>
      </c>
      <c r="O155" s="98">
        <v>0.17543298486528658</v>
      </c>
      <c r="P155" s="98">
        <v>0.42334191923283138</v>
      </c>
      <c r="Q155" s="98">
        <v>0.29637865628733112</v>
      </c>
      <c r="R155" s="98">
        <v>0.21867953354372996</v>
      </c>
      <c r="S155" s="98">
        <v>0.21542977921881792</v>
      </c>
      <c r="T155" s="98">
        <v>0.31972904005805208</v>
      </c>
      <c r="U155" s="98">
        <v>0.34335463143030892</v>
      </c>
      <c r="V155" s="98">
        <v>0.57048878410018955</v>
      </c>
      <c r="W155" s="98">
        <v>0.58654212384708204</v>
      </c>
      <c r="DA155" s="63" t="s">
        <v>3564</v>
      </c>
    </row>
    <row r="156" spans="1:105" ht="12" customHeight="1" x14ac:dyDescent="0.25">
      <c r="A156" s="108" t="s">
        <v>52</v>
      </c>
      <c r="B156" s="98"/>
      <c r="C156" s="98">
        <v>0.16607023642975902</v>
      </c>
      <c r="D156" s="98">
        <v>0.26111729380496584</v>
      </c>
      <c r="E156" s="98">
        <v>0.36290330119252651</v>
      </c>
      <c r="F156" s="98">
        <v>0.2964793335215149</v>
      </c>
      <c r="G156" s="98">
        <v>0.37453033812726194</v>
      </c>
      <c r="H156" s="98">
        <v>0.26518076525584344</v>
      </c>
      <c r="I156" s="98">
        <v>0.27310217104256795</v>
      </c>
      <c r="J156" s="98">
        <v>0.29452575508918621</v>
      </c>
      <c r="K156" s="98">
        <v>0.87507140963154384</v>
      </c>
      <c r="L156" s="98">
        <v>0.24752963616052814</v>
      </c>
      <c r="M156" s="98">
        <v>0.23581166496864123</v>
      </c>
      <c r="N156" s="98">
        <v>0.20986725708675202</v>
      </c>
      <c r="O156" s="98">
        <v>0.42158337286667058</v>
      </c>
      <c r="P156" s="98">
        <v>1.0015772559324958</v>
      </c>
      <c r="Q156" s="98">
        <v>0.96853376010264924</v>
      </c>
      <c r="R156" s="98">
        <v>0.81500599438227272</v>
      </c>
      <c r="S156" s="98">
        <v>0.64561688196551847</v>
      </c>
      <c r="T156" s="98">
        <v>0.79023368851363607</v>
      </c>
      <c r="U156" s="98">
        <v>0.81030480620272927</v>
      </c>
      <c r="V156" s="98">
        <v>1.2911327437665856</v>
      </c>
      <c r="W156" s="98">
        <v>1.2380616713692152</v>
      </c>
      <c r="DA156" s="63" t="s">
        <v>3565</v>
      </c>
    </row>
    <row r="157" spans="1:105" ht="12" customHeight="1" x14ac:dyDescent="0.25">
      <c r="A157" s="121" t="s">
        <v>54</v>
      </c>
      <c r="B157" s="122"/>
      <c r="C157" s="122">
        <v>0.16797106325895397</v>
      </c>
      <c r="D157" s="122">
        <v>0.29501118136734045</v>
      </c>
      <c r="E157" s="122">
        <v>0.29036841133858948</v>
      </c>
      <c r="F157" s="122">
        <v>0.20461581087644901</v>
      </c>
      <c r="G157" s="122">
        <v>0.17775730162805944</v>
      </c>
      <c r="H157" s="122">
        <v>0.14795393742447108</v>
      </c>
      <c r="I157" s="122">
        <v>0.18659150184868467</v>
      </c>
      <c r="J157" s="122">
        <v>0.16278680114170208</v>
      </c>
      <c r="K157" s="122">
        <v>0.29413905091119014</v>
      </c>
      <c r="L157" s="122">
        <v>0.16070145192538032</v>
      </c>
      <c r="M157" s="122">
        <v>0.14820454637761762</v>
      </c>
      <c r="N157" s="122">
        <v>0.12531578688647141</v>
      </c>
      <c r="O157" s="122">
        <v>0.22247456354032202</v>
      </c>
      <c r="P157" s="122">
        <v>0.66130234184409697</v>
      </c>
      <c r="Q157" s="122">
        <v>0.54087260655283487</v>
      </c>
      <c r="R157" s="122">
        <v>0.40598708735125688</v>
      </c>
      <c r="S157" s="122">
        <v>0.30866239361600645</v>
      </c>
      <c r="T157" s="122">
        <v>0.54674772637752467</v>
      </c>
      <c r="U157" s="122">
        <v>0.49629381846836718</v>
      </c>
      <c r="V157" s="122">
        <v>0.83620616359259392</v>
      </c>
      <c r="W157" s="122">
        <v>0.85881391002895191</v>
      </c>
      <c r="DA157" s="130" t="s">
        <v>3566</v>
      </c>
    </row>
    <row r="158" spans="1:105" ht="12" customHeight="1" x14ac:dyDescent="0.25">
      <c r="A158" s="97" t="s">
        <v>50</v>
      </c>
      <c r="B158" s="98"/>
      <c r="C158" s="98">
        <v>9.0635938949958973E-4</v>
      </c>
      <c r="D158" s="98">
        <v>1.2467480334778654E-3</v>
      </c>
      <c r="E158" s="98">
        <v>1.2785346292415677E-3</v>
      </c>
      <c r="F158" s="98">
        <v>1.1793772980609443E-3</v>
      </c>
      <c r="G158" s="98">
        <v>1.1137633675717662E-3</v>
      </c>
      <c r="H158" s="98">
        <v>7.5366659052473214E-4</v>
      </c>
      <c r="I158" s="98">
        <v>6.5789831071381511E-4</v>
      </c>
      <c r="J158" s="98">
        <v>4.0586740892121088E-4</v>
      </c>
      <c r="K158" s="98">
        <v>8.0797707860755165E-4</v>
      </c>
      <c r="L158" s="98">
        <v>3.0226269947124305E-4</v>
      </c>
      <c r="M158" s="98">
        <v>1.0487655173586242E-4</v>
      </c>
      <c r="N158" s="98">
        <v>8.9239581911505219E-5</v>
      </c>
      <c r="O158" s="98">
        <v>4.4681549078330303E-4</v>
      </c>
      <c r="P158" s="98">
        <v>2.098830682680903E-3</v>
      </c>
      <c r="Q158" s="98">
        <v>2.5784758730356783E-3</v>
      </c>
      <c r="R158" s="98">
        <v>1.4773794463315839E-3</v>
      </c>
      <c r="S158" s="98">
        <v>7.1065606288157239E-4</v>
      </c>
      <c r="T158" s="98">
        <v>5.5656557383763233E-4</v>
      </c>
      <c r="U158" s="98">
        <v>7.1286431723263438E-4</v>
      </c>
      <c r="V158" s="98">
        <v>1.7621398456042156E-3</v>
      </c>
      <c r="W158" s="98">
        <v>3.6189438752649086E-3</v>
      </c>
      <c r="DA158" s="63" t="s">
        <v>3567</v>
      </c>
    </row>
    <row r="159" spans="1:105" ht="12" customHeight="1" x14ac:dyDescent="0.25">
      <c r="A159" s="109" t="s">
        <v>120</v>
      </c>
      <c r="B159" s="33"/>
      <c r="C159" s="33">
        <v>0.16706470386945438</v>
      </c>
      <c r="D159" s="33">
        <v>0.2937644333338626</v>
      </c>
      <c r="E159" s="33">
        <v>0.28908987670934794</v>
      </c>
      <c r="F159" s="33">
        <v>0.20343643357838806</v>
      </c>
      <c r="G159" s="33">
        <v>0.17664353826048768</v>
      </c>
      <c r="H159" s="33">
        <v>0.14720027083394635</v>
      </c>
      <c r="I159" s="33">
        <v>0.18593360353797087</v>
      </c>
      <c r="J159" s="33">
        <v>0.16238093373278087</v>
      </c>
      <c r="K159" s="33">
        <v>0.29333107383258261</v>
      </c>
      <c r="L159" s="33">
        <v>0.16039918922590907</v>
      </c>
      <c r="M159" s="33">
        <v>0.14809966982588177</v>
      </c>
      <c r="N159" s="33">
        <v>0.1252265473045599</v>
      </c>
      <c r="O159" s="33">
        <v>0.22202774804953873</v>
      </c>
      <c r="P159" s="33">
        <v>0.65920351116141607</v>
      </c>
      <c r="Q159" s="33">
        <v>0.53829413067979914</v>
      </c>
      <c r="R159" s="33">
        <v>0.4045097079049253</v>
      </c>
      <c r="S159" s="33">
        <v>0.30795173755312488</v>
      </c>
      <c r="T159" s="33">
        <v>0.54619116080368701</v>
      </c>
      <c r="U159" s="33">
        <v>0.49558095415113457</v>
      </c>
      <c r="V159" s="33">
        <v>0.83444402374698967</v>
      </c>
      <c r="W159" s="33">
        <v>0.85519496615368695</v>
      </c>
      <c r="DA159" s="60" t="s">
        <v>3568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15.301312572211796</v>
      </c>
      <c r="D161" s="117">
        <f t="shared" si="54"/>
        <v>12.283749053814882</v>
      </c>
      <c r="E161" s="117">
        <f t="shared" si="54"/>
        <v>9.1413050339095445</v>
      </c>
      <c r="F161" s="117">
        <f t="shared" si="54"/>
        <v>1.565595342336898</v>
      </c>
      <c r="G161" s="117">
        <f t="shared" si="54"/>
        <v>0.23903089971753541</v>
      </c>
      <c r="H161" s="117">
        <f t="shared" si="54"/>
        <v>2.8512715805885867</v>
      </c>
      <c r="I161" s="117">
        <f t="shared" si="54"/>
        <v>5.6350860241143206</v>
      </c>
      <c r="J161" s="117">
        <f t="shared" si="54"/>
        <v>5.8916639179951975</v>
      </c>
      <c r="K161" s="117">
        <f t="shared" si="54"/>
        <v>6.5203602744432079</v>
      </c>
      <c r="L161" s="117">
        <f t="shared" si="54"/>
        <v>8.1925463330299593</v>
      </c>
      <c r="M161" s="117">
        <f t="shared" si="54"/>
        <v>7.6470212961431017</v>
      </c>
      <c r="N161" s="117">
        <f t="shared" si="54"/>
        <v>5.6965467513532655</v>
      </c>
      <c r="O161" s="117">
        <f t="shared" si="54"/>
        <v>7.1484726223325517</v>
      </c>
      <c r="P161" s="117">
        <f t="shared" si="54"/>
        <v>3.4292879159398222</v>
      </c>
      <c r="Q161" s="117">
        <f t="shared" si="54"/>
        <v>7.5657052910850604</v>
      </c>
      <c r="R161" s="117">
        <f t="shared" ref="R161:V161" si="55">R162+R164+R166+R175</f>
        <v>12.932453767714859</v>
      </c>
      <c r="S161" s="117">
        <f t="shared" si="55"/>
        <v>10.921937694560093</v>
      </c>
      <c r="T161" s="117">
        <f t="shared" si="55"/>
        <v>11.525680869183834</v>
      </c>
      <c r="U161" s="117">
        <f t="shared" si="55"/>
        <v>8.050709259356033</v>
      </c>
      <c r="V161" s="117">
        <f t="shared" si="55"/>
        <v>8.6392310540852222</v>
      </c>
      <c r="W161" s="117">
        <f t="shared" ref="W161" si="56">W162+W164+W166+W175</f>
        <v>12.286103372781669</v>
      </c>
      <c r="DA161" s="129" t="s">
        <v>3569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12.834495089730821</v>
      </c>
      <c r="D162" s="122">
        <f t="shared" si="57"/>
        <v>9.9802351316065963</v>
      </c>
      <c r="E162" s="122">
        <f t="shared" si="57"/>
        <v>7.6114252984535753</v>
      </c>
      <c r="F162" s="122">
        <f t="shared" si="57"/>
        <v>1.2757286079361609</v>
      </c>
      <c r="G162" s="122">
        <f t="shared" si="57"/>
        <v>0.1943355088620739</v>
      </c>
      <c r="H162" s="122">
        <f t="shared" si="57"/>
        <v>2.2922932595522854</v>
      </c>
      <c r="I162" s="122">
        <f t="shared" si="57"/>
        <v>4.5186581348627719</v>
      </c>
      <c r="J162" s="122">
        <f t="shared" si="57"/>
        <v>4.6625302412263343</v>
      </c>
      <c r="K162" s="122">
        <f t="shared" si="57"/>
        <v>5.01213979335916</v>
      </c>
      <c r="L162" s="122">
        <f t="shared" si="57"/>
        <v>6.5421835518734834</v>
      </c>
      <c r="M162" s="122">
        <f t="shared" si="57"/>
        <v>5.9747980417129378</v>
      </c>
      <c r="N162" s="122">
        <f t="shared" si="57"/>
        <v>4.3547977244836007</v>
      </c>
      <c r="O162" s="122">
        <f t="shared" si="57"/>
        <v>5.6585710144342274</v>
      </c>
      <c r="P162" s="122">
        <f t="shared" si="57"/>
        <v>2.494631017127003</v>
      </c>
      <c r="Q162" s="122">
        <f t="shared" si="57"/>
        <v>5.3771341841209876</v>
      </c>
      <c r="R162" s="122">
        <f t="shared" si="57"/>
        <v>9.8758955302903573</v>
      </c>
      <c r="S162" s="122">
        <f t="shared" si="57"/>
        <v>8.375692065384527</v>
      </c>
      <c r="T162" s="122">
        <f t="shared" si="57"/>
        <v>8.7463657585095618</v>
      </c>
      <c r="U162" s="122">
        <f t="shared" si="57"/>
        <v>5.8209897908560579</v>
      </c>
      <c r="V162" s="122">
        <f t="shared" si="57"/>
        <v>6.5176608501098121</v>
      </c>
      <c r="W162" s="122">
        <f t="shared" si="57"/>
        <v>9.4429042941292121</v>
      </c>
      <c r="DA162" s="130" t="s">
        <v>3570</v>
      </c>
    </row>
    <row r="163" spans="1:105" ht="12" customHeight="1" x14ac:dyDescent="0.25">
      <c r="A163" s="97" t="s">
        <v>53</v>
      </c>
      <c r="B163" s="33"/>
      <c r="C163" s="33">
        <v>12.834495089730821</v>
      </c>
      <c r="D163" s="33">
        <v>9.9802351316065963</v>
      </c>
      <c r="E163" s="33">
        <v>7.6114252984535753</v>
      </c>
      <c r="F163" s="33">
        <v>1.2757286079361609</v>
      </c>
      <c r="G163" s="33">
        <v>0.1943355088620739</v>
      </c>
      <c r="H163" s="33">
        <v>2.2922932595522854</v>
      </c>
      <c r="I163" s="33">
        <v>4.5186581348627719</v>
      </c>
      <c r="J163" s="33">
        <v>4.6625302412263343</v>
      </c>
      <c r="K163" s="33">
        <v>5.01213979335916</v>
      </c>
      <c r="L163" s="33">
        <v>6.5421835518734834</v>
      </c>
      <c r="M163" s="33">
        <v>5.9747980417129378</v>
      </c>
      <c r="N163" s="33">
        <v>4.3547977244836007</v>
      </c>
      <c r="O163" s="33">
        <v>5.6585710144342274</v>
      </c>
      <c r="P163" s="33">
        <v>2.494631017127003</v>
      </c>
      <c r="Q163" s="33">
        <v>5.3771341841209876</v>
      </c>
      <c r="R163" s="33">
        <v>9.8758955302903573</v>
      </c>
      <c r="S163" s="33">
        <v>8.375692065384527</v>
      </c>
      <c r="T163" s="33">
        <v>8.7463657585095618</v>
      </c>
      <c r="U163" s="33">
        <v>5.8209897908560579</v>
      </c>
      <c r="V163" s="33">
        <v>6.5176608501098121</v>
      </c>
      <c r="W163" s="33">
        <v>9.4429042941292121</v>
      </c>
      <c r="DA163" s="60" t="s">
        <v>3571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9.8114563745910904E-3</v>
      </c>
      <c r="D164" s="122">
        <f t="shared" si="58"/>
        <v>9.6401309761132495E-3</v>
      </c>
      <c r="E164" s="122">
        <f t="shared" si="58"/>
        <v>1.3928292996927334E-2</v>
      </c>
      <c r="F164" s="122">
        <f t="shared" si="58"/>
        <v>1.6591244558714197E-3</v>
      </c>
      <c r="G164" s="122">
        <f t="shared" si="58"/>
        <v>3.0291345235159187E-4</v>
      </c>
      <c r="H164" s="122">
        <f t="shared" si="58"/>
        <v>4.972895681048241E-3</v>
      </c>
      <c r="I164" s="122">
        <f t="shared" si="58"/>
        <v>1.0276678129152297E-2</v>
      </c>
      <c r="J164" s="122">
        <f t="shared" si="58"/>
        <v>1.0076350575289567E-2</v>
      </c>
      <c r="K164" s="122">
        <f t="shared" si="58"/>
        <v>8.9982568910885047E-3</v>
      </c>
      <c r="L164" s="122">
        <f t="shared" si="58"/>
        <v>1.6225789980572287E-2</v>
      </c>
      <c r="M164" s="122">
        <f t="shared" si="58"/>
        <v>1.459871278273937E-2</v>
      </c>
      <c r="N164" s="122">
        <f t="shared" si="58"/>
        <v>7.7658780003709736E-3</v>
      </c>
      <c r="O164" s="122">
        <f t="shared" si="58"/>
        <v>1.8187698137130153E-2</v>
      </c>
      <c r="P164" s="122">
        <f t="shared" si="58"/>
        <v>3.1536048240071979E-3</v>
      </c>
      <c r="Q164" s="122">
        <f t="shared" si="58"/>
        <v>1.1532273345165071E-2</v>
      </c>
      <c r="R164" s="122">
        <f t="shared" si="58"/>
        <v>2.0863109074201854E-2</v>
      </c>
      <c r="S164" s="122">
        <f t="shared" si="58"/>
        <v>3.5840762772011696E-2</v>
      </c>
      <c r="T164" s="122">
        <f t="shared" si="58"/>
        <v>3.133621208118334E-2</v>
      </c>
      <c r="U164" s="122">
        <f t="shared" si="58"/>
        <v>3.0522721439399023E-2</v>
      </c>
      <c r="V164" s="122">
        <f t="shared" si="58"/>
        <v>2.9887824252945019E-2</v>
      </c>
      <c r="W164" s="122">
        <f t="shared" si="58"/>
        <v>3.8889853705802627E-2</v>
      </c>
      <c r="DA164" s="130" t="s">
        <v>3572</v>
      </c>
    </row>
    <row r="165" spans="1:105" ht="12" customHeight="1" x14ac:dyDescent="0.25">
      <c r="A165" s="97" t="s">
        <v>53</v>
      </c>
      <c r="B165" s="98"/>
      <c r="C165" s="98">
        <v>9.8114563745910904E-3</v>
      </c>
      <c r="D165" s="98">
        <v>9.6401309761132495E-3</v>
      </c>
      <c r="E165" s="98">
        <v>1.3928292996927334E-2</v>
      </c>
      <c r="F165" s="98">
        <v>1.6591244558714197E-3</v>
      </c>
      <c r="G165" s="98">
        <v>3.0291345235159187E-4</v>
      </c>
      <c r="H165" s="98">
        <v>4.972895681048241E-3</v>
      </c>
      <c r="I165" s="98">
        <v>1.0276678129152297E-2</v>
      </c>
      <c r="J165" s="98">
        <v>1.0076350575289567E-2</v>
      </c>
      <c r="K165" s="98">
        <v>8.9982568910885047E-3</v>
      </c>
      <c r="L165" s="98">
        <v>1.6225789980572287E-2</v>
      </c>
      <c r="M165" s="98">
        <v>1.459871278273937E-2</v>
      </c>
      <c r="N165" s="98">
        <v>7.7658780003709736E-3</v>
      </c>
      <c r="O165" s="98">
        <v>1.8187698137130153E-2</v>
      </c>
      <c r="P165" s="98">
        <v>3.1536048240071979E-3</v>
      </c>
      <c r="Q165" s="98">
        <v>1.1532273345165071E-2</v>
      </c>
      <c r="R165" s="98">
        <v>2.0863109074201854E-2</v>
      </c>
      <c r="S165" s="98">
        <v>3.5840762772011696E-2</v>
      </c>
      <c r="T165" s="98">
        <v>3.133621208118334E-2</v>
      </c>
      <c r="U165" s="98">
        <v>3.0522721439399023E-2</v>
      </c>
      <c r="V165" s="98">
        <v>2.9887824252945019E-2</v>
      </c>
      <c r="W165" s="98">
        <v>3.8889853705802627E-2</v>
      </c>
      <c r="DA165" s="63" t="s">
        <v>3573</v>
      </c>
    </row>
    <row r="166" spans="1:105" ht="12" customHeight="1" x14ac:dyDescent="0.25">
      <c r="A166" s="121" t="s">
        <v>55</v>
      </c>
      <c r="B166" s="122"/>
      <c r="C166" s="122">
        <v>2.1046816790428249</v>
      </c>
      <c r="D166" s="122">
        <v>1.9624977830605741</v>
      </c>
      <c r="E166" s="122">
        <v>1.2988326608179102</v>
      </c>
      <c r="F166" s="122">
        <v>0.24474230269649239</v>
      </c>
      <c r="G166" s="122">
        <v>3.847987120818034E-2</v>
      </c>
      <c r="H166" s="122">
        <v>0.47246923216977893</v>
      </c>
      <c r="I166" s="122">
        <v>0.96213645803921632</v>
      </c>
      <c r="J166" s="122">
        <v>1.0484642495218297</v>
      </c>
      <c r="K166" s="122">
        <v>1.2612326713675446</v>
      </c>
      <c r="L166" s="122">
        <v>1.3773842748728207</v>
      </c>
      <c r="M166" s="122">
        <v>1.3947401095128966</v>
      </c>
      <c r="N166" s="122">
        <v>1.1226536640063518</v>
      </c>
      <c r="O166" s="122">
        <v>1.2447209355686417</v>
      </c>
      <c r="P166" s="122">
        <v>0.7805255221110261</v>
      </c>
      <c r="Q166" s="122">
        <v>1.8339373016190026</v>
      </c>
      <c r="R166" s="122">
        <v>2.545153967928639</v>
      </c>
      <c r="S166" s="122">
        <v>2.0925671019608361</v>
      </c>
      <c r="T166" s="122">
        <v>2.2763597043904373</v>
      </c>
      <c r="U166" s="122">
        <v>1.8214386553324828</v>
      </c>
      <c r="V166" s="122">
        <v>1.7308763638339704</v>
      </c>
      <c r="W166" s="122">
        <v>2.3198832573182666</v>
      </c>
      <c r="DA166" s="130" t="s">
        <v>3574</v>
      </c>
    </row>
    <row r="167" spans="1:105" ht="12" customHeight="1" x14ac:dyDescent="0.25">
      <c r="A167" s="97" t="s">
        <v>124</v>
      </c>
      <c r="B167" s="98"/>
      <c r="C167" s="98">
        <v>7.7844100424175082E-3</v>
      </c>
      <c r="D167" s="98">
        <v>1.8391022275144549E-2</v>
      </c>
      <c r="E167" s="98">
        <v>2.3295718434109845E-2</v>
      </c>
      <c r="F167" s="98">
        <v>8.447536790855855E-3</v>
      </c>
      <c r="G167" s="98">
        <v>2.1249134874858039E-3</v>
      </c>
      <c r="H167" s="98">
        <v>1.5957971498725777E-2</v>
      </c>
      <c r="I167" s="98">
        <v>1.9173563322127871E-2</v>
      </c>
      <c r="J167" s="98">
        <v>4.8557111248957469E-3</v>
      </c>
      <c r="K167" s="98">
        <v>1.4506907200928841E-2</v>
      </c>
      <c r="L167" s="98">
        <v>1.4601136169446065E-2</v>
      </c>
      <c r="M167" s="98">
        <v>5.952294465990513E-3</v>
      </c>
      <c r="N167" s="98">
        <v>1.7000538695316314E-2</v>
      </c>
      <c r="O167" s="98">
        <v>2.0970964891622052E-2</v>
      </c>
      <c r="P167" s="98">
        <v>9.5009126141033136E-3</v>
      </c>
      <c r="Q167" s="98">
        <v>1.63185003056023E-2</v>
      </c>
      <c r="R167" s="98">
        <v>8.9376087225159929E-3</v>
      </c>
      <c r="S167" s="98">
        <v>2.0268417973437241E-2</v>
      </c>
      <c r="T167" s="98">
        <v>1.9132127382999731E-2</v>
      </c>
      <c r="U167" s="98">
        <v>2.0035665691228697E-2</v>
      </c>
      <c r="V167" s="98">
        <v>1.9661593459997392E-2</v>
      </c>
      <c r="W167" s="98">
        <v>3.2039125296885906E-2</v>
      </c>
      <c r="DA167" s="63" t="s">
        <v>3575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1.7755747213637013E-4</v>
      </c>
      <c r="J168" s="98">
        <v>1.9428441610263257E-4</v>
      </c>
      <c r="K168" s="98">
        <v>0</v>
      </c>
      <c r="L168" s="98">
        <v>0</v>
      </c>
      <c r="M168" s="98">
        <v>1.860311535501668E-4</v>
      </c>
      <c r="N168" s="98">
        <v>1.8898658990471504E-4</v>
      </c>
      <c r="O168" s="98">
        <v>1.8096829291337313E-4</v>
      </c>
      <c r="P168" s="98">
        <v>1.9425153413333537E-4</v>
      </c>
      <c r="Q168" s="98">
        <v>1.9961032762783805E-4</v>
      </c>
      <c r="R168" s="98">
        <v>0</v>
      </c>
      <c r="S168" s="98">
        <v>0</v>
      </c>
      <c r="T168" s="98">
        <v>1.694800396063686E-4</v>
      </c>
      <c r="U168" s="98">
        <v>1.7172896364595899E-4</v>
      </c>
      <c r="V168" s="98">
        <v>1.6593866859940882E-4</v>
      </c>
      <c r="W168" s="98">
        <v>4.2447437784094082E-4</v>
      </c>
      <c r="DA168" s="63" t="s">
        <v>3576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5.7739709429926985E-5</v>
      </c>
      <c r="J169" s="101">
        <v>6.891988475817064E-5</v>
      </c>
      <c r="K169" s="101">
        <v>0</v>
      </c>
      <c r="L169" s="101">
        <v>0</v>
      </c>
      <c r="M169" s="101">
        <v>6.4710406107017273E-5</v>
      </c>
      <c r="N169" s="101">
        <v>6.4502299595027633E-5</v>
      </c>
      <c r="O169" s="101">
        <v>5.2433921459674721E-5</v>
      </c>
      <c r="P169" s="101">
        <v>5.754200149420746E-5</v>
      </c>
      <c r="Q169" s="101">
        <v>4.6467077509136893E-5</v>
      </c>
      <c r="R169" s="101">
        <v>0</v>
      </c>
      <c r="S169" s="101">
        <v>0</v>
      </c>
      <c r="T169" s="101">
        <v>4.8598546475778066E-5</v>
      </c>
      <c r="U169" s="101">
        <v>5.0142328016213267E-5</v>
      </c>
      <c r="V169" s="101">
        <v>4.9551525472273035E-5</v>
      </c>
      <c r="W169" s="101">
        <v>1.3559344711233233E-4</v>
      </c>
      <c r="DA169" s="131" t="s">
        <v>3577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1.1981776270644314E-4</v>
      </c>
      <c r="J170" s="104">
        <v>1.2536453134446193E-4</v>
      </c>
      <c r="K170" s="104">
        <v>0</v>
      </c>
      <c r="L170" s="104">
        <v>0</v>
      </c>
      <c r="M170" s="104">
        <v>1.2132074744314951E-4</v>
      </c>
      <c r="N170" s="104">
        <v>1.244842903096874E-4</v>
      </c>
      <c r="O170" s="104">
        <v>1.2853437145369839E-4</v>
      </c>
      <c r="P170" s="104">
        <v>1.3670953263912792E-4</v>
      </c>
      <c r="Q170" s="104">
        <v>1.5314325011870115E-4</v>
      </c>
      <c r="R170" s="104">
        <v>0</v>
      </c>
      <c r="S170" s="104">
        <v>0</v>
      </c>
      <c r="T170" s="104">
        <v>1.2088149313059054E-4</v>
      </c>
      <c r="U170" s="104">
        <v>1.2158663562974573E-4</v>
      </c>
      <c r="V170" s="104">
        <v>1.1638714312713579E-4</v>
      </c>
      <c r="W170" s="104">
        <v>2.8888093072860848E-4</v>
      </c>
      <c r="DA170" s="132" t="s">
        <v>3578</v>
      </c>
    </row>
    <row r="171" spans="1:105" ht="12" customHeight="1" x14ac:dyDescent="0.25">
      <c r="A171" s="106" t="s">
        <v>122</v>
      </c>
      <c r="B171" s="101"/>
      <c r="C171" s="101">
        <v>1.5416981100495406</v>
      </c>
      <c r="D171" s="101">
        <v>1.4756296459376035</v>
      </c>
      <c r="E171" s="101">
        <v>0.84423627664890732</v>
      </c>
      <c r="F171" s="101">
        <v>0.13630464926186855</v>
      </c>
      <c r="G171" s="101">
        <v>1.6649137127339817E-2</v>
      </c>
      <c r="H171" s="101">
        <v>0.24523540077061345</v>
      </c>
      <c r="I171" s="101">
        <v>0.63048299906096172</v>
      </c>
      <c r="J171" s="101">
        <v>0.56623549482335533</v>
      </c>
      <c r="K171" s="101">
        <v>0.13699404936689905</v>
      </c>
      <c r="L171" s="101">
        <v>0.78198362659434217</v>
      </c>
      <c r="M171" s="101">
        <v>0.74724059627945538</v>
      </c>
      <c r="N171" s="101">
        <v>0.56700509587099235</v>
      </c>
      <c r="O171" s="101">
        <v>0.61453985942790335</v>
      </c>
      <c r="P171" s="101">
        <v>0.4454020364861353</v>
      </c>
      <c r="Q171" s="101">
        <v>1.0150340708468666</v>
      </c>
      <c r="R171" s="101">
        <v>1.2872570049975058</v>
      </c>
      <c r="S171" s="101">
        <v>0.90665429110247731</v>
      </c>
      <c r="T171" s="101">
        <v>1.299689438489616</v>
      </c>
      <c r="U171" s="101">
        <v>0.92311731525429486</v>
      </c>
      <c r="V171" s="101">
        <v>0.90780673236599274</v>
      </c>
      <c r="W171" s="101">
        <v>1.2582364335146567</v>
      </c>
      <c r="DA171" s="131" t="s">
        <v>3579</v>
      </c>
    </row>
    <row r="172" spans="1:105" ht="12" customHeight="1" x14ac:dyDescent="0.25">
      <c r="A172" s="107" t="s">
        <v>121</v>
      </c>
      <c r="B172" s="104"/>
      <c r="C172" s="104">
        <v>0.55519915895086669</v>
      </c>
      <c r="D172" s="104">
        <v>0.46847711484782617</v>
      </c>
      <c r="E172" s="104">
        <v>0.43130066573489301</v>
      </c>
      <c r="F172" s="104">
        <v>9.9990116643767973E-2</v>
      </c>
      <c r="G172" s="104">
        <v>1.9705820593354718E-2</v>
      </c>
      <c r="H172" s="104">
        <v>0.21127585990043968</v>
      </c>
      <c r="I172" s="104">
        <v>0.31230233818399034</v>
      </c>
      <c r="J172" s="104">
        <v>0.47717875915747598</v>
      </c>
      <c r="K172" s="104">
        <v>1.1097317147997168</v>
      </c>
      <c r="L172" s="104">
        <v>0.58079951210903236</v>
      </c>
      <c r="M172" s="104">
        <v>0.64136118761390071</v>
      </c>
      <c r="N172" s="104">
        <v>0.53845904285013846</v>
      </c>
      <c r="O172" s="104">
        <v>0.60902914295620281</v>
      </c>
      <c r="P172" s="104">
        <v>0.32542832147665424</v>
      </c>
      <c r="Q172" s="104">
        <v>0.80238512013890584</v>
      </c>
      <c r="R172" s="104">
        <v>1.2489593542086173</v>
      </c>
      <c r="S172" s="104">
        <v>1.1656443928849214</v>
      </c>
      <c r="T172" s="104">
        <v>0.95736865847821517</v>
      </c>
      <c r="U172" s="104">
        <v>0.87811394542331334</v>
      </c>
      <c r="V172" s="104">
        <v>0.80324209933938073</v>
      </c>
      <c r="W172" s="104">
        <v>1.029183224128883</v>
      </c>
      <c r="DA172" s="132" t="s">
        <v>3580</v>
      </c>
    </row>
    <row r="173" spans="1:105" ht="12" customHeight="1" x14ac:dyDescent="0.25">
      <c r="A173" s="108" t="s">
        <v>53</v>
      </c>
      <c r="B173" s="98"/>
      <c r="C173" s="98">
        <v>0.20699397437263506</v>
      </c>
      <c r="D173" s="98">
        <v>0.17518473359962958</v>
      </c>
      <c r="E173" s="98">
        <v>0.1599055415900211</v>
      </c>
      <c r="F173" s="98">
        <v>3.7001833331504745E-2</v>
      </c>
      <c r="G173" s="98">
        <v>7.2988096615870853E-3</v>
      </c>
      <c r="H173" s="98">
        <v>6.508497970919995E-2</v>
      </c>
      <c r="I173" s="98">
        <v>0.10145473857708266</v>
      </c>
      <c r="J173" s="98">
        <v>0.16855567411188543</v>
      </c>
      <c r="K173" s="98">
        <v>0.40165241701553944</v>
      </c>
      <c r="L173" s="98">
        <v>0.1853651707504177</v>
      </c>
      <c r="M173" s="98">
        <v>0.22308189322367428</v>
      </c>
      <c r="N173" s="98">
        <v>0.18437785747550586</v>
      </c>
      <c r="O173" s="98">
        <v>0.17896293633335206</v>
      </c>
      <c r="P173" s="98">
        <v>9.6684396271571729E-2</v>
      </c>
      <c r="Q173" s="98">
        <v>0.1880049722418089</v>
      </c>
      <c r="R173" s="98">
        <v>0.26422141126558391</v>
      </c>
      <c r="S173" s="98">
        <v>0.29163868292741923</v>
      </c>
      <c r="T173" s="98">
        <v>0.275773730304256</v>
      </c>
      <c r="U173" s="98">
        <v>0.26134618263361376</v>
      </c>
      <c r="V173" s="98">
        <v>0.24615132653483177</v>
      </c>
      <c r="W173" s="98">
        <v>0.33084405266009104</v>
      </c>
      <c r="DA173" s="63" t="s">
        <v>3581</v>
      </c>
    </row>
    <row r="174" spans="1:105" ht="12" customHeight="1" x14ac:dyDescent="0.25">
      <c r="A174" s="115" t="s">
        <v>52</v>
      </c>
      <c r="B174" s="33"/>
      <c r="C174" s="33">
        <v>0.34820518457823169</v>
      </c>
      <c r="D174" s="33">
        <v>0.29329238124819662</v>
      </c>
      <c r="E174" s="33">
        <v>0.27139512414487188</v>
      </c>
      <c r="F174" s="33">
        <v>6.2988283312263221E-2</v>
      </c>
      <c r="G174" s="33">
        <v>1.2407010931767633E-2</v>
      </c>
      <c r="H174" s="33">
        <v>0.14619088019123974</v>
      </c>
      <c r="I174" s="33">
        <v>0.21084759960690766</v>
      </c>
      <c r="J174" s="33">
        <v>0.30862308504559055</v>
      </c>
      <c r="K174" s="33">
        <v>0.70807929778417733</v>
      </c>
      <c r="L174" s="33">
        <v>0.39543434135861472</v>
      </c>
      <c r="M174" s="33">
        <v>0.41827929439022649</v>
      </c>
      <c r="N174" s="33">
        <v>0.35408118537463262</v>
      </c>
      <c r="O174" s="33">
        <v>0.43006620662285078</v>
      </c>
      <c r="P174" s="33">
        <v>0.22874392520508252</v>
      </c>
      <c r="Q174" s="33">
        <v>0.61438014789709694</v>
      </c>
      <c r="R174" s="33">
        <v>0.98473794294303341</v>
      </c>
      <c r="S174" s="33">
        <v>0.87400570995750215</v>
      </c>
      <c r="T174" s="33">
        <v>0.68159492817395917</v>
      </c>
      <c r="U174" s="33">
        <v>0.61676776278969958</v>
      </c>
      <c r="V174" s="33">
        <v>0.55709077280454899</v>
      </c>
      <c r="W174" s="33">
        <v>0.69833917146879199</v>
      </c>
      <c r="DA174" s="60" t="s">
        <v>3582</v>
      </c>
    </row>
    <row r="175" spans="1:105" ht="12" customHeight="1" x14ac:dyDescent="0.25">
      <c r="A175" s="121" t="s">
        <v>54</v>
      </c>
      <c r="B175" s="122"/>
      <c r="C175" s="122">
        <v>0.3523243470635597</v>
      </c>
      <c r="D175" s="122">
        <v>0.33137600817159951</v>
      </c>
      <c r="E175" s="122">
        <v>0.21711878164113196</v>
      </c>
      <c r="F175" s="122">
        <v>4.3465307248373275E-2</v>
      </c>
      <c r="G175" s="122">
        <v>5.9126061949295906E-3</v>
      </c>
      <c r="H175" s="122">
        <v>8.1536193185473935E-2</v>
      </c>
      <c r="I175" s="122">
        <v>0.14401475308317974</v>
      </c>
      <c r="J175" s="122">
        <v>0.17059307667174423</v>
      </c>
      <c r="K175" s="122">
        <v>0.23798955282541462</v>
      </c>
      <c r="L175" s="122">
        <v>0.25675271630308327</v>
      </c>
      <c r="M175" s="122">
        <v>0.26288443213452828</v>
      </c>
      <c r="N175" s="122">
        <v>0.21132948486294187</v>
      </c>
      <c r="O175" s="122">
        <v>0.22699297419255116</v>
      </c>
      <c r="P175" s="122">
        <v>0.15097777187778577</v>
      </c>
      <c r="Q175" s="122">
        <v>0.34310153199990517</v>
      </c>
      <c r="R175" s="122">
        <v>0.49054116042166046</v>
      </c>
      <c r="S175" s="122">
        <v>0.41783776444272008</v>
      </c>
      <c r="T175" s="122">
        <v>0.47161919420265036</v>
      </c>
      <c r="U175" s="122">
        <v>0.37775809172809333</v>
      </c>
      <c r="V175" s="122">
        <v>0.36080601588849515</v>
      </c>
      <c r="W175" s="122">
        <v>0.48442596762838874</v>
      </c>
      <c r="DA175" s="130" t="s">
        <v>3583</v>
      </c>
    </row>
    <row r="176" spans="1:105" ht="12" customHeight="1" x14ac:dyDescent="0.25">
      <c r="A176" s="97" t="s">
        <v>50</v>
      </c>
      <c r="B176" s="98"/>
      <c r="C176" s="98">
        <v>1.9225805231809483E-3</v>
      </c>
      <c r="D176" s="98">
        <v>1.4207128753584981E-3</v>
      </c>
      <c r="E176" s="98">
        <v>9.4500385639594117E-4</v>
      </c>
      <c r="F176" s="98">
        <v>2.419235483201937E-4</v>
      </c>
      <c r="G176" s="98">
        <v>2.5312803808449235E-5</v>
      </c>
      <c r="H176" s="98">
        <v>4.0582047182100966E-4</v>
      </c>
      <c r="I176" s="98">
        <v>5.0607562362601154E-4</v>
      </c>
      <c r="J176" s="98">
        <v>4.3292523618262496E-4</v>
      </c>
      <c r="K176" s="98">
        <v>6.6745932580623824E-4</v>
      </c>
      <c r="L176" s="98">
        <v>4.9117688664076999E-4</v>
      </c>
      <c r="M176" s="98">
        <v>1.7479425289310403E-4</v>
      </c>
      <c r="N176" s="98">
        <v>1.7847916382301044E-4</v>
      </c>
      <c r="O176" s="98">
        <v>4.4681549078330303E-4</v>
      </c>
      <c r="P176" s="98">
        <v>4.6640681837353408E-4</v>
      </c>
      <c r="Q176" s="98">
        <v>1.6207562630509978E-3</v>
      </c>
      <c r="R176" s="98">
        <v>1.7884066981908649E-3</v>
      </c>
      <c r="S176" s="98">
        <v>9.3507376694943747E-4</v>
      </c>
      <c r="T176" s="98">
        <v>4.8699487710792831E-4</v>
      </c>
      <c r="U176" s="98">
        <v>5.3464823792447578E-4</v>
      </c>
      <c r="V176" s="98">
        <v>7.6013875692730864E-4</v>
      </c>
      <c r="W176" s="98">
        <v>2.0492814715355502E-3</v>
      </c>
      <c r="DA176" s="63" t="s">
        <v>3584</v>
      </c>
    </row>
    <row r="177" spans="1:105" ht="12" customHeight="1" x14ac:dyDescent="0.25">
      <c r="A177" s="109" t="s">
        <v>120</v>
      </c>
      <c r="B177" s="33"/>
      <c r="C177" s="33">
        <v>0.35040176654037875</v>
      </c>
      <c r="D177" s="33">
        <v>0.32995529529624101</v>
      </c>
      <c r="E177" s="33">
        <v>0.21617377778473601</v>
      </c>
      <c r="F177" s="33">
        <v>4.3223383700053082E-2</v>
      </c>
      <c r="G177" s="33">
        <v>5.8872933911211416E-3</v>
      </c>
      <c r="H177" s="33">
        <v>8.1130372713652921E-2</v>
      </c>
      <c r="I177" s="33">
        <v>0.14350867745955373</v>
      </c>
      <c r="J177" s="33">
        <v>0.1701601514355616</v>
      </c>
      <c r="K177" s="33">
        <v>0.23732209349960839</v>
      </c>
      <c r="L177" s="33">
        <v>0.25626153941644253</v>
      </c>
      <c r="M177" s="33">
        <v>0.26270963788163515</v>
      </c>
      <c r="N177" s="33">
        <v>0.21115100569911885</v>
      </c>
      <c r="O177" s="33">
        <v>0.22654615870176786</v>
      </c>
      <c r="P177" s="33">
        <v>0.15051136505941223</v>
      </c>
      <c r="Q177" s="33">
        <v>0.3414807757368542</v>
      </c>
      <c r="R177" s="33">
        <v>0.4887527537234696</v>
      </c>
      <c r="S177" s="33">
        <v>0.41690269067577063</v>
      </c>
      <c r="T177" s="33">
        <v>0.47113219932554246</v>
      </c>
      <c r="U177" s="33">
        <v>0.37722344349016884</v>
      </c>
      <c r="V177" s="33">
        <v>0.36004587713156783</v>
      </c>
      <c r="W177" s="33">
        <v>0.4823766861568532</v>
      </c>
      <c r="DA177" s="60" t="s">
        <v>3585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 t="str">
        <f>IF(RES_hhdet_in_tes!C3=0,"",RES_hhdet_in_tes!C3/RES_hhdet_in_fec!C3)</f>
        <v/>
      </c>
      <c r="D3" s="119" t="str">
        <f>IF(RES_hhdet_in_tes!D3=0,"",RES_hhdet_in_tes!D3/RES_hhdet_in_fec!D3)</f>
        <v/>
      </c>
      <c r="E3" s="119" t="str">
        <f>IF(RES_hhdet_in_tes!E3=0,"",RES_hhdet_in_tes!E3/RES_hhdet_in_fec!E3)</f>
        <v/>
      </c>
      <c r="F3" s="119" t="str">
        <f>IF(RES_hhdet_in_tes!F3=0,"",RES_hhdet_in_tes!F3/RES_hhdet_in_fec!F3)</f>
        <v/>
      </c>
      <c r="G3" s="119" t="str">
        <f>IF(RES_hhdet_in_tes!G3=0,"",RES_hhdet_in_tes!G3/RES_hhdet_in_fec!G3)</f>
        <v/>
      </c>
      <c r="H3" s="119" t="str">
        <f>IF(RES_hhdet_in_tes!H3=0,"",RES_hhdet_in_tes!H3/RES_hhdet_in_fec!H3)</f>
        <v/>
      </c>
      <c r="I3" s="119" t="str">
        <f>IF(RES_hhdet_in_tes!I3=0,"",RES_hhdet_in_tes!I3/RES_hhdet_in_fec!I3)</f>
        <v/>
      </c>
      <c r="J3" s="119" t="str">
        <f>IF(RES_hhdet_in_tes!J3=0,"",RES_hhdet_in_tes!J3/RES_hhdet_in_fec!J3)</f>
        <v/>
      </c>
      <c r="K3" s="119" t="str">
        <f>IF(RES_hhdet_in_tes!K3=0,"",RES_hhdet_in_tes!K3/RES_hhdet_in_fec!K3)</f>
        <v/>
      </c>
      <c r="L3" s="119">
        <f>IF(RES_hhdet_in_tes!L3=0,"",RES_hhdet_in_tes!L3/RES_hhdet_in_fec!L3)</f>
        <v>0.73573991699076935</v>
      </c>
      <c r="M3" s="119">
        <f>IF(RES_hhdet_in_tes!M3=0,"",RES_hhdet_in_tes!M3/RES_hhdet_in_fec!M3)</f>
        <v>0.74453483974800305</v>
      </c>
      <c r="N3" s="119">
        <f>IF(RES_hhdet_in_tes!N3=0,"",RES_hhdet_in_tes!N3/RES_hhdet_in_fec!N3)</f>
        <v>0.75046530835233716</v>
      </c>
      <c r="O3" s="119">
        <f>IF(RES_hhdet_in_tes!O3=0,"",RES_hhdet_in_tes!O3/RES_hhdet_in_fec!O3)</f>
        <v>0.75790891717851794</v>
      </c>
      <c r="P3" s="119" t="str">
        <f>IF(RES_hhdet_in_tes!P3=0,"",RES_hhdet_in_tes!P3/RES_hhdet_in_fec!P3)</f>
        <v/>
      </c>
      <c r="Q3" s="119" t="str">
        <f>IF(RES_hhdet_in_tes!Q3=0,"",RES_hhdet_in_tes!Q3/RES_hhdet_in_fec!Q3)</f>
        <v/>
      </c>
      <c r="R3" s="119" t="str">
        <f>IF(RES_hhdet_in_tes!R3=0,"",RES_hhdet_in_tes!R3/RES_hhdet_in_fec!R3)</f>
        <v/>
      </c>
      <c r="S3" s="119" t="str">
        <f>IF(RES_hhdet_in_tes!S3=0,"",RES_hhdet_in_tes!S3/RES_hhdet_in_fec!S3)</f>
        <v/>
      </c>
      <c r="T3" s="119" t="str">
        <f>IF(RES_hhdet_in_tes!T3=0,"",RES_hhdet_in_tes!T3/RES_hhdet_in_fec!T3)</f>
        <v/>
      </c>
      <c r="U3" s="119" t="str">
        <f>IF(RES_hhdet_in_tes!U3=0,"",RES_hhdet_in_tes!U3/RES_hhdet_in_fec!U3)</f>
        <v/>
      </c>
      <c r="V3" s="119" t="str">
        <f>IF(RES_hhdet_in_tes!V3=0,"",RES_hhdet_in_tes!V3/RES_hhdet_in_fec!V3)</f>
        <v/>
      </c>
      <c r="W3" s="119" t="str">
        <f>IF(RES_hhdet_in_tes!W3=0,"",RES_hhdet_in_tes!W3/RES_hhdet_in_fec!W3)</f>
        <v/>
      </c>
      <c r="DA3" s="129" t="s">
        <v>3587</v>
      </c>
    </row>
    <row r="4" spans="1:105" ht="12.95" customHeight="1" x14ac:dyDescent="0.25">
      <c r="A4" s="121" t="s">
        <v>57</v>
      </c>
      <c r="B4" s="124"/>
      <c r="C4" s="124" t="str">
        <f>IF(RES_hhdet_in_tes!C4=0,"",RES_hhdet_in_tes!C4/RES_hhdet_in_fec!C4)</f>
        <v/>
      </c>
      <c r="D4" s="124" t="str">
        <f>IF(RES_hhdet_in_tes!D4=0,"",RES_hhdet_in_tes!D4/RES_hhdet_in_fec!D4)</f>
        <v/>
      </c>
      <c r="E4" s="124" t="str">
        <f>IF(RES_hhdet_in_tes!E4=0,"",RES_hhdet_in_tes!E4/RES_hhdet_in_fec!E4)</f>
        <v/>
      </c>
      <c r="F4" s="124" t="str">
        <f>IF(RES_hhdet_in_tes!F4=0,"",RES_hhdet_in_tes!F4/RES_hhdet_in_fec!F4)</f>
        <v/>
      </c>
      <c r="G4" s="124" t="str">
        <f>IF(RES_hhdet_in_tes!G4=0,"",RES_hhdet_in_tes!G4/RES_hhdet_in_fec!G4)</f>
        <v/>
      </c>
      <c r="H4" s="124" t="str">
        <f>IF(RES_hhdet_in_tes!H4=0,"",RES_hhdet_in_tes!H4/RES_hhdet_in_fec!H4)</f>
        <v/>
      </c>
      <c r="I4" s="124" t="str">
        <f>IF(RES_hhdet_in_tes!I4=0,"",RES_hhdet_in_tes!I4/RES_hhdet_in_fec!I4)</f>
        <v/>
      </c>
      <c r="J4" s="124" t="str">
        <f>IF(RES_hhdet_in_tes!J4=0,"",RES_hhdet_in_tes!J4/RES_hhdet_in_fec!J4)</f>
        <v/>
      </c>
      <c r="K4" s="124" t="str">
        <f>IF(RES_hhdet_in_tes!K4=0,"",RES_hhdet_in_tes!K4/RES_hhdet_in_fec!K4)</f>
        <v/>
      </c>
      <c r="L4" s="124">
        <f>IF(RES_hhdet_in_tes!L4=0,"",RES_hhdet_in_tes!L4/RES_hhdet_in_fec!L4)</f>
        <v>0.72755325218805511</v>
      </c>
      <c r="M4" s="124">
        <f>IF(RES_hhdet_in_tes!M4=0,"",RES_hhdet_in_tes!M4/RES_hhdet_in_fec!M4)</f>
        <v>0.73439947014712692</v>
      </c>
      <c r="N4" s="124">
        <f>IF(RES_hhdet_in_tes!N4=0,"",RES_hhdet_in_tes!N4/RES_hhdet_in_fec!N4)</f>
        <v>0.74106516553467727</v>
      </c>
      <c r="O4" s="124">
        <f>IF(RES_hhdet_in_tes!O4=0,"",RES_hhdet_in_tes!O4/RES_hhdet_in_fec!O4)</f>
        <v>0.74744309480958115</v>
      </c>
      <c r="P4" s="124" t="str">
        <f>IF(RES_hhdet_in_tes!P4=0,"",RES_hhdet_in_tes!P4/RES_hhdet_in_fec!P4)</f>
        <v/>
      </c>
      <c r="Q4" s="124" t="str">
        <f>IF(RES_hhdet_in_tes!Q4=0,"",RES_hhdet_in_tes!Q4/RES_hhdet_in_fec!Q4)</f>
        <v/>
      </c>
      <c r="R4" s="124" t="str">
        <f>IF(RES_hhdet_in_tes!R4=0,"",RES_hhdet_in_tes!R4/RES_hhdet_in_fec!R4)</f>
        <v/>
      </c>
      <c r="S4" s="124" t="str">
        <f>IF(RES_hhdet_in_tes!S4=0,"",RES_hhdet_in_tes!S4/RES_hhdet_in_fec!S4)</f>
        <v/>
      </c>
      <c r="T4" s="124" t="str">
        <f>IF(RES_hhdet_in_tes!T4=0,"",RES_hhdet_in_tes!T4/RES_hhdet_in_fec!T4)</f>
        <v/>
      </c>
      <c r="U4" s="124" t="str">
        <f>IF(RES_hhdet_in_tes!U4=0,"",RES_hhdet_in_tes!U4/RES_hhdet_in_fec!U4)</f>
        <v/>
      </c>
      <c r="V4" s="124" t="str">
        <f>IF(RES_hhdet_in_tes!V4=0,"",RES_hhdet_in_tes!V4/RES_hhdet_in_fec!V4)</f>
        <v/>
      </c>
      <c r="W4" s="124" t="str">
        <f>IF(RES_hhdet_in_tes!W4=0,"",RES_hhdet_in_tes!W4/RES_hhdet_in_fec!W4)</f>
        <v/>
      </c>
      <c r="DA4" s="130" t="s">
        <v>3588</v>
      </c>
    </row>
    <row r="5" spans="1:105" ht="12" customHeight="1" x14ac:dyDescent="0.25">
      <c r="A5" s="97" t="s">
        <v>51</v>
      </c>
      <c r="B5" s="111"/>
      <c r="C5" s="111" t="str">
        <f>IF(RES_hhdet_in_tes!C5=0,"",RES_hhdet_in_tes!C5/RES_hhdet_in_fec!C5)</f>
        <v/>
      </c>
      <c r="D5" s="111" t="str">
        <f>IF(RES_hhdet_in_tes!D5=0,"",RES_hhdet_in_tes!D5/RES_hhdet_in_fec!D5)</f>
        <v/>
      </c>
      <c r="E5" s="111" t="str">
        <f>IF(RES_hhdet_in_tes!E5=0,"",RES_hhdet_in_tes!E5/RES_hhdet_in_fec!E5)</f>
        <v/>
      </c>
      <c r="F5" s="111" t="str">
        <f>IF(RES_hhdet_in_tes!F5=0,"",RES_hhdet_in_tes!F5/RES_hhdet_in_fec!F5)</f>
        <v/>
      </c>
      <c r="G5" s="111" t="str">
        <f>IF(RES_hhdet_in_tes!G5=0,"",RES_hhdet_in_tes!G5/RES_hhdet_in_fec!G5)</f>
        <v/>
      </c>
      <c r="H5" s="111" t="str">
        <f>IF(RES_hhdet_in_tes!H5=0,"",RES_hhdet_in_tes!H5/RES_hhdet_in_fec!H5)</f>
        <v/>
      </c>
      <c r="I5" s="111" t="str">
        <f>IF(RES_hhdet_in_tes!I5=0,"",RES_hhdet_in_tes!I5/RES_hhdet_in_fec!I5)</f>
        <v/>
      </c>
      <c r="J5" s="111" t="str">
        <f>IF(RES_hhdet_in_tes!J5=0,"",RES_hhdet_in_tes!J5/RES_hhdet_in_fec!J5)</f>
        <v/>
      </c>
      <c r="K5" s="111" t="str">
        <f>IF(RES_hhdet_in_tes!K5=0,"",RES_hhdet_in_tes!K5/RES_hhdet_in_fec!K5)</f>
        <v/>
      </c>
      <c r="L5" s="111">
        <f>IF(RES_hhdet_in_tes!L5=0,"",RES_hhdet_in_tes!L5/RES_hhdet_in_fec!L5)</f>
        <v>0.72587711470793814</v>
      </c>
      <c r="M5" s="111">
        <f>IF(RES_hhdet_in_tes!M5=0,"",RES_hhdet_in_tes!M5/RES_hhdet_in_fec!M5)</f>
        <v>0.73276649439368602</v>
      </c>
      <c r="N5" s="111">
        <f>IF(RES_hhdet_in_tes!N5=0,"",RES_hhdet_in_tes!N5/RES_hhdet_in_fec!N5)</f>
        <v>0.73947361407486112</v>
      </c>
      <c r="O5" s="111">
        <f>IF(RES_hhdet_in_tes!O5=0,"",RES_hhdet_in_tes!O5/RES_hhdet_in_fec!O5)</f>
        <v>0.74589214909665602</v>
      </c>
      <c r="P5" s="111" t="str">
        <f>IF(RES_hhdet_in_tes!P5=0,"",RES_hhdet_in_tes!P5/RES_hhdet_in_fec!P5)</f>
        <v/>
      </c>
      <c r="Q5" s="111" t="str">
        <f>IF(RES_hhdet_in_tes!Q5=0,"",RES_hhdet_in_tes!Q5/RES_hhdet_in_fec!Q5)</f>
        <v/>
      </c>
      <c r="R5" s="111" t="str">
        <f>IF(RES_hhdet_in_tes!R5=0,"",RES_hhdet_in_tes!R5/RES_hhdet_in_fec!R5)</f>
        <v/>
      </c>
      <c r="S5" s="111" t="str">
        <f>IF(RES_hhdet_in_tes!S5=0,"",RES_hhdet_in_tes!S5/RES_hhdet_in_fec!S5)</f>
        <v/>
      </c>
      <c r="T5" s="111" t="str">
        <f>IF(RES_hhdet_in_tes!T5=0,"",RES_hhdet_in_tes!T5/RES_hhdet_in_fec!T5)</f>
        <v/>
      </c>
      <c r="U5" s="111" t="str">
        <f>IF(RES_hhdet_in_tes!U5=0,"",RES_hhdet_in_tes!U5/RES_hhdet_in_fec!U5)</f>
        <v/>
      </c>
      <c r="V5" s="111" t="str">
        <f>IF(RES_hhdet_in_tes!V5=0,"",RES_hhdet_in_tes!V5/RES_hhdet_in_fec!V5)</f>
        <v/>
      </c>
      <c r="W5" s="111" t="str">
        <f>IF(RES_hhdet_in_tes!W5=0,"",RES_hhdet_in_tes!W5/RES_hhdet_in_fec!W5)</f>
        <v/>
      </c>
      <c r="DA5" s="63" t="s">
        <v>3589</v>
      </c>
    </row>
    <row r="6" spans="1:105" ht="12" customHeight="1" x14ac:dyDescent="0.25">
      <c r="A6" s="97" t="s">
        <v>53</v>
      </c>
      <c r="B6" s="111"/>
      <c r="C6" s="111" t="str">
        <f>IF(RES_hhdet_in_tes!C6=0,"",RES_hhdet_in_tes!C6/RES_hhdet_in_fec!C6)</f>
        <v/>
      </c>
      <c r="D6" s="111" t="str">
        <f>IF(RES_hhdet_in_tes!D6=0,"",RES_hhdet_in_tes!D6/RES_hhdet_in_fec!D6)</f>
        <v/>
      </c>
      <c r="E6" s="111" t="str">
        <f>IF(RES_hhdet_in_tes!E6=0,"",RES_hhdet_in_tes!E6/RES_hhdet_in_fec!E6)</f>
        <v/>
      </c>
      <c r="F6" s="111" t="str">
        <f>IF(RES_hhdet_in_tes!F6=0,"",RES_hhdet_in_tes!F6/RES_hhdet_in_fec!F6)</f>
        <v/>
      </c>
      <c r="G6" s="111" t="str">
        <f>IF(RES_hhdet_in_tes!G6=0,"",RES_hhdet_in_tes!G6/RES_hhdet_in_fec!G6)</f>
        <v/>
      </c>
      <c r="H6" s="111" t="str">
        <f>IF(RES_hhdet_in_tes!H6=0,"",RES_hhdet_in_tes!H6/RES_hhdet_in_fec!H6)</f>
        <v/>
      </c>
      <c r="I6" s="111" t="str">
        <f>IF(RES_hhdet_in_tes!I6=0,"",RES_hhdet_in_tes!I6/RES_hhdet_in_fec!I6)</f>
        <v/>
      </c>
      <c r="J6" s="111" t="str">
        <f>IF(RES_hhdet_in_tes!J6=0,"",RES_hhdet_in_tes!J6/RES_hhdet_in_fec!J6)</f>
        <v/>
      </c>
      <c r="K6" s="111" t="str">
        <f>IF(RES_hhdet_in_tes!K6=0,"",RES_hhdet_in_tes!K6/RES_hhdet_in_fec!K6)</f>
        <v/>
      </c>
      <c r="L6" s="111">
        <f>IF(RES_hhdet_in_tes!L6=0,"",RES_hhdet_in_tes!L6/RES_hhdet_in_fec!L6)</f>
        <v>1</v>
      </c>
      <c r="M6" s="111">
        <f>IF(RES_hhdet_in_tes!M6=0,"",RES_hhdet_in_tes!M6/RES_hhdet_in_fec!M6)</f>
        <v>1</v>
      </c>
      <c r="N6" s="111">
        <f>IF(RES_hhdet_in_tes!N6=0,"",RES_hhdet_in_tes!N6/RES_hhdet_in_fec!N6)</f>
        <v>1</v>
      </c>
      <c r="O6" s="111">
        <f>IF(RES_hhdet_in_tes!O6=0,"",RES_hhdet_in_tes!O6/RES_hhdet_in_fec!O6)</f>
        <v>1</v>
      </c>
      <c r="P6" s="111" t="str">
        <f>IF(RES_hhdet_in_tes!P6=0,"",RES_hhdet_in_tes!P6/RES_hhdet_in_fec!P6)</f>
        <v/>
      </c>
      <c r="Q6" s="111" t="str">
        <f>IF(RES_hhdet_in_tes!Q6=0,"",RES_hhdet_in_tes!Q6/RES_hhdet_in_fec!Q6)</f>
        <v/>
      </c>
      <c r="R6" s="111" t="str">
        <f>IF(RES_hhdet_in_tes!R6=0,"",RES_hhdet_in_tes!R6/RES_hhdet_in_fec!R6)</f>
        <v/>
      </c>
      <c r="S6" s="111" t="str">
        <f>IF(RES_hhdet_in_tes!S6=0,"",RES_hhdet_in_tes!S6/RES_hhdet_in_fec!S6)</f>
        <v/>
      </c>
      <c r="T6" s="111" t="str">
        <f>IF(RES_hhdet_in_tes!T6=0,"",RES_hhdet_in_tes!T6/RES_hhdet_in_fec!T6)</f>
        <v/>
      </c>
      <c r="U6" s="111" t="str">
        <f>IF(RES_hhdet_in_tes!U6=0,"",RES_hhdet_in_tes!U6/RES_hhdet_in_fec!U6)</f>
        <v/>
      </c>
      <c r="V6" s="111" t="str">
        <f>IF(RES_hhdet_in_tes!V6=0,"",RES_hhdet_in_tes!V6/RES_hhdet_in_fec!V6)</f>
        <v/>
      </c>
      <c r="W6" s="111" t="str">
        <f>IF(RES_hhdet_in_tes!W6=0,"",RES_hhdet_in_tes!W6/RES_hhdet_in_fec!W6)</f>
        <v/>
      </c>
      <c r="DA6" s="63" t="s">
        <v>3590</v>
      </c>
    </row>
    <row r="7" spans="1:105" ht="12.95" customHeight="1" x14ac:dyDescent="0.25">
      <c r="A7" s="121" t="s">
        <v>92</v>
      </c>
      <c r="B7" s="124"/>
      <c r="C7" s="124" t="str">
        <f>IF(RES_hhdet_in_tes!C7=0,"",RES_hhdet_in_tes!C7/RES_hhdet_in_fec!C7)</f>
        <v/>
      </c>
      <c r="D7" s="124" t="str">
        <f>IF(RES_hhdet_in_tes!D7=0,"",RES_hhdet_in_tes!D7/RES_hhdet_in_fec!D7)</f>
        <v/>
      </c>
      <c r="E7" s="124" t="str">
        <f>IF(RES_hhdet_in_tes!E7=0,"",RES_hhdet_in_tes!E7/RES_hhdet_in_fec!E7)</f>
        <v/>
      </c>
      <c r="F7" s="124" t="str">
        <f>IF(RES_hhdet_in_tes!F7=0,"",RES_hhdet_in_tes!F7/RES_hhdet_in_fec!F7)</f>
        <v/>
      </c>
      <c r="G7" s="124" t="str">
        <f>IF(RES_hhdet_in_tes!G7=0,"",RES_hhdet_in_tes!G7/RES_hhdet_in_fec!G7)</f>
        <v/>
      </c>
      <c r="H7" s="124" t="str">
        <f>IF(RES_hhdet_in_tes!H7=0,"",RES_hhdet_in_tes!H7/RES_hhdet_in_fec!H7)</f>
        <v/>
      </c>
      <c r="I7" s="124" t="str">
        <f>IF(RES_hhdet_in_tes!I7=0,"",RES_hhdet_in_tes!I7/RES_hhdet_in_fec!I7)</f>
        <v/>
      </c>
      <c r="J7" s="124" t="str">
        <f>IF(RES_hhdet_in_tes!J7=0,"",RES_hhdet_in_tes!J7/RES_hhdet_in_fec!J7)</f>
        <v/>
      </c>
      <c r="K7" s="124" t="str">
        <f>IF(RES_hhdet_in_tes!K7=0,"",RES_hhdet_in_tes!K7/RES_hhdet_in_fec!K7)</f>
        <v/>
      </c>
      <c r="L7" s="124">
        <f>IF(RES_hhdet_in_tes!L7=0,"",RES_hhdet_in_tes!L7/RES_hhdet_in_fec!L7)</f>
        <v>3.1046262309059189</v>
      </c>
      <c r="M7" s="124">
        <f>IF(RES_hhdet_in_tes!M7=0,"",RES_hhdet_in_tes!M7/RES_hhdet_in_fec!M7)</f>
        <v>3.2105470850261599</v>
      </c>
      <c r="N7" s="124">
        <f>IF(RES_hhdet_in_tes!N7=0,"",RES_hhdet_in_tes!N7/RES_hhdet_in_fec!N7)</f>
        <v>3.3386209488207714</v>
      </c>
      <c r="O7" s="124">
        <f>IF(RES_hhdet_in_tes!O7=0,"",RES_hhdet_in_tes!O7/RES_hhdet_in_fec!O7)</f>
        <v>3.4915639366107811</v>
      </c>
      <c r="P7" s="124" t="str">
        <f>IF(RES_hhdet_in_tes!P7=0,"",RES_hhdet_in_tes!P7/RES_hhdet_in_fec!P7)</f>
        <v/>
      </c>
      <c r="Q7" s="124" t="str">
        <f>IF(RES_hhdet_in_tes!Q7=0,"",RES_hhdet_in_tes!Q7/RES_hhdet_in_fec!Q7)</f>
        <v/>
      </c>
      <c r="R7" s="124" t="str">
        <f>IF(RES_hhdet_in_tes!R7=0,"",RES_hhdet_in_tes!R7/RES_hhdet_in_fec!R7)</f>
        <v/>
      </c>
      <c r="S7" s="124" t="str">
        <f>IF(RES_hhdet_in_tes!S7=0,"",RES_hhdet_in_tes!S7/RES_hhdet_in_fec!S7)</f>
        <v/>
      </c>
      <c r="T7" s="124" t="str">
        <f>IF(RES_hhdet_in_tes!T7=0,"",RES_hhdet_in_tes!T7/RES_hhdet_in_fec!T7)</f>
        <v/>
      </c>
      <c r="U7" s="124" t="str">
        <f>IF(RES_hhdet_in_tes!U7=0,"",RES_hhdet_in_tes!U7/RES_hhdet_in_fec!U7)</f>
        <v/>
      </c>
      <c r="V7" s="124" t="str">
        <f>IF(RES_hhdet_in_tes!V7=0,"",RES_hhdet_in_tes!V7/RES_hhdet_in_fec!V7)</f>
        <v/>
      </c>
      <c r="W7" s="124" t="str">
        <f>IF(RES_hhdet_in_tes!W7=0,"",RES_hhdet_in_tes!W7/RES_hhdet_in_fec!W7)</f>
        <v/>
      </c>
      <c r="DA7" s="130" t="s">
        <v>3591</v>
      </c>
    </row>
    <row r="8" spans="1:105" ht="12" customHeight="1" x14ac:dyDescent="0.25">
      <c r="A8" s="97" t="s">
        <v>53</v>
      </c>
      <c r="B8" s="111"/>
      <c r="C8" s="111" t="str">
        <f>IF(RES_hhdet_in_tes!C8=0,"",RES_hhdet_in_tes!C8/RES_hhdet_in_fec!C8)</f>
        <v/>
      </c>
      <c r="D8" s="111" t="str">
        <f>IF(RES_hhdet_in_tes!D8=0,"",RES_hhdet_in_tes!D8/RES_hhdet_in_fec!D8)</f>
        <v/>
      </c>
      <c r="E8" s="111" t="str">
        <f>IF(RES_hhdet_in_tes!E8=0,"",RES_hhdet_in_tes!E8/RES_hhdet_in_fec!E8)</f>
        <v/>
      </c>
      <c r="F8" s="111" t="str">
        <f>IF(RES_hhdet_in_tes!F8=0,"",RES_hhdet_in_tes!F8/RES_hhdet_in_fec!F8)</f>
        <v/>
      </c>
      <c r="G8" s="111" t="str">
        <f>IF(RES_hhdet_in_tes!G8=0,"",RES_hhdet_in_tes!G8/RES_hhdet_in_fec!G8)</f>
        <v/>
      </c>
      <c r="H8" s="111" t="str">
        <f>IF(RES_hhdet_in_tes!H8=0,"",RES_hhdet_in_tes!H8/RES_hhdet_in_fec!H8)</f>
        <v/>
      </c>
      <c r="I8" s="111" t="str">
        <f>IF(RES_hhdet_in_tes!I8=0,"",RES_hhdet_in_tes!I8/RES_hhdet_in_fec!I8)</f>
        <v/>
      </c>
      <c r="J8" s="111" t="str">
        <f>IF(RES_hhdet_in_tes!J8=0,"",RES_hhdet_in_tes!J8/RES_hhdet_in_fec!J8)</f>
        <v/>
      </c>
      <c r="K8" s="111" t="str">
        <f>IF(RES_hhdet_in_tes!K8=0,"",RES_hhdet_in_tes!K8/RES_hhdet_in_fec!K8)</f>
        <v/>
      </c>
      <c r="L8" s="111">
        <f>IF(RES_hhdet_in_tes!L8=0,"",RES_hhdet_in_tes!L8/RES_hhdet_in_fec!L8)</f>
        <v>3.1046262309059189</v>
      </c>
      <c r="M8" s="111">
        <f>IF(RES_hhdet_in_tes!M8=0,"",RES_hhdet_in_tes!M8/RES_hhdet_in_fec!M8)</f>
        <v>3.2105470850261599</v>
      </c>
      <c r="N8" s="111">
        <f>IF(RES_hhdet_in_tes!N8=0,"",RES_hhdet_in_tes!N8/RES_hhdet_in_fec!N8)</f>
        <v>3.3386209488207714</v>
      </c>
      <c r="O8" s="111">
        <f>IF(RES_hhdet_in_tes!O8=0,"",RES_hhdet_in_tes!O8/RES_hhdet_in_fec!O8)</f>
        <v>3.4915639366107811</v>
      </c>
      <c r="P8" s="111" t="str">
        <f>IF(RES_hhdet_in_tes!P8=0,"",RES_hhdet_in_tes!P8/RES_hhdet_in_fec!P8)</f>
        <v/>
      </c>
      <c r="Q8" s="111" t="str">
        <f>IF(RES_hhdet_in_tes!Q8=0,"",RES_hhdet_in_tes!Q8/RES_hhdet_in_fec!Q8)</f>
        <v/>
      </c>
      <c r="R8" s="111" t="str">
        <f>IF(RES_hhdet_in_tes!R8=0,"",RES_hhdet_in_tes!R8/RES_hhdet_in_fec!R8)</f>
        <v/>
      </c>
      <c r="S8" s="111" t="str">
        <f>IF(RES_hhdet_in_tes!S8=0,"",RES_hhdet_in_tes!S8/RES_hhdet_in_fec!S8)</f>
        <v/>
      </c>
      <c r="T8" s="111" t="str">
        <f>IF(RES_hhdet_in_tes!T8=0,"",RES_hhdet_in_tes!T8/RES_hhdet_in_fec!T8)</f>
        <v/>
      </c>
      <c r="U8" s="111" t="str">
        <f>IF(RES_hhdet_in_tes!U8=0,"",RES_hhdet_in_tes!U8/RES_hhdet_in_fec!U8)</f>
        <v/>
      </c>
      <c r="V8" s="111" t="str">
        <f>IF(RES_hhdet_in_tes!V8=0,"",RES_hhdet_in_tes!V8/RES_hhdet_in_fec!V8)</f>
        <v/>
      </c>
      <c r="W8" s="111" t="str">
        <f>IF(RES_hhdet_in_tes!W8=0,"",RES_hhdet_in_tes!W8/RES_hhdet_in_fec!W8)</f>
        <v/>
      </c>
      <c r="DA8" s="63" t="s">
        <v>3592</v>
      </c>
    </row>
    <row r="9" spans="1:105" ht="12" customHeight="1" x14ac:dyDescent="0.25">
      <c r="A9" s="121" t="s">
        <v>55</v>
      </c>
      <c r="B9" s="124"/>
      <c r="C9" s="124" t="str">
        <f>IF(RES_hhdet_in_tes!C9=0,"",RES_hhdet_in_tes!C9/RES_hhdet_in_fec!C9)</f>
        <v/>
      </c>
      <c r="D9" s="124" t="str">
        <f>IF(RES_hhdet_in_tes!D9=0,"",RES_hhdet_in_tes!D9/RES_hhdet_in_fec!D9)</f>
        <v/>
      </c>
      <c r="E9" s="124" t="str">
        <f>IF(RES_hhdet_in_tes!E9=0,"",RES_hhdet_in_tes!E9/RES_hhdet_in_fec!E9)</f>
        <v/>
      </c>
      <c r="F9" s="124" t="str">
        <f>IF(RES_hhdet_in_tes!F9=0,"",RES_hhdet_in_tes!F9/RES_hhdet_in_fec!F9)</f>
        <v/>
      </c>
      <c r="G9" s="124" t="str">
        <f>IF(RES_hhdet_in_tes!G9=0,"",RES_hhdet_in_tes!G9/RES_hhdet_in_fec!G9)</f>
        <v/>
      </c>
      <c r="H9" s="124" t="str">
        <f>IF(RES_hhdet_in_tes!H9=0,"",RES_hhdet_in_tes!H9/RES_hhdet_in_fec!H9)</f>
        <v/>
      </c>
      <c r="I9" s="124" t="str">
        <f>IF(RES_hhdet_in_tes!I9=0,"",RES_hhdet_in_tes!I9/RES_hhdet_in_fec!I9)</f>
        <v/>
      </c>
      <c r="J9" s="124" t="str">
        <f>IF(RES_hhdet_in_tes!J9=0,"",RES_hhdet_in_tes!J9/RES_hhdet_in_fec!J9)</f>
        <v/>
      </c>
      <c r="K9" s="124" t="str">
        <f>IF(RES_hhdet_in_tes!K9=0,"",RES_hhdet_in_tes!K9/RES_hhdet_in_fec!K9)</f>
        <v/>
      </c>
      <c r="L9" s="124">
        <f>IF(RES_hhdet_in_tes!L9=0,"",RES_hhdet_in_tes!L9/RES_hhdet_in_fec!L9)</f>
        <v>0.77191032204531196</v>
      </c>
      <c r="M9" s="124">
        <f>IF(RES_hhdet_in_tes!M9=0,"",RES_hhdet_in_tes!M9/RES_hhdet_in_fec!M9)</f>
        <v>0.77873367609995037</v>
      </c>
      <c r="N9" s="124">
        <f>IF(RES_hhdet_in_tes!N9=0,"",RES_hhdet_in_tes!N9/RES_hhdet_in_fec!N9)</f>
        <v>0.78847791733149375</v>
      </c>
      <c r="O9" s="124">
        <f>IF(RES_hhdet_in_tes!O9=0,"",RES_hhdet_in_tes!O9/RES_hhdet_in_fec!O9)</f>
        <v>0.79954922593719058</v>
      </c>
      <c r="P9" s="124" t="str">
        <f>IF(RES_hhdet_in_tes!P9=0,"",RES_hhdet_in_tes!P9/RES_hhdet_in_fec!P9)</f>
        <v/>
      </c>
      <c r="Q9" s="124" t="str">
        <f>IF(RES_hhdet_in_tes!Q9=0,"",RES_hhdet_in_tes!Q9/RES_hhdet_in_fec!Q9)</f>
        <v/>
      </c>
      <c r="R9" s="124" t="str">
        <f>IF(RES_hhdet_in_tes!R9=0,"",RES_hhdet_in_tes!R9/RES_hhdet_in_fec!R9)</f>
        <v/>
      </c>
      <c r="S9" s="124" t="str">
        <f>IF(RES_hhdet_in_tes!S9=0,"",RES_hhdet_in_tes!S9/RES_hhdet_in_fec!S9)</f>
        <v/>
      </c>
      <c r="T9" s="124" t="str">
        <f>IF(RES_hhdet_in_tes!T9=0,"",RES_hhdet_in_tes!T9/RES_hhdet_in_fec!T9)</f>
        <v/>
      </c>
      <c r="U9" s="124" t="str">
        <f>IF(RES_hhdet_in_tes!U9=0,"",RES_hhdet_in_tes!U9/RES_hhdet_in_fec!U9)</f>
        <v/>
      </c>
      <c r="V9" s="124" t="str">
        <f>IF(RES_hhdet_in_tes!V9=0,"",RES_hhdet_in_tes!V9/RES_hhdet_in_fec!V9)</f>
        <v/>
      </c>
      <c r="W9" s="124" t="str">
        <f>IF(RES_hhdet_in_tes!W9=0,"",RES_hhdet_in_tes!W9/RES_hhdet_in_fec!W9)</f>
        <v/>
      </c>
      <c r="DA9" s="130" t="s">
        <v>3593</v>
      </c>
    </row>
    <row r="10" spans="1:105" ht="12" customHeight="1" x14ac:dyDescent="0.25">
      <c r="A10" s="97" t="s">
        <v>143</v>
      </c>
      <c r="B10" s="111"/>
      <c r="C10" s="111" t="str">
        <f>IF(RES_hhdet_in_tes!C10=0,"",RES_hhdet_in_tes!C10/RES_hhdet_in_fec!C10)</f>
        <v/>
      </c>
      <c r="D10" s="111" t="str">
        <f>IF(RES_hhdet_in_tes!D10=0,"",RES_hhdet_in_tes!D10/RES_hhdet_in_fec!D10)</f>
        <v/>
      </c>
      <c r="E10" s="111" t="str">
        <f>IF(RES_hhdet_in_tes!E10=0,"",RES_hhdet_in_tes!E10/RES_hhdet_in_fec!E10)</f>
        <v/>
      </c>
      <c r="F10" s="111" t="str">
        <f>IF(RES_hhdet_in_tes!F10=0,"",RES_hhdet_in_tes!F10/RES_hhdet_in_fec!F10)</f>
        <v/>
      </c>
      <c r="G10" s="111" t="str">
        <f>IF(RES_hhdet_in_tes!G10=0,"",RES_hhdet_in_tes!G10/RES_hhdet_in_fec!G10)</f>
        <v/>
      </c>
      <c r="H10" s="111" t="str">
        <f>IF(RES_hhdet_in_tes!H10=0,"",RES_hhdet_in_tes!H10/RES_hhdet_in_fec!H10)</f>
        <v/>
      </c>
      <c r="I10" s="111" t="str">
        <f>IF(RES_hhdet_in_tes!I10=0,"",RES_hhdet_in_tes!I10/RES_hhdet_in_fec!I10)</f>
        <v/>
      </c>
      <c r="J10" s="111" t="str">
        <f>IF(RES_hhdet_in_tes!J10=0,"",RES_hhdet_in_tes!J10/RES_hhdet_in_fec!J10)</f>
        <v/>
      </c>
      <c r="K10" s="111" t="str">
        <f>IF(RES_hhdet_in_tes!K10=0,"",RES_hhdet_in_tes!K10/RES_hhdet_in_fec!K10)</f>
        <v/>
      </c>
      <c r="L10" s="111">
        <f>IF(RES_hhdet_in_tes!L10=0,"",RES_hhdet_in_tes!L10/RES_hhdet_in_fec!L10)</f>
        <v>0.76763037144783297</v>
      </c>
      <c r="M10" s="111">
        <f>IF(RES_hhdet_in_tes!M10=0,"",RES_hhdet_in_tes!M10/RES_hhdet_in_fec!M10)</f>
        <v>0.77431897854995924</v>
      </c>
      <c r="N10" s="111">
        <f>IF(RES_hhdet_in_tes!N10=0,"",RES_hhdet_in_tes!N10/RES_hhdet_in_fec!N10)</f>
        <v>0.78083063712890532</v>
      </c>
      <c r="O10" s="111">
        <f>IF(RES_hhdet_in_tes!O10=0,"",RES_hhdet_in_tes!O10/RES_hhdet_in_fec!O10)</f>
        <v>0.78706212107815465</v>
      </c>
      <c r="P10" s="111" t="str">
        <f>IF(RES_hhdet_in_tes!P10=0,"",RES_hhdet_in_tes!P10/RES_hhdet_in_fec!P10)</f>
        <v/>
      </c>
      <c r="Q10" s="111" t="str">
        <f>IF(RES_hhdet_in_tes!Q10=0,"",RES_hhdet_in_tes!Q10/RES_hhdet_in_fec!Q10)</f>
        <v/>
      </c>
      <c r="R10" s="111" t="str">
        <f>IF(RES_hhdet_in_tes!R10=0,"",RES_hhdet_in_tes!R10/RES_hhdet_in_fec!R10)</f>
        <v/>
      </c>
      <c r="S10" s="111" t="str">
        <f>IF(RES_hhdet_in_tes!S10=0,"",RES_hhdet_in_tes!S10/RES_hhdet_in_fec!S10)</f>
        <v/>
      </c>
      <c r="T10" s="111" t="str">
        <f>IF(RES_hhdet_in_tes!T10=0,"",RES_hhdet_in_tes!T10/RES_hhdet_in_fec!T10)</f>
        <v/>
      </c>
      <c r="U10" s="111" t="str">
        <f>IF(RES_hhdet_in_tes!U10=0,"",RES_hhdet_in_tes!U10/RES_hhdet_in_fec!U10)</f>
        <v/>
      </c>
      <c r="V10" s="111" t="str">
        <f>IF(RES_hhdet_in_tes!V10=0,"",RES_hhdet_in_tes!V10/RES_hhdet_in_fec!V10)</f>
        <v/>
      </c>
      <c r="W10" s="111" t="str">
        <f>IF(RES_hhdet_in_tes!W10=0,"",RES_hhdet_in_tes!W10/RES_hhdet_in_fec!W10)</f>
        <v/>
      </c>
      <c r="DA10" s="63" t="s">
        <v>3594</v>
      </c>
    </row>
    <row r="11" spans="1:105" ht="12" customHeight="1" x14ac:dyDescent="0.25">
      <c r="A11" s="97" t="s">
        <v>124</v>
      </c>
      <c r="B11" s="111"/>
      <c r="C11" s="111" t="str">
        <f>IF(RES_hhdet_in_tes!C11=0,"",RES_hhdet_in_tes!C11/RES_hhdet_in_fec!C11)</f>
        <v/>
      </c>
      <c r="D11" s="111" t="str">
        <f>IF(RES_hhdet_in_tes!D11=0,"",RES_hhdet_in_tes!D11/RES_hhdet_in_fec!D11)</f>
        <v/>
      </c>
      <c r="E11" s="111" t="str">
        <f>IF(RES_hhdet_in_tes!E11=0,"",RES_hhdet_in_tes!E11/RES_hhdet_in_fec!E11)</f>
        <v/>
      </c>
      <c r="F11" s="111" t="str">
        <f>IF(RES_hhdet_in_tes!F11=0,"",RES_hhdet_in_tes!F11/RES_hhdet_in_fec!F11)</f>
        <v/>
      </c>
      <c r="G11" s="111" t="str">
        <f>IF(RES_hhdet_in_tes!G11=0,"",RES_hhdet_in_tes!G11/RES_hhdet_in_fec!G11)</f>
        <v/>
      </c>
      <c r="H11" s="111" t="str">
        <f>IF(RES_hhdet_in_tes!H11=0,"",RES_hhdet_in_tes!H11/RES_hhdet_in_fec!H11)</f>
        <v/>
      </c>
      <c r="I11" s="111" t="str">
        <f>IF(RES_hhdet_in_tes!I11=0,"",RES_hhdet_in_tes!I11/RES_hhdet_in_fec!I11)</f>
        <v/>
      </c>
      <c r="J11" s="111" t="str">
        <f>IF(RES_hhdet_in_tes!J11=0,"",RES_hhdet_in_tes!J11/RES_hhdet_in_fec!J11)</f>
        <v/>
      </c>
      <c r="K11" s="111" t="str">
        <f>IF(RES_hhdet_in_tes!K11=0,"",RES_hhdet_in_tes!K11/RES_hhdet_in_fec!K11)</f>
        <v/>
      </c>
      <c r="L11" s="111">
        <f>IF(RES_hhdet_in_tes!L11=0,"",RES_hhdet_in_tes!L11/RES_hhdet_in_fec!L11)</f>
        <v>0.64740080778716402</v>
      </c>
      <c r="M11" s="111">
        <f>IF(RES_hhdet_in_tes!M11=0,"",RES_hhdet_in_tes!M11/RES_hhdet_in_fec!M11)</f>
        <v>0.65700594566459503</v>
      </c>
      <c r="N11" s="111">
        <f>IF(RES_hhdet_in_tes!N11=0,"",RES_hhdet_in_tes!N11/RES_hhdet_in_fec!N11)</f>
        <v>0.67302004515374625</v>
      </c>
      <c r="O11" s="111">
        <f>IF(RES_hhdet_in_tes!O11=0,"",RES_hhdet_in_tes!O11/RES_hhdet_in_fec!O11)</f>
        <v>0.69658730113657641</v>
      </c>
      <c r="P11" s="111" t="str">
        <f>IF(RES_hhdet_in_tes!P11=0,"",RES_hhdet_in_tes!P11/RES_hhdet_in_fec!P11)</f>
        <v/>
      </c>
      <c r="Q11" s="111" t="str">
        <f>IF(RES_hhdet_in_tes!Q11=0,"",RES_hhdet_in_tes!Q11/RES_hhdet_in_fec!Q11)</f>
        <v/>
      </c>
      <c r="R11" s="111" t="str">
        <f>IF(RES_hhdet_in_tes!R11=0,"",RES_hhdet_in_tes!R11/RES_hhdet_in_fec!R11)</f>
        <v/>
      </c>
      <c r="S11" s="111" t="str">
        <f>IF(RES_hhdet_in_tes!S11=0,"",RES_hhdet_in_tes!S11/RES_hhdet_in_fec!S11)</f>
        <v/>
      </c>
      <c r="T11" s="111" t="str">
        <f>IF(RES_hhdet_in_tes!T11=0,"",RES_hhdet_in_tes!T11/RES_hhdet_in_fec!T11)</f>
        <v/>
      </c>
      <c r="U11" s="111" t="str">
        <f>IF(RES_hhdet_in_tes!U11=0,"",RES_hhdet_in_tes!U11/RES_hhdet_in_fec!U11)</f>
        <v/>
      </c>
      <c r="V11" s="111" t="str">
        <f>IF(RES_hhdet_in_tes!V11=0,"",RES_hhdet_in_tes!V11/RES_hhdet_in_fec!V11)</f>
        <v/>
      </c>
      <c r="W11" s="111" t="str">
        <f>IF(RES_hhdet_in_tes!W11=0,"",RES_hhdet_in_tes!W11/RES_hhdet_in_fec!W11)</f>
        <v/>
      </c>
      <c r="DA11" s="63" t="s">
        <v>3595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 t="str">
        <f>IF(RES_hhdet_in_tes!F12=0,"",RES_hhdet_in_tes!F12/RES_hhdet_in_fec!F12)</f>
        <v/>
      </c>
      <c r="G12" s="111" t="str">
        <f>IF(RES_hhdet_in_tes!G12=0,"",RES_hhdet_in_tes!G12/RES_hhdet_in_fec!G12)</f>
        <v/>
      </c>
      <c r="H12" s="111" t="str">
        <f>IF(RES_hhdet_in_tes!H12=0,"",RES_hhdet_in_tes!H12/RES_hhdet_in_fec!H12)</f>
        <v/>
      </c>
      <c r="I12" s="111" t="str">
        <f>IF(RES_hhdet_in_tes!I12=0,"",RES_hhdet_in_tes!I12/RES_hhdet_in_fec!I12)</f>
        <v/>
      </c>
      <c r="J12" s="111" t="str">
        <f>IF(RES_hhdet_in_tes!J12=0,"",RES_hhdet_in_tes!J12/RES_hhdet_in_fec!J12)</f>
        <v/>
      </c>
      <c r="K12" s="111" t="str">
        <f>IF(RES_hhdet_in_tes!K12=0,"",RES_hhdet_in_tes!K12/RES_hhdet_in_fec!K12)</f>
        <v/>
      </c>
      <c r="L12" s="111" t="str">
        <f>IF(RES_hhdet_in_tes!L12=0,"",RES_hhdet_in_tes!L12/RES_hhdet_in_fec!L12)</f>
        <v/>
      </c>
      <c r="M12" s="111" t="str">
        <f>IF(RES_hhdet_in_tes!M12=0,"",RES_hhdet_in_tes!M12/RES_hhdet_in_fec!M12)</f>
        <v/>
      </c>
      <c r="N12" s="111" t="str">
        <f>IF(RES_hhdet_in_tes!N12=0,"",RES_hhdet_in_tes!N12/RES_hhdet_in_fec!N12)</f>
        <v/>
      </c>
      <c r="O12" s="111" t="str">
        <f>IF(RES_hhdet_in_tes!O12=0,"",RES_hhdet_in_tes!O12/RES_hhdet_in_fec!O12)</f>
        <v/>
      </c>
      <c r="P12" s="111" t="str">
        <f>IF(RES_hhdet_in_tes!P12=0,"",RES_hhdet_in_tes!P12/RES_hhdet_in_fec!P12)</f>
        <v/>
      </c>
      <c r="Q12" s="111" t="str">
        <f>IF(RES_hhdet_in_tes!Q12=0,"",RES_hhdet_in_tes!Q12/RES_hhdet_in_fec!Q12)</f>
        <v/>
      </c>
      <c r="R12" s="111" t="str">
        <f>IF(RES_hhdet_in_tes!R12=0,"",RES_hhdet_in_tes!R12/RES_hhdet_in_fec!R12)</f>
        <v/>
      </c>
      <c r="S12" s="111" t="str">
        <f>IF(RES_hhdet_in_tes!S12=0,"",RES_hhdet_in_tes!S12/RES_hhdet_in_fec!S12)</f>
        <v/>
      </c>
      <c r="T12" s="111" t="str">
        <f>IF(RES_hhdet_in_tes!T12=0,"",RES_hhdet_in_tes!T12/RES_hhdet_in_fec!T12)</f>
        <v/>
      </c>
      <c r="U12" s="111" t="str">
        <f>IF(RES_hhdet_in_tes!U12=0,"",RES_hhdet_in_tes!U12/RES_hhdet_in_fec!U12)</f>
        <v/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DA12" s="63" t="s">
        <v>3596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 t="str">
        <f>IF(RES_hhdet_in_tes!F13=0,"",RES_hhdet_in_tes!F13/RES_hhdet_in_fec!F13)</f>
        <v/>
      </c>
      <c r="G13" s="112" t="str">
        <f>IF(RES_hhdet_in_tes!G13=0,"",RES_hhdet_in_tes!G13/RES_hhdet_in_fec!G13)</f>
        <v/>
      </c>
      <c r="H13" s="112" t="str">
        <f>IF(RES_hhdet_in_tes!H13=0,"",RES_hhdet_in_tes!H13/RES_hhdet_in_fec!H13)</f>
        <v/>
      </c>
      <c r="I13" s="112" t="str">
        <f>IF(RES_hhdet_in_tes!I13=0,"",RES_hhdet_in_tes!I13/RES_hhdet_in_fec!I13)</f>
        <v/>
      </c>
      <c r="J13" s="112" t="str">
        <f>IF(RES_hhdet_in_tes!J13=0,"",RES_hhdet_in_tes!J13/RES_hhdet_in_fec!J13)</f>
        <v/>
      </c>
      <c r="K13" s="112" t="str">
        <f>IF(RES_hhdet_in_tes!K13=0,"",RES_hhdet_in_tes!K13/RES_hhdet_in_fec!K13)</f>
        <v/>
      </c>
      <c r="L13" s="112" t="str">
        <f>IF(RES_hhdet_in_tes!L13=0,"",RES_hhdet_in_tes!L13/RES_hhdet_in_fec!L13)</f>
        <v/>
      </c>
      <c r="M13" s="112" t="str">
        <f>IF(RES_hhdet_in_tes!M13=0,"",RES_hhdet_in_tes!M13/RES_hhdet_in_fec!M13)</f>
        <v/>
      </c>
      <c r="N13" s="112" t="str">
        <f>IF(RES_hhdet_in_tes!N13=0,"",RES_hhdet_in_tes!N13/RES_hhdet_in_fec!N13)</f>
        <v/>
      </c>
      <c r="O13" s="112" t="str">
        <f>IF(RES_hhdet_in_tes!O13=0,"",RES_hhdet_in_tes!O13/RES_hhdet_in_fec!O13)</f>
        <v/>
      </c>
      <c r="P13" s="112" t="str">
        <f>IF(RES_hhdet_in_tes!P13=0,"",RES_hhdet_in_tes!P13/RES_hhdet_in_fec!P13)</f>
        <v/>
      </c>
      <c r="Q13" s="112" t="str">
        <f>IF(RES_hhdet_in_tes!Q13=0,"",RES_hhdet_in_tes!Q13/RES_hhdet_in_fec!Q13)</f>
        <v/>
      </c>
      <c r="R13" s="112" t="str">
        <f>IF(RES_hhdet_in_tes!R13=0,"",RES_hhdet_in_tes!R13/RES_hhdet_in_fec!R13)</f>
        <v/>
      </c>
      <c r="S13" s="112" t="str">
        <f>IF(RES_hhdet_in_tes!S13=0,"",RES_hhdet_in_tes!S13/RES_hhdet_in_fec!S13)</f>
        <v/>
      </c>
      <c r="T13" s="112" t="str">
        <f>IF(RES_hhdet_in_tes!T13=0,"",RES_hhdet_in_tes!T13/RES_hhdet_in_fec!T13)</f>
        <v/>
      </c>
      <c r="U13" s="112" t="str">
        <f>IF(RES_hhdet_in_tes!U13=0,"",RES_hhdet_in_tes!U13/RES_hhdet_in_fec!U13)</f>
        <v/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DA13" s="131" t="s">
        <v>3597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 t="str">
        <f>IF(RES_hhdet_in_tes!F14=0,"",RES_hhdet_in_tes!F14/RES_hhdet_in_fec!F14)</f>
        <v/>
      </c>
      <c r="G14" s="113" t="str">
        <f>IF(RES_hhdet_in_tes!G14=0,"",RES_hhdet_in_tes!G14/RES_hhdet_in_fec!G14)</f>
        <v/>
      </c>
      <c r="H14" s="113" t="str">
        <f>IF(RES_hhdet_in_tes!H14=0,"",RES_hhdet_in_tes!H14/RES_hhdet_in_fec!H14)</f>
        <v/>
      </c>
      <c r="I14" s="113" t="str">
        <f>IF(RES_hhdet_in_tes!I14=0,"",RES_hhdet_in_tes!I14/RES_hhdet_in_fec!I14)</f>
        <v/>
      </c>
      <c r="J14" s="113" t="str">
        <f>IF(RES_hhdet_in_tes!J14=0,"",RES_hhdet_in_tes!J14/RES_hhdet_in_fec!J14)</f>
        <v/>
      </c>
      <c r="K14" s="113" t="str">
        <f>IF(RES_hhdet_in_tes!K14=0,"",RES_hhdet_in_tes!K14/RES_hhdet_in_fec!K14)</f>
        <v/>
      </c>
      <c r="L14" s="113" t="str">
        <f>IF(RES_hhdet_in_tes!L14=0,"",RES_hhdet_in_tes!L14/RES_hhdet_in_fec!L14)</f>
        <v/>
      </c>
      <c r="M14" s="113" t="str">
        <f>IF(RES_hhdet_in_tes!M14=0,"",RES_hhdet_in_tes!M14/RES_hhdet_in_fec!M14)</f>
        <v/>
      </c>
      <c r="N14" s="113" t="str">
        <f>IF(RES_hhdet_in_tes!N14=0,"",RES_hhdet_in_tes!N14/RES_hhdet_in_fec!N14)</f>
        <v/>
      </c>
      <c r="O14" s="113" t="str">
        <f>IF(RES_hhdet_in_tes!O14=0,"",RES_hhdet_in_tes!O14/RES_hhdet_in_fec!O14)</f>
        <v/>
      </c>
      <c r="P14" s="113" t="str">
        <f>IF(RES_hhdet_in_tes!P14=0,"",RES_hhdet_in_tes!P14/RES_hhdet_in_fec!P14)</f>
        <v/>
      </c>
      <c r="Q14" s="113" t="str">
        <f>IF(RES_hhdet_in_tes!Q14=0,"",RES_hhdet_in_tes!Q14/RES_hhdet_in_fec!Q14)</f>
        <v/>
      </c>
      <c r="R14" s="113" t="str">
        <f>IF(RES_hhdet_in_tes!R14=0,"",RES_hhdet_in_tes!R14/RES_hhdet_in_fec!R14)</f>
        <v/>
      </c>
      <c r="S14" s="113" t="str">
        <f>IF(RES_hhdet_in_tes!S14=0,"",RES_hhdet_in_tes!S14/RES_hhdet_in_fec!S14)</f>
        <v/>
      </c>
      <c r="T14" s="113" t="str">
        <f>IF(RES_hhdet_in_tes!T14=0,"",RES_hhdet_in_tes!T14/RES_hhdet_in_fec!T14)</f>
        <v/>
      </c>
      <c r="U14" s="113" t="str">
        <f>IF(RES_hhdet_in_tes!U14=0,"",RES_hhdet_in_tes!U14/RES_hhdet_in_fec!U14)</f>
        <v/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DA14" s="132" t="s">
        <v>3598</v>
      </c>
    </row>
    <row r="15" spans="1:105" ht="12" customHeight="1" x14ac:dyDescent="0.25">
      <c r="A15" s="106" t="s">
        <v>122</v>
      </c>
      <c r="B15" s="112"/>
      <c r="C15" s="112" t="str">
        <f>IF(RES_hhdet_in_tes!C15=0,"",RES_hhdet_in_tes!C15/RES_hhdet_in_fec!C15)</f>
        <v/>
      </c>
      <c r="D15" s="112" t="str">
        <f>IF(RES_hhdet_in_tes!D15=0,"",RES_hhdet_in_tes!D15/RES_hhdet_in_fec!D15)</f>
        <v/>
      </c>
      <c r="E15" s="112" t="str">
        <f>IF(RES_hhdet_in_tes!E15=0,"",RES_hhdet_in_tes!E15/RES_hhdet_in_fec!E15)</f>
        <v/>
      </c>
      <c r="F15" s="112" t="str">
        <f>IF(RES_hhdet_in_tes!F15=0,"",RES_hhdet_in_tes!F15/RES_hhdet_in_fec!F15)</f>
        <v/>
      </c>
      <c r="G15" s="112" t="str">
        <f>IF(RES_hhdet_in_tes!G15=0,"",RES_hhdet_in_tes!G15/RES_hhdet_in_fec!G15)</f>
        <v/>
      </c>
      <c r="H15" s="112" t="str">
        <f>IF(RES_hhdet_in_tes!H15=0,"",RES_hhdet_in_tes!H15/RES_hhdet_in_fec!H15)</f>
        <v/>
      </c>
      <c r="I15" s="112" t="str">
        <f>IF(RES_hhdet_in_tes!I15=0,"",RES_hhdet_in_tes!I15/RES_hhdet_in_fec!I15)</f>
        <v/>
      </c>
      <c r="J15" s="112" t="str">
        <f>IF(RES_hhdet_in_tes!J15=0,"",RES_hhdet_in_tes!J15/RES_hhdet_in_fec!J15)</f>
        <v/>
      </c>
      <c r="K15" s="112" t="str">
        <f>IF(RES_hhdet_in_tes!K15=0,"",RES_hhdet_in_tes!K15/RES_hhdet_in_fec!K15)</f>
        <v/>
      </c>
      <c r="L15" s="112">
        <f>IF(RES_hhdet_in_tes!L15=0,"",RES_hhdet_in_tes!L15/RES_hhdet_in_fec!L15)</f>
        <v>0.71181936883496011</v>
      </c>
      <c r="M15" s="112">
        <f>IF(RES_hhdet_in_tes!M15=0,"",RES_hhdet_in_tes!M15/RES_hhdet_in_fec!M15)</f>
        <v>0.71547748570050085</v>
      </c>
      <c r="N15" s="112">
        <f>IF(RES_hhdet_in_tes!N15=0,"",RES_hhdet_in_tes!N15/RES_hhdet_in_fec!N15)</f>
        <v>0.72138863623218441</v>
      </c>
      <c r="O15" s="112">
        <f>IF(RES_hhdet_in_tes!O15=0,"",RES_hhdet_in_tes!O15/RES_hhdet_in_fec!O15)</f>
        <v>0.73034153134824509</v>
      </c>
      <c r="P15" s="112" t="str">
        <f>IF(RES_hhdet_in_tes!P15=0,"",RES_hhdet_in_tes!P15/RES_hhdet_in_fec!P15)</f>
        <v/>
      </c>
      <c r="Q15" s="112" t="str">
        <f>IF(RES_hhdet_in_tes!Q15=0,"",RES_hhdet_in_tes!Q15/RES_hhdet_in_fec!Q15)</f>
        <v/>
      </c>
      <c r="R15" s="112" t="str">
        <f>IF(RES_hhdet_in_tes!R15=0,"",RES_hhdet_in_tes!R15/RES_hhdet_in_fec!R15)</f>
        <v/>
      </c>
      <c r="S15" s="112" t="str">
        <f>IF(RES_hhdet_in_tes!S15=0,"",RES_hhdet_in_tes!S15/RES_hhdet_in_fec!S15)</f>
        <v/>
      </c>
      <c r="T15" s="112" t="str">
        <f>IF(RES_hhdet_in_tes!T15=0,"",RES_hhdet_in_tes!T15/RES_hhdet_in_fec!T15)</f>
        <v/>
      </c>
      <c r="U15" s="112" t="str">
        <f>IF(RES_hhdet_in_tes!U15=0,"",RES_hhdet_in_tes!U15/RES_hhdet_in_fec!U15)</f>
        <v/>
      </c>
      <c r="V15" s="112" t="str">
        <f>IF(RES_hhdet_in_tes!V15=0,"",RES_hhdet_in_tes!V15/RES_hhdet_in_fec!V15)</f>
        <v/>
      </c>
      <c r="W15" s="112" t="str">
        <f>IF(RES_hhdet_in_tes!W15=0,"",RES_hhdet_in_tes!W15/RES_hhdet_in_fec!W15)</f>
        <v/>
      </c>
      <c r="DA15" s="131" t="s">
        <v>3599</v>
      </c>
    </row>
    <row r="16" spans="1:105" ht="12" customHeight="1" x14ac:dyDescent="0.25">
      <c r="A16" s="107" t="s">
        <v>121</v>
      </c>
      <c r="B16" s="113"/>
      <c r="C16" s="113" t="str">
        <f>IF(RES_hhdet_in_tes!C16=0,"",RES_hhdet_in_tes!C16/RES_hhdet_in_fec!C16)</f>
        <v/>
      </c>
      <c r="D16" s="113" t="str">
        <f>IF(RES_hhdet_in_tes!D16=0,"",RES_hhdet_in_tes!D16/RES_hhdet_in_fec!D16)</f>
        <v/>
      </c>
      <c r="E16" s="113" t="str">
        <f>IF(RES_hhdet_in_tes!E16=0,"",RES_hhdet_in_tes!E16/RES_hhdet_in_fec!E16)</f>
        <v/>
      </c>
      <c r="F16" s="113" t="str">
        <f>IF(RES_hhdet_in_tes!F16=0,"",RES_hhdet_in_tes!F16/RES_hhdet_in_fec!F16)</f>
        <v/>
      </c>
      <c r="G16" s="113" t="str">
        <f>IF(RES_hhdet_in_tes!G16=0,"",RES_hhdet_in_tes!G16/RES_hhdet_in_fec!G16)</f>
        <v/>
      </c>
      <c r="H16" s="113" t="str">
        <f>IF(RES_hhdet_in_tes!H16=0,"",RES_hhdet_in_tes!H16/RES_hhdet_in_fec!H16)</f>
        <v/>
      </c>
      <c r="I16" s="113" t="str">
        <f>IF(RES_hhdet_in_tes!I16=0,"",RES_hhdet_in_tes!I16/RES_hhdet_in_fec!I16)</f>
        <v/>
      </c>
      <c r="J16" s="113" t="str">
        <f>IF(RES_hhdet_in_tes!J16=0,"",RES_hhdet_in_tes!J16/RES_hhdet_in_fec!J16)</f>
        <v/>
      </c>
      <c r="K16" s="113" t="str">
        <f>IF(RES_hhdet_in_tes!K16=0,"",RES_hhdet_in_tes!K16/RES_hhdet_in_fec!K16)</f>
        <v/>
      </c>
      <c r="L16" s="113">
        <f>IF(RES_hhdet_in_tes!L16=0,"",RES_hhdet_in_tes!L16/RES_hhdet_in_fec!L16)</f>
        <v>0.8855746951635477</v>
      </c>
      <c r="M16" s="113">
        <f>IF(RES_hhdet_in_tes!M16=0,"",RES_hhdet_in_tes!M16/RES_hhdet_in_fec!M16)</f>
        <v>0.87848825147640819</v>
      </c>
      <c r="N16" s="113">
        <f>IF(RES_hhdet_in_tes!N16=0,"",RES_hhdet_in_tes!N16/RES_hhdet_in_fec!N16)</f>
        <v>0.88319956386937348</v>
      </c>
      <c r="O16" s="113">
        <f>IF(RES_hhdet_in_tes!O16=0,"",RES_hhdet_in_tes!O16/RES_hhdet_in_fec!O16)</f>
        <v>0.90212336713745478</v>
      </c>
      <c r="P16" s="113" t="str">
        <f>IF(RES_hhdet_in_tes!P16=0,"",RES_hhdet_in_tes!P16/RES_hhdet_in_fec!P16)</f>
        <v/>
      </c>
      <c r="Q16" s="113" t="str">
        <f>IF(RES_hhdet_in_tes!Q16=0,"",RES_hhdet_in_tes!Q16/RES_hhdet_in_fec!Q16)</f>
        <v/>
      </c>
      <c r="R16" s="113" t="str">
        <f>IF(RES_hhdet_in_tes!R16=0,"",RES_hhdet_in_tes!R16/RES_hhdet_in_fec!R16)</f>
        <v/>
      </c>
      <c r="S16" s="113" t="str">
        <f>IF(RES_hhdet_in_tes!S16=0,"",RES_hhdet_in_tes!S16/RES_hhdet_in_fec!S16)</f>
        <v/>
      </c>
      <c r="T16" s="113" t="str">
        <f>IF(RES_hhdet_in_tes!T16=0,"",RES_hhdet_in_tes!T16/RES_hhdet_in_fec!T16)</f>
        <v/>
      </c>
      <c r="U16" s="113" t="str">
        <f>IF(RES_hhdet_in_tes!U16=0,"",RES_hhdet_in_tes!U16/RES_hhdet_in_fec!U16)</f>
        <v/>
      </c>
      <c r="V16" s="113" t="str">
        <f>IF(RES_hhdet_in_tes!V16=0,"",RES_hhdet_in_tes!V16/RES_hhdet_in_fec!V16)</f>
        <v/>
      </c>
      <c r="W16" s="113" t="str">
        <f>IF(RES_hhdet_in_tes!W16=0,"",RES_hhdet_in_tes!W16/RES_hhdet_in_fec!W16)</f>
        <v/>
      </c>
      <c r="DA16" s="132" t="s">
        <v>3600</v>
      </c>
    </row>
    <row r="17" spans="1:105" ht="12" customHeight="1" x14ac:dyDescent="0.25">
      <c r="A17" s="108" t="s">
        <v>53</v>
      </c>
      <c r="B17" s="111"/>
      <c r="C17" s="111" t="str">
        <f>IF(RES_hhdet_in_tes!C17=0,"",RES_hhdet_in_tes!C17/RES_hhdet_in_fec!C17)</f>
        <v/>
      </c>
      <c r="D17" s="111" t="str">
        <f>IF(RES_hhdet_in_tes!D17=0,"",RES_hhdet_in_tes!D17/RES_hhdet_in_fec!D17)</f>
        <v/>
      </c>
      <c r="E17" s="111" t="str">
        <f>IF(RES_hhdet_in_tes!E17=0,"",RES_hhdet_in_tes!E17/RES_hhdet_in_fec!E17)</f>
        <v/>
      </c>
      <c r="F17" s="111" t="str">
        <f>IF(RES_hhdet_in_tes!F17=0,"",RES_hhdet_in_tes!F17/RES_hhdet_in_fec!F17)</f>
        <v/>
      </c>
      <c r="G17" s="111" t="str">
        <f>IF(RES_hhdet_in_tes!G17=0,"",RES_hhdet_in_tes!G17/RES_hhdet_in_fec!G17)</f>
        <v/>
      </c>
      <c r="H17" s="111" t="str">
        <f>IF(RES_hhdet_in_tes!H17=0,"",RES_hhdet_in_tes!H17/RES_hhdet_in_fec!H17)</f>
        <v/>
      </c>
      <c r="I17" s="111" t="str">
        <f>IF(RES_hhdet_in_tes!I17=0,"",RES_hhdet_in_tes!I17/RES_hhdet_in_fec!I17)</f>
        <v/>
      </c>
      <c r="J17" s="111" t="str">
        <f>IF(RES_hhdet_in_tes!J17=0,"",RES_hhdet_in_tes!J17/RES_hhdet_in_fec!J17)</f>
        <v/>
      </c>
      <c r="K17" s="111" t="str">
        <f>IF(RES_hhdet_in_tes!K17=0,"",RES_hhdet_in_tes!K17/RES_hhdet_in_fec!K17)</f>
        <v/>
      </c>
      <c r="L17" s="111">
        <f>IF(RES_hhdet_in_tes!L17=0,"",RES_hhdet_in_tes!L17/RES_hhdet_in_fec!L17)</f>
        <v>0.71181936883496011</v>
      </c>
      <c r="M17" s="111">
        <f>IF(RES_hhdet_in_tes!M17=0,"",RES_hhdet_in_tes!M17/RES_hhdet_in_fec!M17)</f>
        <v>0.71547748570050085</v>
      </c>
      <c r="N17" s="111">
        <f>IF(RES_hhdet_in_tes!N17=0,"",RES_hhdet_in_tes!N17/RES_hhdet_in_fec!N17)</f>
        <v>0.72138863623218441</v>
      </c>
      <c r="O17" s="111">
        <f>IF(RES_hhdet_in_tes!O17=0,"",RES_hhdet_in_tes!O17/RES_hhdet_in_fec!O17)</f>
        <v>0.73034153134824509</v>
      </c>
      <c r="P17" s="111" t="str">
        <f>IF(RES_hhdet_in_tes!P17=0,"",RES_hhdet_in_tes!P17/RES_hhdet_in_fec!P17)</f>
        <v/>
      </c>
      <c r="Q17" s="111" t="str">
        <f>IF(RES_hhdet_in_tes!Q17=0,"",RES_hhdet_in_tes!Q17/RES_hhdet_in_fec!Q17)</f>
        <v/>
      </c>
      <c r="R17" s="111" t="str">
        <f>IF(RES_hhdet_in_tes!R17=0,"",RES_hhdet_in_tes!R17/RES_hhdet_in_fec!R17)</f>
        <v/>
      </c>
      <c r="S17" s="111" t="str">
        <f>IF(RES_hhdet_in_tes!S17=0,"",RES_hhdet_in_tes!S17/RES_hhdet_in_fec!S17)</f>
        <v/>
      </c>
      <c r="T17" s="111" t="str">
        <f>IF(RES_hhdet_in_tes!T17=0,"",RES_hhdet_in_tes!T17/RES_hhdet_in_fec!T17)</f>
        <v/>
      </c>
      <c r="U17" s="111" t="str">
        <f>IF(RES_hhdet_in_tes!U17=0,"",RES_hhdet_in_tes!U17/RES_hhdet_in_fec!U17)</f>
        <v/>
      </c>
      <c r="V17" s="111" t="str">
        <f>IF(RES_hhdet_in_tes!V17=0,"",RES_hhdet_in_tes!V17/RES_hhdet_in_fec!V17)</f>
        <v/>
      </c>
      <c r="W17" s="111" t="str">
        <f>IF(RES_hhdet_in_tes!W17=0,"",RES_hhdet_in_tes!W17/RES_hhdet_in_fec!W17)</f>
        <v/>
      </c>
      <c r="DA17" s="63" t="s">
        <v>3601</v>
      </c>
    </row>
    <row r="18" spans="1:105" ht="12" customHeight="1" x14ac:dyDescent="0.25">
      <c r="A18" s="108" t="s">
        <v>52</v>
      </c>
      <c r="B18" s="111"/>
      <c r="C18" s="111" t="str">
        <f>IF(RES_hhdet_in_tes!C18=0,"",RES_hhdet_in_tes!C18/RES_hhdet_in_fec!C18)</f>
        <v/>
      </c>
      <c r="D18" s="111" t="str">
        <f>IF(RES_hhdet_in_tes!D18=0,"",RES_hhdet_in_tes!D18/RES_hhdet_in_fec!D18)</f>
        <v/>
      </c>
      <c r="E18" s="111" t="str">
        <f>IF(RES_hhdet_in_tes!E18=0,"",RES_hhdet_in_tes!E18/RES_hhdet_in_fec!E18)</f>
        <v/>
      </c>
      <c r="F18" s="111" t="str">
        <f>IF(RES_hhdet_in_tes!F18=0,"",RES_hhdet_in_tes!F18/RES_hhdet_in_fec!F18)</f>
        <v/>
      </c>
      <c r="G18" s="111" t="str">
        <f>IF(RES_hhdet_in_tes!G18=0,"",RES_hhdet_in_tes!G18/RES_hhdet_in_fec!G18)</f>
        <v/>
      </c>
      <c r="H18" s="111" t="str">
        <f>IF(RES_hhdet_in_tes!H18=0,"",RES_hhdet_in_tes!H18/RES_hhdet_in_fec!H18)</f>
        <v/>
      </c>
      <c r="I18" s="111" t="str">
        <f>IF(RES_hhdet_in_tes!I18=0,"",RES_hhdet_in_tes!I18/RES_hhdet_in_fec!I18)</f>
        <v/>
      </c>
      <c r="J18" s="111" t="str">
        <f>IF(RES_hhdet_in_tes!J18=0,"",RES_hhdet_in_tes!J18/RES_hhdet_in_fec!J18)</f>
        <v/>
      </c>
      <c r="K18" s="111" t="str">
        <f>IF(RES_hhdet_in_tes!K18=0,"",RES_hhdet_in_tes!K18/RES_hhdet_in_fec!K18)</f>
        <v/>
      </c>
      <c r="L18" s="111">
        <f>IF(RES_hhdet_in_tes!L18=0,"",RES_hhdet_in_tes!L18/RES_hhdet_in_fec!L18)</f>
        <v>1</v>
      </c>
      <c r="M18" s="111">
        <f>IF(RES_hhdet_in_tes!M18=0,"",RES_hhdet_in_tes!M18/RES_hhdet_in_fec!M18)</f>
        <v>1</v>
      </c>
      <c r="N18" s="111">
        <f>IF(RES_hhdet_in_tes!N18=0,"",RES_hhdet_in_tes!N18/RES_hhdet_in_fec!N18)</f>
        <v>1</v>
      </c>
      <c r="O18" s="111">
        <f>IF(RES_hhdet_in_tes!O18=0,"",RES_hhdet_in_tes!O18/RES_hhdet_in_fec!O18)</f>
        <v>1</v>
      </c>
      <c r="P18" s="111" t="str">
        <f>IF(RES_hhdet_in_tes!P18=0,"",RES_hhdet_in_tes!P18/RES_hhdet_in_fec!P18)</f>
        <v/>
      </c>
      <c r="Q18" s="111" t="str">
        <f>IF(RES_hhdet_in_tes!Q18=0,"",RES_hhdet_in_tes!Q18/RES_hhdet_in_fec!Q18)</f>
        <v/>
      </c>
      <c r="R18" s="111" t="str">
        <f>IF(RES_hhdet_in_tes!R18=0,"",RES_hhdet_in_tes!R18/RES_hhdet_in_fec!R18)</f>
        <v/>
      </c>
      <c r="S18" s="111" t="str">
        <f>IF(RES_hhdet_in_tes!S18=0,"",RES_hhdet_in_tes!S18/RES_hhdet_in_fec!S18)</f>
        <v/>
      </c>
      <c r="T18" s="111" t="str">
        <f>IF(RES_hhdet_in_tes!T18=0,"",RES_hhdet_in_tes!T18/RES_hhdet_in_fec!T18)</f>
        <v/>
      </c>
      <c r="U18" s="111" t="str">
        <f>IF(RES_hhdet_in_tes!U18=0,"",RES_hhdet_in_tes!U18/RES_hhdet_in_fec!U18)</f>
        <v/>
      </c>
      <c r="V18" s="111" t="str">
        <f>IF(RES_hhdet_in_tes!V18=0,"",RES_hhdet_in_tes!V18/RES_hhdet_in_fec!V18)</f>
        <v/>
      </c>
      <c r="W18" s="111" t="str">
        <f>IF(RES_hhdet_in_tes!W18=0,"",RES_hhdet_in_tes!W18/RES_hhdet_in_fec!W18)</f>
        <v/>
      </c>
      <c r="DA18" s="63" t="s">
        <v>3602</v>
      </c>
    </row>
    <row r="19" spans="1:105" ht="12" customHeight="1" x14ac:dyDescent="0.25">
      <c r="A19" s="121" t="s">
        <v>54</v>
      </c>
      <c r="B19" s="124"/>
      <c r="C19" s="124" t="str">
        <f>IF(RES_hhdet_in_tes!C19=0,"",RES_hhdet_in_tes!C19/RES_hhdet_in_fec!C19)</f>
        <v/>
      </c>
      <c r="D19" s="124" t="str">
        <f>IF(RES_hhdet_in_tes!D19=0,"",RES_hhdet_in_tes!D19/RES_hhdet_in_fec!D19)</f>
        <v/>
      </c>
      <c r="E19" s="124" t="str">
        <f>IF(RES_hhdet_in_tes!E19=0,"",RES_hhdet_in_tes!E19/RES_hhdet_in_fec!E19)</f>
        <v/>
      </c>
      <c r="F19" s="124" t="str">
        <f>IF(RES_hhdet_in_tes!F19=0,"",RES_hhdet_in_tes!F19/RES_hhdet_in_fec!F19)</f>
        <v/>
      </c>
      <c r="G19" s="124" t="str">
        <f>IF(RES_hhdet_in_tes!G19=0,"",RES_hhdet_in_tes!G19/RES_hhdet_in_fec!G19)</f>
        <v/>
      </c>
      <c r="H19" s="124" t="str">
        <f>IF(RES_hhdet_in_tes!H19=0,"",RES_hhdet_in_tes!H19/RES_hhdet_in_fec!H19)</f>
        <v/>
      </c>
      <c r="I19" s="124" t="str">
        <f>IF(RES_hhdet_in_tes!I19=0,"",RES_hhdet_in_tes!I19/RES_hhdet_in_fec!I19)</f>
        <v/>
      </c>
      <c r="J19" s="124" t="str">
        <f>IF(RES_hhdet_in_tes!J19=0,"",RES_hhdet_in_tes!J19/RES_hhdet_in_fec!J19)</f>
        <v/>
      </c>
      <c r="K19" s="124" t="str">
        <f>IF(RES_hhdet_in_tes!K19=0,"",RES_hhdet_in_tes!K19/RES_hhdet_in_fec!K19)</f>
        <v/>
      </c>
      <c r="L19" s="124">
        <f>IF(RES_hhdet_in_tes!L19=0,"",RES_hhdet_in_tes!L19/RES_hhdet_in_fec!L19)</f>
        <v>0.76347753954731024</v>
      </c>
      <c r="M19" s="124">
        <f>IF(RES_hhdet_in_tes!M19=0,"",RES_hhdet_in_tes!M19/RES_hhdet_in_fec!M19)</f>
        <v>0.76805777993759083</v>
      </c>
      <c r="N19" s="124">
        <f>IF(RES_hhdet_in_tes!N19=0,"",RES_hhdet_in_tes!N19/RES_hhdet_in_fec!N19)</f>
        <v>0.77959439414304121</v>
      </c>
      <c r="O19" s="124">
        <f>IF(RES_hhdet_in_tes!O19=0,"",RES_hhdet_in_tes!O19/RES_hhdet_in_fec!O19)</f>
        <v>0.7870512138712864</v>
      </c>
      <c r="P19" s="124" t="str">
        <f>IF(RES_hhdet_in_tes!P19=0,"",RES_hhdet_in_tes!P19/RES_hhdet_in_fec!P19)</f>
        <v/>
      </c>
      <c r="Q19" s="124" t="str">
        <f>IF(RES_hhdet_in_tes!Q19=0,"",RES_hhdet_in_tes!Q19/RES_hhdet_in_fec!Q19)</f>
        <v/>
      </c>
      <c r="R19" s="124" t="str">
        <f>IF(RES_hhdet_in_tes!R19=0,"",RES_hhdet_in_tes!R19/RES_hhdet_in_fec!R19)</f>
        <v/>
      </c>
      <c r="S19" s="124" t="str">
        <f>IF(RES_hhdet_in_tes!S19=0,"",RES_hhdet_in_tes!S19/RES_hhdet_in_fec!S19)</f>
        <v/>
      </c>
      <c r="T19" s="124" t="str">
        <f>IF(RES_hhdet_in_tes!T19=0,"",RES_hhdet_in_tes!T19/RES_hhdet_in_fec!T19)</f>
        <v/>
      </c>
      <c r="U19" s="124" t="str">
        <f>IF(RES_hhdet_in_tes!U19=0,"",RES_hhdet_in_tes!U19/RES_hhdet_in_fec!U19)</f>
        <v/>
      </c>
      <c r="V19" s="124" t="str">
        <f>IF(RES_hhdet_in_tes!V19=0,"",RES_hhdet_in_tes!V19/RES_hhdet_in_fec!V19)</f>
        <v/>
      </c>
      <c r="W19" s="124" t="str">
        <f>IF(RES_hhdet_in_tes!W19=0,"",RES_hhdet_in_tes!W19/RES_hhdet_in_fec!W19)</f>
        <v/>
      </c>
      <c r="DA19" s="130" t="s">
        <v>3603</v>
      </c>
    </row>
    <row r="20" spans="1:105" ht="12" customHeight="1" x14ac:dyDescent="0.25">
      <c r="A20" s="97" t="s">
        <v>51</v>
      </c>
      <c r="B20" s="111"/>
      <c r="C20" s="111" t="str">
        <f>IF(RES_hhdet_in_tes!C20=0,"",RES_hhdet_in_tes!C20/RES_hhdet_in_fec!C20)</f>
        <v/>
      </c>
      <c r="D20" s="111" t="str">
        <f>IF(RES_hhdet_in_tes!D20=0,"",RES_hhdet_in_tes!D20/RES_hhdet_in_fec!D20)</f>
        <v/>
      </c>
      <c r="E20" s="111" t="str">
        <f>IF(RES_hhdet_in_tes!E20=0,"",RES_hhdet_in_tes!E20/RES_hhdet_in_fec!E20)</f>
        <v/>
      </c>
      <c r="F20" s="111" t="str">
        <f>IF(RES_hhdet_in_tes!F20=0,"",RES_hhdet_in_tes!F20/RES_hhdet_in_fec!F20)</f>
        <v/>
      </c>
      <c r="G20" s="111" t="str">
        <f>IF(RES_hhdet_in_tes!G20=0,"",RES_hhdet_in_tes!G20/RES_hhdet_in_fec!G20)</f>
        <v/>
      </c>
      <c r="H20" s="111" t="str">
        <f>IF(RES_hhdet_in_tes!H20=0,"",RES_hhdet_in_tes!H20/RES_hhdet_in_fec!H20)</f>
        <v/>
      </c>
      <c r="I20" s="111" t="str">
        <f>IF(RES_hhdet_in_tes!I20=0,"",RES_hhdet_in_tes!I20/RES_hhdet_in_fec!I20)</f>
        <v/>
      </c>
      <c r="J20" s="111" t="str">
        <f>IF(RES_hhdet_in_tes!J20=0,"",RES_hhdet_in_tes!J20/RES_hhdet_in_fec!J20)</f>
        <v/>
      </c>
      <c r="K20" s="111" t="str">
        <f>IF(RES_hhdet_in_tes!K20=0,"",RES_hhdet_in_tes!K20/RES_hhdet_in_fec!K20)</f>
        <v/>
      </c>
      <c r="L20" s="111">
        <f>IF(RES_hhdet_in_tes!L20=0,"",RES_hhdet_in_tes!L20/RES_hhdet_in_fec!L20)</f>
        <v>0.60009762916570442</v>
      </c>
      <c r="M20" s="111">
        <f>IF(RES_hhdet_in_tes!M20=0,"",RES_hhdet_in_tes!M20/RES_hhdet_in_fec!M20)</f>
        <v>0.60016842948090743</v>
      </c>
      <c r="N20" s="111">
        <f>IF(RES_hhdet_in_tes!N20=0,"",RES_hhdet_in_tes!N20/RES_hhdet_in_fec!N20)</f>
        <v>0.60016842948090743</v>
      </c>
      <c r="O20" s="111">
        <f>IF(RES_hhdet_in_tes!O20=0,"",RES_hhdet_in_tes!O20/RES_hhdet_in_fec!O20)</f>
        <v>0.60016842948090743</v>
      </c>
      <c r="P20" s="111" t="str">
        <f>IF(RES_hhdet_in_tes!P20=0,"",RES_hhdet_in_tes!P20/RES_hhdet_in_fec!P20)</f>
        <v/>
      </c>
      <c r="Q20" s="111" t="str">
        <f>IF(RES_hhdet_in_tes!Q20=0,"",RES_hhdet_in_tes!Q20/RES_hhdet_in_fec!Q20)</f>
        <v/>
      </c>
      <c r="R20" s="111" t="str">
        <f>IF(RES_hhdet_in_tes!R20=0,"",RES_hhdet_in_tes!R20/RES_hhdet_in_fec!R20)</f>
        <v/>
      </c>
      <c r="S20" s="111" t="str">
        <f>IF(RES_hhdet_in_tes!S20=0,"",RES_hhdet_in_tes!S20/RES_hhdet_in_fec!S20)</f>
        <v/>
      </c>
      <c r="T20" s="111" t="str">
        <f>IF(RES_hhdet_in_tes!T20=0,"",RES_hhdet_in_tes!T20/RES_hhdet_in_fec!T20)</f>
        <v/>
      </c>
      <c r="U20" s="111" t="str">
        <f>IF(RES_hhdet_in_tes!U20=0,"",RES_hhdet_in_tes!U20/RES_hhdet_in_fec!U20)</f>
        <v/>
      </c>
      <c r="V20" s="111" t="str">
        <f>IF(RES_hhdet_in_tes!V20=0,"",RES_hhdet_in_tes!V20/RES_hhdet_in_fec!V20)</f>
        <v/>
      </c>
      <c r="W20" s="111" t="str">
        <f>IF(RES_hhdet_in_tes!W20=0,"",RES_hhdet_in_tes!W20/RES_hhdet_in_fec!W20)</f>
        <v/>
      </c>
      <c r="DA20" s="63" t="s">
        <v>3604</v>
      </c>
    </row>
    <row r="21" spans="1:105" ht="12" customHeight="1" x14ac:dyDescent="0.25">
      <c r="A21" s="97" t="s">
        <v>50</v>
      </c>
      <c r="B21" s="111"/>
      <c r="C21" s="111" t="str">
        <f>IF(RES_hhdet_in_tes!C21=0,"",RES_hhdet_in_tes!C21/RES_hhdet_in_fec!C21)</f>
        <v/>
      </c>
      <c r="D21" s="111" t="str">
        <f>IF(RES_hhdet_in_tes!D21=0,"",RES_hhdet_in_tes!D21/RES_hhdet_in_fec!D21)</f>
        <v/>
      </c>
      <c r="E21" s="111" t="str">
        <f>IF(RES_hhdet_in_tes!E21=0,"",RES_hhdet_in_tes!E21/RES_hhdet_in_fec!E21)</f>
        <v/>
      </c>
      <c r="F21" s="111" t="str">
        <f>IF(RES_hhdet_in_tes!F21=0,"",RES_hhdet_in_tes!F21/RES_hhdet_in_fec!F21)</f>
        <v/>
      </c>
      <c r="G21" s="111" t="str">
        <f>IF(RES_hhdet_in_tes!G21=0,"",RES_hhdet_in_tes!G21/RES_hhdet_in_fec!G21)</f>
        <v/>
      </c>
      <c r="H21" s="111" t="str">
        <f>IF(RES_hhdet_in_tes!H21=0,"",RES_hhdet_in_tes!H21/RES_hhdet_in_fec!H21)</f>
        <v/>
      </c>
      <c r="I21" s="111" t="str">
        <f>IF(RES_hhdet_in_tes!I21=0,"",RES_hhdet_in_tes!I21/RES_hhdet_in_fec!I21)</f>
        <v/>
      </c>
      <c r="J21" s="111" t="str">
        <f>IF(RES_hhdet_in_tes!J21=0,"",RES_hhdet_in_tes!J21/RES_hhdet_in_fec!J21)</f>
        <v/>
      </c>
      <c r="K21" s="111" t="str">
        <f>IF(RES_hhdet_in_tes!K21=0,"",RES_hhdet_in_tes!K21/RES_hhdet_in_fec!K21)</f>
        <v/>
      </c>
      <c r="L21" s="111">
        <f>IF(RES_hhdet_in_tes!L21=0,"",RES_hhdet_in_tes!L21/RES_hhdet_in_fec!L21)</f>
        <v>0.61574463844550154</v>
      </c>
      <c r="M21" s="111">
        <f>IF(RES_hhdet_in_tes!M21=0,"",RES_hhdet_in_tes!M21/RES_hhdet_in_fec!M21)</f>
        <v>0.61587306341986392</v>
      </c>
      <c r="N21" s="111">
        <f>IF(RES_hhdet_in_tes!N21=0,"",RES_hhdet_in_tes!N21/RES_hhdet_in_fec!N21)</f>
        <v>0.61587306341986392</v>
      </c>
      <c r="O21" s="111">
        <f>IF(RES_hhdet_in_tes!O21=0,"",RES_hhdet_in_tes!O21/RES_hhdet_in_fec!O21)</f>
        <v>0.61587306341986392</v>
      </c>
      <c r="P21" s="111" t="str">
        <f>IF(RES_hhdet_in_tes!P21=0,"",RES_hhdet_in_tes!P21/RES_hhdet_in_fec!P21)</f>
        <v/>
      </c>
      <c r="Q21" s="111" t="str">
        <f>IF(RES_hhdet_in_tes!Q21=0,"",RES_hhdet_in_tes!Q21/RES_hhdet_in_fec!Q21)</f>
        <v/>
      </c>
      <c r="R21" s="111" t="str">
        <f>IF(RES_hhdet_in_tes!R21=0,"",RES_hhdet_in_tes!R21/RES_hhdet_in_fec!R21)</f>
        <v/>
      </c>
      <c r="S21" s="111" t="str">
        <f>IF(RES_hhdet_in_tes!S21=0,"",RES_hhdet_in_tes!S21/RES_hhdet_in_fec!S21)</f>
        <v/>
      </c>
      <c r="T21" s="111" t="str">
        <f>IF(RES_hhdet_in_tes!T21=0,"",RES_hhdet_in_tes!T21/RES_hhdet_in_fec!T21)</f>
        <v/>
      </c>
      <c r="U21" s="111" t="str">
        <f>IF(RES_hhdet_in_tes!U21=0,"",RES_hhdet_in_tes!U21/RES_hhdet_in_fec!U21)</f>
        <v/>
      </c>
      <c r="V21" s="111" t="str">
        <f>IF(RES_hhdet_in_tes!V21=0,"",RES_hhdet_in_tes!V21/RES_hhdet_in_fec!V21)</f>
        <v/>
      </c>
      <c r="W21" s="111" t="str">
        <f>IF(RES_hhdet_in_tes!W21=0,"",RES_hhdet_in_tes!W21/RES_hhdet_in_fec!W21)</f>
        <v/>
      </c>
      <c r="DA21" s="63" t="s">
        <v>3605</v>
      </c>
    </row>
    <row r="22" spans="1:105" ht="12" customHeight="1" x14ac:dyDescent="0.25">
      <c r="A22" s="109" t="s">
        <v>120</v>
      </c>
      <c r="B22" s="45"/>
      <c r="C22" s="45" t="str">
        <f>IF(RES_hhdet_in_tes!C22=0,"",RES_hhdet_in_tes!C22/RES_hhdet_in_fec!C22)</f>
        <v/>
      </c>
      <c r="D22" s="45" t="str">
        <f>IF(RES_hhdet_in_tes!D22=0,"",RES_hhdet_in_tes!D22/RES_hhdet_in_fec!D22)</f>
        <v/>
      </c>
      <c r="E22" s="45" t="str">
        <f>IF(RES_hhdet_in_tes!E22=0,"",RES_hhdet_in_tes!E22/RES_hhdet_in_fec!E22)</f>
        <v/>
      </c>
      <c r="F22" s="45" t="str">
        <f>IF(RES_hhdet_in_tes!F22=0,"",RES_hhdet_in_tes!F22/RES_hhdet_in_fec!F22)</f>
        <v/>
      </c>
      <c r="G22" s="45" t="str">
        <f>IF(RES_hhdet_in_tes!G22=0,"",RES_hhdet_in_tes!G22/RES_hhdet_in_fec!G22)</f>
        <v/>
      </c>
      <c r="H22" s="45" t="str">
        <f>IF(RES_hhdet_in_tes!H22=0,"",RES_hhdet_in_tes!H22/RES_hhdet_in_fec!H22)</f>
        <v/>
      </c>
      <c r="I22" s="45" t="str">
        <f>IF(RES_hhdet_in_tes!I22=0,"",RES_hhdet_in_tes!I22/RES_hhdet_in_fec!I22)</f>
        <v/>
      </c>
      <c r="J22" s="45" t="str">
        <f>IF(RES_hhdet_in_tes!J22=0,"",RES_hhdet_in_tes!J22/RES_hhdet_in_fec!J22)</f>
        <v/>
      </c>
      <c r="K22" s="45" t="str">
        <f>IF(RES_hhdet_in_tes!K22=0,"",RES_hhdet_in_tes!K22/RES_hhdet_in_fec!K22)</f>
        <v/>
      </c>
      <c r="L22" s="45">
        <f>IF(RES_hhdet_in_tes!L22=0,"",RES_hhdet_in_tes!L22/RES_hhdet_in_fec!L22)</f>
        <v>0.78129927712657143</v>
      </c>
      <c r="M22" s="45">
        <f>IF(RES_hhdet_in_tes!M22=0,"",RES_hhdet_in_tes!M22/RES_hhdet_in_fec!M22)</f>
        <v>0.78403274428527348</v>
      </c>
      <c r="N22" s="45">
        <f>IF(RES_hhdet_in_tes!N22=0,"",RES_hhdet_in_tes!N22/RES_hhdet_in_fec!N22)</f>
        <v>0.78765591668848511</v>
      </c>
      <c r="O22" s="45">
        <f>IF(RES_hhdet_in_tes!O22=0,"",RES_hhdet_in_tes!O22/RES_hhdet_in_fec!O22)</f>
        <v>0.79257084936385014</v>
      </c>
      <c r="P22" s="45" t="str">
        <f>IF(RES_hhdet_in_tes!P22=0,"",RES_hhdet_in_tes!P22/RES_hhdet_in_fec!P22)</f>
        <v/>
      </c>
      <c r="Q22" s="45" t="str">
        <f>IF(RES_hhdet_in_tes!Q22=0,"",RES_hhdet_in_tes!Q22/RES_hhdet_in_fec!Q22)</f>
        <v/>
      </c>
      <c r="R22" s="45" t="str">
        <f>IF(RES_hhdet_in_tes!R22=0,"",RES_hhdet_in_tes!R22/RES_hhdet_in_fec!R22)</f>
        <v/>
      </c>
      <c r="S22" s="45" t="str">
        <f>IF(RES_hhdet_in_tes!S22=0,"",RES_hhdet_in_tes!S22/RES_hhdet_in_fec!S22)</f>
        <v/>
      </c>
      <c r="T22" s="45" t="str">
        <f>IF(RES_hhdet_in_tes!T22=0,"",RES_hhdet_in_tes!T22/RES_hhdet_in_fec!T22)</f>
        <v/>
      </c>
      <c r="U22" s="45" t="str">
        <f>IF(RES_hhdet_in_tes!U22=0,"",RES_hhdet_in_tes!U22/RES_hhdet_in_fec!U22)</f>
        <v/>
      </c>
      <c r="V22" s="45" t="str">
        <f>IF(RES_hhdet_in_tes!V22=0,"",RES_hhdet_in_tes!V22/RES_hhdet_in_fec!V22)</f>
        <v/>
      </c>
      <c r="W22" s="45" t="str">
        <f>IF(RES_hhdet_in_tes!W22=0,"",RES_hhdet_in_tes!W22/RES_hhdet_in_fec!W22)</f>
        <v/>
      </c>
      <c r="DA22" s="60" t="s">
        <v>3606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 t="str">
        <f>IF(RES_hhdet_in_tes!C24=0,"",RES_hhdet_in_tes!C24/RES_hhdet_in_fec!C24)</f>
        <v/>
      </c>
      <c r="D24" s="119" t="str">
        <f>IF(RES_hhdet_in_tes!D24=0,"",RES_hhdet_in_tes!D24/RES_hhdet_in_fec!D24)</f>
        <v/>
      </c>
      <c r="E24" s="119">
        <f>IF(RES_hhdet_in_tes!E24=0,"",RES_hhdet_in_tes!E24/RES_hhdet_in_fec!E24)</f>
        <v>0.6076555160141367</v>
      </c>
      <c r="F24" s="119">
        <f>IF(RES_hhdet_in_tes!F24=0,"",RES_hhdet_in_tes!F24/RES_hhdet_in_fec!F24)</f>
        <v>0.61605914269631401</v>
      </c>
      <c r="G24" s="119">
        <f>IF(RES_hhdet_in_tes!G24=0,"",RES_hhdet_in_tes!G24/RES_hhdet_in_fec!G24)</f>
        <v>0.61818570343643453</v>
      </c>
      <c r="H24" s="119">
        <f>IF(RES_hhdet_in_tes!H24=0,"",RES_hhdet_in_tes!H24/RES_hhdet_in_fec!H24)</f>
        <v>0.62624216706587033</v>
      </c>
      <c r="I24" s="119">
        <f>IF(RES_hhdet_in_tes!I24=0,"",RES_hhdet_in_tes!I24/RES_hhdet_in_fec!I24)</f>
        <v>0.62993021115718006</v>
      </c>
      <c r="J24" s="119">
        <f>IF(RES_hhdet_in_tes!J24=0,"",RES_hhdet_in_tes!J24/RES_hhdet_in_fec!J24)</f>
        <v>0.63759913092870713</v>
      </c>
      <c r="K24" s="119" t="str">
        <f>IF(RES_hhdet_in_tes!K24=0,"",RES_hhdet_in_tes!K24/RES_hhdet_in_fec!K24)</f>
        <v/>
      </c>
      <c r="L24" s="119" t="str">
        <f>IF(RES_hhdet_in_tes!L24=0,"",RES_hhdet_in_tes!L24/RES_hhdet_in_fec!L24)</f>
        <v/>
      </c>
      <c r="M24" s="119" t="str">
        <f>IF(RES_hhdet_in_tes!M24=0,"",RES_hhdet_in_tes!M24/RES_hhdet_in_fec!M24)</f>
        <v/>
      </c>
      <c r="N24" s="119">
        <f>IF(RES_hhdet_in_tes!N24=0,"",RES_hhdet_in_tes!N24/RES_hhdet_in_fec!N24)</f>
        <v>0.68589396120609047</v>
      </c>
      <c r="O24" s="119">
        <f>IF(RES_hhdet_in_tes!O24=0,"",RES_hhdet_in_tes!O24/RES_hhdet_in_fec!O24)</f>
        <v>0.70359191504688134</v>
      </c>
      <c r="P24" s="119">
        <f>IF(RES_hhdet_in_tes!P24=0,"",RES_hhdet_in_tes!P24/RES_hhdet_in_fec!P24)</f>
        <v>0.73188533139291523</v>
      </c>
      <c r="Q24" s="119">
        <f>IF(RES_hhdet_in_tes!Q24=0,"",RES_hhdet_in_tes!Q24/RES_hhdet_in_fec!Q24)</f>
        <v>0.75672192842730823</v>
      </c>
      <c r="R24" s="119">
        <f>IF(RES_hhdet_in_tes!R24=0,"",RES_hhdet_in_tes!R24/RES_hhdet_in_fec!R24)</f>
        <v>0.76661319370697778</v>
      </c>
      <c r="S24" s="119">
        <f>IF(RES_hhdet_in_tes!S24=0,"",RES_hhdet_in_tes!S24/RES_hhdet_in_fec!S24)</f>
        <v>0.77269017181313904</v>
      </c>
      <c r="T24" s="119">
        <f>IF(RES_hhdet_in_tes!T24=0,"",RES_hhdet_in_tes!T24/RES_hhdet_in_fec!T24)</f>
        <v>0.77597470634148169</v>
      </c>
      <c r="U24" s="119">
        <f>IF(RES_hhdet_in_tes!U24=0,"",RES_hhdet_in_tes!U24/RES_hhdet_in_fec!U24)</f>
        <v>0.78548763540248734</v>
      </c>
      <c r="V24" s="119">
        <f>IF(RES_hhdet_in_tes!V24=0,"",RES_hhdet_in_tes!V24/RES_hhdet_in_fec!V24)</f>
        <v>0.78863354076028602</v>
      </c>
      <c r="W24" s="119">
        <f>IF(RES_hhdet_in_tes!W24=0,"",RES_hhdet_in_tes!W24/RES_hhdet_in_fec!W24)</f>
        <v>0.78808694936103196</v>
      </c>
      <c r="DA24" s="129" t="s">
        <v>3607</v>
      </c>
    </row>
    <row r="25" spans="1:105" ht="12.95" customHeight="1" x14ac:dyDescent="0.25">
      <c r="A25" s="121" t="s">
        <v>57</v>
      </c>
      <c r="B25" s="124"/>
      <c r="C25" s="124" t="str">
        <f>IF(RES_hhdet_in_tes!C25=0,"",RES_hhdet_in_tes!C25/RES_hhdet_in_fec!C25)</f>
        <v/>
      </c>
      <c r="D25" s="124" t="str">
        <f>IF(RES_hhdet_in_tes!D25=0,"",RES_hhdet_in_tes!D25/RES_hhdet_in_fec!D25)</f>
        <v/>
      </c>
      <c r="E25" s="124">
        <f>IF(RES_hhdet_in_tes!E25=0,"",RES_hhdet_in_tes!E25/RES_hhdet_in_fec!E25)</f>
        <v>0.58276942697428924</v>
      </c>
      <c r="F25" s="124">
        <f>IF(RES_hhdet_in_tes!F25=0,"",RES_hhdet_in_tes!F25/RES_hhdet_in_fec!F25)</f>
        <v>0.58838178976171707</v>
      </c>
      <c r="G25" s="124">
        <f>IF(RES_hhdet_in_tes!G25=0,"",RES_hhdet_in_tes!G25/RES_hhdet_in_fec!G25)</f>
        <v>0.59364576832329052</v>
      </c>
      <c r="H25" s="124">
        <f>IF(RES_hhdet_in_tes!H25=0,"",RES_hhdet_in_tes!H25/RES_hhdet_in_fec!H25)</f>
        <v>0.5997894889248635</v>
      </c>
      <c r="I25" s="124">
        <f>IF(RES_hhdet_in_tes!I25=0,"",RES_hhdet_in_tes!I25/RES_hhdet_in_fec!I25)</f>
        <v>0.60589427712831534</v>
      </c>
      <c r="J25" s="124">
        <f>IF(RES_hhdet_in_tes!J25=0,"",RES_hhdet_in_tes!J25/RES_hhdet_in_fec!J25)</f>
        <v>0.61248492850169833</v>
      </c>
      <c r="K25" s="124" t="str">
        <f>IF(RES_hhdet_in_tes!K25=0,"",RES_hhdet_in_tes!K25/RES_hhdet_in_fec!K25)</f>
        <v/>
      </c>
      <c r="L25" s="124" t="str">
        <f>IF(RES_hhdet_in_tes!L25=0,"",RES_hhdet_in_tes!L25/RES_hhdet_in_fec!L25)</f>
        <v/>
      </c>
      <c r="M25" s="124" t="str">
        <f>IF(RES_hhdet_in_tes!M25=0,"",RES_hhdet_in_tes!M25/RES_hhdet_in_fec!M25)</f>
        <v/>
      </c>
      <c r="N25" s="124">
        <f>IF(RES_hhdet_in_tes!N25=0,"",RES_hhdet_in_tes!N25/RES_hhdet_in_fec!N25)</f>
        <v>0.65761367563543427</v>
      </c>
      <c r="O25" s="124">
        <f>IF(RES_hhdet_in_tes!O25=0,"",RES_hhdet_in_tes!O25/RES_hhdet_in_fec!O25)</f>
        <v>0.68211673889240387</v>
      </c>
      <c r="P25" s="124">
        <f>IF(RES_hhdet_in_tes!P25=0,"",RES_hhdet_in_tes!P25/RES_hhdet_in_fec!P25)</f>
        <v>0.71018064900852496</v>
      </c>
      <c r="Q25" s="124">
        <f>IF(RES_hhdet_in_tes!Q25=0,"",RES_hhdet_in_tes!Q25/RES_hhdet_in_fec!Q25)</f>
        <v>0.73337812315146966</v>
      </c>
      <c r="R25" s="124">
        <f>IF(RES_hhdet_in_tes!R25=0,"",RES_hhdet_in_tes!R25/RES_hhdet_in_fec!R25)</f>
        <v>0.7446934413185281</v>
      </c>
      <c r="S25" s="124">
        <f>IF(RES_hhdet_in_tes!S25=0,"",RES_hhdet_in_tes!S25/RES_hhdet_in_fec!S25)</f>
        <v>0.75275396027749475</v>
      </c>
      <c r="T25" s="124">
        <f>IF(RES_hhdet_in_tes!T25=0,"",RES_hhdet_in_tes!T25/RES_hhdet_in_fec!T25)</f>
        <v>0.75864100465116069</v>
      </c>
      <c r="U25" s="124">
        <f>IF(RES_hhdet_in_tes!U25=0,"",RES_hhdet_in_tes!U25/RES_hhdet_in_fec!U25)</f>
        <v>0.76323585421769258</v>
      </c>
      <c r="V25" s="124">
        <f>IF(RES_hhdet_in_tes!V25=0,"",RES_hhdet_in_tes!V25/RES_hhdet_in_fec!V25)</f>
        <v>0.76726465502924834</v>
      </c>
      <c r="W25" s="124">
        <f>IF(RES_hhdet_in_tes!W25=0,"",RES_hhdet_in_tes!W25/RES_hhdet_in_fec!W25)</f>
        <v>0.76993521548872701</v>
      </c>
      <c r="DA25" s="130" t="s">
        <v>3608</v>
      </c>
    </row>
    <row r="26" spans="1:105" ht="12" customHeight="1" x14ac:dyDescent="0.25">
      <c r="A26" s="97" t="s">
        <v>74</v>
      </c>
      <c r="B26" s="111"/>
      <c r="C26" s="111" t="str">
        <f>IF(RES_hhdet_in_tes!C26=0,"",RES_hhdet_in_tes!C26/RES_hhdet_in_fec!C26)</f>
        <v/>
      </c>
      <c r="D26" s="111" t="str">
        <f>IF(RES_hhdet_in_tes!D26=0,"",RES_hhdet_in_tes!D26/RES_hhdet_in_fec!D26)</f>
        <v/>
      </c>
      <c r="E26" s="111">
        <f>IF(RES_hhdet_in_tes!E26=0,"",RES_hhdet_in_tes!E26/RES_hhdet_in_fec!E26)</f>
        <v>0.57643661367379662</v>
      </c>
      <c r="F26" s="111">
        <f>IF(RES_hhdet_in_tes!F26=0,"",RES_hhdet_in_tes!F26/RES_hhdet_in_fec!F26)</f>
        <v>0.58227040672752561</v>
      </c>
      <c r="G26" s="111">
        <f>IF(RES_hhdet_in_tes!G26=0,"",RES_hhdet_in_tes!G26/RES_hhdet_in_fec!G26)</f>
        <v>0.58827123952385529</v>
      </c>
      <c r="H26" s="111">
        <f>IF(RES_hhdet_in_tes!H26=0,"",RES_hhdet_in_tes!H26/RES_hhdet_in_fec!H26)</f>
        <v>0.59440926781961168</v>
      </c>
      <c r="I26" s="111">
        <f>IF(RES_hhdet_in_tes!I26=0,"",RES_hhdet_in_tes!I26/RES_hhdet_in_fec!I26)</f>
        <v>0.60072699940496188</v>
      </c>
      <c r="J26" s="111">
        <f>IF(RES_hhdet_in_tes!J26=0,"",RES_hhdet_in_tes!J26/RES_hhdet_in_fec!J26)</f>
        <v>0.60741203239467245</v>
      </c>
      <c r="K26" s="111" t="str">
        <f>IF(RES_hhdet_in_tes!K26=0,"",RES_hhdet_in_tes!K26/RES_hhdet_in_fec!K26)</f>
        <v/>
      </c>
      <c r="L26" s="111" t="str">
        <f>IF(RES_hhdet_in_tes!L26=0,"",RES_hhdet_in_tes!L26/RES_hhdet_in_fec!L26)</f>
        <v/>
      </c>
      <c r="M26" s="111" t="str">
        <f>IF(RES_hhdet_in_tes!M26=0,"",RES_hhdet_in_tes!M26/RES_hhdet_in_fec!M26)</f>
        <v/>
      </c>
      <c r="N26" s="111">
        <f>IF(RES_hhdet_in_tes!N26=0,"",RES_hhdet_in_tes!N26/RES_hhdet_in_fec!N26)</f>
        <v>0.65296792611421195</v>
      </c>
      <c r="O26" s="111">
        <f>IF(RES_hhdet_in_tes!O26=0,"",RES_hhdet_in_tes!O26/RES_hhdet_in_fec!O26)</f>
        <v>0.67768274176173071</v>
      </c>
      <c r="P26" s="111">
        <f>IF(RES_hhdet_in_tes!P26=0,"",RES_hhdet_in_tes!P26/RES_hhdet_in_fec!P26)</f>
        <v>0.70600403261687228</v>
      </c>
      <c r="Q26" s="111">
        <f>IF(RES_hhdet_in_tes!Q26=0,"",RES_hhdet_in_tes!Q26/RES_hhdet_in_fec!Q26)</f>
        <v>0.72943946088665945</v>
      </c>
      <c r="R26" s="111">
        <f>IF(RES_hhdet_in_tes!R26=0,"",RES_hhdet_in_tes!R26/RES_hhdet_in_fec!R26)</f>
        <v>0.74088488447434131</v>
      </c>
      <c r="S26" s="111">
        <f>IF(RES_hhdet_in_tes!S26=0,"",RES_hhdet_in_tes!S26/RES_hhdet_in_fec!S26)</f>
        <v>0.74904325891006751</v>
      </c>
      <c r="T26" s="111">
        <f>IF(RES_hhdet_in_tes!T26=0,"",RES_hhdet_in_tes!T26/RES_hhdet_in_fec!T26)</f>
        <v>0.75500430261009921</v>
      </c>
      <c r="U26" s="111">
        <f>IF(RES_hhdet_in_tes!U26=0,"",RES_hhdet_in_tes!U26/RES_hhdet_in_fec!U26)</f>
        <v>0.75965707937560834</v>
      </c>
      <c r="V26" s="111">
        <f>IF(RES_hhdet_in_tes!V26=0,"",RES_hhdet_in_tes!V26/RES_hhdet_in_fec!V26)</f>
        <v>0.76373522745201627</v>
      </c>
      <c r="W26" s="111">
        <f>IF(RES_hhdet_in_tes!W26=0,"",RES_hhdet_in_tes!W26/RES_hhdet_in_fec!W26)</f>
        <v>0.76643740221920553</v>
      </c>
      <c r="DA26" s="63" t="s">
        <v>3609</v>
      </c>
    </row>
    <row r="27" spans="1:105" ht="12" customHeight="1" x14ac:dyDescent="0.25">
      <c r="A27" s="97" t="s">
        <v>53</v>
      </c>
      <c r="B27" s="111"/>
      <c r="C27" s="111" t="str">
        <f>IF(RES_hhdet_in_tes!C27=0,"",RES_hhdet_in_tes!C27/RES_hhdet_in_fec!C27)</f>
        <v/>
      </c>
      <c r="D27" s="111" t="str">
        <f>IF(RES_hhdet_in_tes!D27=0,"",RES_hhdet_in_tes!D27/RES_hhdet_in_fec!D27)</f>
        <v/>
      </c>
      <c r="E27" s="111">
        <f>IF(RES_hhdet_in_tes!E27=0,"",RES_hhdet_in_tes!E27/RES_hhdet_in_fec!E27)</f>
        <v>1</v>
      </c>
      <c r="F27" s="111">
        <f>IF(RES_hhdet_in_tes!F27=0,"",RES_hhdet_in_tes!F27/RES_hhdet_in_fec!F27)</f>
        <v>1</v>
      </c>
      <c r="G27" s="111">
        <f>IF(RES_hhdet_in_tes!G27=0,"",RES_hhdet_in_tes!G27/RES_hhdet_in_fec!G27)</f>
        <v>1</v>
      </c>
      <c r="H27" s="111">
        <f>IF(RES_hhdet_in_tes!H27=0,"",RES_hhdet_in_tes!H27/RES_hhdet_in_fec!H27)</f>
        <v>1</v>
      </c>
      <c r="I27" s="111">
        <f>IF(RES_hhdet_in_tes!I27=0,"",RES_hhdet_in_tes!I27/RES_hhdet_in_fec!I27)</f>
        <v>1</v>
      </c>
      <c r="J27" s="111">
        <f>IF(RES_hhdet_in_tes!J27=0,"",RES_hhdet_in_tes!J27/RES_hhdet_in_fec!J27)</f>
        <v>1</v>
      </c>
      <c r="K27" s="111" t="str">
        <f>IF(RES_hhdet_in_tes!K27=0,"",RES_hhdet_in_tes!K27/RES_hhdet_in_fec!K27)</f>
        <v/>
      </c>
      <c r="L27" s="111" t="str">
        <f>IF(RES_hhdet_in_tes!L27=0,"",RES_hhdet_in_tes!L27/RES_hhdet_in_fec!L27)</f>
        <v/>
      </c>
      <c r="M27" s="111" t="str">
        <f>IF(RES_hhdet_in_tes!M27=0,"",RES_hhdet_in_tes!M27/RES_hhdet_in_fec!M27)</f>
        <v/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>
        <f>IF(RES_hhdet_in_tes!P27=0,"",RES_hhdet_in_tes!P27/RES_hhdet_in_fec!P27)</f>
        <v>1</v>
      </c>
      <c r="Q27" s="111">
        <f>IF(RES_hhdet_in_tes!Q27=0,"",RES_hhdet_in_tes!Q27/RES_hhdet_in_fec!Q27)</f>
        <v>1</v>
      </c>
      <c r="R27" s="111">
        <f>IF(RES_hhdet_in_tes!R27=0,"",RES_hhdet_in_tes!R27/RES_hhdet_in_fec!R27)</f>
        <v>1</v>
      </c>
      <c r="S27" s="111">
        <f>IF(RES_hhdet_in_tes!S27=0,"",RES_hhdet_in_tes!S27/RES_hhdet_in_fec!S27)</f>
        <v>1</v>
      </c>
      <c r="T27" s="111">
        <f>IF(RES_hhdet_in_tes!T27=0,"",RES_hhdet_in_tes!T27/RES_hhdet_in_fec!T27)</f>
        <v>1</v>
      </c>
      <c r="U27" s="111">
        <f>IF(RES_hhdet_in_tes!U27=0,"",RES_hhdet_in_tes!U27/RES_hhdet_in_fec!U27)</f>
        <v>1</v>
      </c>
      <c r="V27" s="111">
        <f>IF(RES_hhdet_in_tes!V27=0,"",RES_hhdet_in_tes!V27/RES_hhdet_in_fec!V27)</f>
        <v>1</v>
      </c>
      <c r="W27" s="111">
        <f>IF(RES_hhdet_in_tes!W27=0,"",RES_hhdet_in_tes!W27/RES_hhdet_in_fec!W27)</f>
        <v>1</v>
      </c>
      <c r="DA27" s="63" t="s">
        <v>3610</v>
      </c>
    </row>
    <row r="28" spans="1:105" ht="12.95" customHeight="1" x14ac:dyDescent="0.25">
      <c r="A28" s="121" t="s">
        <v>92</v>
      </c>
      <c r="B28" s="124"/>
      <c r="C28" s="124" t="str">
        <f>IF(RES_hhdet_in_tes!C28=0,"",RES_hhdet_in_tes!C28/RES_hhdet_in_fec!C28)</f>
        <v/>
      </c>
      <c r="D28" s="124" t="str">
        <f>IF(RES_hhdet_in_tes!D28=0,"",RES_hhdet_in_tes!D28/RES_hhdet_in_fec!D28)</f>
        <v/>
      </c>
      <c r="E28" s="124">
        <f>IF(RES_hhdet_in_tes!E28=0,"",RES_hhdet_in_tes!E28/RES_hhdet_in_fec!E28)</f>
        <v>2.5183764050890312</v>
      </c>
      <c r="F28" s="124">
        <f>IF(RES_hhdet_in_tes!F28=0,"",RES_hhdet_in_tes!F28/RES_hhdet_in_fec!F28)</f>
        <v>2.598940465719175</v>
      </c>
      <c r="G28" s="124">
        <f>IF(RES_hhdet_in_tes!G28=0,"",RES_hhdet_in_tes!G28/RES_hhdet_in_fec!G28)</f>
        <v>2.6802700842976388</v>
      </c>
      <c r="H28" s="124">
        <f>IF(RES_hhdet_in_tes!H28=0,"",RES_hhdet_in_tes!H28/RES_hhdet_in_fec!H28)</f>
        <v>2.7622777308012898</v>
      </c>
      <c r="I28" s="124">
        <f>IF(RES_hhdet_in_tes!I28=0,"",RES_hhdet_in_tes!I28/RES_hhdet_in_fec!I28)</f>
        <v>2.8451261547958118</v>
      </c>
      <c r="J28" s="124">
        <f>IF(RES_hhdet_in_tes!J28=0,"",RES_hhdet_in_tes!J28/RES_hhdet_in_fec!J28)</f>
        <v>2.9294923208561561</v>
      </c>
      <c r="K28" s="124" t="str">
        <f>IF(RES_hhdet_in_tes!K28=0,"",RES_hhdet_in_tes!K28/RES_hhdet_in_fec!K28)</f>
        <v/>
      </c>
      <c r="L28" s="124" t="str">
        <f>IF(RES_hhdet_in_tes!L28=0,"",RES_hhdet_in_tes!L28/RES_hhdet_in_fec!L28)</f>
        <v/>
      </c>
      <c r="M28" s="124" t="str">
        <f>IF(RES_hhdet_in_tes!M28=0,"",RES_hhdet_in_tes!M28/RES_hhdet_in_fec!M28)</f>
        <v/>
      </c>
      <c r="N28" s="124">
        <f>IF(RES_hhdet_in_tes!N28=0,"",RES_hhdet_in_tes!N28/RES_hhdet_in_fec!N28)</f>
        <v>3.3386209488207719</v>
      </c>
      <c r="O28" s="124">
        <f>IF(RES_hhdet_in_tes!O28=0,"",RES_hhdet_in_tes!O28/RES_hhdet_in_fec!O28)</f>
        <v>3.4915639366107816</v>
      </c>
      <c r="P28" s="124">
        <f>IF(RES_hhdet_in_tes!P28=0,"",RES_hhdet_in_tes!P28/RES_hhdet_in_fec!P28)</f>
        <v>3.6574273135337112</v>
      </c>
      <c r="Q28" s="124">
        <f>IF(RES_hhdet_in_tes!Q28=0,"",RES_hhdet_in_tes!Q28/RES_hhdet_in_fec!Q28)</f>
        <v>3.7999675772069184</v>
      </c>
      <c r="R28" s="124">
        <f>IF(RES_hhdet_in_tes!R28=0,"",RES_hhdet_in_tes!R28/RES_hhdet_in_fec!R28)</f>
        <v>3.8893913828012039</v>
      </c>
      <c r="S28" s="124">
        <f>IF(RES_hhdet_in_tes!S28=0,"",RES_hhdet_in_tes!S28/RES_hhdet_in_fec!S28)</f>
        <v>3.960568341398794</v>
      </c>
      <c r="T28" s="124">
        <f>IF(RES_hhdet_in_tes!T28=0,"",RES_hhdet_in_tes!T28/RES_hhdet_in_fec!T28)</f>
        <v>4.0200393998109805</v>
      </c>
      <c r="U28" s="124">
        <f>IF(RES_hhdet_in_tes!U28=0,"",RES_hhdet_in_tes!U28/RES_hhdet_in_fec!U28)</f>
        <v>4.0741801688752473</v>
      </c>
      <c r="V28" s="124">
        <f>IF(RES_hhdet_in_tes!V28=0,"",RES_hhdet_in_tes!V28/RES_hhdet_in_fec!V28)</f>
        <v>4.1293826055336051</v>
      </c>
      <c r="W28" s="124">
        <f>IF(RES_hhdet_in_tes!W28=0,"",RES_hhdet_in_tes!W28/RES_hhdet_in_fec!W28)</f>
        <v>4.1834265621208973</v>
      </c>
      <c r="DA28" s="130" t="s">
        <v>3611</v>
      </c>
    </row>
    <row r="29" spans="1:105" ht="12" customHeight="1" x14ac:dyDescent="0.25">
      <c r="A29" s="97" t="s">
        <v>53</v>
      </c>
      <c r="B29" s="111"/>
      <c r="C29" s="111" t="str">
        <f>IF(RES_hhdet_in_tes!C29=0,"",RES_hhdet_in_tes!C29/RES_hhdet_in_fec!C29)</f>
        <v/>
      </c>
      <c r="D29" s="111" t="str">
        <f>IF(RES_hhdet_in_tes!D29=0,"",RES_hhdet_in_tes!D29/RES_hhdet_in_fec!D29)</f>
        <v/>
      </c>
      <c r="E29" s="111">
        <f>IF(RES_hhdet_in_tes!E29=0,"",RES_hhdet_in_tes!E29/RES_hhdet_in_fec!E29)</f>
        <v>2.5183764050890312</v>
      </c>
      <c r="F29" s="111">
        <f>IF(RES_hhdet_in_tes!F29=0,"",RES_hhdet_in_tes!F29/RES_hhdet_in_fec!F29)</f>
        <v>2.598940465719175</v>
      </c>
      <c r="G29" s="111">
        <f>IF(RES_hhdet_in_tes!G29=0,"",RES_hhdet_in_tes!G29/RES_hhdet_in_fec!G29)</f>
        <v>2.6802700842976388</v>
      </c>
      <c r="H29" s="111">
        <f>IF(RES_hhdet_in_tes!H29=0,"",RES_hhdet_in_tes!H29/RES_hhdet_in_fec!H29)</f>
        <v>2.7622777308012898</v>
      </c>
      <c r="I29" s="111">
        <f>IF(RES_hhdet_in_tes!I29=0,"",RES_hhdet_in_tes!I29/RES_hhdet_in_fec!I29)</f>
        <v>2.8451261547958118</v>
      </c>
      <c r="J29" s="111">
        <f>IF(RES_hhdet_in_tes!J29=0,"",RES_hhdet_in_tes!J29/RES_hhdet_in_fec!J29)</f>
        <v>2.9294923208561561</v>
      </c>
      <c r="K29" s="111" t="str">
        <f>IF(RES_hhdet_in_tes!K29=0,"",RES_hhdet_in_tes!K29/RES_hhdet_in_fec!K29)</f>
        <v/>
      </c>
      <c r="L29" s="111" t="str">
        <f>IF(RES_hhdet_in_tes!L29=0,"",RES_hhdet_in_tes!L29/RES_hhdet_in_fec!L29)</f>
        <v/>
      </c>
      <c r="M29" s="111" t="str">
        <f>IF(RES_hhdet_in_tes!M29=0,"",RES_hhdet_in_tes!M29/RES_hhdet_in_fec!M29)</f>
        <v/>
      </c>
      <c r="N29" s="111">
        <f>IF(RES_hhdet_in_tes!N29=0,"",RES_hhdet_in_tes!N29/RES_hhdet_in_fec!N29)</f>
        <v>3.3386209488207719</v>
      </c>
      <c r="O29" s="111">
        <f>IF(RES_hhdet_in_tes!O29=0,"",RES_hhdet_in_tes!O29/RES_hhdet_in_fec!O29)</f>
        <v>3.4915639366107816</v>
      </c>
      <c r="P29" s="111">
        <f>IF(RES_hhdet_in_tes!P29=0,"",RES_hhdet_in_tes!P29/RES_hhdet_in_fec!P29)</f>
        <v>3.6574273135337112</v>
      </c>
      <c r="Q29" s="111">
        <f>IF(RES_hhdet_in_tes!Q29=0,"",RES_hhdet_in_tes!Q29/RES_hhdet_in_fec!Q29)</f>
        <v>3.7999675772069184</v>
      </c>
      <c r="R29" s="111">
        <f>IF(RES_hhdet_in_tes!R29=0,"",RES_hhdet_in_tes!R29/RES_hhdet_in_fec!R29)</f>
        <v>3.8893913828012039</v>
      </c>
      <c r="S29" s="111">
        <f>IF(RES_hhdet_in_tes!S29=0,"",RES_hhdet_in_tes!S29/RES_hhdet_in_fec!S29)</f>
        <v>3.960568341398794</v>
      </c>
      <c r="T29" s="111">
        <f>IF(RES_hhdet_in_tes!T29=0,"",RES_hhdet_in_tes!T29/RES_hhdet_in_fec!T29)</f>
        <v>4.0200393998109805</v>
      </c>
      <c r="U29" s="111">
        <f>IF(RES_hhdet_in_tes!U29=0,"",RES_hhdet_in_tes!U29/RES_hhdet_in_fec!U29)</f>
        <v>4.0741801688752473</v>
      </c>
      <c r="V29" s="111">
        <f>IF(RES_hhdet_in_tes!V29=0,"",RES_hhdet_in_tes!V29/RES_hhdet_in_fec!V29)</f>
        <v>4.1293826055336051</v>
      </c>
      <c r="W29" s="111">
        <f>IF(RES_hhdet_in_tes!W29=0,"",RES_hhdet_in_tes!W29/RES_hhdet_in_fec!W29)</f>
        <v>4.1834265621208973</v>
      </c>
      <c r="DA29" s="63" t="s">
        <v>3612</v>
      </c>
    </row>
    <row r="30" spans="1:105" ht="12" customHeight="1" x14ac:dyDescent="0.25">
      <c r="A30" s="121" t="s">
        <v>55</v>
      </c>
      <c r="B30" s="124"/>
      <c r="C30" s="124" t="str">
        <f>IF(RES_hhdet_in_tes!C30=0,"",RES_hhdet_in_tes!C30/RES_hhdet_in_fec!C30)</f>
        <v/>
      </c>
      <c r="D30" s="124" t="str">
        <f>IF(RES_hhdet_in_tes!D30=0,"",RES_hhdet_in_tes!D30/RES_hhdet_in_fec!D30)</f>
        <v/>
      </c>
      <c r="E30" s="124">
        <f>IF(RES_hhdet_in_tes!E30=0,"",RES_hhdet_in_tes!E30/RES_hhdet_in_fec!E30)</f>
        <v>0.74505451703427927</v>
      </c>
      <c r="F30" s="124">
        <f>IF(RES_hhdet_in_tes!F30=0,"",RES_hhdet_in_tes!F30/RES_hhdet_in_fec!F30)</f>
        <v>0.75739506613854446</v>
      </c>
      <c r="G30" s="124">
        <f>IF(RES_hhdet_in_tes!G30=0,"",RES_hhdet_in_tes!G30/RES_hhdet_in_fec!G30)</f>
        <v>0.77324929402547948</v>
      </c>
      <c r="H30" s="124">
        <f>IF(RES_hhdet_in_tes!H30=0,"",RES_hhdet_in_tes!H30/RES_hhdet_in_fec!H30)</f>
        <v>0.77253429676409002</v>
      </c>
      <c r="I30" s="124">
        <f>IF(RES_hhdet_in_tes!I30=0,"",RES_hhdet_in_tes!I30/RES_hhdet_in_fec!I30)</f>
        <v>0.75324756375992852</v>
      </c>
      <c r="J30" s="124">
        <f>IF(RES_hhdet_in_tes!J30=0,"",RES_hhdet_in_tes!J30/RES_hhdet_in_fec!J30)</f>
        <v>0.77383894108552076</v>
      </c>
      <c r="K30" s="124" t="str">
        <f>IF(RES_hhdet_in_tes!K30=0,"",RES_hhdet_in_tes!K30/RES_hhdet_in_fec!K30)</f>
        <v/>
      </c>
      <c r="L30" s="124" t="str">
        <f>IF(RES_hhdet_in_tes!L30=0,"",RES_hhdet_in_tes!L30/RES_hhdet_in_fec!L30)</f>
        <v/>
      </c>
      <c r="M30" s="124" t="str">
        <f>IF(RES_hhdet_in_tes!M30=0,"",RES_hhdet_in_tes!M30/RES_hhdet_in_fec!M30)</f>
        <v/>
      </c>
      <c r="N30" s="124">
        <f>IF(RES_hhdet_in_tes!N30=0,"",RES_hhdet_in_tes!N30/RES_hhdet_in_fec!N30)</f>
        <v>0.78993455072620344</v>
      </c>
      <c r="O30" s="124">
        <f>IF(RES_hhdet_in_tes!O30=0,"",RES_hhdet_in_tes!O30/RES_hhdet_in_fec!O30)</f>
        <v>0.80456817272658432</v>
      </c>
      <c r="P30" s="124">
        <f>IF(RES_hhdet_in_tes!P30=0,"",RES_hhdet_in_tes!P30/RES_hhdet_in_fec!P30)</f>
        <v>0.80289132318272605</v>
      </c>
      <c r="Q30" s="124">
        <f>IF(RES_hhdet_in_tes!Q30=0,"",RES_hhdet_in_tes!Q30/RES_hhdet_in_fec!Q30)</f>
        <v>0.82124458267321443</v>
      </c>
      <c r="R30" s="124">
        <f>IF(RES_hhdet_in_tes!R30=0,"",RES_hhdet_in_tes!R30/RES_hhdet_in_fec!R30)</f>
        <v>0.83914304759676961</v>
      </c>
      <c r="S30" s="124">
        <f>IF(RES_hhdet_in_tes!S30=0,"",RES_hhdet_in_tes!S30/RES_hhdet_in_fec!S30)</f>
        <v>0.85178630997059213</v>
      </c>
      <c r="T30" s="124">
        <f>IF(RES_hhdet_in_tes!T30=0,"",RES_hhdet_in_tes!T30/RES_hhdet_in_fec!T30)</f>
        <v>0.8332921652587566</v>
      </c>
      <c r="U30" s="124">
        <f>IF(RES_hhdet_in_tes!U30=0,"",RES_hhdet_in_tes!U30/RES_hhdet_in_fec!U30)</f>
        <v>0.84702165445920974</v>
      </c>
      <c r="V30" s="124">
        <f>IF(RES_hhdet_in_tes!V30=0,"",RES_hhdet_in_tes!V30/RES_hhdet_in_fec!V30)</f>
        <v>0.84889846731229202</v>
      </c>
      <c r="W30" s="124">
        <f>IF(RES_hhdet_in_tes!W30=0,"",RES_hhdet_in_tes!W30/RES_hhdet_in_fec!W30)</f>
        <v>0.84904853721545648</v>
      </c>
      <c r="DA30" s="130" t="s">
        <v>3613</v>
      </c>
    </row>
    <row r="31" spans="1:105" ht="12" customHeight="1" x14ac:dyDescent="0.25">
      <c r="A31" s="97" t="s">
        <v>141</v>
      </c>
      <c r="B31" s="111"/>
      <c r="C31" s="111" t="str">
        <f>IF(RES_hhdet_in_tes!C31=0,"",RES_hhdet_in_tes!C31/RES_hhdet_in_fec!C31)</f>
        <v/>
      </c>
      <c r="D31" s="111" t="str">
        <f>IF(RES_hhdet_in_tes!D31=0,"",RES_hhdet_in_tes!D31/RES_hhdet_in_fec!D31)</f>
        <v/>
      </c>
      <c r="E31" s="111">
        <f>IF(RES_hhdet_in_tes!E31=0,"",RES_hhdet_in_tes!E31/RES_hhdet_in_fec!E31)</f>
        <v>0.62658515945457349</v>
      </c>
      <c r="F31" s="111">
        <f>IF(RES_hhdet_in_tes!F31=0,"",RES_hhdet_in_tes!F31/RES_hhdet_in_fec!F31)</f>
        <v>0.62852474841575701</v>
      </c>
      <c r="G31" s="111">
        <f>IF(RES_hhdet_in_tes!G31=0,"",RES_hhdet_in_tes!G31/RES_hhdet_in_fec!G31)</f>
        <v>0.63071322038363031</v>
      </c>
      <c r="H31" s="111">
        <f>IF(RES_hhdet_in_tes!H31=0,"",RES_hhdet_in_tes!H31/RES_hhdet_in_fec!H31)</f>
        <v>0.63312462547124038</v>
      </c>
      <c r="I31" s="111">
        <f>IF(RES_hhdet_in_tes!I31=0,"",RES_hhdet_in_tes!I31/RES_hhdet_in_fec!I31)</f>
        <v>0.63581120810679259</v>
      </c>
      <c r="J31" s="111">
        <f>IF(RES_hhdet_in_tes!J31=0,"",RES_hhdet_in_tes!J31/RES_hhdet_in_fec!J31)</f>
        <v>0.63898699527202019</v>
      </c>
      <c r="K31" s="111" t="str">
        <f>IF(RES_hhdet_in_tes!K31=0,"",RES_hhdet_in_tes!K31/RES_hhdet_in_fec!K31)</f>
        <v/>
      </c>
      <c r="L31" s="111" t="str">
        <f>IF(RES_hhdet_in_tes!L31=0,"",RES_hhdet_in_tes!L31/RES_hhdet_in_fec!L31)</f>
        <v/>
      </c>
      <c r="M31" s="111" t="str">
        <f>IF(RES_hhdet_in_tes!M31=0,"",RES_hhdet_in_tes!M31/RES_hhdet_in_fec!M31)</f>
        <v/>
      </c>
      <c r="N31" s="111">
        <f>IF(RES_hhdet_in_tes!N31=0,"",RES_hhdet_in_tes!N31/RES_hhdet_in_fec!N31)</f>
        <v>0.67302004515374625</v>
      </c>
      <c r="O31" s="111">
        <f>IF(RES_hhdet_in_tes!O31=0,"",RES_hhdet_in_tes!O31/RES_hhdet_in_fec!O31)</f>
        <v>0.6965873011365763</v>
      </c>
      <c r="P31" s="111">
        <f>IF(RES_hhdet_in_tes!P31=0,"",RES_hhdet_in_tes!P31/RES_hhdet_in_fec!P31)</f>
        <v>0.72530293729566198</v>
      </c>
      <c r="Q31" s="111">
        <f>IF(RES_hhdet_in_tes!Q31=0,"",RES_hhdet_in_tes!Q31/RES_hhdet_in_fec!Q31)</f>
        <v>0.7513753553864595</v>
      </c>
      <c r="R31" s="111">
        <f>IF(RES_hhdet_in_tes!R31=0,"",RES_hhdet_in_tes!R31/RES_hhdet_in_fec!R31)</f>
        <v>0.76897104805710159</v>
      </c>
      <c r="S31" s="111">
        <f>IF(RES_hhdet_in_tes!S31=0,"",RES_hhdet_in_tes!S31/RES_hhdet_in_fec!S31)</f>
        <v>0.78592689735792143</v>
      </c>
      <c r="T31" s="111">
        <f>IF(RES_hhdet_in_tes!T31=0,"",RES_hhdet_in_tes!T31/RES_hhdet_in_fec!T31)</f>
        <v>0.80128313823412134</v>
      </c>
      <c r="U31" s="111">
        <f>IF(RES_hhdet_in_tes!U31=0,"",RES_hhdet_in_tes!U31/RES_hhdet_in_fec!U31)</f>
        <v>0.81408000563095761</v>
      </c>
      <c r="V31" s="111">
        <f>IF(RES_hhdet_in_tes!V31=0,"",RES_hhdet_in_tes!V31/RES_hhdet_in_fec!V31)</f>
        <v>0.82335773449366412</v>
      </c>
      <c r="W31" s="111">
        <f>IF(RES_hhdet_in_tes!W31=0,"",RES_hhdet_in_tes!W31/RES_hhdet_in_fec!W31)</f>
        <v>0.82772186797137293</v>
      </c>
      <c r="DA31" s="63" t="s">
        <v>3614</v>
      </c>
    </row>
    <row r="32" spans="1:105" ht="12" customHeight="1" x14ac:dyDescent="0.25">
      <c r="A32" s="97" t="s">
        <v>140</v>
      </c>
      <c r="B32" s="111"/>
      <c r="C32" s="111" t="str">
        <f>IF(RES_hhdet_in_tes!C32=0,"",RES_hhdet_in_tes!C32/RES_hhdet_in_fec!C32)</f>
        <v/>
      </c>
      <c r="D32" s="111" t="str">
        <f>IF(RES_hhdet_in_tes!D32=0,"",RES_hhdet_in_tes!D32/RES_hhdet_in_fec!D32)</f>
        <v/>
      </c>
      <c r="E32" s="111" t="str">
        <f>IF(RES_hhdet_in_tes!E32=0,"",RES_hhdet_in_tes!E32/RES_hhdet_in_fec!E32)</f>
        <v/>
      </c>
      <c r="F32" s="111" t="str">
        <f>IF(RES_hhdet_in_tes!F32=0,"",RES_hhdet_in_tes!F32/RES_hhdet_in_fec!F32)</f>
        <v/>
      </c>
      <c r="G32" s="111">
        <f>IF(RES_hhdet_in_tes!G32=0,"",RES_hhdet_in_tes!G32/RES_hhdet_in_fec!G32)</f>
        <v>0.82145900672748717</v>
      </c>
      <c r="H32" s="111" t="str">
        <f>IF(RES_hhdet_in_tes!H32=0,"",RES_hhdet_in_tes!H32/RES_hhdet_in_fec!H32)</f>
        <v/>
      </c>
      <c r="I32" s="111" t="str">
        <f>IF(RES_hhdet_in_tes!I32=0,"",RES_hhdet_in_tes!I32/RES_hhdet_in_fec!I32)</f>
        <v/>
      </c>
      <c r="J32" s="111" t="str">
        <f>IF(RES_hhdet_in_tes!J32=0,"",RES_hhdet_in_tes!J32/RES_hhdet_in_fec!J32)</f>
        <v/>
      </c>
      <c r="K32" s="111" t="str">
        <f>IF(RES_hhdet_in_tes!K32=0,"",RES_hhdet_in_tes!K32/RES_hhdet_in_fec!K32)</f>
        <v/>
      </c>
      <c r="L32" s="111" t="str">
        <f>IF(RES_hhdet_in_tes!L32=0,"",RES_hhdet_in_tes!L32/RES_hhdet_in_fec!L32)</f>
        <v/>
      </c>
      <c r="M32" s="111" t="str">
        <f>IF(RES_hhdet_in_tes!M32=0,"",RES_hhdet_in_tes!M32/RES_hhdet_in_fec!M32)</f>
        <v/>
      </c>
      <c r="N32" s="111" t="str">
        <f>IF(RES_hhdet_in_tes!N32=0,"",RES_hhdet_in_tes!N32/RES_hhdet_in_fec!N32)</f>
        <v/>
      </c>
      <c r="O32" s="111" t="str">
        <f>IF(RES_hhdet_in_tes!O32=0,"",RES_hhdet_in_tes!O32/RES_hhdet_in_fec!O32)</f>
        <v/>
      </c>
      <c r="P32" s="111" t="str">
        <f>IF(RES_hhdet_in_tes!P32=0,"",RES_hhdet_in_tes!P32/RES_hhdet_in_fec!P32)</f>
        <v/>
      </c>
      <c r="Q32" s="111" t="str">
        <f>IF(RES_hhdet_in_tes!Q32=0,"",RES_hhdet_in_tes!Q32/RES_hhdet_in_fec!Q32)</f>
        <v/>
      </c>
      <c r="R32" s="111" t="str">
        <f>IF(RES_hhdet_in_tes!R32=0,"",RES_hhdet_in_tes!R32/RES_hhdet_in_fec!R32)</f>
        <v/>
      </c>
      <c r="S32" s="111" t="str">
        <f>IF(RES_hhdet_in_tes!S32=0,"",RES_hhdet_in_tes!S32/RES_hhdet_in_fec!S32)</f>
        <v/>
      </c>
      <c r="T32" s="111" t="str">
        <f>IF(RES_hhdet_in_tes!T32=0,"",RES_hhdet_in_tes!T32/RES_hhdet_in_fec!T32)</f>
        <v/>
      </c>
      <c r="U32" s="111" t="str">
        <f>IF(RES_hhdet_in_tes!U32=0,"",RES_hhdet_in_tes!U32/RES_hhdet_in_fec!U32)</f>
        <v/>
      </c>
      <c r="V32" s="111" t="str">
        <f>IF(RES_hhdet_in_tes!V32=0,"",RES_hhdet_in_tes!V32/RES_hhdet_in_fec!V32)</f>
        <v/>
      </c>
      <c r="W32" s="111" t="str">
        <f>IF(RES_hhdet_in_tes!W32=0,"",RES_hhdet_in_tes!W32/RES_hhdet_in_fec!W32)</f>
        <v/>
      </c>
      <c r="DA32" s="63" t="s">
        <v>3615</v>
      </c>
    </row>
    <row r="33" spans="1:105" ht="12" customHeight="1" x14ac:dyDescent="0.25">
      <c r="A33" s="100" t="s">
        <v>50</v>
      </c>
      <c r="B33" s="112"/>
      <c r="C33" s="112" t="str">
        <f>IF(RES_hhdet_in_tes!C33=0,"",RES_hhdet_in_tes!C33/RES_hhdet_in_fec!C33)</f>
        <v/>
      </c>
      <c r="D33" s="112" t="str">
        <f>IF(RES_hhdet_in_tes!D33=0,"",RES_hhdet_in_tes!D33/RES_hhdet_in_fec!D33)</f>
        <v/>
      </c>
      <c r="E33" s="112" t="str">
        <f>IF(RES_hhdet_in_tes!E33=0,"",RES_hhdet_in_tes!E33/RES_hhdet_in_fec!E33)</f>
        <v/>
      </c>
      <c r="F33" s="112" t="str">
        <f>IF(RES_hhdet_in_tes!F33=0,"",RES_hhdet_in_tes!F33/RES_hhdet_in_fec!F33)</f>
        <v/>
      </c>
      <c r="G33" s="112">
        <f>IF(RES_hhdet_in_tes!G33=0,"",RES_hhdet_in_tes!G33/RES_hhdet_in_fec!G33)</f>
        <v>0.63071322038363031</v>
      </c>
      <c r="H33" s="112" t="str">
        <f>IF(RES_hhdet_in_tes!H33=0,"",RES_hhdet_in_tes!H33/RES_hhdet_in_fec!H33)</f>
        <v/>
      </c>
      <c r="I33" s="112" t="str">
        <f>IF(RES_hhdet_in_tes!I33=0,"",RES_hhdet_in_tes!I33/RES_hhdet_in_fec!I33)</f>
        <v/>
      </c>
      <c r="J33" s="112" t="str">
        <f>IF(RES_hhdet_in_tes!J33=0,"",RES_hhdet_in_tes!J33/RES_hhdet_in_fec!J33)</f>
        <v/>
      </c>
      <c r="K33" s="112" t="str">
        <f>IF(RES_hhdet_in_tes!K33=0,"",RES_hhdet_in_tes!K33/RES_hhdet_in_fec!K33)</f>
        <v/>
      </c>
      <c r="L33" s="112" t="str">
        <f>IF(RES_hhdet_in_tes!L33=0,"",RES_hhdet_in_tes!L33/RES_hhdet_in_fec!L33)</f>
        <v/>
      </c>
      <c r="M33" s="112" t="str">
        <f>IF(RES_hhdet_in_tes!M33=0,"",RES_hhdet_in_tes!M33/RES_hhdet_in_fec!M33)</f>
        <v/>
      </c>
      <c r="N33" s="112" t="str">
        <f>IF(RES_hhdet_in_tes!N33=0,"",RES_hhdet_in_tes!N33/RES_hhdet_in_fec!N33)</f>
        <v/>
      </c>
      <c r="O33" s="112" t="str">
        <f>IF(RES_hhdet_in_tes!O33=0,"",RES_hhdet_in_tes!O33/RES_hhdet_in_fec!O33)</f>
        <v/>
      </c>
      <c r="P33" s="112" t="str">
        <f>IF(RES_hhdet_in_tes!P33=0,"",RES_hhdet_in_tes!P33/RES_hhdet_in_fec!P33)</f>
        <v/>
      </c>
      <c r="Q33" s="112" t="str">
        <f>IF(RES_hhdet_in_tes!Q33=0,"",RES_hhdet_in_tes!Q33/RES_hhdet_in_fec!Q33)</f>
        <v/>
      </c>
      <c r="R33" s="112" t="str">
        <f>IF(RES_hhdet_in_tes!R33=0,"",RES_hhdet_in_tes!R33/RES_hhdet_in_fec!R33)</f>
        <v/>
      </c>
      <c r="S33" s="112" t="str">
        <f>IF(RES_hhdet_in_tes!S33=0,"",RES_hhdet_in_tes!S33/RES_hhdet_in_fec!S33)</f>
        <v/>
      </c>
      <c r="T33" s="112" t="str">
        <f>IF(RES_hhdet_in_tes!T33=0,"",RES_hhdet_in_tes!T33/RES_hhdet_in_fec!T33)</f>
        <v/>
      </c>
      <c r="U33" s="112" t="str">
        <f>IF(RES_hhdet_in_tes!U33=0,"",RES_hhdet_in_tes!U33/RES_hhdet_in_fec!U33)</f>
        <v/>
      </c>
      <c r="V33" s="112" t="str">
        <f>IF(RES_hhdet_in_tes!V33=0,"",RES_hhdet_in_tes!V33/RES_hhdet_in_fec!V33)</f>
        <v/>
      </c>
      <c r="W33" s="112" t="str">
        <f>IF(RES_hhdet_in_tes!W33=0,"",RES_hhdet_in_tes!W33/RES_hhdet_in_fec!W33)</f>
        <v/>
      </c>
      <c r="DA33" s="131" t="s">
        <v>3616</v>
      </c>
    </row>
    <row r="34" spans="1:105" ht="12" customHeight="1" x14ac:dyDescent="0.25">
      <c r="A34" s="103" t="s">
        <v>52</v>
      </c>
      <c r="B34" s="113"/>
      <c r="C34" s="113" t="str">
        <f>IF(RES_hhdet_in_tes!C34=0,"",RES_hhdet_in_tes!C34/RES_hhdet_in_fec!C34)</f>
        <v/>
      </c>
      <c r="D34" s="113" t="str">
        <f>IF(RES_hhdet_in_tes!D34=0,"",RES_hhdet_in_tes!D34/RES_hhdet_in_fec!D34)</f>
        <v/>
      </c>
      <c r="E34" s="113" t="str">
        <f>IF(RES_hhdet_in_tes!E34=0,"",RES_hhdet_in_tes!E34/RES_hhdet_in_fec!E34)</f>
        <v/>
      </c>
      <c r="F34" s="113" t="str">
        <f>IF(RES_hhdet_in_tes!F34=0,"",RES_hhdet_in_tes!F34/RES_hhdet_in_fec!F34)</f>
        <v/>
      </c>
      <c r="G34" s="113">
        <f>IF(RES_hhdet_in_tes!G34=0,"",RES_hhdet_in_tes!G34/RES_hhdet_in_fec!G34)</f>
        <v>1</v>
      </c>
      <c r="H34" s="113" t="str">
        <f>IF(RES_hhdet_in_tes!H34=0,"",RES_hhdet_in_tes!H34/RES_hhdet_in_fec!H34)</f>
        <v/>
      </c>
      <c r="I34" s="113" t="str">
        <f>IF(RES_hhdet_in_tes!I34=0,"",RES_hhdet_in_tes!I34/RES_hhdet_in_fec!I34)</f>
        <v/>
      </c>
      <c r="J34" s="113" t="str">
        <f>IF(RES_hhdet_in_tes!J34=0,"",RES_hhdet_in_tes!J34/RES_hhdet_in_fec!J34)</f>
        <v/>
      </c>
      <c r="K34" s="113" t="str">
        <f>IF(RES_hhdet_in_tes!K34=0,"",RES_hhdet_in_tes!K34/RES_hhdet_in_fec!K34)</f>
        <v/>
      </c>
      <c r="L34" s="113" t="str">
        <f>IF(RES_hhdet_in_tes!L34=0,"",RES_hhdet_in_tes!L34/RES_hhdet_in_fec!L34)</f>
        <v/>
      </c>
      <c r="M34" s="113" t="str">
        <f>IF(RES_hhdet_in_tes!M34=0,"",RES_hhdet_in_tes!M34/RES_hhdet_in_fec!M34)</f>
        <v/>
      </c>
      <c r="N34" s="113" t="str">
        <f>IF(RES_hhdet_in_tes!N34=0,"",RES_hhdet_in_tes!N34/RES_hhdet_in_fec!N34)</f>
        <v/>
      </c>
      <c r="O34" s="113" t="str">
        <f>IF(RES_hhdet_in_tes!O34=0,"",RES_hhdet_in_tes!O34/RES_hhdet_in_fec!O34)</f>
        <v/>
      </c>
      <c r="P34" s="113" t="str">
        <f>IF(RES_hhdet_in_tes!P34=0,"",RES_hhdet_in_tes!P34/RES_hhdet_in_fec!P34)</f>
        <v/>
      </c>
      <c r="Q34" s="113" t="str">
        <f>IF(RES_hhdet_in_tes!Q34=0,"",RES_hhdet_in_tes!Q34/RES_hhdet_in_fec!Q34)</f>
        <v/>
      </c>
      <c r="R34" s="113" t="str">
        <f>IF(RES_hhdet_in_tes!R34=0,"",RES_hhdet_in_tes!R34/RES_hhdet_in_fec!R34)</f>
        <v/>
      </c>
      <c r="S34" s="113" t="str">
        <f>IF(RES_hhdet_in_tes!S34=0,"",RES_hhdet_in_tes!S34/RES_hhdet_in_fec!S34)</f>
        <v/>
      </c>
      <c r="T34" s="113" t="str">
        <f>IF(RES_hhdet_in_tes!T34=0,"",RES_hhdet_in_tes!T34/RES_hhdet_in_fec!T34)</f>
        <v/>
      </c>
      <c r="U34" s="113" t="str">
        <f>IF(RES_hhdet_in_tes!U34=0,"",RES_hhdet_in_tes!U34/RES_hhdet_in_fec!U34)</f>
        <v/>
      </c>
      <c r="V34" s="113" t="str">
        <f>IF(RES_hhdet_in_tes!V34=0,"",RES_hhdet_in_tes!V34/RES_hhdet_in_fec!V34)</f>
        <v/>
      </c>
      <c r="W34" s="113" t="str">
        <f>IF(RES_hhdet_in_tes!W34=0,"",RES_hhdet_in_tes!W34/RES_hhdet_in_fec!W34)</f>
        <v/>
      </c>
      <c r="DA34" s="132" t="s">
        <v>3617</v>
      </c>
    </row>
    <row r="35" spans="1:105" ht="12" customHeight="1" x14ac:dyDescent="0.25">
      <c r="A35" s="106" t="s">
        <v>122</v>
      </c>
      <c r="B35" s="112"/>
      <c r="C35" s="112" t="str">
        <f>IF(RES_hhdet_in_tes!C35=0,"",RES_hhdet_in_tes!C35/RES_hhdet_in_fec!C35)</f>
        <v/>
      </c>
      <c r="D35" s="112" t="str">
        <f>IF(RES_hhdet_in_tes!D35=0,"",RES_hhdet_in_tes!D35/RES_hhdet_in_fec!D35)</f>
        <v/>
      </c>
      <c r="E35" s="112">
        <f>IF(RES_hhdet_in_tes!E35=0,"",RES_hhdet_in_tes!E35/RES_hhdet_in_fec!E35)</f>
        <v>0.70129373304669118</v>
      </c>
      <c r="F35" s="112">
        <f>IF(RES_hhdet_in_tes!F35=0,"",RES_hhdet_in_tes!F35/RES_hhdet_in_fec!F35)</f>
        <v>0.70246881084862889</v>
      </c>
      <c r="G35" s="112">
        <f>IF(RES_hhdet_in_tes!G35=0,"",RES_hhdet_in_tes!G35/RES_hhdet_in_fec!G35)</f>
        <v>0.70372110965003609</v>
      </c>
      <c r="H35" s="112">
        <f>IF(RES_hhdet_in_tes!H35=0,"",RES_hhdet_in_tes!H35/RES_hhdet_in_fec!H35)</f>
        <v>0.70504322717626711</v>
      </c>
      <c r="I35" s="112">
        <f>IF(RES_hhdet_in_tes!I35=0,"",RES_hhdet_in_tes!I35/RES_hhdet_in_fec!I35)</f>
        <v>0.70645236332864481</v>
      </c>
      <c r="J35" s="112">
        <f>IF(RES_hhdet_in_tes!J35=0,"",RES_hhdet_in_tes!J35/RES_hhdet_in_fec!J35)</f>
        <v>0.70801736656705028</v>
      </c>
      <c r="K35" s="112" t="str">
        <f>IF(RES_hhdet_in_tes!K35=0,"",RES_hhdet_in_tes!K35/RES_hhdet_in_fec!K35)</f>
        <v/>
      </c>
      <c r="L35" s="112" t="str">
        <f>IF(RES_hhdet_in_tes!L35=0,"",RES_hhdet_in_tes!L35/RES_hhdet_in_fec!L35)</f>
        <v/>
      </c>
      <c r="M35" s="112" t="str">
        <f>IF(RES_hhdet_in_tes!M35=0,"",RES_hhdet_in_tes!M35/RES_hhdet_in_fec!M35)</f>
        <v/>
      </c>
      <c r="N35" s="112">
        <f>IF(RES_hhdet_in_tes!N35=0,"",RES_hhdet_in_tes!N35/RES_hhdet_in_fec!N35)</f>
        <v>0.72138863623218441</v>
      </c>
      <c r="O35" s="112">
        <f>IF(RES_hhdet_in_tes!O35=0,"",RES_hhdet_in_tes!O35/RES_hhdet_in_fec!O35)</f>
        <v>0.73034153134824498</v>
      </c>
      <c r="P35" s="112">
        <f>IF(RES_hhdet_in_tes!P35=0,"",RES_hhdet_in_tes!P35/RES_hhdet_in_fec!P35)</f>
        <v>0.74198809860804538</v>
      </c>
      <c r="Q35" s="112">
        <f>IF(RES_hhdet_in_tes!Q35=0,"",RES_hhdet_in_tes!Q35/RES_hhdet_in_fec!Q35)</f>
        <v>0.75341618210929018</v>
      </c>
      <c r="R35" s="112">
        <f>IF(RES_hhdet_in_tes!R35=0,"",RES_hhdet_in_tes!R35/RES_hhdet_in_fec!R35)</f>
        <v>0.76160846863765619</v>
      </c>
      <c r="S35" s="112">
        <f>IF(RES_hhdet_in_tes!S35=0,"",RES_hhdet_in_tes!S35/RES_hhdet_in_fec!S35)</f>
        <v>0.76971999166190286</v>
      </c>
      <c r="T35" s="112">
        <f>IF(RES_hhdet_in_tes!T35=0,"",RES_hhdet_in_tes!T35/RES_hhdet_in_fec!T35)</f>
        <v>0.77758066761194544</v>
      </c>
      <c r="U35" s="112">
        <f>IF(RES_hhdet_in_tes!U35=0,"",RES_hhdet_in_tes!U35/RES_hhdet_in_fec!U35)</f>
        <v>0.78496476404931981</v>
      </c>
      <c r="V35" s="112">
        <f>IF(RES_hhdet_in_tes!V35=0,"",RES_hhdet_in_tes!V35/RES_hhdet_in_fec!V35)</f>
        <v>0.79152596221717952</v>
      </c>
      <c r="W35" s="112">
        <f>IF(RES_hhdet_in_tes!W35=0,"",RES_hhdet_in_tes!W35/RES_hhdet_in_fec!W35)</f>
        <v>0.79669089360822487</v>
      </c>
      <c r="DA35" s="131" t="s">
        <v>3618</v>
      </c>
    </row>
    <row r="36" spans="1:105" ht="12" customHeight="1" x14ac:dyDescent="0.25">
      <c r="A36" s="107" t="s">
        <v>121</v>
      </c>
      <c r="B36" s="113"/>
      <c r="C36" s="113" t="str">
        <f>IF(RES_hhdet_in_tes!C36=0,"",RES_hhdet_in_tes!C36/RES_hhdet_in_fec!C36)</f>
        <v/>
      </c>
      <c r="D36" s="113" t="str">
        <f>IF(RES_hhdet_in_tes!D36=0,"",RES_hhdet_in_tes!D36/RES_hhdet_in_fec!D36)</f>
        <v/>
      </c>
      <c r="E36" s="113">
        <f>IF(RES_hhdet_in_tes!E36=0,"",RES_hhdet_in_tes!E36/RES_hhdet_in_fec!E36)</f>
        <v>0.86362006298485461</v>
      </c>
      <c r="F36" s="113">
        <f>IF(RES_hhdet_in_tes!F36=0,"",RES_hhdet_in_tes!F36/RES_hhdet_in_fec!F36)</f>
        <v>0.86450072248128162</v>
      </c>
      <c r="G36" s="113">
        <f>IF(RES_hhdet_in_tes!G36=0,"",RES_hhdet_in_tes!G36/RES_hhdet_in_fec!G36)</f>
        <v>0.86509677358473636</v>
      </c>
      <c r="H36" s="113">
        <f>IF(RES_hhdet_in_tes!H36=0,"",RES_hhdet_in_tes!H36/RES_hhdet_in_fec!H36)</f>
        <v>0.88583654193695283</v>
      </c>
      <c r="I36" s="113">
        <f>IF(RES_hhdet_in_tes!I36=0,"",RES_hhdet_in_tes!I36/RES_hhdet_in_fec!I36)</f>
        <v>0.8810671525565863</v>
      </c>
      <c r="J36" s="113">
        <f>IF(RES_hhdet_in_tes!J36=0,"",RES_hhdet_in_tes!J36/RES_hhdet_in_fec!J36)</f>
        <v>0.8728503486006105</v>
      </c>
      <c r="K36" s="113" t="str">
        <f>IF(RES_hhdet_in_tes!K36=0,"",RES_hhdet_in_tes!K36/RES_hhdet_in_fec!K36)</f>
        <v/>
      </c>
      <c r="L36" s="113" t="str">
        <f>IF(RES_hhdet_in_tes!L36=0,"",RES_hhdet_in_tes!L36/RES_hhdet_in_fec!L36)</f>
        <v/>
      </c>
      <c r="M36" s="113" t="str">
        <f>IF(RES_hhdet_in_tes!M36=0,"",RES_hhdet_in_tes!M36/RES_hhdet_in_fec!M36)</f>
        <v/>
      </c>
      <c r="N36" s="113">
        <f>IF(RES_hhdet_in_tes!N36=0,"",RES_hhdet_in_tes!N36/RES_hhdet_in_fec!N36)</f>
        <v>0.88319956386937337</v>
      </c>
      <c r="O36" s="113">
        <f>IF(RES_hhdet_in_tes!O36=0,"",RES_hhdet_in_tes!O36/RES_hhdet_in_fec!O36)</f>
        <v>0.90212336713745489</v>
      </c>
      <c r="P36" s="113">
        <f>IF(RES_hhdet_in_tes!P36=0,"",RES_hhdet_in_tes!P36/RES_hhdet_in_fec!P36)</f>
        <v>0.90636328908854102</v>
      </c>
      <c r="Q36" s="113">
        <f>IF(RES_hhdet_in_tes!Q36=0,"",RES_hhdet_in_tes!Q36/RES_hhdet_in_fec!Q36)</f>
        <v>0.92877589004537753</v>
      </c>
      <c r="R36" s="113">
        <f>IF(RES_hhdet_in_tes!R36=0,"",RES_hhdet_in_tes!R36/RES_hhdet_in_fec!R36)</f>
        <v>0.93789413943858679</v>
      </c>
      <c r="S36" s="113">
        <f>IF(RES_hhdet_in_tes!S36=0,"",RES_hhdet_in_tes!S36/RES_hhdet_in_fec!S36)</f>
        <v>0.93036077771042047</v>
      </c>
      <c r="T36" s="113">
        <f>IF(RES_hhdet_in_tes!T36=0,"",RES_hhdet_in_tes!T36/RES_hhdet_in_fec!T36)</f>
        <v>0.9238771576921625</v>
      </c>
      <c r="U36" s="113">
        <f>IF(RES_hhdet_in_tes!U36=0,"",RES_hhdet_in_tes!U36/RES_hhdet_in_fec!U36)</f>
        <v>0.92461487968256661</v>
      </c>
      <c r="V36" s="113">
        <f>IF(RES_hhdet_in_tes!V36=0,"",RES_hhdet_in_tes!V36/RES_hhdet_in_fec!V36)</f>
        <v>0.9253151991007893</v>
      </c>
      <c r="W36" s="113">
        <f>IF(RES_hhdet_in_tes!W36=0,"",RES_hhdet_in_tes!W36/RES_hhdet_in_fec!W36)</f>
        <v>0.92418477605696192</v>
      </c>
      <c r="DA36" s="132" t="s">
        <v>3619</v>
      </c>
    </row>
    <row r="37" spans="1:105" ht="12" customHeight="1" x14ac:dyDescent="0.25">
      <c r="A37" s="108" t="s">
        <v>53</v>
      </c>
      <c r="B37" s="111"/>
      <c r="C37" s="111" t="str">
        <f>IF(RES_hhdet_in_tes!C37=0,"",RES_hhdet_in_tes!C37/RES_hhdet_in_fec!C37)</f>
        <v/>
      </c>
      <c r="D37" s="111" t="str">
        <f>IF(RES_hhdet_in_tes!D37=0,"",RES_hhdet_in_tes!D37/RES_hhdet_in_fec!D37)</f>
        <v/>
      </c>
      <c r="E37" s="111">
        <f>IF(RES_hhdet_in_tes!E37=0,"",RES_hhdet_in_tes!E37/RES_hhdet_in_fec!E37)</f>
        <v>0.70129373304669129</v>
      </c>
      <c r="F37" s="111">
        <f>IF(RES_hhdet_in_tes!F37=0,"",RES_hhdet_in_tes!F37/RES_hhdet_in_fec!F37)</f>
        <v>0.70246881084862889</v>
      </c>
      <c r="G37" s="111">
        <f>IF(RES_hhdet_in_tes!G37=0,"",RES_hhdet_in_tes!G37/RES_hhdet_in_fec!G37)</f>
        <v>0.70372110965003609</v>
      </c>
      <c r="H37" s="111">
        <f>IF(RES_hhdet_in_tes!H37=0,"",RES_hhdet_in_tes!H37/RES_hhdet_in_fec!H37)</f>
        <v>0.70504322717626711</v>
      </c>
      <c r="I37" s="111">
        <f>IF(RES_hhdet_in_tes!I37=0,"",RES_hhdet_in_tes!I37/RES_hhdet_in_fec!I37)</f>
        <v>0.70645236332864481</v>
      </c>
      <c r="J37" s="111">
        <f>IF(RES_hhdet_in_tes!J37=0,"",RES_hhdet_in_tes!J37/RES_hhdet_in_fec!J37)</f>
        <v>0.70801736656705028</v>
      </c>
      <c r="K37" s="111" t="str">
        <f>IF(RES_hhdet_in_tes!K37=0,"",RES_hhdet_in_tes!K37/RES_hhdet_in_fec!K37)</f>
        <v/>
      </c>
      <c r="L37" s="111" t="str">
        <f>IF(RES_hhdet_in_tes!L37=0,"",RES_hhdet_in_tes!L37/RES_hhdet_in_fec!L37)</f>
        <v/>
      </c>
      <c r="M37" s="111" t="str">
        <f>IF(RES_hhdet_in_tes!M37=0,"",RES_hhdet_in_tes!M37/RES_hhdet_in_fec!M37)</f>
        <v/>
      </c>
      <c r="N37" s="111">
        <f>IF(RES_hhdet_in_tes!N37=0,"",RES_hhdet_in_tes!N37/RES_hhdet_in_fec!N37)</f>
        <v>0.72138863623218441</v>
      </c>
      <c r="O37" s="111">
        <f>IF(RES_hhdet_in_tes!O37=0,"",RES_hhdet_in_tes!O37/RES_hhdet_in_fec!O37)</f>
        <v>0.73034153134824509</v>
      </c>
      <c r="P37" s="111">
        <f>IF(RES_hhdet_in_tes!P37=0,"",RES_hhdet_in_tes!P37/RES_hhdet_in_fec!P37)</f>
        <v>0.74198809860804538</v>
      </c>
      <c r="Q37" s="111">
        <f>IF(RES_hhdet_in_tes!Q37=0,"",RES_hhdet_in_tes!Q37/RES_hhdet_in_fec!Q37)</f>
        <v>0.75341618210929018</v>
      </c>
      <c r="R37" s="111">
        <f>IF(RES_hhdet_in_tes!R37=0,"",RES_hhdet_in_tes!R37/RES_hhdet_in_fec!R37)</f>
        <v>0.76160846863765619</v>
      </c>
      <c r="S37" s="111">
        <f>IF(RES_hhdet_in_tes!S37=0,"",RES_hhdet_in_tes!S37/RES_hhdet_in_fec!S37)</f>
        <v>0.76971999166190286</v>
      </c>
      <c r="T37" s="111">
        <f>IF(RES_hhdet_in_tes!T37=0,"",RES_hhdet_in_tes!T37/RES_hhdet_in_fec!T37)</f>
        <v>0.77758066761194555</v>
      </c>
      <c r="U37" s="111">
        <f>IF(RES_hhdet_in_tes!U37=0,"",RES_hhdet_in_tes!U37/RES_hhdet_in_fec!U37)</f>
        <v>0.78496476404931981</v>
      </c>
      <c r="V37" s="111">
        <f>IF(RES_hhdet_in_tes!V37=0,"",RES_hhdet_in_tes!V37/RES_hhdet_in_fec!V37)</f>
        <v>0.79152596221717952</v>
      </c>
      <c r="W37" s="111">
        <f>IF(RES_hhdet_in_tes!W37=0,"",RES_hhdet_in_tes!W37/RES_hhdet_in_fec!W37)</f>
        <v>0.79669089360822487</v>
      </c>
      <c r="DA37" s="63" t="s">
        <v>3620</v>
      </c>
    </row>
    <row r="38" spans="1:105" ht="12" customHeight="1" x14ac:dyDescent="0.25">
      <c r="A38" s="108" t="s">
        <v>52</v>
      </c>
      <c r="B38" s="111"/>
      <c r="C38" s="111" t="str">
        <f>IF(RES_hhdet_in_tes!C38=0,"",RES_hhdet_in_tes!C38/RES_hhdet_in_fec!C38)</f>
        <v/>
      </c>
      <c r="D38" s="111" t="str">
        <f>IF(RES_hhdet_in_tes!D38=0,"",RES_hhdet_in_tes!D38/RES_hhdet_in_fec!D38)</f>
        <v/>
      </c>
      <c r="E38" s="111">
        <f>IF(RES_hhdet_in_tes!E38=0,"",RES_hhdet_in_tes!E38/RES_hhdet_in_fec!E38)</f>
        <v>1</v>
      </c>
      <c r="F38" s="111">
        <f>IF(RES_hhdet_in_tes!F38=0,"",RES_hhdet_in_tes!F38/RES_hhdet_in_fec!F38)</f>
        <v>1</v>
      </c>
      <c r="G38" s="111">
        <f>IF(RES_hhdet_in_tes!G38=0,"",RES_hhdet_in_tes!G38/RES_hhdet_in_fec!G38)</f>
        <v>1</v>
      </c>
      <c r="H38" s="111">
        <f>IF(RES_hhdet_in_tes!H38=0,"",RES_hhdet_in_tes!H38/RES_hhdet_in_fec!H38)</f>
        <v>1</v>
      </c>
      <c r="I38" s="111">
        <f>IF(RES_hhdet_in_tes!I38=0,"",RES_hhdet_in_tes!I38/RES_hhdet_in_fec!I38)</f>
        <v>1</v>
      </c>
      <c r="J38" s="111">
        <f>IF(RES_hhdet_in_tes!J38=0,"",RES_hhdet_in_tes!J38/RES_hhdet_in_fec!J38)</f>
        <v>1</v>
      </c>
      <c r="K38" s="111" t="str">
        <f>IF(RES_hhdet_in_tes!K38=0,"",RES_hhdet_in_tes!K38/RES_hhdet_in_fec!K38)</f>
        <v/>
      </c>
      <c r="L38" s="111" t="str">
        <f>IF(RES_hhdet_in_tes!L38=0,"",RES_hhdet_in_tes!L38/RES_hhdet_in_fec!L38)</f>
        <v/>
      </c>
      <c r="M38" s="111" t="str">
        <f>IF(RES_hhdet_in_tes!M38=0,"",RES_hhdet_in_tes!M38/RES_hhdet_in_fec!M38)</f>
        <v/>
      </c>
      <c r="N38" s="111">
        <f>IF(RES_hhdet_in_tes!N38=0,"",RES_hhdet_in_tes!N38/RES_hhdet_in_fec!N38)</f>
        <v>1</v>
      </c>
      <c r="O38" s="111">
        <f>IF(RES_hhdet_in_tes!O38=0,"",RES_hhdet_in_tes!O38/RES_hhdet_in_fec!O38)</f>
        <v>1</v>
      </c>
      <c r="P38" s="111">
        <f>IF(RES_hhdet_in_tes!P38=0,"",RES_hhdet_in_tes!P38/RES_hhdet_in_fec!P38)</f>
        <v>1</v>
      </c>
      <c r="Q38" s="111">
        <f>IF(RES_hhdet_in_tes!Q38=0,"",RES_hhdet_in_tes!Q38/RES_hhdet_in_fec!Q38)</f>
        <v>1</v>
      </c>
      <c r="R38" s="111">
        <f>IF(RES_hhdet_in_tes!R38=0,"",RES_hhdet_in_tes!R38/RES_hhdet_in_fec!R38)</f>
        <v>1</v>
      </c>
      <c r="S38" s="111">
        <f>IF(RES_hhdet_in_tes!S38=0,"",RES_hhdet_in_tes!S38/RES_hhdet_in_fec!S38)</f>
        <v>1</v>
      </c>
      <c r="T38" s="111">
        <f>IF(RES_hhdet_in_tes!T38=0,"",RES_hhdet_in_tes!T38/RES_hhdet_in_fec!T38)</f>
        <v>1</v>
      </c>
      <c r="U38" s="111">
        <f>IF(RES_hhdet_in_tes!U38=0,"",RES_hhdet_in_tes!U38/RES_hhdet_in_fec!U38)</f>
        <v>1</v>
      </c>
      <c r="V38" s="111">
        <f>IF(RES_hhdet_in_tes!V38=0,"",RES_hhdet_in_tes!V38/RES_hhdet_in_fec!V38)</f>
        <v>1</v>
      </c>
      <c r="W38" s="111">
        <f>IF(RES_hhdet_in_tes!W38=0,"",RES_hhdet_in_tes!W38/RES_hhdet_in_fec!W38)</f>
        <v>1</v>
      </c>
      <c r="DA38" s="63" t="s">
        <v>3621</v>
      </c>
    </row>
    <row r="39" spans="1:105" ht="12" customHeight="1" x14ac:dyDescent="0.25">
      <c r="A39" s="121" t="s">
        <v>54</v>
      </c>
      <c r="B39" s="124"/>
      <c r="C39" s="124" t="str">
        <f>IF(RES_hhdet_in_tes!C39=0,"",RES_hhdet_in_tes!C39/RES_hhdet_in_fec!C39)</f>
        <v/>
      </c>
      <c r="D39" s="124" t="str">
        <f>IF(RES_hhdet_in_tes!D39=0,"",RES_hhdet_in_tes!D39/RES_hhdet_in_fec!D39)</f>
        <v/>
      </c>
      <c r="E39" s="124">
        <f>IF(RES_hhdet_in_tes!E39=0,"",RES_hhdet_in_tes!E39/RES_hhdet_in_fec!E39)</f>
        <v>0.76942296811973587</v>
      </c>
      <c r="F39" s="124">
        <f>IF(RES_hhdet_in_tes!F39=0,"",RES_hhdet_in_tes!F39/RES_hhdet_in_fec!F39)</f>
        <v>0.76968732606047152</v>
      </c>
      <c r="G39" s="124">
        <f>IF(RES_hhdet_in_tes!G39=0,"",RES_hhdet_in_tes!G39/RES_hhdet_in_fec!G39)</f>
        <v>0.77116785505508034</v>
      </c>
      <c r="H39" s="124">
        <f>IF(RES_hhdet_in_tes!H39=0,"",RES_hhdet_in_tes!H39/RES_hhdet_in_fec!H39)</f>
        <v>0.77300148311881245</v>
      </c>
      <c r="I39" s="124">
        <f>IF(RES_hhdet_in_tes!I39=0,"",RES_hhdet_in_tes!I39/RES_hhdet_in_fec!I39)</f>
        <v>0.77490878683776321</v>
      </c>
      <c r="J39" s="124">
        <f>IF(RES_hhdet_in_tes!J39=0,"",RES_hhdet_in_tes!J39/RES_hhdet_in_fec!J39)</f>
        <v>0.77687658581724184</v>
      </c>
      <c r="K39" s="124" t="str">
        <f>IF(RES_hhdet_in_tes!K39=0,"",RES_hhdet_in_tes!K39/RES_hhdet_in_fec!K39)</f>
        <v/>
      </c>
      <c r="L39" s="124" t="str">
        <f>IF(RES_hhdet_in_tes!L39=0,"",RES_hhdet_in_tes!L39/RES_hhdet_in_fec!L39)</f>
        <v/>
      </c>
      <c r="M39" s="124" t="str">
        <f>IF(RES_hhdet_in_tes!M39=0,"",RES_hhdet_in_tes!M39/RES_hhdet_in_fec!M39)</f>
        <v/>
      </c>
      <c r="N39" s="124">
        <f>IF(RES_hhdet_in_tes!N39=0,"",RES_hhdet_in_tes!N39/RES_hhdet_in_fec!N39)</f>
        <v>0.78765591668848511</v>
      </c>
      <c r="O39" s="124">
        <f>IF(RES_hhdet_in_tes!O39=0,"",RES_hhdet_in_tes!O39/RES_hhdet_in_fec!O39)</f>
        <v>0.79201420619497243</v>
      </c>
      <c r="P39" s="124">
        <f>IF(RES_hhdet_in_tes!P39=0,"",RES_hhdet_in_tes!P39/RES_hhdet_in_fec!P39)</f>
        <v>0.79898870524065846</v>
      </c>
      <c r="Q39" s="124">
        <f>IF(RES_hhdet_in_tes!Q39=0,"",RES_hhdet_in_tes!Q39/RES_hhdet_in_fec!Q39)</f>
        <v>0.80613646651417081</v>
      </c>
      <c r="R39" s="124">
        <f>IF(RES_hhdet_in_tes!R39=0,"",RES_hhdet_in_tes!R39/RES_hhdet_in_fec!R39)</f>
        <v>0.81754062959377949</v>
      </c>
      <c r="S39" s="124">
        <f>IF(RES_hhdet_in_tes!S39=0,"",RES_hhdet_in_tes!S39/RES_hhdet_in_fec!S39)</f>
        <v>0.83192554665741392</v>
      </c>
      <c r="T39" s="124">
        <f>IF(RES_hhdet_in_tes!T39=0,"",RES_hhdet_in_tes!T39/RES_hhdet_in_fec!T39)</f>
        <v>0.84733005069110823</v>
      </c>
      <c r="U39" s="124">
        <f>IF(RES_hhdet_in_tes!U39=0,"",RES_hhdet_in_tes!U39/RES_hhdet_in_fec!U39)</f>
        <v>0.86166448473225143</v>
      </c>
      <c r="V39" s="124">
        <f>IF(RES_hhdet_in_tes!V39=0,"",RES_hhdet_in_tes!V39/RES_hhdet_in_fec!V39)</f>
        <v>0.87323862168119326</v>
      </c>
      <c r="W39" s="124">
        <f>IF(RES_hhdet_in_tes!W39=0,"",RES_hhdet_in_tes!W39/RES_hhdet_in_fec!W39)</f>
        <v>0.88163961566767879</v>
      </c>
      <c r="DA39" s="130" t="s">
        <v>3622</v>
      </c>
    </row>
    <row r="40" spans="1:105" ht="12" customHeight="1" x14ac:dyDescent="0.25">
      <c r="A40" s="97" t="s">
        <v>50</v>
      </c>
      <c r="B40" s="111"/>
      <c r="C40" s="111" t="str">
        <f>IF(RES_hhdet_in_tes!C40=0,"",RES_hhdet_in_tes!C40/RES_hhdet_in_fec!C40)</f>
        <v/>
      </c>
      <c r="D40" s="111" t="str">
        <f>IF(RES_hhdet_in_tes!D40=0,"",RES_hhdet_in_tes!D40/RES_hhdet_in_fec!D40)</f>
        <v/>
      </c>
      <c r="E40" s="111" t="str">
        <f>IF(RES_hhdet_in_tes!E40=0,"",RES_hhdet_in_tes!E40/RES_hhdet_in_fec!E40)</f>
        <v/>
      </c>
      <c r="F40" s="111">
        <f>IF(RES_hhdet_in_tes!F40=0,"",RES_hhdet_in_tes!F40/RES_hhdet_in_fec!F40)</f>
        <v>0.61418737383047073</v>
      </c>
      <c r="G40" s="111">
        <f>IF(RES_hhdet_in_tes!G40=0,"",RES_hhdet_in_tes!G40/RES_hhdet_in_fec!G40)</f>
        <v>0.61446099945234844</v>
      </c>
      <c r="H40" s="111">
        <f>IF(RES_hhdet_in_tes!H40=0,"",RES_hhdet_in_tes!H40/RES_hhdet_in_fec!H40)</f>
        <v>0.61473134662754059</v>
      </c>
      <c r="I40" s="111">
        <f>IF(RES_hhdet_in_tes!I40=0,"",RES_hhdet_in_tes!I40/RES_hhdet_in_fec!I40)</f>
        <v>0.61499764705130755</v>
      </c>
      <c r="J40" s="111">
        <f>IF(RES_hhdet_in_tes!J40=0,"",RES_hhdet_in_tes!J40/RES_hhdet_in_fec!J40)</f>
        <v>0.61525675325031848</v>
      </c>
      <c r="K40" s="111" t="str">
        <f>IF(RES_hhdet_in_tes!K40=0,"",RES_hhdet_in_tes!K40/RES_hhdet_in_fec!K40)</f>
        <v/>
      </c>
      <c r="L40" s="111" t="str">
        <f>IF(RES_hhdet_in_tes!L40=0,"",RES_hhdet_in_tes!L40/RES_hhdet_in_fec!L40)</f>
        <v/>
      </c>
      <c r="M40" s="111" t="str">
        <f>IF(RES_hhdet_in_tes!M40=0,"",RES_hhdet_in_tes!M40/RES_hhdet_in_fec!M40)</f>
        <v/>
      </c>
      <c r="N40" s="111" t="str">
        <f>IF(RES_hhdet_in_tes!N40=0,"",RES_hhdet_in_tes!N40/RES_hhdet_in_fec!N40)</f>
        <v/>
      </c>
      <c r="O40" s="111">
        <f>IF(RES_hhdet_in_tes!O40=0,"",RES_hhdet_in_tes!O40/RES_hhdet_in_fec!O40)</f>
        <v>0.61587306341986392</v>
      </c>
      <c r="P40" s="111" t="str">
        <f>IF(RES_hhdet_in_tes!P40=0,"",RES_hhdet_in_tes!P40/RES_hhdet_in_fec!P40)</f>
        <v/>
      </c>
      <c r="Q40" s="111">
        <f>IF(RES_hhdet_in_tes!Q40=0,"",RES_hhdet_in_tes!Q40/RES_hhdet_in_fec!Q40)</f>
        <v>0.61587306341986392</v>
      </c>
      <c r="R40" s="111">
        <f>IF(RES_hhdet_in_tes!R40=0,"",RES_hhdet_in_tes!R40/RES_hhdet_in_fec!R40)</f>
        <v>0.61668441368492488</v>
      </c>
      <c r="S40" s="111">
        <f>IF(RES_hhdet_in_tes!S40=0,"",RES_hhdet_in_tes!S40/RES_hhdet_in_fec!S40)</f>
        <v>0.6180111551994063</v>
      </c>
      <c r="T40" s="111">
        <f>IF(RES_hhdet_in_tes!T40=0,"",RES_hhdet_in_tes!T40/RES_hhdet_in_fec!T40)</f>
        <v>0.6195590202996335</v>
      </c>
      <c r="U40" s="111">
        <f>IF(RES_hhdet_in_tes!U40=0,"",RES_hhdet_in_tes!U40/RES_hhdet_in_fec!U40)</f>
        <v>0.62116216629629761</v>
      </c>
      <c r="V40" s="111">
        <f>IF(RES_hhdet_in_tes!V40=0,"",RES_hhdet_in_tes!V40/RES_hhdet_in_fec!V40)</f>
        <v>0.62265475050008845</v>
      </c>
      <c r="W40" s="111">
        <f>IF(RES_hhdet_in_tes!W40=0,"",RES_hhdet_in_tes!W40/RES_hhdet_in_fec!W40)</f>
        <v>0.62403677291100512</v>
      </c>
      <c r="DA40" s="63" t="s">
        <v>3623</v>
      </c>
    </row>
    <row r="41" spans="1:105" ht="12" customHeight="1" x14ac:dyDescent="0.25">
      <c r="A41" s="109" t="s">
        <v>120</v>
      </c>
      <c r="B41" s="45"/>
      <c r="C41" s="45" t="str">
        <f>IF(RES_hhdet_in_tes!C41=0,"",RES_hhdet_in_tes!C41/RES_hhdet_in_fec!C41)</f>
        <v/>
      </c>
      <c r="D41" s="45" t="str">
        <f>IF(RES_hhdet_in_tes!D41=0,"",RES_hhdet_in_tes!D41/RES_hhdet_in_fec!D41)</f>
        <v/>
      </c>
      <c r="E41" s="45">
        <f>IF(RES_hhdet_in_tes!E41=0,"",RES_hhdet_in_tes!E41/RES_hhdet_in_fec!E41)</f>
        <v>0.76942296811973587</v>
      </c>
      <c r="F41" s="45">
        <f>IF(RES_hhdet_in_tes!F41=0,"",RES_hhdet_in_tes!F41/RES_hhdet_in_fec!F41)</f>
        <v>0.77091675073536714</v>
      </c>
      <c r="G41" s="45">
        <f>IF(RES_hhdet_in_tes!G41=0,"",RES_hhdet_in_tes!G41/RES_hhdet_in_fec!G41)</f>
        <v>0.77245935154302814</v>
      </c>
      <c r="H41" s="45">
        <f>IF(RES_hhdet_in_tes!H41=0,"",RES_hhdet_in_tes!H41/RES_hhdet_in_fec!H41)</f>
        <v>0.77404568049426092</v>
      </c>
      <c r="I41" s="45">
        <f>IF(RES_hhdet_in_tes!I41=0,"",RES_hhdet_in_tes!I41/RES_hhdet_in_fec!I41)</f>
        <v>0.77568598528963195</v>
      </c>
      <c r="J41" s="45">
        <f>IF(RES_hhdet_in_tes!J41=0,"",RES_hhdet_in_tes!J41/RES_hhdet_in_fec!J41)</f>
        <v>0.77742224714124897</v>
      </c>
      <c r="K41" s="45" t="str">
        <f>IF(RES_hhdet_in_tes!K41=0,"",RES_hhdet_in_tes!K41/RES_hhdet_in_fec!K41)</f>
        <v/>
      </c>
      <c r="L41" s="45" t="str">
        <f>IF(RES_hhdet_in_tes!L41=0,"",RES_hhdet_in_tes!L41/RES_hhdet_in_fec!L41)</f>
        <v/>
      </c>
      <c r="M41" s="45" t="str">
        <f>IF(RES_hhdet_in_tes!M41=0,"",RES_hhdet_in_tes!M41/RES_hhdet_in_fec!M41)</f>
        <v/>
      </c>
      <c r="N41" s="45">
        <f>IF(RES_hhdet_in_tes!N41=0,"",RES_hhdet_in_tes!N41/RES_hhdet_in_fec!N41)</f>
        <v>0.78765591668848511</v>
      </c>
      <c r="O41" s="45">
        <f>IF(RES_hhdet_in_tes!O41=0,"",RES_hhdet_in_tes!O41/RES_hhdet_in_fec!O41)</f>
        <v>0.79257084936385014</v>
      </c>
      <c r="P41" s="45">
        <f>IF(RES_hhdet_in_tes!P41=0,"",RES_hhdet_in_tes!P41/RES_hhdet_in_fec!P41)</f>
        <v>0.79898870524065846</v>
      </c>
      <c r="Q41" s="45">
        <f>IF(RES_hhdet_in_tes!Q41=0,"",RES_hhdet_in_tes!Q41/RES_hhdet_in_fec!Q41)</f>
        <v>0.80726046639623839</v>
      </c>
      <c r="R41" s="45">
        <f>IF(RES_hhdet_in_tes!R41=0,"",RES_hhdet_in_tes!R41/RES_hhdet_in_fec!R41)</f>
        <v>0.8185129219857783</v>
      </c>
      <c r="S41" s="45">
        <f>IF(RES_hhdet_in_tes!S41=0,"",RES_hhdet_in_tes!S41/RES_hhdet_in_fec!S41)</f>
        <v>0.83255703902256717</v>
      </c>
      <c r="T41" s="45">
        <f>IF(RES_hhdet_in_tes!T41=0,"",RES_hhdet_in_tes!T41/RES_hhdet_in_fec!T41)</f>
        <v>0.84765674255200962</v>
      </c>
      <c r="U41" s="45">
        <f>IF(RES_hhdet_in_tes!U41=0,"",RES_hhdet_in_tes!U41/RES_hhdet_in_fec!U41)</f>
        <v>0.86207595761955347</v>
      </c>
      <c r="V41" s="45">
        <f>IF(RES_hhdet_in_tes!V41=0,"",RES_hhdet_in_tes!V41/RES_hhdet_in_fec!V41)</f>
        <v>0.87407860927062708</v>
      </c>
      <c r="W41" s="45">
        <f>IF(RES_hhdet_in_tes!W41=0,"",RES_hhdet_in_tes!W41/RES_hhdet_in_fec!W41)</f>
        <v>0.88305487036509189</v>
      </c>
      <c r="DA41" s="60" t="s">
        <v>3624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>
        <f>IF(RES_hhdet_in_tes!C43=0,"",RES_hhdet_in_tes!C43/RES_hhdet_in_fec!C43)</f>
        <v>0.56759699954294929</v>
      </c>
      <c r="D43" s="119">
        <f>IF(RES_hhdet_in_tes!D43=0,"",RES_hhdet_in_tes!D43/RES_hhdet_in_fec!D43)</f>
        <v>0.5736800073291134</v>
      </c>
      <c r="E43" s="119">
        <f>IF(RES_hhdet_in_tes!E43=0,"",RES_hhdet_in_tes!E43/RES_hhdet_in_fec!E43)</f>
        <v>0.57955463500028048</v>
      </c>
      <c r="F43" s="119">
        <f>IF(RES_hhdet_in_tes!F43=0,"",RES_hhdet_in_tes!F43/RES_hhdet_in_fec!F43)</f>
        <v>0.58654491962781075</v>
      </c>
      <c r="G43" s="119">
        <f>IF(RES_hhdet_in_tes!G43=0,"",RES_hhdet_in_tes!G43/RES_hhdet_in_fec!G43)</f>
        <v>0.59489489191149081</v>
      </c>
      <c r="H43" s="119">
        <f>IF(RES_hhdet_in_tes!H43=0,"",RES_hhdet_in_tes!H43/RES_hhdet_in_fec!H43)</f>
        <v>0.60124263980594717</v>
      </c>
      <c r="I43" s="119">
        <f>IF(RES_hhdet_in_tes!I43=0,"",RES_hhdet_in_tes!I43/RES_hhdet_in_fec!I43)</f>
        <v>0.60126339352761837</v>
      </c>
      <c r="J43" s="119">
        <f>IF(RES_hhdet_in_tes!J43=0,"",RES_hhdet_in_tes!J43/RES_hhdet_in_fec!J43)</f>
        <v>0.60310483767569811</v>
      </c>
      <c r="K43" s="119">
        <f>IF(RES_hhdet_in_tes!K43=0,"",RES_hhdet_in_tes!K43/RES_hhdet_in_fec!K43)</f>
        <v>0.62086746000942561</v>
      </c>
      <c r="L43" s="119">
        <f>IF(RES_hhdet_in_tes!L43=0,"",RES_hhdet_in_tes!L43/RES_hhdet_in_fec!L43)</f>
        <v>0.61842030002979942</v>
      </c>
      <c r="M43" s="119">
        <f>IF(RES_hhdet_in_tes!M43=0,"",RES_hhdet_in_tes!M43/RES_hhdet_in_fec!M43)</f>
        <v>0.63012522543256411</v>
      </c>
      <c r="N43" s="119">
        <f>IF(RES_hhdet_in_tes!N43=0,"",RES_hhdet_in_tes!N43/RES_hhdet_in_fec!N43)</f>
        <v>0.65039502970526053</v>
      </c>
      <c r="O43" s="119">
        <f>IF(RES_hhdet_in_tes!O43=0,"",RES_hhdet_in_tes!O43/RES_hhdet_in_fec!O43)</f>
        <v>0.67250634174554591</v>
      </c>
      <c r="P43" s="119">
        <f>IF(RES_hhdet_in_tes!P43=0,"",RES_hhdet_in_tes!P43/RES_hhdet_in_fec!P43)</f>
        <v>0.71117700829043473</v>
      </c>
      <c r="Q43" s="119">
        <f>IF(RES_hhdet_in_tes!Q43=0,"",RES_hhdet_in_tes!Q43/RES_hhdet_in_fec!Q43)</f>
        <v>0.73491995927768916</v>
      </c>
      <c r="R43" s="119">
        <f>IF(RES_hhdet_in_tes!R43=0,"",RES_hhdet_in_tes!R43/RES_hhdet_in_fec!R43)</f>
        <v>0.74390841641076</v>
      </c>
      <c r="S43" s="119">
        <f>IF(RES_hhdet_in_tes!S43=0,"",RES_hhdet_in_tes!S43/RES_hhdet_in_fec!S43)</f>
        <v>0.75121445940832943</v>
      </c>
      <c r="T43" s="119">
        <f>IF(RES_hhdet_in_tes!T43=0,"",RES_hhdet_in_tes!T43/RES_hhdet_in_fec!T43)</f>
        <v>0.75652767534402554</v>
      </c>
      <c r="U43" s="119">
        <f>IF(RES_hhdet_in_tes!U43=0,"",RES_hhdet_in_tes!U43/RES_hhdet_in_fec!U43)</f>
        <v>0.76547637117304002</v>
      </c>
      <c r="V43" s="119">
        <f>IF(RES_hhdet_in_tes!V43=0,"",RES_hhdet_in_tes!V43/RES_hhdet_in_fec!V43)</f>
        <v>0.76920273724163668</v>
      </c>
      <c r="W43" s="119">
        <f>IF(RES_hhdet_in_tes!W43=0,"",RES_hhdet_in_tes!W43/RES_hhdet_in_fec!W43)</f>
        <v>0.76914218111908284</v>
      </c>
      <c r="DA43" s="129" t="s">
        <v>3625</v>
      </c>
    </row>
    <row r="44" spans="1:105" ht="12.95" customHeight="1" x14ac:dyDescent="0.25">
      <c r="A44" s="121" t="s">
        <v>57</v>
      </c>
      <c r="B44" s="124"/>
      <c r="C44" s="124">
        <f>IF(RES_hhdet_in_tes!C44=0,"",RES_hhdet_in_tes!C44/RES_hhdet_in_fec!C44)</f>
        <v>0.54387570490342529</v>
      </c>
      <c r="D44" s="124">
        <f>IF(RES_hhdet_in_tes!D44=0,"",RES_hhdet_in_tes!D44/RES_hhdet_in_fec!D44)</f>
        <v>0.54948832831222405</v>
      </c>
      <c r="E44" s="124">
        <f>IF(RES_hhdet_in_tes!E44=0,"",RES_hhdet_in_tes!E44/RES_hhdet_in_fec!E44)</f>
        <v>0.55536148337110236</v>
      </c>
      <c r="F44" s="124">
        <f>IF(RES_hhdet_in_tes!F44=0,"",RES_hhdet_in_tes!F44/RES_hhdet_in_fec!F44)</f>
        <v>0.56116144285134084</v>
      </c>
      <c r="G44" s="124">
        <f>IF(RES_hhdet_in_tes!G44=0,"",RES_hhdet_in_tes!G44/RES_hhdet_in_fec!G44)</f>
        <v>0.566612983192743</v>
      </c>
      <c r="H44" s="124">
        <f>IF(RES_hhdet_in_tes!H44=0,"",RES_hhdet_in_tes!H44/RES_hhdet_in_fec!H44)</f>
        <v>0.57296496753037662</v>
      </c>
      <c r="I44" s="124">
        <f>IF(RES_hhdet_in_tes!I44=0,"",RES_hhdet_in_tes!I44/RES_hhdet_in_fec!I44)</f>
        <v>0.57928371122000966</v>
      </c>
      <c r="J44" s="124">
        <f>IF(RES_hhdet_in_tes!J44=0,"",RES_hhdet_in_tes!J44/RES_hhdet_in_fec!J44)</f>
        <v>0.58610927328929852</v>
      </c>
      <c r="K44" s="124">
        <f>IF(RES_hhdet_in_tes!K44=0,"",RES_hhdet_in_tes!K44/RES_hhdet_in_fec!K44)</f>
        <v>0.59349452700606264</v>
      </c>
      <c r="L44" s="124">
        <f>IF(RES_hhdet_in_tes!L44=0,"",RES_hhdet_in_tes!L44/RES_hhdet_in_fec!L44)</f>
        <v>0.60145666182442048</v>
      </c>
      <c r="M44" s="124">
        <f>IF(RES_hhdet_in_tes!M44=0,"",RES_hhdet_in_tes!M44/RES_hhdet_in_fec!M44)</f>
        <v>0.61422811783241293</v>
      </c>
      <c r="N44" s="124">
        <f>IF(RES_hhdet_in_tes!N44=0,"",RES_hhdet_in_tes!N44/RES_hhdet_in_fec!N44)</f>
        <v>0.63305517495217312</v>
      </c>
      <c r="O44" s="124">
        <f>IF(RES_hhdet_in_tes!O44=0,"",RES_hhdet_in_tes!O44/RES_hhdet_in_fec!O44)</f>
        <v>0.6586209090807057</v>
      </c>
      <c r="P44" s="124">
        <f>IF(RES_hhdet_in_tes!P44=0,"",RES_hhdet_in_tes!P44/RES_hhdet_in_fec!P44)</f>
        <v>0.68791121551391032</v>
      </c>
      <c r="Q44" s="124">
        <f>IF(RES_hhdet_in_tes!Q44=0,"",RES_hhdet_in_tes!Q44/RES_hhdet_in_fec!Q44)</f>
        <v>0.71212447646769828</v>
      </c>
      <c r="R44" s="124">
        <f>IF(RES_hhdet_in_tes!R44=0,"",RES_hhdet_in_tes!R44/RES_hhdet_in_fec!R44)</f>
        <v>0.72395285468332427</v>
      </c>
      <c r="S44" s="124">
        <f>IF(RES_hhdet_in_tes!S44=0,"",RES_hhdet_in_tes!S44/RES_hhdet_in_fec!S44)</f>
        <v>0.73241037449641044</v>
      </c>
      <c r="T44" s="124">
        <f>IF(RES_hhdet_in_tes!T44=0,"",RES_hhdet_in_tes!T44/RES_hhdet_in_fec!T44)</f>
        <v>0.73860354210789192</v>
      </c>
      <c r="U44" s="124">
        <f>IF(RES_hhdet_in_tes!U44=0,"",RES_hhdet_in_tes!U44/RES_hhdet_in_fec!U44)</f>
        <v>0.74342747354925109</v>
      </c>
      <c r="V44" s="124">
        <f>IF(RES_hhdet_in_tes!V44=0,"",RES_hhdet_in_tes!V44/RES_hhdet_in_fec!V44)</f>
        <v>0.74761409859549466</v>
      </c>
      <c r="W44" s="124">
        <f>IF(RES_hhdet_in_tes!W44=0,"",RES_hhdet_in_tes!W44/RES_hhdet_in_fec!W44)</f>
        <v>0.75032077093124006</v>
      </c>
      <c r="DA44" s="130" t="s">
        <v>3626</v>
      </c>
    </row>
    <row r="45" spans="1:105" ht="12" customHeight="1" x14ac:dyDescent="0.25">
      <c r="A45" s="97" t="s">
        <v>216</v>
      </c>
      <c r="B45" s="111"/>
      <c r="C45" s="111">
        <f>IF(RES_hhdet_in_tes!C45=0,"",RES_hhdet_in_tes!C45/RES_hhdet_in_fec!C45)</f>
        <v>0.53705037628091579</v>
      </c>
      <c r="D45" s="111">
        <f>IF(RES_hhdet_in_tes!D45=0,"",RES_hhdet_in_tes!D45/RES_hhdet_in_fec!D45)</f>
        <v>0.5428888880438596</v>
      </c>
      <c r="E45" s="111">
        <f>IF(RES_hhdet_in_tes!E45=0,"",RES_hhdet_in_tes!E45/RES_hhdet_in_fec!E45)</f>
        <v>0.54893465456489932</v>
      </c>
      <c r="F45" s="111">
        <f>IF(RES_hhdet_in_tes!F45=0,"",RES_hhdet_in_tes!F45/RES_hhdet_in_fec!F45)</f>
        <v>0.55495160731660198</v>
      </c>
      <c r="G45" s="111">
        <f>IF(RES_hhdet_in_tes!G45=0,"",RES_hhdet_in_tes!G45/RES_hhdet_in_fec!G45)</f>
        <v>0.56114522674786493</v>
      </c>
      <c r="H45" s="111">
        <f>IF(RES_hhdet_in_tes!H45=0,"",RES_hhdet_in_tes!H45/RES_hhdet_in_fec!H45)</f>
        <v>0.56748417552538821</v>
      </c>
      <c r="I45" s="111">
        <f>IF(RES_hhdet_in_tes!I45=0,"",RES_hhdet_in_tes!I45/RES_hhdet_in_fec!I45)</f>
        <v>0.57401283471351261</v>
      </c>
      <c r="J45" s="111">
        <f>IF(RES_hhdet_in_tes!J45=0,"",RES_hhdet_in_tes!J45/RES_hhdet_in_fec!J45)</f>
        <v>0.58092734385934208</v>
      </c>
      <c r="K45" s="111">
        <f>IF(RES_hhdet_in_tes!K45=0,"",RES_hhdet_in_tes!K45/RES_hhdet_in_fec!K45)</f>
        <v>0.58838675123167783</v>
      </c>
      <c r="L45" s="111">
        <f>IF(RES_hhdet_in_tes!L45=0,"",RES_hhdet_in_tes!L45/RES_hhdet_in_fec!L45)</f>
        <v>0.59642011644821868</v>
      </c>
      <c r="M45" s="111">
        <f>IF(RES_hhdet_in_tes!M45=0,"",RES_hhdet_in_tes!M45/RES_hhdet_in_fec!M45)</f>
        <v>0.60929768211598945</v>
      </c>
      <c r="N45" s="111">
        <f>IF(RES_hhdet_in_tes!N45=0,"",RES_hhdet_in_tes!N45/RES_hhdet_in_fec!N45)</f>
        <v>0.62826456442590706</v>
      </c>
      <c r="O45" s="111">
        <f>IF(RES_hhdet_in_tes!O45=0,"",RES_hhdet_in_tes!O45/RES_hhdet_in_fec!O45)</f>
        <v>0.65402540813026144</v>
      </c>
      <c r="P45" s="111">
        <f>IF(RES_hhdet_in_tes!P45=0,"",RES_hhdet_in_tes!P45/RES_hhdet_in_fec!P45)</f>
        <v>0.68355667119277985</v>
      </c>
      <c r="Q45" s="111">
        <f>IF(RES_hhdet_in_tes!Q45=0,"",RES_hhdet_in_tes!Q45/RES_hhdet_in_fec!Q45)</f>
        <v>0.70799685581424376</v>
      </c>
      <c r="R45" s="111">
        <f>IF(RES_hhdet_in_tes!R45=0,"",RES_hhdet_in_tes!R45/RES_hhdet_in_fec!R45)</f>
        <v>0.71995125088324463</v>
      </c>
      <c r="S45" s="111">
        <f>IF(RES_hhdet_in_tes!S45=0,"",RES_hhdet_in_tes!S45/RES_hhdet_in_fec!S45)</f>
        <v>0.72850447328378054</v>
      </c>
      <c r="T45" s="111">
        <f>IF(RES_hhdet_in_tes!T45=0,"",RES_hhdet_in_tes!T45/RES_hhdet_in_fec!T45)</f>
        <v>0.7347704769608514</v>
      </c>
      <c r="U45" s="111">
        <f>IF(RES_hhdet_in_tes!U45=0,"",RES_hhdet_in_tes!U45/RES_hhdet_in_fec!U45)</f>
        <v>0.73965142041685383</v>
      </c>
      <c r="V45" s="111">
        <f>IF(RES_hhdet_in_tes!V45=0,"",RES_hhdet_in_tes!V45/RES_hhdet_in_fec!V45)</f>
        <v>0.74388614353595306</v>
      </c>
      <c r="W45" s="111">
        <f>IF(RES_hhdet_in_tes!W45=0,"",RES_hhdet_in_tes!W45/RES_hhdet_in_fec!W45)</f>
        <v>0.74662288512411645</v>
      </c>
      <c r="DA45" s="63" t="s">
        <v>3627</v>
      </c>
    </row>
    <row r="46" spans="1:105" ht="12" customHeight="1" x14ac:dyDescent="0.25">
      <c r="A46" s="97" t="s">
        <v>53</v>
      </c>
      <c r="B46" s="111"/>
      <c r="C46" s="111">
        <f>IF(RES_hhdet_in_tes!C46=0,"",RES_hhdet_in_tes!C46/RES_hhdet_in_fec!C46)</f>
        <v>1</v>
      </c>
      <c r="D46" s="111">
        <f>IF(RES_hhdet_in_tes!D46=0,"",RES_hhdet_in_tes!D46/RES_hhdet_in_fec!D46)</f>
        <v>1</v>
      </c>
      <c r="E46" s="111">
        <f>IF(RES_hhdet_in_tes!E46=0,"",RES_hhdet_in_tes!E46/RES_hhdet_in_fec!E46)</f>
        <v>1</v>
      </c>
      <c r="F46" s="111">
        <f>IF(RES_hhdet_in_tes!F46=0,"",RES_hhdet_in_tes!F46/RES_hhdet_in_fec!F46)</f>
        <v>1</v>
      </c>
      <c r="G46" s="111">
        <f>IF(RES_hhdet_in_tes!G46=0,"",RES_hhdet_in_tes!G46/RES_hhdet_in_fec!G46)</f>
        <v>1</v>
      </c>
      <c r="H46" s="111">
        <f>IF(RES_hhdet_in_tes!H46=0,"",RES_hhdet_in_tes!H46/RES_hhdet_in_fec!H46)</f>
        <v>1</v>
      </c>
      <c r="I46" s="111">
        <f>IF(RES_hhdet_in_tes!I46=0,"",RES_hhdet_in_tes!I46/RES_hhdet_in_fec!I46)</f>
        <v>1</v>
      </c>
      <c r="J46" s="111">
        <f>IF(RES_hhdet_in_tes!J46=0,"",RES_hhdet_in_tes!J46/RES_hhdet_in_fec!J46)</f>
        <v>1</v>
      </c>
      <c r="K46" s="111">
        <f>IF(RES_hhdet_in_tes!K46=0,"",RES_hhdet_in_tes!K46/RES_hhdet_in_fec!K46)</f>
        <v>1</v>
      </c>
      <c r="L46" s="111">
        <f>IF(RES_hhdet_in_tes!L46=0,"",RES_hhdet_in_tes!L46/RES_hhdet_in_fec!L46)</f>
        <v>1</v>
      </c>
      <c r="M46" s="111">
        <f>IF(RES_hhdet_in_tes!M46=0,"",RES_hhdet_in_tes!M46/RES_hhdet_in_fec!M46)</f>
        <v>1</v>
      </c>
      <c r="N46" s="111">
        <f>IF(RES_hhdet_in_tes!N46=0,"",RES_hhdet_in_tes!N46/RES_hhdet_in_fec!N46)</f>
        <v>1</v>
      </c>
      <c r="O46" s="111">
        <f>IF(RES_hhdet_in_tes!O46=0,"",RES_hhdet_in_tes!O46/RES_hhdet_in_fec!O46)</f>
        <v>1</v>
      </c>
      <c r="P46" s="111">
        <f>IF(RES_hhdet_in_tes!P46=0,"",RES_hhdet_in_tes!P46/RES_hhdet_in_fec!P46)</f>
        <v>1</v>
      </c>
      <c r="Q46" s="111">
        <f>IF(RES_hhdet_in_tes!Q46=0,"",RES_hhdet_in_tes!Q46/RES_hhdet_in_fec!Q46)</f>
        <v>1</v>
      </c>
      <c r="R46" s="111">
        <f>IF(RES_hhdet_in_tes!R46=0,"",RES_hhdet_in_tes!R46/RES_hhdet_in_fec!R46)</f>
        <v>1</v>
      </c>
      <c r="S46" s="111">
        <f>IF(RES_hhdet_in_tes!S46=0,"",RES_hhdet_in_tes!S46/RES_hhdet_in_fec!S46)</f>
        <v>1</v>
      </c>
      <c r="T46" s="111">
        <f>IF(RES_hhdet_in_tes!T46=0,"",RES_hhdet_in_tes!T46/RES_hhdet_in_fec!T46)</f>
        <v>1</v>
      </c>
      <c r="U46" s="111">
        <f>IF(RES_hhdet_in_tes!U46=0,"",RES_hhdet_in_tes!U46/RES_hhdet_in_fec!U46)</f>
        <v>1</v>
      </c>
      <c r="V46" s="111">
        <f>IF(RES_hhdet_in_tes!V46=0,"",RES_hhdet_in_tes!V46/RES_hhdet_in_fec!V46)</f>
        <v>1</v>
      </c>
      <c r="W46" s="111">
        <f>IF(RES_hhdet_in_tes!W46=0,"",RES_hhdet_in_tes!W46/RES_hhdet_in_fec!W46)</f>
        <v>1</v>
      </c>
      <c r="DA46" s="63" t="s">
        <v>3628</v>
      </c>
    </row>
    <row r="47" spans="1:105" ht="12.95" customHeight="1" x14ac:dyDescent="0.25">
      <c r="A47" s="121" t="s">
        <v>92</v>
      </c>
      <c r="B47" s="124"/>
      <c r="C47" s="124">
        <f>IF(RES_hhdet_in_tes!C47=0,"",RES_hhdet_in_tes!C47/RES_hhdet_in_fec!C47)</f>
        <v>2.3582619998382492</v>
      </c>
      <c r="D47" s="124">
        <f>IF(RES_hhdet_in_tes!D47=0,"",RES_hhdet_in_tes!D47/RES_hhdet_in_fec!D47)</f>
        <v>2.4378987751219268</v>
      </c>
      <c r="E47" s="124">
        <f>IF(RES_hhdet_in_tes!E47=0,"",RES_hhdet_in_tes!E47/RES_hhdet_in_fec!E47)</f>
        <v>2.5183764050890312</v>
      </c>
      <c r="F47" s="124">
        <f>IF(RES_hhdet_in_tes!F47=0,"",RES_hhdet_in_tes!F47/RES_hhdet_in_fec!F47)</f>
        <v>2.598940465719175</v>
      </c>
      <c r="G47" s="124">
        <f>IF(RES_hhdet_in_tes!G47=0,"",RES_hhdet_in_tes!G47/RES_hhdet_in_fec!G47)</f>
        <v>2.6802700842976388</v>
      </c>
      <c r="H47" s="124">
        <f>IF(RES_hhdet_in_tes!H47=0,"",RES_hhdet_in_tes!H47/RES_hhdet_in_fec!H47)</f>
        <v>2.7622777308012898</v>
      </c>
      <c r="I47" s="124">
        <f>IF(RES_hhdet_in_tes!I47=0,"",RES_hhdet_in_tes!I47/RES_hhdet_in_fec!I47)</f>
        <v>2.8451261547958113</v>
      </c>
      <c r="J47" s="124">
        <f>IF(RES_hhdet_in_tes!J47=0,"",RES_hhdet_in_tes!J47/RES_hhdet_in_fec!J47)</f>
        <v>2.9294923208561565</v>
      </c>
      <c r="K47" s="124">
        <f>IF(RES_hhdet_in_tes!K47=0,"",RES_hhdet_in_tes!K47/RES_hhdet_in_fec!K47)</f>
        <v>3.0159454352536814</v>
      </c>
      <c r="L47" s="124">
        <f>IF(RES_hhdet_in_tes!L47=0,"",RES_hhdet_in_tes!L47/RES_hhdet_in_fec!L47)</f>
        <v>3.1046262309059189</v>
      </c>
      <c r="M47" s="124">
        <f>IF(RES_hhdet_in_tes!M47=0,"",RES_hhdet_in_tes!M47/RES_hhdet_in_fec!M47)</f>
        <v>3.2105470850261599</v>
      </c>
      <c r="N47" s="124">
        <f>IF(RES_hhdet_in_tes!N47=0,"",RES_hhdet_in_tes!N47/RES_hhdet_in_fec!N47)</f>
        <v>3.3386209488207714</v>
      </c>
      <c r="O47" s="124">
        <f>IF(RES_hhdet_in_tes!O47=0,"",RES_hhdet_in_tes!O47/RES_hhdet_in_fec!O47)</f>
        <v>3.4915639366107816</v>
      </c>
      <c r="P47" s="124">
        <f>IF(RES_hhdet_in_tes!P47=0,"",RES_hhdet_in_tes!P47/RES_hhdet_in_fec!P47)</f>
        <v>3.6574273135337112</v>
      </c>
      <c r="Q47" s="124">
        <f>IF(RES_hhdet_in_tes!Q47=0,"",RES_hhdet_in_tes!Q47/RES_hhdet_in_fec!Q47)</f>
        <v>3.7999675772069184</v>
      </c>
      <c r="R47" s="124">
        <f>IF(RES_hhdet_in_tes!R47=0,"",RES_hhdet_in_tes!R47/RES_hhdet_in_fec!R47)</f>
        <v>3.8893913828012043</v>
      </c>
      <c r="S47" s="124">
        <f>IF(RES_hhdet_in_tes!S47=0,"",RES_hhdet_in_tes!S47/RES_hhdet_in_fec!S47)</f>
        <v>3.960568341398794</v>
      </c>
      <c r="T47" s="124">
        <f>IF(RES_hhdet_in_tes!T47=0,"",RES_hhdet_in_tes!T47/RES_hhdet_in_fec!T47)</f>
        <v>4.0200393998109805</v>
      </c>
      <c r="U47" s="124">
        <f>IF(RES_hhdet_in_tes!U47=0,"",RES_hhdet_in_tes!U47/RES_hhdet_in_fec!U47)</f>
        <v>4.0741801688752473</v>
      </c>
      <c r="V47" s="124">
        <f>IF(RES_hhdet_in_tes!V47=0,"",RES_hhdet_in_tes!V47/RES_hhdet_in_fec!V47)</f>
        <v>4.1293826055336051</v>
      </c>
      <c r="W47" s="124">
        <f>IF(RES_hhdet_in_tes!W47=0,"",RES_hhdet_in_tes!W47/RES_hhdet_in_fec!W47)</f>
        <v>4.1834265621208973</v>
      </c>
      <c r="DA47" s="130" t="s">
        <v>3629</v>
      </c>
    </row>
    <row r="48" spans="1:105" ht="12" customHeight="1" x14ac:dyDescent="0.25">
      <c r="A48" s="97" t="s">
        <v>53</v>
      </c>
      <c r="B48" s="111"/>
      <c r="C48" s="111">
        <f>IF(RES_hhdet_in_tes!C48=0,"",RES_hhdet_in_tes!C48/RES_hhdet_in_fec!C48)</f>
        <v>2.3582619998382492</v>
      </c>
      <c r="D48" s="111">
        <f>IF(RES_hhdet_in_tes!D48=0,"",RES_hhdet_in_tes!D48/RES_hhdet_in_fec!D48)</f>
        <v>2.4378987751219268</v>
      </c>
      <c r="E48" s="111">
        <f>IF(RES_hhdet_in_tes!E48=0,"",RES_hhdet_in_tes!E48/RES_hhdet_in_fec!E48)</f>
        <v>2.5183764050890312</v>
      </c>
      <c r="F48" s="111">
        <f>IF(RES_hhdet_in_tes!F48=0,"",RES_hhdet_in_tes!F48/RES_hhdet_in_fec!F48)</f>
        <v>2.598940465719175</v>
      </c>
      <c r="G48" s="111">
        <f>IF(RES_hhdet_in_tes!G48=0,"",RES_hhdet_in_tes!G48/RES_hhdet_in_fec!G48)</f>
        <v>2.6802700842976388</v>
      </c>
      <c r="H48" s="111">
        <f>IF(RES_hhdet_in_tes!H48=0,"",RES_hhdet_in_tes!H48/RES_hhdet_in_fec!H48)</f>
        <v>2.7622777308012898</v>
      </c>
      <c r="I48" s="111">
        <f>IF(RES_hhdet_in_tes!I48=0,"",RES_hhdet_in_tes!I48/RES_hhdet_in_fec!I48)</f>
        <v>2.8451261547958113</v>
      </c>
      <c r="J48" s="111">
        <f>IF(RES_hhdet_in_tes!J48=0,"",RES_hhdet_in_tes!J48/RES_hhdet_in_fec!J48)</f>
        <v>2.9294923208561565</v>
      </c>
      <c r="K48" s="111">
        <f>IF(RES_hhdet_in_tes!K48=0,"",RES_hhdet_in_tes!K48/RES_hhdet_in_fec!K48)</f>
        <v>3.0159454352536814</v>
      </c>
      <c r="L48" s="111">
        <f>IF(RES_hhdet_in_tes!L48=0,"",RES_hhdet_in_tes!L48/RES_hhdet_in_fec!L48)</f>
        <v>3.1046262309059189</v>
      </c>
      <c r="M48" s="111">
        <f>IF(RES_hhdet_in_tes!M48=0,"",RES_hhdet_in_tes!M48/RES_hhdet_in_fec!M48)</f>
        <v>3.2105470850261599</v>
      </c>
      <c r="N48" s="111">
        <f>IF(RES_hhdet_in_tes!N48=0,"",RES_hhdet_in_tes!N48/RES_hhdet_in_fec!N48)</f>
        <v>3.3386209488207714</v>
      </c>
      <c r="O48" s="111">
        <f>IF(RES_hhdet_in_tes!O48=0,"",RES_hhdet_in_tes!O48/RES_hhdet_in_fec!O48)</f>
        <v>3.4915639366107816</v>
      </c>
      <c r="P48" s="111">
        <f>IF(RES_hhdet_in_tes!P48=0,"",RES_hhdet_in_tes!P48/RES_hhdet_in_fec!P48)</f>
        <v>3.6574273135337112</v>
      </c>
      <c r="Q48" s="111">
        <f>IF(RES_hhdet_in_tes!Q48=0,"",RES_hhdet_in_tes!Q48/RES_hhdet_in_fec!Q48)</f>
        <v>3.7999675772069184</v>
      </c>
      <c r="R48" s="111">
        <f>IF(RES_hhdet_in_tes!R48=0,"",RES_hhdet_in_tes!R48/RES_hhdet_in_fec!R48)</f>
        <v>3.8893913828012043</v>
      </c>
      <c r="S48" s="111">
        <f>IF(RES_hhdet_in_tes!S48=0,"",RES_hhdet_in_tes!S48/RES_hhdet_in_fec!S48)</f>
        <v>3.960568341398794</v>
      </c>
      <c r="T48" s="111">
        <f>IF(RES_hhdet_in_tes!T48=0,"",RES_hhdet_in_tes!T48/RES_hhdet_in_fec!T48)</f>
        <v>4.0200393998109805</v>
      </c>
      <c r="U48" s="111">
        <f>IF(RES_hhdet_in_tes!U48=0,"",RES_hhdet_in_tes!U48/RES_hhdet_in_fec!U48)</f>
        <v>4.0741801688752473</v>
      </c>
      <c r="V48" s="111">
        <f>IF(RES_hhdet_in_tes!V48=0,"",RES_hhdet_in_tes!V48/RES_hhdet_in_fec!V48)</f>
        <v>4.1293826055336051</v>
      </c>
      <c r="W48" s="111">
        <f>IF(RES_hhdet_in_tes!W48=0,"",RES_hhdet_in_tes!W48/RES_hhdet_in_fec!W48)</f>
        <v>4.1834265621208973</v>
      </c>
      <c r="DA48" s="63" t="s">
        <v>3630</v>
      </c>
    </row>
    <row r="49" spans="1:105" ht="12" customHeight="1" x14ac:dyDescent="0.25">
      <c r="A49" s="121" t="s">
        <v>55</v>
      </c>
      <c r="B49" s="124"/>
      <c r="C49" s="124">
        <f>IF(RES_hhdet_in_tes!C49=0,"",RES_hhdet_in_tes!C49/RES_hhdet_in_fec!C49)</f>
        <v>0.72196446727751662</v>
      </c>
      <c r="D49" s="124">
        <f>IF(RES_hhdet_in_tes!D49=0,"",RES_hhdet_in_tes!D49/RES_hhdet_in_fec!D49)</f>
        <v>0.69602390600755404</v>
      </c>
      <c r="E49" s="124">
        <f>IF(RES_hhdet_in_tes!E49=0,"",RES_hhdet_in_tes!E49/RES_hhdet_in_fec!E49)</f>
        <v>0.72353829465587405</v>
      </c>
      <c r="F49" s="124">
        <f>IF(RES_hhdet_in_tes!F49=0,"",RES_hhdet_in_tes!F49/RES_hhdet_in_fec!F49)</f>
        <v>0.72460252935017755</v>
      </c>
      <c r="G49" s="124">
        <f>IF(RES_hhdet_in_tes!G49=0,"",RES_hhdet_in_tes!G49/RES_hhdet_in_fec!G49)</f>
        <v>0.76910082076646835</v>
      </c>
      <c r="H49" s="124">
        <f>IF(RES_hhdet_in_tes!H49=0,"",RES_hhdet_in_tes!H49/RES_hhdet_in_fec!H49)</f>
        <v>0.76516472223289</v>
      </c>
      <c r="I49" s="124">
        <f>IF(RES_hhdet_in_tes!I49=0,"",RES_hhdet_in_tes!I49/RES_hhdet_in_fec!I49)</f>
        <v>0.69485716362326622</v>
      </c>
      <c r="J49" s="124">
        <f>IF(RES_hhdet_in_tes!J49=0,"",RES_hhdet_in_tes!J49/RES_hhdet_in_fec!J49)</f>
        <v>0.66388520777933102</v>
      </c>
      <c r="K49" s="124">
        <f>IF(RES_hhdet_in_tes!K49=0,"",RES_hhdet_in_tes!K49/RES_hhdet_in_fec!K49)</f>
        <v>0.72690738512219211</v>
      </c>
      <c r="L49" s="124">
        <f>IF(RES_hhdet_in_tes!L49=0,"",RES_hhdet_in_tes!L49/RES_hhdet_in_fec!L49)</f>
        <v>0.68602912851136011</v>
      </c>
      <c r="M49" s="124">
        <f>IF(RES_hhdet_in_tes!M49=0,"",RES_hhdet_in_tes!M49/RES_hhdet_in_fec!M49)</f>
        <v>0.67502116554045288</v>
      </c>
      <c r="N49" s="124">
        <f>IF(RES_hhdet_in_tes!N49=0,"",RES_hhdet_in_tes!N49/RES_hhdet_in_fec!N49)</f>
        <v>0.69901738014722403</v>
      </c>
      <c r="O49" s="124">
        <f>IF(RES_hhdet_in_tes!O49=0,"",RES_hhdet_in_tes!O49/RES_hhdet_in_fec!O49)</f>
        <v>0.71816976489087991</v>
      </c>
      <c r="P49" s="124">
        <f>IF(RES_hhdet_in_tes!P49=0,"",RES_hhdet_in_tes!P49/RES_hhdet_in_fec!P49)</f>
        <v>0.78519311787138268</v>
      </c>
      <c r="Q49" s="124">
        <f>IF(RES_hhdet_in_tes!Q49=0,"",RES_hhdet_in_tes!Q49/RES_hhdet_in_fec!Q49)</f>
        <v>0.79934055401667781</v>
      </c>
      <c r="R49" s="124">
        <f>IF(RES_hhdet_in_tes!R49=0,"",RES_hhdet_in_tes!R49/RES_hhdet_in_fec!R49)</f>
        <v>0.8115847089325201</v>
      </c>
      <c r="S49" s="124">
        <f>IF(RES_hhdet_in_tes!S49=0,"",RES_hhdet_in_tes!S49/RES_hhdet_in_fec!S49)</f>
        <v>0.81677938742606659</v>
      </c>
      <c r="T49" s="124">
        <f>IF(RES_hhdet_in_tes!T49=0,"",RES_hhdet_in_tes!T49/RES_hhdet_in_fec!T49)</f>
        <v>0.81251519013688356</v>
      </c>
      <c r="U49" s="124">
        <f>IF(RES_hhdet_in_tes!U49=0,"",RES_hhdet_in_tes!U49/RES_hhdet_in_fec!U49)</f>
        <v>0.82293821428864511</v>
      </c>
      <c r="V49" s="124">
        <f>IF(RES_hhdet_in_tes!V49=0,"",RES_hhdet_in_tes!V49/RES_hhdet_in_fec!V49)</f>
        <v>0.82530767446968833</v>
      </c>
      <c r="W49" s="124">
        <f>IF(RES_hhdet_in_tes!W49=0,"",RES_hhdet_in_tes!W49/RES_hhdet_in_fec!W49)</f>
        <v>0.82899459473009118</v>
      </c>
      <c r="DA49" s="130" t="s">
        <v>3631</v>
      </c>
    </row>
    <row r="50" spans="1:105" ht="12" customHeight="1" x14ac:dyDescent="0.25">
      <c r="A50" s="97" t="s">
        <v>138</v>
      </c>
      <c r="B50" s="111"/>
      <c r="C50" s="111">
        <f>IF(RES_hhdet_in_tes!C50=0,"",RES_hhdet_in_tes!C50/RES_hhdet_in_fec!C50)</f>
        <v>0.5619541612116834</v>
      </c>
      <c r="D50" s="111">
        <f>IF(RES_hhdet_in_tes!D50=0,"",RES_hhdet_in_tes!D50/RES_hhdet_in_fec!D50)</f>
        <v>0.56389111793588564</v>
      </c>
      <c r="E50" s="111">
        <f>IF(RES_hhdet_in_tes!E50=0,"",RES_hhdet_in_tes!E50/RES_hhdet_in_fec!E50)</f>
        <v>0.5661487260879069</v>
      </c>
      <c r="F50" s="111">
        <f>IF(RES_hhdet_in_tes!F50=0,"",RES_hhdet_in_tes!F50/RES_hhdet_in_fec!F50)</f>
        <v>0.56845005943463056</v>
      </c>
      <c r="G50" s="111">
        <f>IF(RES_hhdet_in_tes!G50=0,"",RES_hhdet_in_tes!G50/RES_hhdet_in_fec!G50)</f>
        <v>0.57104669388596507</v>
      </c>
      <c r="H50" s="111">
        <f>IF(RES_hhdet_in_tes!H50=0,"",RES_hhdet_in_tes!H50/RES_hhdet_in_fec!H50)</f>
        <v>0.57390783975327819</v>
      </c>
      <c r="I50" s="111">
        <f>IF(RES_hhdet_in_tes!I50=0,"",RES_hhdet_in_tes!I50/RES_hhdet_in_fec!I50)</f>
        <v>0.57709548534812227</v>
      </c>
      <c r="J50" s="111">
        <f>IF(RES_hhdet_in_tes!J50=0,"",RES_hhdet_in_tes!J50/RES_hhdet_in_fec!J50)</f>
        <v>0.58086357490302276</v>
      </c>
      <c r="K50" s="111">
        <f>IF(RES_hhdet_in_tes!K50=0,"",RES_hhdet_in_tes!K50/RES_hhdet_in_fec!K50)</f>
        <v>0.58542802781090297</v>
      </c>
      <c r="L50" s="111">
        <f>IF(RES_hhdet_in_tes!L50=0,"",RES_hhdet_in_tes!L50/RES_hhdet_in_fec!L50)</f>
        <v>0.59084661136161709</v>
      </c>
      <c r="M50" s="111">
        <f>IF(RES_hhdet_in_tes!M50=0,"",RES_hhdet_in_tes!M50/RES_hhdet_in_fec!M50)</f>
        <v>0.60224316214613138</v>
      </c>
      <c r="N50" s="111">
        <f>IF(RES_hhdet_in_tes!N50=0,"",RES_hhdet_in_tes!N50/RES_hhdet_in_fec!N50)</f>
        <v>0.62124398237643841</v>
      </c>
      <c r="O50" s="111">
        <f>IF(RES_hhdet_in_tes!O50=0,"",RES_hhdet_in_tes!O50/RES_hhdet_in_fec!O50)</f>
        <v>0.64920666579518072</v>
      </c>
      <c r="P50" s="111">
        <f>IF(RES_hhdet_in_tes!P50=0,"",RES_hhdet_in_tes!P50/RES_hhdet_in_fec!P50)</f>
        <v>0.68327793160861705</v>
      </c>
      <c r="Q50" s="111">
        <f>IF(RES_hhdet_in_tes!Q50=0,"",RES_hhdet_in_tes!Q50/RES_hhdet_in_fec!Q50)</f>
        <v>0.71421300413319155</v>
      </c>
      <c r="R50" s="111">
        <f>IF(RES_hhdet_in_tes!R50=0,"",RES_hhdet_in_tes!R50/RES_hhdet_in_fec!R50)</f>
        <v>0.73509039367914086</v>
      </c>
      <c r="S50" s="111">
        <f>IF(RES_hhdet_in_tes!S50=0,"",RES_hhdet_in_tes!S50/RES_hhdet_in_fec!S50)</f>
        <v>0.75520860542344193</v>
      </c>
      <c r="T50" s="111">
        <f>IF(RES_hhdet_in_tes!T50=0,"",RES_hhdet_in_tes!T50/RES_hhdet_in_fec!T50)</f>
        <v>0.7734288726635471</v>
      </c>
      <c r="U50" s="111">
        <f>IF(RES_hhdet_in_tes!U50=0,"",RES_hhdet_in_tes!U50/RES_hhdet_in_fec!U50)</f>
        <v>0.78861242869697168</v>
      </c>
      <c r="V50" s="111">
        <f>IF(RES_hhdet_in_tes!V50=0,"",RES_hhdet_in_tes!V50/RES_hhdet_in_fec!V50)</f>
        <v>0.79962050682120456</v>
      </c>
      <c r="W50" s="111">
        <f>IF(RES_hhdet_in_tes!W50=0,"",RES_hhdet_in_tes!W50/RES_hhdet_in_fec!W50)</f>
        <v>0.80479857604246685</v>
      </c>
      <c r="DA50" s="63" t="s">
        <v>3632</v>
      </c>
    </row>
    <row r="51" spans="1:105" ht="12" customHeight="1" x14ac:dyDescent="0.25">
      <c r="A51" s="97" t="s">
        <v>137</v>
      </c>
      <c r="B51" s="111"/>
      <c r="C51" s="111">
        <f>IF(RES_hhdet_in_tes!C51=0,"",RES_hhdet_in_tes!C51/RES_hhdet_in_fec!C51)</f>
        <v>0.7748942563626694</v>
      </c>
      <c r="D51" s="111">
        <f>IF(RES_hhdet_in_tes!D51=0,"",RES_hhdet_in_tes!D51/RES_hhdet_in_fec!D51)</f>
        <v>0.77567680395622463</v>
      </c>
      <c r="E51" s="111">
        <f>IF(RES_hhdet_in_tes!E51=0,"",RES_hhdet_in_tes!E51/RES_hhdet_in_fec!E51)</f>
        <v>0.77867750055653484</v>
      </c>
      <c r="F51" s="111">
        <f>IF(RES_hhdet_in_tes!F51=0,"",RES_hhdet_in_tes!F51/RES_hhdet_in_fec!F51)</f>
        <v>0.78059902437400919</v>
      </c>
      <c r="G51" s="111">
        <f>IF(RES_hhdet_in_tes!G51=0,"",RES_hhdet_in_tes!G51/RES_hhdet_in_fec!G51)</f>
        <v>0.78232408686446142</v>
      </c>
      <c r="H51" s="111">
        <f>IF(RES_hhdet_in_tes!H51=0,"",RES_hhdet_in_tes!H51/RES_hhdet_in_fec!H51)</f>
        <v>0.81368978139566017</v>
      </c>
      <c r="I51" s="111" t="str">
        <f>IF(RES_hhdet_in_tes!I51=0,"",RES_hhdet_in_tes!I51/RES_hhdet_in_fec!I51)</f>
        <v/>
      </c>
      <c r="J51" s="111">
        <f>IF(RES_hhdet_in_tes!J51=0,"",RES_hhdet_in_tes!J51/RES_hhdet_in_fec!J51)</f>
        <v>0.79677239262871713</v>
      </c>
      <c r="K51" s="111">
        <f>IF(RES_hhdet_in_tes!K51=0,"",RES_hhdet_in_tes!K51/RES_hhdet_in_fec!K51)</f>
        <v>0.79631570872355484</v>
      </c>
      <c r="L51" s="111">
        <f>IF(RES_hhdet_in_tes!L51=0,"",RES_hhdet_in_tes!L51/RES_hhdet_in_fec!L51)</f>
        <v>0.81916361153616912</v>
      </c>
      <c r="M51" s="111">
        <f>IF(RES_hhdet_in_tes!M51=0,"",RES_hhdet_in_tes!M51/RES_hhdet_in_fec!M51)</f>
        <v>0.81246406686980177</v>
      </c>
      <c r="N51" s="111" t="str">
        <f>IF(RES_hhdet_in_tes!N51=0,"",RES_hhdet_in_tes!N51/RES_hhdet_in_fec!N51)</f>
        <v/>
      </c>
      <c r="O51" s="111">
        <f>IF(RES_hhdet_in_tes!O51=0,"",RES_hhdet_in_tes!O51/RES_hhdet_in_fec!O51)</f>
        <v>0.86319194939002586</v>
      </c>
      <c r="P51" s="111">
        <f>IF(RES_hhdet_in_tes!P51=0,"",RES_hhdet_in_tes!P51/RES_hhdet_in_fec!P51)</f>
        <v>0.87845124491033211</v>
      </c>
      <c r="Q51" s="111">
        <f>IF(RES_hhdet_in_tes!Q51=0,"",RES_hhdet_in_tes!Q51/RES_hhdet_in_fec!Q51)</f>
        <v>0.9143657772023932</v>
      </c>
      <c r="R51" s="111">
        <f>IF(RES_hhdet_in_tes!R51=0,"",RES_hhdet_in_tes!R51/RES_hhdet_in_fec!R51)</f>
        <v>0.92940392842058128</v>
      </c>
      <c r="S51" s="111">
        <f>IF(RES_hhdet_in_tes!S51=0,"",RES_hhdet_in_tes!S51/RES_hhdet_in_fec!S51)</f>
        <v>0.92483202646382812</v>
      </c>
      <c r="T51" s="111">
        <f>IF(RES_hhdet_in_tes!T51=0,"",RES_hhdet_in_tes!T51/RES_hhdet_in_fec!T51)</f>
        <v>0.92230340158146562</v>
      </c>
      <c r="U51" s="111">
        <f>IF(RES_hhdet_in_tes!U51=0,"",RES_hhdet_in_tes!U51/RES_hhdet_in_fec!U51)</f>
        <v>0.92636189479281295</v>
      </c>
      <c r="V51" s="111">
        <f>IF(RES_hhdet_in_tes!V51=0,"",RES_hhdet_in_tes!V51/RES_hhdet_in_fec!V51)</f>
        <v>0.92865093417284073</v>
      </c>
      <c r="W51" s="111">
        <f>IF(RES_hhdet_in_tes!W51=0,"",RES_hhdet_in_tes!W51/RES_hhdet_in_fec!W51)</f>
        <v>0.92757109911972802</v>
      </c>
      <c r="DA51" s="63" t="s">
        <v>3633</v>
      </c>
    </row>
    <row r="52" spans="1:105" ht="12" customHeight="1" x14ac:dyDescent="0.25">
      <c r="A52" s="100" t="s">
        <v>216</v>
      </c>
      <c r="B52" s="112"/>
      <c r="C52" s="112">
        <f>IF(RES_hhdet_in_tes!C52=0,"",RES_hhdet_in_tes!C52/RES_hhdet_in_fec!C52)</f>
        <v>0.5619541612116834</v>
      </c>
      <c r="D52" s="112">
        <f>IF(RES_hhdet_in_tes!D52=0,"",RES_hhdet_in_tes!D52/RES_hhdet_in_fec!D52)</f>
        <v>0.56389111793588564</v>
      </c>
      <c r="E52" s="112">
        <f>IF(RES_hhdet_in_tes!E52=0,"",RES_hhdet_in_tes!E52/RES_hhdet_in_fec!E52)</f>
        <v>0.5661487260879069</v>
      </c>
      <c r="F52" s="112">
        <f>IF(RES_hhdet_in_tes!F52=0,"",RES_hhdet_in_tes!F52/RES_hhdet_in_fec!F52)</f>
        <v>0.56845005943463056</v>
      </c>
      <c r="G52" s="112">
        <f>IF(RES_hhdet_in_tes!G52=0,"",RES_hhdet_in_tes!G52/RES_hhdet_in_fec!G52)</f>
        <v>0.57104669388596507</v>
      </c>
      <c r="H52" s="112">
        <f>IF(RES_hhdet_in_tes!H52=0,"",RES_hhdet_in_tes!H52/RES_hhdet_in_fec!H52)</f>
        <v>0.57390783975327819</v>
      </c>
      <c r="I52" s="112" t="str">
        <f>IF(RES_hhdet_in_tes!I52=0,"",RES_hhdet_in_tes!I52/RES_hhdet_in_fec!I52)</f>
        <v/>
      </c>
      <c r="J52" s="112">
        <f>IF(RES_hhdet_in_tes!J52=0,"",RES_hhdet_in_tes!J52/RES_hhdet_in_fec!J52)</f>
        <v>0.58086357490302276</v>
      </c>
      <c r="K52" s="112">
        <f>IF(RES_hhdet_in_tes!K52=0,"",RES_hhdet_in_tes!K52/RES_hhdet_in_fec!K52)</f>
        <v>0.58542802781090297</v>
      </c>
      <c r="L52" s="112">
        <f>IF(RES_hhdet_in_tes!L52=0,"",RES_hhdet_in_tes!L52/RES_hhdet_in_fec!L52)</f>
        <v>0.59084661136161709</v>
      </c>
      <c r="M52" s="112">
        <f>IF(RES_hhdet_in_tes!M52=0,"",RES_hhdet_in_tes!M52/RES_hhdet_in_fec!M52)</f>
        <v>0.60224316214613149</v>
      </c>
      <c r="N52" s="112" t="str">
        <f>IF(RES_hhdet_in_tes!N52=0,"",RES_hhdet_in_tes!N52/RES_hhdet_in_fec!N52)</f>
        <v/>
      </c>
      <c r="O52" s="112">
        <f>IF(RES_hhdet_in_tes!O52=0,"",RES_hhdet_in_tes!O52/RES_hhdet_in_fec!O52)</f>
        <v>0.64920666579518072</v>
      </c>
      <c r="P52" s="112">
        <f>IF(RES_hhdet_in_tes!P52=0,"",RES_hhdet_in_tes!P52/RES_hhdet_in_fec!P52)</f>
        <v>0.68327793160861705</v>
      </c>
      <c r="Q52" s="112">
        <f>IF(RES_hhdet_in_tes!Q52=0,"",RES_hhdet_in_tes!Q52/RES_hhdet_in_fec!Q52)</f>
        <v>0.71421300413319144</v>
      </c>
      <c r="R52" s="112">
        <f>IF(RES_hhdet_in_tes!R52=0,"",RES_hhdet_in_tes!R52/RES_hhdet_in_fec!R52)</f>
        <v>0.73509039367914086</v>
      </c>
      <c r="S52" s="112">
        <f>IF(RES_hhdet_in_tes!S52=0,"",RES_hhdet_in_tes!S52/RES_hhdet_in_fec!S52)</f>
        <v>0.75520860542344193</v>
      </c>
      <c r="T52" s="112">
        <f>IF(RES_hhdet_in_tes!T52=0,"",RES_hhdet_in_tes!T52/RES_hhdet_in_fec!T52)</f>
        <v>0.7734288726635471</v>
      </c>
      <c r="U52" s="112">
        <f>IF(RES_hhdet_in_tes!U52=0,"",RES_hhdet_in_tes!U52/RES_hhdet_in_fec!U52)</f>
        <v>0.78861242869697168</v>
      </c>
      <c r="V52" s="112">
        <f>IF(RES_hhdet_in_tes!V52=0,"",RES_hhdet_in_tes!V52/RES_hhdet_in_fec!V52)</f>
        <v>0.79962050682120445</v>
      </c>
      <c r="W52" s="112">
        <f>IF(RES_hhdet_in_tes!W52=0,"",RES_hhdet_in_tes!W52/RES_hhdet_in_fec!W52)</f>
        <v>0.80479857604246685</v>
      </c>
      <c r="DA52" s="131" t="s">
        <v>3634</v>
      </c>
    </row>
    <row r="53" spans="1:105" ht="12" customHeight="1" x14ac:dyDescent="0.25">
      <c r="A53" s="103" t="s">
        <v>52</v>
      </c>
      <c r="B53" s="113"/>
      <c r="C53" s="113">
        <f>IF(RES_hhdet_in_tes!C53=0,"",RES_hhdet_in_tes!C53/RES_hhdet_in_fec!C53)</f>
        <v>1</v>
      </c>
      <c r="D53" s="113">
        <f>IF(RES_hhdet_in_tes!D53=0,"",RES_hhdet_in_tes!D53/RES_hhdet_in_fec!D53)</f>
        <v>1</v>
      </c>
      <c r="E53" s="113">
        <f>IF(RES_hhdet_in_tes!E53=0,"",RES_hhdet_in_tes!E53/RES_hhdet_in_fec!E53)</f>
        <v>1</v>
      </c>
      <c r="F53" s="113">
        <f>IF(RES_hhdet_in_tes!F53=0,"",RES_hhdet_in_tes!F53/RES_hhdet_in_fec!F53)</f>
        <v>1</v>
      </c>
      <c r="G53" s="113">
        <f>IF(RES_hhdet_in_tes!G53=0,"",RES_hhdet_in_tes!G53/RES_hhdet_in_fec!G53)</f>
        <v>1</v>
      </c>
      <c r="H53" s="113">
        <f>IF(RES_hhdet_in_tes!H53=0,"",RES_hhdet_in_tes!H53/RES_hhdet_in_fec!H53)</f>
        <v>1</v>
      </c>
      <c r="I53" s="113" t="str">
        <f>IF(RES_hhdet_in_tes!I53=0,"",RES_hhdet_in_tes!I53/RES_hhdet_in_fec!I53)</f>
        <v/>
      </c>
      <c r="J53" s="113">
        <f>IF(RES_hhdet_in_tes!J53=0,"",RES_hhdet_in_tes!J53/RES_hhdet_in_fec!J53)</f>
        <v>1</v>
      </c>
      <c r="K53" s="113">
        <f>IF(RES_hhdet_in_tes!K53=0,"",RES_hhdet_in_tes!K53/RES_hhdet_in_fec!K53)</f>
        <v>1</v>
      </c>
      <c r="L53" s="113">
        <f>IF(RES_hhdet_in_tes!L53=0,"",RES_hhdet_in_tes!L53/RES_hhdet_in_fec!L53)</f>
        <v>1</v>
      </c>
      <c r="M53" s="113">
        <f>IF(RES_hhdet_in_tes!M53=0,"",RES_hhdet_in_tes!M53/RES_hhdet_in_fec!M53)</f>
        <v>1</v>
      </c>
      <c r="N53" s="113" t="str">
        <f>IF(RES_hhdet_in_tes!N53=0,"",RES_hhdet_in_tes!N53/RES_hhdet_in_fec!N53)</f>
        <v/>
      </c>
      <c r="O53" s="113">
        <f>IF(RES_hhdet_in_tes!O53=0,"",RES_hhdet_in_tes!O53/RES_hhdet_in_fec!O53)</f>
        <v>1</v>
      </c>
      <c r="P53" s="113">
        <f>IF(RES_hhdet_in_tes!P53=0,"",RES_hhdet_in_tes!P53/RES_hhdet_in_fec!P53)</f>
        <v>1</v>
      </c>
      <c r="Q53" s="113">
        <f>IF(RES_hhdet_in_tes!Q53=0,"",RES_hhdet_in_tes!Q53/RES_hhdet_in_fec!Q53)</f>
        <v>1</v>
      </c>
      <c r="R53" s="113">
        <f>IF(RES_hhdet_in_tes!R53=0,"",RES_hhdet_in_tes!R53/RES_hhdet_in_fec!R53)</f>
        <v>1</v>
      </c>
      <c r="S53" s="113">
        <f>IF(RES_hhdet_in_tes!S53=0,"",RES_hhdet_in_tes!S53/RES_hhdet_in_fec!S53)</f>
        <v>1</v>
      </c>
      <c r="T53" s="113">
        <f>IF(RES_hhdet_in_tes!T53=0,"",RES_hhdet_in_tes!T53/RES_hhdet_in_fec!T53)</f>
        <v>1</v>
      </c>
      <c r="U53" s="113">
        <f>IF(RES_hhdet_in_tes!U53=0,"",RES_hhdet_in_tes!U53/RES_hhdet_in_fec!U53)</f>
        <v>1</v>
      </c>
      <c r="V53" s="113">
        <f>IF(RES_hhdet_in_tes!V53=0,"",RES_hhdet_in_tes!V53/RES_hhdet_in_fec!V53)</f>
        <v>1</v>
      </c>
      <c r="W53" s="113">
        <f>IF(RES_hhdet_in_tes!W53=0,"",RES_hhdet_in_tes!W53/RES_hhdet_in_fec!W53)</f>
        <v>1</v>
      </c>
      <c r="DA53" s="132" t="s">
        <v>3635</v>
      </c>
    </row>
    <row r="54" spans="1:105" ht="12" customHeight="1" x14ac:dyDescent="0.25">
      <c r="A54" s="106" t="s">
        <v>122</v>
      </c>
      <c r="B54" s="112"/>
      <c r="C54" s="112">
        <f>IF(RES_hhdet_in_tes!C54=0,"",RES_hhdet_in_tes!C54/RES_hhdet_in_fec!C54)</f>
        <v>0.69904906460945626</v>
      </c>
      <c r="D54" s="112">
        <f>IF(RES_hhdet_in_tes!D54=0,"",RES_hhdet_in_tes!D54/RES_hhdet_in_fec!D54)</f>
        <v>0.70012983554340369</v>
      </c>
      <c r="E54" s="112">
        <f>IF(RES_hhdet_in_tes!E54=0,"",RES_hhdet_in_tes!E54/RES_hhdet_in_fec!E54)</f>
        <v>0.70129373304669129</v>
      </c>
      <c r="F54" s="112">
        <f>IF(RES_hhdet_in_tes!F54=0,"",RES_hhdet_in_tes!F54/RES_hhdet_in_fec!F54)</f>
        <v>0.70246881084862889</v>
      </c>
      <c r="G54" s="112">
        <f>IF(RES_hhdet_in_tes!G54=0,"",RES_hhdet_in_tes!G54/RES_hhdet_in_fec!G54)</f>
        <v>0.70372110965003609</v>
      </c>
      <c r="H54" s="112">
        <f>IF(RES_hhdet_in_tes!H54=0,"",RES_hhdet_in_tes!H54/RES_hhdet_in_fec!H54)</f>
        <v>0.70504322717626711</v>
      </c>
      <c r="I54" s="112">
        <f>IF(RES_hhdet_in_tes!I54=0,"",RES_hhdet_in_tes!I54/RES_hhdet_in_fec!I54)</f>
        <v>0.70645236332864481</v>
      </c>
      <c r="J54" s="112">
        <f>IF(RES_hhdet_in_tes!J54=0,"",RES_hhdet_in_tes!J54/RES_hhdet_in_fec!J54)</f>
        <v>0.70801736656705028</v>
      </c>
      <c r="K54" s="112">
        <f>IF(RES_hhdet_in_tes!K54=0,"",RES_hhdet_in_tes!K54/RES_hhdet_in_fec!K54)</f>
        <v>0.70979925041709979</v>
      </c>
      <c r="L54" s="112">
        <f>IF(RES_hhdet_in_tes!L54=0,"",RES_hhdet_in_tes!L54/RES_hhdet_in_fec!L54)</f>
        <v>0.71181936883496011</v>
      </c>
      <c r="M54" s="112">
        <f>IF(RES_hhdet_in_tes!M54=0,"",RES_hhdet_in_tes!M54/RES_hhdet_in_fec!M54)</f>
        <v>0.71547748570050085</v>
      </c>
      <c r="N54" s="112">
        <f>IF(RES_hhdet_in_tes!N54=0,"",RES_hhdet_in_tes!N54/RES_hhdet_in_fec!N54)</f>
        <v>0.72138863623218441</v>
      </c>
      <c r="O54" s="112">
        <f>IF(RES_hhdet_in_tes!O54=0,"",RES_hhdet_in_tes!O54/RES_hhdet_in_fec!O54)</f>
        <v>0.73034153134824509</v>
      </c>
      <c r="P54" s="112">
        <f>IF(RES_hhdet_in_tes!P54=0,"",RES_hhdet_in_tes!P54/RES_hhdet_in_fec!P54)</f>
        <v>0.74198809860804538</v>
      </c>
      <c r="Q54" s="112">
        <f>IF(RES_hhdet_in_tes!Q54=0,"",RES_hhdet_in_tes!Q54/RES_hhdet_in_fec!Q54)</f>
        <v>0.75341618210929018</v>
      </c>
      <c r="R54" s="112">
        <f>IF(RES_hhdet_in_tes!R54=0,"",RES_hhdet_in_tes!R54/RES_hhdet_in_fec!R54)</f>
        <v>0.76160846863765619</v>
      </c>
      <c r="S54" s="112">
        <f>IF(RES_hhdet_in_tes!S54=0,"",RES_hhdet_in_tes!S54/RES_hhdet_in_fec!S54)</f>
        <v>0.76971999166190286</v>
      </c>
      <c r="T54" s="112">
        <f>IF(RES_hhdet_in_tes!T54=0,"",RES_hhdet_in_tes!T54/RES_hhdet_in_fec!T54)</f>
        <v>0.77758066761194544</v>
      </c>
      <c r="U54" s="112">
        <f>IF(RES_hhdet_in_tes!U54=0,"",RES_hhdet_in_tes!U54/RES_hhdet_in_fec!U54)</f>
        <v>0.78496476404931981</v>
      </c>
      <c r="V54" s="112">
        <f>IF(RES_hhdet_in_tes!V54=0,"",RES_hhdet_in_tes!V54/RES_hhdet_in_fec!V54)</f>
        <v>0.79152596221717952</v>
      </c>
      <c r="W54" s="112">
        <f>IF(RES_hhdet_in_tes!W54=0,"",RES_hhdet_in_tes!W54/RES_hhdet_in_fec!W54)</f>
        <v>0.79669089360822487</v>
      </c>
      <c r="DA54" s="131" t="s">
        <v>3636</v>
      </c>
    </row>
    <row r="55" spans="1:105" ht="12" customHeight="1" x14ac:dyDescent="0.25">
      <c r="A55" s="107" t="s">
        <v>121</v>
      </c>
      <c r="B55" s="113"/>
      <c r="C55" s="113">
        <f>IF(RES_hhdet_in_tes!C55=0,"",RES_hhdet_in_tes!C55/RES_hhdet_in_fec!C55)</f>
        <v>0.86169153294499334</v>
      </c>
      <c r="D55" s="113">
        <f>IF(RES_hhdet_in_tes!D55=0,"",RES_hhdet_in_tes!D55/RES_hhdet_in_fec!D55)</f>
        <v>0.86194774989595435</v>
      </c>
      <c r="E55" s="113">
        <f>IF(RES_hhdet_in_tes!E55=0,"",RES_hhdet_in_tes!E55/RES_hhdet_in_fec!E55)</f>
        <v>0.86362006298485472</v>
      </c>
      <c r="F55" s="113">
        <f>IF(RES_hhdet_in_tes!F55=0,"",RES_hhdet_in_tes!F55/RES_hhdet_in_fec!F55)</f>
        <v>0.86450072248128151</v>
      </c>
      <c r="G55" s="113">
        <f>IF(RES_hhdet_in_tes!G55=0,"",RES_hhdet_in_tes!G55/RES_hhdet_in_fec!G55)</f>
        <v>0.86509677358473613</v>
      </c>
      <c r="H55" s="113">
        <f>IF(RES_hhdet_in_tes!H55=0,"",RES_hhdet_in_tes!H55/RES_hhdet_in_fec!H55)</f>
        <v>0.88583654193695305</v>
      </c>
      <c r="I55" s="113">
        <f>IF(RES_hhdet_in_tes!I55=0,"",RES_hhdet_in_tes!I55/RES_hhdet_in_fec!I55)</f>
        <v>0.88106715255658641</v>
      </c>
      <c r="J55" s="113">
        <f>IF(RES_hhdet_in_tes!J55=0,"",RES_hhdet_in_tes!J55/RES_hhdet_in_fec!J55)</f>
        <v>0.87285034860061061</v>
      </c>
      <c r="K55" s="113">
        <f>IF(RES_hhdet_in_tes!K55=0,"",RES_hhdet_in_tes!K55/RES_hhdet_in_fec!K55)</f>
        <v>0.87109729124516488</v>
      </c>
      <c r="L55" s="113">
        <f>IF(RES_hhdet_in_tes!L55=0,"",RES_hhdet_in_tes!L55/RES_hhdet_in_fec!L55)</f>
        <v>0.8855746951635477</v>
      </c>
      <c r="M55" s="113">
        <f>IF(RES_hhdet_in_tes!M55=0,"",RES_hhdet_in_tes!M55/RES_hhdet_in_fec!M55)</f>
        <v>0.8784882514764083</v>
      </c>
      <c r="N55" s="113">
        <f>IF(RES_hhdet_in_tes!N55=0,"",RES_hhdet_in_tes!N55/RES_hhdet_in_fec!N55)</f>
        <v>0.88319956386937348</v>
      </c>
      <c r="O55" s="113">
        <f>IF(RES_hhdet_in_tes!O55=0,"",RES_hhdet_in_tes!O55/RES_hhdet_in_fec!O55)</f>
        <v>0.90212336713745478</v>
      </c>
      <c r="P55" s="113">
        <f>IF(RES_hhdet_in_tes!P55=0,"",RES_hhdet_in_tes!P55/RES_hhdet_in_fec!P55)</f>
        <v>0.90636328908854125</v>
      </c>
      <c r="Q55" s="113">
        <f>IF(RES_hhdet_in_tes!Q55=0,"",RES_hhdet_in_tes!Q55/RES_hhdet_in_fec!Q55)</f>
        <v>0.92877589004537742</v>
      </c>
      <c r="R55" s="113">
        <f>IF(RES_hhdet_in_tes!R55=0,"",RES_hhdet_in_tes!R55/RES_hhdet_in_fec!R55)</f>
        <v>0.9378941394385869</v>
      </c>
      <c r="S55" s="113">
        <f>IF(RES_hhdet_in_tes!S55=0,"",RES_hhdet_in_tes!S55/RES_hhdet_in_fec!S55)</f>
        <v>0.93036077771042047</v>
      </c>
      <c r="T55" s="113">
        <f>IF(RES_hhdet_in_tes!T55=0,"",RES_hhdet_in_tes!T55/RES_hhdet_in_fec!T55)</f>
        <v>0.9238771576921625</v>
      </c>
      <c r="U55" s="113">
        <f>IF(RES_hhdet_in_tes!U55=0,"",RES_hhdet_in_tes!U55/RES_hhdet_in_fec!U55)</f>
        <v>0.92461487968256673</v>
      </c>
      <c r="V55" s="113">
        <f>IF(RES_hhdet_in_tes!V55=0,"",RES_hhdet_in_tes!V55/RES_hhdet_in_fec!V55)</f>
        <v>0.92531519910078919</v>
      </c>
      <c r="W55" s="113">
        <f>IF(RES_hhdet_in_tes!W55=0,"",RES_hhdet_in_tes!W55/RES_hhdet_in_fec!W55)</f>
        <v>0.92418477605696192</v>
      </c>
      <c r="DA55" s="132" t="s">
        <v>3637</v>
      </c>
    </row>
    <row r="56" spans="1:105" ht="12" customHeight="1" x14ac:dyDescent="0.25">
      <c r="A56" s="108" t="s">
        <v>53</v>
      </c>
      <c r="B56" s="111"/>
      <c r="C56" s="111">
        <f>IF(RES_hhdet_in_tes!C56=0,"",RES_hhdet_in_tes!C56/RES_hhdet_in_fec!C56)</f>
        <v>0.69904906460945626</v>
      </c>
      <c r="D56" s="111">
        <f>IF(RES_hhdet_in_tes!D56=0,"",RES_hhdet_in_tes!D56/RES_hhdet_in_fec!D56)</f>
        <v>0.70012983554340369</v>
      </c>
      <c r="E56" s="111">
        <f>IF(RES_hhdet_in_tes!E56=0,"",RES_hhdet_in_tes!E56/RES_hhdet_in_fec!E56)</f>
        <v>0.70129373304669129</v>
      </c>
      <c r="F56" s="111">
        <f>IF(RES_hhdet_in_tes!F56=0,"",RES_hhdet_in_tes!F56/RES_hhdet_in_fec!F56)</f>
        <v>0.70246881084862889</v>
      </c>
      <c r="G56" s="111">
        <f>IF(RES_hhdet_in_tes!G56=0,"",RES_hhdet_in_tes!G56/RES_hhdet_in_fec!G56)</f>
        <v>0.70372110965003609</v>
      </c>
      <c r="H56" s="111">
        <f>IF(RES_hhdet_in_tes!H56=0,"",RES_hhdet_in_tes!H56/RES_hhdet_in_fec!H56)</f>
        <v>0.70504322717626711</v>
      </c>
      <c r="I56" s="111">
        <f>IF(RES_hhdet_in_tes!I56=0,"",RES_hhdet_in_tes!I56/RES_hhdet_in_fec!I56)</f>
        <v>0.70645236332864481</v>
      </c>
      <c r="J56" s="111">
        <f>IF(RES_hhdet_in_tes!J56=0,"",RES_hhdet_in_tes!J56/RES_hhdet_in_fec!J56)</f>
        <v>0.70801736656705028</v>
      </c>
      <c r="K56" s="111">
        <f>IF(RES_hhdet_in_tes!K56=0,"",RES_hhdet_in_tes!K56/RES_hhdet_in_fec!K56)</f>
        <v>0.70979925041709979</v>
      </c>
      <c r="L56" s="111">
        <f>IF(RES_hhdet_in_tes!L56=0,"",RES_hhdet_in_tes!L56/RES_hhdet_in_fec!L56)</f>
        <v>0.71181936883496</v>
      </c>
      <c r="M56" s="111">
        <f>IF(RES_hhdet_in_tes!M56=0,"",RES_hhdet_in_tes!M56/RES_hhdet_in_fec!M56)</f>
        <v>0.71547748570050085</v>
      </c>
      <c r="N56" s="111">
        <f>IF(RES_hhdet_in_tes!N56=0,"",RES_hhdet_in_tes!N56/RES_hhdet_in_fec!N56)</f>
        <v>0.72138863623218441</v>
      </c>
      <c r="O56" s="111">
        <f>IF(RES_hhdet_in_tes!O56=0,"",RES_hhdet_in_tes!O56/RES_hhdet_in_fec!O56)</f>
        <v>0.73034153134824509</v>
      </c>
      <c r="P56" s="111">
        <f>IF(RES_hhdet_in_tes!P56=0,"",RES_hhdet_in_tes!P56/RES_hhdet_in_fec!P56)</f>
        <v>0.74198809860804538</v>
      </c>
      <c r="Q56" s="111">
        <f>IF(RES_hhdet_in_tes!Q56=0,"",RES_hhdet_in_tes!Q56/RES_hhdet_in_fec!Q56)</f>
        <v>0.75341618210929029</v>
      </c>
      <c r="R56" s="111">
        <f>IF(RES_hhdet_in_tes!R56=0,"",RES_hhdet_in_tes!R56/RES_hhdet_in_fec!R56)</f>
        <v>0.76160846863765619</v>
      </c>
      <c r="S56" s="111">
        <f>IF(RES_hhdet_in_tes!S56=0,"",RES_hhdet_in_tes!S56/RES_hhdet_in_fec!S56)</f>
        <v>0.76971999166190286</v>
      </c>
      <c r="T56" s="111">
        <f>IF(RES_hhdet_in_tes!T56=0,"",RES_hhdet_in_tes!T56/RES_hhdet_in_fec!T56)</f>
        <v>0.77758066761194544</v>
      </c>
      <c r="U56" s="111">
        <f>IF(RES_hhdet_in_tes!U56=0,"",RES_hhdet_in_tes!U56/RES_hhdet_in_fec!U56)</f>
        <v>0.78496476404931981</v>
      </c>
      <c r="V56" s="111">
        <f>IF(RES_hhdet_in_tes!V56=0,"",RES_hhdet_in_tes!V56/RES_hhdet_in_fec!V56)</f>
        <v>0.79152596221717952</v>
      </c>
      <c r="W56" s="111">
        <f>IF(RES_hhdet_in_tes!W56=0,"",RES_hhdet_in_tes!W56/RES_hhdet_in_fec!W56)</f>
        <v>0.79669089360822487</v>
      </c>
      <c r="DA56" s="63" t="s">
        <v>3638</v>
      </c>
    </row>
    <row r="57" spans="1:105" ht="12" customHeight="1" x14ac:dyDescent="0.25">
      <c r="A57" s="108" t="s">
        <v>52</v>
      </c>
      <c r="B57" s="111"/>
      <c r="C57" s="111">
        <f>IF(RES_hhdet_in_tes!C57=0,"",RES_hhdet_in_tes!C57/RES_hhdet_in_fec!C57)</f>
        <v>1</v>
      </c>
      <c r="D57" s="111">
        <f>IF(RES_hhdet_in_tes!D57=0,"",RES_hhdet_in_tes!D57/RES_hhdet_in_fec!D57)</f>
        <v>1</v>
      </c>
      <c r="E57" s="111">
        <f>IF(RES_hhdet_in_tes!E57=0,"",RES_hhdet_in_tes!E57/RES_hhdet_in_fec!E57)</f>
        <v>1</v>
      </c>
      <c r="F57" s="111">
        <f>IF(RES_hhdet_in_tes!F57=0,"",RES_hhdet_in_tes!F57/RES_hhdet_in_fec!F57)</f>
        <v>1</v>
      </c>
      <c r="G57" s="111">
        <f>IF(RES_hhdet_in_tes!G57=0,"",RES_hhdet_in_tes!G57/RES_hhdet_in_fec!G57)</f>
        <v>1</v>
      </c>
      <c r="H57" s="111">
        <f>IF(RES_hhdet_in_tes!H57=0,"",RES_hhdet_in_tes!H57/RES_hhdet_in_fec!H57)</f>
        <v>1</v>
      </c>
      <c r="I57" s="111">
        <f>IF(RES_hhdet_in_tes!I57=0,"",RES_hhdet_in_tes!I57/RES_hhdet_in_fec!I57)</f>
        <v>1</v>
      </c>
      <c r="J57" s="111">
        <f>IF(RES_hhdet_in_tes!J57=0,"",RES_hhdet_in_tes!J57/RES_hhdet_in_fec!J57)</f>
        <v>1</v>
      </c>
      <c r="K57" s="111">
        <f>IF(RES_hhdet_in_tes!K57=0,"",RES_hhdet_in_tes!K57/RES_hhdet_in_fec!K57)</f>
        <v>1</v>
      </c>
      <c r="L57" s="111">
        <f>IF(RES_hhdet_in_tes!L57=0,"",RES_hhdet_in_tes!L57/RES_hhdet_in_fec!L57)</f>
        <v>1</v>
      </c>
      <c r="M57" s="111">
        <f>IF(RES_hhdet_in_tes!M57=0,"",RES_hhdet_in_tes!M57/RES_hhdet_in_fec!M57)</f>
        <v>1</v>
      </c>
      <c r="N57" s="111">
        <f>IF(RES_hhdet_in_tes!N57=0,"",RES_hhdet_in_tes!N57/RES_hhdet_in_fec!N57)</f>
        <v>1</v>
      </c>
      <c r="O57" s="111">
        <f>IF(RES_hhdet_in_tes!O57=0,"",RES_hhdet_in_tes!O57/RES_hhdet_in_fec!O57)</f>
        <v>1</v>
      </c>
      <c r="P57" s="111">
        <f>IF(RES_hhdet_in_tes!P57=0,"",RES_hhdet_in_tes!P57/RES_hhdet_in_fec!P57)</f>
        <v>1</v>
      </c>
      <c r="Q57" s="111">
        <f>IF(RES_hhdet_in_tes!Q57=0,"",RES_hhdet_in_tes!Q57/RES_hhdet_in_fec!Q57)</f>
        <v>1</v>
      </c>
      <c r="R57" s="111">
        <f>IF(RES_hhdet_in_tes!R57=0,"",RES_hhdet_in_tes!R57/RES_hhdet_in_fec!R57)</f>
        <v>1</v>
      </c>
      <c r="S57" s="111">
        <f>IF(RES_hhdet_in_tes!S57=0,"",RES_hhdet_in_tes!S57/RES_hhdet_in_fec!S57)</f>
        <v>1</v>
      </c>
      <c r="T57" s="111">
        <f>IF(RES_hhdet_in_tes!T57=0,"",RES_hhdet_in_tes!T57/RES_hhdet_in_fec!T57)</f>
        <v>1</v>
      </c>
      <c r="U57" s="111">
        <f>IF(RES_hhdet_in_tes!U57=0,"",RES_hhdet_in_tes!U57/RES_hhdet_in_fec!U57)</f>
        <v>1</v>
      </c>
      <c r="V57" s="111">
        <f>IF(RES_hhdet_in_tes!V57=0,"",RES_hhdet_in_tes!V57/RES_hhdet_in_fec!V57)</f>
        <v>1</v>
      </c>
      <c r="W57" s="111">
        <f>IF(RES_hhdet_in_tes!W57=0,"",RES_hhdet_in_tes!W57/RES_hhdet_in_fec!W57)</f>
        <v>1</v>
      </c>
      <c r="DA57" s="63" t="s">
        <v>3639</v>
      </c>
    </row>
    <row r="58" spans="1:105" ht="12" customHeight="1" x14ac:dyDescent="0.25">
      <c r="A58" s="121" t="s">
        <v>54</v>
      </c>
      <c r="B58" s="124"/>
      <c r="C58" s="124">
        <f>IF(RES_hhdet_in_tes!C58=0,"",RES_hhdet_in_tes!C58/RES_hhdet_in_fec!C58)</f>
        <v>0.76546441203010784</v>
      </c>
      <c r="D58" s="124">
        <f>IF(RES_hhdet_in_tes!D58=0,"",RES_hhdet_in_tes!D58/RES_hhdet_in_fec!D58)</f>
        <v>0.76711244267574463</v>
      </c>
      <c r="E58" s="124">
        <f>IF(RES_hhdet_in_tes!E58=0,"",RES_hhdet_in_tes!E58/RES_hhdet_in_fec!E58)</f>
        <v>0.76857235767131316</v>
      </c>
      <c r="F58" s="124">
        <f>IF(RES_hhdet_in_tes!F58=0,"",RES_hhdet_in_tes!F58/RES_hhdet_in_fec!F58)</f>
        <v>0.76977559927902783</v>
      </c>
      <c r="G58" s="124">
        <f>IF(RES_hhdet_in_tes!G58=0,"",RES_hhdet_in_tes!G58/RES_hhdet_in_fec!G58)</f>
        <v>0.77121700479435507</v>
      </c>
      <c r="H58" s="124">
        <f>IF(RES_hhdet_in_tes!H58=0,"",RES_hhdet_in_tes!H58/RES_hhdet_in_fec!H58)</f>
        <v>0.77301305533935083</v>
      </c>
      <c r="I58" s="124">
        <f>IF(RES_hhdet_in_tes!I58=0,"",RES_hhdet_in_tes!I58/RES_hhdet_in_fec!I58)</f>
        <v>0.77498297747031109</v>
      </c>
      <c r="J58" s="124">
        <f>IF(RES_hhdet_in_tes!J58=0,"",RES_hhdet_in_tes!J58/RES_hhdet_in_fec!J58)</f>
        <v>0.77690404745824604</v>
      </c>
      <c r="K58" s="124">
        <f>IF(RES_hhdet_in_tes!K58=0,"",RES_hhdet_in_tes!K58/RES_hhdet_in_fec!K58)</f>
        <v>0.77871199087043763</v>
      </c>
      <c r="L58" s="124">
        <f>IF(RES_hhdet_in_tes!L58=0,"",RES_hhdet_in_tes!L58/RES_hhdet_in_fec!L58)</f>
        <v>0.78091131441670825</v>
      </c>
      <c r="M58" s="124">
        <f>IF(RES_hhdet_in_tes!M58=0,"",RES_hhdet_in_tes!M58/RES_hhdet_in_fec!M58)</f>
        <v>0.7838760165961095</v>
      </c>
      <c r="N58" s="124">
        <f>IF(RES_hhdet_in_tes!N58=0,"",RES_hhdet_in_tes!N58/RES_hhdet_in_fec!N58)</f>
        <v>0.78748385027838075</v>
      </c>
      <c r="O58" s="124">
        <f>IF(RES_hhdet_in_tes!O58=0,"",RES_hhdet_in_tes!O58/RES_hhdet_in_fec!O58)</f>
        <v>0.79211958806876259</v>
      </c>
      <c r="P58" s="124">
        <f>IF(RES_hhdet_in_tes!P58=0,"",RES_hhdet_in_tes!P58/RES_hhdet_in_fec!P58)</f>
        <v>0.79822823072305438</v>
      </c>
      <c r="Q58" s="124">
        <f>IF(RES_hhdet_in_tes!Q58=0,"",RES_hhdet_in_tes!Q58/RES_hhdet_in_fec!Q58)</f>
        <v>0.80607018895424809</v>
      </c>
      <c r="R58" s="124">
        <f>IF(RES_hhdet_in_tes!R58=0,"",RES_hhdet_in_tes!R58/RES_hhdet_in_fec!R58)</f>
        <v>0.81753279968999937</v>
      </c>
      <c r="S58" s="124">
        <f>IF(RES_hhdet_in_tes!S58=0,"",RES_hhdet_in_tes!S58/RES_hhdet_in_fec!S58)</f>
        <v>0.83190998546896955</v>
      </c>
      <c r="T58" s="124">
        <f>IF(RES_hhdet_in_tes!T58=0,"",RES_hhdet_in_tes!T58/RES_hhdet_in_fec!T58)</f>
        <v>0.84732538600173146</v>
      </c>
      <c r="U58" s="124">
        <f>IF(RES_hhdet_in_tes!U58=0,"",RES_hhdet_in_tes!U58/RES_hhdet_in_fec!U58)</f>
        <v>0.86158477193297911</v>
      </c>
      <c r="V58" s="124">
        <f>IF(RES_hhdet_in_tes!V58=0,"",RES_hhdet_in_tes!V58/RES_hhdet_in_fec!V58)</f>
        <v>0.87332132139649588</v>
      </c>
      <c r="W58" s="124">
        <f>IF(RES_hhdet_in_tes!W58=0,"",RES_hhdet_in_tes!W58/RES_hhdet_in_fec!W58)</f>
        <v>0.88152250425409928</v>
      </c>
      <c r="DA58" s="130" t="s">
        <v>3640</v>
      </c>
    </row>
    <row r="59" spans="1:105" ht="12" customHeight="1" x14ac:dyDescent="0.25">
      <c r="A59" s="97" t="s">
        <v>50</v>
      </c>
      <c r="B59" s="111"/>
      <c r="C59" s="111">
        <f>IF(RES_hhdet_in_tes!C59=0,"",RES_hhdet_in_tes!C59/RES_hhdet_in_fec!C59)</f>
        <v>0.61335045861421433</v>
      </c>
      <c r="D59" s="111">
        <f>IF(RES_hhdet_in_tes!D59=0,"",RES_hhdet_in_tes!D59/RES_hhdet_in_fec!D59)</f>
        <v>0.61363226051177455</v>
      </c>
      <c r="E59" s="111">
        <f>IF(RES_hhdet_in_tes!E59=0,"",RES_hhdet_in_tes!E59/RES_hhdet_in_fec!E59)</f>
        <v>0.61391008814377446</v>
      </c>
      <c r="F59" s="111">
        <f>IF(RES_hhdet_in_tes!F59=0,"",RES_hhdet_in_tes!F59/RES_hhdet_in_fec!F59)</f>
        <v>0.61418737383047073</v>
      </c>
      <c r="G59" s="111">
        <f>IF(RES_hhdet_in_tes!G59=0,"",RES_hhdet_in_tes!G59/RES_hhdet_in_fec!G59)</f>
        <v>0.61446099945234844</v>
      </c>
      <c r="H59" s="111">
        <f>IF(RES_hhdet_in_tes!H59=0,"",RES_hhdet_in_tes!H59/RES_hhdet_in_fec!H59)</f>
        <v>0.61473134662754059</v>
      </c>
      <c r="I59" s="111">
        <f>IF(RES_hhdet_in_tes!I59=0,"",RES_hhdet_in_tes!I59/RES_hhdet_in_fec!I59)</f>
        <v>0.61499764705130755</v>
      </c>
      <c r="J59" s="111">
        <f>IF(RES_hhdet_in_tes!J59=0,"",RES_hhdet_in_tes!J59/RES_hhdet_in_fec!J59)</f>
        <v>0.61525675325031848</v>
      </c>
      <c r="K59" s="111">
        <f>IF(RES_hhdet_in_tes!K59=0,"",RES_hhdet_in_tes!K59/RES_hhdet_in_fec!K59)</f>
        <v>0.61550598904435827</v>
      </c>
      <c r="L59" s="111">
        <f>IF(RES_hhdet_in_tes!L59=0,"",RES_hhdet_in_tes!L59/RES_hhdet_in_fec!L59)</f>
        <v>0.61574463844550154</v>
      </c>
      <c r="M59" s="111">
        <f>IF(RES_hhdet_in_tes!M59=0,"",RES_hhdet_in_tes!M59/RES_hhdet_in_fec!M59)</f>
        <v>0.61587306341986392</v>
      </c>
      <c r="N59" s="111">
        <f>IF(RES_hhdet_in_tes!N59=0,"",RES_hhdet_in_tes!N59/RES_hhdet_in_fec!N59)</f>
        <v>0.61587306341986392</v>
      </c>
      <c r="O59" s="111">
        <f>IF(RES_hhdet_in_tes!O59=0,"",RES_hhdet_in_tes!O59/RES_hhdet_in_fec!O59)</f>
        <v>0.61587306341986392</v>
      </c>
      <c r="P59" s="111">
        <f>IF(RES_hhdet_in_tes!P59=0,"",RES_hhdet_in_tes!P59/RES_hhdet_in_fec!P59)</f>
        <v>0.61587306341986392</v>
      </c>
      <c r="Q59" s="111">
        <f>IF(RES_hhdet_in_tes!Q59=0,"",RES_hhdet_in_tes!Q59/RES_hhdet_in_fec!Q59)</f>
        <v>0.61587306341986392</v>
      </c>
      <c r="R59" s="111">
        <f>IF(RES_hhdet_in_tes!R59=0,"",RES_hhdet_in_tes!R59/RES_hhdet_in_fec!R59)</f>
        <v>0.61668441368492488</v>
      </c>
      <c r="S59" s="111">
        <f>IF(RES_hhdet_in_tes!S59=0,"",RES_hhdet_in_tes!S59/RES_hhdet_in_fec!S59)</f>
        <v>0.6180111551994063</v>
      </c>
      <c r="T59" s="111">
        <f>IF(RES_hhdet_in_tes!T59=0,"",RES_hhdet_in_tes!T59/RES_hhdet_in_fec!T59)</f>
        <v>0.6195590202996335</v>
      </c>
      <c r="U59" s="111">
        <f>IF(RES_hhdet_in_tes!U59=0,"",RES_hhdet_in_tes!U59/RES_hhdet_in_fec!U59)</f>
        <v>0.62116216629629761</v>
      </c>
      <c r="V59" s="111">
        <f>IF(RES_hhdet_in_tes!V59=0,"",RES_hhdet_in_tes!V59/RES_hhdet_in_fec!V59)</f>
        <v>0.62265475050008845</v>
      </c>
      <c r="W59" s="111">
        <f>IF(RES_hhdet_in_tes!W59=0,"",RES_hhdet_in_tes!W59/RES_hhdet_in_fec!W59)</f>
        <v>0.62403677291100512</v>
      </c>
      <c r="DA59" s="63" t="s">
        <v>3641</v>
      </c>
    </row>
    <row r="60" spans="1:105" ht="12" customHeight="1" x14ac:dyDescent="0.25">
      <c r="A60" s="109" t="s">
        <v>120</v>
      </c>
      <c r="B60" s="45"/>
      <c r="C60" s="45">
        <f>IF(RES_hhdet_in_tes!C60=0,"",RES_hhdet_in_tes!C60/RES_hhdet_in_fec!C60)</f>
        <v>0.76650286891745145</v>
      </c>
      <c r="D60" s="45">
        <f>IF(RES_hhdet_in_tes!D60=0,"",RES_hhdet_in_tes!D60/RES_hhdet_in_fec!D60)</f>
        <v>0.76793641400720947</v>
      </c>
      <c r="E60" s="45">
        <f>IF(RES_hhdet_in_tes!E60=0,"",RES_hhdet_in_tes!E60/RES_hhdet_in_fec!E60)</f>
        <v>0.76942296811973587</v>
      </c>
      <c r="F60" s="45">
        <f>IF(RES_hhdet_in_tes!F60=0,"",RES_hhdet_in_tes!F60/RES_hhdet_in_fec!F60)</f>
        <v>0.77091675073536714</v>
      </c>
      <c r="G60" s="45">
        <f>IF(RES_hhdet_in_tes!G60=0,"",RES_hhdet_in_tes!G60/RES_hhdet_in_fec!G60)</f>
        <v>0.77245935154302814</v>
      </c>
      <c r="H60" s="45">
        <f>IF(RES_hhdet_in_tes!H60=0,"",RES_hhdet_in_tes!H60/RES_hhdet_in_fec!H60)</f>
        <v>0.77404568049426092</v>
      </c>
      <c r="I60" s="45">
        <f>IF(RES_hhdet_in_tes!I60=0,"",RES_hhdet_in_tes!I60/RES_hhdet_in_fec!I60)</f>
        <v>0.77568598528963195</v>
      </c>
      <c r="J60" s="45">
        <f>IF(RES_hhdet_in_tes!J60=0,"",RES_hhdet_in_tes!J60/RES_hhdet_in_fec!J60)</f>
        <v>0.77742224714124897</v>
      </c>
      <c r="K60" s="45">
        <f>IF(RES_hhdet_in_tes!K60=0,"",RES_hhdet_in_tes!K60/RES_hhdet_in_fec!K60)</f>
        <v>0.77929016112177507</v>
      </c>
      <c r="L60" s="45">
        <f>IF(RES_hhdet_in_tes!L60=0,"",RES_hhdet_in_tes!L60/RES_hhdet_in_fec!L60)</f>
        <v>0.78129927712657143</v>
      </c>
      <c r="M60" s="45">
        <f>IF(RES_hhdet_in_tes!M60=0,"",RES_hhdet_in_tes!M60/RES_hhdet_in_fec!M60)</f>
        <v>0.78403274428527348</v>
      </c>
      <c r="N60" s="45">
        <f>IF(RES_hhdet_in_tes!N60=0,"",RES_hhdet_in_tes!N60/RES_hhdet_in_fec!N60)</f>
        <v>0.787655916688485</v>
      </c>
      <c r="O60" s="45">
        <f>IF(RES_hhdet_in_tes!O60=0,"",RES_hhdet_in_tes!O60/RES_hhdet_in_fec!O60)</f>
        <v>0.79257084936385014</v>
      </c>
      <c r="P60" s="45">
        <f>IF(RES_hhdet_in_tes!P60=0,"",RES_hhdet_in_tes!P60/RES_hhdet_in_fec!P60)</f>
        <v>0.79898870524065846</v>
      </c>
      <c r="Q60" s="45">
        <f>IF(RES_hhdet_in_tes!Q60=0,"",RES_hhdet_in_tes!Q60/RES_hhdet_in_fec!Q60)</f>
        <v>0.8072604663962385</v>
      </c>
      <c r="R60" s="45">
        <f>IF(RES_hhdet_in_tes!R60=0,"",RES_hhdet_in_tes!R60/RES_hhdet_in_fec!R60)</f>
        <v>0.8185129219857783</v>
      </c>
      <c r="S60" s="45">
        <f>IF(RES_hhdet_in_tes!S60=0,"",RES_hhdet_in_tes!S60/RES_hhdet_in_fec!S60)</f>
        <v>0.83255703902256717</v>
      </c>
      <c r="T60" s="45">
        <f>IF(RES_hhdet_in_tes!T60=0,"",RES_hhdet_in_tes!T60/RES_hhdet_in_fec!T60)</f>
        <v>0.84765674255200973</v>
      </c>
      <c r="U60" s="45">
        <f>IF(RES_hhdet_in_tes!U60=0,"",RES_hhdet_in_tes!U60/RES_hhdet_in_fec!U60)</f>
        <v>0.86207595761955347</v>
      </c>
      <c r="V60" s="45">
        <f>IF(RES_hhdet_in_tes!V60=0,"",RES_hhdet_in_tes!V60/RES_hhdet_in_fec!V60)</f>
        <v>0.87407860927062697</v>
      </c>
      <c r="W60" s="45">
        <f>IF(RES_hhdet_in_tes!W60=0,"",RES_hhdet_in_tes!W60/RES_hhdet_in_fec!W60)</f>
        <v>0.883054870365092</v>
      </c>
      <c r="DA60" s="60" t="s">
        <v>3642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0.64362357757341959</v>
      </c>
      <c r="D62" s="119">
        <f>IF(RES_hhdet_in_tes!D62=0,"",RES_hhdet_in_tes!D62/RES_hhdet_in_fec!D62)</f>
        <v>0.65243219647434514</v>
      </c>
      <c r="E62" s="119">
        <f>IF(RES_hhdet_in_tes!E62=0,"",RES_hhdet_in_tes!E62/RES_hhdet_in_fec!E62)</f>
        <v>0.65905951123642093</v>
      </c>
      <c r="F62" s="119">
        <f>IF(RES_hhdet_in_tes!F62=0,"",RES_hhdet_in_tes!F62/RES_hhdet_in_fec!F62)</f>
        <v>0.66858007572442801</v>
      </c>
      <c r="G62" s="119">
        <f>IF(RES_hhdet_in_tes!G62=0,"",RES_hhdet_in_tes!G62/RES_hhdet_in_fec!G62)</f>
        <v>0.67423453084444318</v>
      </c>
      <c r="H62" s="119">
        <f>IF(RES_hhdet_in_tes!H62=0,"",RES_hhdet_in_tes!H62/RES_hhdet_in_fec!H62)</f>
        <v>0.68522686195292082</v>
      </c>
      <c r="I62" s="119">
        <f>IF(RES_hhdet_in_tes!I62=0,"",RES_hhdet_in_tes!I62/RES_hhdet_in_fec!I62)</f>
        <v>0.68850360008581446</v>
      </c>
      <c r="J62" s="119">
        <f>IF(RES_hhdet_in_tes!J62=0,"",RES_hhdet_in_tes!J62/RES_hhdet_in_fec!J62)</f>
        <v>0.69661554114029134</v>
      </c>
      <c r="K62" s="119">
        <f>IF(RES_hhdet_in_tes!K62=0,"",RES_hhdet_in_tes!K62/RES_hhdet_in_fec!K62)</f>
        <v>0.71288994915027115</v>
      </c>
      <c r="L62" s="119">
        <f>IF(RES_hhdet_in_tes!L62=0,"",RES_hhdet_in_tes!L62/RES_hhdet_in_fec!L62)</f>
        <v>0.71234167334020959</v>
      </c>
      <c r="M62" s="119">
        <f>IF(RES_hhdet_in_tes!M62=0,"",RES_hhdet_in_tes!M62/RES_hhdet_in_fec!M62)</f>
        <v>0.72214397677102371</v>
      </c>
      <c r="N62" s="119">
        <f>IF(RES_hhdet_in_tes!N62=0,"",RES_hhdet_in_tes!N62/RES_hhdet_in_fec!N62)</f>
        <v>0.73710854831110273</v>
      </c>
      <c r="O62" s="119">
        <f>IF(RES_hhdet_in_tes!O62=0,"",RES_hhdet_in_tes!O62/RES_hhdet_in_fec!O62)</f>
        <v>0.75472978980082972</v>
      </c>
      <c r="P62" s="119">
        <f>IF(RES_hhdet_in_tes!P62=0,"",RES_hhdet_in_tes!P62/RES_hhdet_in_fec!P62)</f>
        <v>0.7745337374603003</v>
      </c>
      <c r="Q62" s="119">
        <f>IF(RES_hhdet_in_tes!Q62=0,"",RES_hhdet_in_tes!Q62/RES_hhdet_in_fec!Q62)</f>
        <v>0.79193529430568177</v>
      </c>
      <c r="R62" s="119">
        <f>IF(RES_hhdet_in_tes!R62=0,"",RES_hhdet_in_tes!R62/RES_hhdet_in_fec!R62)</f>
        <v>0.80143660296454455</v>
      </c>
      <c r="S62" s="119">
        <f>IF(RES_hhdet_in_tes!S62=0,"",RES_hhdet_in_tes!S62/RES_hhdet_in_fec!S62)</f>
        <v>0.81004381485645938</v>
      </c>
      <c r="T62" s="119">
        <f>IF(RES_hhdet_in_tes!T62=0,"",RES_hhdet_in_tes!T62/RES_hhdet_in_fec!T62)</f>
        <v>0.81515471783933469</v>
      </c>
      <c r="U62" s="119">
        <f>IF(RES_hhdet_in_tes!U62=0,"",RES_hhdet_in_tes!U62/RES_hhdet_in_fec!U62)</f>
        <v>0.82284647670761879</v>
      </c>
      <c r="V62" s="119">
        <f>IF(RES_hhdet_in_tes!V62=0,"",RES_hhdet_in_tes!V62/RES_hhdet_in_fec!V62)</f>
        <v>0.82830090620673125</v>
      </c>
      <c r="W62" s="119">
        <f>IF(RES_hhdet_in_tes!W62=0,"",RES_hhdet_in_tes!W62/RES_hhdet_in_fec!W62)</f>
        <v>0.83007536822721417</v>
      </c>
      <c r="DA62" s="129" t="s">
        <v>3643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0.63319555600135036</v>
      </c>
      <c r="D63" s="124">
        <f>IF(RES_hhdet_in_tes!D63=0,"",RES_hhdet_in_tes!D63/RES_hhdet_in_fec!D63)</f>
        <v>0.64120036100900546</v>
      </c>
      <c r="E63" s="124">
        <f>IF(RES_hhdet_in_tes!E63=0,"",RES_hhdet_in_tes!E63/RES_hhdet_in_fec!E63)</f>
        <v>0.64925952467119408</v>
      </c>
      <c r="F63" s="124">
        <f>IF(RES_hhdet_in_tes!F63=0,"",RES_hhdet_in_tes!F63/RES_hhdet_in_fec!F63)</f>
        <v>0.65717752327516732</v>
      </c>
      <c r="G63" s="124">
        <f>IF(RES_hhdet_in_tes!G63=0,"",RES_hhdet_in_tes!G63/RES_hhdet_in_fec!G63)</f>
        <v>0.66461633027195999</v>
      </c>
      <c r="H63" s="124">
        <f>IF(RES_hhdet_in_tes!H63=0,"",RES_hhdet_in_tes!H63/RES_hhdet_in_fec!H63)</f>
        <v>0.67272938777828173</v>
      </c>
      <c r="I63" s="124">
        <f>IF(RES_hhdet_in_tes!I63=0,"",RES_hhdet_in_tes!I63/RES_hhdet_in_fec!I63)</f>
        <v>0.68065181371650207</v>
      </c>
      <c r="J63" s="124">
        <f>IF(RES_hhdet_in_tes!J63=0,"",RES_hhdet_in_tes!J63/RES_hhdet_in_fec!J63)</f>
        <v>0.68879290891820466</v>
      </c>
      <c r="K63" s="124">
        <f>IF(RES_hhdet_in_tes!K63=0,"",RES_hhdet_in_tes!K63/RES_hhdet_in_fec!K63)</f>
        <v>0.69714306624004341</v>
      </c>
      <c r="L63" s="124">
        <f>IF(RES_hhdet_in_tes!L63=0,"",RES_hhdet_in_tes!L63/RES_hhdet_in_fec!L63)</f>
        <v>0.70571701333704462</v>
      </c>
      <c r="M63" s="124">
        <f>IF(RES_hhdet_in_tes!M63=0,"",RES_hhdet_in_tes!M63/RES_hhdet_in_fec!M63)</f>
        <v>0.71668623474846549</v>
      </c>
      <c r="N63" s="124">
        <f>IF(RES_hhdet_in_tes!N63=0,"",RES_hhdet_in_tes!N63/RES_hhdet_in_fec!N63)</f>
        <v>0.73078470015077346</v>
      </c>
      <c r="O63" s="124">
        <f>IF(RES_hhdet_in_tes!O63=0,"",RES_hhdet_in_tes!O63/RES_hhdet_in_fec!O63)</f>
        <v>0.74842604383487199</v>
      </c>
      <c r="P63" s="124">
        <f>IF(RES_hhdet_in_tes!P63=0,"",RES_hhdet_in_tes!P63/RES_hhdet_in_fec!P63)</f>
        <v>0.76803258582317679</v>
      </c>
      <c r="Q63" s="124">
        <f>IF(RES_hhdet_in_tes!Q63=0,"",RES_hhdet_in_tes!Q63/RES_hhdet_in_fec!Q63)</f>
        <v>0.78467516491513845</v>
      </c>
      <c r="R63" s="124">
        <f>IF(RES_hhdet_in_tes!R63=0,"",RES_hhdet_in_tes!R63/RES_hhdet_in_fec!R63)</f>
        <v>0.79417939895645673</v>
      </c>
      <c r="S63" s="124">
        <f>IF(RES_hhdet_in_tes!S63=0,"",RES_hhdet_in_tes!S63/RES_hhdet_in_fec!S63)</f>
        <v>0.80156134700525261</v>
      </c>
      <c r="T63" s="124">
        <f>IF(RES_hhdet_in_tes!T63=0,"",RES_hhdet_in_tes!T63/RES_hhdet_in_fec!T63)</f>
        <v>0.80749619855180621</v>
      </c>
      <c r="U63" s="124">
        <f>IF(RES_hhdet_in_tes!U63=0,"",RES_hhdet_in_tes!U63/RES_hhdet_in_fec!U63)</f>
        <v>0.81249253172626301</v>
      </c>
      <c r="V63" s="124">
        <f>IF(RES_hhdet_in_tes!V63=0,"",RES_hhdet_in_tes!V63/RES_hhdet_in_fec!V63)</f>
        <v>0.81688179903189062</v>
      </c>
      <c r="W63" s="124">
        <f>IF(RES_hhdet_in_tes!W63=0,"",RES_hhdet_in_tes!W63/RES_hhdet_in_fec!W63)</f>
        <v>0.82001595288965001</v>
      </c>
      <c r="DA63" s="130" t="s">
        <v>3644</v>
      </c>
    </row>
    <row r="64" spans="1:105" ht="12" customHeight="1" x14ac:dyDescent="0.25">
      <c r="A64" s="97" t="s">
        <v>217</v>
      </c>
      <c r="B64" s="111"/>
      <c r="C64" s="111">
        <f>IF(RES_hhdet_in_tes!C64=0,"",RES_hhdet_in_tes!C64/RES_hhdet_in_fec!C64)</f>
        <v>0.62678963277781796</v>
      </c>
      <c r="D64" s="111">
        <f>IF(RES_hhdet_in_tes!D64=0,"",RES_hhdet_in_tes!D64/RES_hhdet_in_fec!D64)</f>
        <v>0.63505211176814658</v>
      </c>
      <c r="E64" s="111">
        <f>IF(RES_hhdet_in_tes!E64=0,"",RES_hhdet_in_tes!E64/RES_hhdet_in_fec!E64)</f>
        <v>0.64331823468973892</v>
      </c>
      <c r="F64" s="111">
        <f>IF(RES_hhdet_in_tes!F64=0,"",RES_hhdet_in_tes!F64/RES_hhdet_in_fec!F64)</f>
        <v>0.65148254231099267</v>
      </c>
      <c r="G64" s="111">
        <f>IF(RES_hhdet_in_tes!G64=0,"",RES_hhdet_in_tes!G64/RES_hhdet_in_fec!G64)</f>
        <v>0.65964230026188975</v>
      </c>
      <c r="H64" s="111">
        <f>IF(RES_hhdet_in_tes!H64=0,"",RES_hhdet_in_tes!H64/RES_hhdet_in_fec!H64)</f>
        <v>0.66778661349178625</v>
      </c>
      <c r="I64" s="111">
        <f>IF(RES_hhdet_in_tes!I64=0,"",RES_hhdet_in_tes!I64/RES_hhdet_in_fec!I64)</f>
        <v>0.67594046973061739</v>
      </c>
      <c r="J64" s="111">
        <f>IF(RES_hhdet_in_tes!J64=0,"",RES_hhdet_in_tes!J64/RES_hhdet_in_fec!J64)</f>
        <v>0.68420389887596922</v>
      </c>
      <c r="K64" s="111">
        <f>IF(RES_hhdet_in_tes!K64=0,"",RES_hhdet_in_tes!K64/RES_hhdet_in_fec!K64)</f>
        <v>0.69266322940683478</v>
      </c>
      <c r="L64" s="111">
        <f>IF(RES_hhdet_in_tes!L64=0,"",RES_hhdet_in_tes!L64/RES_hhdet_in_fec!L64)</f>
        <v>0.70134379632780441</v>
      </c>
      <c r="M64" s="111">
        <f>IF(RES_hhdet_in_tes!M64=0,"",RES_hhdet_in_tes!M64/RES_hhdet_in_fec!M64)</f>
        <v>0.71245225626218478</v>
      </c>
      <c r="N64" s="111">
        <f>IF(RES_hhdet_in_tes!N64=0,"",RES_hhdet_in_tes!N64/RES_hhdet_in_fec!N64)</f>
        <v>0.72671920072031504</v>
      </c>
      <c r="O64" s="111">
        <f>IF(RES_hhdet_in_tes!O64=0,"",RES_hhdet_in_tes!O64/RES_hhdet_in_fec!O64)</f>
        <v>0.7445706132076515</v>
      </c>
      <c r="P64" s="111">
        <f>IF(RES_hhdet_in_tes!P64=0,"",RES_hhdet_in_tes!P64/RES_hhdet_in_fec!P64)</f>
        <v>0.76441311451794791</v>
      </c>
      <c r="Q64" s="111">
        <f>IF(RES_hhdet_in_tes!Q64=0,"",RES_hhdet_in_tes!Q64/RES_hhdet_in_fec!Q64)</f>
        <v>0.78126827563336787</v>
      </c>
      <c r="R64" s="111">
        <f>IF(RES_hhdet_in_tes!R64=0,"",RES_hhdet_in_tes!R64/RES_hhdet_in_fec!R64)</f>
        <v>0.79090177497796965</v>
      </c>
      <c r="S64" s="111">
        <f>IF(RES_hhdet_in_tes!S64=0,"",RES_hhdet_in_tes!S64/RES_hhdet_in_fec!S64)</f>
        <v>0.79838696296185607</v>
      </c>
      <c r="T64" s="111">
        <f>IF(RES_hhdet_in_tes!T64=0,"",RES_hhdet_in_tes!T64/RES_hhdet_in_fec!T64)</f>
        <v>0.80440583674680088</v>
      </c>
      <c r="U64" s="111">
        <f>IF(RES_hhdet_in_tes!U64=0,"",RES_hhdet_in_tes!U64/RES_hhdet_in_fec!U64)</f>
        <v>0.8094724306211073</v>
      </c>
      <c r="V64" s="111">
        <f>IF(RES_hhdet_in_tes!V64=0,"",RES_hhdet_in_tes!V64/RES_hhdet_in_fec!V64)</f>
        <v>0.81392233146081439</v>
      </c>
      <c r="W64" s="111">
        <f>IF(RES_hhdet_in_tes!W64=0,"",RES_hhdet_in_tes!W64/RES_hhdet_in_fec!W64)</f>
        <v>0.81709867163730954</v>
      </c>
      <c r="DA64" s="63" t="s">
        <v>3645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>
        <f>IF(RES_hhdet_in_tes!M65=0,"",RES_hhdet_in_tes!M65/RES_hhdet_in_fec!M65)</f>
        <v>1</v>
      </c>
      <c r="N65" s="111">
        <f>IF(RES_hhdet_in_tes!N65=0,"",RES_hhdet_in_tes!N65/RES_hhdet_in_fec!N65)</f>
        <v>1</v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DA65" s="63" t="s">
        <v>3646</v>
      </c>
    </row>
    <row r="66" spans="1:105" ht="12.95" customHeight="1" x14ac:dyDescent="0.25">
      <c r="A66" s="121" t="s">
        <v>92</v>
      </c>
      <c r="B66" s="124"/>
      <c r="C66" s="124">
        <f>IF(RES_hhdet_in_tes!C66=0,"",RES_hhdet_in_tes!C66/RES_hhdet_in_fec!C66)</f>
        <v>2.3582619998382492</v>
      </c>
      <c r="D66" s="124">
        <f>IF(RES_hhdet_in_tes!D66=0,"",RES_hhdet_in_tes!D66/RES_hhdet_in_fec!D66)</f>
        <v>2.4378987751219268</v>
      </c>
      <c r="E66" s="124">
        <f>IF(RES_hhdet_in_tes!E66=0,"",RES_hhdet_in_tes!E66/RES_hhdet_in_fec!E66)</f>
        <v>2.5183764050890312</v>
      </c>
      <c r="F66" s="124">
        <f>IF(RES_hhdet_in_tes!F66=0,"",RES_hhdet_in_tes!F66/RES_hhdet_in_fec!F66)</f>
        <v>2.5989404657191755</v>
      </c>
      <c r="G66" s="124">
        <f>IF(RES_hhdet_in_tes!G66=0,"",RES_hhdet_in_tes!G66/RES_hhdet_in_fec!G66)</f>
        <v>2.6802700842976388</v>
      </c>
      <c r="H66" s="124">
        <f>IF(RES_hhdet_in_tes!H66=0,"",RES_hhdet_in_tes!H66/RES_hhdet_in_fec!H66)</f>
        <v>2.7622777308012898</v>
      </c>
      <c r="I66" s="124">
        <f>IF(RES_hhdet_in_tes!I66=0,"",RES_hhdet_in_tes!I66/RES_hhdet_in_fec!I66)</f>
        <v>2.8451261547958113</v>
      </c>
      <c r="J66" s="124">
        <f>IF(RES_hhdet_in_tes!J66=0,"",RES_hhdet_in_tes!J66/RES_hhdet_in_fec!J66)</f>
        <v>2.9294923208561565</v>
      </c>
      <c r="K66" s="124">
        <f>IF(RES_hhdet_in_tes!K66=0,"",RES_hhdet_in_tes!K66/RES_hhdet_in_fec!K66)</f>
        <v>3.0159454352536814</v>
      </c>
      <c r="L66" s="124">
        <f>IF(RES_hhdet_in_tes!L66=0,"",RES_hhdet_in_tes!L66/RES_hhdet_in_fec!L66)</f>
        <v>3.1046262309059194</v>
      </c>
      <c r="M66" s="124">
        <f>IF(RES_hhdet_in_tes!M66=0,"",RES_hhdet_in_tes!M66/RES_hhdet_in_fec!M66)</f>
        <v>3.2105470850261599</v>
      </c>
      <c r="N66" s="124">
        <f>IF(RES_hhdet_in_tes!N66=0,"",RES_hhdet_in_tes!N66/RES_hhdet_in_fec!N66)</f>
        <v>3.3386209488207719</v>
      </c>
      <c r="O66" s="124">
        <f>IF(RES_hhdet_in_tes!O66=0,"",RES_hhdet_in_tes!O66/RES_hhdet_in_fec!O66)</f>
        <v>3.4915639366107816</v>
      </c>
      <c r="P66" s="124">
        <f>IF(RES_hhdet_in_tes!P66=0,"",RES_hhdet_in_tes!P66/RES_hhdet_in_fec!P66)</f>
        <v>3.6574273135337112</v>
      </c>
      <c r="Q66" s="124">
        <f>IF(RES_hhdet_in_tes!Q66=0,"",RES_hhdet_in_tes!Q66/RES_hhdet_in_fec!Q66)</f>
        <v>3.7999675772069184</v>
      </c>
      <c r="R66" s="124">
        <f>IF(RES_hhdet_in_tes!R66=0,"",RES_hhdet_in_tes!R66/RES_hhdet_in_fec!R66)</f>
        <v>3.8893913828012039</v>
      </c>
      <c r="S66" s="124">
        <f>IF(RES_hhdet_in_tes!S66=0,"",RES_hhdet_in_tes!S66/RES_hhdet_in_fec!S66)</f>
        <v>3.960568341398794</v>
      </c>
      <c r="T66" s="124">
        <f>IF(RES_hhdet_in_tes!T66=0,"",RES_hhdet_in_tes!T66/RES_hhdet_in_fec!T66)</f>
        <v>4.0200393998109805</v>
      </c>
      <c r="U66" s="124">
        <f>IF(RES_hhdet_in_tes!U66=0,"",RES_hhdet_in_tes!U66/RES_hhdet_in_fec!U66)</f>
        <v>4.0741801688752473</v>
      </c>
      <c r="V66" s="124">
        <f>IF(RES_hhdet_in_tes!V66=0,"",RES_hhdet_in_tes!V66/RES_hhdet_in_fec!V66)</f>
        <v>4.1293826055336051</v>
      </c>
      <c r="W66" s="124">
        <f>IF(RES_hhdet_in_tes!W66=0,"",RES_hhdet_in_tes!W66/RES_hhdet_in_fec!W66)</f>
        <v>4.1834265621208973</v>
      </c>
      <c r="DA66" s="130" t="s">
        <v>3647</v>
      </c>
    </row>
    <row r="67" spans="1:105" ht="12" customHeight="1" x14ac:dyDescent="0.25">
      <c r="A67" s="97" t="s">
        <v>53</v>
      </c>
      <c r="B67" s="111"/>
      <c r="C67" s="111">
        <f>IF(RES_hhdet_in_tes!C67=0,"",RES_hhdet_in_tes!C67/RES_hhdet_in_fec!C67)</f>
        <v>2.3582619998382492</v>
      </c>
      <c r="D67" s="111">
        <f>IF(RES_hhdet_in_tes!D67=0,"",RES_hhdet_in_tes!D67/RES_hhdet_in_fec!D67)</f>
        <v>2.4378987751219268</v>
      </c>
      <c r="E67" s="111">
        <f>IF(RES_hhdet_in_tes!E67=0,"",RES_hhdet_in_tes!E67/RES_hhdet_in_fec!E67)</f>
        <v>2.5183764050890312</v>
      </c>
      <c r="F67" s="111">
        <f>IF(RES_hhdet_in_tes!F67=0,"",RES_hhdet_in_tes!F67/RES_hhdet_in_fec!F67)</f>
        <v>2.5989404657191755</v>
      </c>
      <c r="G67" s="111">
        <f>IF(RES_hhdet_in_tes!G67=0,"",RES_hhdet_in_tes!G67/RES_hhdet_in_fec!G67)</f>
        <v>2.6802700842976388</v>
      </c>
      <c r="H67" s="111">
        <f>IF(RES_hhdet_in_tes!H67=0,"",RES_hhdet_in_tes!H67/RES_hhdet_in_fec!H67)</f>
        <v>2.7622777308012898</v>
      </c>
      <c r="I67" s="111">
        <f>IF(RES_hhdet_in_tes!I67=0,"",RES_hhdet_in_tes!I67/RES_hhdet_in_fec!I67)</f>
        <v>2.8451261547958113</v>
      </c>
      <c r="J67" s="111">
        <f>IF(RES_hhdet_in_tes!J67=0,"",RES_hhdet_in_tes!J67/RES_hhdet_in_fec!J67)</f>
        <v>2.9294923208561565</v>
      </c>
      <c r="K67" s="111">
        <f>IF(RES_hhdet_in_tes!K67=0,"",RES_hhdet_in_tes!K67/RES_hhdet_in_fec!K67)</f>
        <v>3.0159454352536814</v>
      </c>
      <c r="L67" s="111">
        <f>IF(RES_hhdet_in_tes!L67=0,"",RES_hhdet_in_tes!L67/RES_hhdet_in_fec!L67)</f>
        <v>3.1046262309059194</v>
      </c>
      <c r="M67" s="111">
        <f>IF(RES_hhdet_in_tes!M67=0,"",RES_hhdet_in_tes!M67/RES_hhdet_in_fec!M67)</f>
        <v>3.2105470850261599</v>
      </c>
      <c r="N67" s="111">
        <f>IF(RES_hhdet_in_tes!N67=0,"",RES_hhdet_in_tes!N67/RES_hhdet_in_fec!N67)</f>
        <v>3.3386209488207719</v>
      </c>
      <c r="O67" s="111">
        <f>IF(RES_hhdet_in_tes!O67=0,"",RES_hhdet_in_tes!O67/RES_hhdet_in_fec!O67)</f>
        <v>3.4915639366107816</v>
      </c>
      <c r="P67" s="111">
        <f>IF(RES_hhdet_in_tes!P67=0,"",RES_hhdet_in_tes!P67/RES_hhdet_in_fec!P67)</f>
        <v>3.6574273135337112</v>
      </c>
      <c r="Q67" s="111">
        <f>IF(RES_hhdet_in_tes!Q67=0,"",RES_hhdet_in_tes!Q67/RES_hhdet_in_fec!Q67)</f>
        <v>3.7999675772069184</v>
      </c>
      <c r="R67" s="111">
        <f>IF(RES_hhdet_in_tes!R67=0,"",RES_hhdet_in_tes!R67/RES_hhdet_in_fec!R67)</f>
        <v>3.8893913828012039</v>
      </c>
      <c r="S67" s="111">
        <f>IF(RES_hhdet_in_tes!S67=0,"",RES_hhdet_in_tes!S67/RES_hhdet_in_fec!S67)</f>
        <v>3.960568341398794</v>
      </c>
      <c r="T67" s="111">
        <f>IF(RES_hhdet_in_tes!T67=0,"",RES_hhdet_in_tes!T67/RES_hhdet_in_fec!T67)</f>
        <v>4.0200393998109805</v>
      </c>
      <c r="U67" s="111">
        <f>IF(RES_hhdet_in_tes!U67=0,"",RES_hhdet_in_tes!U67/RES_hhdet_in_fec!U67)</f>
        <v>4.0741801688752473</v>
      </c>
      <c r="V67" s="111">
        <f>IF(RES_hhdet_in_tes!V67=0,"",RES_hhdet_in_tes!V67/RES_hhdet_in_fec!V67)</f>
        <v>4.1293826055336051</v>
      </c>
      <c r="W67" s="111">
        <f>IF(RES_hhdet_in_tes!W67=0,"",RES_hhdet_in_tes!W67/RES_hhdet_in_fec!W67)</f>
        <v>4.1834265621208973</v>
      </c>
      <c r="DA67" s="63" t="s">
        <v>3648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0.69476402305959284</v>
      </c>
      <c r="D68" s="124">
        <f>IF(RES_hhdet_in_tes!D68=0,"",RES_hhdet_in_tes!D68/RES_hhdet_in_fec!D68)</f>
        <v>0.6956722443273019</v>
      </c>
      <c r="E68" s="124">
        <f>IF(RES_hhdet_in_tes!E68=0,"",RES_hhdet_in_tes!E68/RES_hhdet_in_fec!E68)</f>
        <v>0.70065191435595986</v>
      </c>
      <c r="F68" s="124">
        <f>IF(RES_hhdet_in_tes!F68=0,"",RES_hhdet_in_tes!F68/RES_hhdet_in_fec!F68)</f>
        <v>0.71244888161639497</v>
      </c>
      <c r="G68" s="124">
        <f>IF(RES_hhdet_in_tes!G68=0,"",RES_hhdet_in_tes!G68/RES_hhdet_in_fec!G68)</f>
        <v>0.71934965002321227</v>
      </c>
      <c r="H68" s="124">
        <f>IF(RES_hhdet_in_tes!H68=0,"",RES_hhdet_in_tes!H68/RES_hhdet_in_fec!H68)</f>
        <v>0.74295151668756199</v>
      </c>
      <c r="I68" s="124">
        <f>IF(RES_hhdet_in_tes!I68=0,"",RES_hhdet_in_tes!I68/RES_hhdet_in_fec!I68)</f>
        <v>0.71344387586151115</v>
      </c>
      <c r="J68" s="124">
        <f>IF(RES_hhdet_in_tes!J68=0,"",RES_hhdet_in_tes!J68/RES_hhdet_in_fec!J68)</f>
        <v>0.72290949738700661</v>
      </c>
      <c r="K68" s="124">
        <f>IF(RES_hhdet_in_tes!K68=0,"",RES_hhdet_in_tes!K68/RES_hhdet_in_fec!K68)</f>
        <v>0.77499844367425397</v>
      </c>
      <c r="L68" s="124">
        <f>IF(RES_hhdet_in_tes!L68=0,"",RES_hhdet_in_tes!L68/RES_hhdet_in_fec!L68)</f>
        <v>0.7366944434240168</v>
      </c>
      <c r="M68" s="124">
        <f>IF(RES_hhdet_in_tes!M68=0,"",RES_hhdet_in_tes!M68/RES_hhdet_in_fec!M68)</f>
        <v>0.736795852064697</v>
      </c>
      <c r="N68" s="124">
        <f>IF(RES_hhdet_in_tes!N68=0,"",RES_hhdet_in_tes!N68/RES_hhdet_in_fec!N68)</f>
        <v>0.75633093331316148</v>
      </c>
      <c r="O68" s="124">
        <f>IF(RES_hhdet_in_tes!O68=0,"",RES_hhdet_in_tes!O68/RES_hhdet_in_fec!O68)</f>
        <v>0.77969707531533416</v>
      </c>
      <c r="P68" s="124">
        <f>IF(RES_hhdet_in_tes!P68=0,"",RES_hhdet_in_tes!P68/RES_hhdet_in_fec!P68)</f>
        <v>0.79423130148180454</v>
      </c>
      <c r="Q68" s="124">
        <f>IF(RES_hhdet_in_tes!Q68=0,"",RES_hhdet_in_tes!Q68/RES_hhdet_in_fec!Q68)</f>
        <v>0.81432968945089812</v>
      </c>
      <c r="R68" s="124">
        <f>IF(RES_hhdet_in_tes!R68=0,"",RES_hhdet_in_tes!R68/RES_hhdet_in_fec!R68)</f>
        <v>0.83014115217406792</v>
      </c>
      <c r="S68" s="124">
        <f>IF(RES_hhdet_in_tes!S68=0,"",RES_hhdet_in_tes!S68/RES_hhdet_in_fec!S68)</f>
        <v>0.84323789716037933</v>
      </c>
      <c r="T68" s="124">
        <f>IF(RES_hhdet_in_tes!T68=0,"",RES_hhdet_in_tes!T68/RES_hhdet_in_fec!T68)</f>
        <v>0.84265123511534634</v>
      </c>
      <c r="U68" s="124">
        <f>IF(RES_hhdet_in_tes!U68=0,"",RES_hhdet_in_tes!U68/RES_hhdet_in_fec!U68)</f>
        <v>0.85540541701909312</v>
      </c>
      <c r="V68" s="124">
        <f>IF(RES_hhdet_in_tes!V68=0,"",RES_hhdet_in_tes!V68/RES_hhdet_in_fec!V68)</f>
        <v>0.86269816843047165</v>
      </c>
      <c r="W68" s="124">
        <f>IF(RES_hhdet_in_tes!W68=0,"",RES_hhdet_in_tes!W68/RES_hhdet_in_fec!W68)</f>
        <v>0.86565589932838471</v>
      </c>
      <c r="DA68" s="130" t="s">
        <v>3649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0.62118743301462398</v>
      </c>
      <c r="D69" s="111">
        <f>IF(RES_hhdet_in_tes!D69=0,"",RES_hhdet_in_tes!D69/RES_hhdet_in_fec!D69)</f>
        <v>0.62736180603824132</v>
      </c>
      <c r="E69" s="111">
        <f>IF(RES_hhdet_in_tes!E69=0,"",RES_hhdet_in_tes!E69/RES_hhdet_in_fec!E69)</f>
        <v>0.63380313840167501</v>
      </c>
      <c r="F69" s="111">
        <f>IF(RES_hhdet_in_tes!F69=0,"",RES_hhdet_in_tes!F69/RES_hhdet_in_fec!F69)</f>
        <v>0.64029653571601697</v>
      </c>
      <c r="G69" s="111">
        <f>IF(RES_hhdet_in_tes!G69=0,"",RES_hhdet_in_tes!G69/RES_hhdet_in_fec!G69)</f>
        <v>0.64703360619720918</v>
      </c>
      <c r="H69" s="111">
        <f>IF(RES_hhdet_in_tes!H69=0,"",RES_hhdet_in_tes!H69/RES_hhdet_in_fec!H69)</f>
        <v>0.65398840873343078</v>
      </c>
      <c r="I69" s="111">
        <f>IF(RES_hhdet_in_tes!I69=0,"",RES_hhdet_in_tes!I69/RES_hhdet_in_fec!I69)</f>
        <v>0.66120564172997587</v>
      </c>
      <c r="J69" s="111">
        <f>IF(RES_hhdet_in_tes!J69=0,"",RES_hhdet_in_tes!J69/RES_hhdet_in_fec!J69)</f>
        <v>0.66887418383462593</v>
      </c>
      <c r="K69" s="111">
        <f>IF(RES_hhdet_in_tes!K69=0,"",RES_hhdet_in_tes!K69/RES_hhdet_in_fec!K69)</f>
        <v>0.67715153118972882</v>
      </c>
      <c r="L69" s="111">
        <f>IF(RES_hhdet_in_tes!L69=0,"",RES_hhdet_in_tes!L69/RES_hhdet_in_fec!L69)</f>
        <v>0.68607440636643102</v>
      </c>
      <c r="M69" s="111">
        <f>IF(RES_hhdet_in_tes!M69=0,"",RES_hhdet_in_tes!M69/RES_hhdet_in_fec!M69)</f>
        <v>0.69956808457796704</v>
      </c>
      <c r="N69" s="111">
        <f>IF(RES_hhdet_in_tes!N69=0,"",RES_hhdet_in_tes!N69/RES_hhdet_in_fec!N69)</f>
        <v>0.7188408037663877</v>
      </c>
      <c r="O69" s="111">
        <f>IF(RES_hhdet_in_tes!O69=0,"",RES_hhdet_in_tes!O69/RES_hhdet_in_fec!O69)</f>
        <v>0.74478470048165712</v>
      </c>
      <c r="P69" s="111">
        <f>IF(RES_hhdet_in_tes!P69=0,"",RES_hhdet_in_tes!P69/RES_hhdet_in_fec!P69)</f>
        <v>0.77497456720275171</v>
      </c>
      <c r="Q69" s="111">
        <f>IF(RES_hhdet_in_tes!Q69=0,"",RES_hhdet_in_tes!Q69/RES_hhdet_in_fec!Q69)</f>
        <v>0.80180205191272325</v>
      </c>
      <c r="R69" s="111">
        <f>IF(RES_hhdet_in_tes!R69=0,"",RES_hhdet_in_tes!R69/RES_hhdet_in_fec!R69)</f>
        <v>0.81944180163866198</v>
      </c>
      <c r="S69" s="111">
        <f>IF(RES_hhdet_in_tes!S69=0,"",RES_hhdet_in_tes!S69/RES_hhdet_in_fec!S69)</f>
        <v>0.83553693726615452</v>
      </c>
      <c r="T69" s="111">
        <f>IF(RES_hhdet_in_tes!T69=0,"",RES_hhdet_in_tes!T69/RES_hhdet_in_fec!T69)</f>
        <v>0.84966963080000724</v>
      </c>
      <c r="U69" s="111">
        <f>IF(RES_hhdet_in_tes!U69=0,"",RES_hhdet_in_tes!U69/RES_hhdet_in_fec!U69)</f>
        <v>0.8613743489820086</v>
      </c>
      <c r="V69" s="111">
        <f>IF(RES_hhdet_in_tes!V69=0,"",RES_hhdet_in_tes!V69/RES_hhdet_in_fec!V69)</f>
        <v>0.87014024114517974</v>
      </c>
      <c r="W69" s="111">
        <f>IF(RES_hhdet_in_tes!W69=0,"",RES_hhdet_in_tes!W69/RES_hhdet_in_fec!W69)</f>
        <v>0.87466444784989439</v>
      </c>
      <c r="DA69" s="63" t="s">
        <v>3650</v>
      </c>
    </row>
    <row r="70" spans="1:105" ht="12" customHeight="1" x14ac:dyDescent="0.25">
      <c r="A70" s="97" t="s">
        <v>133</v>
      </c>
      <c r="B70" s="111"/>
      <c r="C70" s="111">
        <f>IF(RES_hhdet_in_tes!C70=0,"",RES_hhdet_in_tes!C70/RES_hhdet_in_fec!C70)</f>
        <v>0.81472586620038667</v>
      </c>
      <c r="D70" s="111">
        <f>IF(RES_hhdet_in_tes!D70=0,"",RES_hhdet_in_tes!D70/RES_hhdet_in_fec!D70)</f>
        <v>0.81830071818649763</v>
      </c>
      <c r="E70" s="111">
        <f>IF(RES_hhdet_in_tes!E70=0,"",RES_hhdet_in_tes!E70/RES_hhdet_in_fec!E70)</f>
        <v>0.82360507783254999</v>
      </c>
      <c r="F70" s="111">
        <f>IF(RES_hhdet_in_tes!F70=0,"",RES_hhdet_in_tes!F70/RES_hhdet_in_fec!F70)</f>
        <v>0.82805980930952927</v>
      </c>
      <c r="G70" s="111">
        <f>IF(RES_hhdet_in_tes!G70=0,"",RES_hhdet_in_tes!G70/RES_hhdet_in_fec!G70)</f>
        <v>0.83157290768201375</v>
      </c>
      <c r="H70" s="111">
        <f>IF(RES_hhdet_in_tes!H70=0,"",RES_hhdet_in_tes!H70/RES_hhdet_in_fec!H70)</f>
        <v>0.85960963975700355</v>
      </c>
      <c r="I70" s="111" t="str">
        <f>IF(RES_hhdet_in_tes!I70=0,"",RES_hhdet_in_tes!I70/RES_hhdet_in_fec!I70)</f>
        <v/>
      </c>
      <c r="J70" s="111">
        <f>IF(RES_hhdet_in_tes!J70=0,"",RES_hhdet_in_tes!J70/RES_hhdet_in_fec!J70)</f>
        <v>0.85111300614921592</v>
      </c>
      <c r="K70" s="111">
        <f>IF(RES_hhdet_in_tes!K70=0,"",RES_hhdet_in_tes!K70/RES_hhdet_in_fec!K70)</f>
        <v>0.85295570440791069</v>
      </c>
      <c r="L70" s="111">
        <f>IF(RES_hhdet_in_tes!L70=0,"",RES_hhdet_in_tes!L70/RES_hhdet_in_fec!L70)</f>
        <v>0.87292847198243051</v>
      </c>
      <c r="M70" s="111">
        <f>IF(RES_hhdet_in_tes!M70=0,"",RES_hhdet_in_tes!M70/RES_hhdet_in_fec!M70)</f>
        <v>0.86959238457478494</v>
      </c>
      <c r="N70" s="111">
        <f>IF(RES_hhdet_in_tes!N70=0,"",RES_hhdet_in_tes!N70/RES_hhdet_in_fec!N70)</f>
        <v>0.88182286023995593</v>
      </c>
      <c r="O70" s="111">
        <f>IF(RES_hhdet_in_tes!O70=0,"",RES_hhdet_in_tes!O70/RES_hhdet_in_fec!O70)</f>
        <v>0.90892073199880397</v>
      </c>
      <c r="P70" s="111">
        <f>IF(RES_hhdet_in_tes!P70=0,"",RES_hhdet_in_tes!P70/RES_hhdet_in_fec!P70)</f>
        <v>0.92024325916997707</v>
      </c>
      <c r="Q70" s="111">
        <f>IF(RES_hhdet_in_tes!Q70=0,"",RES_hhdet_in_tes!Q70/RES_hhdet_in_fec!Q70)</f>
        <v>0.94535982386575956</v>
      </c>
      <c r="R70" s="111">
        <f>IF(RES_hhdet_in_tes!R70=0,"",RES_hhdet_in_tes!R70/RES_hhdet_in_fec!R70)</f>
        <v>0.95554583679216798</v>
      </c>
      <c r="S70" s="111">
        <f>IF(RES_hhdet_in_tes!S70=0,"",RES_hhdet_in_tes!S70/RES_hhdet_in_fec!S70)</f>
        <v>0.9529715730133802</v>
      </c>
      <c r="T70" s="111">
        <f>IF(RES_hhdet_in_tes!T70=0,"",RES_hhdet_in_tes!T70/RES_hhdet_in_fec!T70)</f>
        <v>0.95153671447364085</v>
      </c>
      <c r="U70" s="111">
        <f>IF(RES_hhdet_in_tes!U70=0,"",RES_hhdet_in_tes!U70/RES_hhdet_in_fec!U70)</f>
        <v>0.95445703108739777</v>
      </c>
      <c r="V70" s="111">
        <f>IF(RES_hhdet_in_tes!V70=0,"",RES_hhdet_in_tes!V70/RES_hhdet_in_fec!V70)</f>
        <v>0.95626897586724546</v>
      </c>
      <c r="W70" s="111">
        <f>IF(RES_hhdet_in_tes!W70=0,"",RES_hhdet_in_tes!W70/RES_hhdet_in_fec!W70)</f>
        <v>0.95585279229739351</v>
      </c>
      <c r="DA70" s="63" t="s">
        <v>3651</v>
      </c>
    </row>
    <row r="71" spans="1:105" ht="12" customHeight="1" x14ac:dyDescent="0.25">
      <c r="A71" s="100" t="s">
        <v>217</v>
      </c>
      <c r="B71" s="112"/>
      <c r="C71" s="112">
        <f>IF(RES_hhdet_in_tes!C71=0,"",RES_hhdet_in_tes!C71/RES_hhdet_in_fec!C71)</f>
        <v>0.62118743301462398</v>
      </c>
      <c r="D71" s="112">
        <f>IF(RES_hhdet_in_tes!D71=0,"",RES_hhdet_in_tes!D71/RES_hhdet_in_fec!D71)</f>
        <v>0.62736180603824132</v>
      </c>
      <c r="E71" s="112">
        <f>IF(RES_hhdet_in_tes!E71=0,"",RES_hhdet_in_tes!E71/RES_hhdet_in_fec!E71)</f>
        <v>0.63380313840167501</v>
      </c>
      <c r="F71" s="112">
        <f>IF(RES_hhdet_in_tes!F71=0,"",RES_hhdet_in_tes!F71/RES_hhdet_in_fec!F71)</f>
        <v>0.64029653571601697</v>
      </c>
      <c r="G71" s="112">
        <f>IF(RES_hhdet_in_tes!G71=0,"",RES_hhdet_in_tes!G71/RES_hhdet_in_fec!G71)</f>
        <v>0.64703360619720918</v>
      </c>
      <c r="H71" s="112">
        <f>IF(RES_hhdet_in_tes!H71=0,"",RES_hhdet_in_tes!H71/RES_hhdet_in_fec!H71)</f>
        <v>0.65398840873343078</v>
      </c>
      <c r="I71" s="112" t="str">
        <f>IF(RES_hhdet_in_tes!I71=0,"",RES_hhdet_in_tes!I71/RES_hhdet_in_fec!I71)</f>
        <v/>
      </c>
      <c r="J71" s="112">
        <f>IF(RES_hhdet_in_tes!J71=0,"",RES_hhdet_in_tes!J71/RES_hhdet_in_fec!J71)</f>
        <v>0.66887418383462605</v>
      </c>
      <c r="K71" s="112">
        <f>IF(RES_hhdet_in_tes!K71=0,"",RES_hhdet_in_tes!K71/RES_hhdet_in_fec!K71)</f>
        <v>0.67715153118972882</v>
      </c>
      <c r="L71" s="112">
        <f>IF(RES_hhdet_in_tes!L71=0,"",RES_hhdet_in_tes!L71/RES_hhdet_in_fec!L71)</f>
        <v>0.68607440636643102</v>
      </c>
      <c r="M71" s="112">
        <f>IF(RES_hhdet_in_tes!M71=0,"",RES_hhdet_in_tes!M71/RES_hhdet_in_fec!M71)</f>
        <v>0.69956808457796704</v>
      </c>
      <c r="N71" s="112">
        <f>IF(RES_hhdet_in_tes!N71=0,"",RES_hhdet_in_tes!N71/RES_hhdet_in_fec!N71)</f>
        <v>0.71884080376638781</v>
      </c>
      <c r="O71" s="112">
        <f>IF(RES_hhdet_in_tes!O71=0,"",RES_hhdet_in_tes!O71/RES_hhdet_in_fec!O71)</f>
        <v>0.74478470048165712</v>
      </c>
      <c r="P71" s="112">
        <f>IF(RES_hhdet_in_tes!P71=0,"",RES_hhdet_in_tes!P71/RES_hhdet_in_fec!P71)</f>
        <v>0.77497456720275171</v>
      </c>
      <c r="Q71" s="112">
        <f>IF(RES_hhdet_in_tes!Q71=0,"",RES_hhdet_in_tes!Q71/RES_hhdet_in_fec!Q71)</f>
        <v>0.80180205191272325</v>
      </c>
      <c r="R71" s="112">
        <f>IF(RES_hhdet_in_tes!R71=0,"",RES_hhdet_in_tes!R71/RES_hhdet_in_fec!R71)</f>
        <v>0.81944180163866198</v>
      </c>
      <c r="S71" s="112">
        <f>IF(RES_hhdet_in_tes!S71=0,"",RES_hhdet_in_tes!S71/RES_hhdet_in_fec!S71)</f>
        <v>0.83553693726615452</v>
      </c>
      <c r="T71" s="112">
        <f>IF(RES_hhdet_in_tes!T71=0,"",RES_hhdet_in_tes!T71/RES_hhdet_in_fec!T71)</f>
        <v>0.84966963080000724</v>
      </c>
      <c r="U71" s="112">
        <f>IF(RES_hhdet_in_tes!U71=0,"",RES_hhdet_in_tes!U71/RES_hhdet_in_fec!U71)</f>
        <v>0.8613743489820086</v>
      </c>
      <c r="V71" s="112">
        <f>IF(RES_hhdet_in_tes!V71=0,"",RES_hhdet_in_tes!V71/RES_hhdet_in_fec!V71)</f>
        <v>0.87014024114517974</v>
      </c>
      <c r="W71" s="112">
        <f>IF(RES_hhdet_in_tes!W71=0,"",RES_hhdet_in_tes!W71/RES_hhdet_in_fec!W71)</f>
        <v>0.8746644478498945</v>
      </c>
      <c r="DA71" s="131" t="s">
        <v>3652</v>
      </c>
    </row>
    <row r="72" spans="1:105" ht="12" customHeight="1" x14ac:dyDescent="0.25">
      <c r="A72" s="103" t="s">
        <v>52</v>
      </c>
      <c r="B72" s="113"/>
      <c r="C72" s="113">
        <f>IF(RES_hhdet_in_tes!C72=0,"",RES_hhdet_in_tes!C72/RES_hhdet_in_fec!C72)</f>
        <v>1</v>
      </c>
      <c r="D72" s="113">
        <f>IF(RES_hhdet_in_tes!D72=0,"",RES_hhdet_in_tes!D72/RES_hhdet_in_fec!D72)</f>
        <v>1</v>
      </c>
      <c r="E72" s="113">
        <f>IF(RES_hhdet_in_tes!E72=0,"",RES_hhdet_in_tes!E72/RES_hhdet_in_fec!E72)</f>
        <v>1</v>
      </c>
      <c r="F72" s="113">
        <f>IF(RES_hhdet_in_tes!F72=0,"",RES_hhdet_in_tes!F72/RES_hhdet_in_fec!F72)</f>
        <v>1</v>
      </c>
      <c r="G72" s="113">
        <f>IF(RES_hhdet_in_tes!G72=0,"",RES_hhdet_in_tes!G72/RES_hhdet_in_fec!G72)</f>
        <v>1</v>
      </c>
      <c r="H72" s="113">
        <f>IF(RES_hhdet_in_tes!H72=0,"",RES_hhdet_in_tes!H72/RES_hhdet_in_fec!H72)</f>
        <v>1</v>
      </c>
      <c r="I72" s="113" t="str">
        <f>IF(RES_hhdet_in_tes!I72=0,"",RES_hhdet_in_tes!I72/RES_hhdet_in_fec!I72)</f>
        <v/>
      </c>
      <c r="J72" s="113">
        <f>IF(RES_hhdet_in_tes!J72=0,"",RES_hhdet_in_tes!J72/RES_hhdet_in_fec!J72)</f>
        <v>1</v>
      </c>
      <c r="K72" s="113">
        <f>IF(RES_hhdet_in_tes!K72=0,"",RES_hhdet_in_tes!K72/RES_hhdet_in_fec!K72)</f>
        <v>1</v>
      </c>
      <c r="L72" s="113">
        <f>IF(RES_hhdet_in_tes!L72=0,"",RES_hhdet_in_tes!L72/RES_hhdet_in_fec!L72)</f>
        <v>1</v>
      </c>
      <c r="M72" s="113">
        <f>IF(RES_hhdet_in_tes!M72=0,"",RES_hhdet_in_tes!M72/RES_hhdet_in_fec!M72)</f>
        <v>1</v>
      </c>
      <c r="N72" s="113">
        <f>IF(RES_hhdet_in_tes!N72=0,"",RES_hhdet_in_tes!N72/RES_hhdet_in_fec!N72)</f>
        <v>1</v>
      </c>
      <c r="O72" s="113">
        <f>IF(RES_hhdet_in_tes!O72=0,"",RES_hhdet_in_tes!O72/RES_hhdet_in_fec!O72)</f>
        <v>1</v>
      </c>
      <c r="P72" s="113">
        <f>IF(RES_hhdet_in_tes!P72=0,"",RES_hhdet_in_tes!P72/RES_hhdet_in_fec!P72)</f>
        <v>1</v>
      </c>
      <c r="Q72" s="113">
        <f>IF(RES_hhdet_in_tes!Q72=0,"",RES_hhdet_in_tes!Q72/RES_hhdet_in_fec!Q72)</f>
        <v>1</v>
      </c>
      <c r="R72" s="113">
        <f>IF(RES_hhdet_in_tes!R72=0,"",RES_hhdet_in_tes!R72/RES_hhdet_in_fec!R72)</f>
        <v>1</v>
      </c>
      <c r="S72" s="113">
        <f>IF(RES_hhdet_in_tes!S72=0,"",RES_hhdet_in_tes!S72/RES_hhdet_in_fec!S72)</f>
        <v>1</v>
      </c>
      <c r="T72" s="113">
        <f>IF(RES_hhdet_in_tes!T72=0,"",RES_hhdet_in_tes!T72/RES_hhdet_in_fec!T72)</f>
        <v>1</v>
      </c>
      <c r="U72" s="113">
        <f>IF(RES_hhdet_in_tes!U72=0,"",RES_hhdet_in_tes!U72/RES_hhdet_in_fec!U72)</f>
        <v>1</v>
      </c>
      <c r="V72" s="113">
        <f>IF(RES_hhdet_in_tes!V72=0,"",RES_hhdet_in_tes!V72/RES_hhdet_in_fec!V72)</f>
        <v>1</v>
      </c>
      <c r="W72" s="113">
        <f>IF(RES_hhdet_in_tes!W72=0,"",RES_hhdet_in_tes!W72/RES_hhdet_in_fec!W72)</f>
        <v>1</v>
      </c>
      <c r="DA72" s="132" t="s">
        <v>3653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0.69904906460945626</v>
      </c>
      <c r="D73" s="112">
        <f>IF(RES_hhdet_in_tes!D73=0,"",RES_hhdet_in_tes!D73/RES_hhdet_in_fec!D73)</f>
        <v>0.70012983554340369</v>
      </c>
      <c r="E73" s="112">
        <f>IF(RES_hhdet_in_tes!E73=0,"",RES_hhdet_in_tes!E73/RES_hhdet_in_fec!E73)</f>
        <v>0.70129373304669129</v>
      </c>
      <c r="F73" s="112">
        <f>IF(RES_hhdet_in_tes!F73=0,"",RES_hhdet_in_tes!F73/RES_hhdet_in_fec!F73)</f>
        <v>0.70246881084862889</v>
      </c>
      <c r="G73" s="112">
        <f>IF(RES_hhdet_in_tes!G73=0,"",RES_hhdet_in_tes!G73/RES_hhdet_in_fec!G73)</f>
        <v>0.7037211096500362</v>
      </c>
      <c r="H73" s="112">
        <f>IF(RES_hhdet_in_tes!H73=0,"",RES_hhdet_in_tes!H73/RES_hhdet_in_fec!H73)</f>
        <v>0.70504322717626711</v>
      </c>
      <c r="I73" s="112">
        <f>IF(RES_hhdet_in_tes!I73=0,"",RES_hhdet_in_tes!I73/RES_hhdet_in_fec!I73)</f>
        <v>0.70645236332864481</v>
      </c>
      <c r="J73" s="112">
        <f>IF(RES_hhdet_in_tes!J73=0,"",RES_hhdet_in_tes!J73/RES_hhdet_in_fec!J73)</f>
        <v>0.70801736656705039</v>
      </c>
      <c r="K73" s="112">
        <f>IF(RES_hhdet_in_tes!K73=0,"",RES_hhdet_in_tes!K73/RES_hhdet_in_fec!K73)</f>
        <v>0.70979925041709979</v>
      </c>
      <c r="L73" s="112">
        <f>IF(RES_hhdet_in_tes!L73=0,"",RES_hhdet_in_tes!L73/RES_hhdet_in_fec!L73)</f>
        <v>0.71181936883496011</v>
      </c>
      <c r="M73" s="112">
        <f>IF(RES_hhdet_in_tes!M73=0,"",RES_hhdet_in_tes!M73/RES_hhdet_in_fec!M73)</f>
        <v>0.71547748570050085</v>
      </c>
      <c r="N73" s="112">
        <f>IF(RES_hhdet_in_tes!N73=0,"",RES_hhdet_in_tes!N73/RES_hhdet_in_fec!N73)</f>
        <v>0.72138863623218441</v>
      </c>
      <c r="O73" s="112">
        <f>IF(RES_hhdet_in_tes!O73=0,"",RES_hhdet_in_tes!O73/RES_hhdet_in_fec!O73)</f>
        <v>0.73034153134824509</v>
      </c>
      <c r="P73" s="112">
        <f>IF(RES_hhdet_in_tes!P73=0,"",RES_hhdet_in_tes!P73/RES_hhdet_in_fec!P73)</f>
        <v>0.74198809860804538</v>
      </c>
      <c r="Q73" s="112">
        <f>IF(RES_hhdet_in_tes!Q73=0,"",RES_hhdet_in_tes!Q73/RES_hhdet_in_fec!Q73)</f>
        <v>0.75341618210929018</v>
      </c>
      <c r="R73" s="112">
        <f>IF(RES_hhdet_in_tes!R73=0,"",RES_hhdet_in_tes!R73/RES_hhdet_in_fec!R73)</f>
        <v>0.76160846863765619</v>
      </c>
      <c r="S73" s="112">
        <f>IF(RES_hhdet_in_tes!S73=0,"",RES_hhdet_in_tes!S73/RES_hhdet_in_fec!S73)</f>
        <v>0.76971999166190286</v>
      </c>
      <c r="T73" s="112">
        <f>IF(RES_hhdet_in_tes!T73=0,"",RES_hhdet_in_tes!T73/RES_hhdet_in_fec!T73)</f>
        <v>0.77758066761194544</v>
      </c>
      <c r="U73" s="112">
        <f>IF(RES_hhdet_in_tes!U73=0,"",RES_hhdet_in_tes!U73/RES_hhdet_in_fec!U73)</f>
        <v>0.78496476404931981</v>
      </c>
      <c r="V73" s="112">
        <f>IF(RES_hhdet_in_tes!V73=0,"",RES_hhdet_in_tes!V73/RES_hhdet_in_fec!V73)</f>
        <v>0.79152596221717963</v>
      </c>
      <c r="W73" s="112">
        <f>IF(RES_hhdet_in_tes!W73=0,"",RES_hhdet_in_tes!W73/RES_hhdet_in_fec!W73)</f>
        <v>0.79669089360822487</v>
      </c>
      <c r="DA73" s="131" t="s">
        <v>3654</v>
      </c>
    </row>
    <row r="74" spans="1:105" ht="12" customHeight="1" x14ac:dyDescent="0.25">
      <c r="A74" s="107" t="s">
        <v>121</v>
      </c>
      <c r="B74" s="113"/>
      <c r="C74" s="113">
        <f>IF(RES_hhdet_in_tes!C74=0,"",RES_hhdet_in_tes!C74/RES_hhdet_in_fec!C74)</f>
        <v>0.86169153294499345</v>
      </c>
      <c r="D74" s="113">
        <f>IF(RES_hhdet_in_tes!D74=0,"",RES_hhdet_in_tes!D74/RES_hhdet_in_fec!D74)</f>
        <v>0.86194774989595424</v>
      </c>
      <c r="E74" s="113">
        <f>IF(RES_hhdet_in_tes!E74=0,"",RES_hhdet_in_tes!E74/RES_hhdet_in_fec!E74)</f>
        <v>0.86362006298485483</v>
      </c>
      <c r="F74" s="113">
        <f>IF(RES_hhdet_in_tes!F74=0,"",RES_hhdet_in_tes!F74/RES_hhdet_in_fec!F74)</f>
        <v>0.86450072248128151</v>
      </c>
      <c r="G74" s="113">
        <f>IF(RES_hhdet_in_tes!G74=0,"",RES_hhdet_in_tes!G74/RES_hhdet_in_fec!G74)</f>
        <v>0.86509677358473636</v>
      </c>
      <c r="H74" s="113">
        <f>IF(RES_hhdet_in_tes!H74=0,"",RES_hhdet_in_tes!H74/RES_hhdet_in_fec!H74)</f>
        <v>0.88583654193695283</v>
      </c>
      <c r="I74" s="113">
        <f>IF(RES_hhdet_in_tes!I74=0,"",RES_hhdet_in_tes!I74/RES_hhdet_in_fec!I74)</f>
        <v>0.88106715255658641</v>
      </c>
      <c r="J74" s="113">
        <f>IF(RES_hhdet_in_tes!J74=0,"",RES_hhdet_in_tes!J74/RES_hhdet_in_fec!J74)</f>
        <v>0.8728503486006105</v>
      </c>
      <c r="K74" s="113">
        <f>IF(RES_hhdet_in_tes!K74=0,"",RES_hhdet_in_tes!K74/RES_hhdet_in_fec!K74)</f>
        <v>0.87109729124516466</v>
      </c>
      <c r="L74" s="113">
        <f>IF(RES_hhdet_in_tes!L74=0,"",RES_hhdet_in_tes!L74/RES_hhdet_in_fec!L74)</f>
        <v>0.88557469516354792</v>
      </c>
      <c r="M74" s="113">
        <f>IF(RES_hhdet_in_tes!M74=0,"",RES_hhdet_in_tes!M74/RES_hhdet_in_fec!M74)</f>
        <v>0.87848825147640819</v>
      </c>
      <c r="N74" s="113">
        <f>IF(RES_hhdet_in_tes!N74=0,"",RES_hhdet_in_tes!N74/RES_hhdet_in_fec!N74)</f>
        <v>0.88319956386937348</v>
      </c>
      <c r="O74" s="113">
        <f>IF(RES_hhdet_in_tes!O74=0,"",RES_hhdet_in_tes!O74/RES_hhdet_in_fec!O74)</f>
        <v>0.90212336713745467</v>
      </c>
      <c r="P74" s="113">
        <f>IF(RES_hhdet_in_tes!P74=0,"",RES_hhdet_in_tes!P74/RES_hhdet_in_fec!P74)</f>
        <v>0.90636328908854102</v>
      </c>
      <c r="Q74" s="113">
        <f>IF(RES_hhdet_in_tes!Q74=0,"",RES_hhdet_in_tes!Q74/RES_hhdet_in_fec!Q74)</f>
        <v>0.92877589004537764</v>
      </c>
      <c r="R74" s="113">
        <f>IF(RES_hhdet_in_tes!R74=0,"",RES_hhdet_in_tes!R74/RES_hhdet_in_fec!R74)</f>
        <v>0.93789413943858668</v>
      </c>
      <c r="S74" s="113">
        <f>IF(RES_hhdet_in_tes!S74=0,"",RES_hhdet_in_tes!S74/RES_hhdet_in_fec!S74)</f>
        <v>0.93036077771042047</v>
      </c>
      <c r="T74" s="113">
        <f>IF(RES_hhdet_in_tes!T74=0,"",RES_hhdet_in_tes!T74/RES_hhdet_in_fec!T74)</f>
        <v>0.9238771576921625</v>
      </c>
      <c r="U74" s="113">
        <f>IF(RES_hhdet_in_tes!U74=0,"",RES_hhdet_in_tes!U74/RES_hhdet_in_fec!U74)</f>
        <v>0.92461487968256673</v>
      </c>
      <c r="V74" s="113">
        <f>IF(RES_hhdet_in_tes!V74=0,"",RES_hhdet_in_tes!V74/RES_hhdet_in_fec!V74)</f>
        <v>0.92531519910078919</v>
      </c>
      <c r="W74" s="113">
        <f>IF(RES_hhdet_in_tes!W74=0,"",RES_hhdet_in_tes!W74/RES_hhdet_in_fec!W74)</f>
        <v>0.92418477605696203</v>
      </c>
      <c r="DA74" s="132" t="s">
        <v>3655</v>
      </c>
    </row>
    <row r="75" spans="1:105" ht="12" customHeight="1" x14ac:dyDescent="0.25">
      <c r="A75" s="108" t="s">
        <v>53</v>
      </c>
      <c r="B75" s="111"/>
      <c r="C75" s="111">
        <f>IF(RES_hhdet_in_tes!C75=0,"",RES_hhdet_in_tes!C75/RES_hhdet_in_fec!C75)</f>
        <v>0.69904906460945626</v>
      </c>
      <c r="D75" s="111">
        <f>IF(RES_hhdet_in_tes!D75=0,"",RES_hhdet_in_tes!D75/RES_hhdet_in_fec!D75)</f>
        <v>0.70012983554340369</v>
      </c>
      <c r="E75" s="111">
        <f>IF(RES_hhdet_in_tes!E75=0,"",RES_hhdet_in_tes!E75/RES_hhdet_in_fec!E75)</f>
        <v>0.70129373304669129</v>
      </c>
      <c r="F75" s="111">
        <f>IF(RES_hhdet_in_tes!F75=0,"",RES_hhdet_in_tes!F75/RES_hhdet_in_fec!F75)</f>
        <v>0.70246881084862889</v>
      </c>
      <c r="G75" s="111">
        <f>IF(RES_hhdet_in_tes!G75=0,"",RES_hhdet_in_tes!G75/RES_hhdet_in_fec!G75)</f>
        <v>0.70372110965003609</v>
      </c>
      <c r="H75" s="111">
        <f>IF(RES_hhdet_in_tes!H75=0,"",RES_hhdet_in_tes!H75/RES_hhdet_in_fec!H75)</f>
        <v>0.70504322717626711</v>
      </c>
      <c r="I75" s="111">
        <f>IF(RES_hhdet_in_tes!I75=0,"",RES_hhdet_in_tes!I75/RES_hhdet_in_fec!I75)</f>
        <v>0.70645236332864481</v>
      </c>
      <c r="J75" s="111">
        <f>IF(RES_hhdet_in_tes!J75=0,"",RES_hhdet_in_tes!J75/RES_hhdet_in_fec!J75)</f>
        <v>0.70801736656705017</v>
      </c>
      <c r="K75" s="111">
        <f>IF(RES_hhdet_in_tes!K75=0,"",RES_hhdet_in_tes!K75/RES_hhdet_in_fec!K75)</f>
        <v>0.70979925041709979</v>
      </c>
      <c r="L75" s="111">
        <f>IF(RES_hhdet_in_tes!L75=0,"",RES_hhdet_in_tes!L75/RES_hhdet_in_fec!L75)</f>
        <v>0.71181936883496022</v>
      </c>
      <c r="M75" s="111">
        <f>IF(RES_hhdet_in_tes!M75=0,"",RES_hhdet_in_tes!M75/RES_hhdet_in_fec!M75)</f>
        <v>0.71547748570050085</v>
      </c>
      <c r="N75" s="111">
        <f>IF(RES_hhdet_in_tes!N75=0,"",RES_hhdet_in_tes!N75/RES_hhdet_in_fec!N75)</f>
        <v>0.72138863623218441</v>
      </c>
      <c r="O75" s="111">
        <f>IF(RES_hhdet_in_tes!O75=0,"",RES_hhdet_in_tes!O75/RES_hhdet_in_fec!O75)</f>
        <v>0.73034153134824509</v>
      </c>
      <c r="P75" s="111">
        <f>IF(RES_hhdet_in_tes!P75=0,"",RES_hhdet_in_tes!P75/RES_hhdet_in_fec!P75)</f>
        <v>0.74198809860804538</v>
      </c>
      <c r="Q75" s="111">
        <f>IF(RES_hhdet_in_tes!Q75=0,"",RES_hhdet_in_tes!Q75/RES_hhdet_in_fec!Q75)</f>
        <v>0.75341618210929018</v>
      </c>
      <c r="R75" s="111">
        <f>IF(RES_hhdet_in_tes!R75=0,"",RES_hhdet_in_tes!R75/RES_hhdet_in_fec!R75)</f>
        <v>0.76160846863765619</v>
      </c>
      <c r="S75" s="111">
        <f>IF(RES_hhdet_in_tes!S75=0,"",RES_hhdet_in_tes!S75/RES_hhdet_in_fec!S75)</f>
        <v>0.76971999166190286</v>
      </c>
      <c r="T75" s="111">
        <f>IF(RES_hhdet_in_tes!T75=0,"",RES_hhdet_in_tes!T75/RES_hhdet_in_fec!T75)</f>
        <v>0.77758066761194544</v>
      </c>
      <c r="U75" s="111">
        <f>IF(RES_hhdet_in_tes!U75=0,"",RES_hhdet_in_tes!U75/RES_hhdet_in_fec!U75)</f>
        <v>0.78496476404931981</v>
      </c>
      <c r="V75" s="111">
        <f>IF(RES_hhdet_in_tes!V75=0,"",RES_hhdet_in_tes!V75/RES_hhdet_in_fec!V75)</f>
        <v>0.79152596221717963</v>
      </c>
      <c r="W75" s="111">
        <f>IF(RES_hhdet_in_tes!W75=0,"",RES_hhdet_in_tes!W75/RES_hhdet_in_fec!W75)</f>
        <v>0.79669089360822487</v>
      </c>
      <c r="DA75" s="63" t="s">
        <v>3656</v>
      </c>
    </row>
    <row r="76" spans="1:105" ht="12" customHeight="1" x14ac:dyDescent="0.25">
      <c r="A76" s="108" t="s">
        <v>52</v>
      </c>
      <c r="B76" s="111"/>
      <c r="C76" s="111">
        <f>IF(RES_hhdet_in_tes!C76=0,"",RES_hhdet_in_tes!C76/RES_hhdet_in_fec!C76)</f>
        <v>1</v>
      </c>
      <c r="D76" s="111">
        <f>IF(RES_hhdet_in_tes!D76=0,"",RES_hhdet_in_tes!D76/RES_hhdet_in_fec!D76)</f>
        <v>1</v>
      </c>
      <c r="E76" s="111">
        <f>IF(RES_hhdet_in_tes!E76=0,"",RES_hhdet_in_tes!E76/RES_hhdet_in_fec!E76)</f>
        <v>1</v>
      </c>
      <c r="F76" s="111">
        <f>IF(RES_hhdet_in_tes!F76=0,"",RES_hhdet_in_tes!F76/RES_hhdet_in_fec!F76)</f>
        <v>1</v>
      </c>
      <c r="G76" s="111">
        <f>IF(RES_hhdet_in_tes!G76=0,"",RES_hhdet_in_tes!G76/RES_hhdet_in_fec!G76)</f>
        <v>1</v>
      </c>
      <c r="H76" s="111">
        <f>IF(RES_hhdet_in_tes!H76=0,"",RES_hhdet_in_tes!H76/RES_hhdet_in_fec!H76)</f>
        <v>1</v>
      </c>
      <c r="I76" s="111">
        <f>IF(RES_hhdet_in_tes!I76=0,"",RES_hhdet_in_tes!I76/RES_hhdet_in_fec!I76)</f>
        <v>1</v>
      </c>
      <c r="J76" s="111">
        <f>IF(RES_hhdet_in_tes!J76=0,"",RES_hhdet_in_tes!J76/RES_hhdet_in_fec!J76)</f>
        <v>1</v>
      </c>
      <c r="K76" s="111">
        <f>IF(RES_hhdet_in_tes!K76=0,"",RES_hhdet_in_tes!K76/RES_hhdet_in_fec!K76)</f>
        <v>1</v>
      </c>
      <c r="L76" s="111">
        <f>IF(RES_hhdet_in_tes!L76=0,"",RES_hhdet_in_tes!L76/RES_hhdet_in_fec!L76)</f>
        <v>1</v>
      </c>
      <c r="M76" s="111">
        <f>IF(RES_hhdet_in_tes!M76=0,"",RES_hhdet_in_tes!M76/RES_hhdet_in_fec!M76)</f>
        <v>1</v>
      </c>
      <c r="N76" s="111">
        <f>IF(RES_hhdet_in_tes!N76=0,"",RES_hhdet_in_tes!N76/RES_hhdet_in_fec!N76)</f>
        <v>1</v>
      </c>
      <c r="O76" s="111">
        <f>IF(RES_hhdet_in_tes!O76=0,"",RES_hhdet_in_tes!O76/RES_hhdet_in_fec!O76)</f>
        <v>1</v>
      </c>
      <c r="P76" s="111">
        <f>IF(RES_hhdet_in_tes!P76=0,"",RES_hhdet_in_tes!P76/RES_hhdet_in_fec!P76)</f>
        <v>1</v>
      </c>
      <c r="Q76" s="111">
        <f>IF(RES_hhdet_in_tes!Q76=0,"",RES_hhdet_in_tes!Q76/RES_hhdet_in_fec!Q76)</f>
        <v>1</v>
      </c>
      <c r="R76" s="111">
        <f>IF(RES_hhdet_in_tes!R76=0,"",RES_hhdet_in_tes!R76/RES_hhdet_in_fec!R76)</f>
        <v>1</v>
      </c>
      <c r="S76" s="111">
        <f>IF(RES_hhdet_in_tes!S76=0,"",RES_hhdet_in_tes!S76/RES_hhdet_in_fec!S76)</f>
        <v>1</v>
      </c>
      <c r="T76" s="111">
        <f>IF(RES_hhdet_in_tes!T76=0,"",RES_hhdet_in_tes!T76/RES_hhdet_in_fec!T76)</f>
        <v>1</v>
      </c>
      <c r="U76" s="111">
        <f>IF(RES_hhdet_in_tes!U76=0,"",RES_hhdet_in_tes!U76/RES_hhdet_in_fec!U76)</f>
        <v>1</v>
      </c>
      <c r="V76" s="111">
        <f>IF(RES_hhdet_in_tes!V76=0,"",RES_hhdet_in_tes!V76/RES_hhdet_in_fec!V76)</f>
        <v>1</v>
      </c>
      <c r="W76" s="111">
        <f>IF(RES_hhdet_in_tes!W76=0,"",RES_hhdet_in_tes!W76/RES_hhdet_in_fec!W76)</f>
        <v>1</v>
      </c>
      <c r="DA76" s="63" t="s">
        <v>3657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0.75903796076994501</v>
      </c>
      <c r="D77" s="124">
        <f>IF(RES_hhdet_in_tes!D77=0,"",RES_hhdet_in_tes!D77/RES_hhdet_in_fec!D77)</f>
        <v>0.75588928964753777</v>
      </c>
      <c r="E77" s="124">
        <f>IF(RES_hhdet_in_tes!E77=0,"",RES_hhdet_in_tes!E77/RES_hhdet_in_fec!E77)</f>
        <v>0.75342158208808441</v>
      </c>
      <c r="F77" s="124">
        <f>IF(RES_hhdet_in_tes!F77=0,"",RES_hhdet_in_tes!F77/RES_hhdet_in_fec!F77)</f>
        <v>0.75377681807088259</v>
      </c>
      <c r="G77" s="124">
        <f>IF(RES_hhdet_in_tes!G77=0,"",RES_hhdet_in_tes!G77/RES_hhdet_in_fec!G77)</f>
        <v>0.75082515153040719</v>
      </c>
      <c r="H77" s="124">
        <f>IF(RES_hhdet_in_tes!H77=0,"",RES_hhdet_in_tes!H77/RES_hhdet_in_fec!H77)</f>
        <v>0.75478418276554704</v>
      </c>
      <c r="I77" s="124">
        <f>IF(RES_hhdet_in_tes!I77=0,"",RES_hhdet_in_tes!I77/RES_hhdet_in_fec!I77)</f>
        <v>0.76298592615175875</v>
      </c>
      <c r="J77" s="124">
        <f>IF(RES_hhdet_in_tes!J77=0,"",RES_hhdet_in_tes!J77/RES_hhdet_in_fec!J77)</f>
        <v>0.7523105579693401</v>
      </c>
      <c r="K77" s="124">
        <f>IF(RES_hhdet_in_tes!K77=0,"",RES_hhdet_in_tes!K77/RES_hhdet_in_fec!K77)</f>
        <v>0.75733797936921576</v>
      </c>
      <c r="L77" s="124">
        <f>IF(RES_hhdet_in_tes!L77=0,"",RES_hhdet_in_tes!L77/RES_hhdet_in_fec!L77)</f>
        <v>0.75789024609257805</v>
      </c>
      <c r="M77" s="124">
        <f>IF(RES_hhdet_in_tes!M77=0,"",RES_hhdet_in_tes!M77/RES_hhdet_in_fec!M77)</f>
        <v>0.75756197836267114</v>
      </c>
      <c r="N77" s="124">
        <f>IF(RES_hhdet_in_tes!N77=0,"",RES_hhdet_in_tes!N77/RES_hhdet_in_fec!N77)</f>
        <v>0.76470247904977751</v>
      </c>
      <c r="O77" s="124">
        <f>IF(RES_hhdet_in_tes!O77=0,"",RES_hhdet_in_tes!O77/RES_hhdet_in_fec!O77)</f>
        <v>0.76759223768394091</v>
      </c>
      <c r="P77" s="124">
        <f>IF(RES_hhdet_in_tes!P77=0,"",RES_hhdet_in_tes!P77/RES_hhdet_in_fec!P77)</f>
        <v>0.78407576284551372</v>
      </c>
      <c r="Q77" s="124">
        <f>IF(RES_hhdet_in_tes!Q77=0,"",RES_hhdet_in_tes!Q77/RES_hhdet_in_fec!Q77)</f>
        <v>0.79029545267386658</v>
      </c>
      <c r="R77" s="124">
        <f>IF(RES_hhdet_in_tes!R77=0,"",RES_hhdet_in_tes!R77/RES_hhdet_in_fec!R77)</f>
        <v>0.80028002182913072</v>
      </c>
      <c r="S77" s="124">
        <f>IF(RES_hhdet_in_tes!S77=0,"",RES_hhdet_in_tes!S77/RES_hhdet_in_fec!S77)</f>
        <v>0.80720572669952606</v>
      </c>
      <c r="T77" s="124">
        <f>IF(RES_hhdet_in_tes!T77=0,"",RES_hhdet_in_tes!T77/RES_hhdet_in_fec!T77)</f>
        <v>0.82064212167385087</v>
      </c>
      <c r="U77" s="124">
        <f>IF(RES_hhdet_in_tes!U77=0,"",RES_hhdet_in_tes!U77/RES_hhdet_in_fec!U77)</f>
        <v>0.83009286353775502</v>
      </c>
      <c r="V77" s="124">
        <f>IF(RES_hhdet_in_tes!V77=0,"",RES_hhdet_in_tes!V77/RES_hhdet_in_fec!V77)</f>
        <v>0.83902360502740436</v>
      </c>
      <c r="W77" s="124">
        <f>IF(RES_hhdet_in_tes!W77=0,"",RES_hhdet_in_tes!W77/RES_hhdet_in_fec!W77)</f>
        <v>0.8512392667438432</v>
      </c>
      <c r="DA77" s="130" t="s">
        <v>3658</v>
      </c>
    </row>
    <row r="78" spans="1:105" ht="12" customHeight="1" x14ac:dyDescent="0.25">
      <c r="A78" s="97" t="s">
        <v>192</v>
      </c>
      <c r="B78" s="111"/>
      <c r="C78" s="111">
        <f>IF(RES_hhdet_in_tes!C78=0,"",RES_hhdet_in_tes!C78/RES_hhdet_in_fec!C78)</f>
        <v>0.60836681137998216</v>
      </c>
      <c r="D78" s="111">
        <f>IF(RES_hhdet_in_tes!D78=0,"",RES_hhdet_in_tes!D78/RES_hhdet_in_fec!D78)</f>
        <v>0.60890776829326265</v>
      </c>
      <c r="E78" s="111">
        <f>IF(RES_hhdet_in_tes!E78=0,"",RES_hhdet_in_tes!E78/RES_hhdet_in_fec!E78)</f>
        <v>0.60944109606547403</v>
      </c>
      <c r="F78" s="111">
        <f>IF(RES_hhdet_in_tes!F78=0,"",RES_hhdet_in_tes!F78/RES_hhdet_in_fec!F78)</f>
        <v>0.60997338350026686</v>
      </c>
      <c r="G78" s="111">
        <f>IF(RES_hhdet_in_tes!G78=0,"",RES_hhdet_in_tes!G78/RES_hhdet_in_fec!G78)</f>
        <v>0.61049864494487383</v>
      </c>
      <c r="H78" s="111">
        <f>IF(RES_hhdet_in_tes!H78=0,"",RES_hhdet_in_tes!H78/RES_hhdet_in_fec!H78)</f>
        <v>0.61101761296699242</v>
      </c>
      <c r="I78" s="111">
        <f>IF(RES_hhdet_in_tes!I78=0,"",RES_hhdet_in_tes!I78/RES_hhdet_in_fec!I78)</f>
        <v>0.61152881270160542</v>
      </c>
      <c r="J78" s="111">
        <f>IF(RES_hhdet_in_tes!J78=0,"",RES_hhdet_in_tes!J78/RES_hhdet_in_fec!J78)</f>
        <v>0.61202620214732006</v>
      </c>
      <c r="K78" s="111">
        <f>IF(RES_hhdet_in_tes!K78=0,"",RES_hhdet_in_tes!K78/RES_hhdet_in_fec!K78)</f>
        <v>0.61250464401371674</v>
      </c>
      <c r="L78" s="111">
        <f>IF(RES_hhdet_in_tes!L78=0,"",RES_hhdet_in_tes!L78/RES_hhdet_in_fec!L78)</f>
        <v>0.61296276386498949</v>
      </c>
      <c r="M78" s="111">
        <f>IF(RES_hhdet_in_tes!M78=0,"",RES_hhdet_in_tes!M78/RES_hhdet_in_fec!M78)</f>
        <v>0.61320929299882676</v>
      </c>
      <c r="N78" s="111">
        <f>IF(RES_hhdet_in_tes!N78=0,"",RES_hhdet_in_tes!N78/RES_hhdet_in_fec!N78)</f>
        <v>0.61320929299882676</v>
      </c>
      <c r="O78" s="111">
        <f>IF(RES_hhdet_in_tes!O78=0,"",RES_hhdet_in_tes!O78/RES_hhdet_in_fec!O78)</f>
        <v>0.61320929299882676</v>
      </c>
      <c r="P78" s="111">
        <f>IF(RES_hhdet_in_tes!P78=0,"",RES_hhdet_in_tes!P78/RES_hhdet_in_fec!P78)</f>
        <v>0.61320929299882676</v>
      </c>
      <c r="Q78" s="111">
        <f>IF(RES_hhdet_in_tes!Q78=0,"",RES_hhdet_in_tes!Q78/RES_hhdet_in_fec!Q78)</f>
        <v>0.61320929299882676</v>
      </c>
      <c r="R78" s="111">
        <f>IF(RES_hhdet_in_tes!R78=0,"",RES_hhdet_in_tes!R78/RES_hhdet_in_fec!R78)</f>
        <v>0.6147667897324427</v>
      </c>
      <c r="S78" s="111">
        <f>IF(RES_hhdet_in_tes!S78=0,"",RES_hhdet_in_tes!S78/RES_hhdet_in_fec!S78)</f>
        <v>0.61731364978061432</v>
      </c>
      <c r="T78" s="111">
        <f>IF(RES_hhdet_in_tes!T78=0,"",RES_hhdet_in_tes!T78/RES_hhdet_in_fec!T78)</f>
        <v>0.62028498650347896</v>
      </c>
      <c r="U78" s="111">
        <f>IF(RES_hhdet_in_tes!U78=0,"",RES_hhdet_in_tes!U78/RES_hhdet_in_fec!U78)</f>
        <v>0.62336244239501792</v>
      </c>
      <c r="V78" s="111">
        <f>IF(RES_hhdet_in_tes!V78=0,"",RES_hhdet_in_tes!V78/RES_hhdet_in_fec!V78)</f>
        <v>0.62622765994920937</v>
      </c>
      <c r="W78" s="111">
        <f>IF(RES_hhdet_in_tes!W78=0,"",RES_hhdet_in_tes!W78/RES_hhdet_in_fec!W78)</f>
        <v>0.62888063916605197</v>
      </c>
      <c r="DA78" s="63" t="s">
        <v>3659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0.76650286891745145</v>
      </c>
      <c r="D79" s="45">
        <f>IF(RES_hhdet_in_tes!D79=0,"",RES_hhdet_in_tes!D79/RES_hhdet_in_fec!D79)</f>
        <v>0.76793641400720947</v>
      </c>
      <c r="E79" s="45">
        <f>IF(RES_hhdet_in_tes!E79=0,"",RES_hhdet_in_tes!E79/RES_hhdet_in_fec!E79)</f>
        <v>0.76942296811973587</v>
      </c>
      <c r="F79" s="45">
        <f>IF(RES_hhdet_in_tes!F79=0,"",RES_hhdet_in_tes!F79/RES_hhdet_in_fec!F79)</f>
        <v>0.77091675073536725</v>
      </c>
      <c r="G79" s="45">
        <f>IF(RES_hhdet_in_tes!G79=0,"",RES_hhdet_in_tes!G79/RES_hhdet_in_fec!G79)</f>
        <v>0.77245935154302803</v>
      </c>
      <c r="H79" s="45">
        <f>IF(RES_hhdet_in_tes!H79=0,"",RES_hhdet_in_tes!H79/RES_hhdet_in_fec!H79)</f>
        <v>0.77404568049426092</v>
      </c>
      <c r="I79" s="45">
        <f>IF(RES_hhdet_in_tes!I79=0,"",RES_hhdet_in_tes!I79/RES_hhdet_in_fec!I79)</f>
        <v>0.77568598528963195</v>
      </c>
      <c r="J79" s="45">
        <f>IF(RES_hhdet_in_tes!J79=0,"",RES_hhdet_in_tes!J79/RES_hhdet_in_fec!J79)</f>
        <v>0.77742224714124897</v>
      </c>
      <c r="K79" s="45">
        <f>IF(RES_hhdet_in_tes!K79=0,"",RES_hhdet_in_tes!K79/RES_hhdet_in_fec!K79)</f>
        <v>0.77929016112177507</v>
      </c>
      <c r="L79" s="45">
        <f>IF(RES_hhdet_in_tes!L79=0,"",RES_hhdet_in_tes!L79/RES_hhdet_in_fec!L79)</f>
        <v>0.78129927712657143</v>
      </c>
      <c r="M79" s="45">
        <f>IF(RES_hhdet_in_tes!M79=0,"",RES_hhdet_in_tes!M79/RES_hhdet_in_fec!M79)</f>
        <v>0.78403274428527348</v>
      </c>
      <c r="N79" s="45">
        <f>IF(RES_hhdet_in_tes!N79=0,"",RES_hhdet_in_tes!N79/RES_hhdet_in_fec!N79)</f>
        <v>0.78765591668848511</v>
      </c>
      <c r="O79" s="45">
        <f>IF(RES_hhdet_in_tes!O79=0,"",RES_hhdet_in_tes!O79/RES_hhdet_in_fec!O79)</f>
        <v>0.79257084936385014</v>
      </c>
      <c r="P79" s="45">
        <f>IF(RES_hhdet_in_tes!P79=0,"",RES_hhdet_in_tes!P79/RES_hhdet_in_fec!P79)</f>
        <v>0.79898870524065846</v>
      </c>
      <c r="Q79" s="45">
        <f>IF(RES_hhdet_in_tes!Q79=0,"",RES_hhdet_in_tes!Q79/RES_hhdet_in_fec!Q79)</f>
        <v>0.80726046639623839</v>
      </c>
      <c r="R79" s="45">
        <f>IF(RES_hhdet_in_tes!R79=0,"",RES_hhdet_in_tes!R79/RES_hhdet_in_fec!R79)</f>
        <v>0.8185129219857783</v>
      </c>
      <c r="S79" s="45">
        <f>IF(RES_hhdet_in_tes!S79=0,"",RES_hhdet_in_tes!S79/RES_hhdet_in_fec!S79)</f>
        <v>0.83255703902256717</v>
      </c>
      <c r="T79" s="45">
        <f>IF(RES_hhdet_in_tes!T79=0,"",RES_hhdet_in_tes!T79/RES_hhdet_in_fec!T79)</f>
        <v>0.84765674255200951</v>
      </c>
      <c r="U79" s="45">
        <f>IF(RES_hhdet_in_tes!U79=0,"",RES_hhdet_in_tes!U79/RES_hhdet_in_fec!U79)</f>
        <v>0.86207595761955347</v>
      </c>
      <c r="V79" s="45">
        <f>IF(RES_hhdet_in_tes!V79=0,"",RES_hhdet_in_tes!V79/RES_hhdet_in_fec!V79)</f>
        <v>0.87407860927062708</v>
      </c>
      <c r="W79" s="45">
        <f>IF(RES_hhdet_in_tes!W79=0,"",RES_hhdet_in_tes!W79/RES_hhdet_in_fec!W79)</f>
        <v>0.883054870365092</v>
      </c>
      <c r="DA79" s="60" t="s">
        <v>3660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/>
      <c r="C81" s="119">
        <f>IF(RES_hhdet_in_tes!C81=0,"",RES_hhdet_in_tes!C81/RES_hhdet_in_fec!C81)</f>
        <v>0.61502700283886491</v>
      </c>
      <c r="D81" s="119">
        <f>IF(RES_hhdet_in_tes!D81=0,"",RES_hhdet_in_tes!D81/RES_hhdet_in_fec!D81)</f>
        <v>0.62856563333777804</v>
      </c>
      <c r="E81" s="119">
        <f>IF(RES_hhdet_in_tes!E81=0,"",RES_hhdet_in_tes!E81/RES_hhdet_in_fec!E81)</f>
        <v>0.6392880320944776</v>
      </c>
      <c r="F81" s="119">
        <f>IF(RES_hhdet_in_tes!F81=0,"",RES_hhdet_in_tes!F81/RES_hhdet_in_fec!F81)</f>
        <v>0.65240885749389099</v>
      </c>
      <c r="G81" s="119">
        <f>IF(RES_hhdet_in_tes!G81=0,"",RES_hhdet_in_tes!G81/RES_hhdet_in_fec!G81)</f>
        <v>0.66325201953846225</v>
      </c>
      <c r="H81" s="119">
        <f>IF(RES_hhdet_in_tes!H81=0,"",RES_hhdet_in_tes!H81/RES_hhdet_in_fec!H81)</f>
        <v>0.67473282464207107</v>
      </c>
      <c r="I81" s="119">
        <f>IF(RES_hhdet_in_tes!I81=0,"",RES_hhdet_in_tes!I81/RES_hhdet_in_fec!I81)</f>
        <v>0.68395346910662258</v>
      </c>
      <c r="J81" s="119">
        <f>IF(RES_hhdet_in_tes!J81=0,"",RES_hhdet_in_tes!J81/RES_hhdet_in_fec!J81)</f>
        <v>0.69683206336437598</v>
      </c>
      <c r="K81" s="119">
        <f>IF(RES_hhdet_in_tes!K81=0,"",RES_hhdet_in_tes!K81/RES_hhdet_in_fec!K81)</f>
        <v>0.71591763144194209</v>
      </c>
      <c r="L81" s="119">
        <f>IF(RES_hhdet_in_tes!L81=0,"",RES_hhdet_in_tes!L81/RES_hhdet_in_fec!L81)</f>
        <v>0.71907753219046311</v>
      </c>
      <c r="M81" s="119">
        <f>IF(RES_hhdet_in_tes!M81=0,"",RES_hhdet_in_tes!M81/RES_hhdet_in_fec!M81)</f>
        <v>0.73132267360615655</v>
      </c>
      <c r="N81" s="119">
        <f>IF(RES_hhdet_in_tes!N81=0,"",RES_hhdet_in_tes!N81/RES_hhdet_in_fec!N81)</f>
        <v>0.74124826048297332</v>
      </c>
      <c r="O81" s="119">
        <f>IF(RES_hhdet_in_tes!O81=0,"",RES_hhdet_in_tes!O81/RES_hhdet_in_fec!O81)</f>
        <v>0.74879332221275852</v>
      </c>
      <c r="P81" s="119">
        <f>IF(RES_hhdet_in_tes!P81=0,"",RES_hhdet_in_tes!P81/RES_hhdet_in_fec!P81)</f>
        <v>0.75796319547563673</v>
      </c>
      <c r="Q81" s="119">
        <f>IF(RES_hhdet_in_tes!Q81=0,"",RES_hhdet_in_tes!Q81/RES_hhdet_in_fec!Q81)</f>
        <v>0.76943336921006655</v>
      </c>
      <c r="R81" s="119">
        <f>IF(RES_hhdet_in_tes!R81=0,"",RES_hhdet_in_tes!R81/RES_hhdet_in_fec!R81)</f>
        <v>0.78009486555819996</v>
      </c>
      <c r="S81" s="119">
        <f>IF(RES_hhdet_in_tes!S81=0,"",RES_hhdet_in_tes!S81/RES_hhdet_in_fec!S81)</f>
        <v>0.79318612809843614</v>
      </c>
      <c r="T81" s="119">
        <f>IF(RES_hhdet_in_tes!T81=0,"",RES_hhdet_in_tes!T81/RES_hhdet_in_fec!T81)</f>
        <v>0.80465017467830569</v>
      </c>
      <c r="U81" s="119">
        <f>IF(RES_hhdet_in_tes!U81=0,"",RES_hhdet_in_tes!U81/RES_hhdet_in_fec!U81)</f>
        <v>0.81976370500103335</v>
      </c>
      <c r="V81" s="119">
        <f>IF(RES_hhdet_in_tes!V81=0,"",RES_hhdet_in_tes!V81/RES_hhdet_in_fec!V81)</f>
        <v>0.82975372458226371</v>
      </c>
      <c r="W81" s="119">
        <f>IF(RES_hhdet_in_tes!W81=0,"",RES_hhdet_in_tes!W81/RES_hhdet_in_fec!W81)</f>
        <v>0.83361179294945953</v>
      </c>
      <c r="DA81" s="129" t="s">
        <v>3661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0.5984142488830736</v>
      </c>
      <c r="D82" s="124">
        <f>IF(RES_hhdet_in_tes!D82=0,"",RES_hhdet_in_tes!D82/RES_hhdet_in_fec!D82)</f>
        <v>0.61020025171342351</v>
      </c>
      <c r="E82" s="124">
        <f>IF(RES_hhdet_in_tes!E82=0,"",RES_hhdet_in_tes!E82/RES_hhdet_in_fec!E82)</f>
        <v>0.62211903136289382</v>
      </c>
      <c r="F82" s="124">
        <f>IF(RES_hhdet_in_tes!F82=0,"",RES_hhdet_in_tes!F82/RES_hhdet_in_fec!F82)</f>
        <v>0.63412098914634185</v>
      </c>
      <c r="G82" s="124">
        <f>IF(RES_hhdet_in_tes!G82=0,"",RES_hhdet_in_tes!G82/RES_hhdet_in_fec!G82)</f>
        <v>0.64601407237903863</v>
      </c>
      <c r="H82" s="124">
        <f>IF(RES_hhdet_in_tes!H82=0,"",RES_hhdet_in_tes!H82/RES_hhdet_in_fec!H82)</f>
        <v>0.65826982191859995</v>
      </c>
      <c r="I82" s="124">
        <f>IF(RES_hhdet_in_tes!I82=0,"",RES_hhdet_in_tes!I82/RES_hhdet_in_fec!I82)</f>
        <v>0.67049976833499458</v>
      </c>
      <c r="J82" s="124">
        <f>IF(RES_hhdet_in_tes!J82=0,"",RES_hhdet_in_tes!J82/RES_hhdet_in_fec!J82)</f>
        <v>0.6827936536901198</v>
      </c>
      <c r="K82" s="124">
        <f>IF(RES_hhdet_in_tes!K82=0,"",RES_hhdet_in_tes!K82/RES_hhdet_in_fec!K82)</f>
        <v>0.69506089202929922</v>
      </c>
      <c r="L82" s="124">
        <f>IF(RES_hhdet_in_tes!L82=0,"",RES_hhdet_in_tes!L82/RES_hhdet_in_fec!L82)</f>
        <v>0.7072519224794741</v>
      </c>
      <c r="M82" s="124">
        <f>IF(RES_hhdet_in_tes!M82=0,"",RES_hhdet_in_tes!M82/RES_hhdet_in_fec!M82)</f>
        <v>0.71847297768846263</v>
      </c>
      <c r="N82" s="124">
        <f>IF(RES_hhdet_in_tes!N82=0,"",RES_hhdet_in_tes!N82/RES_hhdet_in_fec!N82)</f>
        <v>0.72825333986101792</v>
      </c>
      <c r="O82" s="124">
        <f>IF(RES_hhdet_in_tes!O82=0,"",RES_hhdet_in_tes!O82/RES_hhdet_in_fec!O82)</f>
        <v>0.73633443545165689</v>
      </c>
      <c r="P82" s="124">
        <f>IF(RES_hhdet_in_tes!P82=0,"",RES_hhdet_in_tes!P82/RES_hhdet_in_fec!P82)</f>
        <v>0.74341252888322784</v>
      </c>
      <c r="Q82" s="124">
        <f>IF(RES_hhdet_in_tes!Q82=0,"",RES_hhdet_in_tes!Q82/RES_hhdet_in_fec!Q82)</f>
        <v>0.7518418419256413</v>
      </c>
      <c r="R82" s="124">
        <f>IF(RES_hhdet_in_tes!R82=0,"",RES_hhdet_in_tes!R82/RES_hhdet_in_fec!R82)</f>
        <v>0.76427803451226306</v>
      </c>
      <c r="S82" s="124">
        <f>IF(RES_hhdet_in_tes!S82=0,"",RES_hhdet_in_tes!S82/RES_hhdet_in_fec!S82)</f>
        <v>0.77821616859438658</v>
      </c>
      <c r="T82" s="124">
        <f>IF(RES_hhdet_in_tes!T82=0,"",RES_hhdet_in_tes!T82/RES_hhdet_in_fec!T82)</f>
        <v>0.79222065869730185</v>
      </c>
      <c r="U82" s="124">
        <f>IF(RES_hhdet_in_tes!U82=0,"",RES_hhdet_in_tes!U82/RES_hhdet_in_fec!U82)</f>
        <v>0.80511922317583118</v>
      </c>
      <c r="V82" s="124">
        <f>IF(RES_hhdet_in_tes!V82=0,"",RES_hhdet_in_tes!V82/RES_hhdet_in_fec!V82)</f>
        <v>0.81592989571840413</v>
      </c>
      <c r="W82" s="124">
        <f>IF(RES_hhdet_in_tes!W82=0,"",RES_hhdet_in_tes!W82/RES_hhdet_in_fec!W82)</f>
        <v>0.82462518034057875</v>
      </c>
      <c r="DA82" s="130" t="s">
        <v>3662</v>
      </c>
    </row>
    <row r="83" spans="1:105" ht="12" customHeight="1" x14ac:dyDescent="0.25">
      <c r="A83" s="97" t="s">
        <v>204</v>
      </c>
      <c r="B83" s="111"/>
      <c r="C83" s="111">
        <f>IF(RES_hhdet_in_tes!C83=0,"",RES_hhdet_in_tes!C83/RES_hhdet_in_fec!C83)</f>
        <v>0.59574784396562253</v>
      </c>
      <c r="D83" s="111">
        <f>IF(RES_hhdet_in_tes!D83=0,"",RES_hhdet_in_tes!D83/RES_hhdet_in_fec!D83)</f>
        <v>0.60764378167936173</v>
      </c>
      <c r="E83" s="111">
        <f>IF(RES_hhdet_in_tes!E83=0,"",RES_hhdet_in_tes!E83/RES_hhdet_in_fec!E83)</f>
        <v>0.61965280784232368</v>
      </c>
      <c r="F83" s="111">
        <f>IF(RES_hhdet_in_tes!F83=0,"",RES_hhdet_in_tes!F83/RES_hhdet_in_fec!F83)</f>
        <v>0.63176337819029649</v>
      </c>
      <c r="G83" s="111">
        <f>IF(RES_hhdet_in_tes!G83=0,"",RES_hhdet_in_tes!G83/RES_hhdet_in_fec!G83)</f>
        <v>0.64396401705712769</v>
      </c>
      <c r="H83" s="111">
        <f>IF(RES_hhdet_in_tes!H83=0,"",RES_hhdet_in_tes!H83/RES_hhdet_in_fec!H83)</f>
        <v>0.65624105207877137</v>
      </c>
      <c r="I83" s="111">
        <f>IF(RES_hhdet_in_tes!I83=0,"",RES_hhdet_in_tes!I83/RES_hhdet_in_fec!I83)</f>
        <v>0.66857650506628252</v>
      </c>
      <c r="J83" s="111">
        <f>IF(RES_hhdet_in_tes!J83=0,"",RES_hhdet_in_tes!J83/RES_hhdet_in_fec!J83)</f>
        <v>0.68093161228028176</v>
      </c>
      <c r="K83" s="111">
        <f>IF(RES_hhdet_in_tes!K83=0,"",RES_hhdet_in_tes!K83/RES_hhdet_in_fec!K83)</f>
        <v>0.6932550958524617</v>
      </c>
      <c r="L83" s="111">
        <f>IF(RES_hhdet_in_tes!L83=0,"",RES_hhdet_in_tes!L83/RES_hhdet_in_fec!L83)</f>
        <v>0.70550144364655965</v>
      </c>
      <c r="M83" s="111">
        <f>IF(RES_hhdet_in_tes!M83=0,"",RES_hhdet_in_tes!M83/RES_hhdet_in_fec!M83)</f>
        <v>0.71677984471408218</v>
      </c>
      <c r="N83" s="111">
        <f>IF(RES_hhdet_in_tes!N83=0,"",RES_hhdet_in_tes!N83/RES_hhdet_in_fec!N83)</f>
        <v>0.72661209129770743</v>
      </c>
      <c r="O83" s="111">
        <f>IF(RES_hhdet_in_tes!O83=0,"",RES_hhdet_in_tes!O83/RES_hhdet_in_fec!O83)</f>
        <v>0.73473948166310732</v>
      </c>
      <c r="P83" s="111">
        <f>IF(RES_hhdet_in_tes!P83=0,"",RES_hhdet_in_tes!P83/RES_hhdet_in_fec!P83)</f>
        <v>0.74185833053543582</v>
      </c>
      <c r="Q83" s="111">
        <f>IF(RES_hhdet_in_tes!Q83=0,"",RES_hhdet_in_tes!Q83/RES_hhdet_in_fec!Q83)</f>
        <v>0.75033347646716675</v>
      </c>
      <c r="R83" s="111">
        <f>IF(RES_hhdet_in_tes!R83=0,"",RES_hhdet_in_tes!R83/RES_hhdet_in_fec!R83)</f>
        <v>0.76282981152095442</v>
      </c>
      <c r="S83" s="111">
        <f>IF(RES_hhdet_in_tes!S83=0,"",RES_hhdet_in_tes!S83/RES_hhdet_in_fec!S83)</f>
        <v>0.77683534369420904</v>
      </c>
      <c r="T83" s="111">
        <f>IF(RES_hhdet_in_tes!T83=0,"",RES_hhdet_in_tes!T83/RES_hhdet_in_fec!T83)</f>
        <v>0.79090881052594597</v>
      </c>
      <c r="U83" s="111">
        <f>IF(RES_hhdet_in_tes!U83=0,"",RES_hhdet_in_tes!U83/RES_hhdet_in_fec!U83)</f>
        <v>0.80387236532847961</v>
      </c>
      <c r="V83" s="111">
        <f>IF(RES_hhdet_in_tes!V83=0,"",RES_hhdet_in_tes!V83/RES_hhdet_in_fec!V83)</f>
        <v>0.81473876140326829</v>
      </c>
      <c r="W83" s="111">
        <f>IF(RES_hhdet_in_tes!W83=0,"",RES_hhdet_in_tes!W83/RES_hhdet_in_fec!W83)</f>
        <v>0.82347927251725406</v>
      </c>
      <c r="DA83" s="63" t="s">
        <v>3663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>
        <f>IF(RES_hhdet_in_tes!S84=0,"",RES_hhdet_in_tes!S84/RES_hhdet_in_fec!S84)</f>
        <v>1</v>
      </c>
      <c r="T84" s="111">
        <f>IF(RES_hhdet_in_tes!T84=0,"",RES_hhdet_in_tes!T84/RES_hhdet_in_fec!T84)</f>
        <v>1</v>
      </c>
      <c r="U84" s="111">
        <f>IF(RES_hhdet_in_tes!U84=0,"",RES_hhdet_in_tes!U84/RES_hhdet_in_fec!U84)</f>
        <v>1</v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DA84" s="63" t="s">
        <v>3664</v>
      </c>
    </row>
    <row r="85" spans="1:105" ht="12.95" customHeight="1" x14ac:dyDescent="0.25">
      <c r="A85" s="121" t="s">
        <v>92</v>
      </c>
      <c r="B85" s="124"/>
      <c r="C85" s="124">
        <f>IF(RES_hhdet_in_tes!C85=0,"",RES_hhdet_in_tes!C85/RES_hhdet_in_fec!C85)</f>
        <v>2.3582619998382492</v>
      </c>
      <c r="D85" s="124">
        <f>IF(RES_hhdet_in_tes!D85=0,"",RES_hhdet_in_tes!D85/RES_hhdet_in_fec!D85)</f>
        <v>2.4378987751219268</v>
      </c>
      <c r="E85" s="124">
        <f>IF(RES_hhdet_in_tes!E85=0,"",RES_hhdet_in_tes!E85/RES_hhdet_in_fec!E85)</f>
        <v>2.5183764050890307</v>
      </c>
      <c r="F85" s="124">
        <f>IF(RES_hhdet_in_tes!F85=0,"",RES_hhdet_in_tes!F85/RES_hhdet_in_fec!F85)</f>
        <v>2.598940465719175</v>
      </c>
      <c r="G85" s="124">
        <f>IF(RES_hhdet_in_tes!G85=0,"",RES_hhdet_in_tes!G85/RES_hhdet_in_fec!G85)</f>
        <v>2.6802700842976388</v>
      </c>
      <c r="H85" s="124">
        <f>IF(RES_hhdet_in_tes!H85=0,"",RES_hhdet_in_tes!H85/RES_hhdet_in_fec!H85)</f>
        <v>2.7622777308012898</v>
      </c>
      <c r="I85" s="124">
        <f>IF(RES_hhdet_in_tes!I85=0,"",RES_hhdet_in_tes!I85/RES_hhdet_in_fec!I85)</f>
        <v>2.8451261547958113</v>
      </c>
      <c r="J85" s="124">
        <f>IF(RES_hhdet_in_tes!J85=0,"",RES_hhdet_in_tes!J85/RES_hhdet_in_fec!J85)</f>
        <v>2.9294923208561565</v>
      </c>
      <c r="K85" s="124">
        <f>IF(RES_hhdet_in_tes!K85=0,"",RES_hhdet_in_tes!K85/RES_hhdet_in_fec!K85)</f>
        <v>3.0159454352536814</v>
      </c>
      <c r="L85" s="124">
        <f>IF(RES_hhdet_in_tes!L85=0,"",RES_hhdet_in_tes!L85/RES_hhdet_in_fec!L85)</f>
        <v>3.1046262309059185</v>
      </c>
      <c r="M85" s="124">
        <f>IF(RES_hhdet_in_tes!M85=0,"",RES_hhdet_in_tes!M85/RES_hhdet_in_fec!M85)</f>
        <v>3.2105470850261599</v>
      </c>
      <c r="N85" s="124">
        <f>IF(RES_hhdet_in_tes!N85=0,"",RES_hhdet_in_tes!N85/RES_hhdet_in_fec!N85)</f>
        <v>3.3386209488207719</v>
      </c>
      <c r="O85" s="124">
        <f>IF(RES_hhdet_in_tes!O85=0,"",RES_hhdet_in_tes!O85/RES_hhdet_in_fec!O85)</f>
        <v>3.4915639366107816</v>
      </c>
      <c r="P85" s="124">
        <f>IF(RES_hhdet_in_tes!P85=0,"",RES_hhdet_in_tes!P85/RES_hhdet_in_fec!P85)</f>
        <v>3.6574273135337112</v>
      </c>
      <c r="Q85" s="124">
        <f>IF(RES_hhdet_in_tes!Q85=0,"",RES_hhdet_in_tes!Q85/RES_hhdet_in_fec!Q85)</f>
        <v>3.7999675772069179</v>
      </c>
      <c r="R85" s="124">
        <f>IF(RES_hhdet_in_tes!R85=0,"",RES_hhdet_in_tes!R85/RES_hhdet_in_fec!R85)</f>
        <v>3.8893913828012034</v>
      </c>
      <c r="S85" s="124">
        <f>IF(RES_hhdet_in_tes!S85=0,"",RES_hhdet_in_tes!S85/RES_hhdet_in_fec!S85)</f>
        <v>3.960568341398794</v>
      </c>
      <c r="T85" s="124">
        <f>IF(RES_hhdet_in_tes!T85=0,"",RES_hhdet_in_tes!T85/RES_hhdet_in_fec!T85)</f>
        <v>4.0200393998109805</v>
      </c>
      <c r="U85" s="124">
        <f>IF(RES_hhdet_in_tes!U85=0,"",RES_hhdet_in_tes!U85/RES_hhdet_in_fec!U85)</f>
        <v>4.0741801688752473</v>
      </c>
      <c r="V85" s="124">
        <f>IF(RES_hhdet_in_tes!V85=0,"",RES_hhdet_in_tes!V85/RES_hhdet_in_fec!V85)</f>
        <v>4.1293826055336051</v>
      </c>
      <c r="W85" s="124">
        <f>IF(RES_hhdet_in_tes!W85=0,"",RES_hhdet_in_tes!W85/RES_hhdet_in_fec!W85)</f>
        <v>4.1834265621208973</v>
      </c>
      <c r="DA85" s="130" t="s">
        <v>3665</v>
      </c>
    </row>
    <row r="86" spans="1:105" ht="12" customHeight="1" x14ac:dyDescent="0.25">
      <c r="A86" s="97" t="s">
        <v>53</v>
      </c>
      <c r="B86" s="111"/>
      <c r="C86" s="111">
        <f>IF(RES_hhdet_in_tes!C86=0,"",RES_hhdet_in_tes!C86/RES_hhdet_in_fec!C86)</f>
        <v>2.3582619998382492</v>
      </c>
      <c r="D86" s="111">
        <f>IF(RES_hhdet_in_tes!D86=0,"",RES_hhdet_in_tes!D86/RES_hhdet_in_fec!D86)</f>
        <v>2.4378987751219268</v>
      </c>
      <c r="E86" s="111">
        <f>IF(RES_hhdet_in_tes!E86=0,"",RES_hhdet_in_tes!E86/RES_hhdet_in_fec!E86)</f>
        <v>2.5183764050890307</v>
      </c>
      <c r="F86" s="111">
        <f>IF(RES_hhdet_in_tes!F86=0,"",RES_hhdet_in_tes!F86/RES_hhdet_in_fec!F86)</f>
        <v>2.598940465719175</v>
      </c>
      <c r="G86" s="111">
        <f>IF(RES_hhdet_in_tes!G86=0,"",RES_hhdet_in_tes!G86/RES_hhdet_in_fec!G86)</f>
        <v>2.6802700842976388</v>
      </c>
      <c r="H86" s="111">
        <f>IF(RES_hhdet_in_tes!H86=0,"",RES_hhdet_in_tes!H86/RES_hhdet_in_fec!H86)</f>
        <v>2.7622777308012898</v>
      </c>
      <c r="I86" s="111">
        <f>IF(RES_hhdet_in_tes!I86=0,"",RES_hhdet_in_tes!I86/RES_hhdet_in_fec!I86)</f>
        <v>2.8451261547958113</v>
      </c>
      <c r="J86" s="111">
        <f>IF(RES_hhdet_in_tes!J86=0,"",RES_hhdet_in_tes!J86/RES_hhdet_in_fec!J86)</f>
        <v>2.9294923208561565</v>
      </c>
      <c r="K86" s="111">
        <f>IF(RES_hhdet_in_tes!K86=0,"",RES_hhdet_in_tes!K86/RES_hhdet_in_fec!K86)</f>
        <v>3.0159454352536814</v>
      </c>
      <c r="L86" s="111">
        <f>IF(RES_hhdet_in_tes!L86=0,"",RES_hhdet_in_tes!L86/RES_hhdet_in_fec!L86)</f>
        <v>3.1046262309059185</v>
      </c>
      <c r="M86" s="111">
        <f>IF(RES_hhdet_in_tes!M86=0,"",RES_hhdet_in_tes!M86/RES_hhdet_in_fec!M86)</f>
        <v>3.2105470850261599</v>
      </c>
      <c r="N86" s="111">
        <f>IF(RES_hhdet_in_tes!N86=0,"",RES_hhdet_in_tes!N86/RES_hhdet_in_fec!N86)</f>
        <v>3.3386209488207719</v>
      </c>
      <c r="O86" s="111">
        <f>IF(RES_hhdet_in_tes!O86=0,"",RES_hhdet_in_tes!O86/RES_hhdet_in_fec!O86)</f>
        <v>3.4915639366107816</v>
      </c>
      <c r="P86" s="111">
        <f>IF(RES_hhdet_in_tes!P86=0,"",RES_hhdet_in_tes!P86/RES_hhdet_in_fec!P86)</f>
        <v>3.6574273135337112</v>
      </c>
      <c r="Q86" s="111">
        <f>IF(RES_hhdet_in_tes!Q86=0,"",RES_hhdet_in_tes!Q86/RES_hhdet_in_fec!Q86)</f>
        <v>3.7999675772069179</v>
      </c>
      <c r="R86" s="111">
        <f>IF(RES_hhdet_in_tes!R86=0,"",RES_hhdet_in_tes!R86/RES_hhdet_in_fec!R86)</f>
        <v>3.8893913828012034</v>
      </c>
      <c r="S86" s="111">
        <f>IF(RES_hhdet_in_tes!S86=0,"",RES_hhdet_in_tes!S86/RES_hhdet_in_fec!S86)</f>
        <v>3.960568341398794</v>
      </c>
      <c r="T86" s="111">
        <f>IF(RES_hhdet_in_tes!T86=0,"",RES_hhdet_in_tes!T86/RES_hhdet_in_fec!T86)</f>
        <v>4.0200393998109805</v>
      </c>
      <c r="U86" s="111">
        <f>IF(RES_hhdet_in_tes!U86=0,"",RES_hhdet_in_tes!U86/RES_hhdet_in_fec!U86)</f>
        <v>4.0741801688752473</v>
      </c>
      <c r="V86" s="111">
        <f>IF(RES_hhdet_in_tes!V86=0,"",RES_hhdet_in_tes!V86/RES_hhdet_in_fec!V86)</f>
        <v>4.1293826055336051</v>
      </c>
      <c r="W86" s="111">
        <f>IF(RES_hhdet_in_tes!W86=0,"",RES_hhdet_in_tes!W86/RES_hhdet_in_fec!W86)</f>
        <v>4.1834265621208973</v>
      </c>
      <c r="DA86" s="63" t="s">
        <v>3666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0.71074507975732915</v>
      </c>
      <c r="D87" s="124">
        <f>IF(RES_hhdet_in_tes!D87=0,"",RES_hhdet_in_tes!D87/RES_hhdet_in_fec!D87)</f>
        <v>0.7147133828252622</v>
      </c>
      <c r="E87" s="124">
        <f>IF(RES_hhdet_in_tes!E87=0,"",RES_hhdet_in_tes!E87/RES_hhdet_in_fec!E87)</f>
        <v>0.73006549692424583</v>
      </c>
      <c r="F87" s="124">
        <f>IF(RES_hhdet_in_tes!F87=0,"",RES_hhdet_in_tes!F87/RES_hhdet_in_fec!F87)</f>
        <v>0.73928257744958747</v>
      </c>
      <c r="G87" s="124">
        <f>IF(RES_hhdet_in_tes!G87=0,"",RES_hhdet_in_tes!G87/RES_hhdet_in_fec!G87)</f>
        <v>0.75111498383870545</v>
      </c>
      <c r="H87" s="124">
        <f>IF(RES_hhdet_in_tes!H87=0,"",RES_hhdet_in_tes!H87/RES_hhdet_in_fec!H87)</f>
        <v>0.75407987648883856</v>
      </c>
      <c r="I87" s="124">
        <f>IF(RES_hhdet_in_tes!I87=0,"",RES_hhdet_in_tes!I87/RES_hhdet_in_fec!I87)</f>
        <v>0.73982557926858261</v>
      </c>
      <c r="J87" s="124">
        <f>IF(RES_hhdet_in_tes!J87=0,"",RES_hhdet_in_tes!J87/RES_hhdet_in_fec!J87)</f>
        <v>0.75537850475077861</v>
      </c>
      <c r="K87" s="124">
        <f>IF(RES_hhdet_in_tes!K87=0,"",RES_hhdet_in_tes!K87/RES_hhdet_in_fec!K87)</f>
        <v>0.80461240602821582</v>
      </c>
      <c r="L87" s="124">
        <f>IF(RES_hhdet_in_tes!L87=0,"",RES_hhdet_in_tes!L87/RES_hhdet_in_fec!L87)</f>
        <v>0.7723758115814896</v>
      </c>
      <c r="M87" s="124">
        <f>IF(RES_hhdet_in_tes!M87=0,"",RES_hhdet_in_tes!M87/RES_hhdet_in_fec!M87)</f>
        <v>0.78182239915435481</v>
      </c>
      <c r="N87" s="124">
        <f>IF(RES_hhdet_in_tes!N87=0,"",RES_hhdet_in_tes!N87/RES_hhdet_in_fec!N87)</f>
        <v>0.7913297549225935</v>
      </c>
      <c r="O87" s="124">
        <f>IF(RES_hhdet_in_tes!O87=0,"",RES_hhdet_in_tes!O87/RES_hhdet_in_fec!O87)</f>
        <v>0.80386979581234919</v>
      </c>
      <c r="P87" s="124">
        <f>IF(RES_hhdet_in_tes!P87=0,"",RES_hhdet_in_tes!P87/RES_hhdet_in_fec!P87)</f>
        <v>0.80402704666626545</v>
      </c>
      <c r="Q87" s="124">
        <f>IF(RES_hhdet_in_tes!Q87=0,"",RES_hhdet_in_tes!Q87/RES_hhdet_in_fec!Q87)</f>
        <v>0.82111501881042392</v>
      </c>
      <c r="R87" s="124">
        <f>IF(RES_hhdet_in_tes!R87=0,"",RES_hhdet_in_tes!R87/RES_hhdet_in_fec!R87)</f>
        <v>0.83804005341410681</v>
      </c>
      <c r="S87" s="124">
        <f>IF(RES_hhdet_in_tes!S87=0,"",RES_hhdet_in_tes!S87/RES_hhdet_in_fec!S87)</f>
        <v>0.85150454424508082</v>
      </c>
      <c r="T87" s="124">
        <f>IF(RES_hhdet_in_tes!T87=0,"",RES_hhdet_in_tes!T87/RES_hhdet_in_fec!T87)</f>
        <v>0.84843341364301106</v>
      </c>
      <c r="U87" s="124">
        <f>IF(RES_hhdet_in_tes!U87=0,"",RES_hhdet_in_tes!U87/RES_hhdet_in_fec!U87)</f>
        <v>0.86370957943365612</v>
      </c>
      <c r="V87" s="124">
        <f>IF(RES_hhdet_in_tes!V87=0,"",RES_hhdet_in_tes!V87/RES_hhdet_in_fec!V87)</f>
        <v>0.86888241042454306</v>
      </c>
      <c r="W87" s="124">
        <f>IF(RES_hhdet_in_tes!W87=0,"",RES_hhdet_in_tes!W87/RES_hhdet_in_fec!W87)</f>
        <v>0.86708683345165749</v>
      </c>
      <c r="DA87" s="130" t="s">
        <v>3667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0.64064210419642154</v>
      </c>
      <c r="D88" s="111">
        <f>IF(RES_hhdet_in_tes!D88=0,"",RES_hhdet_in_tes!D88/RES_hhdet_in_fec!D88)</f>
        <v>0.65442469988072904</v>
      </c>
      <c r="E88" s="111">
        <f>IF(RES_hhdet_in_tes!E88=0,"",RES_hhdet_in_tes!E88/RES_hhdet_in_fec!E88)</f>
        <v>0.66833831948342837</v>
      </c>
      <c r="F88" s="111">
        <f>IF(RES_hhdet_in_tes!F88=0,"",RES_hhdet_in_tes!F88/RES_hhdet_in_fec!F88)</f>
        <v>0.68236958785663893</v>
      </c>
      <c r="G88" s="111">
        <f>IF(RES_hhdet_in_tes!G88=0,"",RES_hhdet_in_tes!G88/RES_hhdet_in_fec!G88)</f>
        <v>0.69650520932997317</v>
      </c>
      <c r="H88" s="111">
        <f>IF(RES_hhdet_in_tes!H88=0,"",RES_hhdet_in_tes!H88/RES_hhdet_in_fec!H88)</f>
        <v>0.71072934314583591</v>
      </c>
      <c r="I88" s="111">
        <f>IF(RES_hhdet_in_tes!I88=0,"",RES_hhdet_in_tes!I88/RES_hhdet_in_fec!I88)</f>
        <v>0.7250211598315679</v>
      </c>
      <c r="J88" s="111">
        <f>IF(RES_hhdet_in_tes!J88=0,"",RES_hhdet_in_tes!J88/RES_hhdet_in_fec!J88)</f>
        <v>0.73933574784173794</v>
      </c>
      <c r="K88" s="111">
        <f>IF(RES_hhdet_in_tes!K88=0,"",RES_hhdet_in_tes!K88/RES_hhdet_in_fec!K88)</f>
        <v>0.75361369680085122</v>
      </c>
      <c r="L88" s="111">
        <f>IF(RES_hhdet_in_tes!L88=0,"",RES_hhdet_in_tes!L88/RES_hhdet_in_fec!L88)</f>
        <v>0.76780227649226329</v>
      </c>
      <c r="M88" s="111">
        <f>IF(RES_hhdet_in_tes!M88=0,"",RES_hhdet_in_tes!M88/RES_hhdet_in_fec!M88)</f>
        <v>0.78086939617796824</v>
      </c>
      <c r="N88" s="111">
        <f>IF(RES_hhdet_in_tes!N88=0,"",RES_hhdet_in_tes!N88/RES_hhdet_in_fec!N88)</f>
        <v>0.7922610058678885</v>
      </c>
      <c r="O88" s="111">
        <f>IF(RES_hhdet_in_tes!O88=0,"",RES_hhdet_in_tes!O88/RES_hhdet_in_fec!O88)</f>
        <v>0.80167737455360111</v>
      </c>
      <c r="P88" s="111">
        <f>IF(RES_hhdet_in_tes!P88=0,"",RES_hhdet_in_tes!P88/RES_hhdet_in_fec!P88)</f>
        <v>0.80992525026596918</v>
      </c>
      <c r="Q88" s="111">
        <f>IF(RES_hhdet_in_tes!Q88=0,"",RES_hhdet_in_tes!Q88/RES_hhdet_in_fec!Q88)</f>
        <v>0.81974452744725756</v>
      </c>
      <c r="R88" s="111">
        <f>IF(RES_hhdet_in_tes!R88=0,"",RES_hhdet_in_tes!R88/RES_hhdet_in_fec!R88)</f>
        <v>0.83422274158443077</v>
      </c>
      <c r="S88" s="111">
        <f>IF(RES_hhdet_in_tes!S88=0,"",RES_hhdet_in_tes!S88/RES_hhdet_in_fec!S88)</f>
        <v>0.85044950671489916</v>
      </c>
      <c r="T88" s="111">
        <f>IF(RES_hhdet_in_tes!T88=0,"",RES_hhdet_in_tes!T88/RES_hhdet_in_fec!T88)</f>
        <v>0.8667549807250996</v>
      </c>
      <c r="U88" s="111">
        <f>IF(RES_hhdet_in_tes!U88=0,"",RES_hhdet_in_tes!U88/RES_hhdet_in_fec!U88)</f>
        <v>0.88177451418048491</v>
      </c>
      <c r="V88" s="111">
        <f>IF(RES_hhdet_in_tes!V88=0,"",RES_hhdet_in_tes!V88/RES_hhdet_in_fec!V88)</f>
        <v>0.89436428618907404</v>
      </c>
      <c r="W88" s="111">
        <f>IF(RES_hhdet_in_tes!W88=0,"",RES_hhdet_in_tes!W88/RES_hhdet_in_fec!W88)</f>
        <v>0.90449101462840753</v>
      </c>
      <c r="DA88" s="63" t="s">
        <v>3668</v>
      </c>
    </row>
    <row r="89" spans="1:105" ht="12" customHeight="1" x14ac:dyDescent="0.25">
      <c r="A89" s="97" t="s">
        <v>131</v>
      </c>
      <c r="B89" s="111"/>
      <c r="C89" s="111">
        <f>IF(RES_hhdet_in_tes!C89=0,"",RES_hhdet_in_tes!C89/RES_hhdet_in_fec!C89)</f>
        <v>0.82704143165678945</v>
      </c>
      <c r="D89" s="111">
        <f>IF(RES_hhdet_in_tes!D89=0,"",RES_hhdet_in_tes!D89/RES_hhdet_in_fec!D89)</f>
        <v>0.8351036790273173</v>
      </c>
      <c r="E89" s="111">
        <f>IF(RES_hhdet_in_tes!E89=0,"",RES_hhdet_in_tes!E89/RES_hhdet_in_fec!E89)</f>
        <v>0.84460703338264509</v>
      </c>
      <c r="F89" s="111">
        <f>IF(RES_hhdet_in_tes!F89=0,"",RES_hhdet_in_tes!F89/RES_hhdet_in_fec!F89)</f>
        <v>0.85308913770477368</v>
      </c>
      <c r="G89" s="111">
        <f>IF(RES_hhdet_in_tes!G89=0,"",RES_hhdet_in_tes!G89/RES_hhdet_in_fec!G89)</f>
        <v>0.8610856889254177</v>
      </c>
      <c r="H89" s="111">
        <f>IF(RES_hhdet_in_tes!H89=0,"",RES_hhdet_in_tes!H89/RES_hhdet_in_fec!H89)</f>
        <v>0.88854103211213242</v>
      </c>
      <c r="I89" s="111">
        <f>IF(RES_hhdet_in_tes!I89=0,"",RES_hhdet_in_tes!I89/RES_hhdet_in_fec!I89)</f>
        <v>0.8902130312834553</v>
      </c>
      <c r="J89" s="111">
        <f>IF(RES_hhdet_in_tes!J89=0,"",RES_hhdet_in_tes!J89/RES_hhdet_in_fec!J89)</f>
        <v>0.88920538011390482</v>
      </c>
      <c r="K89" s="111">
        <f>IF(RES_hhdet_in_tes!K89=0,"",RES_hhdet_in_tes!K89/RES_hhdet_in_fec!K89)</f>
        <v>0.89430376121876132</v>
      </c>
      <c r="L89" s="111">
        <f>IF(RES_hhdet_in_tes!L89=0,"",RES_hhdet_in_tes!L89/RES_hhdet_in_fec!L89)</f>
        <v>0.9121707430542122</v>
      </c>
      <c r="M89" s="111">
        <f>IF(RES_hhdet_in_tes!M89=0,"",RES_hhdet_in_tes!M89/RES_hhdet_in_fec!M89)</f>
        <v>0.91080202609322913</v>
      </c>
      <c r="N89" s="111">
        <f>IF(RES_hhdet_in_tes!N89=0,"",RES_hhdet_in_tes!N89/RES_hhdet_in_fec!N89)</f>
        <v>0.91749579024292671</v>
      </c>
      <c r="O89" s="111">
        <f>IF(RES_hhdet_in_tes!O89=0,"",RES_hhdet_in_tes!O89/RES_hhdet_in_fec!O89)</f>
        <v>0.93255782421370315</v>
      </c>
      <c r="P89" s="111">
        <f>IF(RES_hhdet_in_tes!P89=0,"",RES_hhdet_in_tes!P89/RES_hhdet_in_fec!P89)</f>
        <v>0.93448186222077589</v>
      </c>
      <c r="Q89" s="111">
        <f>IF(RES_hhdet_in_tes!Q89=0,"",RES_hhdet_in_tes!Q89/RES_hhdet_in_fec!Q89)</f>
        <v>0.9509308141302375</v>
      </c>
      <c r="R89" s="111" t="str">
        <f>IF(RES_hhdet_in_tes!R89=0,"",RES_hhdet_in_tes!R89/RES_hhdet_in_fec!R89)</f>
        <v/>
      </c>
      <c r="S89" s="111">
        <f>IF(RES_hhdet_in_tes!S89=0,"",RES_hhdet_in_tes!S89/RES_hhdet_in_fec!S89)</f>
        <v>0.95787807562982441</v>
      </c>
      <c r="T89" s="111">
        <f>IF(RES_hhdet_in_tes!T89=0,"",RES_hhdet_in_tes!T89/RES_hhdet_in_fec!T89)</f>
        <v>0.95760565028154498</v>
      </c>
      <c r="U89" s="111">
        <f>IF(RES_hhdet_in_tes!U89=0,"",RES_hhdet_in_tes!U89/RES_hhdet_in_fec!U89)</f>
        <v>0.96171188431361332</v>
      </c>
      <c r="V89" s="111">
        <f>IF(RES_hhdet_in_tes!V89=0,"",RES_hhdet_in_tes!V89/RES_hhdet_in_fec!V89)</f>
        <v>0.96504652104513922</v>
      </c>
      <c r="W89" s="111">
        <f>IF(RES_hhdet_in_tes!W89=0,"",RES_hhdet_in_tes!W89/RES_hhdet_in_fec!W89)</f>
        <v>0.9671303581617785</v>
      </c>
      <c r="DA89" s="63" t="s">
        <v>3669</v>
      </c>
    </row>
    <row r="90" spans="1:105" ht="12" customHeight="1" x14ac:dyDescent="0.25">
      <c r="A90" s="100" t="s">
        <v>204</v>
      </c>
      <c r="B90" s="112"/>
      <c r="C90" s="112">
        <f>IF(RES_hhdet_in_tes!C90=0,"",RES_hhdet_in_tes!C90/RES_hhdet_in_fec!C90)</f>
        <v>0.64064210419642154</v>
      </c>
      <c r="D90" s="112">
        <f>IF(RES_hhdet_in_tes!D90=0,"",RES_hhdet_in_tes!D90/RES_hhdet_in_fec!D90)</f>
        <v>0.65442469988072904</v>
      </c>
      <c r="E90" s="112">
        <f>IF(RES_hhdet_in_tes!E90=0,"",RES_hhdet_in_tes!E90/RES_hhdet_in_fec!E90)</f>
        <v>0.66833831948342837</v>
      </c>
      <c r="F90" s="112">
        <f>IF(RES_hhdet_in_tes!F90=0,"",RES_hhdet_in_tes!F90/RES_hhdet_in_fec!F90)</f>
        <v>0.68236958785663904</v>
      </c>
      <c r="G90" s="112">
        <f>IF(RES_hhdet_in_tes!G90=0,"",RES_hhdet_in_tes!G90/RES_hhdet_in_fec!G90)</f>
        <v>0.69650520932997317</v>
      </c>
      <c r="H90" s="112">
        <f>IF(RES_hhdet_in_tes!H90=0,"",RES_hhdet_in_tes!H90/RES_hhdet_in_fec!H90)</f>
        <v>0.71072934314583602</v>
      </c>
      <c r="I90" s="112">
        <f>IF(RES_hhdet_in_tes!I90=0,"",RES_hhdet_in_tes!I90/RES_hhdet_in_fec!I90)</f>
        <v>0.7250211598315679</v>
      </c>
      <c r="J90" s="112">
        <f>IF(RES_hhdet_in_tes!J90=0,"",RES_hhdet_in_tes!J90/RES_hhdet_in_fec!J90)</f>
        <v>0.73933574784173794</v>
      </c>
      <c r="K90" s="112">
        <f>IF(RES_hhdet_in_tes!K90=0,"",RES_hhdet_in_tes!K90/RES_hhdet_in_fec!K90)</f>
        <v>0.75361369680085122</v>
      </c>
      <c r="L90" s="112">
        <f>IF(RES_hhdet_in_tes!L90=0,"",RES_hhdet_in_tes!L90/RES_hhdet_in_fec!L90)</f>
        <v>0.76780227649226329</v>
      </c>
      <c r="M90" s="112">
        <f>IF(RES_hhdet_in_tes!M90=0,"",RES_hhdet_in_tes!M90/RES_hhdet_in_fec!M90)</f>
        <v>0.78086939617796836</v>
      </c>
      <c r="N90" s="112">
        <f>IF(RES_hhdet_in_tes!N90=0,"",RES_hhdet_in_tes!N90/RES_hhdet_in_fec!N90)</f>
        <v>0.7922610058678885</v>
      </c>
      <c r="O90" s="112">
        <f>IF(RES_hhdet_in_tes!O90=0,"",RES_hhdet_in_tes!O90/RES_hhdet_in_fec!O90)</f>
        <v>0.80167737455360122</v>
      </c>
      <c r="P90" s="112">
        <f>IF(RES_hhdet_in_tes!P90=0,"",RES_hhdet_in_tes!P90/RES_hhdet_in_fec!P90)</f>
        <v>0.80992525026596907</v>
      </c>
      <c r="Q90" s="112">
        <f>IF(RES_hhdet_in_tes!Q90=0,"",RES_hhdet_in_tes!Q90/RES_hhdet_in_fec!Q90)</f>
        <v>0.81974452744725756</v>
      </c>
      <c r="R90" s="112" t="str">
        <f>IF(RES_hhdet_in_tes!R90=0,"",RES_hhdet_in_tes!R90/RES_hhdet_in_fec!R90)</f>
        <v/>
      </c>
      <c r="S90" s="112">
        <f>IF(RES_hhdet_in_tes!S90=0,"",RES_hhdet_in_tes!S90/RES_hhdet_in_fec!S90)</f>
        <v>0.85044950671489916</v>
      </c>
      <c r="T90" s="112">
        <f>IF(RES_hhdet_in_tes!T90=0,"",RES_hhdet_in_tes!T90/RES_hhdet_in_fec!T90)</f>
        <v>0.86675498072509971</v>
      </c>
      <c r="U90" s="112">
        <f>IF(RES_hhdet_in_tes!U90=0,"",RES_hhdet_in_tes!U90/RES_hhdet_in_fec!U90)</f>
        <v>0.88177451418048491</v>
      </c>
      <c r="V90" s="112">
        <f>IF(RES_hhdet_in_tes!V90=0,"",RES_hhdet_in_tes!V90/RES_hhdet_in_fec!V90)</f>
        <v>0.89436428618907404</v>
      </c>
      <c r="W90" s="112">
        <f>IF(RES_hhdet_in_tes!W90=0,"",RES_hhdet_in_tes!W90/RES_hhdet_in_fec!W90)</f>
        <v>0.90449101462840742</v>
      </c>
      <c r="DA90" s="131" t="s">
        <v>3670</v>
      </c>
    </row>
    <row r="91" spans="1:105" ht="12" customHeight="1" x14ac:dyDescent="0.25">
      <c r="A91" s="103" t="s">
        <v>52</v>
      </c>
      <c r="B91" s="113"/>
      <c r="C91" s="113">
        <f>IF(RES_hhdet_in_tes!C91=0,"",RES_hhdet_in_tes!C91/RES_hhdet_in_fec!C91)</f>
        <v>1</v>
      </c>
      <c r="D91" s="113">
        <f>IF(RES_hhdet_in_tes!D91=0,"",RES_hhdet_in_tes!D91/RES_hhdet_in_fec!D91)</f>
        <v>1</v>
      </c>
      <c r="E91" s="113">
        <f>IF(RES_hhdet_in_tes!E91=0,"",RES_hhdet_in_tes!E91/RES_hhdet_in_fec!E91)</f>
        <v>1</v>
      </c>
      <c r="F91" s="113">
        <f>IF(RES_hhdet_in_tes!F91=0,"",RES_hhdet_in_tes!F91/RES_hhdet_in_fec!F91)</f>
        <v>1</v>
      </c>
      <c r="G91" s="113">
        <f>IF(RES_hhdet_in_tes!G91=0,"",RES_hhdet_in_tes!G91/RES_hhdet_in_fec!G91)</f>
        <v>1</v>
      </c>
      <c r="H91" s="113">
        <f>IF(RES_hhdet_in_tes!H91=0,"",RES_hhdet_in_tes!H91/RES_hhdet_in_fec!H91)</f>
        <v>1</v>
      </c>
      <c r="I91" s="113">
        <f>IF(RES_hhdet_in_tes!I91=0,"",RES_hhdet_in_tes!I91/RES_hhdet_in_fec!I91)</f>
        <v>1</v>
      </c>
      <c r="J91" s="113">
        <f>IF(RES_hhdet_in_tes!J91=0,"",RES_hhdet_in_tes!J91/RES_hhdet_in_fec!J91)</f>
        <v>1</v>
      </c>
      <c r="K91" s="113">
        <f>IF(RES_hhdet_in_tes!K91=0,"",RES_hhdet_in_tes!K91/RES_hhdet_in_fec!K91)</f>
        <v>1</v>
      </c>
      <c r="L91" s="113">
        <f>IF(RES_hhdet_in_tes!L91=0,"",RES_hhdet_in_tes!L91/RES_hhdet_in_fec!L91)</f>
        <v>1</v>
      </c>
      <c r="M91" s="113">
        <f>IF(RES_hhdet_in_tes!M91=0,"",RES_hhdet_in_tes!M91/RES_hhdet_in_fec!M91)</f>
        <v>1</v>
      </c>
      <c r="N91" s="113">
        <f>IF(RES_hhdet_in_tes!N91=0,"",RES_hhdet_in_tes!N91/RES_hhdet_in_fec!N91)</f>
        <v>1</v>
      </c>
      <c r="O91" s="113">
        <f>IF(RES_hhdet_in_tes!O91=0,"",RES_hhdet_in_tes!O91/RES_hhdet_in_fec!O91)</f>
        <v>1</v>
      </c>
      <c r="P91" s="113">
        <f>IF(RES_hhdet_in_tes!P91=0,"",RES_hhdet_in_tes!P91/RES_hhdet_in_fec!P91)</f>
        <v>1</v>
      </c>
      <c r="Q91" s="113">
        <f>IF(RES_hhdet_in_tes!Q91=0,"",RES_hhdet_in_tes!Q91/RES_hhdet_in_fec!Q91)</f>
        <v>1</v>
      </c>
      <c r="R91" s="113" t="str">
        <f>IF(RES_hhdet_in_tes!R91=0,"",RES_hhdet_in_tes!R91/RES_hhdet_in_fec!R91)</f>
        <v/>
      </c>
      <c r="S91" s="113">
        <f>IF(RES_hhdet_in_tes!S91=0,"",RES_hhdet_in_tes!S91/RES_hhdet_in_fec!S91)</f>
        <v>1</v>
      </c>
      <c r="T91" s="113">
        <f>IF(RES_hhdet_in_tes!T91=0,"",RES_hhdet_in_tes!T91/RES_hhdet_in_fec!T91)</f>
        <v>1</v>
      </c>
      <c r="U91" s="113">
        <f>IF(RES_hhdet_in_tes!U91=0,"",RES_hhdet_in_tes!U91/RES_hhdet_in_fec!U91)</f>
        <v>1</v>
      </c>
      <c r="V91" s="113">
        <f>IF(RES_hhdet_in_tes!V91=0,"",RES_hhdet_in_tes!V91/RES_hhdet_in_fec!V91)</f>
        <v>1</v>
      </c>
      <c r="W91" s="113">
        <f>IF(RES_hhdet_in_tes!W91=0,"",RES_hhdet_in_tes!W91/RES_hhdet_in_fec!W91)</f>
        <v>1</v>
      </c>
      <c r="DA91" s="132" t="s">
        <v>3671</v>
      </c>
    </row>
    <row r="92" spans="1:105" ht="12" customHeight="1" x14ac:dyDescent="0.25">
      <c r="A92" s="106" t="s">
        <v>124</v>
      </c>
      <c r="B92" s="112"/>
      <c r="C92" s="112">
        <f>IF(RES_hhdet_in_tes!C92=0,"",RES_hhdet_in_tes!C92/RES_hhdet_in_fec!C92)</f>
        <v>0.62304993421548616</v>
      </c>
      <c r="D92" s="112">
        <f>IF(RES_hhdet_in_tes!D92=0,"",RES_hhdet_in_tes!D92/RES_hhdet_in_fec!D92)</f>
        <v>0.62468242256659845</v>
      </c>
      <c r="E92" s="112">
        <f>IF(RES_hhdet_in_tes!E92=0,"",RES_hhdet_in_tes!E92/RES_hhdet_in_fec!E92)</f>
        <v>0.62658515945457338</v>
      </c>
      <c r="F92" s="112">
        <f>IF(RES_hhdet_in_tes!F92=0,"",RES_hhdet_in_tes!F92/RES_hhdet_in_fec!F92)</f>
        <v>0.62852474841575701</v>
      </c>
      <c r="G92" s="112">
        <f>IF(RES_hhdet_in_tes!G92=0,"",RES_hhdet_in_tes!G92/RES_hhdet_in_fec!G92)</f>
        <v>0.63071322038363031</v>
      </c>
      <c r="H92" s="112">
        <f>IF(RES_hhdet_in_tes!H92=0,"",RES_hhdet_in_tes!H92/RES_hhdet_in_fec!H92)</f>
        <v>0.63312462547124038</v>
      </c>
      <c r="I92" s="112">
        <f>IF(RES_hhdet_in_tes!I92=0,"",RES_hhdet_in_tes!I92/RES_hhdet_in_fec!I92)</f>
        <v>0.63581120810679259</v>
      </c>
      <c r="J92" s="112">
        <f>IF(RES_hhdet_in_tes!J92=0,"",RES_hhdet_in_tes!J92/RES_hhdet_in_fec!J92)</f>
        <v>0.63898699527202019</v>
      </c>
      <c r="K92" s="112">
        <f>IF(RES_hhdet_in_tes!K92=0,"",RES_hhdet_in_tes!K92/RES_hhdet_in_fec!K92)</f>
        <v>0.64283396619718869</v>
      </c>
      <c r="L92" s="112">
        <f>IF(RES_hhdet_in_tes!L92=0,"",RES_hhdet_in_tes!L92/RES_hhdet_in_fec!L92)</f>
        <v>0.64740080778716402</v>
      </c>
      <c r="M92" s="112">
        <f>IF(RES_hhdet_in_tes!M92=0,"",RES_hhdet_in_tes!M92/RES_hhdet_in_fec!M92)</f>
        <v>0.65700594566459503</v>
      </c>
      <c r="N92" s="112">
        <f>IF(RES_hhdet_in_tes!N92=0,"",RES_hhdet_in_tes!N92/RES_hhdet_in_fec!N92)</f>
        <v>0.67302004515374625</v>
      </c>
      <c r="O92" s="112">
        <f>IF(RES_hhdet_in_tes!O92=0,"",RES_hhdet_in_tes!O92/RES_hhdet_in_fec!O92)</f>
        <v>0.6965873011365763</v>
      </c>
      <c r="P92" s="112">
        <f>IF(RES_hhdet_in_tes!P92=0,"",RES_hhdet_in_tes!P92/RES_hhdet_in_fec!P92)</f>
        <v>0.72530293729566198</v>
      </c>
      <c r="Q92" s="112">
        <f>IF(RES_hhdet_in_tes!Q92=0,"",RES_hhdet_in_tes!Q92/RES_hhdet_in_fec!Q92)</f>
        <v>0.7513753553864595</v>
      </c>
      <c r="R92" s="112">
        <f>IF(RES_hhdet_in_tes!R92=0,"",RES_hhdet_in_tes!R92/RES_hhdet_in_fec!R92)</f>
        <v>0.76897104805710159</v>
      </c>
      <c r="S92" s="112">
        <f>IF(RES_hhdet_in_tes!S92=0,"",RES_hhdet_in_tes!S92/RES_hhdet_in_fec!S92)</f>
        <v>0.78592689735792143</v>
      </c>
      <c r="T92" s="112">
        <f>IF(RES_hhdet_in_tes!T92=0,"",RES_hhdet_in_tes!T92/RES_hhdet_in_fec!T92)</f>
        <v>0.80128313823412134</v>
      </c>
      <c r="U92" s="112">
        <f>IF(RES_hhdet_in_tes!U92=0,"",RES_hhdet_in_tes!U92/RES_hhdet_in_fec!U92)</f>
        <v>0.81408000563095761</v>
      </c>
      <c r="V92" s="112">
        <f>IF(RES_hhdet_in_tes!V92=0,"",RES_hhdet_in_tes!V92/RES_hhdet_in_fec!V92)</f>
        <v>0.82335773449366412</v>
      </c>
      <c r="W92" s="112">
        <f>IF(RES_hhdet_in_tes!W92=0,"",RES_hhdet_in_tes!W92/RES_hhdet_in_fec!W92)</f>
        <v>0.82772186797137282</v>
      </c>
      <c r="DA92" s="131" t="s">
        <v>3672</v>
      </c>
    </row>
    <row r="93" spans="1:105" ht="12" customHeight="1" x14ac:dyDescent="0.25">
      <c r="A93" s="107" t="s">
        <v>123</v>
      </c>
      <c r="B93" s="113"/>
      <c r="C93" s="113" t="str">
        <f>IF(RES_hhdet_in_tes!C93=0,"",RES_hhdet_in_tes!C93/RES_hhdet_in_fec!C93)</f>
        <v/>
      </c>
      <c r="D93" s="113" t="str">
        <f>IF(RES_hhdet_in_tes!D93=0,"",RES_hhdet_in_tes!D93/RES_hhdet_in_fec!D93)</f>
        <v/>
      </c>
      <c r="E93" s="113">
        <f>IF(RES_hhdet_in_tes!E93=0,"",RES_hhdet_in_tes!E93/RES_hhdet_in_fec!E93)</f>
        <v>0.81929310057645111</v>
      </c>
      <c r="F93" s="113">
        <f>IF(RES_hhdet_in_tes!F93=0,"",RES_hhdet_in_tes!F93/RES_hhdet_in_fec!F93)</f>
        <v>0.82090774914465592</v>
      </c>
      <c r="G93" s="113">
        <f>IF(RES_hhdet_in_tes!G93=0,"",RES_hhdet_in_tes!G93/RES_hhdet_in_fec!G93)</f>
        <v>0.82145900672748706</v>
      </c>
      <c r="H93" s="113">
        <f>IF(RES_hhdet_in_tes!H93=0,"",RES_hhdet_in_tes!H93/RES_hhdet_in_fec!H93)</f>
        <v>0.84869032827115853</v>
      </c>
      <c r="I93" s="113">
        <f>IF(RES_hhdet_in_tes!I93=0,"",RES_hhdet_in_tes!I93/RES_hhdet_in_fec!I93)</f>
        <v>0.84298111697588496</v>
      </c>
      <c r="J93" s="113">
        <f>IF(RES_hhdet_in_tes!J93=0,"",RES_hhdet_in_tes!J93/RES_hhdet_in_fec!J93)</f>
        <v>0.83304293903335203</v>
      </c>
      <c r="K93" s="113" t="str">
        <f>IF(RES_hhdet_in_tes!K93=0,"",RES_hhdet_in_tes!K93/RES_hhdet_in_fec!K93)</f>
        <v/>
      </c>
      <c r="L93" s="113">
        <f>IF(RES_hhdet_in_tes!L93=0,"",RES_hhdet_in_tes!L93/RES_hhdet_in_fec!L93)</f>
        <v>0.85291237679104759</v>
      </c>
      <c r="M93" s="113">
        <f>IF(RES_hhdet_in_tes!M93=0,"",RES_hhdet_in_tes!M93/RES_hhdet_in_fec!M93)</f>
        <v>0.84631311466254966</v>
      </c>
      <c r="N93" s="113">
        <f>IF(RES_hhdet_in_tes!N93=0,"",RES_hhdet_in_tes!N93/RES_hhdet_in_fec!N93)</f>
        <v>0.8577652292543595</v>
      </c>
      <c r="O93" s="113">
        <f>IF(RES_hhdet_in_tes!O93=0,"",RES_hhdet_in_tes!O93/RES_hhdet_in_fec!O93)</f>
        <v>0.88793975884753629</v>
      </c>
      <c r="P93" s="113">
        <f>IF(RES_hhdet_in_tes!P93=0,"",RES_hhdet_in_tes!P93/RES_hhdet_in_fec!P93)</f>
        <v>0.89912675186520197</v>
      </c>
      <c r="Q93" s="113">
        <f>IF(RES_hhdet_in_tes!Q93=0,"",RES_hhdet_in_tes!Q93/RES_hhdet_in_fec!Q93)</f>
        <v>0.92848082141616817</v>
      </c>
      <c r="R93" s="113" t="str">
        <f>IF(RES_hhdet_in_tes!R93=0,"",RES_hhdet_in_tes!R93/RES_hhdet_in_fec!R93)</f>
        <v/>
      </c>
      <c r="S93" s="113" t="str">
        <f>IF(RES_hhdet_in_tes!S93=0,"",RES_hhdet_in_tes!S93/RES_hhdet_in_fec!S93)</f>
        <v/>
      </c>
      <c r="T93" s="113">
        <f>IF(RES_hhdet_in_tes!T93=0,"",RES_hhdet_in_tes!T93/RES_hhdet_in_fec!T93)</f>
        <v>0.9336076785155889</v>
      </c>
      <c r="U93" s="113">
        <f>IF(RES_hhdet_in_tes!U93=0,"",RES_hhdet_in_tes!U93/RES_hhdet_in_fec!U93)</f>
        <v>0.93748499380296391</v>
      </c>
      <c r="V93" s="113">
        <f>IF(RES_hhdet_in_tes!V93=0,"",RES_hhdet_in_tes!V93/RES_hhdet_in_fec!V93)</f>
        <v>0.93979290847029839</v>
      </c>
      <c r="W93" s="113">
        <f>IF(RES_hhdet_in_tes!W93=0,"",RES_hhdet_in_tes!W93/RES_hhdet_in_fec!W93)</f>
        <v>0.937658447035846</v>
      </c>
      <c r="DA93" s="132" t="s">
        <v>3673</v>
      </c>
    </row>
    <row r="94" spans="1:105" ht="12" customHeight="1" x14ac:dyDescent="0.25">
      <c r="A94" s="108" t="s">
        <v>50</v>
      </c>
      <c r="B94" s="111"/>
      <c r="C94" s="111" t="str">
        <f>IF(RES_hhdet_in_tes!C94=0,"",RES_hhdet_in_tes!C94/RES_hhdet_in_fec!C94)</f>
        <v/>
      </c>
      <c r="D94" s="111" t="str">
        <f>IF(RES_hhdet_in_tes!D94=0,"",RES_hhdet_in_tes!D94/RES_hhdet_in_fec!D94)</f>
        <v/>
      </c>
      <c r="E94" s="111">
        <f>IF(RES_hhdet_in_tes!E94=0,"",RES_hhdet_in_tes!E94/RES_hhdet_in_fec!E94)</f>
        <v>0.62658515945457349</v>
      </c>
      <c r="F94" s="111">
        <f>IF(RES_hhdet_in_tes!F94=0,"",RES_hhdet_in_tes!F94/RES_hhdet_in_fec!F94)</f>
        <v>0.62852474841575701</v>
      </c>
      <c r="G94" s="111">
        <f>IF(RES_hhdet_in_tes!G94=0,"",RES_hhdet_in_tes!G94/RES_hhdet_in_fec!G94)</f>
        <v>0.63071322038363031</v>
      </c>
      <c r="H94" s="111">
        <f>IF(RES_hhdet_in_tes!H94=0,"",RES_hhdet_in_tes!H94/RES_hhdet_in_fec!H94)</f>
        <v>0.63312462547124038</v>
      </c>
      <c r="I94" s="111">
        <f>IF(RES_hhdet_in_tes!I94=0,"",RES_hhdet_in_tes!I94/RES_hhdet_in_fec!I94)</f>
        <v>0.63581120810679259</v>
      </c>
      <c r="J94" s="111">
        <f>IF(RES_hhdet_in_tes!J94=0,"",RES_hhdet_in_tes!J94/RES_hhdet_in_fec!J94)</f>
        <v>0.63898699527202019</v>
      </c>
      <c r="K94" s="111" t="str">
        <f>IF(RES_hhdet_in_tes!K94=0,"",RES_hhdet_in_tes!K94/RES_hhdet_in_fec!K94)</f>
        <v/>
      </c>
      <c r="L94" s="111">
        <f>IF(RES_hhdet_in_tes!L94=0,"",RES_hhdet_in_tes!L94/RES_hhdet_in_fec!L94)</f>
        <v>0.64740080778716402</v>
      </c>
      <c r="M94" s="111">
        <f>IF(RES_hhdet_in_tes!M94=0,"",RES_hhdet_in_tes!M94/RES_hhdet_in_fec!M94)</f>
        <v>0.65700594566459503</v>
      </c>
      <c r="N94" s="111">
        <f>IF(RES_hhdet_in_tes!N94=0,"",RES_hhdet_in_tes!N94/RES_hhdet_in_fec!N94)</f>
        <v>0.67302004515374625</v>
      </c>
      <c r="O94" s="111">
        <f>IF(RES_hhdet_in_tes!O94=0,"",RES_hhdet_in_tes!O94/RES_hhdet_in_fec!O94)</f>
        <v>0.6965873011365763</v>
      </c>
      <c r="P94" s="111">
        <f>IF(RES_hhdet_in_tes!P94=0,"",RES_hhdet_in_tes!P94/RES_hhdet_in_fec!P94)</f>
        <v>0.72530293729566198</v>
      </c>
      <c r="Q94" s="111">
        <f>IF(RES_hhdet_in_tes!Q94=0,"",RES_hhdet_in_tes!Q94/RES_hhdet_in_fec!Q94)</f>
        <v>0.7513753553864595</v>
      </c>
      <c r="R94" s="111" t="str">
        <f>IF(RES_hhdet_in_tes!R94=0,"",RES_hhdet_in_tes!R94/RES_hhdet_in_fec!R94)</f>
        <v/>
      </c>
      <c r="S94" s="111" t="str">
        <f>IF(RES_hhdet_in_tes!S94=0,"",RES_hhdet_in_tes!S94/RES_hhdet_in_fec!S94)</f>
        <v/>
      </c>
      <c r="T94" s="111">
        <f>IF(RES_hhdet_in_tes!T94=0,"",RES_hhdet_in_tes!T94/RES_hhdet_in_fec!T94)</f>
        <v>0.80128313823412134</v>
      </c>
      <c r="U94" s="111">
        <f>IF(RES_hhdet_in_tes!U94=0,"",RES_hhdet_in_tes!U94/RES_hhdet_in_fec!U94)</f>
        <v>0.81408000563095761</v>
      </c>
      <c r="V94" s="111">
        <f>IF(RES_hhdet_in_tes!V94=0,"",RES_hhdet_in_tes!V94/RES_hhdet_in_fec!V94)</f>
        <v>0.82335773449366412</v>
      </c>
      <c r="W94" s="111">
        <f>IF(RES_hhdet_in_tes!W94=0,"",RES_hhdet_in_tes!W94/RES_hhdet_in_fec!W94)</f>
        <v>0.82772186797137282</v>
      </c>
      <c r="DA94" s="63" t="s">
        <v>3674</v>
      </c>
    </row>
    <row r="95" spans="1:105" ht="12" customHeight="1" x14ac:dyDescent="0.25">
      <c r="A95" s="108" t="s">
        <v>52</v>
      </c>
      <c r="B95" s="111"/>
      <c r="C95" s="111" t="str">
        <f>IF(RES_hhdet_in_tes!C95=0,"",RES_hhdet_in_tes!C95/RES_hhdet_in_fec!C95)</f>
        <v/>
      </c>
      <c r="D95" s="111" t="str">
        <f>IF(RES_hhdet_in_tes!D95=0,"",RES_hhdet_in_tes!D95/RES_hhdet_in_fec!D95)</f>
        <v/>
      </c>
      <c r="E95" s="111">
        <f>IF(RES_hhdet_in_tes!E95=0,"",RES_hhdet_in_tes!E95/RES_hhdet_in_fec!E95)</f>
        <v>1</v>
      </c>
      <c r="F95" s="111">
        <f>IF(RES_hhdet_in_tes!F95=0,"",RES_hhdet_in_tes!F95/RES_hhdet_in_fec!F95)</f>
        <v>1</v>
      </c>
      <c r="G95" s="111">
        <f>IF(RES_hhdet_in_tes!G95=0,"",RES_hhdet_in_tes!G95/RES_hhdet_in_fec!G95)</f>
        <v>1</v>
      </c>
      <c r="H95" s="111">
        <f>IF(RES_hhdet_in_tes!H95=0,"",RES_hhdet_in_tes!H95/RES_hhdet_in_fec!H95)</f>
        <v>1</v>
      </c>
      <c r="I95" s="111">
        <f>IF(RES_hhdet_in_tes!I95=0,"",RES_hhdet_in_tes!I95/RES_hhdet_in_fec!I95)</f>
        <v>1</v>
      </c>
      <c r="J95" s="111">
        <f>IF(RES_hhdet_in_tes!J95=0,"",RES_hhdet_in_tes!J95/RES_hhdet_in_fec!J95)</f>
        <v>1</v>
      </c>
      <c r="K95" s="111" t="str">
        <f>IF(RES_hhdet_in_tes!K95=0,"",RES_hhdet_in_tes!K95/RES_hhdet_in_fec!K95)</f>
        <v/>
      </c>
      <c r="L95" s="111">
        <f>IF(RES_hhdet_in_tes!L95=0,"",RES_hhdet_in_tes!L95/RES_hhdet_in_fec!L95)</f>
        <v>1</v>
      </c>
      <c r="M95" s="111">
        <f>IF(RES_hhdet_in_tes!M95=0,"",RES_hhdet_in_tes!M95/RES_hhdet_in_fec!M95)</f>
        <v>1</v>
      </c>
      <c r="N95" s="111">
        <f>IF(RES_hhdet_in_tes!N95=0,"",RES_hhdet_in_tes!N95/RES_hhdet_in_fec!N95)</f>
        <v>1</v>
      </c>
      <c r="O95" s="111">
        <f>IF(RES_hhdet_in_tes!O95=0,"",RES_hhdet_in_tes!O95/RES_hhdet_in_fec!O95)</f>
        <v>1</v>
      </c>
      <c r="P95" s="111">
        <f>IF(RES_hhdet_in_tes!P95=0,"",RES_hhdet_in_tes!P95/RES_hhdet_in_fec!P95)</f>
        <v>1</v>
      </c>
      <c r="Q95" s="111">
        <f>IF(RES_hhdet_in_tes!Q95=0,"",RES_hhdet_in_tes!Q95/RES_hhdet_in_fec!Q95)</f>
        <v>1</v>
      </c>
      <c r="R95" s="111" t="str">
        <f>IF(RES_hhdet_in_tes!R95=0,"",RES_hhdet_in_tes!R95/RES_hhdet_in_fec!R95)</f>
        <v/>
      </c>
      <c r="S95" s="111" t="str">
        <f>IF(RES_hhdet_in_tes!S95=0,"",RES_hhdet_in_tes!S95/RES_hhdet_in_fec!S95)</f>
        <v/>
      </c>
      <c r="T95" s="111">
        <f>IF(RES_hhdet_in_tes!T95=0,"",RES_hhdet_in_tes!T95/RES_hhdet_in_fec!T95)</f>
        <v>1</v>
      </c>
      <c r="U95" s="111">
        <f>IF(RES_hhdet_in_tes!U95=0,"",RES_hhdet_in_tes!U95/RES_hhdet_in_fec!U95)</f>
        <v>1</v>
      </c>
      <c r="V95" s="111">
        <f>IF(RES_hhdet_in_tes!V95=0,"",RES_hhdet_in_tes!V95/RES_hhdet_in_fec!V95)</f>
        <v>1</v>
      </c>
      <c r="W95" s="111">
        <f>IF(RES_hhdet_in_tes!W95=0,"",RES_hhdet_in_tes!W95/RES_hhdet_in_fec!W95)</f>
        <v>1</v>
      </c>
      <c r="DA95" s="63" t="s">
        <v>3675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0.69904906460945626</v>
      </c>
      <c r="D96" s="112">
        <f>IF(RES_hhdet_in_tes!D96=0,"",RES_hhdet_in_tes!D96/RES_hhdet_in_fec!D96)</f>
        <v>0.70012983554340369</v>
      </c>
      <c r="E96" s="112">
        <f>IF(RES_hhdet_in_tes!E96=0,"",RES_hhdet_in_tes!E96/RES_hhdet_in_fec!E96)</f>
        <v>0.70129373304669118</v>
      </c>
      <c r="F96" s="112">
        <f>IF(RES_hhdet_in_tes!F96=0,"",RES_hhdet_in_tes!F96/RES_hhdet_in_fec!F96)</f>
        <v>0.70246881084862889</v>
      </c>
      <c r="G96" s="112">
        <f>IF(RES_hhdet_in_tes!G96=0,"",RES_hhdet_in_tes!G96/RES_hhdet_in_fec!G96)</f>
        <v>0.70372110965003609</v>
      </c>
      <c r="H96" s="112">
        <f>IF(RES_hhdet_in_tes!H96=0,"",RES_hhdet_in_tes!H96/RES_hhdet_in_fec!H96)</f>
        <v>0.70504322717626711</v>
      </c>
      <c r="I96" s="112">
        <f>IF(RES_hhdet_in_tes!I96=0,"",RES_hhdet_in_tes!I96/RES_hhdet_in_fec!I96)</f>
        <v>0.70645236332864481</v>
      </c>
      <c r="J96" s="112">
        <f>IF(RES_hhdet_in_tes!J96=0,"",RES_hhdet_in_tes!J96/RES_hhdet_in_fec!J96)</f>
        <v>0.70801736656705028</v>
      </c>
      <c r="K96" s="112">
        <f>IF(RES_hhdet_in_tes!K96=0,"",RES_hhdet_in_tes!K96/RES_hhdet_in_fec!K96)</f>
        <v>0.70979925041709979</v>
      </c>
      <c r="L96" s="112">
        <f>IF(RES_hhdet_in_tes!L96=0,"",RES_hhdet_in_tes!L96/RES_hhdet_in_fec!L96)</f>
        <v>0.71181936883496011</v>
      </c>
      <c r="M96" s="112">
        <f>IF(RES_hhdet_in_tes!M96=0,"",RES_hhdet_in_tes!M96/RES_hhdet_in_fec!M96)</f>
        <v>0.71547748570050085</v>
      </c>
      <c r="N96" s="112">
        <f>IF(RES_hhdet_in_tes!N96=0,"",RES_hhdet_in_tes!N96/RES_hhdet_in_fec!N96)</f>
        <v>0.72138863623218441</v>
      </c>
      <c r="O96" s="112">
        <f>IF(RES_hhdet_in_tes!O96=0,"",RES_hhdet_in_tes!O96/RES_hhdet_in_fec!O96)</f>
        <v>0.73034153134824498</v>
      </c>
      <c r="P96" s="112">
        <f>IF(RES_hhdet_in_tes!P96=0,"",RES_hhdet_in_tes!P96/RES_hhdet_in_fec!P96)</f>
        <v>0.74198809860804538</v>
      </c>
      <c r="Q96" s="112">
        <f>IF(RES_hhdet_in_tes!Q96=0,"",RES_hhdet_in_tes!Q96/RES_hhdet_in_fec!Q96)</f>
        <v>0.75341618210929018</v>
      </c>
      <c r="R96" s="112">
        <f>IF(RES_hhdet_in_tes!R96=0,"",RES_hhdet_in_tes!R96/RES_hhdet_in_fec!R96)</f>
        <v>0.7616084686376563</v>
      </c>
      <c r="S96" s="112">
        <f>IF(RES_hhdet_in_tes!S96=0,"",RES_hhdet_in_tes!S96/RES_hhdet_in_fec!S96)</f>
        <v>0.76971999166190286</v>
      </c>
      <c r="T96" s="112">
        <f>IF(RES_hhdet_in_tes!T96=0,"",RES_hhdet_in_tes!T96/RES_hhdet_in_fec!T96)</f>
        <v>0.77758066761194544</v>
      </c>
      <c r="U96" s="112">
        <f>IF(RES_hhdet_in_tes!U96=0,"",RES_hhdet_in_tes!U96/RES_hhdet_in_fec!U96)</f>
        <v>0.78496476404931981</v>
      </c>
      <c r="V96" s="112">
        <f>IF(RES_hhdet_in_tes!V96=0,"",RES_hhdet_in_tes!V96/RES_hhdet_in_fec!V96)</f>
        <v>0.79152596221717952</v>
      </c>
      <c r="W96" s="112">
        <f>IF(RES_hhdet_in_tes!W96=0,"",RES_hhdet_in_tes!W96/RES_hhdet_in_fec!W96)</f>
        <v>0.79669089360822498</v>
      </c>
      <c r="DA96" s="131" t="s">
        <v>3676</v>
      </c>
    </row>
    <row r="97" spans="1:105" ht="12" customHeight="1" x14ac:dyDescent="0.25">
      <c r="A97" s="107" t="s">
        <v>121</v>
      </c>
      <c r="B97" s="113"/>
      <c r="C97" s="113">
        <f>IF(RES_hhdet_in_tes!C97=0,"",RES_hhdet_in_tes!C97/RES_hhdet_in_fec!C97)</f>
        <v>0.86169153294499345</v>
      </c>
      <c r="D97" s="113">
        <f>IF(RES_hhdet_in_tes!D97=0,"",RES_hhdet_in_tes!D97/RES_hhdet_in_fec!D97)</f>
        <v>0.86194774989595435</v>
      </c>
      <c r="E97" s="113">
        <f>IF(RES_hhdet_in_tes!E97=0,"",RES_hhdet_in_tes!E97/RES_hhdet_in_fec!E97)</f>
        <v>0.86362006298485461</v>
      </c>
      <c r="F97" s="113">
        <f>IF(RES_hhdet_in_tes!F97=0,"",RES_hhdet_in_tes!F97/RES_hhdet_in_fec!F97)</f>
        <v>0.86450072248128162</v>
      </c>
      <c r="G97" s="113">
        <f>IF(RES_hhdet_in_tes!G97=0,"",RES_hhdet_in_tes!G97/RES_hhdet_in_fec!G97)</f>
        <v>0.86509677358473636</v>
      </c>
      <c r="H97" s="113">
        <f>IF(RES_hhdet_in_tes!H97=0,"",RES_hhdet_in_tes!H97/RES_hhdet_in_fec!H97)</f>
        <v>0.88583654193695294</v>
      </c>
      <c r="I97" s="113">
        <f>IF(RES_hhdet_in_tes!I97=0,"",RES_hhdet_in_tes!I97/RES_hhdet_in_fec!I97)</f>
        <v>0.8810671525565863</v>
      </c>
      <c r="J97" s="113">
        <f>IF(RES_hhdet_in_tes!J97=0,"",RES_hhdet_in_tes!J97/RES_hhdet_in_fec!J97)</f>
        <v>0.87285034860061061</v>
      </c>
      <c r="K97" s="113">
        <f>IF(RES_hhdet_in_tes!K97=0,"",RES_hhdet_in_tes!K97/RES_hhdet_in_fec!K97)</f>
        <v>0.87109729124516466</v>
      </c>
      <c r="L97" s="113">
        <f>IF(RES_hhdet_in_tes!L97=0,"",RES_hhdet_in_tes!L97/RES_hhdet_in_fec!L97)</f>
        <v>0.88557469516354781</v>
      </c>
      <c r="M97" s="113">
        <f>IF(RES_hhdet_in_tes!M97=0,"",RES_hhdet_in_tes!M97/RES_hhdet_in_fec!M97)</f>
        <v>0.87848825147640819</v>
      </c>
      <c r="N97" s="113">
        <f>IF(RES_hhdet_in_tes!N97=0,"",RES_hhdet_in_tes!N97/RES_hhdet_in_fec!N97)</f>
        <v>0.88319956386937348</v>
      </c>
      <c r="O97" s="113">
        <f>IF(RES_hhdet_in_tes!O97=0,"",RES_hhdet_in_tes!O97/RES_hhdet_in_fec!O97)</f>
        <v>0.90212336713745489</v>
      </c>
      <c r="P97" s="113">
        <f>IF(RES_hhdet_in_tes!P97=0,"",RES_hhdet_in_tes!P97/RES_hhdet_in_fec!P97)</f>
        <v>0.90636328908854114</v>
      </c>
      <c r="Q97" s="113">
        <f>IF(RES_hhdet_in_tes!Q97=0,"",RES_hhdet_in_tes!Q97/RES_hhdet_in_fec!Q97)</f>
        <v>0.92877589004537753</v>
      </c>
      <c r="R97" s="113">
        <f>IF(RES_hhdet_in_tes!R97=0,"",RES_hhdet_in_tes!R97/RES_hhdet_in_fec!R97)</f>
        <v>0.93789413943858679</v>
      </c>
      <c r="S97" s="113">
        <f>IF(RES_hhdet_in_tes!S97=0,"",RES_hhdet_in_tes!S97/RES_hhdet_in_fec!S97)</f>
        <v>0.93036077771042047</v>
      </c>
      <c r="T97" s="113">
        <f>IF(RES_hhdet_in_tes!T97=0,"",RES_hhdet_in_tes!T97/RES_hhdet_in_fec!T97)</f>
        <v>0.92387715769216239</v>
      </c>
      <c r="U97" s="113">
        <f>IF(RES_hhdet_in_tes!U97=0,"",RES_hhdet_in_tes!U97/RES_hhdet_in_fec!U97)</f>
        <v>0.92461487968256661</v>
      </c>
      <c r="V97" s="113">
        <f>IF(RES_hhdet_in_tes!V97=0,"",RES_hhdet_in_tes!V97/RES_hhdet_in_fec!V97)</f>
        <v>0.92531519910078919</v>
      </c>
      <c r="W97" s="113">
        <f>IF(RES_hhdet_in_tes!W97=0,"",RES_hhdet_in_tes!W97/RES_hhdet_in_fec!W97)</f>
        <v>0.92418477605696192</v>
      </c>
      <c r="DA97" s="132" t="s">
        <v>3677</v>
      </c>
    </row>
    <row r="98" spans="1:105" ht="12" customHeight="1" x14ac:dyDescent="0.25">
      <c r="A98" s="108" t="s">
        <v>53</v>
      </c>
      <c r="B98" s="111"/>
      <c r="C98" s="111">
        <f>IF(RES_hhdet_in_tes!C98=0,"",RES_hhdet_in_tes!C98/RES_hhdet_in_fec!C98)</f>
        <v>0.69904906460945626</v>
      </c>
      <c r="D98" s="111">
        <f>IF(RES_hhdet_in_tes!D98=0,"",RES_hhdet_in_tes!D98/RES_hhdet_in_fec!D98)</f>
        <v>0.70012983554340369</v>
      </c>
      <c r="E98" s="111">
        <f>IF(RES_hhdet_in_tes!E98=0,"",RES_hhdet_in_tes!E98/RES_hhdet_in_fec!E98)</f>
        <v>0.70129373304669129</v>
      </c>
      <c r="F98" s="111">
        <f>IF(RES_hhdet_in_tes!F98=0,"",RES_hhdet_in_tes!F98/RES_hhdet_in_fec!F98)</f>
        <v>0.70246881084862889</v>
      </c>
      <c r="G98" s="111">
        <f>IF(RES_hhdet_in_tes!G98=0,"",RES_hhdet_in_tes!G98/RES_hhdet_in_fec!G98)</f>
        <v>0.70372110965003609</v>
      </c>
      <c r="H98" s="111">
        <f>IF(RES_hhdet_in_tes!H98=0,"",RES_hhdet_in_tes!H98/RES_hhdet_in_fec!H98)</f>
        <v>0.70504322717626711</v>
      </c>
      <c r="I98" s="111">
        <f>IF(RES_hhdet_in_tes!I98=0,"",RES_hhdet_in_tes!I98/RES_hhdet_in_fec!I98)</f>
        <v>0.70645236332864481</v>
      </c>
      <c r="J98" s="111">
        <f>IF(RES_hhdet_in_tes!J98=0,"",RES_hhdet_in_tes!J98/RES_hhdet_in_fec!J98)</f>
        <v>0.70801736656705028</v>
      </c>
      <c r="K98" s="111">
        <f>IF(RES_hhdet_in_tes!K98=0,"",RES_hhdet_in_tes!K98/RES_hhdet_in_fec!K98)</f>
        <v>0.70979925041709979</v>
      </c>
      <c r="L98" s="111">
        <f>IF(RES_hhdet_in_tes!L98=0,"",RES_hhdet_in_tes!L98/RES_hhdet_in_fec!L98)</f>
        <v>0.71181936883496011</v>
      </c>
      <c r="M98" s="111">
        <f>IF(RES_hhdet_in_tes!M98=0,"",RES_hhdet_in_tes!M98/RES_hhdet_in_fec!M98)</f>
        <v>0.71547748570050085</v>
      </c>
      <c r="N98" s="111">
        <f>IF(RES_hhdet_in_tes!N98=0,"",RES_hhdet_in_tes!N98/RES_hhdet_in_fec!N98)</f>
        <v>0.72138863623218441</v>
      </c>
      <c r="O98" s="111">
        <f>IF(RES_hhdet_in_tes!O98=0,"",RES_hhdet_in_tes!O98/RES_hhdet_in_fec!O98)</f>
        <v>0.73034153134824509</v>
      </c>
      <c r="P98" s="111">
        <f>IF(RES_hhdet_in_tes!P98=0,"",RES_hhdet_in_tes!P98/RES_hhdet_in_fec!P98)</f>
        <v>0.74198809860804538</v>
      </c>
      <c r="Q98" s="111">
        <f>IF(RES_hhdet_in_tes!Q98=0,"",RES_hhdet_in_tes!Q98/RES_hhdet_in_fec!Q98)</f>
        <v>0.75341618210929018</v>
      </c>
      <c r="R98" s="111">
        <f>IF(RES_hhdet_in_tes!R98=0,"",RES_hhdet_in_tes!R98/RES_hhdet_in_fec!R98)</f>
        <v>0.76160846863765619</v>
      </c>
      <c r="S98" s="111">
        <f>IF(RES_hhdet_in_tes!S98=0,"",RES_hhdet_in_tes!S98/RES_hhdet_in_fec!S98)</f>
        <v>0.76971999166190286</v>
      </c>
      <c r="T98" s="111">
        <f>IF(RES_hhdet_in_tes!T98=0,"",RES_hhdet_in_tes!T98/RES_hhdet_in_fec!T98)</f>
        <v>0.77758066761194544</v>
      </c>
      <c r="U98" s="111">
        <f>IF(RES_hhdet_in_tes!U98=0,"",RES_hhdet_in_tes!U98/RES_hhdet_in_fec!U98)</f>
        <v>0.78496476404931981</v>
      </c>
      <c r="V98" s="111">
        <f>IF(RES_hhdet_in_tes!V98=0,"",RES_hhdet_in_tes!V98/RES_hhdet_in_fec!V98)</f>
        <v>0.79152596221717963</v>
      </c>
      <c r="W98" s="111">
        <f>IF(RES_hhdet_in_tes!W98=0,"",RES_hhdet_in_tes!W98/RES_hhdet_in_fec!W98)</f>
        <v>0.79669089360822487</v>
      </c>
      <c r="DA98" s="63" t="s">
        <v>3678</v>
      </c>
    </row>
    <row r="99" spans="1:105" ht="12" customHeight="1" x14ac:dyDescent="0.25">
      <c r="A99" s="108" t="s">
        <v>52</v>
      </c>
      <c r="B99" s="111"/>
      <c r="C99" s="111">
        <f>IF(RES_hhdet_in_tes!C99=0,"",RES_hhdet_in_tes!C99/RES_hhdet_in_fec!C99)</f>
        <v>1</v>
      </c>
      <c r="D99" s="111">
        <f>IF(RES_hhdet_in_tes!D99=0,"",RES_hhdet_in_tes!D99/RES_hhdet_in_fec!D99)</f>
        <v>1</v>
      </c>
      <c r="E99" s="111">
        <f>IF(RES_hhdet_in_tes!E99=0,"",RES_hhdet_in_tes!E99/RES_hhdet_in_fec!E99)</f>
        <v>1</v>
      </c>
      <c r="F99" s="111">
        <f>IF(RES_hhdet_in_tes!F99=0,"",RES_hhdet_in_tes!F99/RES_hhdet_in_fec!F99)</f>
        <v>1</v>
      </c>
      <c r="G99" s="111">
        <f>IF(RES_hhdet_in_tes!G99=0,"",RES_hhdet_in_tes!G99/RES_hhdet_in_fec!G99)</f>
        <v>1</v>
      </c>
      <c r="H99" s="111">
        <f>IF(RES_hhdet_in_tes!H99=0,"",RES_hhdet_in_tes!H99/RES_hhdet_in_fec!H99)</f>
        <v>1</v>
      </c>
      <c r="I99" s="111">
        <f>IF(RES_hhdet_in_tes!I99=0,"",RES_hhdet_in_tes!I99/RES_hhdet_in_fec!I99)</f>
        <v>1</v>
      </c>
      <c r="J99" s="111">
        <f>IF(RES_hhdet_in_tes!J99=0,"",RES_hhdet_in_tes!J99/RES_hhdet_in_fec!J99)</f>
        <v>1</v>
      </c>
      <c r="K99" s="111">
        <f>IF(RES_hhdet_in_tes!K99=0,"",RES_hhdet_in_tes!K99/RES_hhdet_in_fec!K99)</f>
        <v>1</v>
      </c>
      <c r="L99" s="111">
        <f>IF(RES_hhdet_in_tes!L99=0,"",RES_hhdet_in_tes!L99/RES_hhdet_in_fec!L99)</f>
        <v>1</v>
      </c>
      <c r="M99" s="111">
        <f>IF(RES_hhdet_in_tes!M99=0,"",RES_hhdet_in_tes!M99/RES_hhdet_in_fec!M99)</f>
        <v>1</v>
      </c>
      <c r="N99" s="111">
        <f>IF(RES_hhdet_in_tes!N99=0,"",RES_hhdet_in_tes!N99/RES_hhdet_in_fec!N99)</f>
        <v>1</v>
      </c>
      <c r="O99" s="111">
        <f>IF(RES_hhdet_in_tes!O99=0,"",RES_hhdet_in_tes!O99/RES_hhdet_in_fec!O99)</f>
        <v>1</v>
      </c>
      <c r="P99" s="111">
        <f>IF(RES_hhdet_in_tes!P99=0,"",RES_hhdet_in_tes!P99/RES_hhdet_in_fec!P99)</f>
        <v>1</v>
      </c>
      <c r="Q99" s="111">
        <f>IF(RES_hhdet_in_tes!Q99=0,"",RES_hhdet_in_tes!Q99/RES_hhdet_in_fec!Q99)</f>
        <v>1</v>
      </c>
      <c r="R99" s="111">
        <f>IF(RES_hhdet_in_tes!R99=0,"",RES_hhdet_in_tes!R99/RES_hhdet_in_fec!R99)</f>
        <v>1</v>
      </c>
      <c r="S99" s="111">
        <f>IF(RES_hhdet_in_tes!S99=0,"",RES_hhdet_in_tes!S99/RES_hhdet_in_fec!S99)</f>
        <v>1</v>
      </c>
      <c r="T99" s="111">
        <f>IF(RES_hhdet_in_tes!T99=0,"",RES_hhdet_in_tes!T99/RES_hhdet_in_fec!T99)</f>
        <v>1</v>
      </c>
      <c r="U99" s="111">
        <f>IF(RES_hhdet_in_tes!U99=0,"",RES_hhdet_in_tes!U99/RES_hhdet_in_fec!U99)</f>
        <v>1</v>
      </c>
      <c r="V99" s="111">
        <f>IF(RES_hhdet_in_tes!V99=0,"",RES_hhdet_in_tes!V99/RES_hhdet_in_fec!V99)</f>
        <v>1</v>
      </c>
      <c r="W99" s="111">
        <f>IF(RES_hhdet_in_tes!W99=0,"",RES_hhdet_in_tes!W99/RES_hhdet_in_fec!W99)</f>
        <v>1</v>
      </c>
      <c r="DA99" s="63" t="s">
        <v>3679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0.76014269687397973</v>
      </c>
      <c r="D100" s="124">
        <f>IF(RES_hhdet_in_tes!D100=0,"",RES_hhdet_in_tes!D100/RES_hhdet_in_fec!D100)</f>
        <v>0.75880532421382629</v>
      </c>
      <c r="E100" s="124">
        <f>IF(RES_hhdet_in_tes!E100=0,"",RES_hhdet_in_tes!E100/RES_hhdet_in_fec!E100)</f>
        <v>0.75890557419163818</v>
      </c>
      <c r="F100" s="124">
        <f>IF(RES_hhdet_in_tes!F100=0,"",RES_hhdet_in_tes!F100/RES_hhdet_in_fec!F100)</f>
        <v>0.75974311939116423</v>
      </c>
      <c r="G100" s="124">
        <f>IF(RES_hhdet_in_tes!G100=0,"",RES_hhdet_in_tes!G100/RES_hhdet_in_fec!G100)</f>
        <v>0.75973552076662854</v>
      </c>
      <c r="H100" s="124">
        <f>IF(RES_hhdet_in_tes!H100=0,"",RES_hhdet_in_tes!H100/RES_hhdet_in_fec!H100)</f>
        <v>0.7593870061289868</v>
      </c>
      <c r="I100" s="124">
        <f>IF(RES_hhdet_in_tes!I100=0,"",RES_hhdet_in_tes!I100/RES_hhdet_in_fec!I100)</f>
        <v>0.76274285092377669</v>
      </c>
      <c r="J100" s="124">
        <f>IF(RES_hhdet_in_tes!J100=0,"",RES_hhdet_in_tes!J100/RES_hhdet_in_fec!J100)</f>
        <v>0.75337688864393237</v>
      </c>
      <c r="K100" s="124">
        <f>IF(RES_hhdet_in_tes!K100=0,"",RES_hhdet_in_tes!K100/RES_hhdet_in_fec!K100)</f>
        <v>0.758621025277466</v>
      </c>
      <c r="L100" s="124">
        <f>IF(RES_hhdet_in_tes!L100=0,"",RES_hhdet_in_tes!L100/RES_hhdet_in_fec!L100)</f>
        <v>0.76079705689515653</v>
      </c>
      <c r="M100" s="124">
        <f>IF(RES_hhdet_in_tes!M100=0,"",RES_hhdet_in_tes!M100/RES_hhdet_in_fec!M100)</f>
        <v>0.76140617454181481</v>
      </c>
      <c r="N100" s="124">
        <f>IF(RES_hhdet_in_tes!N100=0,"",RES_hhdet_in_tes!N100/RES_hhdet_in_fec!N100)</f>
        <v>0.76650390698988502</v>
      </c>
      <c r="O100" s="124">
        <f>IF(RES_hhdet_in_tes!O100=0,"",RES_hhdet_in_tes!O100/RES_hhdet_in_fec!O100)</f>
        <v>0.77667561216518821</v>
      </c>
      <c r="P100" s="124">
        <f>IF(RES_hhdet_in_tes!P100=0,"",RES_hhdet_in_tes!P100/RES_hhdet_in_fec!P100)</f>
        <v>0.79126794302872716</v>
      </c>
      <c r="Q100" s="124">
        <f>IF(RES_hhdet_in_tes!Q100=0,"",RES_hhdet_in_tes!Q100/RES_hhdet_in_fec!Q100)</f>
        <v>0.79957433383947074</v>
      </c>
      <c r="R100" s="124">
        <f>IF(RES_hhdet_in_tes!R100=0,"",RES_hhdet_in_tes!R100/RES_hhdet_in_fec!R100)</f>
        <v>0.8094907196717599</v>
      </c>
      <c r="S100" s="124">
        <f>IF(RES_hhdet_in_tes!S100=0,"",RES_hhdet_in_tes!S100/RES_hhdet_in_fec!S100)</f>
        <v>0.81519154517538372</v>
      </c>
      <c r="T100" s="124">
        <f>IF(RES_hhdet_in_tes!T100=0,"",RES_hhdet_in_tes!T100/RES_hhdet_in_fec!T100)</f>
        <v>0.82869371313019702</v>
      </c>
      <c r="U100" s="124">
        <f>IF(RES_hhdet_in_tes!U100=0,"",RES_hhdet_in_tes!U100/RES_hhdet_in_fec!U100)</f>
        <v>0.83737784799051795</v>
      </c>
      <c r="V100" s="124">
        <f>IF(RES_hhdet_in_tes!V100=0,"",RES_hhdet_in_tes!V100/RES_hhdet_in_fec!V100)</f>
        <v>0.84977767535121485</v>
      </c>
      <c r="W100" s="124">
        <f>IF(RES_hhdet_in_tes!W100=0,"",RES_hhdet_in_tes!W100/RES_hhdet_in_fec!W100)</f>
        <v>0.86003427179763581</v>
      </c>
      <c r="DA100" s="130" t="s">
        <v>3680</v>
      </c>
    </row>
    <row r="101" spans="1:105" ht="12" customHeight="1" x14ac:dyDescent="0.25">
      <c r="A101" s="97" t="s">
        <v>207</v>
      </c>
      <c r="B101" s="111"/>
      <c r="C101" s="111">
        <f>IF(RES_hhdet_in_tes!C101=0,"",RES_hhdet_in_tes!C101/RES_hhdet_in_fec!C101)</f>
        <v>0.5885223697709675</v>
      </c>
      <c r="D101" s="111">
        <f>IF(RES_hhdet_in_tes!D101=0,"",RES_hhdet_in_tes!D101/RES_hhdet_in_fec!D101)</f>
        <v>0.58867506552326565</v>
      </c>
      <c r="E101" s="111">
        <f>IF(RES_hhdet_in_tes!E101=0,"",RES_hhdet_in_tes!E101/RES_hhdet_in_fec!E101)</f>
        <v>0.58882560780010873</v>
      </c>
      <c r="F101" s="111">
        <f>IF(RES_hhdet_in_tes!F101=0,"",RES_hhdet_in_tes!F101/RES_hhdet_in_fec!F101)</f>
        <v>0.58897585642120798</v>
      </c>
      <c r="G101" s="111">
        <f>IF(RES_hhdet_in_tes!G101=0,"",RES_hhdet_in_tes!G101/RES_hhdet_in_fec!G101)</f>
        <v>0.58912412181807861</v>
      </c>
      <c r="H101" s="111">
        <f>IF(RES_hhdet_in_tes!H101=0,"",RES_hhdet_in_tes!H101/RES_hhdet_in_fec!H101)</f>
        <v>0.58927061077239384</v>
      </c>
      <c r="I101" s="111">
        <f>IF(RES_hhdet_in_tes!I101=0,"",RES_hhdet_in_tes!I101/RES_hhdet_in_fec!I101)</f>
        <v>0.58941490697442944</v>
      </c>
      <c r="J101" s="111">
        <f>IF(RES_hhdet_in_tes!J101=0,"",RES_hhdet_in_tes!J101/RES_hhdet_in_fec!J101)</f>
        <v>0.5895553049501906</v>
      </c>
      <c r="K101" s="111">
        <f>IF(RES_hhdet_in_tes!K101=0,"",RES_hhdet_in_tes!K101/RES_hhdet_in_fec!K101)</f>
        <v>0.58969035459818797</v>
      </c>
      <c r="L101" s="111">
        <f>IF(RES_hhdet_in_tes!L101=0,"",RES_hhdet_in_tes!L101/RES_hhdet_in_fec!L101)</f>
        <v>0.58981966795682239</v>
      </c>
      <c r="M101" s="111">
        <f>IF(RES_hhdet_in_tes!M101=0,"",RES_hhdet_in_tes!M101/RES_hhdet_in_fec!M101)</f>
        <v>0.58988925566451311</v>
      </c>
      <c r="N101" s="111">
        <f>IF(RES_hhdet_in_tes!N101=0,"",RES_hhdet_in_tes!N101/RES_hhdet_in_fec!N101)</f>
        <v>0.58988925566451311</v>
      </c>
      <c r="O101" s="111">
        <f>IF(RES_hhdet_in_tes!O101=0,"",RES_hhdet_in_tes!O101/RES_hhdet_in_fec!O101)</f>
        <v>0.58988925566451311</v>
      </c>
      <c r="P101" s="111">
        <f>IF(RES_hhdet_in_tes!P101=0,"",RES_hhdet_in_tes!P101/RES_hhdet_in_fec!P101)</f>
        <v>0.58988925566451311</v>
      </c>
      <c r="Q101" s="111">
        <f>IF(RES_hhdet_in_tes!Q101=0,"",RES_hhdet_in_tes!Q101/RES_hhdet_in_fec!Q101)</f>
        <v>0.58988925566451311</v>
      </c>
      <c r="R101" s="111">
        <f>IF(RES_hhdet_in_tes!R101=0,"",RES_hhdet_in_tes!R101/RES_hhdet_in_fec!R101)</f>
        <v>0.59032888981947584</v>
      </c>
      <c r="S101" s="111">
        <f>IF(RES_hhdet_in_tes!S101=0,"",RES_hhdet_in_tes!S101/RES_hhdet_in_fec!S101)</f>
        <v>0.59104779127263429</v>
      </c>
      <c r="T101" s="111">
        <f>IF(RES_hhdet_in_tes!T101=0,"",RES_hhdet_in_tes!T101/RES_hhdet_in_fec!T101)</f>
        <v>0.59188650963465195</v>
      </c>
      <c r="U101" s="111">
        <f>IF(RES_hhdet_in_tes!U101=0,"",RES_hhdet_in_tes!U101/RES_hhdet_in_fec!U101)</f>
        <v>0.59275518222388468</v>
      </c>
      <c r="V101" s="111">
        <f>IF(RES_hhdet_in_tes!V101=0,"",RES_hhdet_in_tes!V101/RES_hhdet_in_fec!V101)</f>
        <v>0.59356394635868748</v>
      </c>
      <c r="W101" s="111">
        <f>IF(RES_hhdet_in_tes!W101=0,"",RES_hhdet_in_tes!W101/RES_hhdet_in_fec!W101)</f>
        <v>0.59431280203906012</v>
      </c>
      <c r="DA101" s="63" t="s">
        <v>3681</v>
      </c>
    </row>
    <row r="102" spans="1:105" ht="12" customHeight="1" x14ac:dyDescent="0.25">
      <c r="A102" s="97" t="s">
        <v>50</v>
      </c>
      <c r="B102" s="111"/>
      <c r="C102" s="111">
        <f>IF(RES_hhdet_in_tes!C102=0,"",RES_hhdet_in_tes!C102/RES_hhdet_in_fec!C102)</f>
        <v>0.61335045861421433</v>
      </c>
      <c r="D102" s="111">
        <f>IF(RES_hhdet_in_tes!D102=0,"",RES_hhdet_in_tes!D102/RES_hhdet_in_fec!D102)</f>
        <v>0.61363226051177455</v>
      </c>
      <c r="E102" s="111">
        <f>IF(RES_hhdet_in_tes!E102=0,"",RES_hhdet_in_tes!E102/RES_hhdet_in_fec!E102)</f>
        <v>0.61391008814377446</v>
      </c>
      <c r="F102" s="111">
        <f>IF(RES_hhdet_in_tes!F102=0,"",RES_hhdet_in_tes!F102/RES_hhdet_in_fec!F102)</f>
        <v>0.61418737383047073</v>
      </c>
      <c r="G102" s="111">
        <f>IF(RES_hhdet_in_tes!G102=0,"",RES_hhdet_in_tes!G102/RES_hhdet_in_fec!G102)</f>
        <v>0.61446099945234844</v>
      </c>
      <c r="H102" s="111">
        <f>IF(RES_hhdet_in_tes!H102=0,"",RES_hhdet_in_tes!H102/RES_hhdet_in_fec!H102)</f>
        <v>0.61473134662754059</v>
      </c>
      <c r="I102" s="111">
        <f>IF(RES_hhdet_in_tes!I102=0,"",RES_hhdet_in_tes!I102/RES_hhdet_in_fec!I102)</f>
        <v>0.61499764705130755</v>
      </c>
      <c r="J102" s="111">
        <f>IF(RES_hhdet_in_tes!J102=0,"",RES_hhdet_in_tes!J102/RES_hhdet_in_fec!J102)</f>
        <v>0.61525675325031848</v>
      </c>
      <c r="K102" s="111">
        <f>IF(RES_hhdet_in_tes!K102=0,"",RES_hhdet_in_tes!K102/RES_hhdet_in_fec!K102)</f>
        <v>0.61550598904435827</v>
      </c>
      <c r="L102" s="111">
        <f>IF(RES_hhdet_in_tes!L102=0,"",RES_hhdet_in_tes!L102/RES_hhdet_in_fec!L102)</f>
        <v>0.61574463844550154</v>
      </c>
      <c r="M102" s="111">
        <f>IF(RES_hhdet_in_tes!M102=0,"",RES_hhdet_in_tes!M102/RES_hhdet_in_fec!M102)</f>
        <v>0.61587306341986392</v>
      </c>
      <c r="N102" s="111">
        <f>IF(RES_hhdet_in_tes!N102=0,"",RES_hhdet_in_tes!N102/RES_hhdet_in_fec!N102)</f>
        <v>0.61587306341986392</v>
      </c>
      <c r="O102" s="111">
        <f>IF(RES_hhdet_in_tes!O102=0,"",RES_hhdet_in_tes!O102/RES_hhdet_in_fec!O102)</f>
        <v>0.61587306341986392</v>
      </c>
      <c r="P102" s="111">
        <f>IF(RES_hhdet_in_tes!P102=0,"",RES_hhdet_in_tes!P102/RES_hhdet_in_fec!P102)</f>
        <v>0.61587306341986392</v>
      </c>
      <c r="Q102" s="111">
        <f>IF(RES_hhdet_in_tes!Q102=0,"",RES_hhdet_in_tes!Q102/RES_hhdet_in_fec!Q102)</f>
        <v>0.61587306341986392</v>
      </c>
      <c r="R102" s="111">
        <f>IF(RES_hhdet_in_tes!R102=0,"",RES_hhdet_in_tes!R102/RES_hhdet_in_fec!R102)</f>
        <v>0.61668441368492488</v>
      </c>
      <c r="S102" s="111">
        <f>IF(RES_hhdet_in_tes!S102=0,"",RES_hhdet_in_tes!S102/RES_hhdet_in_fec!S102)</f>
        <v>0.6180111551994063</v>
      </c>
      <c r="T102" s="111">
        <f>IF(RES_hhdet_in_tes!T102=0,"",RES_hhdet_in_tes!T102/RES_hhdet_in_fec!T102)</f>
        <v>0.6195590202996335</v>
      </c>
      <c r="U102" s="111">
        <f>IF(RES_hhdet_in_tes!U102=0,"",RES_hhdet_in_tes!U102/RES_hhdet_in_fec!U102)</f>
        <v>0.62116216629629761</v>
      </c>
      <c r="V102" s="111">
        <f>IF(RES_hhdet_in_tes!V102=0,"",RES_hhdet_in_tes!V102/RES_hhdet_in_fec!V102)</f>
        <v>0.62265475050008845</v>
      </c>
      <c r="W102" s="111">
        <f>IF(RES_hhdet_in_tes!W102=0,"",RES_hhdet_in_tes!W102/RES_hhdet_in_fec!W102)</f>
        <v>0.62403677291100512</v>
      </c>
      <c r="DA102" s="63" t="s">
        <v>3682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0.76650286891745145</v>
      </c>
      <c r="D103" s="45">
        <f>IF(RES_hhdet_in_tes!D103=0,"",RES_hhdet_in_tes!D103/RES_hhdet_in_fec!D103)</f>
        <v>0.76793641400720947</v>
      </c>
      <c r="E103" s="45">
        <f>IF(RES_hhdet_in_tes!E103=0,"",RES_hhdet_in_tes!E103/RES_hhdet_in_fec!E103)</f>
        <v>0.76942296811973587</v>
      </c>
      <c r="F103" s="45">
        <f>IF(RES_hhdet_in_tes!F103=0,"",RES_hhdet_in_tes!F103/RES_hhdet_in_fec!F103)</f>
        <v>0.77091675073536714</v>
      </c>
      <c r="G103" s="45">
        <f>IF(RES_hhdet_in_tes!G103=0,"",RES_hhdet_in_tes!G103/RES_hhdet_in_fec!G103)</f>
        <v>0.77245935154302814</v>
      </c>
      <c r="H103" s="45">
        <f>IF(RES_hhdet_in_tes!H103=0,"",RES_hhdet_in_tes!H103/RES_hhdet_in_fec!H103)</f>
        <v>0.77404568049426092</v>
      </c>
      <c r="I103" s="45">
        <f>IF(RES_hhdet_in_tes!I103=0,"",RES_hhdet_in_tes!I103/RES_hhdet_in_fec!I103)</f>
        <v>0.77568598528963184</v>
      </c>
      <c r="J103" s="45">
        <f>IF(RES_hhdet_in_tes!J103=0,"",RES_hhdet_in_tes!J103/RES_hhdet_in_fec!J103)</f>
        <v>0.77742224714124897</v>
      </c>
      <c r="K103" s="45">
        <f>IF(RES_hhdet_in_tes!K103=0,"",RES_hhdet_in_tes!K103/RES_hhdet_in_fec!K103)</f>
        <v>0.77929016112177507</v>
      </c>
      <c r="L103" s="45">
        <f>IF(RES_hhdet_in_tes!L103=0,"",RES_hhdet_in_tes!L103/RES_hhdet_in_fec!L103)</f>
        <v>0.78129927712657143</v>
      </c>
      <c r="M103" s="45">
        <f>IF(RES_hhdet_in_tes!M103=0,"",RES_hhdet_in_tes!M103/RES_hhdet_in_fec!M103)</f>
        <v>0.78403274428527348</v>
      </c>
      <c r="N103" s="45">
        <f>IF(RES_hhdet_in_tes!N103=0,"",RES_hhdet_in_tes!N103/RES_hhdet_in_fec!N103)</f>
        <v>0.787655916688485</v>
      </c>
      <c r="O103" s="45">
        <f>IF(RES_hhdet_in_tes!O103=0,"",RES_hhdet_in_tes!O103/RES_hhdet_in_fec!O103)</f>
        <v>0.79257084936385014</v>
      </c>
      <c r="P103" s="45">
        <f>IF(RES_hhdet_in_tes!P103=0,"",RES_hhdet_in_tes!P103/RES_hhdet_in_fec!P103)</f>
        <v>0.79898870524065857</v>
      </c>
      <c r="Q103" s="45">
        <f>IF(RES_hhdet_in_tes!Q103=0,"",RES_hhdet_in_tes!Q103/RES_hhdet_in_fec!Q103)</f>
        <v>0.80726046639623839</v>
      </c>
      <c r="R103" s="45">
        <f>IF(RES_hhdet_in_tes!R103=0,"",RES_hhdet_in_tes!R103/RES_hhdet_in_fec!R103)</f>
        <v>0.8185129219857783</v>
      </c>
      <c r="S103" s="45">
        <f>IF(RES_hhdet_in_tes!S103=0,"",RES_hhdet_in_tes!S103/RES_hhdet_in_fec!S103)</f>
        <v>0.83255703902256717</v>
      </c>
      <c r="T103" s="45">
        <f>IF(RES_hhdet_in_tes!T103=0,"",RES_hhdet_in_tes!T103/RES_hhdet_in_fec!T103)</f>
        <v>0.84765674255200962</v>
      </c>
      <c r="U103" s="45">
        <f>IF(RES_hhdet_in_tes!U103=0,"",RES_hhdet_in_tes!U103/RES_hhdet_in_fec!U103)</f>
        <v>0.86207595761955347</v>
      </c>
      <c r="V103" s="45">
        <f>IF(RES_hhdet_in_tes!V103=0,"",RES_hhdet_in_tes!V103/RES_hhdet_in_fec!V103)</f>
        <v>0.87407860927062708</v>
      </c>
      <c r="W103" s="45">
        <f>IF(RES_hhdet_in_tes!W103=0,"",RES_hhdet_in_tes!W103/RES_hhdet_in_fec!W103)</f>
        <v>0.883054870365092</v>
      </c>
      <c r="DA103" s="60" t="s">
        <v>3683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/>
      <c r="C105" s="119" t="str">
        <f>IF(RES_hhdet_in_tes!C105=0,"",RES_hhdet_in_tes!C105/RES_hhdet_in_fec!C105)</f>
        <v/>
      </c>
      <c r="D105" s="119" t="str">
        <f>IF(RES_hhdet_in_tes!D105=0,"",RES_hhdet_in_tes!D105/RES_hhdet_in_fec!D105)</f>
        <v/>
      </c>
      <c r="E105" s="119" t="str">
        <f>IF(RES_hhdet_in_tes!E105=0,"",RES_hhdet_in_tes!E105/RES_hhdet_in_fec!E105)</f>
        <v/>
      </c>
      <c r="F105" s="119" t="str">
        <f>IF(RES_hhdet_in_tes!F105=0,"",RES_hhdet_in_tes!F105/RES_hhdet_in_fec!F105)</f>
        <v/>
      </c>
      <c r="G105" s="119" t="str">
        <f>IF(RES_hhdet_in_tes!G105=0,"",RES_hhdet_in_tes!G105/RES_hhdet_in_fec!G105)</f>
        <v/>
      </c>
      <c r="H105" s="119" t="str">
        <f>IF(RES_hhdet_in_tes!H105=0,"",RES_hhdet_in_tes!H105/RES_hhdet_in_fec!H105)</f>
        <v/>
      </c>
      <c r="I105" s="119" t="str">
        <f>IF(RES_hhdet_in_tes!I105=0,"",RES_hhdet_in_tes!I105/RES_hhdet_in_fec!I105)</f>
        <v/>
      </c>
      <c r="J105" s="119" t="str">
        <f>IF(RES_hhdet_in_tes!J105=0,"",RES_hhdet_in_tes!J105/RES_hhdet_in_fec!J105)</f>
        <v/>
      </c>
      <c r="K105" s="119" t="str">
        <f>IF(RES_hhdet_in_tes!K105=0,"",RES_hhdet_in_tes!K105/RES_hhdet_in_fec!K105)</f>
        <v/>
      </c>
      <c r="L105" s="119" t="str">
        <f>IF(RES_hhdet_in_tes!L105=0,"",RES_hhdet_in_tes!L105/RES_hhdet_in_fec!L105)</f>
        <v/>
      </c>
      <c r="M105" s="119" t="str">
        <f>IF(RES_hhdet_in_tes!M105=0,"",RES_hhdet_in_tes!M105/RES_hhdet_in_fec!M105)</f>
        <v/>
      </c>
      <c r="N105" s="119" t="str">
        <f>IF(RES_hhdet_in_tes!N105=0,"",RES_hhdet_in_tes!N105/RES_hhdet_in_fec!N105)</f>
        <v/>
      </c>
      <c r="O105" s="119" t="str">
        <f>IF(RES_hhdet_in_tes!O105=0,"",RES_hhdet_in_tes!O105/RES_hhdet_in_fec!O105)</f>
        <v/>
      </c>
      <c r="P105" s="119" t="str">
        <f>IF(RES_hhdet_in_tes!P105=0,"",RES_hhdet_in_tes!P105/RES_hhdet_in_fec!P105)</f>
        <v/>
      </c>
      <c r="Q105" s="119" t="str">
        <f>IF(RES_hhdet_in_tes!Q105=0,"",RES_hhdet_in_tes!Q105/RES_hhdet_in_fec!Q105)</f>
        <v/>
      </c>
      <c r="R105" s="119" t="str">
        <f>IF(RES_hhdet_in_tes!R105=0,"",RES_hhdet_in_tes!R105/RES_hhdet_in_fec!R105)</f>
        <v/>
      </c>
      <c r="S105" s="119" t="str">
        <f>IF(RES_hhdet_in_tes!S105=0,"",RES_hhdet_in_tes!S105/RES_hhdet_in_fec!S105)</f>
        <v/>
      </c>
      <c r="T105" s="119" t="str">
        <f>IF(RES_hhdet_in_tes!T105=0,"",RES_hhdet_in_tes!T105/RES_hhdet_in_fec!T105)</f>
        <v/>
      </c>
      <c r="U105" s="119" t="str">
        <f>IF(RES_hhdet_in_tes!U105=0,"",RES_hhdet_in_tes!U105/RES_hhdet_in_fec!U105)</f>
        <v/>
      </c>
      <c r="V105" s="119" t="str">
        <f>IF(RES_hhdet_in_tes!V105=0,"",RES_hhdet_in_tes!V105/RES_hhdet_in_fec!V105)</f>
        <v/>
      </c>
      <c r="W105" s="119" t="str">
        <f>IF(RES_hhdet_in_tes!W105=0,"",RES_hhdet_in_tes!W105/RES_hhdet_in_fec!W105)</f>
        <v/>
      </c>
      <c r="DA105" s="129" t="s">
        <v>3684</v>
      </c>
    </row>
    <row r="106" spans="1:105" ht="12.95" customHeight="1" x14ac:dyDescent="0.25">
      <c r="A106" s="121" t="s">
        <v>57</v>
      </c>
      <c r="B106" s="124"/>
      <c r="C106" s="124" t="str">
        <f>IF(RES_hhdet_in_tes!C106=0,"",RES_hhdet_in_tes!C106/RES_hhdet_in_fec!C106)</f>
        <v/>
      </c>
      <c r="D106" s="124" t="str">
        <f>IF(RES_hhdet_in_tes!D106=0,"",RES_hhdet_in_tes!D106/RES_hhdet_in_fec!D106)</f>
        <v/>
      </c>
      <c r="E106" s="124" t="str">
        <f>IF(RES_hhdet_in_tes!E106=0,"",RES_hhdet_in_tes!E106/RES_hhdet_in_fec!E106)</f>
        <v/>
      </c>
      <c r="F106" s="124" t="str">
        <f>IF(RES_hhdet_in_tes!F106=0,"",RES_hhdet_in_tes!F106/RES_hhdet_in_fec!F106)</f>
        <v/>
      </c>
      <c r="G106" s="124" t="str">
        <f>IF(RES_hhdet_in_tes!G106=0,"",RES_hhdet_in_tes!G106/RES_hhdet_in_fec!G106)</f>
        <v/>
      </c>
      <c r="H106" s="124" t="str">
        <f>IF(RES_hhdet_in_tes!H106=0,"",RES_hhdet_in_tes!H106/RES_hhdet_in_fec!H106)</f>
        <v/>
      </c>
      <c r="I106" s="124" t="str">
        <f>IF(RES_hhdet_in_tes!I106=0,"",RES_hhdet_in_tes!I106/RES_hhdet_in_fec!I106)</f>
        <v/>
      </c>
      <c r="J106" s="124" t="str">
        <f>IF(RES_hhdet_in_tes!J106=0,"",RES_hhdet_in_tes!J106/RES_hhdet_in_fec!J106)</f>
        <v/>
      </c>
      <c r="K106" s="124" t="str">
        <f>IF(RES_hhdet_in_tes!K106=0,"",RES_hhdet_in_tes!K106/RES_hhdet_in_fec!K106)</f>
        <v/>
      </c>
      <c r="L106" s="124" t="str">
        <f>IF(RES_hhdet_in_tes!L106=0,"",RES_hhdet_in_tes!L106/RES_hhdet_in_fec!L106)</f>
        <v/>
      </c>
      <c r="M106" s="124" t="str">
        <f>IF(RES_hhdet_in_tes!M106=0,"",RES_hhdet_in_tes!M106/RES_hhdet_in_fec!M106)</f>
        <v/>
      </c>
      <c r="N106" s="124" t="str">
        <f>IF(RES_hhdet_in_tes!N106=0,"",RES_hhdet_in_tes!N106/RES_hhdet_in_fec!N106)</f>
        <v/>
      </c>
      <c r="O106" s="124" t="str">
        <f>IF(RES_hhdet_in_tes!O106=0,"",RES_hhdet_in_tes!O106/RES_hhdet_in_fec!O106)</f>
        <v/>
      </c>
      <c r="P106" s="124" t="str">
        <f>IF(RES_hhdet_in_tes!P106=0,"",RES_hhdet_in_tes!P106/RES_hhdet_in_fec!P106)</f>
        <v/>
      </c>
      <c r="Q106" s="124" t="str">
        <f>IF(RES_hhdet_in_tes!Q106=0,"",RES_hhdet_in_tes!Q106/RES_hhdet_in_fec!Q106)</f>
        <v/>
      </c>
      <c r="R106" s="124" t="str">
        <f>IF(RES_hhdet_in_tes!R106=0,"",RES_hhdet_in_tes!R106/RES_hhdet_in_fec!R106)</f>
        <v/>
      </c>
      <c r="S106" s="124" t="str">
        <f>IF(RES_hhdet_in_tes!S106=0,"",RES_hhdet_in_tes!S106/RES_hhdet_in_fec!S106)</f>
        <v/>
      </c>
      <c r="T106" s="124" t="str">
        <f>IF(RES_hhdet_in_tes!T106=0,"",RES_hhdet_in_tes!T106/RES_hhdet_in_fec!T106)</f>
        <v/>
      </c>
      <c r="U106" s="124" t="str">
        <f>IF(RES_hhdet_in_tes!U106=0,"",RES_hhdet_in_tes!U106/RES_hhdet_in_fec!U106)</f>
        <v/>
      </c>
      <c r="V106" s="124" t="str">
        <f>IF(RES_hhdet_in_tes!V106=0,"",RES_hhdet_in_tes!V106/RES_hhdet_in_fec!V106)</f>
        <v/>
      </c>
      <c r="W106" s="124" t="str">
        <f>IF(RES_hhdet_in_tes!W106=0,"",RES_hhdet_in_tes!W106/RES_hhdet_in_fec!W106)</f>
        <v/>
      </c>
      <c r="DA106" s="130" t="s">
        <v>3685</v>
      </c>
    </row>
    <row r="107" spans="1:105" ht="12" customHeight="1" x14ac:dyDescent="0.25">
      <c r="A107" s="97" t="s">
        <v>202</v>
      </c>
      <c r="B107" s="111"/>
      <c r="C107" s="111" t="str">
        <f>IF(RES_hhdet_in_tes!C107=0,"",RES_hhdet_in_tes!C107/RES_hhdet_in_fec!C107)</f>
        <v/>
      </c>
      <c r="D107" s="111" t="str">
        <f>IF(RES_hhdet_in_tes!D107=0,"",RES_hhdet_in_tes!D107/RES_hhdet_in_fec!D107)</f>
        <v/>
      </c>
      <c r="E107" s="111" t="str">
        <f>IF(RES_hhdet_in_tes!E107=0,"",RES_hhdet_in_tes!E107/RES_hhdet_in_fec!E107)</f>
        <v/>
      </c>
      <c r="F107" s="111" t="str">
        <f>IF(RES_hhdet_in_tes!F107=0,"",RES_hhdet_in_tes!F107/RES_hhdet_in_fec!F107)</f>
        <v/>
      </c>
      <c r="G107" s="111" t="str">
        <f>IF(RES_hhdet_in_tes!G107=0,"",RES_hhdet_in_tes!G107/RES_hhdet_in_fec!G107)</f>
        <v/>
      </c>
      <c r="H107" s="111" t="str">
        <f>IF(RES_hhdet_in_tes!H107=0,"",RES_hhdet_in_tes!H107/RES_hhdet_in_fec!H107)</f>
        <v/>
      </c>
      <c r="I107" s="111" t="str">
        <f>IF(RES_hhdet_in_tes!I107=0,"",RES_hhdet_in_tes!I107/RES_hhdet_in_fec!I107)</f>
        <v/>
      </c>
      <c r="J107" s="111" t="str">
        <f>IF(RES_hhdet_in_tes!J107=0,"",RES_hhdet_in_tes!J107/RES_hhdet_in_fec!J107)</f>
        <v/>
      </c>
      <c r="K107" s="111" t="str">
        <f>IF(RES_hhdet_in_tes!K107=0,"",RES_hhdet_in_tes!K107/RES_hhdet_in_fec!K107)</f>
        <v/>
      </c>
      <c r="L107" s="111" t="str">
        <f>IF(RES_hhdet_in_tes!L107=0,"",RES_hhdet_in_tes!L107/RES_hhdet_in_fec!L107)</f>
        <v/>
      </c>
      <c r="M107" s="111" t="str">
        <f>IF(RES_hhdet_in_tes!M107=0,"",RES_hhdet_in_tes!M107/RES_hhdet_in_fec!M107)</f>
        <v/>
      </c>
      <c r="N107" s="111" t="str">
        <f>IF(RES_hhdet_in_tes!N107=0,"",RES_hhdet_in_tes!N107/RES_hhdet_in_fec!N107)</f>
        <v/>
      </c>
      <c r="O107" s="111" t="str">
        <f>IF(RES_hhdet_in_tes!O107=0,"",RES_hhdet_in_tes!O107/RES_hhdet_in_fec!O107)</f>
        <v/>
      </c>
      <c r="P107" s="111" t="str">
        <f>IF(RES_hhdet_in_tes!P107=0,"",RES_hhdet_in_tes!P107/RES_hhdet_in_fec!P107)</f>
        <v/>
      </c>
      <c r="Q107" s="111" t="str">
        <f>IF(RES_hhdet_in_tes!Q107=0,"",RES_hhdet_in_tes!Q107/RES_hhdet_in_fec!Q107)</f>
        <v/>
      </c>
      <c r="R107" s="111" t="str">
        <f>IF(RES_hhdet_in_tes!R107=0,"",RES_hhdet_in_tes!R107/RES_hhdet_in_fec!R107)</f>
        <v/>
      </c>
      <c r="S107" s="111" t="str">
        <f>IF(RES_hhdet_in_tes!S107=0,"",RES_hhdet_in_tes!S107/RES_hhdet_in_fec!S107)</f>
        <v/>
      </c>
      <c r="T107" s="111" t="str">
        <f>IF(RES_hhdet_in_tes!T107=0,"",RES_hhdet_in_tes!T107/RES_hhdet_in_fec!T107)</f>
        <v/>
      </c>
      <c r="U107" s="111" t="str">
        <f>IF(RES_hhdet_in_tes!U107=0,"",RES_hhdet_in_tes!U107/RES_hhdet_in_fec!U107)</f>
        <v/>
      </c>
      <c r="V107" s="111" t="str">
        <f>IF(RES_hhdet_in_tes!V107=0,"",RES_hhdet_in_tes!V107/RES_hhdet_in_fec!V107)</f>
        <v/>
      </c>
      <c r="W107" s="111" t="str">
        <f>IF(RES_hhdet_in_tes!W107=0,"",RES_hhdet_in_tes!W107/RES_hhdet_in_fec!W107)</f>
        <v/>
      </c>
      <c r="DA107" s="63" t="s">
        <v>3686</v>
      </c>
    </row>
    <row r="108" spans="1:105" ht="12" customHeight="1" x14ac:dyDescent="0.25">
      <c r="A108" s="97" t="s">
        <v>53</v>
      </c>
      <c r="B108" s="111"/>
      <c r="C108" s="111" t="str">
        <f>IF(RES_hhdet_in_tes!C108=0,"",RES_hhdet_in_tes!C108/RES_hhdet_in_fec!C108)</f>
        <v/>
      </c>
      <c r="D108" s="111" t="str">
        <f>IF(RES_hhdet_in_tes!D108=0,"",RES_hhdet_in_tes!D108/RES_hhdet_in_fec!D108)</f>
        <v/>
      </c>
      <c r="E108" s="111" t="str">
        <f>IF(RES_hhdet_in_tes!E108=0,"",RES_hhdet_in_tes!E108/RES_hhdet_in_fec!E108)</f>
        <v/>
      </c>
      <c r="F108" s="111" t="str">
        <f>IF(RES_hhdet_in_tes!F108=0,"",RES_hhdet_in_tes!F108/RES_hhdet_in_fec!F108)</f>
        <v/>
      </c>
      <c r="G108" s="111" t="str">
        <f>IF(RES_hhdet_in_tes!G108=0,"",RES_hhdet_in_tes!G108/RES_hhdet_in_fec!G108)</f>
        <v/>
      </c>
      <c r="H108" s="111" t="str">
        <f>IF(RES_hhdet_in_tes!H108=0,"",RES_hhdet_in_tes!H108/RES_hhdet_in_fec!H108)</f>
        <v/>
      </c>
      <c r="I108" s="111" t="str">
        <f>IF(RES_hhdet_in_tes!I108=0,"",RES_hhdet_in_tes!I108/RES_hhdet_in_fec!I108)</f>
        <v/>
      </c>
      <c r="J108" s="111" t="str">
        <f>IF(RES_hhdet_in_tes!J108=0,"",RES_hhdet_in_tes!J108/RES_hhdet_in_fec!J108)</f>
        <v/>
      </c>
      <c r="K108" s="111" t="str">
        <f>IF(RES_hhdet_in_tes!K108=0,"",RES_hhdet_in_tes!K108/RES_hhdet_in_fec!K108)</f>
        <v/>
      </c>
      <c r="L108" s="111" t="str">
        <f>IF(RES_hhdet_in_tes!L108=0,"",RES_hhdet_in_tes!L108/RES_hhdet_in_fec!L108)</f>
        <v/>
      </c>
      <c r="M108" s="111" t="str">
        <f>IF(RES_hhdet_in_tes!M108=0,"",RES_hhdet_in_tes!M108/RES_hhdet_in_fec!M108)</f>
        <v/>
      </c>
      <c r="N108" s="111" t="str">
        <f>IF(RES_hhdet_in_tes!N108=0,"",RES_hhdet_in_tes!N108/RES_hhdet_in_fec!N108)</f>
        <v/>
      </c>
      <c r="O108" s="111" t="str">
        <f>IF(RES_hhdet_in_tes!O108=0,"",RES_hhdet_in_tes!O108/RES_hhdet_in_fec!O108)</f>
        <v/>
      </c>
      <c r="P108" s="111" t="str">
        <f>IF(RES_hhdet_in_tes!P108=0,"",RES_hhdet_in_tes!P108/RES_hhdet_in_fec!P108)</f>
        <v/>
      </c>
      <c r="Q108" s="111" t="str">
        <f>IF(RES_hhdet_in_tes!Q108=0,"",RES_hhdet_in_tes!Q108/RES_hhdet_in_fec!Q108)</f>
        <v/>
      </c>
      <c r="R108" s="111" t="str">
        <f>IF(RES_hhdet_in_tes!R108=0,"",RES_hhdet_in_tes!R108/RES_hhdet_in_fec!R108)</f>
        <v/>
      </c>
      <c r="S108" s="111" t="str">
        <f>IF(RES_hhdet_in_tes!S108=0,"",RES_hhdet_in_tes!S108/RES_hhdet_in_fec!S108)</f>
        <v/>
      </c>
      <c r="T108" s="111" t="str">
        <f>IF(RES_hhdet_in_tes!T108=0,"",RES_hhdet_in_tes!T108/RES_hhdet_in_fec!T108)</f>
        <v/>
      </c>
      <c r="U108" s="111" t="str">
        <f>IF(RES_hhdet_in_tes!U108=0,"",RES_hhdet_in_tes!U108/RES_hhdet_in_fec!U108)</f>
        <v/>
      </c>
      <c r="V108" s="111" t="str">
        <f>IF(RES_hhdet_in_tes!V108=0,"",RES_hhdet_in_tes!V108/RES_hhdet_in_fec!V108)</f>
        <v/>
      </c>
      <c r="W108" s="111" t="str">
        <f>IF(RES_hhdet_in_tes!W108=0,"",RES_hhdet_in_tes!W108/RES_hhdet_in_fec!W108)</f>
        <v/>
      </c>
      <c r="DA108" s="63" t="s">
        <v>3687</v>
      </c>
    </row>
    <row r="109" spans="1:105" ht="12.95" customHeight="1" x14ac:dyDescent="0.25">
      <c r="A109" s="121" t="s">
        <v>92</v>
      </c>
      <c r="B109" s="124"/>
      <c r="C109" s="124" t="str">
        <f>IF(RES_hhdet_in_tes!C109=0,"",RES_hhdet_in_tes!C109/RES_hhdet_in_fec!C109)</f>
        <v/>
      </c>
      <c r="D109" s="124" t="str">
        <f>IF(RES_hhdet_in_tes!D109=0,"",RES_hhdet_in_tes!D109/RES_hhdet_in_fec!D109)</f>
        <v/>
      </c>
      <c r="E109" s="124" t="str">
        <f>IF(RES_hhdet_in_tes!E109=0,"",RES_hhdet_in_tes!E109/RES_hhdet_in_fec!E109)</f>
        <v/>
      </c>
      <c r="F109" s="124" t="str">
        <f>IF(RES_hhdet_in_tes!F109=0,"",RES_hhdet_in_tes!F109/RES_hhdet_in_fec!F109)</f>
        <v/>
      </c>
      <c r="G109" s="124" t="str">
        <f>IF(RES_hhdet_in_tes!G109=0,"",RES_hhdet_in_tes!G109/RES_hhdet_in_fec!G109)</f>
        <v/>
      </c>
      <c r="H109" s="124" t="str">
        <f>IF(RES_hhdet_in_tes!H109=0,"",RES_hhdet_in_tes!H109/RES_hhdet_in_fec!H109)</f>
        <v/>
      </c>
      <c r="I109" s="124" t="str">
        <f>IF(RES_hhdet_in_tes!I109=0,"",RES_hhdet_in_tes!I109/RES_hhdet_in_fec!I109)</f>
        <v/>
      </c>
      <c r="J109" s="124" t="str">
        <f>IF(RES_hhdet_in_tes!J109=0,"",RES_hhdet_in_tes!J109/RES_hhdet_in_fec!J109)</f>
        <v/>
      </c>
      <c r="K109" s="124" t="str">
        <f>IF(RES_hhdet_in_tes!K109=0,"",RES_hhdet_in_tes!K109/RES_hhdet_in_fec!K109)</f>
        <v/>
      </c>
      <c r="L109" s="124" t="str">
        <f>IF(RES_hhdet_in_tes!L109=0,"",RES_hhdet_in_tes!L109/RES_hhdet_in_fec!L109)</f>
        <v/>
      </c>
      <c r="M109" s="124" t="str">
        <f>IF(RES_hhdet_in_tes!M109=0,"",RES_hhdet_in_tes!M109/RES_hhdet_in_fec!M109)</f>
        <v/>
      </c>
      <c r="N109" s="124" t="str">
        <f>IF(RES_hhdet_in_tes!N109=0,"",RES_hhdet_in_tes!N109/RES_hhdet_in_fec!N109)</f>
        <v/>
      </c>
      <c r="O109" s="124" t="str">
        <f>IF(RES_hhdet_in_tes!O109=0,"",RES_hhdet_in_tes!O109/RES_hhdet_in_fec!O109)</f>
        <v/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 t="str">
        <f>IF(RES_hhdet_in_tes!R109=0,"",RES_hhdet_in_tes!R109/RES_hhdet_in_fec!R109)</f>
        <v/>
      </c>
      <c r="S109" s="124" t="str">
        <f>IF(RES_hhdet_in_tes!S109=0,"",RES_hhdet_in_tes!S109/RES_hhdet_in_fec!S109)</f>
        <v/>
      </c>
      <c r="T109" s="124" t="str">
        <f>IF(RES_hhdet_in_tes!T109=0,"",RES_hhdet_in_tes!T109/RES_hhdet_in_fec!T109)</f>
        <v/>
      </c>
      <c r="U109" s="124" t="str">
        <f>IF(RES_hhdet_in_tes!U109=0,"",RES_hhdet_in_tes!U109/RES_hhdet_in_fec!U109)</f>
        <v/>
      </c>
      <c r="V109" s="124" t="str">
        <f>IF(RES_hhdet_in_tes!V109=0,"",RES_hhdet_in_tes!V109/RES_hhdet_in_fec!V109)</f>
        <v/>
      </c>
      <c r="W109" s="124" t="str">
        <f>IF(RES_hhdet_in_tes!W109=0,"",RES_hhdet_in_tes!W109/RES_hhdet_in_fec!W109)</f>
        <v/>
      </c>
      <c r="DA109" s="130" t="s">
        <v>3688</v>
      </c>
    </row>
    <row r="110" spans="1:105" ht="12" customHeight="1" x14ac:dyDescent="0.25">
      <c r="A110" s="97" t="s">
        <v>53</v>
      </c>
      <c r="B110" s="111"/>
      <c r="C110" s="111" t="str">
        <f>IF(RES_hhdet_in_tes!C110=0,"",RES_hhdet_in_tes!C110/RES_hhdet_in_fec!C110)</f>
        <v/>
      </c>
      <c r="D110" s="111" t="str">
        <f>IF(RES_hhdet_in_tes!D110=0,"",RES_hhdet_in_tes!D110/RES_hhdet_in_fec!D110)</f>
        <v/>
      </c>
      <c r="E110" s="111" t="str">
        <f>IF(RES_hhdet_in_tes!E110=0,"",RES_hhdet_in_tes!E110/RES_hhdet_in_fec!E110)</f>
        <v/>
      </c>
      <c r="F110" s="111" t="str">
        <f>IF(RES_hhdet_in_tes!F110=0,"",RES_hhdet_in_tes!F110/RES_hhdet_in_fec!F110)</f>
        <v/>
      </c>
      <c r="G110" s="111" t="str">
        <f>IF(RES_hhdet_in_tes!G110=0,"",RES_hhdet_in_tes!G110/RES_hhdet_in_fec!G110)</f>
        <v/>
      </c>
      <c r="H110" s="111" t="str">
        <f>IF(RES_hhdet_in_tes!H110=0,"",RES_hhdet_in_tes!H110/RES_hhdet_in_fec!H110)</f>
        <v/>
      </c>
      <c r="I110" s="111" t="str">
        <f>IF(RES_hhdet_in_tes!I110=0,"",RES_hhdet_in_tes!I110/RES_hhdet_in_fec!I110)</f>
        <v/>
      </c>
      <c r="J110" s="111" t="str">
        <f>IF(RES_hhdet_in_tes!J110=0,"",RES_hhdet_in_tes!J110/RES_hhdet_in_fec!J110)</f>
        <v/>
      </c>
      <c r="K110" s="111" t="str">
        <f>IF(RES_hhdet_in_tes!K110=0,"",RES_hhdet_in_tes!K110/RES_hhdet_in_fec!K110)</f>
        <v/>
      </c>
      <c r="L110" s="111" t="str">
        <f>IF(RES_hhdet_in_tes!L110=0,"",RES_hhdet_in_tes!L110/RES_hhdet_in_fec!L110)</f>
        <v/>
      </c>
      <c r="M110" s="111" t="str">
        <f>IF(RES_hhdet_in_tes!M110=0,"",RES_hhdet_in_tes!M110/RES_hhdet_in_fec!M110)</f>
        <v/>
      </c>
      <c r="N110" s="111" t="str">
        <f>IF(RES_hhdet_in_tes!N110=0,"",RES_hhdet_in_tes!N110/RES_hhdet_in_fec!N110)</f>
        <v/>
      </c>
      <c r="O110" s="111" t="str">
        <f>IF(RES_hhdet_in_tes!O110=0,"",RES_hhdet_in_tes!O110/RES_hhdet_in_fec!O110)</f>
        <v/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 t="str">
        <f>IF(RES_hhdet_in_tes!R110=0,"",RES_hhdet_in_tes!R110/RES_hhdet_in_fec!R110)</f>
        <v/>
      </c>
      <c r="S110" s="111" t="str">
        <f>IF(RES_hhdet_in_tes!S110=0,"",RES_hhdet_in_tes!S110/RES_hhdet_in_fec!S110)</f>
        <v/>
      </c>
      <c r="T110" s="111" t="str">
        <f>IF(RES_hhdet_in_tes!T110=0,"",RES_hhdet_in_tes!T110/RES_hhdet_in_fec!T110)</f>
        <v/>
      </c>
      <c r="U110" s="111" t="str">
        <f>IF(RES_hhdet_in_tes!U110=0,"",RES_hhdet_in_tes!U110/RES_hhdet_in_fec!U110)</f>
        <v/>
      </c>
      <c r="V110" s="111" t="str">
        <f>IF(RES_hhdet_in_tes!V110=0,"",RES_hhdet_in_tes!V110/RES_hhdet_in_fec!V110)</f>
        <v/>
      </c>
      <c r="W110" s="111" t="str">
        <f>IF(RES_hhdet_in_tes!W110=0,"",RES_hhdet_in_tes!W110/RES_hhdet_in_fec!W110)</f>
        <v/>
      </c>
      <c r="DA110" s="63" t="s">
        <v>3689</v>
      </c>
    </row>
    <row r="111" spans="1:105" ht="12" customHeight="1" x14ac:dyDescent="0.25">
      <c r="A111" s="121" t="s">
        <v>55</v>
      </c>
      <c r="B111" s="124"/>
      <c r="C111" s="124" t="str">
        <f>IF(RES_hhdet_in_tes!C111=0,"",RES_hhdet_in_tes!C111/RES_hhdet_in_fec!C111)</f>
        <v/>
      </c>
      <c r="D111" s="124" t="str">
        <f>IF(RES_hhdet_in_tes!D111=0,"",RES_hhdet_in_tes!D111/RES_hhdet_in_fec!D111)</f>
        <v/>
      </c>
      <c r="E111" s="124" t="str">
        <f>IF(RES_hhdet_in_tes!E111=0,"",RES_hhdet_in_tes!E111/RES_hhdet_in_fec!E111)</f>
        <v/>
      </c>
      <c r="F111" s="124" t="str">
        <f>IF(RES_hhdet_in_tes!F111=0,"",RES_hhdet_in_tes!F111/RES_hhdet_in_fec!F111)</f>
        <v/>
      </c>
      <c r="G111" s="124" t="str">
        <f>IF(RES_hhdet_in_tes!G111=0,"",RES_hhdet_in_tes!G111/RES_hhdet_in_fec!G111)</f>
        <v/>
      </c>
      <c r="H111" s="124" t="str">
        <f>IF(RES_hhdet_in_tes!H111=0,"",RES_hhdet_in_tes!H111/RES_hhdet_in_fec!H111)</f>
        <v/>
      </c>
      <c r="I111" s="124" t="str">
        <f>IF(RES_hhdet_in_tes!I111=0,"",RES_hhdet_in_tes!I111/RES_hhdet_in_fec!I111)</f>
        <v/>
      </c>
      <c r="J111" s="124" t="str">
        <f>IF(RES_hhdet_in_tes!J111=0,"",RES_hhdet_in_tes!J111/RES_hhdet_in_fec!J111)</f>
        <v/>
      </c>
      <c r="K111" s="124" t="str">
        <f>IF(RES_hhdet_in_tes!K111=0,"",RES_hhdet_in_tes!K111/RES_hhdet_in_fec!K111)</f>
        <v/>
      </c>
      <c r="L111" s="124" t="str">
        <f>IF(RES_hhdet_in_tes!L111=0,"",RES_hhdet_in_tes!L111/RES_hhdet_in_fec!L111)</f>
        <v/>
      </c>
      <c r="M111" s="124" t="str">
        <f>IF(RES_hhdet_in_tes!M111=0,"",RES_hhdet_in_tes!M111/RES_hhdet_in_fec!M111)</f>
        <v/>
      </c>
      <c r="N111" s="124" t="str">
        <f>IF(RES_hhdet_in_tes!N111=0,"",RES_hhdet_in_tes!N111/RES_hhdet_in_fec!N111)</f>
        <v/>
      </c>
      <c r="O111" s="124" t="str">
        <f>IF(RES_hhdet_in_tes!O111=0,"",RES_hhdet_in_tes!O111/RES_hhdet_in_fec!O111)</f>
        <v/>
      </c>
      <c r="P111" s="124" t="str">
        <f>IF(RES_hhdet_in_tes!P111=0,"",RES_hhdet_in_tes!P111/RES_hhdet_in_fec!P111)</f>
        <v/>
      </c>
      <c r="Q111" s="124" t="str">
        <f>IF(RES_hhdet_in_tes!Q111=0,"",RES_hhdet_in_tes!Q111/RES_hhdet_in_fec!Q111)</f>
        <v/>
      </c>
      <c r="R111" s="124" t="str">
        <f>IF(RES_hhdet_in_tes!R111=0,"",RES_hhdet_in_tes!R111/RES_hhdet_in_fec!R111)</f>
        <v/>
      </c>
      <c r="S111" s="124" t="str">
        <f>IF(RES_hhdet_in_tes!S111=0,"",RES_hhdet_in_tes!S111/RES_hhdet_in_fec!S111)</f>
        <v/>
      </c>
      <c r="T111" s="124" t="str">
        <f>IF(RES_hhdet_in_tes!T111=0,"",RES_hhdet_in_tes!T111/RES_hhdet_in_fec!T111)</f>
        <v/>
      </c>
      <c r="U111" s="124" t="str">
        <f>IF(RES_hhdet_in_tes!U111=0,"",RES_hhdet_in_tes!U111/RES_hhdet_in_fec!U111)</f>
        <v/>
      </c>
      <c r="V111" s="124" t="str">
        <f>IF(RES_hhdet_in_tes!V111=0,"",RES_hhdet_in_tes!V111/RES_hhdet_in_fec!V111)</f>
        <v/>
      </c>
      <c r="W111" s="124" t="str">
        <f>IF(RES_hhdet_in_tes!W111=0,"",RES_hhdet_in_tes!W111/RES_hhdet_in_fec!W111)</f>
        <v/>
      </c>
      <c r="DA111" s="130" t="s">
        <v>3690</v>
      </c>
    </row>
    <row r="112" spans="1:105" ht="12" customHeight="1" x14ac:dyDescent="0.25">
      <c r="A112" s="97" t="s">
        <v>130</v>
      </c>
      <c r="B112" s="111"/>
      <c r="C112" s="111" t="str">
        <f>IF(RES_hhdet_in_tes!C112=0,"",RES_hhdet_in_tes!C112/RES_hhdet_in_fec!C112)</f>
        <v/>
      </c>
      <c r="D112" s="111" t="str">
        <f>IF(RES_hhdet_in_tes!D112=0,"",RES_hhdet_in_tes!D112/RES_hhdet_in_fec!D112)</f>
        <v/>
      </c>
      <c r="E112" s="111" t="str">
        <f>IF(RES_hhdet_in_tes!E112=0,"",RES_hhdet_in_tes!E112/RES_hhdet_in_fec!E112)</f>
        <v/>
      </c>
      <c r="F112" s="111" t="str">
        <f>IF(RES_hhdet_in_tes!F112=0,"",RES_hhdet_in_tes!F112/RES_hhdet_in_fec!F112)</f>
        <v/>
      </c>
      <c r="G112" s="111" t="str">
        <f>IF(RES_hhdet_in_tes!G112=0,"",RES_hhdet_in_tes!G112/RES_hhdet_in_fec!G112)</f>
        <v/>
      </c>
      <c r="H112" s="111" t="str">
        <f>IF(RES_hhdet_in_tes!H112=0,"",RES_hhdet_in_tes!H112/RES_hhdet_in_fec!H112)</f>
        <v/>
      </c>
      <c r="I112" s="111" t="str">
        <f>IF(RES_hhdet_in_tes!I112=0,"",RES_hhdet_in_tes!I112/RES_hhdet_in_fec!I112)</f>
        <v/>
      </c>
      <c r="J112" s="111" t="str">
        <f>IF(RES_hhdet_in_tes!J112=0,"",RES_hhdet_in_tes!J112/RES_hhdet_in_fec!J112)</f>
        <v/>
      </c>
      <c r="K112" s="111" t="str">
        <f>IF(RES_hhdet_in_tes!K112=0,"",RES_hhdet_in_tes!K112/RES_hhdet_in_fec!K112)</f>
        <v/>
      </c>
      <c r="L112" s="111" t="str">
        <f>IF(RES_hhdet_in_tes!L112=0,"",RES_hhdet_in_tes!L112/RES_hhdet_in_fec!L112)</f>
        <v/>
      </c>
      <c r="M112" s="111" t="str">
        <f>IF(RES_hhdet_in_tes!M112=0,"",RES_hhdet_in_tes!M112/RES_hhdet_in_fec!M112)</f>
        <v/>
      </c>
      <c r="N112" s="111" t="str">
        <f>IF(RES_hhdet_in_tes!N112=0,"",RES_hhdet_in_tes!N112/RES_hhdet_in_fec!N112)</f>
        <v/>
      </c>
      <c r="O112" s="111" t="str">
        <f>IF(RES_hhdet_in_tes!O112=0,"",RES_hhdet_in_tes!O112/RES_hhdet_in_fec!O112)</f>
        <v/>
      </c>
      <c r="P112" s="111" t="str">
        <f>IF(RES_hhdet_in_tes!P112=0,"",RES_hhdet_in_tes!P112/RES_hhdet_in_fec!P112)</f>
        <v/>
      </c>
      <c r="Q112" s="111" t="str">
        <f>IF(RES_hhdet_in_tes!Q112=0,"",RES_hhdet_in_tes!Q112/RES_hhdet_in_fec!Q112)</f>
        <v/>
      </c>
      <c r="R112" s="111" t="str">
        <f>IF(RES_hhdet_in_tes!R112=0,"",RES_hhdet_in_tes!R112/RES_hhdet_in_fec!R112)</f>
        <v/>
      </c>
      <c r="S112" s="111" t="str">
        <f>IF(RES_hhdet_in_tes!S112=0,"",RES_hhdet_in_tes!S112/RES_hhdet_in_fec!S112)</f>
        <v/>
      </c>
      <c r="T112" s="111" t="str">
        <f>IF(RES_hhdet_in_tes!T112=0,"",RES_hhdet_in_tes!T112/RES_hhdet_in_fec!T112)</f>
        <v/>
      </c>
      <c r="U112" s="111" t="str">
        <f>IF(RES_hhdet_in_tes!U112=0,"",RES_hhdet_in_tes!U112/RES_hhdet_in_fec!U112)</f>
        <v/>
      </c>
      <c r="V112" s="111" t="str">
        <f>IF(RES_hhdet_in_tes!V112=0,"",RES_hhdet_in_tes!V112/RES_hhdet_in_fec!V112)</f>
        <v/>
      </c>
      <c r="W112" s="111" t="str">
        <f>IF(RES_hhdet_in_tes!W112=0,"",RES_hhdet_in_tes!W112/RES_hhdet_in_fec!W112)</f>
        <v/>
      </c>
      <c r="DA112" s="63" t="s">
        <v>3691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 t="str">
        <f>IF(RES_hhdet_in_tes!W113=0,"",RES_hhdet_in_tes!W113/RES_hhdet_in_fec!W113)</f>
        <v/>
      </c>
      <c r="DA113" s="63" t="s">
        <v>3692</v>
      </c>
    </row>
    <row r="114" spans="1:105" ht="12" customHeight="1" x14ac:dyDescent="0.25">
      <c r="A114" s="100" t="s">
        <v>202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 t="str">
        <f>IF(RES_hhdet_in_tes!W114=0,"",RES_hhdet_in_tes!W114/RES_hhdet_in_fec!W114)</f>
        <v/>
      </c>
      <c r="DA114" s="131" t="s">
        <v>3693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 t="str">
        <f>IF(RES_hhdet_in_tes!W115=0,"",RES_hhdet_in_tes!W115/RES_hhdet_in_fec!W115)</f>
        <v/>
      </c>
      <c r="DA115" s="132" t="s">
        <v>3694</v>
      </c>
    </row>
    <row r="116" spans="1:105" ht="12" customHeight="1" x14ac:dyDescent="0.25">
      <c r="A116" s="106" t="s">
        <v>122</v>
      </c>
      <c r="B116" s="112"/>
      <c r="C116" s="112" t="str">
        <f>IF(RES_hhdet_in_tes!C116=0,"",RES_hhdet_in_tes!C116/RES_hhdet_in_fec!C116)</f>
        <v/>
      </c>
      <c r="D116" s="112" t="str">
        <f>IF(RES_hhdet_in_tes!D116=0,"",RES_hhdet_in_tes!D116/RES_hhdet_in_fec!D116)</f>
        <v/>
      </c>
      <c r="E116" s="112" t="str">
        <f>IF(RES_hhdet_in_tes!E116=0,"",RES_hhdet_in_tes!E116/RES_hhdet_in_fec!E116)</f>
        <v/>
      </c>
      <c r="F116" s="112" t="str">
        <f>IF(RES_hhdet_in_tes!F116=0,"",RES_hhdet_in_tes!F116/RES_hhdet_in_fec!F116)</f>
        <v/>
      </c>
      <c r="G116" s="112" t="str">
        <f>IF(RES_hhdet_in_tes!G116=0,"",RES_hhdet_in_tes!G116/RES_hhdet_in_fec!G116)</f>
        <v/>
      </c>
      <c r="H116" s="112" t="str">
        <f>IF(RES_hhdet_in_tes!H116=0,"",RES_hhdet_in_tes!H116/RES_hhdet_in_fec!H116)</f>
        <v/>
      </c>
      <c r="I116" s="112" t="str">
        <f>IF(RES_hhdet_in_tes!I116=0,"",RES_hhdet_in_tes!I116/RES_hhdet_in_fec!I116)</f>
        <v/>
      </c>
      <c r="J116" s="112" t="str">
        <f>IF(RES_hhdet_in_tes!J116=0,"",RES_hhdet_in_tes!J116/RES_hhdet_in_fec!J116)</f>
        <v/>
      </c>
      <c r="K116" s="112" t="str">
        <f>IF(RES_hhdet_in_tes!K116=0,"",RES_hhdet_in_tes!K116/RES_hhdet_in_fec!K116)</f>
        <v/>
      </c>
      <c r="L116" s="112" t="str">
        <f>IF(RES_hhdet_in_tes!L116=0,"",RES_hhdet_in_tes!L116/RES_hhdet_in_fec!L116)</f>
        <v/>
      </c>
      <c r="M116" s="112" t="str">
        <f>IF(RES_hhdet_in_tes!M116=0,"",RES_hhdet_in_tes!M116/RES_hhdet_in_fec!M116)</f>
        <v/>
      </c>
      <c r="N116" s="112" t="str">
        <f>IF(RES_hhdet_in_tes!N116=0,"",RES_hhdet_in_tes!N116/RES_hhdet_in_fec!N116)</f>
        <v/>
      </c>
      <c r="O116" s="112" t="str">
        <f>IF(RES_hhdet_in_tes!O116=0,"",RES_hhdet_in_tes!O116/RES_hhdet_in_fec!O116)</f>
        <v/>
      </c>
      <c r="P116" s="112" t="str">
        <f>IF(RES_hhdet_in_tes!P116=0,"",RES_hhdet_in_tes!P116/RES_hhdet_in_fec!P116)</f>
        <v/>
      </c>
      <c r="Q116" s="112" t="str">
        <f>IF(RES_hhdet_in_tes!Q116=0,"",RES_hhdet_in_tes!Q116/RES_hhdet_in_fec!Q116)</f>
        <v/>
      </c>
      <c r="R116" s="112" t="str">
        <f>IF(RES_hhdet_in_tes!R116=0,"",RES_hhdet_in_tes!R116/RES_hhdet_in_fec!R116)</f>
        <v/>
      </c>
      <c r="S116" s="112" t="str">
        <f>IF(RES_hhdet_in_tes!S116=0,"",RES_hhdet_in_tes!S116/RES_hhdet_in_fec!S116)</f>
        <v/>
      </c>
      <c r="T116" s="112" t="str">
        <f>IF(RES_hhdet_in_tes!T116=0,"",RES_hhdet_in_tes!T116/RES_hhdet_in_fec!T116)</f>
        <v/>
      </c>
      <c r="U116" s="112" t="str">
        <f>IF(RES_hhdet_in_tes!U116=0,"",RES_hhdet_in_tes!U116/RES_hhdet_in_fec!U116)</f>
        <v/>
      </c>
      <c r="V116" s="112" t="str">
        <f>IF(RES_hhdet_in_tes!V116=0,"",RES_hhdet_in_tes!V116/RES_hhdet_in_fec!V116)</f>
        <v/>
      </c>
      <c r="W116" s="112" t="str">
        <f>IF(RES_hhdet_in_tes!W116=0,"",RES_hhdet_in_tes!W116/RES_hhdet_in_fec!W116)</f>
        <v/>
      </c>
      <c r="DA116" s="131" t="s">
        <v>3695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 t="str">
        <f>IF(RES_hhdet_in_tes!F117=0,"",RES_hhdet_in_tes!F117/RES_hhdet_in_fec!F117)</f>
        <v/>
      </c>
      <c r="G117" s="113" t="str">
        <f>IF(RES_hhdet_in_tes!G117=0,"",RES_hhdet_in_tes!G117/RES_hhdet_in_fec!G117)</f>
        <v/>
      </c>
      <c r="H117" s="113" t="str">
        <f>IF(RES_hhdet_in_tes!H117=0,"",RES_hhdet_in_tes!H117/RES_hhdet_in_fec!H117)</f>
        <v/>
      </c>
      <c r="I117" s="113" t="str">
        <f>IF(RES_hhdet_in_tes!I117=0,"",RES_hhdet_in_tes!I117/RES_hhdet_in_fec!I117)</f>
        <v/>
      </c>
      <c r="J117" s="113" t="str">
        <f>IF(RES_hhdet_in_tes!J117=0,"",RES_hhdet_in_tes!J117/RES_hhdet_in_fec!J117)</f>
        <v/>
      </c>
      <c r="K117" s="113" t="str">
        <f>IF(RES_hhdet_in_tes!K117=0,"",RES_hhdet_in_tes!K117/RES_hhdet_in_fec!K117)</f>
        <v/>
      </c>
      <c r="L117" s="113" t="str">
        <f>IF(RES_hhdet_in_tes!L117=0,"",RES_hhdet_in_tes!L117/RES_hhdet_in_fec!L117)</f>
        <v/>
      </c>
      <c r="M117" s="113" t="str">
        <f>IF(RES_hhdet_in_tes!M117=0,"",RES_hhdet_in_tes!M117/RES_hhdet_in_fec!M117)</f>
        <v/>
      </c>
      <c r="N117" s="113" t="str">
        <f>IF(RES_hhdet_in_tes!N117=0,"",RES_hhdet_in_tes!N117/RES_hhdet_in_fec!N117)</f>
        <v/>
      </c>
      <c r="O117" s="113" t="str">
        <f>IF(RES_hhdet_in_tes!O117=0,"",RES_hhdet_in_tes!O117/RES_hhdet_in_fec!O117)</f>
        <v/>
      </c>
      <c r="P117" s="113" t="str">
        <f>IF(RES_hhdet_in_tes!P117=0,"",RES_hhdet_in_tes!P117/RES_hhdet_in_fec!P117)</f>
        <v/>
      </c>
      <c r="Q117" s="113" t="str">
        <f>IF(RES_hhdet_in_tes!Q117=0,"",RES_hhdet_in_tes!Q117/RES_hhdet_in_fec!Q117)</f>
        <v/>
      </c>
      <c r="R117" s="113" t="str">
        <f>IF(RES_hhdet_in_tes!R117=0,"",RES_hhdet_in_tes!R117/RES_hhdet_in_fec!R117)</f>
        <v/>
      </c>
      <c r="S117" s="113" t="str">
        <f>IF(RES_hhdet_in_tes!S117=0,"",RES_hhdet_in_tes!S117/RES_hhdet_in_fec!S117)</f>
        <v/>
      </c>
      <c r="T117" s="113" t="str">
        <f>IF(RES_hhdet_in_tes!T117=0,"",RES_hhdet_in_tes!T117/RES_hhdet_in_fec!T117)</f>
        <v/>
      </c>
      <c r="U117" s="113" t="str">
        <f>IF(RES_hhdet_in_tes!U117=0,"",RES_hhdet_in_tes!U117/RES_hhdet_in_fec!U117)</f>
        <v/>
      </c>
      <c r="V117" s="113" t="str">
        <f>IF(RES_hhdet_in_tes!V117=0,"",RES_hhdet_in_tes!V117/RES_hhdet_in_fec!V117)</f>
        <v/>
      </c>
      <c r="W117" s="113" t="str">
        <f>IF(RES_hhdet_in_tes!W117=0,"",RES_hhdet_in_tes!W117/RES_hhdet_in_fec!W117)</f>
        <v/>
      </c>
      <c r="DA117" s="132" t="s">
        <v>3696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 t="str">
        <f>IF(RES_hhdet_in_tes!F118=0,"",RES_hhdet_in_tes!F118/RES_hhdet_in_fec!F118)</f>
        <v/>
      </c>
      <c r="G118" s="111" t="str">
        <f>IF(RES_hhdet_in_tes!G118=0,"",RES_hhdet_in_tes!G118/RES_hhdet_in_fec!G118)</f>
        <v/>
      </c>
      <c r="H118" s="111" t="str">
        <f>IF(RES_hhdet_in_tes!H118=0,"",RES_hhdet_in_tes!H118/RES_hhdet_in_fec!H118)</f>
        <v/>
      </c>
      <c r="I118" s="111" t="str">
        <f>IF(RES_hhdet_in_tes!I118=0,"",RES_hhdet_in_tes!I118/RES_hhdet_in_fec!I118)</f>
        <v/>
      </c>
      <c r="J118" s="111" t="str">
        <f>IF(RES_hhdet_in_tes!J118=0,"",RES_hhdet_in_tes!J118/RES_hhdet_in_fec!J118)</f>
        <v/>
      </c>
      <c r="K118" s="111" t="str">
        <f>IF(RES_hhdet_in_tes!K118=0,"",RES_hhdet_in_tes!K118/RES_hhdet_in_fec!K118)</f>
        <v/>
      </c>
      <c r="L118" s="111" t="str">
        <f>IF(RES_hhdet_in_tes!L118=0,"",RES_hhdet_in_tes!L118/RES_hhdet_in_fec!L118)</f>
        <v/>
      </c>
      <c r="M118" s="111" t="str">
        <f>IF(RES_hhdet_in_tes!M118=0,"",RES_hhdet_in_tes!M118/RES_hhdet_in_fec!M118)</f>
        <v/>
      </c>
      <c r="N118" s="111" t="str">
        <f>IF(RES_hhdet_in_tes!N118=0,"",RES_hhdet_in_tes!N118/RES_hhdet_in_fec!N118)</f>
        <v/>
      </c>
      <c r="O118" s="111" t="str">
        <f>IF(RES_hhdet_in_tes!O118=0,"",RES_hhdet_in_tes!O118/RES_hhdet_in_fec!O118)</f>
        <v/>
      </c>
      <c r="P118" s="111" t="str">
        <f>IF(RES_hhdet_in_tes!P118=0,"",RES_hhdet_in_tes!P118/RES_hhdet_in_fec!P118)</f>
        <v/>
      </c>
      <c r="Q118" s="111" t="str">
        <f>IF(RES_hhdet_in_tes!Q118=0,"",RES_hhdet_in_tes!Q118/RES_hhdet_in_fec!Q118)</f>
        <v/>
      </c>
      <c r="R118" s="111" t="str">
        <f>IF(RES_hhdet_in_tes!R118=0,"",RES_hhdet_in_tes!R118/RES_hhdet_in_fec!R118)</f>
        <v/>
      </c>
      <c r="S118" s="111" t="str">
        <f>IF(RES_hhdet_in_tes!S118=0,"",RES_hhdet_in_tes!S118/RES_hhdet_in_fec!S118)</f>
        <v/>
      </c>
      <c r="T118" s="111" t="str">
        <f>IF(RES_hhdet_in_tes!T118=0,"",RES_hhdet_in_tes!T118/RES_hhdet_in_fec!T118)</f>
        <v/>
      </c>
      <c r="U118" s="111" t="str">
        <f>IF(RES_hhdet_in_tes!U118=0,"",RES_hhdet_in_tes!U118/RES_hhdet_in_fec!U118)</f>
        <v/>
      </c>
      <c r="V118" s="111" t="str">
        <f>IF(RES_hhdet_in_tes!V118=0,"",RES_hhdet_in_tes!V118/RES_hhdet_in_fec!V118)</f>
        <v/>
      </c>
      <c r="W118" s="111" t="str">
        <f>IF(RES_hhdet_in_tes!W118=0,"",RES_hhdet_in_tes!W118/RES_hhdet_in_fec!W118)</f>
        <v/>
      </c>
      <c r="DA118" s="63" t="s">
        <v>3697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 t="str">
        <f>IF(RES_hhdet_in_tes!F119=0,"",RES_hhdet_in_tes!F119/RES_hhdet_in_fec!F119)</f>
        <v/>
      </c>
      <c r="G119" s="111" t="str">
        <f>IF(RES_hhdet_in_tes!G119=0,"",RES_hhdet_in_tes!G119/RES_hhdet_in_fec!G119)</f>
        <v/>
      </c>
      <c r="H119" s="111" t="str">
        <f>IF(RES_hhdet_in_tes!H119=0,"",RES_hhdet_in_tes!H119/RES_hhdet_in_fec!H119)</f>
        <v/>
      </c>
      <c r="I119" s="111" t="str">
        <f>IF(RES_hhdet_in_tes!I119=0,"",RES_hhdet_in_tes!I119/RES_hhdet_in_fec!I119)</f>
        <v/>
      </c>
      <c r="J119" s="111" t="str">
        <f>IF(RES_hhdet_in_tes!J119=0,"",RES_hhdet_in_tes!J119/RES_hhdet_in_fec!J119)</f>
        <v/>
      </c>
      <c r="K119" s="111" t="str">
        <f>IF(RES_hhdet_in_tes!K119=0,"",RES_hhdet_in_tes!K119/RES_hhdet_in_fec!K119)</f>
        <v/>
      </c>
      <c r="L119" s="111" t="str">
        <f>IF(RES_hhdet_in_tes!L119=0,"",RES_hhdet_in_tes!L119/RES_hhdet_in_fec!L119)</f>
        <v/>
      </c>
      <c r="M119" s="111" t="str">
        <f>IF(RES_hhdet_in_tes!M119=0,"",RES_hhdet_in_tes!M119/RES_hhdet_in_fec!M119)</f>
        <v/>
      </c>
      <c r="N119" s="111" t="str">
        <f>IF(RES_hhdet_in_tes!N119=0,"",RES_hhdet_in_tes!N119/RES_hhdet_in_fec!N119)</f>
        <v/>
      </c>
      <c r="O119" s="111" t="str">
        <f>IF(RES_hhdet_in_tes!O119=0,"",RES_hhdet_in_tes!O119/RES_hhdet_in_fec!O119)</f>
        <v/>
      </c>
      <c r="P119" s="111" t="str">
        <f>IF(RES_hhdet_in_tes!P119=0,"",RES_hhdet_in_tes!P119/RES_hhdet_in_fec!P119)</f>
        <v/>
      </c>
      <c r="Q119" s="111" t="str">
        <f>IF(RES_hhdet_in_tes!Q119=0,"",RES_hhdet_in_tes!Q119/RES_hhdet_in_fec!Q119)</f>
        <v/>
      </c>
      <c r="R119" s="111" t="str">
        <f>IF(RES_hhdet_in_tes!R119=0,"",RES_hhdet_in_tes!R119/RES_hhdet_in_fec!R119)</f>
        <v/>
      </c>
      <c r="S119" s="111" t="str">
        <f>IF(RES_hhdet_in_tes!S119=0,"",RES_hhdet_in_tes!S119/RES_hhdet_in_fec!S119)</f>
        <v/>
      </c>
      <c r="T119" s="111" t="str">
        <f>IF(RES_hhdet_in_tes!T119=0,"",RES_hhdet_in_tes!T119/RES_hhdet_in_fec!T119)</f>
        <v/>
      </c>
      <c r="U119" s="111" t="str">
        <f>IF(RES_hhdet_in_tes!U119=0,"",RES_hhdet_in_tes!U119/RES_hhdet_in_fec!U119)</f>
        <v/>
      </c>
      <c r="V119" s="111" t="str">
        <f>IF(RES_hhdet_in_tes!V119=0,"",RES_hhdet_in_tes!V119/RES_hhdet_in_fec!V119)</f>
        <v/>
      </c>
      <c r="W119" s="111" t="str">
        <f>IF(RES_hhdet_in_tes!W119=0,"",RES_hhdet_in_tes!W119/RES_hhdet_in_fec!W119)</f>
        <v/>
      </c>
      <c r="DA119" s="63" t="s">
        <v>3698</v>
      </c>
    </row>
    <row r="120" spans="1:105" ht="12" customHeight="1" x14ac:dyDescent="0.25">
      <c r="A120" s="121" t="s">
        <v>54</v>
      </c>
      <c r="B120" s="124"/>
      <c r="C120" s="124" t="str">
        <f>IF(RES_hhdet_in_tes!C120=0,"",RES_hhdet_in_tes!C120/RES_hhdet_in_fec!C120)</f>
        <v/>
      </c>
      <c r="D120" s="124" t="str">
        <f>IF(RES_hhdet_in_tes!D120=0,"",RES_hhdet_in_tes!D120/RES_hhdet_in_fec!D120)</f>
        <v/>
      </c>
      <c r="E120" s="124" t="str">
        <f>IF(RES_hhdet_in_tes!E120=0,"",RES_hhdet_in_tes!E120/RES_hhdet_in_fec!E120)</f>
        <v/>
      </c>
      <c r="F120" s="124" t="str">
        <f>IF(RES_hhdet_in_tes!F120=0,"",RES_hhdet_in_tes!F120/RES_hhdet_in_fec!F120)</f>
        <v/>
      </c>
      <c r="G120" s="124" t="str">
        <f>IF(RES_hhdet_in_tes!G120=0,"",RES_hhdet_in_tes!G120/RES_hhdet_in_fec!G120)</f>
        <v/>
      </c>
      <c r="H120" s="124" t="str">
        <f>IF(RES_hhdet_in_tes!H120=0,"",RES_hhdet_in_tes!H120/RES_hhdet_in_fec!H120)</f>
        <v/>
      </c>
      <c r="I120" s="124" t="str">
        <f>IF(RES_hhdet_in_tes!I120=0,"",RES_hhdet_in_tes!I120/RES_hhdet_in_fec!I120)</f>
        <v/>
      </c>
      <c r="J120" s="124" t="str">
        <f>IF(RES_hhdet_in_tes!J120=0,"",RES_hhdet_in_tes!J120/RES_hhdet_in_fec!J120)</f>
        <v/>
      </c>
      <c r="K120" s="124" t="str">
        <f>IF(RES_hhdet_in_tes!K120=0,"",RES_hhdet_in_tes!K120/RES_hhdet_in_fec!K120)</f>
        <v/>
      </c>
      <c r="L120" s="124" t="str">
        <f>IF(RES_hhdet_in_tes!L120=0,"",RES_hhdet_in_tes!L120/RES_hhdet_in_fec!L120)</f>
        <v/>
      </c>
      <c r="M120" s="124" t="str">
        <f>IF(RES_hhdet_in_tes!M120=0,"",RES_hhdet_in_tes!M120/RES_hhdet_in_fec!M120)</f>
        <v/>
      </c>
      <c r="N120" s="124" t="str">
        <f>IF(RES_hhdet_in_tes!N120=0,"",RES_hhdet_in_tes!N120/RES_hhdet_in_fec!N120)</f>
        <v/>
      </c>
      <c r="O120" s="124" t="str">
        <f>IF(RES_hhdet_in_tes!O120=0,"",RES_hhdet_in_tes!O120/RES_hhdet_in_fec!O120)</f>
        <v/>
      </c>
      <c r="P120" s="124" t="str">
        <f>IF(RES_hhdet_in_tes!P120=0,"",RES_hhdet_in_tes!P120/RES_hhdet_in_fec!P120)</f>
        <v/>
      </c>
      <c r="Q120" s="124" t="str">
        <f>IF(RES_hhdet_in_tes!Q120=0,"",RES_hhdet_in_tes!Q120/RES_hhdet_in_fec!Q120)</f>
        <v/>
      </c>
      <c r="R120" s="124" t="str">
        <f>IF(RES_hhdet_in_tes!R120=0,"",RES_hhdet_in_tes!R120/RES_hhdet_in_fec!R120)</f>
        <v/>
      </c>
      <c r="S120" s="124" t="str">
        <f>IF(RES_hhdet_in_tes!S120=0,"",RES_hhdet_in_tes!S120/RES_hhdet_in_fec!S120)</f>
        <v/>
      </c>
      <c r="T120" s="124" t="str">
        <f>IF(RES_hhdet_in_tes!T120=0,"",RES_hhdet_in_tes!T120/RES_hhdet_in_fec!T120)</f>
        <v/>
      </c>
      <c r="U120" s="124" t="str">
        <f>IF(RES_hhdet_in_tes!U120=0,"",RES_hhdet_in_tes!U120/RES_hhdet_in_fec!U120)</f>
        <v/>
      </c>
      <c r="V120" s="124" t="str">
        <f>IF(RES_hhdet_in_tes!V120=0,"",RES_hhdet_in_tes!V120/RES_hhdet_in_fec!V120)</f>
        <v/>
      </c>
      <c r="W120" s="124" t="str">
        <f>IF(RES_hhdet_in_tes!W120=0,"",RES_hhdet_in_tes!W120/RES_hhdet_in_fec!W120)</f>
        <v/>
      </c>
      <c r="DA120" s="130" t="s">
        <v>3699</v>
      </c>
    </row>
    <row r="121" spans="1:105" ht="12" customHeight="1" x14ac:dyDescent="0.25">
      <c r="A121" s="97" t="s">
        <v>50</v>
      </c>
      <c r="B121" s="111"/>
      <c r="C121" s="111" t="str">
        <f>IF(RES_hhdet_in_tes!C121=0,"",RES_hhdet_in_tes!C121/RES_hhdet_in_fec!C121)</f>
        <v/>
      </c>
      <c r="D121" s="111" t="str">
        <f>IF(RES_hhdet_in_tes!D121=0,"",RES_hhdet_in_tes!D121/RES_hhdet_in_fec!D121)</f>
        <v/>
      </c>
      <c r="E121" s="111" t="str">
        <f>IF(RES_hhdet_in_tes!E121=0,"",RES_hhdet_in_tes!E121/RES_hhdet_in_fec!E121)</f>
        <v/>
      </c>
      <c r="F121" s="111" t="str">
        <f>IF(RES_hhdet_in_tes!F121=0,"",RES_hhdet_in_tes!F121/RES_hhdet_in_fec!F121)</f>
        <v/>
      </c>
      <c r="G121" s="111" t="str">
        <f>IF(RES_hhdet_in_tes!G121=0,"",RES_hhdet_in_tes!G121/RES_hhdet_in_fec!G121)</f>
        <v/>
      </c>
      <c r="H121" s="111" t="str">
        <f>IF(RES_hhdet_in_tes!H121=0,"",RES_hhdet_in_tes!H121/RES_hhdet_in_fec!H121)</f>
        <v/>
      </c>
      <c r="I121" s="111" t="str">
        <f>IF(RES_hhdet_in_tes!I121=0,"",RES_hhdet_in_tes!I121/RES_hhdet_in_fec!I121)</f>
        <v/>
      </c>
      <c r="J121" s="111" t="str">
        <f>IF(RES_hhdet_in_tes!J121=0,"",RES_hhdet_in_tes!J121/RES_hhdet_in_fec!J121)</f>
        <v/>
      </c>
      <c r="K121" s="111" t="str">
        <f>IF(RES_hhdet_in_tes!K121=0,"",RES_hhdet_in_tes!K121/RES_hhdet_in_fec!K121)</f>
        <v/>
      </c>
      <c r="L121" s="111" t="str">
        <f>IF(RES_hhdet_in_tes!L121=0,"",RES_hhdet_in_tes!L121/RES_hhdet_in_fec!L121)</f>
        <v/>
      </c>
      <c r="M121" s="111" t="str">
        <f>IF(RES_hhdet_in_tes!M121=0,"",RES_hhdet_in_tes!M121/RES_hhdet_in_fec!M121)</f>
        <v/>
      </c>
      <c r="N121" s="111" t="str">
        <f>IF(RES_hhdet_in_tes!N121=0,"",RES_hhdet_in_tes!N121/RES_hhdet_in_fec!N121)</f>
        <v/>
      </c>
      <c r="O121" s="111" t="str">
        <f>IF(RES_hhdet_in_tes!O121=0,"",RES_hhdet_in_tes!O121/RES_hhdet_in_fec!O121)</f>
        <v/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 t="str">
        <f>IF(RES_hhdet_in_tes!R121=0,"",RES_hhdet_in_tes!R121/RES_hhdet_in_fec!R121)</f>
        <v/>
      </c>
      <c r="S121" s="111" t="str">
        <f>IF(RES_hhdet_in_tes!S121=0,"",RES_hhdet_in_tes!S121/RES_hhdet_in_fec!S121)</f>
        <v/>
      </c>
      <c r="T121" s="111" t="str">
        <f>IF(RES_hhdet_in_tes!T121=0,"",RES_hhdet_in_tes!T121/RES_hhdet_in_fec!T121)</f>
        <v/>
      </c>
      <c r="U121" s="111" t="str">
        <f>IF(RES_hhdet_in_tes!U121=0,"",RES_hhdet_in_tes!U121/RES_hhdet_in_fec!U121)</f>
        <v/>
      </c>
      <c r="V121" s="111" t="str">
        <f>IF(RES_hhdet_in_tes!V121=0,"",RES_hhdet_in_tes!V121/RES_hhdet_in_fec!V121)</f>
        <v/>
      </c>
      <c r="W121" s="111" t="str">
        <f>IF(RES_hhdet_in_tes!W121=0,"",RES_hhdet_in_tes!W121/RES_hhdet_in_fec!W121)</f>
        <v/>
      </c>
      <c r="DA121" s="63" t="s">
        <v>3700</v>
      </c>
    </row>
    <row r="122" spans="1:105" ht="12" customHeight="1" x14ac:dyDescent="0.25">
      <c r="A122" s="109" t="s">
        <v>120</v>
      </c>
      <c r="B122" s="45"/>
      <c r="C122" s="45" t="str">
        <f>IF(RES_hhdet_in_tes!C122=0,"",RES_hhdet_in_tes!C122/RES_hhdet_in_fec!C122)</f>
        <v/>
      </c>
      <c r="D122" s="45" t="str">
        <f>IF(RES_hhdet_in_tes!D122=0,"",RES_hhdet_in_tes!D122/RES_hhdet_in_fec!D122)</f>
        <v/>
      </c>
      <c r="E122" s="45" t="str">
        <f>IF(RES_hhdet_in_tes!E122=0,"",RES_hhdet_in_tes!E122/RES_hhdet_in_fec!E122)</f>
        <v/>
      </c>
      <c r="F122" s="45" t="str">
        <f>IF(RES_hhdet_in_tes!F122=0,"",RES_hhdet_in_tes!F122/RES_hhdet_in_fec!F122)</f>
        <v/>
      </c>
      <c r="G122" s="45" t="str">
        <f>IF(RES_hhdet_in_tes!G122=0,"",RES_hhdet_in_tes!G122/RES_hhdet_in_fec!G122)</f>
        <v/>
      </c>
      <c r="H122" s="45" t="str">
        <f>IF(RES_hhdet_in_tes!H122=0,"",RES_hhdet_in_tes!H122/RES_hhdet_in_fec!H122)</f>
        <v/>
      </c>
      <c r="I122" s="45" t="str">
        <f>IF(RES_hhdet_in_tes!I122=0,"",RES_hhdet_in_tes!I122/RES_hhdet_in_fec!I122)</f>
        <v/>
      </c>
      <c r="J122" s="45" t="str">
        <f>IF(RES_hhdet_in_tes!J122=0,"",RES_hhdet_in_tes!J122/RES_hhdet_in_fec!J122)</f>
        <v/>
      </c>
      <c r="K122" s="45" t="str">
        <f>IF(RES_hhdet_in_tes!K122=0,"",RES_hhdet_in_tes!K122/RES_hhdet_in_fec!K122)</f>
        <v/>
      </c>
      <c r="L122" s="45" t="str">
        <f>IF(RES_hhdet_in_tes!L122=0,"",RES_hhdet_in_tes!L122/RES_hhdet_in_fec!L122)</f>
        <v/>
      </c>
      <c r="M122" s="45" t="str">
        <f>IF(RES_hhdet_in_tes!M122=0,"",RES_hhdet_in_tes!M122/RES_hhdet_in_fec!M122)</f>
        <v/>
      </c>
      <c r="N122" s="45" t="str">
        <f>IF(RES_hhdet_in_tes!N122=0,"",RES_hhdet_in_tes!N122/RES_hhdet_in_fec!N122)</f>
        <v/>
      </c>
      <c r="O122" s="45" t="str">
        <f>IF(RES_hhdet_in_tes!O122=0,"",RES_hhdet_in_tes!O122/RES_hhdet_in_fec!O122)</f>
        <v/>
      </c>
      <c r="P122" s="45" t="str">
        <f>IF(RES_hhdet_in_tes!P122=0,"",RES_hhdet_in_tes!P122/RES_hhdet_in_fec!P122)</f>
        <v/>
      </c>
      <c r="Q122" s="45" t="str">
        <f>IF(RES_hhdet_in_tes!Q122=0,"",RES_hhdet_in_tes!Q122/RES_hhdet_in_fec!Q122)</f>
        <v/>
      </c>
      <c r="R122" s="45" t="str">
        <f>IF(RES_hhdet_in_tes!R122=0,"",RES_hhdet_in_tes!R122/RES_hhdet_in_fec!R122)</f>
        <v/>
      </c>
      <c r="S122" s="45" t="str">
        <f>IF(RES_hhdet_in_tes!S122=0,"",RES_hhdet_in_tes!S122/RES_hhdet_in_fec!S122)</f>
        <v/>
      </c>
      <c r="T122" s="45" t="str">
        <f>IF(RES_hhdet_in_tes!T122=0,"",RES_hhdet_in_tes!T122/RES_hhdet_in_fec!T122)</f>
        <v/>
      </c>
      <c r="U122" s="45" t="str">
        <f>IF(RES_hhdet_in_tes!U122=0,"",RES_hhdet_in_tes!U122/RES_hhdet_in_fec!U122)</f>
        <v/>
      </c>
      <c r="V122" s="45" t="str">
        <f>IF(RES_hhdet_in_tes!V122=0,"",RES_hhdet_in_tes!V122/RES_hhdet_in_fec!V122)</f>
        <v/>
      </c>
      <c r="W122" s="45" t="str">
        <f>IF(RES_hhdet_in_tes!W122=0,"",RES_hhdet_in_tes!W122/RES_hhdet_in_fec!W122)</f>
        <v/>
      </c>
      <c r="DA122" s="60" t="s">
        <v>3701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/>
      <c r="C124" s="119">
        <f>IF(RES_hhdet_in_tes!C124=0,"",RES_hhdet_in_tes!C124/RES_hhdet_in_fec!C124)</f>
        <v>0.82481169083687389</v>
      </c>
      <c r="D124" s="119">
        <f>IF(RES_hhdet_in_tes!D124=0,"",RES_hhdet_in_tes!D124/RES_hhdet_in_fec!D124)</f>
        <v>0.82607658268073536</v>
      </c>
      <c r="E124" s="119">
        <f>IF(RES_hhdet_in_tes!E124=0,"",RES_hhdet_in_tes!E124/RES_hhdet_in_fec!E124)</f>
        <v>0.82893597874912417</v>
      </c>
      <c r="F124" s="119">
        <f>IF(RES_hhdet_in_tes!F124=0,"",RES_hhdet_in_tes!F124/RES_hhdet_in_fec!F124)</f>
        <v>0.83063715036916641</v>
      </c>
      <c r="G124" s="119" t="str">
        <f>IF(RES_hhdet_in_tes!G124=0,"",RES_hhdet_in_tes!G124/RES_hhdet_in_fec!G124)</f>
        <v/>
      </c>
      <c r="H124" s="119">
        <f>IF(RES_hhdet_in_tes!H124=0,"",RES_hhdet_in_tes!H124/RES_hhdet_in_fec!H124)</f>
        <v>0.82949430603684593</v>
      </c>
      <c r="I124" s="119">
        <f>IF(RES_hhdet_in_tes!I124=0,"",RES_hhdet_in_tes!I124/RES_hhdet_in_fec!I124)</f>
        <v>0.83680668562588245</v>
      </c>
      <c r="J124" s="119">
        <f>IF(RES_hhdet_in_tes!J124=0,"",RES_hhdet_in_tes!J124/RES_hhdet_in_fec!J124)</f>
        <v>0.83988252228750826</v>
      </c>
      <c r="K124" s="119">
        <f>IF(RES_hhdet_in_tes!K124=0,"",RES_hhdet_in_tes!K124/RES_hhdet_in_fec!K124)</f>
        <v>0.84395537040526791</v>
      </c>
      <c r="L124" s="119">
        <f>IF(RES_hhdet_in_tes!L124=0,"",RES_hhdet_in_tes!L124/RES_hhdet_in_fec!L124)</f>
        <v>0.84290711091933601</v>
      </c>
      <c r="M124" s="119">
        <f>IF(RES_hhdet_in_tes!M124=0,"",RES_hhdet_in_tes!M124/RES_hhdet_in_fec!M124)</f>
        <v>0.84543409795554247</v>
      </c>
      <c r="N124" s="119">
        <f>IF(RES_hhdet_in_tes!N124=0,"",RES_hhdet_in_tes!N124/RES_hhdet_in_fec!N124)</f>
        <v>0.84951558351460466</v>
      </c>
      <c r="O124" s="119">
        <f>IF(RES_hhdet_in_tes!O124=0,"",RES_hhdet_in_tes!O124/RES_hhdet_in_fec!O124)</f>
        <v>0.8553963588096285</v>
      </c>
      <c r="P124" s="119">
        <f>IF(RES_hhdet_in_tes!P124=0,"",RES_hhdet_in_tes!P124/RES_hhdet_in_fec!P124)</f>
        <v>0.86315767870192717</v>
      </c>
      <c r="Q124" s="119">
        <f>IF(RES_hhdet_in_tes!Q124=0,"",RES_hhdet_in_tes!Q124/RES_hhdet_in_fec!Q124)</f>
        <v>0.86911998330754492</v>
      </c>
      <c r="R124" s="119">
        <f>IF(RES_hhdet_in_tes!R124=0,"",RES_hhdet_in_tes!R124/RES_hhdet_in_fec!R124)</f>
        <v>0.87444358195320848</v>
      </c>
      <c r="S124" s="119">
        <f>IF(RES_hhdet_in_tes!S124=0,"",RES_hhdet_in_tes!S124/RES_hhdet_in_fec!S124)</f>
        <v>0.87697836919734173</v>
      </c>
      <c r="T124" s="119">
        <f>IF(RES_hhdet_in_tes!T124=0,"",RES_hhdet_in_tes!T124/RES_hhdet_in_fec!T124)</f>
        <v>0.87938092660697842</v>
      </c>
      <c r="U124" s="119">
        <f>IF(RES_hhdet_in_tes!U124=0,"",RES_hhdet_in_tes!U124/RES_hhdet_in_fec!U124)</f>
        <v>0.88911405561399171</v>
      </c>
      <c r="V124" s="119">
        <f>IF(RES_hhdet_in_tes!V124=0,"",RES_hhdet_in_tes!V124/RES_hhdet_in_fec!V124)</f>
        <v>0.89778253168231614</v>
      </c>
      <c r="W124" s="119">
        <f>IF(RES_hhdet_in_tes!W124=0,"",RES_hhdet_in_tes!W124/RES_hhdet_in_fec!W124)</f>
        <v>0.90234043800018893</v>
      </c>
      <c r="DA124" s="129" t="s">
        <v>3702</v>
      </c>
    </row>
    <row r="125" spans="1:105" ht="12.95" customHeight="1" x14ac:dyDescent="0.25">
      <c r="A125" s="121" t="s">
        <v>57</v>
      </c>
      <c r="B125" s="124"/>
      <c r="C125" s="124">
        <f>IF(RES_hhdet_in_tes!C125=0,"",RES_hhdet_in_tes!C125/RES_hhdet_in_fec!C125)</f>
        <v>0.82761582914252485</v>
      </c>
      <c r="D125" s="124">
        <f>IF(RES_hhdet_in_tes!D125=0,"",RES_hhdet_in_tes!D125/RES_hhdet_in_fec!D125)</f>
        <v>0.82931903433030218</v>
      </c>
      <c r="E125" s="124">
        <f>IF(RES_hhdet_in_tes!E125=0,"",RES_hhdet_in_tes!E125/RES_hhdet_in_fec!E125)</f>
        <v>0.83107562599562634</v>
      </c>
      <c r="F125" s="124">
        <f>IF(RES_hhdet_in_tes!F125=0,"",RES_hhdet_in_tes!F125/RES_hhdet_in_fec!F125)</f>
        <v>0.83283385149599809</v>
      </c>
      <c r="G125" s="124" t="str">
        <f>IF(RES_hhdet_in_tes!G125=0,"",RES_hhdet_in_tes!G125/RES_hhdet_in_fec!G125)</f>
        <v/>
      </c>
      <c r="H125" s="124">
        <f>IF(RES_hhdet_in_tes!H125=0,"",RES_hhdet_in_tes!H125/RES_hhdet_in_fec!H125)</f>
        <v>0.83644267016844787</v>
      </c>
      <c r="I125" s="124">
        <f>IF(RES_hhdet_in_tes!I125=0,"",RES_hhdet_in_tes!I125/RES_hhdet_in_fec!I125)</f>
        <v>0.83833242413438724</v>
      </c>
      <c r="J125" s="124">
        <f>IF(RES_hhdet_in_tes!J125=0,"",RES_hhdet_in_tes!J125/RES_hhdet_in_fec!J125)</f>
        <v>0.84032086703785536</v>
      </c>
      <c r="K125" s="124">
        <f>IF(RES_hhdet_in_tes!K125=0,"",RES_hhdet_in_tes!K125/RES_hhdet_in_fec!K125)</f>
        <v>0.84242741612590422</v>
      </c>
      <c r="L125" s="124">
        <f>IF(RES_hhdet_in_tes!L125=0,"",RES_hhdet_in_tes!L125/RES_hhdet_in_fec!L125)</f>
        <v>0.84465918813035756</v>
      </c>
      <c r="M125" s="124">
        <f>IF(RES_hhdet_in_tes!M125=0,"",RES_hhdet_in_tes!M125/RES_hhdet_in_fec!M125)</f>
        <v>0.84774991167106561</v>
      </c>
      <c r="N125" s="124">
        <f>IF(RES_hhdet_in_tes!N125=0,"",RES_hhdet_in_tes!N125/RES_hhdet_in_fec!N125)</f>
        <v>0.85193385189138493</v>
      </c>
      <c r="O125" s="124">
        <f>IF(RES_hhdet_in_tes!O125=0,"",RES_hhdet_in_tes!O125/RES_hhdet_in_fec!O125)</f>
        <v>0.85741443290149799</v>
      </c>
      <c r="P125" s="124">
        <f>IF(RES_hhdet_in_tes!P125=0,"",RES_hhdet_in_tes!P125/RES_hhdet_in_fec!P125)</f>
        <v>0.86380431468724306</v>
      </c>
      <c r="Q125" s="124">
        <f>IF(RES_hhdet_in_tes!Q125=0,"",RES_hhdet_in_tes!Q125/RES_hhdet_in_fec!Q125)</f>
        <v>0.86983301398564261</v>
      </c>
      <c r="R125" s="124">
        <f>IF(RES_hhdet_in_tes!R125=0,"",RES_hhdet_in_tes!R125/RES_hhdet_in_fec!R125)</f>
        <v>0.87445272779620142</v>
      </c>
      <c r="S125" s="124">
        <f>IF(RES_hhdet_in_tes!S125=0,"",RES_hhdet_in_tes!S125/RES_hhdet_in_fec!S125)</f>
        <v>0.87894725290392328</v>
      </c>
      <c r="T125" s="124">
        <f>IF(RES_hhdet_in_tes!T125=0,"",RES_hhdet_in_tes!T125/RES_hhdet_in_fec!T125)</f>
        <v>0.88328652725873769</v>
      </c>
      <c r="U125" s="124">
        <f>IF(RES_hhdet_in_tes!U125=0,"",RES_hhdet_in_tes!U125/RES_hhdet_in_fec!U125)</f>
        <v>0.8874405038765919</v>
      </c>
      <c r="V125" s="124">
        <f>IF(RES_hhdet_in_tes!V125=0,"",RES_hhdet_in_tes!V125/RES_hhdet_in_fec!V125)</f>
        <v>0.89137907922015547</v>
      </c>
      <c r="W125" s="124">
        <f>IF(RES_hhdet_in_tes!W125=0,"",RES_hhdet_in_tes!W125/RES_hhdet_in_fec!W125)</f>
        <v>0.89500754650070824</v>
      </c>
      <c r="DA125" s="130" t="s">
        <v>3703</v>
      </c>
    </row>
    <row r="126" spans="1:105" ht="12" customHeight="1" x14ac:dyDescent="0.25">
      <c r="A126" s="97" t="s">
        <v>203</v>
      </c>
      <c r="B126" s="111"/>
      <c r="C126" s="111">
        <f>IF(RES_hhdet_in_tes!C126=0,"",RES_hhdet_in_tes!C126/RES_hhdet_in_fec!C126)</f>
        <v>0.82682156581356148</v>
      </c>
      <c r="D126" s="111">
        <f>IF(RES_hhdet_in_tes!D126=0,"",RES_hhdet_in_tes!D126/RES_hhdet_in_fec!D126)</f>
        <v>0.82855585433123768</v>
      </c>
      <c r="E126" s="111">
        <f>IF(RES_hhdet_in_tes!E126=0,"",RES_hhdet_in_tes!E126/RES_hhdet_in_fec!E126)</f>
        <v>0.83033696411428048</v>
      </c>
      <c r="F126" s="111">
        <f>IF(RES_hhdet_in_tes!F126=0,"",RES_hhdet_in_tes!F126/RES_hhdet_in_fec!F126)</f>
        <v>0.83212445861532836</v>
      </c>
      <c r="G126" s="111" t="str">
        <f>IF(RES_hhdet_in_tes!G126=0,"",RES_hhdet_in_tes!G126/RES_hhdet_in_fec!G126)</f>
        <v/>
      </c>
      <c r="H126" s="111">
        <f>IF(RES_hhdet_in_tes!H126=0,"",RES_hhdet_in_tes!H126/RES_hhdet_in_fec!H126)</f>
        <v>0.83582431062594686</v>
      </c>
      <c r="I126" s="111">
        <f>IF(RES_hhdet_in_tes!I126=0,"",RES_hhdet_in_tes!I126/RES_hhdet_in_fec!I126)</f>
        <v>0.83774122373351645</v>
      </c>
      <c r="J126" s="111">
        <f>IF(RES_hhdet_in_tes!J126=0,"",RES_hhdet_in_tes!J126/RES_hhdet_in_fec!J126)</f>
        <v>0.83974289280449965</v>
      </c>
      <c r="K126" s="111">
        <f>IF(RES_hhdet_in_tes!K126=0,"",RES_hhdet_in_tes!K126/RES_hhdet_in_fec!K126)</f>
        <v>0.84186084621618329</v>
      </c>
      <c r="L126" s="111">
        <f>IF(RES_hhdet_in_tes!L126=0,"",RES_hhdet_in_tes!L126/RES_hhdet_in_fec!L126)</f>
        <v>0.84410351910208969</v>
      </c>
      <c r="M126" s="111">
        <f>IF(RES_hhdet_in_tes!M126=0,"",RES_hhdet_in_tes!M126/RES_hhdet_in_fec!M126)</f>
        <v>0.84720877969012154</v>
      </c>
      <c r="N126" s="111">
        <f>IF(RES_hhdet_in_tes!N126=0,"",RES_hhdet_in_tes!N126/RES_hhdet_in_fec!N126)</f>
        <v>0.85140992340287291</v>
      </c>
      <c r="O126" s="111">
        <f>IF(RES_hhdet_in_tes!O126=0,"",RES_hhdet_in_tes!O126/RES_hhdet_in_fec!O126)</f>
        <v>0.85691146202698987</v>
      </c>
      <c r="P126" s="111">
        <f>IF(RES_hhdet_in_tes!P126=0,"",RES_hhdet_in_tes!P126/RES_hhdet_in_fec!P126)</f>
        <v>0.86332429689415469</v>
      </c>
      <c r="Q126" s="111">
        <f>IF(RES_hhdet_in_tes!Q126=0,"",RES_hhdet_in_tes!Q126/RES_hhdet_in_fec!Q126)</f>
        <v>0.86937465945456116</v>
      </c>
      <c r="R126" s="111">
        <f>IF(RES_hhdet_in_tes!R126=0,"",RES_hhdet_in_tes!R126/RES_hhdet_in_fec!R126)</f>
        <v>0.87401085034850201</v>
      </c>
      <c r="S126" s="111">
        <f>IF(RES_hhdet_in_tes!S126=0,"",RES_hhdet_in_tes!S126/RES_hhdet_in_fec!S126)</f>
        <v>0.87852108906413473</v>
      </c>
      <c r="T126" s="111">
        <f>IF(RES_hhdet_in_tes!T126=0,"",RES_hhdet_in_tes!T126/RES_hhdet_in_fec!T126)</f>
        <v>0.88287524012024143</v>
      </c>
      <c r="U126" s="111">
        <f>IF(RES_hhdet_in_tes!U126=0,"",RES_hhdet_in_tes!U126/RES_hhdet_in_fec!U126)</f>
        <v>0.88704316803561845</v>
      </c>
      <c r="V126" s="111">
        <f>IF(RES_hhdet_in_tes!V126=0,"",RES_hhdet_in_tes!V126/RES_hhdet_in_fec!V126)</f>
        <v>0.89099473732905643</v>
      </c>
      <c r="W126" s="111">
        <f>IF(RES_hhdet_in_tes!W126=0,"",RES_hhdet_in_tes!W126/RES_hhdet_in_fec!W126)</f>
        <v>0.89463489429417486</v>
      </c>
      <c r="DA126" s="63" t="s">
        <v>3704</v>
      </c>
    </row>
    <row r="127" spans="1:105" ht="12" customHeight="1" x14ac:dyDescent="0.25">
      <c r="A127" s="97" t="s">
        <v>53</v>
      </c>
      <c r="B127" s="111"/>
      <c r="C127" s="111">
        <f>IF(RES_hhdet_in_tes!C127=0,"",RES_hhdet_in_tes!C127/RES_hhdet_in_fec!C127)</f>
        <v>1</v>
      </c>
      <c r="D127" s="111">
        <f>IF(RES_hhdet_in_tes!D127=0,"",RES_hhdet_in_tes!D127/RES_hhdet_in_fec!D127)</f>
        <v>1</v>
      </c>
      <c r="E127" s="111">
        <f>IF(RES_hhdet_in_tes!E127=0,"",RES_hhdet_in_tes!E127/RES_hhdet_in_fec!E127)</f>
        <v>1</v>
      </c>
      <c r="F127" s="111">
        <f>IF(RES_hhdet_in_tes!F127=0,"",RES_hhdet_in_tes!F127/RES_hhdet_in_fec!F127)</f>
        <v>1</v>
      </c>
      <c r="G127" s="111" t="str">
        <f>IF(RES_hhdet_in_tes!G127=0,"",RES_hhdet_in_tes!G127/RES_hhdet_in_fec!G127)</f>
        <v/>
      </c>
      <c r="H127" s="111">
        <f>IF(RES_hhdet_in_tes!H127=0,"",RES_hhdet_in_tes!H127/RES_hhdet_in_fec!H127)</f>
        <v>1</v>
      </c>
      <c r="I127" s="111">
        <f>IF(RES_hhdet_in_tes!I127=0,"",RES_hhdet_in_tes!I127/RES_hhdet_in_fec!I127)</f>
        <v>1</v>
      </c>
      <c r="J127" s="111">
        <f>IF(RES_hhdet_in_tes!J127=0,"",RES_hhdet_in_tes!J127/RES_hhdet_in_fec!J127)</f>
        <v>1</v>
      </c>
      <c r="K127" s="111">
        <f>IF(RES_hhdet_in_tes!K127=0,"",RES_hhdet_in_tes!K127/RES_hhdet_in_fec!K127)</f>
        <v>1</v>
      </c>
      <c r="L127" s="111">
        <f>IF(RES_hhdet_in_tes!L127=0,"",RES_hhdet_in_tes!L127/RES_hhdet_in_fec!L127)</f>
        <v>1</v>
      </c>
      <c r="M127" s="111">
        <f>IF(RES_hhdet_in_tes!M127=0,"",RES_hhdet_in_tes!M127/RES_hhdet_in_fec!M127)</f>
        <v>1</v>
      </c>
      <c r="N127" s="111">
        <f>IF(RES_hhdet_in_tes!N127=0,"",RES_hhdet_in_tes!N127/RES_hhdet_in_fec!N127)</f>
        <v>1</v>
      </c>
      <c r="O127" s="111">
        <f>IF(RES_hhdet_in_tes!O127=0,"",RES_hhdet_in_tes!O127/RES_hhdet_in_fec!O127)</f>
        <v>1</v>
      </c>
      <c r="P127" s="111">
        <f>IF(RES_hhdet_in_tes!P127=0,"",RES_hhdet_in_tes!P127/RES_hhdet_in_fec!P127)</f>
        <v>1</v>
      </c>
      <c r="Q127" s="111">
        <f>IF(RES_hhdet_in_tes!Q127=0,"",RES_hhdet_in_tes!Q127/RES_hhdet_in_fec!Q127)</f>
        <v>1</v>
      </c>
      <c r="R127" s="111">
        <f>IF(RES_hhdet_in_tes!R127=0,"",RES_hhdet_in_tes!R127/RES_hhdet_in_fec!R127)</f>
        <v>1</v>
      </c>
      <c r="S127" s="111">
        <f>IF(RES_hhdet_in_tes!S127=0,"",RES_hhdet_in_tes!S127/RES_hhdet_in_fec!S127)</f>
        <v>1</v>
      </c>
      <c r="T127" s="111">
        <f>IF(RES_hhdet_in_tes!T127=0,"",RES_hhdet_in_tes!T127/RES_hhdet_in_fec!T127)</f>
        <v>1</v>
      </c>
      <c r="U127" s="111">
        <f>IF(RES_hhdet_in_tes!U127=0,"",RES_hhdet_in_tes!U127/RES_hhdet_in_fec!U127)</f>
        <v>1</v>
      </c>
      <c r="V127" s="111">
        <f>IF(RES_hhdet_in_tes!V127=0,"",RES_hhdet_in_tes!V127/RES_hhdet_in_fec!V127)</f>
        <v>1</v>
      </c>
      <c r="W127" s="111">
        <f>IF(RES_hhdet_in_tes!W127=0,"",RES_hhdet_in_tes!W127/RES_hhdet_in_fec!W127)</f>
        <v>1</v>
      </c>
      <c r="DA127" s="63" t="s">
        <v>3705</v>
      </c>
    </row>
    <row r="128" spans="1:105" ht="12.95" customHeight="1" x14ac:dyDescent="0.25">
      <c r="A128" s="121" t="s">
        <v>92</v>
      </c>
      <c r="B128" s="124"/>
      <c r="C128" s="124">
        <f>IF(RES_hhdet_in_tes!C128=0,"",RES_hhdet_in_tes!C128/RES_hhdet_in_fec!C128)</f>
        <v>2.3582619998382492</v>
      </c>
      <c r="D128" s="124">
        <f>IF(RES_hhdet_in_tes!D128=0,"",RES_hhdet_in_tes!D128/RES_hhdet_in_fec!D128)</f>
        <v>2.4378987751219268</v>
      </c>
      <c r="E128" s="124">
        <f>IF(RES_hhdet_in_tes!E128=0,"",RES_hhdet_in_tes!E128/RES_hhdet_in_fec!E128)</f>
        <v>2.5183764050890312</v>
      </c>
      <c r="F128" s="124">
        <f>IF(RES_hhdet_in_tes!F128=0,"",RES_hhdet_in_tes!F128/RES_hhdet_in_fec!F128)</f>
        <v>2.5989404657191755</v>
      </c>
      <c r="G128" s="124" t="str">
        <f>IF(RES_hhdet_in_tes!G128=0,"",RES_hhdet_in_tes!G128/RES_hhdet_in_fec!G128)</f>
        <v/>
      </c>
      <c r="H128" s="124">
        <f>IF(RES_hhdet_in_tes!H128=0,"",RES_hhdet_in_tes!H128/RES_hhdet_in_fec!H128)</f>
        <v>2.7622777308012898</v>
      </c>
      <c r="I128" s="124">
        <f>IF(RES_hhdet_in_tes!I128=0,"",RES_hhdet_in_tes!I128/RES_hhdet_in_fec!I128)</f>
        <v>2.8451261547958113</v>
      </c>
      <c r="J128" s="124">
        <f>IF(RES_hhdet_in_tes!J128=0,"",RES_hhdet_in_tes!J128/RES_hhdet_in_fec!J128)</f>
        <v>2.9294923208561565</v>
      </c>
      <c r="K128" s="124">
        <f>IF(RES_hhdet_in_tes!K128=0,"",RES_hhdet_in_tes!K128/RES_hhdet_in_fec!K128)</f>
        <v>3.0159454352536814</v>
      </c>
      <c r="L128" s="124">
        <f>IF(RES_hhdet_in_tes!L128=0,"",RES_hhdet_in_tes!L128/RES_hhdet_in_fec!L128)</f>
        <v>3.1046262309059189</v>
      </c>
      <c r="M128" s="124">
        <f>IF(RES_hhdet_in_tes!M128=0,"",RES_hhdet_in_tes!M128/RES_hhdet_in_fec!M128)</f>
        <v>3.2105470850261599</v>
      </c>
      <c r="N128" s="124">
        <f>IF(RES_hhdet_in_tes!N128=0,"",RES_hhdet_in_tes!N128/RES_hhdet_in_fec!N128)</f>
        <v>3.3386209488207714</v>
      </c>
      <c r="O128" s="124">
        <f>IF(RES_hhdet_in_tes!O128=0,"",RES_hhdet_in_tes!O128/RES_hhdet_in_fec!O128)</f>
        <v>3.4915639366107816</v>
      </c>
      <c r="P128" s="124">
        <f>IF(RES_hhdet_in_tes!P128=0,"",RES_hhdet_in_tes!P128/RES_hhdet_in_fec!P128)</f>
        <v>3.6574273135337112</v>
      </c>
      <c r="Q128" s="124">
        <f>IF(RES_hhdet_in_tes!Q128=0,"",RES_hhdet_in_tes!Q128/RES_hhdet_in_fec!Q128)</f>
        <v>3.7999675772069179</v>
      </c>
      <c r="R128" s="124">
        <f>IF(RES_hhdet_in_tes!R128=0,"",RES_hhdet_in_tes!R128/RES_hhdet_in_fec!R128)</f>
        <v>3.8893913828012043</v>
      </c>
      <c r="S128" s="124">
        <f>IF(RES_hhdet_in_tes!S128=0,"",RES_hhdet_in_tes!S128/RES_hhdet_in_fec!S128)</f>
        <v>3.9605683413987935</v>
      </c>
      <c r="T128" s="124">
        <f>IF(RES_hhdet_in_tes!T128=0,"",RES_hhdet_in_tes!T128/RES_hhdet_in_fec!T128)</f>
        <v>4.0200393998109805</v>
      </c>
      <c r="U128" s="124">
        <f>IF(RES_hhdet_in_tes!U128=0,"",RES_hhdet_in_tes!U128/RES_hhdet_in_fec!U128)</f>
        <v>4.0741801688752473</v>
      </c>
      <c r="V128" s="124">
        <f>IF(RES_hhdet_in_tes!V128=0,"",RES_hhdet_in_tes!V128/RES_hhdet_in_fec!V128)</f>
        <v>4.1293826055336051</v>
      </c>
      <c r="W128" s="124">
        <f>IF(RES_hhdet_in_tes!W128=0,"",RES_hhdet_in_tes!W128/RES_hhdet_in_fec!W128)</f>
        <v>4.1834265621208973</v>
      </c>
      <c r="DA128" s="130" t="s">
        <v>3706</v>
      </c>
    </row>
    <row r="129" spans="1:105" ht="12" customHeight="1" x14ac:dyDescent="0.25">
      <c r="A129" s="97" t="s">
        <v>53</v>
      </c>
      <c r="B129" s="111"/>
      <c r="C129" s="111">
        <f>IF(RES_hhdet_in_tes!C129=0,"",RES_hhdet_in_tes!C129/RES_hhdet_in_fec!C129)</f>
        <v>2.3582619998382492</v>
      </c>
      <c r="D129" s="111">
        <f>IF(RES_hhdet_in_tes!D129=0,"",RES_hhdet_in_tes!D129/RES_hhdet_in_fec!D129)</f>
        <v>2.4378987751219268</v>
      </c>
      <c r="E129" s="111">
        <f>IF(RES_hhdet_in_tes!E129=0,"",RES_hhdet_in_tes!E129/RES_hhdet_in_fec!E129)</f>
        <v>2.5183764050890312</v>
      </c>
      <c r="F129" s="111">
        <f>IF(RES_hhdet_in_tes!F129=0,"",RES_hhdet_in_tes!F129/RES_hhdet_in_fec!F129)</f>
        <v>2.5989404657191755</v>
      </c>
      <c r="G129" s="111" t="str">
        <f>IF(RES_hhdet_in_tes!G129=0,"",RES_hhdet_in_tes!G129/RES_hhdet_in_fec!G129)</f>
        <v/>
      </c>
      <c r="H129" s="111">
        <f>IF(RES_hhdet_in_tes!H129=0,"",RES_hhdet_in_tes!H129/RES_hhdet_in_fec!H129)</f>
        <v>2.7622777308012898</v>
      </c>
      <c r="I129" s="111">
        <f>IF(RES_hhdet_in_tes!I129=0,"",RES_hhdet_in_tes!I129/RES_hhdet_in_fec!I129)</f>
        <v>2.8451261547958113</v>
      </c>
      <c r="J129" s="111">
        <f>IF(RES_hhdet_in_tes!J129=0,"",RES_hhdet_in_tes!J129/RES_hhdet_in_fec!J129)</f>
        <v>2.9294923208561565</v>
      </c>
      <c r="K129" s="111">
        <f>IF(RES_hhdet_in_tes!K129=0,"",RES_hhdet_in_tes!K129/RES_hhdet_in_fec!K129)</f>
        <v>3.0159454352536814</v>
      </c>
      <c r="L129" s="111">
        <f>IF(RES_hhdet_in_tes!L129=0,"",RES_hhdet_in_tes!L129/RES_hhdet_in_fec!L129)</f>
        <v>3.1046262309059189</v>
      </c>
      <c r="M129" s="111">
        <f>IF(RES_hhdet_in_tes!M129=0,"",RES_hhdet_in_tes!M129/RES_hhdet_in_fec!M129)</f>
        <v>3.2105470850261599</v>
      </c>
      <c r="N129" s="111">
        <f>IF(RES_hhdet_in_tes!N129=0,"",RES_hhdet_in_tes!N129/RES_hhdet_in_fec!N129)</f>
        <v>3.3386209488207714</v>
      </c>
      <c r="O129" s="111">
        <f>IF(RES_hhdet_in_tes!O129=0,"",RES_hhdet_in_tes!O129/RES_hhdet_in_fec!O129)</f>
        <v>3.4915639366107816</v>
      </c>
      <c r="P129" s="111">
        <f>IF(RES_hhdet_in_tes!P129=0,"",RES_hhdet_in_tes!P129/RES_hhdet_in_fec!P129)</f>
        <v>3.6574273135337112</v>
      </c>
      <c r="Q129" s="111">
        <f>IF(RES_hhdet_in_tes!Q129=0,"",RES_hhdet_in_tes!Q129/RES_hhdet_in_fec!Q129)</f>
        <v>3.7999675772069179</v>
      </c>
      <c r="R129" s="111">
        <f>IF(RES_hhdet_in_tes!R129=0,"",RES_hhdet_in_tes!R129/RES_hhdet_in_fec!R129)</f>
        <v>3.8893913828012043</v>
      </c>
      <c r="S129" s="111">
        <f>IF(RES_hhdet_in_tes!S129=0,"",RES_hhdet_in_tes!S129/RES_hhdet_in_fec!S129)</f>
        <v>3.9605683413987935</v>
      </c>
      <c r="T129" s="111">
        <f>IF(RES_hhdet_in_tes!T129=0,"",RES_hhdet_in_tes!T129/RES_hhdet_in_fec!T129)</f>
        <v>4.0200393998109805</v>
      </c>
      <c r="U129" s="111">
        <f>IF(RES_hhdet_in_tes!U129=0,"",RES_hhdet_in_tes!U129/RES_hhdet_in_fec!U129)</f>
        <v>4.0741801688752473</v>
      </c>
      <c r="V129" s="111">
        <f>IF(RES_hhdet_in_tes!V129=0,"",RES_hhdet_in_tes!V129/RES_hhdet_in_fec!V129)</f>
        <v>4.1293826055336051</v>
      </c>
      <c r="W129" s="111">
        <f>IF(RES_hhdet_in_tes!W129=0,"",RES_hhdet_in_tes!W129/RES_hhdet_in_fec!W129)</f>
        <v>4.1834265621208973</v>
      </c>
      <c r="DA129" s="63" t="s">
        <v>3707</v>
      </c>
    </row>
    <row r="130" spans="1:105" ht="12" customHeight="1" x14ac:dyDescent="0.25">
      <c r="A130" s="121" t="s">
        <v>55</v>
      </c>
      <c r="B130" s="124"/>
      <c r="C130" s="124">
        <f>IF(RES_hhdet_in_tes!C130=0,"",RES_hhdet_in_tes!C130/RES_hhdet_in_fec!C130)</f>
        <v>0.81744759106927289</v>
      </c>
      <c r="D130" s="124">
        <f>IF(RES_hhdet_in_tes!D130=0,"",RES_hhdet_in_tes!D130/RES_hhdet_in_fec!D130)</f>
        <v>0.82038333607368885</v>
      </c>
      <c r="E130" s="124">
        <f>IF(RES_hhdet_in_tes!E130=0,"",RES_hhdet_in_tes!E130/RES_hhdet_in_fec!E130)</f>
        <v>0.82588209478690322</v>
      </c>
      <c r="F130" s="124">
        <f>IF(RES_hhdet_in_tes!F130=0,"",RES_hhdet_in_tes!F130/RES_hhdet_in_fec!F130)</f>
        <v>0.8285188434203512</v>
      </c>
      <c r="G130" s="124" t="str">
        <f>IF(RES_hhdet_in_tes!G130=0,"",RES_hhdet_in_tes!G130/RES_hhdet_in_fec!G130)</f>
        <v/>
      </c>
      <c r="H130" s="124">
        <f>IF(RES_hhdet_in_tes!H130=0,"",RES_hhdet_in_tes!H130/RES_hhdet_in_fec!H130)</f>
        <v>0.80624772419792423</v>
      </c>
      <c r="I130" s="124">
        <f>IF(RES_hhdet_in_tes!I130=0,"",RES_hhdet_in_tes!I130/RES_hhdet_in_fec!I130)</f>
        <v>0.83768005987025029</v>
      </c>
      <c r="J130" s="124">
        <f>IF(RES_hhdet_in_tes!J130=0,"",RES_hhdet_in_tes!J130/RES_hhdet_in_fec!J130)</f>
        <v>0.8475831775651913</v>
      </c>
      <c r="K130" s="124">
        <f>IF(RES_hhdet_in_tes!K130=0,"",RES_hhdet_in_tes!K130/RES_hhdet_in_fec!K130)</f>
        <v>0.86321591107448858</v>
      </c>
      <c r="L130" s="124">
        <f>IF(RES_hhdet_in_tes!L130=0,"",RES_hhdet_in_tes!L130/RES_hhdet_in_fec!L130)</f>
        <v>0.8457419455402726</v>
      </c>
      <c r="M130" s="124">
        <f>IF(RES_hhdet_in_tes!M130=0,"",RES_hhdet_in_tes!M130/RES_hhdet_in_fec!M130)</f>
        <v>0.84719477830100243</v>
      </c>
      <c r="N130" s="124">
        <f>IF(RES_hhdet_in_tes!N130=0,"",RES_hhdet_in_tes!N130/RES_hhdet_in_fec!N130)</f>
        <v>0.85182325295231875</v>
      </c>
      <c r="O130" s="124">
        <f>IF(RES_hhdet_in_tes!O130=0,"",RES_hhdet_in_tes!O130/RES_hhdet_in_fec!O130)</f>
        <v>0.85687295699776922</v>
      </c>
      <c r="P130" s="124">
        <f>IF(RES_hhdet_in_tes!P130=0,"",RES_hhdet_in_tes!P130/RES_hhdet_in_fec!P130)</f>
        <v>0.87377167837762459</v>
      </c>
      <c r="Q130" s="124">
        <f>IF(RES_hhdet_in_tes!Q130=0,"",RES_hhdet_in_tes!Q130/RES_hhdet_in_fec!Q130)</f>
        <v>0.87880003443580035</v>
      </c>
      <c r="R130" s="124">
        <f>IF(RES_hhdet_in_tes!R130=0,"",RES_hhdet_in_tes!R130/RES_hhdet_in_fec!R130)</f>
        <v>0.88506550083535895</v>
      </c>
      <c r="S130" s="124">
        <f>IF(RES_hhdet_in_tes!S130=0,"",RES_hhdet_in_tes!S130/RES_hhdet_in_fec!S130)</f>
        <v>0.87559164632931741</v>
      </c>
      <c r="T130" s="124">
        <f>IF(RES_hhdet_in_tes!T130=0,"",RES_hhdet_in_tes!T130/RES_hhdet_in_fec!T130)</f>
        <v>0.86921111567967502</v>
      </c>
      <c r="U130" s="124">
        <f>IF(RES_hhdet_in_tes!U130=0,"",RES_hhdet_in_tes!U130/RES_hhdet_in_fec!U130)</f>
        <v>0.89771862480935039</v>
      </c>
      <c r="V130" s="124">
        <f>IF(RES_hhdet_in_tes!V130=0,"",RES_hhdet_in_tes!V130/RES_hhdet_in_fec!V130)</f>
        <v>0.92270252121478935</v>
      </c>
      <c r="W130" s="124">
        <f>IF(RES_hhdet_in_tes!W130=0,"",RES_hhdet_in_tes!W130/RES_hhdet_in_fec!W130)</f>
        <v>0.93367934672910069</v>
      </c>
      <c r="DA130" s="130" t="s">
        <v>3708</v>
      </c>
    </row>
    <row r="131" spans="1:105" ht="12" customHeight="1" x14ac:dyDescent="0.25">
      <c r="A131" s="97" t="s">
        <v>128</v>
      </c>
      <c r="B131" s="111"/>
      <c r="C131" s="111">
        <f>IF(RES_hhdet_in_tes!C131=0,"",RES_hhdet_in_tes!C131/RES_hhdet_in_fec!C131)</f>
        <v>0.84659511064690574</v>
      </c>
      <c r="D131" s="111">
        <f>IF(RES_hhdet_in_tes!D131=0,"",RES_hhdet_in_tes!D131/RES_hhdet_in_fec!D131)</f>
        <v>0.84881061129033475</v>
      </c>
      <c r="E131" s="111">
        <f>IF(RES_hhdet_in_tes!E131=0,"",RES_hhdet_in_tes!E131/RES_hhdet_in_fec!E131)</f>
        <v>0.85108592467108513</v>
      </c>
      <c r="F131" s="111">
        <f>IF(RES_hhdet_in_tes!F131=0,"",RES_hhdet_in_tes!F131/RES_hhdet_in_fec!F131)</f>
        <v>0.85336939433419734</v>
      </c>
      <c r="G131" s="111" t="str">
        <f>IF(RES_hhdet_in_tes!G131=0,"",RES_hhdet_in_tes!G131/RES_hhdet_in_fec!G131)</f>
        <v/>
      </c>
      <c r="H131" s="111">
        <f>IF(RES_hhdet_in_tes!H131=0,"",RES_hhdet_in_tes!H131/RES_hhdet_in_fec!H131)</f>
        <v>0.85809584234245739</v>
      </c>
      <c r="I131" s="111">
        <f>IF(RES_hhdet_in_tes!I131=0,"",RES_hhdet_in_tes!I131/RES_hhdet_in_fec!I131)</f>
        <v>0.86054464032499212</v>
      </c>
      <c r="J131" s="111">
        <f>IF(RES_hhdet_in_tes!J131=0,"",RES_hhdet_in_tes!J131/RES_hhdet_in_fec!J131)</f>
        <v>0.86310171146367309</v>
      </c>
      <c r="K131" s="111">
        <f>IF(RES_hhdet_in_tes!K131=0,"",RES_hhdet_in_tes!K131/RES_hhdet_in_fec!K131)</f>
        <v>0.86580733229810392</v>
      </c>
      <c r="L131" s="111">
        <f>IF(RES_hhdet_in_tes!L131=0,"",RES_hhdet_in_tes!L131/RES_hhdet_in_fec!L131)</f>
        <v>0.8686722784538824</v>
      </c>
      <c r="M131" s="111">
        <f>IF(RES_hhdet_in_tes!M131=0,"",RES_hhdet_in_tes!M131/RES_hhdet_in_fec!M131)</f>
        <v>0.87263915406926085</v>
      </c>
      <c r="N131" s="111">
        <f>IF(RES_hhdet_in_tes!N131=0,"",RES_hhdet_in_tes!N131/RES_hhdet_in_fec!N131)</f>
        <v>0.87800598692542886</v>
      </c>
      <c r="O131" s="111">
        <f>IF(RES_hhdet_in_tes!O131=0,"",RES_hhdet_in_tes!O131/RES_hhdet_in_fec!O131)</f>
        <v>0.88503403458725316</v>
      </c>
      <c r="P131" s="111">
        <f>IF(RES_hhdet_in_tes!P131=0,"",RES_hhdet_in_tes!P131/RES_hhdet_in_fec!P131)</f>
        <v>0.89322623538291246</v>
      </c>
      <c r="Q131" s="111">
        <f>IF(RES_hhdet_in_tes!Q131=0,"",RES_hhdet_in_tes!Q131/RES_hhdet_in_fec!Q131)</f>
        <v>0.9009553888708931</v>
      </c>
      <c r="R131" s="111">
        <f>IF(RES_hhdet_in_tes!R131=0,"",RES_hhdet_in_tes!R131/RES_hhdet_in_fec!R131)</f>
        <v>0.90687798122153052</v>
      </c>
      <c r="S131" s="111">
        <f>IF(RES_hhdet_in_tes!S131=0,"",RES_hhdet_in_tes!S131/RES_hhdet_in_fec!S131)</f>
        <v>0.91263967350897834</v>
      </c>
      <c r="T131" s="111">
        <f>IF(RES_hhdet_in_tes!T131=0,"",RES_hhdet_in_tes!T131/RES_hhdet_in_fec!T131)</f>
        <v>0.91820196857584457</v>
      </c>
      <c r="U131" s="111">
        <f>IF(RES_hhdet_in_tes!U131=0,"",RES_hhdet_in_tes!U131/RES_hhdet_in_fec!U131)</f>
        <v>0.92352636926475529</v>
      </c>
      <c r="V131" s="111">
        <f>IF(RES_hhdet_in_tes!V131=0,"",RES_hhdet_in_tes!V131/RES_hhdet_in_fec!V131)</f>
        <v>0.92857437841832924</v>
      </c>
      <c r="W131" s="111">
        <f>IF(RES_hhdet_in_tes!W131=0,"",RES_hhdet_in_tes!W131/RES_hhdet_in_fec!W131)</f>
        <v>0.93322456782811092</v>
      </c>
      <c r="DA131" s="63" t="s">
        <v>3709</v>
      </c>
    </row>
    <row r="132" spans="1:105" ht="12" customHeight="1" x14ac:dyDescent="0.25">
      <c r="A132" s="97" t="s">
        <v>127</v>
      </c>
      <c r="B132" s="111"/>
      <c r="C132" s="111">
        <f>IF(RES_hhdet_in_tes!C132=0,"",RES_hhdet_in_tes!C132/RES_hhdet_in_fec!C132)</f>
        <v>0.93671492661222389</v>
      </c>
      <c r="D132" s="111">
        <f>IF(RES_hhdet_in_tes!D132=0,"",RES_hhdet_in_tes!D132/RES_hhdet_in_fec!D132)</f>
        <v>0.93758373597558609</v>
      </c>
      <c r="E132" s="111">
        <f>IF(RES_hhdet_in_tes!E132=0,"",RES_hhdet_in_tes!E132/RES_hhdet_in_fec!E132)</f>
        <v>0.93906228340790987</v>
      </c>
      <c r="F132" s="111">
        <f>IF(RES_hhdet_in_tes!F132=0,"",RES_hhdet_in_tes!F132/RES_hhdet_in_fec!F132)</f>
        <v>0.94006381073638567</v>
      </c>
      <c r="G132" s="111" t="str">
        <f>IF(RES_hhdet_in_tes!G132=0,"",RES_hhdet_in_tes!G132/RES_hhdet_in_fec!G132)</f>
        <v/>
      </c>
      <c r="H132" s="111">
        <f>IF(RES_hhdet_in_tes!H132=0,"",RES_hhdet_in_tes!H132/RES_hhdet_in_fec!H132)</f>
        <v>0.95170475806357235</v>
      </c>
      <c r="I132" s="111">
        <f>IF(RES_hhdet_in_tes!I132=0,"",RES_hhdet_in_tes!I132/RES_hhdet_in_fec!I132)</f>
        <v>0.94993843361277563</v>
      </c>
      <c r="J132" s="111">
        <f>IF(RES_hhdet_in_tes!J132=0,"",RES_hhdet_in_tes!J132/RES_hhdet_in_fec!J132)</f>
        <v>0.94690103567031514</v>
      </c>
      <c r="K132" s="111">
        <f>IF(RES_hhdet_in_tes!K132=0,"",RES_hhdet_in_tes!K132/RES_hhdet_in_fec!K132)</f>
        <v>0.94694718157300484</v>
      </c>
      <c r="L132" s="111">
        <f>IF(RES_hhdet_in_tes!L132=0,"",RES_hhdet_in_tes!L132/RES_hhdet_in_fec!L132)</f>
        <v>0.95412234153028774</v>
      </c>
      <c r="M132" s="111">
        <f>IF(RES_hhdet_in_tes!M132=0,"",RES_hhdet_in_tes!M132/RES_hhdet_in_fec!M132)</f>
        <v>0.9515370071022432</v>
      </c>
      <c r="N132" s="111">
        <f>IF(RES_hhdet_in_tes!N132=0,"",RES_hhdet_in_tes!N132/RES_hhdet_in_fec!N132)</f>
        <v>0.95454179413015827</v>
      </c>
      <c r="O132" s="111">
        <f>IF(RES_hhdet_in_tes!O132=0,"",RES_hhdet_in_tes!O132/RES_hhdet_in_fec!O132)</f>
        <v>0.96344779439353934</v>
      </c>
      <c r="P132" s="111">
        <f>IF(RES_hhdet_in_tes!P132=0,"",RES_hhdet_in_tes!P132/RES_hhdet_in_fec!P132)</f>
        <v>0.96552272875210277</v>
      </c>
      <c r="Q132" s="111">
        <f>IF(RES_hhdet_in_tes!Q132=0,"",RES_hhdet_in_tes!Q132/RES_hhdet_in_fec!Q132)</f>
        <v>0.97485343738711416</v>
      </c>
      <c r="R132" s="111">
        <f>IF(RES_hhdet_in_tes!R132=0,"",RES_hhdet_in_tes!R132/RES_hhdet_in_fec!R132)</f>
        <v>0.97873249908273441</v>
      </c>
      <c r="S132" s="111">
        <f>IF(RES_hhdet_in_tes!S132=0,"",RES_hhdet_in_tes!S132/RES_hhdet_in_fec!S132)</f>
        <v>0.97660406001852629</v>
      </c>
      <c r="T132" s="111">
        <f>IF(RES_hhdet_in_tes!T132=0,"",RES_hhdet_in_tes!T132/RES_hhdet_in_fec!T132)</f>
        <v>0.97499403038438492</v>
      </c>
      <c r="U132" s="111">
        <f>IF(RES_hhdet_in_tes!U132=0,"",RES_hhdet_in_tes!U132/RES_hhdet_in_fec!U132)</f>
        <v>0.97604790645449524</v>
      </c>
      <c r="V132" s="111">
        <f>IF(RES_hhdet_in_tes!V132=0,"",RES_hhdet_in_tes!V132/RES_hhdet_in_fec!V132)</f>
        <v>0.97700082358381479</v>
      </c>
      <c r="W132" s="111">
        <f>IF(RES_hhdet_in_tes!W132=0,"",RES_hhdet_in_tes!W132/RES_hhdet_in_fec!W132)</f>
        <v>0.9774238537800285</v>
      </c>
      <c r="DA132" s="63" t="s">
        <v>3710</v>
      </c>
    </row>
    <row r="133" spans="1:105" ht="12" customHeight="1" x14ac:dyDescent="0.25">
      <c r="A133" s="100" t="s">
        <v>203</v>
      </c>
      <c r="B133" s="112"/>
      <c r="C133" s="112">
        <f>IF(RES_hhdet_in_tes!C133=0,"",RES_hhdet_in_tes!C133/RES_hhdet_in_fec!C133)</f>
        <v>0.84659511064690562</v>
      </c>
      <c r="D133" s="112">
        <f>IF(RES_hhdet_in_tes!D133=0,"",RES_hhdet_in_tes!D133/RES_hhdet_in_fec!D133)</f>
        <v>0.84881061129033475</v>
      </c>
      <c r="E133" s="112">
        <f>IF(RES_hhdet_in_tes!E133=0,"",RES_hhdet_in_tes!E133/RES_hhdet_in_fec!E133)</f>
        <v>0.85108592467108513</v>
      </c>
      <c r="F133" s="112">
        <f>IF(RES_hhdet_in_tes!F133=0,"",RES_hhdet_in_tes!F133/RES_hhdet_in_fec!F133)</f>
        <v>0.85336939433419734</v>
      </c>
      <c r="G133" s="112" t="str">
        <f>IF(RES_hhdet_in_tes!G133=0,"",RES_hhdet_in_tes!G133/RES_hhdet_in_fec!G133)</f>
        <v/>
      </c>
      <c r="H133" s="112">
        <f>IF(RES_hhdet_in_tes!H133=0,"",RES_hhdet_in_tes!H133/RES_hhdet_in_fec!H133)</f>
        <v>0.85809584234245739</v>
      </c>
      <c r="I133" s="112">
        <f>IF(RES_hhdet_in_tes!I133=0,"",RES_hhdet_in_tes!I133/RES_hhdet_in_fec!I133)</f>
        <v>0.86054464032499212</v>
      </c>
      <c r="J133" s="112">
        <f>IF(RES_hhdet_in_tes!J133=0,"",RES_hhdet_in_tes!J133/RES_hhdet_in_fec!J133)</f>
        <v>0.8631017114636732</v>
      </c>
      <c r="K133" s="112">
        <f>IF(RES_hhdet_in_tes!K133=0,"",RES_hhdet_in_tes!K133/RES_hhdet_in_fec!K133)</f>
        <v>0.86580733229810392</v>
      </c>
      <c r="L133" s="112">
        <f>IF(RES_hhdet_in_tes!L133=0,"",RES_hhdet_in_tes!L133/RES_hhdet_in_fec!L133)</f>
        <v>0.8686722784538824</v>
      </c>
      <c r="M133" s="112">
        <f>IF(RES_hhdet_in_tes!M133=0,"",RES_hhdet_in_tes!M133/RES_hhdet_in_fec!M133)</f>
        <v>0.87263915406926074</v>
      </c>
      <c r="N133" s="112">
        <f>IF(RES_hhdet_in_tes!N133=0,"",RES_hhdet_in_tes!N133/RES_hhdet_in_fec!N133)</f>
        <v>0.87800598692542886</v>
      </c>
      <c r="O133" s="112">
        <f>IF(RES_hhdet_in_tes!O133=0,"",RES_hhdet_in_tes!O133/RES_hhdet_in_fec!O133)</f>
        <v>0.88503403458725327</v>
      </c>
      <c r="P133" s="112">
        <f>IF(RES_hhdet_in_tes!P133=0,"",RES_hhdet_in_tes!P133/RES_hhdet_in_fec!P133)</f>
        <v>0.89322623538291224</v>
      </c>
      <c r="Q133" s="112">
        <f>IF(RES_hhdet_in_tes!Q133=0,"",RES_hhdet_in_tes!Q133/RES_hhdet_in_fec!Q133)</f>
        <v>0.9009553888708931</v>
      </c>
      <c r="R133" s="112">
        <f>IF(RES_hhdet_in_tes!R133=0,"",RES_hhdet_in_tes!R133/RES_hhdet_in_fec!R133)</f>
        <v>0.90687798122153063</v>
      </c>
      <c r="S133" s="112">
        <f>IF(RES_hhdet_in_tes!S133=0,"",RES_hhdet_in_tes!S133/RES_hhdet_in_fec!S133)</f>
        <v>0.91263967350897834</v>
      </c>
      <c r="T133" s="112">
        <f>IF(RES_hhdet_in_tes!T133=0,"",RES_hhdet_in_tes!T133/RES_hhdet_in_fec!T133)</f>
        <v>0.91820196857584457</v>
      </c>
      <c r="U133" s="112">
        <f>IF(RES_hhdet_in_tes!U133=0,"",RES_hhdet_in_tes!U133/RES_hhdet_in_fec!U133)</f>
        <v>0.92352636926475529</v>
      </c>
      <c r="V133" s="112">
        <f>IF(RES_hhdet_in_tes!V133=0,"",RES_hhdet_in_tes!V133/RES_hhdet_in_fec!V133)</f>
        <v>0.92857437841832924</v>
      </c>
      <c r="W133" s="112">
        <f>IF(RES_hhdet_in_tes!W133=0,"",RES_hhdet_in_tes!W133/RES_hhdet_in_fec!W133)</f>
        <v>0.93322456782811081</v>
      </c>
      <c r="DA133" s="131" t="s">
        <v>3711</v>
      </c>
    </row>
    <row r="134" spans="1:105" ht="12" customHeight="1" x14ac:dyDescent="0.25">
      <c r="A134" s="103" t="s">
        <v>52</v>
      </c>
      <c r="B134" s="113"/>
      <c r="C134" s="113">
        <f>IF(RES_hhdet_in_tes!C134=0,"",RES_hhdet_in_tes!C134/RES_hhdet_in_fec!C134)</f>
        <v>1</v>
      </c>
      <c r="D134" s="113">
        <f>IF(RES_hhdet_in_tes!D134=0,"",RES_hhdet_in_tes!D134/RES_hhdet_in_fec!D134)</f>
        <v>1</v>
      </c>
      <c r="E134" s="113">
        <f>IF(RES_hhdet_in_tes!E134=0,"",RES_hhdet_in_tes!E134/RES_hhdet_in_fec!E134)</f>
        <v>1</v>
      </c>
      <c r="F134" s="113">
        <f>IF(RES_hhdet_in_tes!F134=0,"",RES_hhdet_in_tes!F134/RES_hhdet_in_fec!F134)</f>
        <v>1</v>
      </c>
      <c r="G134" s="113" t="str">
        <f>IF(RES_hhdet_in_tes!G134=0,"",RES_hhdet_in_tes!G134/RES_hhdet_in_fec!G134)</f>
        <v/>
      </c>
      <c r="H134" s="113">
        <f>IF(RES_hhdet_in_tes!H134=0,"",RES_hhdet_in_tes!H134/RES_hhdet_in_fec!H134)</f>
        <v>1</v>
      </c>
      <c r="I134" s="113">
        <f>IF(RES_hhdet_in_tes!I134=0,"",RES_hhdet_in_tes!I134/RES_hhdet_in_fec!I134)</f>
        <v>1</v>
      </c>
      <c r="J134" s="113">
        <f>IF(RES_hhdet_in_tes!J134=0,"",RES_hhdet_in_tes!J134/RES_hhdet_in_fec!J134)</f>
        <v>1</v>
      </c>
      <c r="K134" s="113">
        <f>IF(RES_hhdet_in_tes!K134=0,"",RES_hhdet_in_tes!K134/RES_hhdet_in_fec!K134)</f>
        <v>1</v>
      </c>
      <c r="L134" s="113">
        <f>IF(RES_hhdet_in_tes!L134=0,"",RES_hhdet_in_tes!L134/RES_hhdet_in_fec!L134)</f>
        <v>1</v>
      </c>
      <c r="M134" s="113">
        <f>IF(RES_hhdet_in_tes!M134=0,"",RES_hhdet_in_tes!M134/RES_hhdet_in_fec!M134)</f>
        <v>1</v>
      </c>
      <c r="N134" s="113">
        <f>IF(RES_hhdet_in_tes!N134=0,"",RES_hhdet_in_tes!N134/RES_hhdet_in_fec!N134)</f>
        <v>1</v>
      </c>
      <c r="O134" s="113">
        <f>IF(RES_hhdet_in_tes!O134=0,"",RES_hhdet_in_tes!O134/RES_hhdet_in_fec!O134)</f>
        <v>1</v>
      </c>
      <c r="P134" s="113">
        <f>IF(RES_hhdet_in_tes!P134=0,"",RES_hhdet_in_tes!P134/RES_hhdet_in_fec!P134)</f>
        <v>1</v>
      </c>
      <c r="Q134" s="113">
        <f>IF(RES_hhdet_in_tes!Q134=0,"",RES_hhdet_in_tes!Q134/RES_hhdet_in_fec!Q134)</f>
        <v>1</v>
      </c>
      <c r="R134" s="113">
        <f>IF(RES_hhdet_in_tes!R134=0,"",RES_hhdet_in_tes!R134/RES_hhdet_in_fec!R134)</f>
        <v>1</v>
      </c>
      <c r="S134" s="113">
        <f>IF(RES_hhdet_in_tes!S134=0,"",RES_hhdet_in_tes!S134/RES_hhdet_in_fec!S134)</f>
        <v>1</v>
      </c>
      <c r="T134" s="113">
        <f>IF(RES_hhdet_in_tes!T134=0,"",RES_hhdet_in_tes!T134/RES_hhdet_in_fec!T134)</f>
        <v>1</v>
      </c>
      <c r="U134" s="113">
        <f>IF(RES_hhdet_in_tes!U134=0,"",RES_hhdet_in_tes!U134/RES_hhdet_in_fec!U134)</f>
        <v>1</v>
      </c>
      <c r="V134" s="113">
        <f>IF(RES_hhdet_in_tes!V134=0,"",RES_hhdet_in_tes!V134/RES_hhdet_in_fec!V134)</f>
        <v>1</v>
      </c>
      <c r="W134" s="113">
        <f>IF(RES_hhdet_in_tes!W134=0,"",RES_hhdet_in_tes!W134/RES_hhdet_in_fec!W134)</f>
        <v>1</v>
      </c>
      <c r="DA134" s="132" t="s">
        <v>3712</v>
      </c>
    </row>
    <row r="135" spans="1:105" ht="12" customHeight="1" x14ac:dyDescent="0.25">
      <c r="A135" s="106" t="s">
        <v>122</v>
      </c>
      <c r="B135" s="112"/>
      <c r="C135" s="112">
        <f>IF(RES_hhdet_in_tes!C135=0,"",RES_hhdet_in_tes!C135/RES_hhdet_in_fec!C135)</f>
        <v>0.69904906460945626</v>
      </c>
      <c r="D135" s="112">
        <f>IF(RES_hhdet_in_tes!D135=0,"",RES_hhdet_in_tes!D135/RES_hhdet_in_fec!D135)</f>
        <v>0.70012983554340358</v>
      </c>
      <c r="E135" s="112">
        <f>IF(RES_hhdet_in_tes!E135=0,"",RES_hhdet_in_tes!E135/RES_hhdet_in_fec!E135)</f>
        <v>0.70129373304669129</v>
      </c>
      <c r="F135" s="112">
        <f>IF(RES_hhdet_in_tes!F135=0,"",RES_hhdet_in_tes!F135/RES_hhdet_in_fec!F135)</f>
        <v>0.70246881084862889</v>
      </c>
      <c r="G135" s="112" t="str">
        <f>IF(RES_hhdet_in_tes!G135=0,"",RES_hhdet_in_tes!G135/RES_hhdet_in_fec!G135)</f>
        <v/>
      </c>
      <c r="H135" s="112">
        <f>IF(RES_hhdet_in_tes!H135=0,"",RES_hhdet_in_tes!H135/RES_hhdet_in_fec!H135)</f>
        <v>0.70504322717626711</v>
      </c>
      <c r="I135" s="112">
        <f>IF(RES_hhdet_in_tes!I135=0,"",RES_hhdet_in_tes!I135/RES_hhdet_in_fec!I135)</f>
        <v>0.70645236332864481</v>
      </c>
      <c r="J135" s="112">
        <f>IF(RES_hhdet_in_tes!J135=0,"",RES_hhdet_in_tes!J135/RES_hhdet_in_fec!J135)</f>
        <v>0.70801736656705028</v>
      </c>
      <c r="K135" s="112">
        <f>IF(RES_hhdet_in_tes!K135=0,"",RES_hhdet_in_tes!K135/RES_hhdet_in_fec!K135)</f>
        <v>0.70979925041709979</v>
      </c>
      <c r="L135" s="112">
        <f>IF(RES_hhdet_in_tes!L135=0,"",RES_hhdet_in_tes!L135/RES_hhdet_in_fec!L135)</f>
        <v>0.71181936883496011</v>
      </c>
      <c r="M135" s="112">
        <f>IF(RES_hhdet_in_tes!M135=0,"",RES_hhdet_in_tes!M135/RES_hhdet_in_fec!M135)</f>
        <v>0.71547748570050085</v>
      </c>
      <c r="N135" s="112">
        <f>IF(RES_hhdet_in_tes!N135=0,"",RES_hhdet_in_tes!N135/RES_hhdet_in_fec!N135)</f>
        <v>0.72138863623218441</v>
      </c>
      <c r="O135" s="112">
        <f>IF(RES_hhdet_in_tes!O135=0,"",RES_hhdet_in_tes!O135/RES_hhdet_in_fec!O135)</f>
        <v>0.73034153134824509</v>
      </c>
      <c r="P135" s="112">
        <f>IF(RES_hhdet_in_tes!P135=0,"",RES_hhdet_in_tes!P135/RES_hhdet_in_fec!P135)</f>
        <v>0.74198809860804538</v>
      </c>
      <c r="Q135" s="112">
        <f>IF(RES_hhdet_in_tes!Q135=0,"",RES_hhdet_in_tes!Q135/RES_hhdet_in_fec!Q135)</f>
        <v>0.75341618210929018</v>
      </c>
      <c r="R135" s="112">
        <f>IF(RES_hhdet_in_tes!R135=0,"",RES_hhdet_in_tes!R135/RES_hhdet_in_fec!R135)</f>
        <v>0.76160846863765608</v>
      </c>
      <c r="S135" s="112">
        <f>IF(RES_hhdet_in_tes!S135=0,"",RES_hhdet_in_tes!S135/RES_hhdet_in_fec!S135)</f>
        <v>0.76971999166190286</v>
      </c>
      <c r="T135" s="112">
        <f>IF(RES_hhdet_in_tes!T135=0,"",RES_hhdet_in_tes!T135/RES_hhdet_in_fec!T135)</f>
        <v>0.77758066761194544</v>
      </c>
      <c r="U135" s="112">
        <f>IF(RES_hhdet_in_tes!U135=0,"",RES_hhdet_in_tes!U135/RES_hhdet_in_fec!U135)</f>
        <v>0.78496476404931981</v>
      </c>
      <c r="V135" s="112">
        <f>IF(RES_hhdet_in_tes!V135=0,"",RES_hhdet_in_tes!V135/RES_hhdet_in_fec!V135)</f>
        <v>0.79152596221717952</v>
      </c>
      <c r="W135" s="112" t="str">
        <f>IF(RES_hhdet_in_tes!W135=0,"",RES_hhdet_in_tes!W135/RES_hhdet_in_fec!W135)</f>
        <v/>
      </c>
      <c r="DA135" s="131" t="s">
        <v>3713</v>
      </c>
    </row>
    <row r="136" spans="1:105" ht="12" customHeight="1" x14ac:dyDescent="0.25">
      <c r="A136" s="107" t="s">
        <v>121</v>
      </c>
      <c r="B136" s="113"/>
      <c r="C136" s="113">
        <f>IF(RES_hhdet_in_tes!C136=0,"",RES_hhdet_in_tes!C136/RES_hhdet_in_fec!C136)</f>
        <v>0.86169153294499345</v>
      </c>
      <c r="D136" s="113">
        <f>IF(RES_hhdet_in_tes!D136=0,"",RES_hhdet_in_tes!D136/RES_hhdet_in_fec!D136)</f>
        <v>0.86194774989595424</v>
      </c>
      <c r="E136" s="113">
        <f>IF(RES_hhdet_in_tes!E136=0,"",RES_hhdet_in_tes!E136/RES_hhdet_in_fec!E136)</f>
        <v>0.86362006298485461</v>
      </c>
      <c r="F136" s="113">
        <f>IF(RES_hhdet_in_tes!F136=0,"",RES_hhdet_in_tes!F136/RES_hhdet_in_fec!F136)</f>
        <v>0.86450072248128151</v>
      </c>
      <c r="G136" s="113" t="str">
        <f>IF(RES_hhdet_in_tes!G136=0,"",RES_hhdet_in_tes!G136/RES_hhdet_in_fec!G136)</f>
        <v/>
      </c>
      <c r="H136" s="113">
        <f>IF(RES_hhdet_in_tes!H136=0,"",RES_hhdet_in_tes!H136/RES_hhdet_in_fec!H136)</f>
        <v>0.88583654193695271</v>
      </c>
      <c r="I136" s="113">
        <f>IF(RES_hhdet_in_tes!I136=0,"",RES_hhdet_in_tes!I136/RES_hhdet_in_fec!I136)</f>
        <v>0.88106715255658619</v>
      </c>
      <c r="J136" s="113">
        <f>IF(RES_hhdet_in_tes!J136=0,"",RES_hhdet_in_tes!J136/RES_hhdet_in_fec!J136)</f>
        <v>0.87285034860061061</v>
      </c>
      <c r="K136" s="113">
        <f>IF(RES_hhdet_in_tes!K136=0,"",RES_hhdet_in_tes!K136/RES_hhdet_in_fec!K136)</f>
        <v>0.87109729124516466</v>
      </c>
      <c r="L136" s="113">
        <f>IF(RES_hhdet_in_tes!L136=0,"",RES_hhdet_in_tes!L136/RES_hhdet_in_fec!L136)</f>
        <v>0.8855746951635477</v>
      </c>
      <c r="M136" s="113">
        <f>IF(RES_hhdet_in_tes!M136=0,"",RES_hhdet_in_tes!M136/RES_hhdet_in_fec!M136)</f>
        <v>0.8784882514764083</v>
      </c>
      <c r="N136" s="113">
        <f>IF(RES_hhdet_in_tes!N136=0,"",RES_hhdet_in_tes!N136/RES_hhdet_in_fec!N136)</f>
        <v>0.88319956386937337</v>
      </c>
      <c r="O136" s="113">
        <f>IF(RES_hhdet_in_tes!O136=0,"",RES_hhdet_in_tes!O136/RES_hhdet_in_fec!O136)</f>
        <v>0.90212336713745478</v>
      </c>
      <c r="P136" s="113">
        <f>IF(RES_hhdet_in_tes!P136=0,"",RES_hhdet_in_tes!P136/RES_hhdet_in_fec!P136)</f>
        <v>0.90636328908854102</v>
      </c>
      <c r="Q136" s="113">
        <f>IF(RES_hhdet_in_tes!Q136=0,"",RES_hhdet_in_tes!Q136/RES_hhdet_in_fec!Q136)</f>
        <v>0.92877589004537742</v>
      </c>
      <c r="R136" s="113">
        <f>IF(RES_hhdet_in_tes!R136=0,"",RES_hhdet_in_tes!R136/RES_hhdet_in_fec!R136)</f>
        <v>0.9378941394385869</v>
      </c>
      <c r="S136" s="113">
        <f>IF(RES_hhdet_in_tes!S136=0,"",RES_hhdet_in_tes!S136/RES_hhdet_in_fec!S136)</f>
        <v>0.93036077771042047</v>
      </c>
      <c r="T136" s="113">
        <f>IF(RES_hhdet_in_tes!T136=0,"",RES_hhdet_in_tes!T136/RES_hhdet_in_fec!T136)</f>
        <v>0.9238771576921625</v>
      </c>
      <c r="U136" s="113">
        <f>IF(RES_hhdet_in_tes!U136=0,"",RES_hhdet_in_tes!U136/RES_hhdet_in_fec!U136)</f>
        <v>0.92461487968256684</v>
      </c>
      <c r="V136" s="113">
        <f>IF(RES_hhdet_in_tes!V136=0,"",RES_hhdet_in_tes!V136/RES_hhdet_in_fec!V136)</f>
        <v>0.92531519910078908</v>
      </c>
      <c r="W136" s="113" t="str">
        <f>IF(RES_hhdet_in_tes!W136=0,"",RES_hhdet_in_tes!W136/RES_hhdet_in_fec!W136)</f>
        <v/>
      </c>
      <c r="DA136" s="132" t="s">
        <v>3714</v>
      </c>
    </row>
    <row r="137" spans="1:105" ht="12" customHeight="1" x14ac:dyDescent="0.25">
      <c r="A137" s="108" t="s">
        <v>53</v>
      </c>
      <c r="B137" s="111"/>
      <c r="C137" s="111">
        <f>IF(RES_hhdet_in_tes!C137=0,"",RES_hhdet_in_tes!C137/RES_hhdet_in_fec!C137)</f>
        <v>0.69904906460945626</v>
      </c>
      <c r="D137" s="111">
        <f>IF(RES_hhdet_in_tes!D137=0,"",RES_hhdet_in_tes!D137/RES_hhdet_in_fec!D137)</f>
        <v>0.70012983554340369</v>
      </c>
      <c r="E137" s="111">
        <f>IF(RES_hhdet_in_tes!E137=0,"",RES_hhdet_in_tes!E137/RES_hhdet_in_fec!E137)</f>
        <v>0.70129373304669129</v>
      </c>
      <c r="F137" s="111">
        <f>IF(RES_hhdet_in_tes!F137=0,"",RES_hhdet_in_tes!F137/RES_hhdet_in_fec!F137)</f>
        <v>0.70246881084862889</v>
      </c>
      <c r="G137" s="111" t="str">
        <f>IF(RES_hhdet_in_tes!G137=0,"",RES_hhdet_in_tes!G137/RES_hhdet_in_fec!G137)</f>
        <v/>
      </c>
      <c r="H137" s="111">
        <f>IF(RES_hhdet_in_tes!H137=0,"",RES_hhdet_in_tes!H137/RES_hhdet_in_fec!H137)</f>
        <v>0.70504322717626711</v>
      </c>
      <c r="I137" s="111">
        <f>IF(RES_hhdet_in_tes!I137=0,"",RES_hhdet_in_tes!I137/RES_hhdet_in_fec!I137)</f>
        <v>0.70645236332864481</v>
      </c>
      <c r="J137" s="111">
        <f>IF(RES_hhdet_in_tes!J137=0,"",RES_hhdet_in_tes!J137/RES_hhdet_in_fec!J137)</f>
        <v>0.70801736656705028</v>
      </c>
      <c r="K137" s="111">
        <f>IF(RES_hhdet_in_tes!K137=0,"",RES_hhdet_in_tes!K137/RES_hhdet_in_fec!K137)</f>
        <v>0.70979925041709979</v>
      </c>
      <c r="L137" s="111">
        <f>IF(RES_hhdet_in_tes!L137=0,"",RES_hhdet_in_tes!L137/RES_hhdet_in_fec!L137)</f>
        <v>0.71181936883496011</v>
      </c>
      <c r="M137" s="111">
        <f>IF(RES_hhdet_in_tes!M137=0,"",RES_hhdet_in_tes!M137/RES_hhdet_in_fec!M137)</f>
        <v>0.71547748570050085</v>
      </c>
      <c r="N137" s="111">
        <f>IF(RES_hhdet_in_tes!N137=0,"",RES_hhdet_in_tes!N137/RES_hhdet_in_fec!N137)</f>
        <v>0.72138863623218441</v>
      </c>
      <c r="O137" s="111">
        <f>IF(RES_hhdet_in_tes!O137=0,"",RES_hhdet_in_tes!O137/RES_hhdet_in_fec!O137)</f>
        <v>0.73034153134824509</v>
      </c>
      <c r="P137" s="111">
        <f>IF(RES_hhdet_in_tes!P137=0,"",RES_hhdet_in_tes!P137/RES_hhdet_in_fec!P137)</f>
        <v>0.74198809860804538</v>
      </c>
      <c r="Q137" s="111">
        <f>IF(RES_hhdet_in_tes!Q137=0,"",RES_hhdet_in_tes!Q137/RES_hhdet_in_fec!Q137)</f>
        <v>0.75341618210929018</v>
      </c>
      <c r="R137" s="111">
        <f>IF(RES_hhdet_in_tes!R137=0,"",RES_hhdet_in_tes!R137/RES_hhdet_in_fec!R137)</f>
        <v>0.76160846863765619</v>
      </c>
      <c r="S137" s="111">
        <f>IF(RES_hhdet_in_tes!S137=0,"",RES_hhdet_in_tes!S137/RES_hhdet_in_fec!S137)</f>
        <v>0.76971999166190297</v>
      </c>
      <c r="T137" s="111">
        <f>IF(RES_hhdet_in_tes!T137=0,"",RES_hhdet_in_tes!T137/RES_hhdet_in_fec!T137)</f>
        <v>0.77758066761194544</v>
      </c>
      <c r="U137" s="111">
        <f>IF(RES_hhdet_in_tes!U137=0,"",RES_hhdet_in_tes!U137/RES_hhdet_in_fec!U137)</f>
        <v>0.78496476404931981</v>
      </c>
      <c r="V137" s="111">
        <f>IF(RES_hhdet_in_tes!V137=0,"",RES_hhdet_in_tes!V137/RES_hhdet_in_fec!V137)</f>
        <v>0.79152596221717952</v>
      </c>
      <c r="W137" s="111" t="str">
        <f>IF(RES_hhdet_in_tes!W137=0,"",RES_hhdet_in_tes!W137/RES_hhdet_in_fec!W137)</f>
        <v/>
      </c>
      <c r="DA137" s="63" t="s">
        <v>3715</v>
      </c>
    </row>
    <row r="138" spans="1:105" ht="12" customHeight="1" x14ac:dyDescent="0.25">
      <c r="A138" s="108" t="s">
        <v>52</v>
      </c>
      <c r="B138" s="111"/>
      <c r="C138" s="111">
        <f>IF(RES_hhdet_in_tes!C138=0,"",RES_hhdet_in_tes!C138/RES_hhdet_in_fec!C138)</f>
        <v>1</v>
      </c>
      <c r="D138" s="111">
        <f>IF(RES_hhdet_in_tes!D138=0,"",RES_hhdet_in_tes!D138/RES_hhdet_in_fec!D138)</f>
        <v>1</v>
      </c>
      <c r="E138" s="111">
        <f>IF(RES_hhdet_in_tes!E138=0,"",RES_hhdet_in_tes!E138/RES_hhdet_in_fec!E138)</f>
        <v>1</v>
      </c>
      <c r="F138" s="111">
        <f>IF(RES_hhdet_in_tes!F138=0,"",RES_hhdet_in_tes!F138/RES_hhdet_in_fec!F138)</f>
        <v>1</v>
      </c>
      <c r="G138" s="111" t="str">
        <f>IF(RES_hhdet_in_tes!G138=0,"",RES_hhdet_in_tes!G138/RES_hhdet_in_fec!G138)</f>
        <v/>
      </c>
      <c r="H138" s="111">
        <f>IF(RES_hhdet_in_tes!H138=0,"",RES_hhdet_in_tes!H138/RES_hhdet_in_fec!H138)</f>
        <v>1</v>
      </c>
      <c r="I138" s="111">
        <f>IF(RES_hhdet_in_tes!I138=0,"",RES_hhdet_in_tes!I138/RES_hhdet_in_fec!I138)</f>
        <v>1</v>
      </c>
      <c r="J138" s="111">
        <f>IF(RES_hhdet_in_tes!J138=0,"",RES_hhdet_in_tes!J138/RES_hhdet_in_fec!J138)</f>
        <v>1</v>
      </c>
      <c r="K138" s="111">
        <f>IF(RES_hhdet_in_tes!K138=0,"",RES_hhdet_in_tes!K138/RES_hhdet_in_fec!K138)</f>
        <v>1</v>
      </c>
      <c r="L138" s="111">
        <f>IF(RES_hhdet_in_tes!L138=0,"",RES_hhdet_in_tes!L138/RES_hhdet_in_fec!L138)</f>
        <v>1</v>
      </c>
      <c r="M138" s="111">
        <f>IF(RES_hhdet_in_tes!M138=0,"",RES_hhdet_in_tes!M138/RES_hhdet_in_fec!M138)</f>
        <v>1</v>
      </c>
      <c r="N138" s="111">
        <f>IF(RES_hhdet_in_tes!N138=0,"",RES_hhdet_in_tes!N138/RES_hhdet_in_fec!N138)</f>
        <v>1</v>
      </c>
      <c r="O138" s="111">
        <f>IF(RES_hhdet_in_tes!O138=0,"",RES_hhdet_in_tes!O138/RES_hhdet_in_fec!O138)</f>
        <v>1</v>
      </c>
      <c r="P138" s="111">
        <f>IF(RES_hhdet_in_tes!P138=0,"",RES_hhdet_in_tes!P138/RES_hhdet_in_fec!P138)</f>
        <v>1</v>
      </c>
      <c r="Q138" s="111">
        <f>IF(RES_hhdet_in_tes!Q138=0,"",RES_hhdet_in_tes!Q138/RES_hhdet_in_fec!Q138)</f>
        <v>1</v>
      </c>
      <c r="R138" s="111">
        <f>IF(RES_hhdet_in_tes!R138=0,"",RES_hhdet_in_tes!R138/RES_hhdet_in_fec!R138)</f>
        <v>1</v>
      </c>
      <c r="S138" s="111">
        <f>IF(RES_hhdet_in_tes!S138=0,"",RES_hhdet_in_tes!S138/RES_hhdet_in_fec!S138)</f>
        <v>1</v>
      </c>
      <c r="T138" s="111">
        <f>IF(RES_hhdet_in_tes!T138=0,"",RES_hhdet_in_tes!T138/RES_hhdet_in_fec!T138)</f>
        <v>1</v>
      </c>
      <c r="U138" s="111">
        <f>IF(RES_hhdet_in_tes!U138=0,"",RES_hhdet_in_tes!U138/RES_hhdet_in_fec!U138)</f>
        <v>1</v>
      </c>
      <c r="V138" s="111">
        <f>IF(RES_hhdet_in_tes!V138=0,"",RES_hhdet_in_tes!V138/RES_hhdet_in_fec!V138)</f>
        <v>1</v>
      </c>
      <c r="W138" s="111" t="str">
        <f>IF(RES_hhdet_in_tes!W138=0,"",RES_hhdet_in_tes!W138/RES_hhdet_in_fec!W138)</f>
        <v/>
      </c>
      <c r="DA138" s="63" t="s">
        <v>3716</v>
      </c>
    </row>
    <row r="139" spans="1:105" ht="12" customHeight="1" x14ac:dyDescent="0.25">
      <c r="A139" s="121" t="s">
        <v>54</v>
      </c>
      <c r="B139" s="124"/>
      <c r="C139" s="124">
        <f>IF(RES_hhdet_in_tes!C139=0,"",RES_hhdet_in_tes!C139/RES_hhdet_in_fec!C139)</f>
        <v>0.76545613228058063</v>
      </c>
      <c r="D139" s="124">
        <f>IF(RES_hhdet_in_tes!D139=0,"",RES_hhdet_in_tes!D139/RES_hhdet_in_fec!D139)</f>
        <v>0.76711308462583894</v>
      </c>
      <c r="E139" s="124">
        <f>IF(RES_hhdet_in_tes!E139=0,"",RES_hhdet_in_tes!E139/RES_hhdet_in_fec!E139)</f>
        <v>0.7685664344889912</v>
      </c>
      <c r="F139" s="124">
        <f>IF(RES_hhdet_in_tes!F139=0,"",RES_hhdet_in_tes!F139/RES_hhdet_in_fec!F139)</f>
        <v>0.76976671879724823</v>
      </c>
      <c r="G139" s="124" t="str">
        <f>IF(RES_hhdet_in_tes!G139=0,"",RES_hhdet_in_tes!G139/RES_hhdet_in_fec!G139)</f>
        <v/>
      </c>
      <c r="H139" s="124">
        <f>IF(RES_hhdet_in_tes!H139=0,"",RES_hhdet_in_tes!H139/RES_hhdet_in_fec!H139)</f>
        <v>0.77299954742057986</v>
      </c>
      <c r="I139" s="124">
        <f>IF(RES_hhdet_in_tes!I139=0,"",RES_hhdet_in_tes!I139/RES_hhdet_in_fec!I139)</f>
        <v>0.77497202666157139</v>
      </c>
      <c r="J139" s="124">
        <f>IF(RES_hhdet_in_tes!J139=0,"",RES_hhdet_in_tes!J139/RES_hhdet_in_fec!J139)</f>
        <v>0.77690067888473768</v>
      </c>
      <c r="K139" s="124">
        <f>IF(RES_hhdet_in_tes!K139=0,"",RES_hhdet_in_tes!K139/RES_hhdet_in_fec!K139)</f>
        <v>0.77871448510031516</v>
      </c>
      <c r="L139" s="124">
        <f>IF(RES_hhdet_in_tes!L139=0,"",RES_hhdet_in_tes!L139/RES_hhdet_in_fec!L139)</f>
        <v>0.78091617289261739</v>
      </c>
      <c r="M139" s="124">
        <f>IF(RES_hhdet_in_tes!M139=0,"",RES_hhdet_in_tes!M139/RES_hhdet_in_fec!M139)</f>
        <v>0.78387811832092169</v>
      </c>
      <c r="N139" s="124">
        <f>IF(RES_hhdet_in_tes!N139=0,"",RES_hhdet_in_tes!N139/RES_hhdet_in_fec!N139)</f>
        <v>0.78748271788087654</v>
      </c>
      <c r="O139" s="124">
        <f>IF(RES_hhdet_in_tes!O139=0,"",RES_hhdet_in_tes!O139/RES_hhdet_in_fec!O139)</f>
        <v>0.79211735178904719</v>
      </c>
      <c r="P139" s="124">
        <f>IF(RES_hhdet_in_tes!P139=0,"",RES_hhdet_in_tes!P139/RES_hhdet_in_fec!P139)</f>
        <v>0.79822882096221215</v>
      </c>
      <c r="Q139" s="124">
        <f>IF(RES_hhdet_in_tes!Q139=0,"",RES_hhdet_in_tes!Q139/RES_hhdet_in_fec!Q139)</f>
        <v>0.80607528991120703</v>
      </c>
      <c r="R139" s="124">
        <f>IF(RES_hhdet_in_tes!R139=0,"",RES_hhdet_in_tes!R139/RES_hhdet_in_fec!R139)</f>
        <v>0.81752313625214801</v>
      </c>
      <c r="S139" s="124">
        <f>IF(RES_hhdet_in_tes!S139=0,"",RES_hhdet_in_tes!S139/RES_hhdet_in_fec!S139)</f>
        <v>0.8319077533204382</v>
      </c>
      <c r="T139" s="124">
        <f>IF(RES_hhdet_in_tes!T139=0,"",RES_hhdet_in_tes!T139/RES_hhdet_in_fec!T139)</f>
        <v>0.84733854042399304</v>
      </c>
      <c r="U139" s="124">
        <f>IF(RES_hhdet_in_tes!U139=0,"",RES_hhdet_in_tes!U139/RES_hhdet_in_fec!U139)</f>
        <v>0.86161114381115844</v>
      </c>
      <c r="V139" s="124">
        <f>IF(RES_hhdet_in_tes!V139=0,"",RES_hhdet_in_tes!V139/RES_hhdet_in_fec!V139)</f>
        <v>0.8733267355035168</v>
      </c>
      <c r="W139" s="124">
        <f>IF(RES_hhdet_in_tes!W139=0,"",RES_hhdet_in_tes!W139/RES_hhdet_in_fec!W139)</f>
        <v>0.88151201343210506</v>
      </c>
      <c r="DA139" s="130" t="s">
        <v>3717</v>
      </c>
    </row>
    <row r="140" spans="1:105" ht="12" customHeight="1" x14ac:dyDescent="0.25">
      <c r="A140" s="97" t="s">
        <v>50</v>
      </c>
      <c r="B140" s="111"/>
      <c r="C140" s="111">
        <f>IF(RES_hhdet_in_tes!C140=0,"",RES_hhdet_in_tes!C140/RES_hhdet_in_fec!C140)</f>
        <v>0.61335045861421433</v>
      </c>
      <c r="D140" s="111">
        <f>IF(RES_hhdet_in_tes!D140=0,"",RES_hhdet_in_tes!D140/RES_hhdet_in_fec!D140)</f>
        <v>0.61363226051177455</v>
      </c>
      <c r="E140" s="111">
        <f>IF(RES_hhdet_in_tes!E140=0,"",RES_hhdet_in_tes!E140/RES_hhdet_in_fec!E140)</f>
        <v>0.61391008814377446</v>
      </c>
      <c r="F140" s="111">
        <f>IF(RES_hhdet_in_tes!F140=0,"",RES_hhdet_in_tes!F140/RES_hhdet_in_fec!F140)</f>
        <v>0.61418737383047073</v>
      </c>
      <c r="G140" s="111" t="str">
        <f>IF(RES_hhdet_in_tes!G140=0,"",RES_hhdet_in_tes!G140/RES_hhdet_in_fec!G140)</f>
        <v/>
      </c>
      <c r="H140" s="111">
        <f>IF(RES_hhdet_in_tes!H140=0,"",RES_hhdet_in_tes!H140/RES_hhdet_in_fec!H140)</f>
        <v>0.61473134662754059</v>
      </c>
      <c r="I140" s="111">
        <f>IF(RES_hhdet_in_tes!I140=0,"",RES_hhdet_in_tes!I140/RES_hhdet_in_fec!I140)</f>
        <v>0.61499764705130755</v>
      </c>
      <c r="J140" s="111">
        <f>IF(RES_hhdet_in_tes!J140=0,"",RES_hhdet_in_tes!J140/RES_hhdet_in_fec!J140)</f>
        <v>0.61525675325031848</v>
      </c>
      <c r="K140" s="111">
        <f>IF(RES_hhdet_in_tes!K140=0,"",RES_hhdet_in_tes!K140/RES_hhdet_in_fec!K140)</f>
        <v>0.61550598904435827</v>
      </c>
      <c r="L140" s="111">
        <f>IF(RES_hhdet_in_tes!L140=0,"",RES_hhdet_in_tes!L140/RES_hhdet_in_fec!L140)</f>
        <v>0.61574463844550154</v>
      </c>
      <c r="M140" s="111">
        <f>IF(RES_hhdet_in_tes!M140=0,"",RES_hhdet_in_tes!M140/RES_hhdet_in_fec!M140)</f>
        <v>0.61587306341986392</v>
      </c>
      <c r="N140" s="111">
        <f>IF(RES_hhdet_in_tes!N140=0,"",RES_hhdet_in_tes!N140/RES_hhdet_in_fec!N140)</f>
        <v>0.61587306341986392</v>
      </c>
      <c r="O140" s="111">
        <f>IF(RES_hhdet_in_tes!O140=0,"",RES_hhdet_in_tes!O140/RES_hhdet_in_fec!O140)</f>
        <v>0.61587306341986392</v>
      </c>
      <c r="P140" s="111">
        <f>IF(RES_hhdet_in_tes!P140=0,"",RES_hhdet_in_tes!P140/RES_hhdet_in_fec!P140)</f>
        <v>0.61587306341986392</v>
      </c>
      <c r="Q140" s="111">
        <f>IF(RES_hhdet_in_tes!Q140=0,"",RES_hhdet_in_tes!Q140/RES_hhdet_in_fec!Q140)</f>
        <v>0.61587306341986392</v>
      </c>
      <c r="R140" s="111">
        <f>IF(RES_hhdet_in_tes!R140=0,"",RES_hhdet_in_tes!R140/RES_hhdet_in_fec!R140)</f>
        <v>0.61668441368492488</v>
      </c>
      <c r="S140" s="111">
        <f>IF(RES_hhdet_in_tes!S140=0,"",RES_hhdet_in_tes!S140/RES_hhdet_in_fec!S140)</f>
        <v>0.6180111551994063</v>
      </c>
      <c r="T140" s="111">
        <f>IF(RES_hhdet_in_tes!T140=0,"",RES_hhdet_in_tes!T140/RES_hhdet_in_fec!T140)</f>
        <v>0.6195590202996335</v>
      </c>
      <c r="U140" s="111">
        <f>IF(RES_hhdet_in_tes!U140=0,"",RES_hhdet_in_tes!U140/RES_hhdet_in_fec!U140)</f>
        <v>0.62116216629629761</v>
      </c>
      <c r="V140" s="111">
        <f>IF(RES_hhdet_in_tes!V140=0,"",RES_hhdet_in_tes!V140/RES_hhdet_in_fec!V140)</f>
        <v>0.62265475050008845</v>
      </c>
      <c r="W140" s="111">
        <f>IF(RES_hhdet_in_tes!W140=0,"",RES_hhdet_in_tes!W140/RES_hhdet_in_fec!W140)</f>
        <v>0.62403677291100512</v>
      </c>
      <c r="DA140" s="63" t="s">
        <v>3718</v>
      </c>
    </row>
    <row r="141" spans="1:105" ht="12" customHeight="1" x14ac:dyDescent="0.25">
      <c r="A141" s="109" t="s">
        <v>120</v>
      </c>
      <c r="B141" s="45"/>
      <c r="C141" s="45">
        <f>IF(RES_hhdet_in_tes!C141=0,"",RES_hhdet_in_tes!C141/RES_hhdet_in_fec!C141)</f>
        <v>0.76650286891745145</v>
      </c>
      <c r="D141" s="45">
        <f>IF(RES_hhdet_in_tes!D141=0,"",RES_hhdet_in_tes!D141/RES_hhdet_in_fec!D141)</f>
        <v>0.76793641400720947</v>
      </c>
      <c r="E141" s="45">
        <f>IF(RES_hhdet_in_tes!E141=0,"",RES_hhdet_in_tes!E141/RES_hhdet_in_fec!E141)</f>
        <v>0.76942296811973587</v>
      </c>
      <c r="F141" s="45">
        <f>IF(RES_hhdet_in_tes!F141=0,"",RES_hhdet_in_tes!F141/RES_hhdet_in_fec!F141)</f>
        <v>0.77091675073536703</v>
      </c>
      <c r="G141" s="45" t="str">
        <f>IF(RES_hhdet_in_tes!G141=0,"",RES_hhdet_in_tes!G141/RES_hhdet_in_fec!G141)</f>
        <v/>
      </c>
      <c r="H141" s="45">
        <f>IF(RES_hhdet_in_tes!H141=0,"",RES_hhdet_in_tes!H141/RES_hhdet_in_fec!H141)</f>
        <v>0.77404568049426092</v>
      </c>
      <c r="I141" s="45">
        <f>IF(RES_hhdet_in_tes!I141=0,"",RES_hhdet_in_tes!I141/RES_hhdet_in_fec!I141)</f>
        <v>0.77568598528963195</v>
      </c>
      <c r="J141" s="45">
        <f>IF(RES_hhdet_in_tes!J141=0,"",RES_hhdet_in_tes!J141/RES_hhdet_in_fec!J141)</f>
        <v>0.77742224714124897</v>
      </c>
      <c r="K141" s="45">
        <f>IF(RES_hhdet_in_tes!K141=0,"",RES_hhdet_in_tes!K141/RES_hhdet_in_fec!K141)</f>
        <v>0.77929016112177518</v>
      </c>
      <c r="L141" s="45">
        <f>IF(RES_hhdet_in_tes!L141=0,"",RES_hhdet_in_tes!L141/RES_hhdet_in_fec!L141)</f>
        <v>0.78129927712657143</v>
      </c>
      <c r="M141" s="45">
        <f>IF(RES_hhdet_in_tes!M141=0,"",RES_hhdet_in_tes!M141/RES_hhdet_in_fec!M141)</f>
        <v>0.78403274428527348</v>
      </c>
      <c r="N141" s="45">
        <f>IF(RES_hhdet_in_tes!N141=0,"",RES_hhdet_in_tes!N141/RES_hhdet_in_fec!N141)</f>
        <v>0.78765591668848511</v>
      </c>
      <c r="O141" s="45">
        <f>IF(RES_hhdet_in_tes!O141=0,"",RES_hhdet_in_tes!O141/RES_hhdet_in_fec!O141)</f>
        <v>0.79257084936385014</v>
      </c>
      <c r="P141" s="45">
        <f>IF(RES_hhdet_in_tes!P141=0,"",RES_hhdet_in_tes!P141/RES_hhdet_in_fec!P141)</f>
        <v>0.79898870524065857</v>
      </c>
      <c r="Q141" s="45">
        <f>IF(RES_hhdet_in_tes!Q141=0,"",RES_hhdet_in_tes!Q141/RES_hhdet_in_fec!Q141)</f>
        <v>0.80726046639623839</v>
      </c>
      <c r="R141" s="45">
        <f>IF(RES_hhdet_in_tes!R141=0,"",RES_hhdet_in_tes!R141/RES_hhdet_in_fec!R141)</f>
        <v>0.8185129219857783</v>
      </c>
      <c r="S141" s="45">
        <f>IF(RES_hhdet_in_tes!S141=0,"",RES_hhdet_in_tes!S141/RES_hhdet_in_fec!S141)</f>
        <v>0.83255703902256717</v>
      </c>
      <c r="T141" s="45">
        <f>IF(RES_hhdet_in_tes!T141=0,"",RES_hhdet_in_tes!T141/RES_hhdet_in_fec!T141)</f>
        <v>0.84765674255200962</v>
      </c>
      <c r="U141" s="45">
        <f>IF(RES_hhdet_in_tes!U141=0,"",RES_hhdet_in_tes!U141/RES_hhdet_in_fec!U141)</f>
        <v>0.86207595761955347</v>
      </c>
      <c r="V141" s="45">
        <f>IF(RES_hhdet_in_tes!V141=0,"",RES_hhdet_in_tes!V141/RES_hhdet_in_fec!V141)</f>
        <v>0.87407860927062708</v>
      </c>
      <c r="W141" s="45">
        <f>IF(RES_hhdet_in_tes!W141=0,"",RES_hhdet_in_tes!W141/RES_hhdet_in_fec!W141)</f>
        <v>0.883054870365092</v>
      </c>
      <c r="DA141" s="60" t="s">
        <v>3719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>
        <f>IF(RES_hhdet_in_tes!C143=0,"",RES_hhdet_in_tes!C143/RES_hhdet_in_fec!C143)</f>
        <v>1.2782155327696942</v>
      </c>
      <c r="D143" s="119">
        <f>IF(RES_hhdet_in_tes!D143=0,"",RES_hhdet_in_tes!D143/RES_hhdet_in_fec!D143)</f>
        <v>1.3062282147563218</v>
      </c>
      <c r="E143" s="119">
        <f>IF(RES_hhdet_in_tes!E143=0,"",RES_hhdet_in_tes!E143/RES_hhdet_in_fec!E143)</f>
        <v>1.4053968300941295</v>
      </c>
      <c r="F143" s="119">
        <f>IF(RES_hhdet_in_tes!F143=0,"",RES_hhdet_in_tes!F143/RES_hhdet_in_fec!F143)</f>
        <v>1.4458691074875931</v>
      </c>
      <c r="G143" s="119">
        <f>IF(RES_hhdet_in_tes!G143=0,"",RES_hhdet_in_tes!G143/RES_hhdet_in_fec!G143)</f>
        <v>1.5329504499882329</v>
      </c>
      <c r="H143" s="119">
        <f>IF(RES_hhdet_in_tes!H143=0,"",RES_hhdet_in_tes!H143/RES_hhdet_in_fec!H143)</f>
        <v>1.5462737008212384</v>
      </c>
      <c r="I143" s="119">
        <f>IF(RES_hhdet_in_tes!I143=0,"",RES_hhdet_in_tes!I143/RES_hhdet_in_fec!I143)</f>
        <v>1.593752799757739</v>
      </c>
      <c r="J143" s="119">
        <f>IF(RES_hhdet_in_tes!J143=0,"",RES_hhdet_in_tes!J143/RES_hhdet_in_fec!J143)</f>
        <v>1.6043861664540786</v>
      </c>
      <c r="K143" s="119">
        <f>IF(RES_hhdet_in_tes!K143=0,"",RES_hhdet_in_tes!K143/RES_hhdet_in_fec!K143)</f>
        <v>1.7255140338602188</v>
      </c>
      <c r="L143" s="119">
        <f>IF(RES_hhdet_in_tes!L143=0,"",RES_hhdet_in_tes!L143/RES_hhdet_in_fec!L143)</f>
        <v>1.7576959826050953</v>
      </c>
      <c r="M143" s="119">
        <f>IF(RES_hhdet_in_tes!M143=0,"",RES_hhdet_in_tes!M143/RES_hhdet_in_fec!M143)</f>
        <v>1.7553912381564467</v>
      </c>
      <c r="N143" s="119">
        <f>IF(RES_hhdet_in_tes!N143=0,"",RES_hhdet_in_tes!N143/RES_hhdet_in_fec!N143)</f>
        <v>1.7726491640429385</v>
      </c>
      <c r="O143" s="119">
        <f>IF(RES_hhdet_in_tes!O143=0,"",RES_hhdet_in_tes!O143/RES_hhdet_in_fec!O143)</f>
        <v>1.8751010777334605</v>
      </c>
      <c r="P143" s="119">
        <f>IF(RES_hhdet_in_tes!P143=0,"",RES_hhdet_in_tes!P143/RES_hhdet_in_fec!P143)</f>
        <v>1.8060823938119113</v>
      </c>
      <c r="Q143" s="119">
        <f>IF(RES_hhdet_in_tes!Q143=0,"",RES_hhdet_in_tes!Q143/RES_hhdet_in_fec!Q143)</f>
        <v>1.8480467193882935</v>
      </c>
      <c r="R143" s="119">
        <f>IF(RES_hhdet_in_tes!R143=0,"",RES_hhdet_in_tes!R143/RES_hhdet_in_fec!R143)</f>
        <v>1.9661773624603764</v>
      </c>
      <c r="S143" s="119">
        <f>IF(RES_hhdet_in_tes!S143=0,"",RES_hhdet_in_tes!S143/RES_hhdet_in_fec!S143)</f>
        <v>1.995142061503141</v>
      </c>
      <c r="T143" s="119">
        <f>IF(RES_hhdet_in_tes!T143=0,"",RES_hhdet_in_tes!T143/RES_hhdet_in_fec!T143)</f>
        <v>2.0084076734062224</v>
      </c>
      <c r="U143" s="119">
        <f>IF(RES_hhdet_in_tes!U143=0,"",RES_hhdet_in_tes!U143/RES_hhdet_in_fec!U143)</f>
        <v>1.8422501293870186</v>
      </c>
      <c r="V143" s="119">
        <f>IF(RES_hhdet_in_tes!V143=0,"",RES_hhdet_in_tes!V143/RES_hhdet_in_fec!V143)</f>
        <v>1.9975502618122731</v>
      </c>
      <c r="W143" s="119">
        <f>IF(RES_hhdet_in_tes!W143=0,"",RES_hhdet_in_tes!W143/RES_hhdet_in_fec!W143)</f>
        <v>2.0973136900255671</v>
      </c>
      <c r="DA143" s="129" t="s">
        <v>3720</v>
      </c>
    </row>
    <row r="144" spans="1:105" ht="12.95" customHeight="1" x14ac:dyDescent="0.25">
      <c r="A144" s="121" t="s">
        <v>57</v>
      </c>
      <c r="B144" s="124"/>
      <c r="C144" s="124">
        <f>IF(RES_hhdet_in_tes!C144=0,"",RES_hhdet_in_tes!C144/RES_hhdet_in_fec!C144)</f>
        <v>1.4998735716886422</v>
      </c>
      <c r="D144" s="124">
        <f>IF(RES_hhdet_in_tes!D144=0,"",RES_hhdet_in_tes!D144/RES_hhdet_in_fec!D144)</f>
        <v>1.6060673657617321</v>
      </c>
      <c r="E144" s="124">
        <f>IF(RES_hhdet_in_tes!E144=0,"",RES_hhdet_in_tes!E144/RES_hhdet_in_fec!E144)</f>
        <v>1.7153025677965141</v>
      </c>
      <c r="F144" s="124">
        <f>IF(RES_hhdet_in_tes!F144=0,"",RES_hhdet_in_tes!F144/RES_hhdet_in_fec!F144)</f>
        <v>1.8271251037511953</v>
      </c>
      <c r="G144" s="124">
        <f>IF(RES_hhdet_in_tes!G144=0,"",RES_hhdet_in_tes!G144/RES_hhdet_in_fec!G144)</f>
        <v>1.9419122133132898</v>
      </c>
      <c r="H144" s="124">
        <f>IF(RES_hhdet_in_tes!H144=0,"",RES_hhdet_in_tes!H144/RES_hhdet_in_fec!H144)</f>
        <v>2.0595927151661919</v>
      </c>
      <c r="I144" s="124">
        <f>IF(RES_hhdet_in_tes!I144=0,"",RES_hhdet_in_tes!I144/RES_hhdet_in_fec!I144)</f>
        <v>2.1802335089197302</v>
      </c>
      <c r="J144" s="124">
        <f>IF(RES_hhdet_in_tes!J144=0,"",RES_hhdet_in_tes!J144/RES_hhdet_in_fec!J144)</f>
        <v>2.3041666825527676</v>
      </c>
      <c r="K144" s="124">
        <f>IF(RES_hhdet_in_tes!K144=0,"",RES_hhdet_in_tes!K144/RES_hhdet_in_fec!K144)</f>
        <v>2.4316380065888885</v>
      </c>
      <c r="L144" s="124">
        <f>IF(RES_hhdet_in_tes!L144=0,"",RES_hhdet_in_tes!L144/RES_hhdet_in_fec!L144)</f>
        <v>2.5626469563533609</v>
      </c>
      <c r="M144" s="124">
        <f>IF(RES_hhdet_in_tes!M144=0,"",RES_hhdet_in_tes!M144/RES_hhdet_in_fec!M144)</f>
        <v>2.7067016185200803</v>
      </c>
      <c r="N144" s="124">
        <f>IF(RES_hhdet_in_tes!N144=0,"",RES_hhdet_in_tes!N144/RES_hhdet_in_fec!N144)</f>
        <v>2.8662173475558239</v>
      </c>
      <c r="O144" s="124">
        <f>IF(RES_hhdet_in_tes!O144=0,"",RES_hhdet_in_tes!O144/RES_hhdet_in_fec!O144)</f>
        <v>3.0395822980752865</v>
      </c>
      <c r="P144" s="124">
        <f>IF(RES_hhdet_in_tes!P144=0,"",RES_hhdet_in_tes!P144/RES_hhdet_in_fec!P144)</f>
        <v>3.2135973693929696</v>
      </c>
      <c r="Q144" s="124">
        <f>IF(RES_hhdet_in_tes!Q144=0,"",RES_hhdet_in_tes!Q144/RES_hhdet_in_fec!Q144)</f>
        <v>3.3562440174350585</v>
      </c>
      <c r="R144" s="124">
        <f>IF(RES_hhdet_in_tes!R144=0,"",RES_hhdet_in_tes!R144/RES_hhdet_in_fec!R144)</f>
        <v>3.4144572901444006</v>
      </c>
      <c r="S144" s="124">
        <f>IF(RES_hhdet_in_tes!S144=0,"",RES_hhdet_in_tes!S144/RES_hhdet_in_fec!S144)</f>
        <v>3.4513040069706102</v>
      </c>
      <c r="T144" s="124">
        <f>IF(RES_hhdet_in_tes!T144=0,"",RES_hhdet_in_tes!T144/RES_hhdet_in_fec!T144)</f>
        <v>3.4749362370620869</v>
      </c>
      <c r="U144" s="124">
        <f>IF(RES_hhdet_in_tes!U144=0,"",RES_hhdet_in_tes!U144/RES_hhdet_in_fec!U144)</f>
        <v>3.4937442509131946</v>
      </c>
      <c r="V144" s="124">
        <f>IF(RES_hhdet_in_tes!V144=0,"",RES_hhdet_in_tes!V144/RES_hhdet_in_fec!V144)</f>
        <v>3.5164478913384238</v>
      </c>
      <c r="W144" s="124">
        <f>IF(RES_hhdet_in_tes!W144=0,"",RES_hhdet_in_tes!W144/RES_hhdet_in_fec!W144)</f>
        <v>3.5424027956092097</v>
      </c>
      <c r="DA144" s="130" t="s">
        <v>3721</v>
      </c>
    </row>
    <row r="145" spans="1:105" ht="12" customHeight="1" x14ac:dyDescent="0.25">
      <c r="A145" s="97" t="s">
        <v>53</v>
      </c>
      <c r="B145" s="111"/>
      <c r="C145" s="111">
        <f>IF(RES_hhdet_in_tes!C145=0,"",RES_hhdet_in_tes!C145/RES_hhdet_in_fec!C145)</f>
        <v>1.4998735716886422</v>
      </c>
      <c r="D145" s="111">
        <f>IF(RES_hhdet_in_tes!D145=0,"",RES_hhdet_in_tes!D145/RES_hhdet_in_fec!D145)</f>
        <v>1.6060673657617321</v>
      </c>
      <c r="E145" s="111">
        <f>IF(RES_hhdet_in_tes!E145=0,"",RES_hhdet_in_tes!E145/RES_hhdet_in_fec!E145)</f>
        <v>1.7153025677965141</v>
      </c>
      <c r="F145" s="111">
        <f>IF(RES_hhdet_in_tes!F145=0,"",RES_hhdet_in_tes!F145/RES_hhdet_in_fec!F145)</f>
        <v>1.8271251037511953</v>
      </c>
      <c r="G145" s="111">
        <f>IF(RES_hhdet_in_tes!G145=0,"",RES_hhdet_in_tes!G145/RES_hhdet_in_fec!G145)</f>
        <v>1.9419122133132898</v>
      </c>
      <c r="H145" s="111">
        <f>IF(RES_hhdet_in_tes!H145=0,"",RES_hhdet_in_tes!H145/RES_hhdet_in_fec!H145)</f>
        <v>2.0595927151661919</v>
      </c>
      <c r="I145" s="111">
        <f>IF(RES_hhdet_in_tes!I145=0,"",RES_hhdet_in_tes!I145/RES_hhdet_in_fec!I145)</f>
        <v>2.1802335089197302</v>
      </c>
      <c r="J145" s="111">
        <f>IF(RES_hhdet_in_tes!J145=0,"",RES_hhdet_in_tes!J145/RES_hhdet_in_fec!J145)</f>
        <v>2.3041666825527676</v>
      </c>
      <c r="K145" s="111">
        <f>IF(RES_hhdet_in_tes!K145=0,"",RES_hhdet_in_tes!K145/RES_hhdet_in_fec!K145)</f>
        <v>2.4316380065888885</v>
      </c>
      <c r="L145" s="111">
        <f>IF(RES_hhdet_in_tes!L145=0,"",RES_hhdet_in_tes!L145/RES_hhdet_in_fec!L145)</f>
        <v>2.5626469563533609</v>
      </c>
      <c r="M145" s="111">
        <f>IF(RES_hhdet_in_tes!M145=0,"",RES_hhdet_in_tes!M145/RES_hhdet_in_fec!M145)</f>
        <v>2.7067016185200803</v>
      </c>
      <c r="N145" s="111">
        <f>IF(RES_hhdet_in_tes!N145=0,"",RES_hhdet_in_tes!N145/RES_hhdet_in_fec!N145)</f>
        <v>2.8662173475558239</v>
      </c>
      <c r="O145" s="111">
        <f>IF(RES_hhdet_in_tes!O145=0,"",RES_hhdet_in_tes!O145/RES_hhdet_in_fec!O145)</f>
        <v>3.0395822980752865</v>
      </c>
      <c r="P145" s="111">
        <f>IF(RES_hhdet_in_tes!P145=0,"",RES_hhdet_in_tes!P145/RES_hhdet_in_fec!P145)</f>
        <v>3.2135973693929696</v>
      </c>
      <c r="Q145" s="111">
        <f>IF(RES_hhdet_in_tes!Q145=0,"",RES_hhdet_in_tes!Q145/RES_hhdet_in_fec!Q145)</f>
        <v>3.3562440174350585</v>
      </c>
      <c r="R145" s="111">
        <f>IF(RES_hhdet_in_tes!R145=0,"",RES_hhdet_in_tes!R145/RES_hhdet_in_fec!R145)</f>
        <v>3.4144572901444006</v>
      </c>
      <c r="S145" s="111">
        <f>IF(RES_hhdet_in_tes!S145=0,"",RES_hhdet_in_tes!S145/RES_hhdet_in_fec!S145)</f>
        <v>3.4513040069706102</v>
      </c>
      <c r="T145" s="111">
        <f>IF(RES_hhdet_in_tes!T145=0,"",RES_hhdet_in_tes!T145/RES_hhdet_in_fec!T145)</f>
        <v>3.4749362370620869</v>
      </c>
      <c r="U145" s="111">
        <f>IF(RES_hhdet_in_tes!U145=0,"",RES_hhdet_in_tes!U145/RES_hhdet_in_fec!U145)</f>
        <v>3.4937442509131946</v>
      </c>
      <c r="V145" s="111">
        <f>IF(RES_hhdet_in_tes!V145=0,"",RES_hhdet_in_tes!V145/RES_hhdet_in_fec!V145)</f>
        <v>3.5164478913384238</v>
      </c>
      <c r="W145" s="111">
        <f>IF(RES_hhdet_in_tes!W145=0,"",RES_hhdet_in_tes!W145/RES_hhdet_in_fec!W145)</f>
        <v>3.5424027956092097</v>
      </c>
      <c r="DA145" s="63" t="s">
        <v>3722</v>
      </c>
    </row>
    <row r="146" spans="1:105" ht="12.95" customHeight="1" x14ac:dyDescent="0.25">
      <c r="A146" s="121" t="s">
        <v>92</v>
      </c>
      <c r="B146" s="124"/>
      <c r="C146" s="124">
        <f>IF(RES_hhdet_in_tes!C146=0,"",RES_hhdet_in_tes!C146/RES_hhdet_in_fec!C146)</f>
        <v>2.3582619998382492</v>
      </c>
      <c r="D146" s="124">
        <f>IF(RES_hhdet_in_tes!D146=0,"",RES_hhdet_in_tes!D146/RES_hhdet_in_fec!D146)</f>
        <v>2.4378987751219268</v>
      </c>
      <c r="E146" s="124">
        <f>IF(RES_hhdet_in_tes!E146=0,"",RES_hhdet_in_tes!E146/RES_hhdet_in_fec!E146)</f>
        <v>2.5183764050890312</v>
      </c>
      <c r="F146" s="124">
        <f>IF(RES_hhdet_in_tes!F146=0,"",RES_hhdet_in_tes!F146/RES_hhdet_in_fec!F146)</f>
        <v>2.5989404657191746</v>
      </c>
      <c r="G146" s="124">
        <f>IF(RES_hhdet_in_tes!G146=0,"",RES_hhdet_in_tes!G146/RES_hhdet_in_fec!G146)</f>
        <v>2.6802700842976388</v>
      </c>
      <c r="H146" s="124">
        <f>IF(RES_hhdet_in_tes!H146=0,"",RES_hhdet_in_tes!H146/RES_hhdet_in_fec!H146)</f>
        <v>2.7622777308012898</v>
      </c>
      <c r="I146" s="124">
        <f>IF(RES_hhdet_in_tes!I146=0,"",RES_hhdet_in_tes!I146/RES_hhdet_in_fec!I146)</f>
        <v>2.8451261547958113</v>
      </c>
      <c r="J146" s="124">
        <f>IF(RES_hhdet_in_tes!J146=0,"",RES_hhdet_in_tes!J146/RES_hhdet_in_fec!J146)</f>
        <v>2.9294923208561565</v>
      </c>
      <c r="K146" s="124">
        <f>IF(RES_hhdet_in_tes!K146=0,"",RES_hhdet_in_tes!K146/RES_hhdet_in_fec!K146)</f>
        <v>3.0159454352536814</v>
      </c>
      <c r="L146" s="124">
        <f>IF(RES_hhdet_in_tes!L146=0,"",RES_hhdet_in_tes!L146/RES_hhdet_in_fec!L146)</f>
        <v>3.1046262309059194</v>
      </c>
      <c r="M146" s="124">
        <f>IF(RES_hhdet_in_tes!M146=0,"",RES_hhdet_in_tes!M146/RES_hhdet_in_fec!M146)</f>
        <v>3.2105470850261599</v>
      </c>
      <c r="N146" s="124">
        <f>IF(RES_hhdet_in_tes!N146=0,"",RES_hhdet_in_tes!N146/RES_hhdet_in_fec!N146)</f>
        <v>3.3386209488207719</v>
      </c>
      <c r="O146" s="124">
        <f>IF(RES_hhdet_in_tes!O146=0,"",RES_hhdet_in_tes!O146/RES_hhdet_in_fec!O146)</f>
        <v>3.4915639366107816</v>
      </c>
      <c r="P146" s="124">
        <f>IF(RES_hhdet_in_tes!P146=0,"",RES_hhdet_in_tes!P146/RES_hhdet_in_fec!P146)</f>
        <v>3.6574273135337112</v>
      </c>
      <c r="Q146" s="124">
        <f>IF(RES_hhdet_in_tes!Q146=0,"",RES_hhdet_in_tes!Q146/RES_hhdet_in_fec!Q146)</f>
        <v>3.7999675772069188</v>
      </c>
      <c r="R146" s="124">
        <f>IF(RES_hhdet_in_tes!R146=0,"",RES_hhdet_in_tes!R146/RES_hhdet_in_fec!R146)</f>
        <v>3.8893913828012039</v>
      </c>
      <c r="S146" s="124">
        <f>IF(RES_hhdet_in_tes!S146=0,"",RES_hhdet_in_tes!S146/RES_hhdet_in_fec!S146)</f>
        <v>3.960568341398794</v>
      </c>
      <c r="T146" s="124">
        <f>IF(RES_hhdet_in_tes!T146=0,"",RES_hhdet_in_tes!T146/RES_hhdet_in_fec!T146)</f>
        <v>4.0200393998109805</v>
      </c>
      <c r="U146" s="124">
        <f>IF(RES_hhdet_in_tes!U146=0,"",RES_hhdet_in_tes!U146/RES_hhdet_in_fec!U146)</f>
        <v>4.0741801688752473</v>
      </c>
      <c r="V146" s="124">
        <f>IF(RES_hhdet_in_tes!V146=0,"",RES_hhdet_in_tes!V146/RES_hhdet_in_fec!V146)</f>
        <v>4.1293826055336051</v>
      </c>
      <c r="W146" s="124">
        <f>IF(RES_hhdet_in_tes!W146=0,"",RES_hhdet_in_tes!W146/RES_hhdet_in_fec!W146)</f>
        <v>4.1834265621208973</v>
      </c>
      <c r="DA146" s="130" t="s">
        <v>3723</v>
      </c>
    </row>
    <row r="147" spans="1:105" ht="12" customHeight="1" x14ac:dyDescent="0.25">
      <c r="A147" s="97" t="s">
        <v>53</v>
      </c>
      <c r="B147" s="111"/>
      <c r="C147" s="111">
        <f>IF(RES_hhdet_in_tes!C147=0,"",RES_hhdet_in_tes!C147/RES_hhdet_in_fec!C147)</f>
        <v>2.3582619998382492</v>
      </c>
      <c r="D147" s="111">
        <f>IF(RES_hhdet_in_tes!D147=0,"",RES_hhdet_in_tes!D147/RES_hhdet_in_fec!D147)</f>
        <v>2.4378987751219268</v>
      </c>
      <c r="E147" s="111">
        <f>IF(RES_hhdet_in_tes!E147=0,"",RES_hhdet_in_tes!E147/RES_hhdet_in_fec!E147)</f>
        <v>2.5183764050890312</v>
      </c>
      <c r="F147" s="111">
        <f>IF(RES_hhdet_in_tes!F147=0,"",RES_hhdet_in_tes!F147/RES_hhdet_in_fec!F147)</f>
        <v>2.5989404657191746</v>
      </c>
      <c r="G147" s="111">
        <f>IF(RES_hhdet_in_tes!G147=0,"",RES_hhdet_in_tes!G147/RES_hhdet_in_fec!G147)</f>
        <v>2.6802700842976388</v>
      </c>
      <c r="H147" s="111">
        <f>IF(RES_hhdet_in_tes!H147=0,"",RES_hhdet_in_tes!H147/RES_hhdet_in_fec!H147)</f>
        <v>2.7622777308012898</v>
      </c>
      <c r="I147" s="111">
        <f>IF(RES_hhdet_in_tes!I147=0,"",RES_hhdet_in_tes!I147/RES_hhdet_in_fec!I147)</f>
        <v>2.8451261547958113</v>
      </c>
      <c r="J147" s="111">
        <f>IF(RES_hhdet_in_tes!J147=0,"",RES_hhdet_in_tes!J147/RES_hhdet_in_fec!J147)</f>
        <v>2.9294923208561565</v>
      </c>
      <c r="K147" s="111">
        <f>IF(RES_hhdet_in_tes!K147=0,"",RES_hhdet_in_tes!K147/RES_hhdet_in_fec!K147)</f>
        <v>3.0159454352536814</v>
      </c>
      <c r="L147" s="111">
        <f>IF(RES_hhdet_in_tes!L147=0,"",RES_hhdet_in_tes!L147/RES_hhdet_in_fec!L147)</f>
        <v>3.1046262309059194</v>
      </c>
      <c r="M147" s="111">
        <f>IF(RES_hhdet_in_tes!M147=0,"",RES_hhdet_in_tes!M147/RES_hhdet_in_fec!M147)</f>
        <v>3.2105470850261599</v>
      </c>
      <c r="N147" s="111">
        <f>IF(RES_hhdet_in_tes!N147=0,"",RES_hhdet_in_tes!N147/RES_hhdet_in_fec!N147)</f>
        <v>3.3386209488207719</v>
      </c>
      <c r="O147" s="111">
        <f>IF(RES_hhdet_in_tes!O147=0,"",RES_hhdet_in_tes!O147/RES_hhdet_in_fec!O147)</f>
        <v>3.4915639366107816</v>
      </c>
      <c r="P147" s="111">
        <f>IF(RES_hhdet_in_tes!P147=0,"",RES_hhdet_in_tes!P147/RES_hhdet_in_fec!P147)</f>
        <v>3.6574273135337112</v>
      </c>
      <c r="Q147" s="111">
        <f>IF(RES_hhdet_in_tes!Q147=0,"",RES_hhdet_in_tes!Q147/RES_hhdet_in_fec!Q147)</f>
        <v>3.7999675772069188</v>
      </c>
      <c r="R147" s="111">
        <f>IF(RES_hhdet_in_tes!R147=0,"",RES_hhdet_in_tes!R147/RES_hhdet_in_fec!R147)</f>
        <v>3.8893913828012039</v>
      </c>
      <c r="S147" s="111">
        <f>IF(RES_hhdet_in_tes!S147=0,"",RES_hhdet_in_tes!S147/RES_hhdet_in_fec!S147)</f>
        <v>3.960568341398794</v>
      </c>
      <c r="T147" s="111">
        <f>IF(RES_hhdet_in_tes!T147=0,"",RES_hhdet_in_tes!T147/RES_hhdet_in_fec!T147)</f>
        <v>4.0200393998109805</v>
      </c>
      <c r="U147" s="111">
        <f>IF(RES_hhdet_in_tes!U147=0,"",RES_hhdet_in_tes!U147/RES_hhdet_in_fec!U147)</f>
        <v>4.0741801688752473</v>
      </c>
      <c r="V147" s="111">
        <f>IF(RES_hhdet_in_tes!V147=0,"",RES_hhdet_in_tes!V147/RES_hhdet_in_fec!V147)</f>
        <v>4.1293826055336051</v>
      </c>
      <c r="W147" s="111">
        <f>IF(RES_hhdet_in_tes!W147=0,"",RES_hhdet_in_tes!W147/RES_hhdet_in_fec!W147)</f>
        <v>4.1834265621208973</v>
      </c>
      <c r="DA147" s="63" t="s">
        <v>3724</v>
      </c>
    </row>
    <row r="148" spans="1:105" ht="12" customHeight="1" x14ac:dyDescent="0.25">
      <c r="A148" s="121" t="s">
        <v>55</v>
      </c>
      <c r="B148" s="124"/>
      <c r="C148" s="124">
        <f>IF(RES_hhdet_in_tes!C148=0,"",RES_hhdet_in_tes!C148/RES_hhdet_in_fec!C148)</f>
        <v>0.73534856310485353</v>
      </c>
      <c r="D148" s="124">
        <f>IF(RES_hhdet_in_tes!D148=0,"",RES_hhdet_in_tes!D148/RES_hhdet_in_fec!D148)</f>
        <v>0.73211064717506158</v>
      </c>
      <c r="E148" s="124">
        <f>IF(RES_hhdet_in_tes!E148=0,"",RES_hhdet_in_tes!E148/RES_hhdet_in_fec!E148)</f>
        <v>0.74629051968975901</v>
      </c>
      <c r="F148" s="124">
        <f>IF(RES_hhdet_in_tes!F148=0,"",RES_hhdet_in_tes!F148/RES_hhdet_in_fec!F148)</f>
        <v>0.75739658523880471</v>
      </c>
      <c r="G148" s="124">
        <f>IF(RES_hhdet_in_tes!G148=0,"",RES_hhdet_in_tes!G148/RES_hhdet_in_fec!G148)</f>
        <v>0.77322903654850117</v>
      </c>
      <c r="H148" s="124">
        <f>IF(RES_hhdet_in_tes!H148=0,"",RES_hhdet_in_tes!H148/RES_hhdet_in_fec!H148)</f>
        <v>0.77259373624536609</v>
      </c>
      <c r="I148" s="124">
        <f>IF(RES_hhdet_in_tes!I148=0,"",RES_hhdet_in_tes!I148/RES_hhdet_in_fec!I148)</f>
        <v>0.75324267765636876</v>
      </c>
      <c r="J148" s="124">
        <f>IF(RES_hhdet_in_tes!J148=0,"",RES_hhdet_in_tes!J148/RES_hhdet_in_fec!J148)</f>
        <v>0.77419557252551485</v>
      </c>
      <c r="K148" s="124">
        <f>IF(RES_hhdet_in_tes!K148=0,"",RES_hhdet_in_tes!K148/RES_hhdet_in_fec!K148)</f>
        <v>0.84672562137156071</v>
      </c>
      <c r="L148" s="124">
        <f>IF(RES_hhdet_in_tes!L148=0,"",RES_hhdet_in_tes!L148/RES_hhdet_in_fec!L148)</f>
        <v>0.77514217340997316</v>
      </c>
      <c r="M148" s="124">
        <f>IF(RES_hhdet_in_tes!M148=0,"",RES_hhdet_in_tes!M148/RES_hhdet_in_fec!M148)</f>
        <v>0.78188107181592426</v>
      </c>
      <c r="N148" s="124">
        <f>IF(RES_hhdet_in_tes!N148=0,"",RES_hhdet_in_tes!N148/RES_hhdet_in_fec!N148)</f>
        <v>0.78995553322629797</v>
      </c>
      <c r="O148" s="124">
        <f>IF(RES_hhdet_in_tes!O148=0,"",RES_hhdet_in_tes!O148/RES_hhdet_in_fec!O148)</f>
        <v>0.80469080664126713</v>
      </c>
      <c r="P148" s="124">
        <f>IF(RES_hhdet_in_tes!P148=0,"",RES_hhdet_in_tes!P148/RES_hhdet_in_fec!P148)</f>
        <v>0.80243733090639491</v>
      </c>
      <c r="Q148" s="124">
        <f>IF(RES_hhdet_in_tes!Q148=0,"",RES_hhdet_in_tes!Q148/RES_hhdet_in_fec!Q148)</f>
        <v>0.82126110180933354</v>
      </c>
      <c r="R148" s="124">
        <f>IF(RES_hhdet_in_tes!R148=0,"",RES_hhdet_in_tes!R148/RES_hhdet_in_fec!R148)</f>
        <v>0.83902496053644626</v>
      </c>
      <c r="S148" s="124">
        <f>IF(RES_hhdet_in_tes!S148=0,"",RES_hhdet_in_tes!S148/RES_hhdet_in_fec!S148)</f>
        <v>0.85181523382027824</v>
      </c>
      <c r="T148" s="124">
        <f>IF(RES_hhdet_in_tes!T148=0,"",RES_hhdet_in_tes!T148/RES_hhdet_in_fec!T148)</f>
        <v>0.83329657346692076</v>
      </c>
      <c r="U148" s="124">
        <f>IF(RES_hhdet_in_tes!U148=0,"",RES_hhdet_in_tes!U148/RES_hhdet_in_fec!U148)</f>
        <v>0.84698934362687772</v>
      </c>
      <c r="V148" s="124">
        <f>IF(RES_hhdet_in_tes!V148=0,"",RES_hhdet_in_tes!V148/RES_hhdet_in_fec!V148)</f>
        <v>0.8488713965918151</v>
      </c>
      <c r="W148" s="124">
        <f>IF(RES_hhdet_in_tes!W148=0,"",RES_hhdet_in_tes!W148/RES_hhdet_in_fec!W148)</f>
        <v>0.84912206439558791</v>
      </c>
      <c r="DA148" s="130" t="s">
        <v>3725</v>
      </c>
    </row>
    <row r="149" spans="1:105" ht="12" customHeight="1" x14ac:dyDescent="0.25">
      <c r="A149" s="97" t="s">
        <v>124</v>
      </c>
      <c r="B149" s="111"/>
      <c r="C149" s="111">
        <f>IF(RES_hhdet_in_tes!C149=0,"",RES_hhdet_in_tes!C149/RES_hhdet_in_fec!C149)</f>
        <v>0.62304993421548616</v>
      </c>
      <c r="D149" s="111">
        <f>IF(RES_hhdet_in_tes!D149=0,"",RES_hhdet_in_tes!D149/RES_hhdet_in_fec!D149)</f>
        <v>0.62468242256659856</v>
      </c>
      <c r="E149" s="111">
        <f>IF(RES_hhdet_in_tes!E149=0,"",RES_hhdet_in_tes!E149/RES_hhdet_in_fec!E149)</f>
        <v>0.62658515945457349</v>
      </c>
      <c r="F149" s="111">
        <f>IF(RES_hhdet_in_tes!F149=0,"",RES_hhdet_in_tes!F149/RES_hhdet_in_fec!F149)</f>
        <v>0.62852474841575701</v>
      </c>
      <c r="G149" s="111">
        <f>IF(RES_hhdet_in_tes!G149=0,"",RES_hhdet_in_tes!G149/RES_hhdet_in_fec!G149)</f>
        <v>0.63071322038363031</v>
      </c>
      <c r="H149" s="111">
        <f>IF(RES_hhdet_in_tes!H149=0,"",RES_hhdet_in_tes!H149/RES_hhdet_in_fec!H149)</f>
        <v>0.63312462547124038</v>
      </c>
      <c r="I149" s="111">
        <f>IF(RES_hhdet_in_tes!I149=0,"",RES_hhdet_in_tes!I149/RES_hhdet_in_fec!I149)</f>
        <v>0.63581120810679259</v>
      </c>
      <c r="J149" s="111">
        <f>IF(RES_hhdet_in_tes!J149=0,"",RES_hhdet_in_tes!J149/RES_hhdet_in_fec!J149)</f>
        <v>0.63898699527202019</v>
      </c>
      <c r="K149" s="111">
        <f>IF(RES_hhdet_in_tes!K149=0,"",RES_hhdet_in_tes!K149/RES_hhdet_in_fec!K149)</f>
        <v>0.64283396619718869</v>
      </c>
      <c r="L149" s="111">
        <f>IF(RES_hhdet_in_tes!L149=0,"",RES_hhdet_in_tes!L149/RES_hhdet_in_fec!L149)</f>
        <v>0.64740080778716402</v>
      </c>
      <c r="M149" s="111">
        <f>IF(RES_hhdet_in_tes!M149=0,"",RES_hhdet_in_tes!M149/RES_hhdet_in_fec!M149)</f>
        <v>0.65700594566459503</v>
      </c>
      <c r="N149" s="111">
        <f>IF(RES_hhdet_in_tes!N149=0,"",RES_hhdet_in_tes!N149/RES_hhdet_in_fec!N149)</f>
        <v>0.67302004515374625</v>
      </c>
      <c r="O149" s="111">
        <f>IF(RES_hhdet_in_tes!O149=0,"",RES_hhdet_in_tes!O149/RES_hhdet_in_fec!O149)</f>
        <v>0.6965873011365763</v>
      </c>
      <c r="P149" s="111">
        <f>IF(RES_hhdet_in_tes!P149=0,"",RES_hhdet_in_tes!P149/RES_hhdet_in_fec!P149)</f>
        <v>0.72530293729566198</v>
      </c>
      <c r="Q149" s="111">
        <f>IF(RES_hhdet_in_tes!Q149=0,"",RES_hhdet_in_tes!Q149/RES_hhdet_in_fec!Q149)</f>
        <v>0.7513753553864595</v>
      </c>
      <c r="R149" s="111">
        <f>IF(RES_hhdet_in_tes!R149=0,"",RES_hhdet_in_tes!R149/RES_hhdet_in_fec!R149)</f>
        <v>0.76897104805710159</v>
      </c>
      <c r="S149" s="111">
        <f>IF(RES_hhdet_in_tes!S149=0,"",RES_hhdet_in_tes!S149/RES_hhdet_in_fec!S149)</f>
        <v>0.78592689735792143</v>
      </c>
      <c r="T149" s="111">
        <f>IF(RES_hhdet_in_tes!T149=0,"",RES_hhdet_in_tes!T149/RES_hhdet_in_fec!T149)</f>
        <v>0.80128313823412134</v>
      </c>
      <c r="U149" s="111">
        <f>IF(RES_hhdet_in_tes!U149=0,"",RES_hhdet_in_tes!U149/RES_hhdet_in_fec!U149)</f>
        <v>0.81408000563095761</v>
      </c>
      <c r="V149" s="111">
        <f>IF(RES_hhdet_in_tes!V149=0,"",RES_hhdet_in_tes!V149/RES_hhdet_in_fec!V149)</f>
        <v>0.82335773449366412</v>
      </c>
      <c r="W149" s="111">
        <f>IF(RES_hhdet_in_tes!W149=0,"",RES_hhdet_in_tes!W149/RES_hhdet_in_fec!W149)</f>
        <v>0.82772186797137282</v>
      </c>
      <c r="DA149" s="63" t="s">
        <v>3726</v>
      </c>
    </row>
    <row r="150" spans="1:105" ht="12" customHeight="1" x14ac:dyDescent="0.25">
      <c r="A150" s="97" t="s">
        <v>123</v>
      </c>
      <c r="B150" s="111"/>
      <c r="C150" s="111" t="str">
        <f>IF(RES_hhdet_in_tes!C150=0,"",RES_hhdet_in_tes!C150/RES_hhdet_in_fec!C150)</f>
        <v/>
      </c>
      <c r="D150" s="111" t="str">
        <f>IF(RES_hhdet_in_tes!D150=0,"",RES_hhdet_in_tes!D150/RES_hhdet_in_fec!D150)</f>
        <v/>
      </c>
      <c r="E150" s="111">
        <f>IF(RES_hhdet_in_tes!E150=0,"",RES_hhdet_in_tes!E150/RES_hhdet_in_fec!E150)</f>
        <v>0.81929310057645111</v>
      </c>
      <c r="F150" s="111">
        <f>IF(RES_hhdet_in_tes!F150=0,"",RES_hhdet_in_tes!F150/RES_hhdet_in_fec!F150)</f>
        <v>0.82090774914465603</v>
      </c>
      <c r="G150" s="111">
        <f>IF(RES_hhdet_in_tes!G150=0,"",RES_hhdet_in_tes!G150/RES_hhdet_in_fec!G150)</f>
        <v>0.82145900672748706</v>
      </c>
      <c r="H150" s="111">
        <f>IF(RES_hhdet_in_tes!H150=0,"",RES_hhdet_in_tes!H150/RES_hhdet_in_fec!H150)</f>
        <v>0.84869032827115842</v>
      </c>
      <c r="I150" s="111">
        <f>IF(RES_hhdet_in_tes!I150=0,"",RES_hhdet_in_tes!I150/RES_hhdet_in_fec!I150)</f>
        <v>0.84298111697588496</v>
      </c>
      <c r="J150" s="111">
        <f>IF(RES_hhdet_in_tes!J150=0,"",RES_hhdet_in_tes!J150/RES_hhdet_in_fec!J150)</f>
        <v>0.83304293903335203</v>
      </c>
      <c r="K150" s="111" t="str">
        <f>IF(RES_hhdet_in_tes!K150=0,"",RES_hhdet_in_tes!K150/RES_hhdet_in_fec!K150)</f>
        <v/>
      </c>
      <c r="L150" s="111" t="str">
        <f>IF(RES_hhdet_in_tes!L150=0,"",RES_hhdet_in_tes!L150/RES_hhdet_in_fec!L150)</f>
        <v/>
      </c>
      <c r="M150" s="111" t="str">
        <f>IF(RES_hhdet_in_tes!M150=0,"",RES_hhdet_in_tes!M150/RES_hhdet_in_fec!M150)</f>
        <v/>
      </c>
      <c r="N150" s="111">
        <f>IF(RES_hhdet_in_tes!N150=0,"",RES_hhdet_in_tes!N150/RES_hhdet_in_fec!N150)</f>
        <v>0.8577652292543595</v>
      </c>
      <c r="O150" s="111">
        <f>IF(RES_hhdet_in_tes!O150=0,"",RES_hhdet_in_tes!O150/RES_hhdet_in_fec!O150)</f>
        <v>0.88793975884753629</v>
      </c>
      <c r="P150" s="111">
        <f>IF(RES_hhdet_in_tes!P150=0,"",RES_hhdet_in_tes!P150/RES_hhdet_in_fec!P150)</f>
        <v>0.89912675186520175</v>
      </c>
      <c r="Q150" s="111">
        <f>IF(RES_hhdet_in_tes!Q150=0,"",RES_hhdet_in_tes!Q150/RES_hhdet_in_fec!Q150)</f>
        <v>0.92848082141616828</v>
      </c>
      <c r="R150" s="111" t="str">
        <f>IF(RES_hhdet_in_tes!R150=0,"",RES_hhdet_in_tes!R150/RES_hhdet_in_fec!R150)</f>
        <v/>
      </c>
      <c r="S150" s="111" t="str">
        <f>IF(RES_hhdet_in_tes!S150=0,"",RES_hhdet_in_tes!S150/RES_hhdet_in_fec!S150)</f>
        <v/>
      </c>
      <c r="T150" s="111">
        <f>IF(RES_hhdet_in_tes!T150=0,"",RES_hhdet_in_tes!T150/RES_hhdet_in_fec!T150)</f>
        <v>0.9336076785155889</v>
      </c>
      <c r="U150" s="111">
        <f>IF(RES_hhdet_in_tes!U150=0,"",RES_hhdet_in_tes!U150/RES_hhdet_in_fec!U150)</f>
        <v>0.93748499380296391</v>
      </c>
      <c r="V150" s="111">
        <f>IF(RES_hhdet_in_tes!V150=0,"",RES_hhdet_in_tes!V150/RES_hhdet_in_fec!V150)</f>
        <v>0.93979290847029839</v>
      </c>
      <c r="W150" s="111">
        <f>IF(RES_hhdet_in_tes!W150=0,"",RES_hhdet_in_tes!W150/RES_hhdet_in_fec!W150)</f>
        <v>0.937658447035846</v>
      </c>
      <c r="DA150" s="63" t="s">
        <v>3727</v>
      </c>
    </row>
    <row r="151" spans="1:105" ht="12" customHeight="1" x14ac:dyDescent="0.25">
      <c r="A151" s="100" t="s">
        <v>50</v>
      </c>
      <c r="B151" s="112"/>
      <c r="C151" s="112" t="str">
        <f>IF(RES_hhdet_in_tes!C151=0,"",RES_hhdet_in_tes!C151/RES_hhdet_in_fec!C151)</f>
        <v/>
      </c>
      <c r="D151" s="112" t="str">
        <f>IF(RES_hhdet_in_tes!D151=0,"",RES_hhdet_in_tes!D151/RES_hhdet_in_fec!D151)</f>
        <v/>
      </c>
      <c r="E151" s="112">
        <f>IF(RES_hhdet_in_tes!E151=0,"",RES_hhdet_in_tes!E151/RES_hhdet_in_fec!E151)</f>
        <v>0.62658515945457349</v>
      </c>
      <c r="F151" s="112">
        <f>IF(RES_hhdet_in_tes!F151=0,"",RES_hhdet_in_tes!F151/RES_hhdet_in_fec!F151)</f>
        <v>0.62852474841575701</v>
      </c>
      <c r="G151" s="112">
        <f>IF(RES_hhdet_in_tes!G151=0,"",RES_hhdet_in_tes!G151/RES_hhdet_in_fec!G151)</f>
        <v>0.63071322038363031</v>
      </c>
      <c r="H151" s="112">
        <f>IF(RES_hhdet_in_tes!H151=0,"",RES_hhdet_in_tes!H151/RES_hhdet_in_fec!H151)</f>
        <v>0.63312462547124038</v>
      </c>
      <c r="I151" s="112">
        <f>IF(RES_hhdet_in_tes!I151=0,"",RES_hhdet_in_tes!I151/RES_hhdet_in_fec!I151)</f>
        <v>0.63581120810679259</v>
      </c>
      <c r="J151" s="112">
        <f>IF(RES_hhdet_in_tes!J151=0,"",RES_hhdet_in_tes!J151/RES_hhdet_in_fec!J151)</f>
        <v>0.63898699527202019</v>
      </c>
      <c r="K151" s="112" t="str">
        <f>IF(RES_hhdet_in_tes!K151=0,"",RES_hhdet_in_tes!K151/RES_hhdet_in_fec!K151)</f>
        <v/>
      </c>
      <c r="L151" s="112" t="str">
        <f>IF(RES_hhdet_in_tes!L151=0,"",RES_hhdet_in_tes!L151/RES_hhdet_in_fec!L151)</f>
        <v/>
      </c>
      <c r="M151" s="112" t="str">
        <f>IF(RES_hhdet_in_tes!M151=0,"",RES_hhdet_in_tes!M151/RES_hhdet_in_fec!M151)</f>
        <v/>
      </c>
      <c r="N151" s="112">
        <f>IF(RES_hhdet_in_tes!N151=0,"",RES_hhdet_in_tes!N151/RES_hhdet_in_fec!N151)</f>
        <v>0.67302004515374625</v>
      </c>
      <c r="O151" s="112">
        <f>IF(RES_hhdet_in_tes!O151=0,"",RES_hhdet_in_tes!O151/RES_hhdet_in_fec!O151)</f>
        <v>0.6965873011365763</v>
      </c>
      <c r="P151" s="112">
        <f>IF(RES_hhdet_in_tes!P151=0,"",RES_hhdet_in_tes!P151/RES_hhdet_in_fec!P151)</f>
        <v>0.72530293729566198</v>
      </c>
      <c r="Q151" s="112">
        <f>IF(RES_hhdet_in_tes!Q151=0,"",RES_hhdet_in_tes!Q151/RES_hhdet_in_fec!Q151)</f>
        <v>0.7513753553864595</v>
      </c>
      <c r="R151" s="112" t="str">
        <f>IF(RES_hhdet_in_tes!R151=0,"",RES_hhdet_in_tes!R151/RES_hhdet_in_fec!R151)</f>
        <v/>
      </c>
      <c r="S151" s="112" t="str">
        <f>IF(RES_hhdet_in_tes!S151=0,"",RES_hhdet_in_tes!S151/RES_hhdet_in_fec!S151)</f>
        <v/>
      </c>
      <c r="T151" s="112">
        <f>IF(RES_hhdet_in_tes!T151=0,"",RES_hhdet_in_tes!T151/RES_hhdet_in_fec!T151)</f>
        <v>0.80128313823412134</v>
      </c>
      <c r="U151" s="112">
        <f>IF(RES_hhdet_in_tes!U151=0,"",RES_hhdet_in_tes!U151/RES_hhdet_in_fec!U151)</f>
        <v>0.81408000563095761</v>
      </c>
      <c r="V151" s="112">
        <f>IF(RES_hhdet_in_tes!V151=0,"",RES_hhdet_in_tes!V151/RES_hhdet_in_fec!V151)</f>
        <v>0.82335773449366412</v>
      </c>
      <c r="W151" s="112">
        <f>IF(RES_hhdet_in_tes!W151=0,"",RES_hhdet_in_tes!W151/RES_hhdet_in_fec!W151)</f>
        <v>0.82772186797137282</v>
      </c>
      <c r="DA151" s="131" t="s">
        <v>3728</v>
      </c>
    </row>
    <row r="152" spans="1:105" ht="12" customHeight="1" x14ac:dyDescent="0.25">
      <c r="A152" s="103" t="s">
        <v>52</v>
      </c>
      <c r="B152" s="113"/>
      <c r="C152" s="113" t="str">
        <f>IF(RES_hhdet_in_tes!C152=0,"",RES_hhdet_in_tes!C152/RES_hhdet_in_fec!C152)</f>
        <v/>
      </c>
      <c r="D152" s="113" t="str">
        <f>IF(RES_hhdet_in_tes!D152=0,"",RES_hhdet_in_tes!D152/RES_hhdet_in_fec!D152)</f>
        <v/>
      </c>
      <c r="E152" s="113">
        <f>IF(RES_hhdet_in_tes!E152=0,"",RES_hhdet_in_tes!E152/RES_hhdet_in_fec!E152)</f>
        <v>1</v>
      </c>
      <c r="F152" s="113">
        <f>IF(RES_hhdet_in_tes!F152=0,"",RES_hhdet_in_tes!F152/RES_hhdet_in_fec!F152)</f>
        <v>1</v>
      </c>
      <c r="G152" s="113">
        <f>IF(RES_hhdet_in_tes!G152=0,"",RES_hhdet_in_tes!G152/RES_hhdet_in_fec!G152)</f>
        <v>1</v>
      </c>
      <c r="H152" s="113">
        <f>IF(RES_hhdet_in_tes!H152=0,"",RES_hhdet_in_tes!H152/RES_hhdet_in_fec!H152)</f>
        <v>1</v>
      </c>
      <c r="I152" s="113">
        <f>IF(RES_hhdet_in_tes!I152=0,"",RES_hhdet_in_tes!I152/RES_hhdet_in_fec!I152)</f>
        <v>1</v>
      </c>
      <c r="J152" s="113">
        <f>IF(RES_hhdet_in_tes!J152=0,"",RES_hhdet_in_tes!J152/RES_hhdet_in_fec!J152)</f>
        <v>1</v>
      </c>
      <c r="K152" s="113" t="str">
        <f>IF(RES_hhdet_in_tes!K152=0,"",RES_hhdet_in_tes!K152/RES_hhdet_in_fec!K152)</f>
        <v/>
      </c>
      <c r="L152" s="113" t="str">
        <f>IF(RES_hhdet_in_tes!L152=0,"",RES_hhdet_in_tes!L152/RES_hhdet_in_fec!L152)</f>
        <v/>
      </c>
      <c r="M152" s="113" t="str">
        <f>IF(RES_hhdet_in_tes!M152=0,"",RES_hhdet_in_tes!M152/RES_hhdet_in_fec!M152)</f>
        <v/>
      </c>
      <c r="N152" s="113">
        <f>IF(RES_hhdet_in_tes!N152=0,"",RES_hhdet_in_tes!N152/RES_hhdet_in_fec!N152)</f>
        <v>1</v>
      </c>
      <c r="O152" s="113">
        <f>IF(RES_hhdet_in_tes!O152=0,"",RES_hhdet_in_tes!O152/RES_hhdet_in_fec!O152)</f>
        <v>1</v>
      </c>
      <c r="P152" s="113">
        <f>IF(RES_hhdet_in_tes!P152=0,"",RES_hhdet_in_tes!P152/RES_hhdet_in_fec!P152)</f>
        <v>1</v>
      </c>
      <c r="Q152" s="113">
        <f>IF(RES_hhdet_in_tes!Q152=0,"",RES_hhdet_in_tes!Q152/RES_hhdet_in_fec!Q152)</f>
        <v>1</v>
      </c>
      <c r="R152" s="113" t="str">
        <f>IF(RES_hhdet_in_tes!R152=0,"",RES_hhdet_in_tes!R152/RES_hhdet_in_fec!R152)</f>
        <v/>
      </c>
      <c r="S152" s="113" t="str">
        <f>IF(RES_hhdet_in_tes!S152=0,"",RES_hhdet_in_tes!S152/RES_hhdet_in_fec!S152)</f>
        <v/>
      </c>
      <c r="T152" s="113">
        <f>IF(RES_hhdet_in_tes!T152=0,"",RES_hhdet_in_tes!T152/RES_hhdet_in_fec!T152)</f>
        <v>1</v>
      </c>
      <c r="U152" s="113">
        <f>IF(RES_hhdet_in_tes!U152=0,"",RES_hhdet_in_tes!U152/RES_hhdet_in_fec!U152)</f>
        <v>1</v>
      </c>
      <c r="V152" s="113">
        <f>IF(RES_hhdet_in_tes!V152=0,"",RES_hhdet_in_tes!V152/RES_hhdet_in_fec!V152)</f>
        <v>1</v>
      </c>
      <c r="W152" s="113">
        <f>IF(RES_hhdet_in_tes!W152=0,"",RES_hhdet_in_tes!W152/RES_hhdet_in_fec!W152)</f>
        <v>1</v>
      </c>
      <c r="DA152" s="132" t="s">
        <v>3729</v>
      </c>
    </row>
    <row r="153" spans="1:105" ht="12" customHeight="1" x14ac:dyDescent="0.25">
      <c r="A153" s="106" t="s">
        <v>122</v>
      </c>
      <c r="B153" s="112"/>
      <c r="C153" s="112">
        <f>IF(RES_hhdet_in_tes!C153=0,"",RES_hhdet_in_tes!C153/RES_hhdet_in_fec!C153)</f>
        <v>0.69904906460945626</v>
      </c>
      <c r="D153" s="112">
        <f>IF(RES_hhdet_in_tes!D153=0,"",RES_hhdet_in_tes!D153/RES_hhdet_in_fec!D153)</f>
        <v>0.70012983554340369</v>
      </c>
      <c r="E153" s="112">
        <f>IF(RES_hhdet_in_tes!E153=0,"",RES_hhdet_in_tes!E153/RES_hhdet_in_fec!E153)</f>
        <v>0.7012937330466914</v>
      </c>
      <c r="F153" s="112">
        <f>IF(RES_hhdet_in_tes!F153=0,"",RES_hhdet_in_tes!F153/RES_hhdet_in_fec!F153)</f>
        <v>0.70246881084862889</v>
      </c>
      <c r="G153" s="112">
        <f>IF(RES_hhdet_in_tes!G153=0,"",RES_hhdet_in_tes!G153/RES_hhdet_in_fec!G153)</f>
        <v>0.70372110965003609</v>
      </c>
      <c r="H153" s="112">
        <f>IF(RES_hhdet_in_tes!H153=0,"",RES_hhdet_in_tes!H153/RES_hhdet_in_fec!H153)</f>
        <v>0.70504322717626711</v>
      </c>
      <c r="I153" s="112">
        <f>IF(RES_hhdet_in_tes!I153=0,"",RES_hhdet_in_tes!I153/RES_hhdet_in_fec!I153)</f>
        <v>0.70645236332864481</v>
      </c>
      <c r="J153" s="112">
        <f>IF(RES_hhdet_in_tes!J153=0,"",RES_hhdet_in_tes!J153/RES_hhdet_in_fec!J153)</f>
        <v>0.70801736656705039</v>
      </c>
      <c r="K153" s="112">
        <f>IF(RES_hhdet_in_tes!K153=0,"",RES_hhdet_in_tes!K153/RES_hhdet_in_fec!K153)</f>
        <v>0.70979925041709979</v>
      </c>
      <c r="L153" s="112">
        <f>IF(RES_hhdet_in_tes!L153=0,"",RES_hhdet_in_tes!L153/RES_hhdet_in_fec!L153)</f>
        <v>0.71181936883496011</v>
      </c>
      <c r="M153" s="112">
        <f>IF(RES_hhdet_in_tes!M153=0,"",RES_hhdet_in_tes!M153/RES_hhdet_in_fec!M153)</f>
        <v>0.71547748570050085</v>
      </c>
      <c r="N153" s="112">
        <f>IF(RES_hhdet_in_tes!N153=0,"",RES_hhdet_in_tes!N153/RES_hhdet_in_fec!N153)</f>
        <v>0.72138863623218441</v>
      </c>
      <c r="O153" s="112">
        <f>IF(RES_hhdet_in_tes!O153=0,"",RES_hhdet_in_tes!O153/RES_hhdet_in_fec!O153)</f>
        <v>0.73034153134824509</v>
      </c>
      <c r="P153" s="112">
        <f>IF(RES_hhdet_in_tes!P153=0,"",RES_hhdet_in_tes!P153/RES_hhdet_in_fec!P153)</f>
        <v>0.74198809860804538</v>
      </c>
      <c r="Q153" s="112">
        <f>IF(RES_hhdet_in_tes!Q153=0,"",RES_hhdet_in_tes!Q153/RES_hhdet_in_fec!Q153)</f>
        <v>0.75341618210929018</v>
      </c>
      <c r="R153" s="112">
        <f>IF(RES_hhdet_in_tes!R153=0,"",RES_hhdet_in_tes!R153/RES_hhdet_in_fec!R153)</f>
        <v>0.76160846863765619</v>
      </c>
      <c r="S153" s="112">
        <f>IF(RES_hhdet_in_tes!S153=0,"",RES_hhdet_in_tes!S153/RES_hhdet_in_fec!S153)</f>
        <v>0.76971999166190286</v>
      </c>
      <c r="T153" s="112">
        <f>IF(RES_hhdet_in_tes!T153=0,"",RES_hhdet_in_tes!T153/RES_hhdet_in_fec!T153)</f>
        <v>0.77758066761194544</v>
      </c>
      <c r="U153" s="112">
        <f>IF(RES_hhdet_in_tes!U153=0,"",RES_hhdet_in_tes!U153/RES_hhdet_in_fec!U153)</f>
        <v>0.78496476404931981</v>
      </c>
      <c r="V153" s="112">
        <f>IF(RES_hhdet_in_tes!V153=0,"",RES_hhdet_in_tes!V153/RES_hhdet_in_fec!V153)</f>
        <v>0.79152596221717952</v>
      </c>
      <c r="W153" s="112">
        <f>IF(RES_hhdet_in_tes!W153=0,"",RES_hhdet_in_tes!W153/RES_hhdet_in_fec!W153)</f>
        <v>0.79669089360822487</v>
      </c>
      <c r="DA153" s="131" t="s">
        <v>3730</v>
      </c>
    </row>
    <row r="154" spans="1:105" ht="12" customHeight="1" x14ac:dyDescent="0.25">
      <c r="A154" s="107" t="s">
        <v>121</v>
      </c>
      <c r="B154" s="113"/>
      <c r="C154" s="113">
        <f>IF(RES_hhdet_in_tes!C154=0,"",RES_hhdet_in_tes!C154/RES_hhdet_in_fec!C154)</f>
        <v>0.86169153294499357</v>
      </c>
      <c r="D154" s="113">
        <f>IF(RES_hhdet_in_tes!D154=0,"",RES_hhdet_in_tes!D154/RES_hhdet_in_fec!D154)</f>
        <v>0.86194774989595435</v>
      </c>
      <c r="E154" s="113">
        <f>IF(RES_hhdet_in_tes!E154=0,"",RES_hhdet_in_tes!E154/RES_hhdet_in_fec!E154)</f>
        <v>0.8636200629848545</v>
      </c>
      <c r="F154" s="113">
        <f>IF(RES_hhdet_in_tes!F154=0,"",RES_hhdet_in_tes!F154/RES_hhdet_in_fec!F154)</f>
        <v>0.86450072248128162</v>
      </c>
      <c r="G154" s="113">
        <f>IF(RES_hhdet_in_tes!G154=0,"",RES_hhdet_in_tes!G154/RES_hhdet_in_fec!G154)</f>
        <v>0.86509677358473624</v>
      </c>
      <c r="H154" s="113">
        <f>IF(RES_hhdet_in_tes!H154=0,"",RES_hhdet_in_tes!H154/RES_hhdet_in_fec!H154)</f>
        <v>0.88583654193695294</v>
      </c>
      <c r="I154" s="113">
        <f>IF(RES_hhdet_in_tes!I154=0,"",RES_hhdet_in_tes!I154/RES_hhdet_in_fec!I154)</f>
        <v>0.8810671525565863</v>
      </c>
      <c r="J154" s="113">
        <f>IF(RES_hhdet_in_tes!J154=0,"",RES_hhdet_in_tes!J154/RES_hhdet_in_fec!J154)</f>
        <v>0.87285034860061061</v>
      </c>
      <c r="K154" s="113">
        <f>IF(RES_hhdet_in_tes!K154=0,"",RES_hhdet_in_tes!K154/RES_hhdet_in_fec!K154)</f>
        <v>0.87109729124516466</v>
      </c>
      <c r="L154" s="113">
        <f>IF(RES_hhdet_in_tes!L154=0,"",RES_hhdet_in_tes!L154/RES_hhdet_in_fec!L154)</f>
        <v>0.88557469516354781</v>
      </c>
      <c r="M154" s="113">
        <f>IF(RES_hhdet_in_tes!M154=0,"",RES_hhdet_in_tes!M154/RES_hhdet_in_fec!M154)</f>
        <v>0.8784882514764083</v>
      </c>
      <c r="N154" s="113">
        <f>IF(RES_hhdet_in_tes!N154=0,"",RES_hhdet_in_tes!N154/RES_hhdet_in_fec!N154)</f>
        <v>0.88319956386937337</v>
      </c>
      <c r="O154" s="113">
        <f>IF(RES_hhdet_in_tes!O154=0,"",RES_hhdet_in_tes!O154/RES_hhdet_in_fec!O154)</f>
        <v>0.90212336713745489</v>
      </c>
      <c r="P154" s="113">
        <f>IF(RES_hhdet_in_tes!P154=0,"",RES_hhdet_in_tes!P154/RES_hhdet_in_fec!P154)</f>
        <v>0.90636328908854114</v>
      </c>
      <c r="Q154" s="113">
        <f>IF(RES_hhdet_in_tes!Q154=0,"",RES_hhdet_in_tes!Q154/RES_hhdet_in_fec!Q154)</f>
        <v>0.92877589004537742</v>
      </c>
      <c r="R154" s="113">
        <f>IF(RES_hhdet_in_tes!R154=0,"",RES_hhdet_in_tes!R154/RES_hhdet_in_fec!R154)</f>
        <v>0.93789413943858679</v>
      </c>
      <c r="S154" s="113">
        <f>IF(RES_hhdet_in_tes!S154=0,"",RES_hhdet_in_tes!S154/RES_hhdet_in_fec!S154)</f>
        <v>0.93036077771042047</v>
      </c>
      <c r="T154" s="113">
        <f>IF(RES_hhdet_in_tes!T154=0,"",RES_hhdet_in_tes!T154/RES_hhdet_in_fec!T154)</f>
        <v>0.9238771576921625</v>
      </c>
      <c r="U154" s="113">
        <f>IF(RES_hhdet_in_tes!U154=0,"",RES_hhdet_in_tes!U154/RES_hhdet_in_fec!U154)</f>
        <v>0.92461487968256673</v>
      </c>
      <c r="V154" s="113">
        <f>IF(RES_hhdet_in_tes!V154=0,"",RES_hhdet_in_tes!V154/RES_hhdet_in_fec!V154)</f>
        <v>0.9253151991007893</v>
      </c>
      <c r="W154" s="113">
        <f>IF(RES_hhdet_in_tes!W154=0,"",RES_hhdet_in_tes!W154/RES_hhdet_in_fec!W154)</f>
        <v>0.92418477605696192</v>
      </c>
      <c r="DA154" s="132" t="s">
        <v>3731</v>
      </c>
    </row>
    <row r="155" spans="1:105" ht="12" customHeight="1" x14ac:dyDescent="0.25">
      <c r="A155" s="108" t="s">
        <v>53</v>
      </c>
      <c r="B155" s="111"/>
      <c r="C155" s="111">
        <f>IF(RES_hhdet_in_tes!C155=0,"",RES_hhdet_in_tes!C155/RES_hhdet_in_fec!C155)</f>
        <v>0.69904906460945626</v>
      </c>
      <c r="D155" s="111">
        <f>IF(RES_hhdet_in_tes!D155=0,"",RES_hhdet_in_tes!D155/RES_hhdet_in_fec!D155)</f>
        <v>0.70012983554340369</v>
      </c>
      <c r="E155" s="111">
        <f>IF(RES_hhdet_in_tes!E155=0,"",RES_hhdet_in_tes!E155/RES_hhdet_in_fec!E155)</f>
        <v>0.70129373304669129</v>
      </c>
      <c r="F155" s="111">
        <f>IF(RES_hhdet_in_tes!F155=0,"",RES_hhdet_in_tes!F155/RES_hhdet_in_fec!F155)</f>
        <v>0.70246881084862889</v>
      </c>
      <c r="G155" s="111">
        <f>IF(RES_hhdet_in_tes!G155=0,"",RES_hhdet_in_tes!G155/RES_hhdet_in_fec!G155)</f>
        <v>0.70372110965003609</v>
      </c>
      <c r="H155" s="111">
        <f>IF(RES_hhdet_in_tes!H155=0,"",RES_hhdet_in_tes!H155/RES_hhdet_in_fec!H155)</f>
        <v>0.70504322717626711</v>
      </c>
      <c r="I155" s="111">
        <f>IF(RES_hhdet_in_tes!I155=0,"",RES_hhdet_in_tes!I155/RES_hhdet_in_fec!I155)</f>
        <v>0.70645236332864481</v>
      </c>
      <c r="J155" s="111">
        <f>IF(RES_hhdet_in_tes!J155=0,"",RES_hhdet_in_tes!J155/RES_hhdet_in_fec!J155)</f>
        <v>0.70801736656705028</v>
      </c>
      <c r="K155" s="111">
        <f>IF(RES_hhdet_in_tes!K155=0,"",RES_hhdet_in_tes!K155/RES_hhdet_in_fec!K155)</f>
        <v>0.70979925041709979</v>
      </c>
      <c r="L155" s="111">
        <f>IF(RES_hhdet_in_tes!L155=0,"",RES_hhdet_in_tes!L155/RES_hhdet_in_fec!L155)</f>
        <v>0.71181936883496011</v>
      </c>
      <c r="M155" s="111">
        <f>IF(RES_hhdet_in_tes!M155=0,"",RES_hhdet_in_tes!M155/RES_hhdet_in_fec!M155)</f>
        <v>0.71547748570050085</v>
      </c>
      <c r="N155" s="111">
        <f>IF(RES_hhdet_in_tes!N155=0,"",RES_hhdet_in_tes!N155/RES_hhdet_in_fec!N155)</f>
        <v>0.72138863623218441</v>
      </c>
      <c r="O155" s="111">
        <f>IF(RES_hhdet_in_tes!O155=0,"",RES_hhdet_in_tes!O155/RES_hhdet_in_fec!O155)</f>
        <v>0.73034153134824509</v>
      </c>
      <c r="P155" s="111">
        <f>IF(RES_hhdet_in_tes!P155=0,"",RES_hhdet_in_tes!P155/RES_hhdet_in_fec!P155)</f>
        <v>0.74198809860804538</v>
      </c>
      <c r="Q155" s="111">
        <f>IF(RES_hhdet_in_tes!Q155=0,"",RES_hhdet_in_tes!Q155/RES_hhdet_in_fec!Q155)</f>
        <v>0.75341618210929018</v>
      </c>
      <c r="R155" s="111">
        <f>IF(RES_hhdet_in_tes!R155=0,"",RES_hhdet_in_tes!R155/RES_hhdet_in_fec!R155)</f>
        <v>0.76160846863765619</v>
      </c>
      <c r="S155" s="111">
        <f>IF(RES_hhdet_in_tes!S155=0,"",RES_hhdet_in_tes!S155/RES_hhdet_in_fec!S155)</f>
        <v>0.76971999166190286</v>
      </c>
      <c r="T155" s="111">
        <f>IF(RES_hhdet_in_tes!T155=0,"",RES_hhdet_in_tes!T155/RES_hhdet_in_fec!T155)</f>
        <v>0.77758066761194544</v>
      </c>
      <c r="U155" s="111">
        <f>IF(RES_hhdet_in_tes!U155=0,"",RES_hhdet_in_tes!U155/RES_hhdet_in_fec!U155)</f>
        <v>0.7849647640493197</v>
      </c>
      <c r="V155" s="111">
        <f>IF(RES_hhdet_in_tes!V155=0,"",RES_hhdet_in_tes!V155/RES_hhdet_in_fec!V155)</f>
        <v>0.79152596221717963</v>
      </c>
      <c r="W155" s="111">
        <f>IF(RES_hhdet_in_tes!W155=0,"",RES_hhdet_in_tes!W155/RES_hhdet_in_fec!W155)</f>
        <v>0.79669089360822487</v>
      </c>
      <c r="DA155" s="63" t="s">
        <v>3732</v>
      </c>
    </row>
    <row r="156" spans="1:105" ht="12" customHeight="1" x14ac:dyDescent="0.25">
      <c r="A156" s="108" t="s">
        <v>52</v>
      </c>
      <c r="B156" s="111"/>
      <c r="C156" s="111">
        <f>IF(RES_hhdet_in_tes!C156=0,"",RES_hhdet_in_tes!C156/RES_hhdet_in_fec!C156)</f>
        <v>1</v>
      </c>
      <c r="D156" s="111">
        <f>IF(RES_hhdet_in_tes!D156=0,"",RES_hhdet_in_tes!D156/RES_hhdet_in_fec!D156)</f>
        <v>1</v>
      </c>
      <c r="E156" s="111">
        <f>IF(RES_hhdet_in_tes!E156=0,"",RES_hhdet_in_tes!E156/RES_hhdet_in_fec!E156)</f>
        <v>1</v>
      </c>
      <c r="F156" s="111">
        <f>IF(RES_hhdet_in_tes!F156=0,"",RES_hhdet_in_tes!F156/RES_hhdet_in_fec!F156)</f>
        <v>1</v>
      </c>
      <c r="G156" s="111">
        <f>IF(RES_hhdet_in_tes!G156=0,"",RES_hhdet_in_tes!G156/RES_hhdet_in_fec!G156)</f>
        <v>1</v>
      </c>
      <c r="H156" s="111">
        <f>IF(RES_hhdet_in_tes!H156=0,"",RES_hhdet_in_tes!H156/RES_hhdet_in_fec!H156)</f>
        <v>1</v>
      </c>
      <c r="I156" s="111">
        <f>IF(RES_hhdet_in_tes!I156=0,"",RES_hhdet_in_tes!I156/RES_hhdet_in_fec!I156)</f>
        <v>1</v>
      </c>
      <c r="J156" s="111">
        <f>IF(RES_hhdet_in_tes!J156=0,"",RES_hhdet_in_tes!J156/RES_hhdet_in_fec!J156)</f>
        <v>1</v>
      </c>
      <c r="K156" s="111">
        <f>IF(RES_hhdet_in_tes!K156=0,"",RES_hhdet_in_tes!K156/RES_hhdet_in_fec!K156)</f>
        <v>1</v>
      </c>
      <c r="L156" s="111">
        <f>IF(RES_hhdet_in_tes!L156=0,"",RES_hhdet_in_tes!L156/RES_hhdet_in_fec!L156)</f>
        <v>1</v>
      </c>
      <c r="M156" s="111">
        <f>IF(RES_hhdet_in_tes!M156=0,"",RES_hhdet_in_tes!M156/RES_hhdet_in_fec!M156)</f>
        <v>1</v>
      </c>
      <c r="N156" s="111">
        <f>IF(RES_hhdet_in_tes!N156=0,"",RES_hhdet_in_tes!N156/RES_hhdet_in_fec!N156)</f>
        <v>1</v>
      </c>
      <c r="O156" s="111">
        <f>IF(RES_hhdet_in_tes!O156=0,"",RES_hhdet_in_tes!O156/RES_hhdet_in_fec!O156)</f>
        <v>1</v>
      </c>
      <c r="P156" s="111">
        <f>IF(RES_hhdet_in_tes!P156=0,"",RES_hhdet_in_tes!P156/RES_hhdet_in_fec!P156)</f>
        <v>1</v>
      </c>
      <c r="Q156" s="111">
        <f>IF(RES_hhdet_in_tes!Q156=0,"",RES_hhdet_in_tes!Q156/RES_hhdet_in_fec!Q156)</f>
        <v>1</v>
      </c>
      <c r="R156" s="111">
        <f>IF(RES_hhdet_in_tes!R156=0,"",RES_hhdet_in_tes!R156/RES_hhdet_in_fec!R156)</f>
        <v>1</v>
      </c>
      <c r="S156" s="111">
        <f>IF(RES_hhdet_in_tes!S156=0,"",RES_hhdet_in_tes!S156/RES_hhdet_in_fec!S156)</f>
        <v>1</v>
      </c>
      <c r="T156" s="111">
        <f>IF(RES_hhdet_in_tes!T156=0,"",RES_hhdet_in_tes!T156/RES_hhdet_in_fec!T156)</f>
        <v>1</v>
      </c>
      <c r="U156" s="111">
        <f>IF(RES_hhdet_in_tes!U156=0,"",RES_hhdet_in_tes!U156/RES_hhdet_in_fec!U156)</f>
        <v>1</v>
      </c>
      <c r="V156" s="111">
        <f>IF(RES_hhdet_in_tes!V156=0,"",RES_hhdet_in_tes!V156/RES_hhdet_in_fec!V156)</f>
        <v>1</v>
      </c>
      <c r="W156" s="111">
        <f>IF(RES_hhdet_in_tes!W156=0,"",RES_hhdet_in_tes!W156/RES_hhdet_in_fec!W156)</f>
        <v>1</v>
      </c>
      <c r="DA156" s="63" t="s">
        <v>3733</v>
      </c>
    </row>
    <row r="157" spans="1:105" ht="12" customHeight="1" x14ac:dyDescent="0.25">
      <c r="A157" s="121" t="s">
        <v>54</v>
      </c>
      <c r="B157" s="124"/>
      <c r="C157" s="124">
        <f>IF(RES_hhdet_in_tes!C157=0,"",RES_hhdet_in_tes!C157/RES_hhdet_in_fec!C157)</f>
        <v>0.76547150925993879</v>
      </c>
      <c r="D157" s="124">
        <f>IF(RES_hhdet_in_tes!D157=0,"",RES_hhdet_in_tes!D157/RES_hhdet_in_fec!D157)</f>
        <v>0.76712119625054909</v>
      </c>
      <c r="E157" s="124">
        <f>IF(RES_hhdet_in_tes!E157=0,"",RES_hhdet_in_tes!E157/RES_hhdet_in_fec!E157)</f>
        <v>0.76856572159734526</v>
      </c>
      <c r="F157" s="124">
        <f>IF(RES_hhdet_in_tes!F157=0,"",RES_hhdet_in_tes!F157/RES_hhdet_in_fec!F157)</f>
        <v>0.76978452694823363</v>
      </c>
      <c r="G157" s="124">
        <f>IF(RES_hhdet_in_tes!G157=0,"",RES_hhdet_in_tes!G157/RES_hhdet_in_fec!G157)</f>
        <v>0.77121684060850715</v>
      </c>
      <c r="H157" s="124">
        <f>IF(RES_hhdet_in_tes!H157=0,"",RES_hhdet_in_tes!H157/RES_hhdet_in_fec!H157)</f>
        <v>0.77302517378076674</v>
      </c>
      <c r="I157" s="124">
        <f>IF(RES_hhdet_in_tes!I157=0,"",RES_hhdet_in_tes!I157/RES_hhdet_in_fec!I157)</f>
        <v>0.77497204177761225</v>
      </c>
      <c r="J157" s="124">
        <f>IF(RES_hhdet_in_tes!J157=0,"",RES_hhdet_in_tes!J157/RES_hhdet_in_fec!J157)</f>
        <v>0.77691169663693993</v>
      </c>
      <c r="K157" s="124">
        <f>IF(RES_hhdet_in_tes!K157=0,"",RES_hhdet_in_tes!K157/RES_hhdet_in_fec!K157)</f>
        <v>0.77872095722696233</v>
      </c>
      <c r="L157" s="124">
        <f>IF(RES_hhdet_in_tes!L157=0,"",RES_hhdet_in_tes!L157/RES_hhdet_in_fec!L157)</f>
        <v>0.78090436240840944</v>
      </c>
      <c r="M157" s="124">
        <f>IF(RES_hhdet_in_tes!M157=0,"",RES_hhdet_in_tes!M157/RES_hhdet_in_fec!M157)</f>
        <v>0.78388128432676241</v>
      </c>
      <c r="N157" s="124">
        <f>IF(RES_hhdet_in_tes!N157=0,"",RES_hhdet_in_tes!N157/RES_hhdet_in_fec!N157)</f>
        <v>0.7874994972836874</v>
      </c>
      <c r="O157" s="124">
        <f>IF(RES_hhdet_in_tes!O157=0,"",RES_hhdet_in_tes!O157/RES_hhdet_in_fec!O157)</f>
        <v>0.79211441779525882</v>
      </c>
      <c r="P157" s="124">
        <f>IF(RES_hhdet_in_tes!P157=0,"",RES_hhdet_in_tes!P157/RES_hhdet_in_fec!P157)</f>
        <v>0.79823544926028944</v>
      </c>
      <c r="Q157" s="124">
        <f>IF(RES_hhdet_in_tes!Q157=0,"",RES_hhdet_in_tes!Q157/RES_hhdet_in_fec!Q157)</f>
        <v>0.80606631058733558</v>
      </c>
      <c r="R157" s="124">
        <f>IF(RES_hhdet_in_tes!R157=0,"",RES_hhdet_in_tes!R157/RES_hhdet_in_fec!R157)</f>
        <v>0.81753926050731729</v>
      </c>
      <c r="S157" s="124">
        <f>IF(RES_hhdet_in_tes!S157=0,"",RES_hhdet_in_tes!S157/RES_hhdet_in_fec!S157)</f>
        <v>0.83189212325688833</v>
      </c>
      <c r="T157" s="124">
        <f>IF(RES_hhdet_in_tes!T157=0,"",RES_hhdet_in_tes!T157/RES_hhdet_in_fec!T157)</f>
        <v>0.84733918319938373</v>
      </c>
      <c r="U157" s="124">
        <f>IF(RES_hhdet_in_tes!U157=0,"",RES_hhdet_in_tes!U157/RES_hhdet_in_fec!U157)</f>
        <v>0.86159597187758674</v>
      </c>
      <c r="V157" s="124">
        <f>IF(RES_hhdet_in_tes!V157=0,"",RES_hhdet_in_tes!V157/RES_hhdet_in_fec!V157)</f>
        <v>0.87333547499888609</v>
      </c>
      <c r="W157" s="124">
        <f>IF(RES_hhdet_in_tes!W157=0,"",RES_hhdet_in_tes!W157/RES_hhdet_in_fec!W157)</f>
        <v>0.88151305824718906</v>
      </c>
      <c r="DA157" s="130" t="s">
        <v>3734</v>
      </c>
    </row>
    <row r="158" spans="1:105" ht="12" customHeight="1" x14ac:dyDescent="0.25">
      <c r="A158" s="97" t="s">
        <v>50</v>
      </c>
      <c r="B158" s="111"/>
      <c r="C158" s="111">
        <f>IF(RES_hhdet_in_tes!C158=0,"",RES_hhdet_in_tes!C158/RES_hhdet_in_fec!C158)</f>
        <v>0.61335045861421433</v>
      </c>
      <c r="D158" s="111">
        <f>IF(RES_hhdet_in_tes!D158=0,"",RES_hhdet_in_tes!D158/RES_hhdet_in_fec!D158)</f>
        <v>0.61363226051177455</v>
      </c>
      <c r="E158" s="111">
        <f>IF(RES_hhdet_in_tes!E158=0,"",RES_hhdet_in_tes!E158/RES_hhdet_in_fec!E158)</f>
        <v>0.61391008814377446</v>
      </c>
      <c r="F158" s="111">
        <f>IF(RES_hhdet_in_tes!F158=0,"",RES_hhdet_in_tes!F158/RES_hhdet_in_fec!F158)</f>
        <v>0.61418737383047073</v>
      </c>
      <c r="G158" s="111">
        <f>IF(RES_hhdet_in_tes!G158=0,"",RES_hhdet_in_tes!G158/RES_hhdet_in_fec!G158)</f>
        <v>0.61446099945234844</v>
      </c>
      <c r="H158" s="111">
        <f>IF(RES_hhdet_in_tes!H158=0,"",RES_hhdet_in_tes!H158/RES_hhdet_in_fec!H158)</f>
        <v>0.61473134662754059</v>
      </c>
      <c r="I158" s="111">
        <f>IF(RES_hhdet_in_tes!I158=0,"",RES_hhdet_in_tes!I158/RES_hhdet_in_fec!I158)</f>
        <v>0.61499764705130755</v>
      </c>
      <c r="J158" s="111">
        <f>IF(RES_hhdet_in_tes!J158=0,"",RES_hhdet_in_tes!J158/RES_hhdet_in_fec!J158)</f>
        <v>0.61525675325031848</v>
      </c>
      <c r="K158" s="111">
        <f>IF(RES_hhdet_in_tes!K158=0,"",RES_hhdet_in_tes!K158/RES_hhdet_in_fec!K158)</f>
        <v>0.61550598904435827</v>
      </c>
      <c r="L158" s="111">
        <f>IF(RES_hhdet_in_tes!L158=0,"",RES_hhdet_in_tes!L158/RES_hhdet_in_fec!L158)</f>
        <v>0.61574463844550154</v>
      </c>
      <c r="M158" s="111">
        <f>IF(RES_hhdet_in_tes!M158=0,"",RES_hhdet_in_tes!M158/RES_hhdet_in_fec!M158)</f>
        <v>0.61587306341986392</v>
      </c>
      <c r="N158" s="111">
        <f>IF(RES_hhdet_in_tes!N158=0,"",RES_hhdet_in_tes!N158/RES_hhdet_in_fec!N158)</f>
        <v>0.61587306341986392</v>
      </c>
      <c r="O158" s="111">
        <f>IF(RES_hhdet_in_tes!O158=0,"",RES_hhdet_in_tes!O158/RES_hhdet_in_fec!O158)</f>
        <v>0.61587306341986392</v>
      </c>
      <c r="P158" s="111">
        <f>IF(RES_hhdet_in_tes!P158=0,"",RES_hhdet_in_tes!P158/RES_hhdet_in_fec!P158)</f>
        <v>0.61587306341986392</v>
      </c>
      <c r="Q158" s="111">
        <f>IF(RES_hhdet_in_tes!Q158=0,"",RES_hhdet_in_tes!Q158/RES_hhdet_in_fec!Q158)</f>
        <v>0.61587306341986392</v>
      </c>
      <c r="R158" s="111">
        <f>IF(RES_hhdet_in_tes!R158=0,"",RES_hhdet_in_tes!R158/RES_hhdet_in_fec!R158)</f>
        <v>0.61668441368492488</v>
      </c>
      <c r="S158" s="111">
        <f>IF(RES_hhdet_in_tes!S158=0,"",RES_hhdet_in_tes!S158/RES_hhdet_in_fec!S158)</f>
        <v>0.6180111551994063</v>
      </c>
      <c r="T158" s="111">
        <f>IF(RES_hhdet_in_tes!T158=0,"",RES_hhdet_in_tes!T158/RES_hhdet_in_fec!T158)</f>
        <v>0.6195590202996335</v>
      </c>
      <c r="U158" s="111">
        <f>IF(RES_hhdet_in_tes!U158=0,"",RES_hhdet_in_tes!U158/RES_hhdet_in_fec!U158)</f>
        <v>0.62116216629629761</v>
      </c>
      <c r="V158" s="111">
        <f>IF(RES_hhdet_in_tes!V158=0,"",RES_hhdet_in_tes!V158/RES_hhdet_in_fec!V158)</f>
        <v>0.62265475050008845</v>
      </c>
      <c r="W158" s="111">
        <f>IF(RES_hhdet_in_tes!W158=0,"",RES_hhdet_in_tes!W158/RES_hhdet_in_fec!W158)</f>
        <v>0.62403677291100512</v>
      </c>
      <c r="DA158" s="63" t="s">
        <v>3735</v>
      </c>
    </row>
    <row r="159" spans="1:105" ht="12" customHeight="1" x14ac:dyDescent="0.25">
      <c r="A159" s="109" t="s">
        <v>120</v>
      </c>
      <c r="B159" s="45"/>
      <c r="C159" s="45">
        <f>IF(RES_hhdet_in_tes!C159=0,"",RES_hhdet_in_tes!C159/RES_hhdet_in_fec!C159)</f>
        <v>0.76650286891745145</v>
      </c>
      <c r="D159" s="45">
        <f>IF(RES_hhdet_in_tes!D159=0,"",RES_hhdet_in_tes!D159/RES_hhdet_in_fec!D159)</f>
        <v>0.76793641400720936</v>
      </c>
      <c r="E159" s="45">
        <f>IF(RES_hhdet_in_tes!E159=0,"",RES_hhdet_in_tes!E159/RES_hhdet_in_fec!E159)</f>
        <v>0.76942296811973587</v>
      </c>
      <c r="F159" s="45">
        <f>IF(RES_hhdet_in_tes!F159=0,"",RES_hhdet_in_tes!F159/RES_hhdet_in_fec!F159)</f>
        <v>0.77091675073536714</v>
      </c>
      <c r="G159" s="45">
        <f>IF(RES_hhdet_in_tes!G159=0,"",RES_hhdet_in_tes!G159/RES_hhdet_in_fec!G159)</f>
        <v>0.77245935154302814</v>
      </c>
      <c r="H159" s="45">
        <f>IF(RES_hhdet_in_tes!H159=0,"",RES_hhdet_in_tes!H159/RES_hhdet_in_fec!H159)</f>
        <v>0.77404568049426092</v>
      </c>
      <c r="I159" s="45">
        <f>IF(RES_hhdet_in_tes!I159=0,"",RES_hhdet_in_tes!I159/RES_hhdet_in_fec!I159)</f>
        <v>0.77568598528963195</v>
      </c>
      <c r="J159" s="45">
        <f>IF(RES_hhdet_in_tes!J159=0,"",RES_hhdet_in_tes!J159/RES_hhdet_in_fec!J159)</f>
        <v>0.77742224714124897</v>
      </c>
      <c r="K159" s="45">
        <f>IF(RES_hhdet_in_tes!K159=0,"",RES_hhdet_in_tes!K159/RES_hhdet_in_fec!K159)</f>
        <v>0.77929016112177507</v>
      </c>
      <c r="L159" s="45">
        <f>IF(RES_hhdet_in_tes!L159=0,"",RES_hhdet_in_tes!L159/RES_hhdet_in_fec!L159)</f>
        <v>0.78129927712657143</v>
      </c>
      <c r="M159" s="45">
        <f>IF(RES_hhdet_in_tes!M159=0,"",RES_hhdet_in_tes!M159/RES_hhdet_in_fec!M159)</f>
        <v>0.78403274428527359</v>
      </c>
      <c r="N159" s="45">
        <f>IF(RES_hhdet_in_tes!N159=0,"",RES_hhdet_in_tes!N159/RES_hhdet_in_fec!N159)</f>
        <v>0.78765591668848522</v>
      </c>
      <c r="O159" s="45">
        <f>IF(RES_hhdet_in_tes!O159=0,"",RES_hhdet_in_tes!O159/RES_hhdet_in_fec!O159)</f>
        <v>0.79257084936385014</v>
      </c>
      <c r="P159" s="45">
        <f>IF(RES_hhdet_in_tes!P159=0,"",RES_hhdet_in_tes!P159/RES_hhdet_in_fec!P159)</f>
        <v>0.79898870524065846</v>
      </c>
      <c r="Q159" s="45">
        <f>IF(RES_hhdet_in_tes!Q159=0,"",RES_hhdet_in_tes!Q159/RES_hhdet_in_fec!Q159)</f>
        <v>0.80726046639623839</v>
      </c>
      <c r="R159" s="45">
        <f>IF(RES_hhdet_in_tes!R159=0,"",RES_hhdet_in_tes!R159/RES_hhdet_in_fec!R159)</f>
        <v>0.8185129219857783</v>
      </c>
      <c r="S159" s="45">
        <f>IF(RES_hhdet_in_tes!S159=0,"",RES_hhdet_in_tes!S159/RES_hhdet_in_fec!S159)</f>
        <v>0.83255703902256717</v>
      </c>
      <c r="T159" s="45">
        <f>IF(RES_hhdet_in_tes!T159=0,"",RES_hhdet_in_tes!T159/RES_hhdet_in_fec!T159)</f>
        <v>0.84765674255200962</v>
      </c>
      <c r="U159" s="45">
        <f>IF(RES_hhdet_in_tes!U159=0,"",RES_hhdet_in_tes!U159/RES_hhdet_in_fec!U159)</f>
        <v>0.86207595761955347</v>
      </c>
      <c r="V159" s="45">
        <f>IF(RES_hhdet_in_tes!V159=0,"",RES_hhdet_in_tes!V159/RES_hhdet_in_fec!V159)</f>
        <v>0.87407860927062708</v>
      </c>
      <c r="W159" s="45">
        <f>IF(RES_hhdet_in_tes!W159=0,"",RES_hhdet_in_tes!W159/RES_hhdet_in_fec!W159)</f>
        <v>0.883054870365092</v>
      </c>
      <c r="DA159" s="60" t="s">
        <v>3736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0.7541531779672771</v>
      </c>
      <c r="D161" s="119">
        <f>IF(RES_hhdet_in_tes!D161=0,"",RES_hhdet_in_tes!D161/RES_hhdet_in_fec!D161)</f>
        <v>0.75658680438031789</v>
      </c>
      <c r="E161" s="119">
        <f>IF(RES_hhdet_in_tes!E161=0,"",RES_hhdet_in_tes!E161/RES_hhdet_in_fec!E161)</f>
        <v>0.76312827033895136</v>
      </c>
      <c r="F161" s="119">
        <f>IF(RES_hhdet_in_tes!F161=0,"",RES_hhdet_in_tes!F161/RES_hhdet_in_fec!F161)</f>
        <v>0.76789434740085027</v>
      </c>
      <c r="G161" s="119">
        <f>IF(RES_hhdet_in_tes!G161=0,"",RES_hhdet_in_tes!G161/RES_hhdet_in_fec!G161)</f>
        <v>0.77399749679575924</v>
      </c>
      <c r="H161" s="119">
        <f>IF(RES_hhdet_in_tes!H161=0,"",RES_hhdet_in_tes!H161/RES_hhdet_in_fec!H161)</f>
        <v>0.77784999241018793</v>
      </c>
      <c r="I161" s="119">
        <f>IF(RES_hhdet_in_tes!I161=0,"",RES_hhdet_in_tes!I161/RES_hhdet_in_fec!I161)</f>
        <v>0.77811303541620958</v>
      </c>
      <c r="J161" s="119">
        <f>IF(RES_hhdet_in_tes!J161=0,"",RES_hhdet_in_tes!J161/RES_hhdet_in_fec!J161)</f>
        <v>0.78547142398115732</v>
      </c>
      <c r="K161" s="119">
        <f>IF(RES_hhdet_in_tes!K161=0,"",RES_hhdet_in_tes!K161/RES_hhdet_in_fec!K161)</f>
        <v>0.80242076184332689</v>
      </c>
      <c r="L161" s="119">
        <f>IF(RES_hhdet_in_tes!L161=0,"",RES_hhdet_in_tes!L161/RES_hhdet_in_fec!L161)</f>
        <v>0.7941564947199421</v>
      </c>
      <c r="M161" s="119">
        <f>IF(RES_hhdet_in_tes!M161=0,"",RES_hhdet_in_tes!M161/RES_hhdet_in_fec!M161)</f>
        <v>0.80055806686458197</v>
      </c>
      <c r="N161" s="119">
        <f>IF(RES_hhdet_in_tes!N161=0,"",RES_hhdet_in_tes!N161/RES_hhdet_in_fec!N161)</f>
        <v>0.80855476112846292</v>
      </c>
      <c r="O161" s="119">
        <f>IF(RES_hhdet_in_tes!O161=0,"",RES_hhdet_in_tes!O161/RES_hhdet_in_fec!O161)</f>
        <v>0.82213974464031236</v>
      </c>
      <c r="P161" s="119">
        <f>IF(RES_hhdet_in_tes!P161=0,"",RES_hhdet_in_tes!P161/RES_hhdet_in_fec!P161)</f>
        <v>0.82948730837693252</v>
      </c>
      <c r="Q161" s="119">
        <f>IF(RES_hhdet_in_tes!Q161=0,"",RES_hhdet_in_tes!Q161/RES_hhdet_in_fec!Q161)</f>
        <v>0.84495963844759658</v>
      </c>
      <c r="R161" s="119">
        <f>IF(RES_hhdet_in_tes!R161=0,"",RES_hhdet_in_tes!R161/RES_hhdet_in_fec!R161)</f>
        <v>0.86330288395466115</v>
      </c>
      <c r="S161" s="119">
        <f>IF(RES_hhdet_in_tes!S161=0,"",RES_hhdet_in_tes!S161/RES_hhdet_in_fec!S161)</f>
        <v>0.88205630420459036</v>
      </c>
      <c r="T161" s="119">
        <f>IF(RES_hhdet_in_tes!T161=0,"",RES_hhdet_in_tes!T161/RES_hhdet_in_fec!T161)</f>
        <v>0.89203644761143219</v>
      </c>
      <c r="U161" s="119">
        <f>IF(RES_hhdet_in_tes!U161=0,"",RES_hhdet_in_tes!U161/RES_hhdet_in_fec!U161)</f>
        <v>0.90610235083919943</v>
      </c>
      <c r="V161" s="119">
        <f>IF(RES_hhdet_in_tes!V161=0,"",RES_hhdet_in_tes!V161/RES_hhdet_in_fec!V161)</f>
        <v>0.91820889033504172</v>
      </c>
      <c r="W161" s="119">
        <f>IF(RES_hhdet_in_tes!W161=0,"",RES_hhdet_in_tes!W161/RES_hhdet_in_fec!W161)</f>
        <v>0.92419838212054861</v>
      </c>
      <c r="DA161" s="129" t="s">
        <v>3737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0.7566291590866826</v>
      </c>
      <c r="D162" s="124">
        <f>IF(RES_hhdet_in_tes!D162=0,"",RES_hhdet_in_tes!D162/RES_hhdet_in_fec!D162)</f>
        <v>0.76073463980799638</v>
      </c>
      <c r="E162" s="124">
        <f>IF(RES_hhdet_in_tes!E162=0,"",RES_hhdet_in_tes!E162/RES_hhdet_in_fec!E162)</f>
        <v>0.76494544915262097</v>
      </c>
      <c r="F162" s="124">
        <f>IF(RES_hhdet_in_tes!F162=0,"",RES_hhdet_in_tes!F162/RES_hhdet_in_fec!F162)</f>
        <v>0.76917048449719905</v>
      </c>
      <c r="G162" s="124">
        <f>IF(RES_hhdet_in_tes!G162=0,"",RES_hhdet_in_tes!G162/RES_hhdet_in_fec!G162)</f>
        <v>0.77349245568966829</v>
      </c>
      <c r="H162" s="124">
        <f>IF(RES_hhdet_in_tes!H162=0,"",RES_hhdet_in_tes!H162/RES_hhdet_in_fec!H162)</f>
        <v>0.77790118139739095</v>
      </c>
      <c r="I162" s="124">
        <f>IF(RES_hhdet_in_tes!I162=0,"",RES_hhdet_in_tes!I162/RES_hhdet_in_fec!I162)</f>
        <v>0.78241695686424351</v>
      </c>
      <c r="J162" s="124">
        <f>IF(RES_hhdet_in_tes!J162=0,"",RES_hhdet_in_tes!J162/RES_hhdet_in_fec!J162)</f>
        <v>0.78712306448274261</v>
      </c>
      <c r="K162" s="124">
        <f>IF(RES_hhdet_in_tes!K162=0,"",RES_hhdet_in_tes!K162/RES_hhdet_in_fec!K162)</f>
        <v>0.79209007273688581</v>
      </c>
      <c r="L162" s="124">
        <f>IF(RES_hhdet_in_tes!L162=0,"",RES_hhdet_in_tes!L162/RES_hhdet_in_fec!L162)</f>
        <v>0.79733636215050741</v>
      </c>
      <c r="M162" s="124">
        <f>IF(RES_hhdet_in_tes!M162=0,"",RES_hhdet_in_tes!M162/RES_hhdet_in_fec!M162)</f>
        <v>0.80431180960811044</v>
      </c>
      <c r="N162" s="124">
        <f>IF(RES_hhdet_in_tes!N162=0,"",RES_hhdet_in_tes!N162/RES_hhdet_in_fec!N162)</f>
        <v>0.81344672019859898</v>
      </c>
      <c r="O162" s="124">
        <f>IF(RES_hhdet_in_tes!O162=0,"",RES_hhdet_in_tes!O162/RES_hhdet_in_fec!O162)</f>
        <v>0.82530589570047086</v>
      </c>
      <c r="P162" s="124">
        <f>IF(RES_hhdet_in_tes!P162=0,"",RES_hhdet_in_tes!P162/RES_hhdet_in_fec!P162)</f>
        <v>0.83949554798837878</v>
      </c>
      <c r="Q162" s="124">
        <f>IF(RES_hhdet_in_tes!Q162=0,"",RES_hhdet_in_tes!Q162/RES_hhdet_in_fec!Q162)</f>
        <v>0.85457757954775038</v>
      </c>
      <c r="R162" s="124">
        <f>IF(RES_hhdet_in_tes!R162=0,"",RES_hhdet_in_tes!R162/RES_hhdet_in_fec!R162)</f>
        <v>0.87078665705787439</v>
      </c>
      <c r="S162" s="124">
        <f>IF(RES_hhdet_in_tes!S162=0,"",RES_hhdet_in_tes!S162/RES_hhdet_in_fec!S162)</f>
        <v>0.88966240490402482</v>
      </c>
      <c r="T162" s="124">
        <f>IF(RES_hhdet_in_tes!T162=0,"",RES_hhdet_in_tes!T162/RES_hhdet_in_fec!T162)</f>
        <v>0.9087614582153295</v>
      </c>
      <c r="U162" s="124">
        <f>IF(RES_hhdet_in_tes!U162=0,"",RES_hhdet_in_tes!U162/RES_hhdet_in_fec!U162)</f>
        <v>0.92564750414197361</v>
      </c>
      <c r="V162" s="124">
        <f>IF(RES_hhdet_in_tes!V162=0,"",RES_hhdet_in_tes!V162/RES_hhdet_in_fec!V162)</f>
        <v>0.93787723581385452</v>
      </c>
      <c r="W162" s="124">
        <f>IF(RES_hhdet_in_tes!W162=0,"",RES_hhdet_in_tes!W162/RES_hhdet_in_fec!W162)</f>
        <v>0.94402092131494109</v>
      </c>
      <c r="DA162" s="130" t="s">
        <v>3738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0.7566291590866826</v>
      </c>
      <c r="D163" s="45">
        <f>IF(RES_hhdet_in_tes!D163=0,"",RES_hhdet_in_tes!D163/RES_hhdet_in_fec!D163)</f>
        <v>0.76073463980799638</v>
      </c>
      <c r="E163" s="45">
        <f>IF(RES_hhdet_in_tes!E163=0,"",RES_hhdet_in_tes!E163/RES_hhdet_in_fec!E163)</f>
        <v>0.76494544915262097</v>
      </c>
      <c r="F163" s="45">
        <f>IF(RES_hhdet_in_tes!F163=0,"",RES_hhdet_in_tes!F163/RES_hhdet_in_fec!F163)</f>
        <v>0.76917048449719905</v>
      </c>
      <c r="G163" s="45">
        <f>IF(RES_hhdet_in_tes!G163=0,"",RES_hhdet_in_tes!G163/RES_hhdet_in_fec!G163)</f>
        <v>0.77349245568966829</v>
      </c>
      <c r="H163" s="45">
        <f>IF(RES_hhdet_in_tes!H163=0,"",RES_hhdet_in_tes!H163/RES_hhdet_in_fec!H163)</f>
        <v>0.77790118139739095</v>
      </c>
      <c r="I163" s="45">
        <f>IF(RES_hhdet_in_tes!I163=0,"",RES_hhdet_in_tes!I163/RES_hhdet_in_fec!I163)</f>
        <v>0.78241695686424351</v>
      </c>
      <c r="J163" s="45">
        <f>IF(RES_hhdet_in_tes!J163=0,"",RES_hhdet_in_tes!J163/RES_hhdet_in_fec!J163)</f>
        <v>0.78712306448274261</v>
      </c>
      <c r="K163" s="45">
        <f>IF(RES_hhdet_in_tes!K163=0,"",RES_hhdet_in_tes!K163/RES_hhdet_in_fec!K163)</f>
        <v>0.79209007273688581</v>
      </c>
      <c r="L163" s="45">
        <f>IF(RES_hhdet_in_tes!L163=0,"",RES_hhdet_in_tes!L163/RES_hhdet_in_fec!L163)</f>
        <v>0.79733636215050741</v>
      </c>
      <c r="M163" s="45">
        <f>IF(RES_hhdet_in_tes!M163=0,"",RES_hhdet_in_tes!M163/RES_hhdet_in_fec!M163)</f>
        <v>0.80431180960811044</v>
      </c>
      <c r="N163" s="45">
        <f>IF(RES_hhdet_in_tes!N163=0,"",RES_hhdet_in_tes!N163/RES_hhdet_in_fec!N163)</f>
        <v>0.81344672019859898</v>
      </c>
      <c r="O163" s="45">
        <f>IF(RES_hhdet_in_tes!O163=0,"",RES_hhdet_in_tes!O163/RES_hhdet_in_fec!O163)</f>
        <v>0.82530589570047086</v>
      </c>
      <c r="P163" s="45">
        <f>IF(RES_hhdet_in_tes!P163=0,"",RES_hhdet_in_tes!P163/RES_hhdet_in_fec!P163)</f>
        <v>0.83949554798837878</v>
      </c>
      <c r="Q163" s="45">
        <f>IF(RES_hhdet_in_tes!Q163=0,"",RES_hhdet_in_tes!Q163/RES_hhdet_in_fec!Q163)</f>
        <v>0.85457757954775038</v>
      </c>
      <c r="R163" s="45">
        <f>IF(RES_hhdet_in_tes!R163=0,"",RES_hhdet_in_tes!R163/RES_hhdet_in_fec!R163)</f>
        <v>0.87078665705787439</v>
      </c>
      <c r="S163" s="45">
        <f>IF(RES_hhdet_in_tes!S163=0,"",RES_hhdet_in_tes!S163/RES_hhdet_in_fec!S163)</f>
        <v>0.88966240490402482</v>
      </c>
      <c r="T163" s="45">
        <f>IF(RES_hhdet_in_tes!T163=0,"",RES_hhdet_in_tes!T163/RES_hhdet_in_fec!T163)</f>
        <v>0.9087614582153295</v>
      </c>
      <c r="U163" s="45">
        <f>IF(RES_hhdet_in_tes!U163=0,"",RES_hhdet_in_tes!U163/RES_hhdet_in_fec!U163)</f>
        <v>0.92564750414197361</v>
      </c>
      <c r="V163" s="45">
        <f>IF(RES_hhdet_in_tes!V163=0,"",RES_hhdet_in_tes!V163/RES_hhdet_in_fec!V163)</f>
        <v>0.93787723581385452</v>
      </c>
      <c r="W163" s="45">
        <f>IF(RES_hhdet_in_tes!W163=0,"",RES_hhdet_in_tes!W163/RES_hhdet_in_fec!W163)</f>
        <v>0.94402092131494109</v>
      </c>
      <c r="DA163" s="60" t="s">
        <v>3739</v>
      </c>
    </row>
    <row r="164" spans="1:105" ht="12.95" customHeight="1" x14ac:dyDescent="0.25">
      <c r="A164" s="121" t="s">
        <v>92</v>
      </c>
      <c r="B164" s="124"/>
      <c r="C164" s="124">
        <f>IF(RES_hhdet_in_tes!C164=0,"",RES_hhdet_in_tes!C164/RES_hhdet_in_fec!C164)</f>
        <v>2.3582619998382492</v>
      </c>
      <c r="D164" s="124">
        <f>IF(RES_hhdet_in_tes!D164=0,"",RES_hhdet_in_tes!D164/RES_hhdet_in_fec!D164)</f>
        <v>2.4378987751219268</v>
      </c>
      <c r="E164" s="124">
        <f>IF(RES_hhdet_in_tes!E164=0,"",RES_hhdet_in_tes!E164/RES_hhdet_in_fec!E164)</f>
        <v>2.5183764050890312</v>
      </c>
      <c r="F164" s="124">
        <f>IF(RES_hhdet_in_tes!F164=0,"",RES_hhdet_in_tes!F164/RES_hhdet_in_fec!F164)</f>
        <v>2.598940465719175</v>
      </c>
      <c r="G164" s="124">
        <f>IF(RES_hhdet_in_tes!G164=0,"",RES_hhdet_in_tes!G164/RES_hhdet_in_fec!G164)</f>
        <v>2.6802700842976388</v>
      </c>
      <c r="H164" s="124">
        <f>IF(RES_hhdet_in_tes!H164=0,"",RES_hhdet_in_tes!H164/RES_hhdet_in_fec!H164)</f>
        <v>2.7622777308012898</v>
      </c>
      <c r="I164" s="124">
        <f>IF(RES_hhdet_in_tes!I164=0,"",RES_hhdet_in_tes!I164/RES_hhdet_in_fec!I164)</f>
        <v>2.8451261547958109</v>
      </c>
      <c r="J164" s="124">
        <f>IF(RES_hhdet_in_tes!J164=0,"",RES_hhdet_in_tes!J164/RES_hhdet_in_fec!J164)</f>
        <v>2.9294923208561565</v>
      </c>
      <c r="K164" s="124">
        <f>IF(RES_hhdet_in_tes!K164=0,"",RES_hhdet_in_tes!K164/RES_hhdet_in_fec!K164)</f>
        <v>3.0159454352536814</v>
      </c>
      <c r="L164" s="124">
        <f>IF(RES_hhdet_in_tes!L164=0,"",RES_hhdet_in_tes!L164/RES_hhdet_in_fec!L164)</f>
        <v>3.1046262309059185</v>
      </c>
      <c r="M164" s="124">
        <f>IF(RES_hhdet_in_tes!M164=0,"",RES_hhdet_in_tes!M164/RES_hhdet_in_fec!M164)</f>
        <v>3.2105470850261599</v>
      </c>
      <c r="N164" s="124">
        <f>IF(RES_hhdet_in_tes!N164=0,"",RES_hhdet_in_tes!N164/RES_hhdet_in_fec!N164)</f>
        <v>3.3386209488207719</v>
      </c>
      <c r="O164" s="124">
        <f>IF(RES_hhdet_in_tes!O164=0,"",RES_hhdet_in_tes!O164/RES_hhdet_in_fec!O164)</f>
        <v>3.4915639366107816</v>
      </c>
      <c r="P164" s="124">
        <f>IF(RES_hhdet_in_tes!P164=0,"",RES_hhdet_in_tes!P164/RES_hhdet_in_fec!P164)</f>
        <v>3.6574273135337112</v>
      </c>
      <c r="Q164" s="124">
        <f>IF(RES_hhdet_in_tes!Q164=0,"",RES_hhdet_in_tes!Q164/RES_hhdet_in_fec!Q164)</f>
        <v>3.7999675772069184</v>
      </c>
      <c r="R164" s="124">
        <f>IF(RES_hhdet_in_tes!R164=0,"",RES_hhdet_in_tes!R164/RES_hhdet_in_fec!R164)</f>
        <v>3.8893913828012039</v>
      </c>
      <c r="S164" s="124">
        <f>IF(RES_hhdet_in_tes!S164=0,"",RES_hhdet_in_tes!S164/RES_hhdet_in_fec!S164)</f>
        <v>3.960568341398794</v>
      </c>
      <c r="T164" s="124">
        <f>IF(RES_hhdet_in_tes!T164=0,"",RES_hhdet_in_tes!T164/RES_hhdet_in_fec!T164)</f>
        <v>4.0200393998109805</v>
      </c>
      <c r="U164" s="124">
        <f>IF(RES_hhdet_in_tes!U164=0,"",RES_hhdet_in_tes!U164/RES_hhdet_in_fec!U164)</f>
        <v>4.0741801688752473</v>
      </c>
      <c r="V164" s="124">
        <f>IF(RES_hhdet_in_tes!V164=0,"",RES_hhdet_in_tes!V164/RES_hhdet_in_fec!V164)</f>
        <v>4.1293826055336051</v>
      </c>
      <c r="W164" s="124">
        <f>IF(RES_hhdet_in_tes!W164=0,"",RES_hhdet_in_tes!W164/RES_hhdet_in_fec!W164)</f>
        <v>4.1834265621208973</v>
      </c>
      <c r="DA164" s="130" t="s">
        <v>3740</v>
      </c>
    </row>
    <row r="165" spans="1:105" ht="12" customHeight="1" x14ac:dyDescent="0.25">
      <c r="A165" s="97" t="s">
        <v>53</v>
      </c>
      <c r="B165" s="111"/>
      <c r="C165" s="111">
        <f>IF(RES_hhdet_in_tes!C165=0,"",RES_hhdet_in_tes!C165/RES_hhdet_in_fec!C165)</f>
        <v>2.3582619998382492</v>
      </c>
      <c r="D165" s="111">
        <f>IF(RES_hhdet_in_tes!D165=0,"",RES_hhdet_in_tes!D165/RES_hhdet_in_fec!D165)</f>
        <v>2.4378987751219268</v>
      </c>
      <c r="E165" s="111">
        <f>IF(RES_hhdet_in_tes!E165=0,"",RES_hhdet_in_tes!E165/RES_hhdet_in_fec!E165)</f>
        <v>2.5183764050890312</v>
      </c>
      <c r="F165" s="111">
        <f>IF(RES_hhdet_in_tes!F165=0,"",RES_hhdet_in_tes!F165/RES_hhdet_in_fec!F165)</f>
        <v>2.598940465719175</v>
      </c>
      <c r="G165" s="111">
        <f>IF(RES_hhdet_in_tes!G165=0,"",RES_hhdet_in_tes!G165/RES_hhdet_in_fec!G165)</f>
        <v>2.6802700842976388</v>
      </c>
      <c r="H165" s="111">
        <f>IF(RES_hhdet_in_tes!H165=0,"",RES_hhdet_in_tes!H165/RES_hhdet_in_fec!H165)</f>
        <v>2.7622777308012898</v>
      </c>
      <c r="I165" s="111">
        <f>IF(RES_hhdet_in_tes!I165=0,"",RES_hhdet_in_tes!I165/RES_hhdet_in_fec!I165)</f>
        <v>2.8451261547958109</v>
      </c>
      <c r="J165" s="111">
        <f>IF(RES_hhdet_in_tes!J165=0,"",RES_hhdet_in_tes!J165/RES_hhdet_in_fec!J165)</f>
        <v>2.9294923208561565</v>
      </c>
      <c r="K165" s="111">
        <f>IF(RES_hhdet_in_tes!K165=0,"",RES_hhdet_in_tes!K165/RES_hhdet_in_fec!K165)</f>
        <v>3.0159454352536814</v>
      </c>
      <c r="L165" s="111">
        <f>IF(RES_hhdet_in_tes!L165=0,"",RES_hhdet_in_tes!L165/RES_hhdet_in_fec!L165)</f>
        <v>3.1046262309059185</v>
      </c>
      <c r="M165" s="111">
        <f>IF(RES_hhdet_in_tes!M165=0,"",RES_hhdet_in_tes!M165/RES_hhdet_in_fec!M165)</f>
        <v>3.2105470850261599</v>
      </c>
      <c r="N165" s="111">
        <f>IF(RES_hhdet_in_tes!N165=0,"",RES_hhdet_in_tes!N165/RES_hhdet_in_fec!N165)</f>
        <v>3.3386209488207719</v>
      </c>
      <c r="O165" s="111">
        <f>IF(RES_hhdet_in_tes!O165=0,"",RES_hhdet_in_tes!O165/RES_hhdet_in_fec!O165)</f>
        <v>3.4915639366107816</v>
      </c>
      <c r="P165" s="111">
        <f>IF(RES_hhdet_in_tes!P165=0,"",RES_hhdet_in_tes!P165/RES_hhdet_in_fec!P165)</f>
        <v>3.6574273135337112</v>
      </c>
      <c r="Q165" s="111">
        <f>IF(RES_hhdet_in_tes!Q165=0,"",RES_hhdet_in_tes!Q165/RES_hhdet_in_fec!Q165)</f>
        <v>3.7999675772069184</v>
      </c>
      <c r="R165" s="111">
        <f>IF(RES_hhdet_in_tes!R165=0,"",RES_hhdet_in_tes!R165/RES_hhdet_in_fec!R165)</f>
        <v>3.8893913828012039</v>
      </c>
      <c r="S165" s="111">
        <f>IF(RES_hhdet_in_tes!S165=0,"",RES_hhdet_in_tes!S165/RES_hhdet_in_fec!S165)</f>
        <v>3.960568341398794</v>
      </c>
      <c r="T165" s="111">
        <f>IF(RES_hhdet_in_tes!T165=0,"",RES_hhdet_in_tes!T165/RES_hhdet_in_fec!T165)</f>
        <v>4.0200393998109805</v>
      </c>
      <c r="U165" s="111">
        <f>IF(RES_hhdet_in_tes!U165=0,"",RES_hhdet_in_tes!U165/RES_hhdet_in_fec!U165)</f>
        <v>4.0741801688752473</v>
      </c>
      <c r="V165" s="111">
        <f>IF(RES_hhdet_in_tes!V165=0,"",RES_hhdet_in_tes!V165/RES_hhdet_in_fec!V165)</f>
        <v>4.1293826055336051</v>
      </c>
      <c r="W165" s="111">
        <f>IF(RES_hhdet_in_tes!W165=0,"",RES_hhdet_in_tes!W165/RES_hhdet_in_fec!W165)</f>
        <v>4.1834265621208973</v>
      </c>
      <c r="DA165" s="63" t="s">
        <v>3741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0.73532957820948275</v>
      </c>
      <c r="D166" s="124">
        <f>IF(RES_hhdet_in_tes!D166=0,"",RES_hhdet_in_tes!D166/RES_hhdet_in_fec!D166)</f>
        <v>0.73211086859494823</v>
      </c>
      <c r="E166" s="124">
        <f>IF(RES_hhdet_in_tes!E166=0,"",RES_hhdet_in_tes!E166/RES_hhdet_in_fec!E166)</f>
        <v>0.74627714297904335</v>
      </c>
      <c r="F166" s="124">
        <f>IF(RES_hhdet_in_tes!F166=0,"",RES_hhdet_in_tes!F166/RES_hhdet_in_fec!F166)</f>
        <v>0.75738989709392901</v>
      </c>
      <c r="G166" s="124">
        <f>IF(RES_hhdet_in_tes!G166=0,"",RES_hhdet_in_tes!G166/RES_hhdet_in_fec!G166)</f>
        <v>0.77258692687923303</v>
      </c>
      <c r="H166" s="124">
        <f>IF(RES_hhdet_in_tes!H166=0,"",RES_hhdet_in_tes!H166/RES_hhdet_in_fec!H166)</f>
        <v>0.77258957158849328</v>
      </c>
      <c r="I166" s="124">
        <f>IF(RES_hhdet_in_tes!I166=0,"",RES_hhdet_in_tes!I166/RES_hhdet_in_fec!I166)</f>
        <v>0.75326423735404235</v>
      </c>
      <c r="J166" s="124">
        <f>IF(RES_hhdet_in_tes!J166=0,"",RES_hhdet_in_tes!J166/RES_hhdet_in_fec!J166)</f>
        <v>0.77419112486258757</v>
      </c>
      <c r="K166" s="124">
        <f>IF(RES_hhdet_in_tes!K166=0,"",RES_hhdet_in_tes!K166/RES_hhdet_in_fec!K166)</f>
        <v>0.84673880625453413</v>
      </c>
      <c r="L166" s="124">
        <f>IF(RES_hhdet_in_tes!L166=0,"",RES_hhdet_in_tes!L166/RES_hhdet_in_fec!L166)</f>
        <v>0.77513149496895706</v>
      </c>
      <c r="M166" s="124">
        <f>IF(RES_hhdet_in_tes!M166=0,"",RES_hhdet_in_tes!M166/RES_hhdet_in_fec!M166)</f>
        <v>0.781915642835601</v>
      </c>
      <c r="N166" s="124">
        <f>IF(RES_hhdet_in_tes!N166=0,"",RES_hhdet_in_tes!N166/RES_hhdet_in_fec!N166)</f>
        <v>0.78996687833169066</v>
      </c>
      <c r="O166" s="124">
        <f>IF(RES_hhdet_in_tes!O166=0,"",RES_hhdet_in_tes!O166/RES_hhdet_in_fec!O166)</f>
        <v>0.80467737748139745</v>
      </c>
      <c r="P166" s="124">
        <f>IF(RES_hhdet_in_tes!P166=0,"",RES_hhdet_in_tes!P166/RES_hhdet_in_fec!P166)</f>
        <v>0.80247676936318491</v>
      </c>
      <c r="Q166" s="124">
        <f>IF(RES_hhdet_in_tes!Q166=0,"",RES_hhdet_in_tes!Q166/RES_hhdet_in_fec!Q166)</f>
        <v>0.82125463372630636</v>
      </c>
      <c r="R166" s="124">
        <f>IF(RES_hhdet_in_tes!R166=0,"",RES_hhdet_in_tes!R166/RES_hhdet_in_fec!R166)</f>
        <v>0.83902439346927182</v>
      </c>
      <c r="S166" s="124">
        <f>IF(RES_hhdet_in_tes!S166=0,"",RES_hhdet_in_tes!S166/RES_hhdet_in_fec!S166)</f>
        <v>0.85181930865280864</v>
      </c>
      <c r="T166" s="124">
        <f>IF(RES_hhdet_in_tes!T166=0,"",RES_hhdet_in_tes!T166/RES_hhdet_in_fec!T166)</f>
        <v>0.83329347747957805</v>
      </c>
      <c r="U166" s="124">
        <f>IF(RES_hhdet_in_tes!U166=0,"",RES_hhdet_in_tes!U166/RES_hhdet_in_fec!U166)</f>
        <v>0.84698348453332728</v>
      </c>
      <c r="V166" s="124">
        <f>IF(RES_hhdet_in_tes!V166=0,"",RES_hhdet_in_tes!V166/RES_hhdet_in_fec!V166)</f>
        <v>0.84886933134045384</v>
      </c>
      <c r="W166" s="124">
        <f>IF(RES_hhdet_in_tes!W166=0,"",RES_hhdet_in_tes!W166/RES_hhdet_in_fec!W166)</f>
        <v>0.84912075937847786</v>
      </c>
      <c r="DA166" s="130" t="s">
        <v>3742</v>
      </c>
    </row>
    <row r="167" spans="1:105" ht="12" customHeight="1" x14ac:dyDescent="0.25">
      <c r="A167" s="97" t="s">
        <v>124</v>
      </c>
      <c r="B167" s="111"/>
      <c r="C167" s="111">
        <f>IF(RES_hhdet_in_tes!C167=0,"",RES_hhdet_in_tes!C167/RES_hhdet_in_fec!C167)</f>
        <v>0.62304993421548616</v>
      </c>
      <c r="D167" s="111">
        <f>IF(RES_hhdet_in_tes!D167=0,"",RES_hhdet_in_tes!D167/RES_hhdet_in_fec!D167)</f>
        <v>0.62468242256659845</v>
      </c>
      <c r="E167" s="111">
        <f>IF(RES_hhdet_in_tes!E167=0,"",RES_hhdet_in_tes!E167/RES_hhdet_in_fec!E167)</f>
        <v>0.62658515945457349</v>
      </c>
      <c r="F167" s="111">
        <f>IF(RES_hhdet_in_tes!F167=0,"",RES_hhdet_in_tes!F167/RES_hhdet_in_fec!F167)</f>
        <v>0.62852474841575701</v>
      </c>
      <c r="G167" s="111">
        <f>IF(RES_hhdet_in_tes!G167=0,"",RES_hhdet_in_tes!G167/RES_hhdet_in_fec!G167)</f>
        <v>0.63071322038363031</v>
      </c>
      <c r="H167" s="111">
        <f>IF(RES_hhdet_in_tes!H167=0,"",RES_hhdet_in_tes!H167/RES_hhdet_in_fec!H167)</f>
        <v>0.63312462547124038</v>
      </c>
      <c r="I167" s="111">
        <f>IF(RES_hhdet_in_tes!I167=0,"",RES_hhdet_in_tes!I167/RES_hhdet_in_fec!I167)</f>
        <v>0.63581120810679259</v>
      </c>
      <c r="J167" s="111">
        <f>IF(RES_hhdet_in_tes!J167=0,"",RES_hhdet_in_tes!J167/RES_hhdet_in_fec!J167)</f>
        <v>0.63898699527202019</v>
      </c>
      <c r="K167" s="111">
        <f>IF(RES_hhdet_in_tes!K167=0,"",RES_hhdet_in_tes!K167/RES_hhdet_in_fec!K167)</f>
        <v>0.64283396619718869</v>
      </c>
      <c r="L167" s="111">
        <f>IF(RES_hhdet_in_tes!L167=0,"",RES_hhdet_in_tes!L167/RES_hhdet_in_fec!L167)</f>
        <v>0.64740080778716402</v>
      </c>
      <c r="M167" s="111">
        <f>IF(RES_hhdet_in_tes!M167=0,"",RES_hhdet_in_tes!M167/RES_hhdet_in_fec!M167)</f>
        <v>0.65700594566459503</v>
      </c>
      <c r="N167" s="111">
        <f>IF(RES_hhdet_in_tes!N167=0,"",RES_hhdet_in_tes!N167/RES_hhdet_in_fec!N167)</f>
        <v>0.67302004515374614</v>
      </c>
      <c r="O167" s="111">
        <f>IF(RES_hhdet_in_tes!O167=0,"",RES_hhdet_in_tes!O167/RES_hhdet_in_fec!O167)</f>
        <v>0.6965873011365763</v>
      </c>
      <c r="P167" s="111">
        <f>IF(RES_hhdet_in_tes!P167=0,"",RES_hhdet_in_tes!P167/RES_hhdet_in_fec!P167)</f>
        <v>0.72530293729566198</v>
      </c>
      <c r="Q167" s="111">
        <f>IF(RES_hhdet_in_tes!Q167=0,"",RES_hhdet_in_tes!Q167/RES_hhdet_in_fec!Q167)</f>
        <v>0.75137535538645939</v>
      </c>
      <c r="R167" s="111">
        <f>IF(RES_hhdet_in_tes!R167=0,"",RES_hhdet_in_tes!R167/RES_hhdet_in_fec!R167)</f>
        <v>0.76897104805710159</v>
      </c>
      <c r="S167" s="111">
        <f>IF(RES_hhdet_in_tes!S167=0,"",RES_hhdet_in_tes!S167/RES_hhdet_in_fec!S167)</f>
        <v>0.78592689735792143</v>
      </c>
      <c r="T167" s="111">
        <f>IF(RES_hhdet_in_tes!T167=0,"",RES_hhdet_in_tes!T167/RES_hhdet_in_fec!T167)</f>
        <v>0.80128313823412134</v>
      </c>
      <c r="U167" s="111">
        <f>IF(RES_hhdet_in_tes!U167=0,"",RES_hhdet_in_tes!U167/RES_hhdet_in_fec!U167)</f>
        <v>0.81408000563095761</v>
      </c>
      <c r="V167" s="111">
        <f>IF(RES_hhdet_in_tes!V167=0,"",RES_hhdet_in_tes!V167/RES_hhdet_in_fec!V167)</f>
        <v>0.82335773449366412</v>
      </c>
      <c r="W167" s="111">
        <f>IF(RES_hhdet_in_tes!W167=0,"",RES_hhdet_in_tes!W167/RES_hhdet_in_fec!W167)</f>
        <v>0.82772186797137293</v>
      </c>
      <c r="DA167" s="63" t="s">
        <v>3743</v>
      </c>
    </row>
    <row r="168" spans="1:105" ht="12" customHeight="1" x14ac:dyDescent="0.25">
      <c r="A168" s="97" t="s">
        <v>123</v>
      </c>
      <c r="B168" s="111"/>
      <c r="C168" s="111" t="str">
        <f>IF(RES_hhdet_in_tes!C168=0,"",RES_hhdet_in_tes!C168/RES_hhdet_in_fec!C168)</f>
        <v/>
      </c>
      <c r="D168" s="111" t="str">
        <f>IF(RES_hhdet_in_tes!D168=0,"",RES_hhdet_in_tes!D168/RES_hhdet_in_fec!D168)</f>
        <v/>
      </c>
      <c r="E168" s="111" t="str">
        <f>IF(RES_hhdet_in_tes!E168=0,"",RES_hhdet_in_tes!E168/RES_hhdet_in_fec!E168)</f>
        <v/>
      </c>
      <c r="F168" s="111" t="str">
        <f>IF(RES_hhdet_in_tes!F168=0,"",RES_hhdet_in_tes!F168/RES_hhdet_in_fec!F168)</f>
        <v/>
      </c>
      <c r="G168" s="111" t="str">
        <f>IF(RES_hhdet_in_tes!G168=0,"",RES_hhdet_in_tes!G168/RES_hhdet_in_fec!G168)</f>
        <v/>
      </c>
      <c r="H168" s="111" t="str">
        <f>IF(RES_hhdet_in_tes!H168=0,"",RES_hhdet_in_tes!H168/RES_hhdet_in_fec!H168)</f>
        <v/>
      </c>
      <c r="I168" s="111">
        <f>IF(RES_hhdet_in_tes!I168=0,"",RES_hhdet_in_tes!I168/RES_hhdet_in_fec!I168)</f>
        <v>0.84298111697588496</v>
      </c>
      <c r="J168" s="111">
        <f>IF(RES_hhdet_in_tes!J168=0,"",RES_hhdet_in_tes!J168/RES_hhdet_in_fec!J168)</f>
        <v>0.83304293903335203</v>
      </c>
      <c r="K168" s="111" t="str">
        <f>IF(RES_hhdet_in_tes!K168=0,"",RES_hhdet_in_tes!K168/RES_hhdet_in_fec!K168)</f>
        <v/>
      </c>
      <c r="L168" s="111" t="str">
        <f>IF(RES_hhdet_in_tes!L168=0,"",RES_hhdet_in_tes!L168/RES_hhdet_in_fec!L168)</f>
        <v/>
      </c>
      <c r="M168" s="111">
        <f>IF(RES_hhdet_in_tes!M168=0,"",RES_hhdet_in_tes!M168/RES_hhdet_in_fec!M168)</f>
        <v>0.84631311466254966</v>
      </c>
      <c r="N168" s="111">
        <f>IF(RES_hhdet_in_tes!N168=0,"",RES_hhdet_in_tes!N168/RES_hhdet_in_fec!N168)</f>
        <v>0.8577652292543595</v>
      </c>
      <c r="O168" s="111">
        <f>IF(RES_hhdet_in_tes!O168=0,"",RES_hhdet_in_tes!O168/RES_hhdet_in_fec!O168)</f>
        <v>0.88793975884753629</v>
      </c>
      <c r="P168" s="111">
        <f>IF(RES_hhdet_in_tes!P168=0,"",RES_hhdet_in_tes!P168/RES_hhdet_in_fec!P168)</f>
        <v>0.89912675186520197</v>
      </c>
      <c r="Q168" s="111">
        <f>IF(RES_hhdet_in_tes!Q168=0,"",RES_hhdet_in_tes!Q168/RES_hhdet_in_fec!Q168)</f>
        <v>0.92848082141616828</v>
      </c>
      <c r="R168" s="111" t="str">
        <f>IF(RES_hhdet_in_tes!R168=0,"",RES_hhdet_in_tes!R168/RES_hhdet_in_fec!R168)</f>
        <v/>
      </c>
      <c r="S168" s="111" t="str">
        <f>IF(RES_hhdet_in_tes!S168=0,"",RES_hhdet_in_tes!S168/RES_hhdet_in_fec!S168)</f>
        <v/>
      </c>
      <c r="T168" s="111">
        <f>IF(RES_hhdet_in_tes!T168=0,"",RES_hhdet_in_tes!T168/RES_hhdet_in_fec!T168)</f>
        <v>0.9336076785155889</v>
      </c>
      <c r="U168" s="111">
        <f>IF(RES_hhdet_in_tes!U168=0,"",RES_hhdet_in_tes!U168/RES_hhdet_in_fec!U168)</f>
        <v>0.93748499380296391</v>
      </c>
      <c r="V168" s="111">
        <f>IF(RES_hhdet_in_tes!V168=0,"",RES_hhdet_in_tes!V168/RES_hhdet_in_fec!V168)</f>
        <v>0.93979290847029839</v>
      </c>
      <c r="W168" s="111">
        <f>IF(RES_hhdet_in_tes!W168=0,"",RES_hhdet_in_tes!W168/RES_hhdet_in_fec!W168)</f>
        <v>0.937658447035846</v>
      </c>
      <c r="DA168" s="63" t="s">
        <v>3744</v>
      </c>
    </row>
    <row r="169" spans="1:105" ht="12" customHeight="1" x14ac:dyDescent="0.25">
      <c r="A169" s="100" t="s">
        <v>50</v>
      </c>
      <c r="B169" s="112"/>
      <c r="C169" s="112" t="str">
        <f>IF(RES_hhdet_in_tes!C169=0,"",RES_hhdet_in_tes!C169/RES_hhdet_in_fec!C169)</f>
        <v/>
      </c>
      <c r="D169" s="112" t="str">
        <f>IF(RES_hhdet_in_tes!D169=0,"",RES_hhdet_in_tes!D169/RES_hhdet_in_fec!D169)</f>
        <v/>
      </c>
      <c r="E169" s="112" t="str">
        <f>IF(RES_hhdet_in_tes!E169=0,"",RES_hhdet_in_tes!E169/RES_hhdet_in_fec!E169)</f>
        <v/>
      </c>
      <c r="F169" s="112" t="str">
        <f>IF(RES_hhdet_in_tes!F169=0,"",RES_hhdet_in_tes!F169/RES_hhdet_in_fec!F169)</f>
        <v/>
      </c>
      <c r="G169" s="112" t="str">
        <f>IF(RES_hhdet_in_tes!G169=0,"",RES_hhdet_in_tes!G169/RES_hhdet_in_fec!G169)</f>
        <v/>
      </c>
      <c r="H169" s="112" t="str">
        <f>IF(RES_hhdet_in_tes!H169=0,"",RES_hhdet_in_tes!H169/RES_hhdet_in_fec!H169)</f>
        <v/>
      </c>
      <c r="I169" s="112">
        <f>IF(RES_hhdet_in_tes!I169=0,"",RES_hhdet_in_tes!I169/RES_hhdet_in_fec!I169)</f>
        <v>0.63581120810679259</v>
      </c>
      <c r="J169" s="112">
        <f>IF(RES_hhdet_in_tes!J169=0,"",RES_hhdet_in_tes!J169/RES_hhdet_in_fec!J169)</f>
        <v>0.63898699527202019</v>
      </c>
      <c r="K169" s="112" t="str">
        <f>IF(RES_hhdet_in_tes!K169=0,"",RES_hhdet_in_tes!K169/RES_hhdet_in_fec!K169)</f>
        <v/>
      </c>
      <c r="L169" s="112" t="str">
        <f>IF(RES_hhdet_in_tes!L169=0,"",RES_hhdet_in_tes!L169/RES_hhdet_in_fec!L169)</f>
        <v/>
      </c>
      <c r="M169" s="112">
        <f>IF(RES_hhdet_in_tes!M169=0,"",RES_hhdet_in_tes!M169/RES_hhdet_in_fec!M169)</f>
        <v>0.65700594566459503</v>
      </c>
      <c r="N169" s="112">
        <f>IF(RES_hhdet_in_tes!N169=0,"",RES_hhdet_in_tes!N169/RES_hhdet_in_fec!N169)</f>
        <v>0.67302004515374625</v>
      </c>
      <c r="O169" s="112">
        <f>IF(RES_hhdet_in_tes!O169=0,"",RES_hhdet_in_tes!O169/RES_hhdet_in_fec!O169)</f>
        <v>0.6965873011365763</v>
      </c>
      <c r="P169" s="112">
        <f>IF(RES_hhdet_in_tes!P169=0,"",RES_hhdet_in_tes!P169/RES_hhdet_in_fec!P169)</f>
        <v>0.72530293729566198</v>
      </c>
      <c r="Q169" s="112">
        <f>IF(RES_hhdet_in_tes!Q169=0,"",RES_hhdet_in_tes!Q169/RES_hhdet_in_fec!Q169)</f>
        <v>0.7513753553864595</v>
      </c>
      <c r="R169" s="112" t="str">
        <f>IF(RES_hhdet_in_tes!R169=0,"",RES_hhdet_in_tes!R169/RES_hhdet_in_fec!R169)</f>
        <v/>
      </c>
      <c r="S169" s="112" t="str">
        <f>IF(RES_hhdet_in_tes!S169=0,"",RES_hhdet_in_tes!S169/RES_hhdet_in_fec!S169)</f>
        <v/>
      </c>
      <c r="T169" s="112">
        <f>IF(RES_hhdet_in_tes!T169=0,"",RES_hhdet_in_tes!T169/RES_hhdet_in_fec!T169)</f>
        <v>0.80128313823412134</v>
      </c>
      <c r="U169" s="112">
        <f>IF(RES_hhdet_in_tes!U169=0,"",RES_hhdet_in_tes!U169/RES_hhdet_in_fec!U169)</f>
        <v>0.81408000563095761</v>
      </c>
      <c r="V169" s="112">
        <f>IF(RES_hhdet_in_tes!V169=0,"",RES_hhdet_in_tes!V169/RES_hhdet_in_fec!V169)</f>
        <v>0.82335773449366412</v>
      </c>
      <c r="W169" s="112">
        <f>IF(RES_hhdet_in_tes!W169=0,"",RES_hhdet_in_tes!W169/RES_hhdet_in_fec!W169)</f>
        <v>0.82772186797137282</v>
      </c>
      <c r="DA169" s="131" t="s">
        <v>3745</v>
      </c>
    </row>
    <row r="170" spans="1:105" ht="12" customHeight="1" x14ac:dyDescent="0.25">
      <c r="A170" s="103" t="s">
        <v>52</v>
      </c>
      <c r="B170" s="113"/>
      <c r="C170" s="113" t="str">
        <f>IF(RES_hhdet_in_tes!C170=0,"",RES_hhdet_in_tes!C170/RES_hhdet_in_fec!C170)</f>
        <v/>
      </c>
      <c r="D170" s="113" t="str">
        <f>IF(RES_hhdet_in_tes!D170=0,"",RES_hhdet_in_tes!D170/RES_hhdet_in_fec!D170)</f>
        <v/>
      </c>
      <c r="E170" s="113" t="str">
        <f>IF(RES_hhdet_in_tes!E170=0,"",RES_hhdet_in_tes!E170/RES_hhdet_in_fec!E170)</f>
        <v/>
      </c>
      <c r="F170" s="113" t="str">
        <f>IF(RES_hhdet_in_tes!F170=0,"",RES_hhdet_in_tes!F170/RES_hhdet_in_fec!F170)</f>
        <v/>
      </c>
      <c r="G170" s="113" t="str">
        <f>IF(RES_hhdet_in_tes!G170=0,"",RES_hhdet_in_tes!G170/RES_hhdet_in_fec!G170)</f>
        <v/>
      </c>
      <c r="H170" s="113" t="str">
        <f>IF(RES_hhdet_in_tes!H170=0,"",RES_hhdet_in_tes!H170/RES_hhdet_in_fec!H170)</f>
        <v/>
      </c>
      <c r="I170" s="113">
        <f>IF(RES_hhdet_in_tes!I170=0,"",RES_hhdet_in_tes!I170/RES_hhdet_in_fec!I170)</f>
        <v>1</v>
      </c>
      <c r="J170" s="113">
        <f>IF(RES_hhdet_in_tes!J170=0,"",RES_hhdet_in_tes!J170/RES_hhdet_in_fec!J170)</f>
        <v>1</v>
      </c>
      <c r="K170" s="113" t="str">
        <f>IF(RES_hhdet_in_tes!K170=0,"",RES_hhdet_in_tes!K170/RES_hhdet_in_fec!K170)</f>
        <v/>
      </c>
      <c r="L170" s="113" t="str">
        <f>IF(RES_hhdet_in_tes!L170=0,"",RES_hhdet_in_tes!L170/RES_hhdet_in_fec!L170)</f>
        <v/>
      </c>
      <c r="M170" s="113">
        <f>IF(RES_hhdet_in_tes!M170=0,"",RES_hhdet_in_tes!M170/RES_hhdet_in_fec!M170)</f>
        <v>1</v>
      </c>
      <c r="N170" s="113">
        <f>IF(RES_hhdet_in_tes!N170=0,"",RES_hhdet_in_tes!N170/RES_hhdet_in_fec!N170)</f>
        <v>1</v>
      </c>
      <c r="O170" s="113">
        <f>IF(RES_hhdet_in_tes!O170=0,"",RES_hhdet_in_tes!O170/RES_hhdet_in_fec!O170)</f>
        <v>1</v>
      </c>
      <c r="P170" s="113">
        <f>IF(RES_hhdet_in_tes!P170=0,"",RES_hhdet_in_tes!P170/RES_hhdet_in_fec!P170)</f>
        <v>1</v>
      </c>
      <c r="Q170" s="113">
        <f>IF(RES_hhdet_in_tes!Q170=0,"",RES_hhdet_in_tes!Q170/RES_hhdet_in_fec!Q170)</f>
        <v>1</v>
      </c>
      <c r="R170" s="113" t="str">
        <f>IF(RES_hhdet_in_tes!R170=0,"",RES_hhdet_in_tes!R170/RES_hhdet_in_fec!R170)</f>
        <v/>
      </c>
      <c r="S170" s="113" t="str">
        <f>IF(RES_hhdet_in_tes!S170=0,"",RES_hhdet_in_tes!S170/RES_hhdet_in_fec!S170)</f>
        <v/>
      </c>
      <c r="T170" s="113">
        <f>IF(RES_hhdet_in_tes!T170=0,"",RES_hhdet_in_tes!T170/RES_hhdet_in_fec!T170)</f>
        <v>1</v>
      </c>
      <c r="U170" s="113">
        <f>IF(RES_hhdet_in_tes!U170=0,"",RES_hhdet_in_tes!U170/RES_hhdet_in_fec!U170)</f>
        <v>1</v>
      </c>
      <c r="V170" s="113">
        <f>IF(RES_hhdet_in_tes!V170=0,"",RES_hhdet_in_tes!V170/RES_hhdet_in_fec!V170)</f>
        <v>1</v>
      </c>
      <c r="W170" s="113">
        <f>IF(RES_hhdet_in_tes!W170=0,"",RES_hhdet_in_tes!W170/RES_hhdet_in_fec!W170)</f>
        <v>1</v>
      </c>
      <c r="DA170" s="132" t="s">
        <v>3746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0.69904906460945626</v>
      </c>
      <c r="D171" s="112">
        <f>IF(RES_hhdet_in_tes!D171=0,"",RES_hhdet_in_tes!D171/RES_hhdet_in_fec!D171)</f>
        <v>0.70012983554340369</v>
      </c>
      <c r="E171" s="112">
        <f>IF(RES_hhdet_in_tes!E171=0,"",RES_hhdet_in_tes!E171/RES_hhdet_in_fec!E171)</f>
        <v>0.70129373304669129</v>
      </c>
      <c r="F171" s="112">
        <f>IF(RES_hhdet_in_tes!F171=0,"",RES_hhdet_in_tes!F171/RES_hhdet_in_fec!F171)</f>
        <v>0.70246881084862889</v>
      </c>
      <c r="G171" s="112">
        <f>IF(RES_hhdet_in_tes!G171=0,"",RES_hhdet_in_tes!G171/RES_hhdet_in_fec!G171)</f>
        <v>0.70372110965003598</v>
      </c>
      <c r="H171" s="112">
        <f>IF(RES_hhdet_in_tes!H171=0,"",RES_hhdet_in_tes!H171/RES_hhdet_in_fec!H171)</f>
        <v>0.70504322717626711</v>
      </c>
      <c r="I171" s="112">
        <f>IF(RES_hhdet_in_tes!I171=0,"",RES_hhdet_in_tes!I171/RES_hhdet_in_fec!I171)</f>
        <v>0.70645236332864481</v>
      </c>
      <c r="J171" s="112">
        <f>IF(RES_hhdet_in_tes!J171=0,"",RES_hhdet_in_tes!J171/RES_hhdet_in_fec!J171)</f>
        <v>0.70801736656705028</v>
      </c>
      <c r="K171" s="112">
        <f>IF(RES_hhdet_in_tes!K171=0,"",RES_hhdet_in_tes!K171/RES_hhdet_in_fec!K171)</f>
        <v>0.70979925041709979</v>
      </c>
      <c r="L171" s="112">
        <f>IF(RES_hhdet_in_tes!L171=0,"",RES_hhdet_in_tes!L171/RES_hhdet_in_fec!L171)</f>
        <v>0.71181936883496011</v>
      </c>
      <c r="M171" s="112">
        <f>IF(RES_hhdet_in_tes!M171=0,"",RES_hhdet_in_tes!M171/RES_hhdet_in_fec!M171)</f>
        <v>0.71547748570050085</v>
      </c>
      <c r="N171" s="112">
        <f>IF(RES_hhdet_in_tes!N171=0,"",RES_hhdet_in_tes!N171/RES_hhdet_in_fec!N171)</f>
        <v>0.72138863623218441</v>
      </c>
      <c r="O171" s="112">
        <f>IF(RES_hhdet_in_tes!O171=0,"",RES_hhdet_in_tes!O171/RES_hhdet_in_fec!O171)</f>
        <v>0.73034153134824509</v>
      </c>
      <c r="P171" s="112">
        <f>IF(RES_hhdet_in_tes!P171=0,"",RES_hhdet_in_tes!P171/RES_hhdet_in_fec!P171)</f>
        <v>0.74198809860804538</v>
      </c>
      <c r="Q171" s="112">
        <f>IF(RES_hhdet_in_tes!Q171=0,"",RES_hhdet_in_tes!Q171/RES_hhdet_in_fec!Q171)</f>
        <v>0.75341618210929018</v>
      </c>
      <c r="R171" s="112">
        <f>IF(RES_hhdet_in_tes!R171=0,"",RES_hhdet_in_tes!R171/RES_hhdet_in_fec!R171)</f>
        <v>0.76160846863765619</v>
      </c>
      <c r="S171" s="112">
        <f>IF(RES_hhdet_in_tes!S171=0,"",RES_hhdet_in_tes!S171/RES_hhdet_in_fec!S171)</f>
        <v>0.76971999166190286</v>
      </c>
      <c r="T171" s="112">
        <f>IF(RES_hhdet_in_tes!T171=0,"",RES_hhdet_in_tes!T171/RES_hhdet_in_fec!T171)</f>
        <v>0.77758066761194544</v>
      </c>
      <c r="U171" s="112">
        <f>IF(RES_hhdet_in_tes!U171=0,"",RES_hhdet_in_tes!U171/RES_hhdet_in_fec!U171)</f>
        <v>0.78496476404931981</v>
      </c>
      <c r="V171" s="112">
        <f>IF(RES_hhdet_in_tes!V171=0,"",RES_hhdet_in_tes!V171/RES_hhdet_in_fec!V171)</f>
        <v>0.79152596221717952</v>
      </c>
      <c r="W171" s="112">
        <f>IF(RES_hhdet_in_tes!W171=0,"",RES_hhdet_in_tes!W171/RES_hhdet_in_fec!W171)</f>
        <v>0.79669089360822487</v>
      </c>
      <c r="DA171" s="131" t="s">
        <v>3747</v>
      </c>
    </row>
    <row r="172" spans="1:105" ht="12" customHeight="1" x14ac:dyDescent="0.25">
      <c r="A172" s="107" t="s">
        <v>121</v>
      </c>
      <c r="B172" s="113"/>
      <c r="C172" s="113">
        <f>IF(RES_hhdet_in_tes!C172=0,"",RES_hhdet_in_tes!C172/RES_hhdet_in_fec!C172)</f>
        <v>0.86169153294499334</v>
      </c>
      <c r="D172" s="113">
        <f>IF(RES_hhdet_in_tes!D172=0,"",RES_hhdet_in_tes!D172/RES_hhdet_in_fec!D172)</f>
        <v>0.86194774989595413</v>
      </c>
      <c r="E172" s="113">
        <f>IF(RES_hhdet_in_tes!E172=0,"",RES_hhdet_in_tes!E172/RES_hhdet_in_fec!E172)</f>
        <v>0.86362006298485472</v>
      </c>
      <c r="F172" s="113">
        <f>IF(RES_hhdet_in_tes!F172=0,"",RES_hhdet_in_tes!F172/RES_hhdet_in_fec!F172)</f>
        <v>0.86450072248128174</v>
      </c>
      <c r="G172" s="113">
        <f>IF(RES_hhdet_in_tes!G172=0,"",RES_hhdet_in_tes!G172/RES_hhdet_in_fec!G172)</f>
        <v>0.86509677358473624</v>
      </c>
      <c r="H172" s="113">
        <f>IF(RES_hhdet_in_tes!H172=0,"",RES_hhdet_in_tes!H172/RES_hhdet_in_fec!H172)</f>
        <v>0.88583654193695294</v>
      </c>
      <c r="I172" s="113">
        <f>IF(RES_hhdet_in_tes!I172=0,"",RES_hhdet_in_tes!I172/RES_hhdet_in_fec!I172)</f>
        <v>0.88106715255658641</v>
      </c>
      <c r="J172" s="113">
        <f>IF(RES_hhdet_in_tes!J172=0,"",RES_hhdet_in_tes!J172/RES_hhdet_in_fec!J172)</f>
        <v>0.87285034860061073</v>
      </c>
      <c r="K172" s="113">
        <f>IF(RES_hhdet_in_tes!K172=0,"",RES_hhdet_in_tes!K172/RES_hhdet_in_fec!K172)</f>
        <v>0.87109729124516466</v>
      </c>
      <c r="L172" s="113">
        <f>IF(RES_hhdet_in_tes!L172=0,"",RES_hhdet_in_tes!L172/RES_hhdet_in_fec!L172)</f>
        <v>0.8855746951635477</v>
      </c>
      <c r="M172" s="113">
        <f>IF(RES_hhdet_in_tes!M172=0,"",RES_hhdet_in_tes!M172/RES_hhdet_in_fec!M172)</f>
        <v>0.87848825147640819</v>
      </c>
      <c r="N172" s="113">
        <f>IF(RES_hhdet_in_tes!N172=0,"",RES_hhdet_in_tes!N172/RES_hhdet_in_fec!N172)</f>
        <v>0.88319956386937348</v>
      </c>
      <c r="O172" s="113">
        <f>IF(RES_hhdet_in_tes!O172=0,"",RES_hhdet_in_tes!O172/RES_hhdet_in_fec!O172)</f>
        <v>0.90212336713745467</v>
      </c>
      <c r="P172" s="113">
        <f>IF(RES_hhdet_in_tes!P172=0,"",RES_hhdet_in_tes!P172/RES_hhdet_in_fec!P172)</f>
        <v>0.90636328908854114</v>
      </c>
      <c r="Q172" s="113">
        <f>IF(RES_hhdet_in_tes!Q172=0,"",RES_hhdet_in_tes!Q172/RES_hhdet_in_fec!Q172)</f>
        <v>0.92877589004537742</v>
      </c>
      <c r="R172" s="113">
        <f>IF(RES_hhdet_in_tes!R172=0,"",RES_hhdet_in_tes!R172/RES_hhdet_in_fec!R172)</f>
        <v>0.93789413943858679</v>
      </c>
      <c r="S172" s="113">
        <f>IF(RES_hhdet_in_tes!S172=0,"",RES_hhdet_in_tes!S172/RES_hhdet_in_fec!S172)</f>
        <v>0.93036077771042036</v>
      </c>
      <c r="T172" s="113">
        <f>IF(RES_hhdet_in_tes!T172=0,"",RES_hhdet_in_tes!T172/RES_hhdet_in_fec!T172)</f>
        <v>0.9238771576921625</v>
      </c>
      <c r="U172" s="113">
        <f>IF(RES_hhdet_in_tes!U172=0,"",RES_hhdet_in_tes!U172/RES_hhdet_in_fec!U172)</f>
        <v>0.92461487968256661</v>
      </c>
      <c r="V172" s="113">
        <f>IF(RES_hhdet_in_tes!V172=0,"",RES_hhdet_in_tes!V172/RES_hhdet_in_fec!V172)</f>
        <v>0.92531519910078919</v>
      </c>
      <c r="W172" s="113">
        <f>IF(RES_hhdet_in_tes!W172=0,"",RES_hhdet_in_tes!W172/RES_hhdet_in_fec!W172)</f>
        <v>0.92418477605696192</v>
      </c>
      <c r="DA172" s="132" t="s">
        <v>3748</v>
      </c>
    </row>
    <row r="173" spans="1:105" ht="12" customHeight="1" x14ac:dyDescent="0.25">
      <c r="A173" s="108" t="s">
        <v>53</v>
      </c>
      <c r="B173" s="111"/>
      <c r="C173" s="111">
        <f>IF(RES_hhdet_in_tes!C173=0,"",RES_hhdet_in_tes!C173/RES_hhdet_in_fec!C173)</f>
        <v>0.69904906460945626</v>
      </c>
      <c r="D173" s="111">
        <f>IF(RES_hhdet_in_tes!D173=0,"",RES_hhdet_in_tes!D173/RES_hhdet_in_fec!D173)</f>
        <v>0.70012983554340369</v>
      </c>
      <c r="E173" s="111">
        <f>IF(RES_hhdet_in_tes!E173=0,"",RES_hhdet_in_tes!E173/RES_hhdet_in_fec!E173)</f>
        <v>0.70129373304669129</v>
      </c>
      <c r="F173" s="111">
        <f>IF(RES_hhdet_in_tes!F173=0,"",RES_hhdet_in_tes!F173/RES_hhdet_in_fec!F173)</f>
        <v>0.70246881084862889</v>
      </c>
      <c r="G173" s="111">
        <f>IF(RES_hhdet_in_tes!G173=0,"",RES_hhdet_in_tes!G173/RES_hhdet_in_fec!G173)</f>
        <v>0.70372110965003609</v>
      </c>
      <c r="H173" s="111">
        <f>IF(RES_hhdet_in_tes!H173=0,"",RES_hhdet_in_tes!H173/RES_hhdet_in_fec!H173)</f>
        <v>0.70504322717626711</v>
      </c>
      <c r="I173" s="111">
        <f>IF(RES_hhdet_in_tes!I173=0,"",RES_hhdet_in_tes!I173/RES_hhdet_in_fec!I173)</f>
        <v>0.70645236332864481</v>
      </c>
      <c r="J173" s="111">
        <f>IF(RES_hhdet_in_tes!J173=0,"",RES_hhdet_in_tes!J173/RES_hhdet_in_fec!J173)</f>
        <v>0.70801736656705028</v>
      </c>
      <c r="K173" s="111">
        <f>IF(RES_hhdet_in_tes!K173=0,"",RES_hhdet_in_tes!K173/RES_hhdet_in_fec!K173)</f>
        <v>0.70979925041709979</v>
      </c>
      <c r="L173" s="111">
        <f>IF(RES_hhdet_in_tes!L173=0,"",RES_hhdet_in_tes!L173/RES_hhdet_in_fec!L173)</f>
        <v>0.71181936883496011</v>
      </c>
      <c r="M173" s="111">
        <f>IF(RES_hhdet_in_tes!M173=0,"",RES_hhdet_in_tes!M173/RES_hhdet_in_fec!M173)</f>
        <v>0.71547748570050085</v>
      </c>
      <c r="N173" s="111">
        <f>IF(RES_hhdet_in_tes!N173=0,"",RES_hhdet_in_tes!N173/RES_hhdet_in_fec!N173)</f>
        <v>0.72138863623218441</v>
      </c>
      <c r="O173" s="111">
        <f>IF(RES_hhdet_in_tes!O173=0,"",RES_hhdet_in_tes!O173/RES_hhdet_in_fec!O173)</f>
        <v>0.73034153134824509</v>
      </c>
      <c r="P173" s="111">
        <f>IF(RES_hhdet_in_tes!P173=0,"",RES_hhdet_in_tes!P173/RES_hhdet_in_fec!P173)</f>
        <v>0.74198809860804538</v>
      </c>
      <c r="Q173" s="111">
        <f>IF(RES_hhdet_in_tes!Q173=0,"",RES_hhdet_in_tes!Q173/RES_hhdet_in_fec!Q173)</f>
        <v>0.75341618210929018</v>
      </c>
      <c r="R173" s="111">
        <f>IF(RES_hhdet_in_tes!R173=0,"",RES_hhdet_in_tes!R173/RES_hhdet_in_fec!R173)</f>
        <v>0.76160846863765619</v>
      </c>
      <c r="S173" s="111">
        <f>IF(RES_hhdet_in_tes!S173=0,"",RES_hhdet_in_tes!S173/RES_hhdet_in_fec!S173)</f>
        <v>0.76971999166190286</v>
      </c>
      <c r="T173" s="111">
        <f>IF(RES_hhdet_in_tes!T173=0,"",RES_hhdet_in_tes!T173/RES_hhdet_in_fec!T173)</f>
        <v>0.77758066761194555</v>
      </c>
      <c r="U173" s="111">
        <f>IF(RES_hhdet_in_tes!U173=0,"",RES_hhdet_in_tes!U173/RES_hhdet_in_fec!U173)</f>
        <v>0.78496476404931981</v>
      </c>
      <c r="V173" s="111">
        <f>IF(RES_hhdet_in_tes!V173=0,"",RES_hhdet_in_tes!V173/RES_hhdet_in_fec!V173)</f>
        <v>0.79152596221717952</v>
      </c>
      <c r="W173" s="111">
        <f>IF(RES_hhdet_in_tes!W173=0,"",RES_hhdet_in_tes!W173/RES_hhdet_in_fec!W173)</f>
        <v>0.79669089360822487</v>
      </c>
      <c r="DA173" s="63" t="s">
        <v>3749</v>
      </c>
    </row>
    <row r="174" spans="1:105" ht="12" customHeight="1" x14ac:dyDescent="0.25">
      <c r="A174" s="115" t="s">
        <v>52</v>
      </c>
      <c r="B174" s="45"/>
      <c r="C174" s="45">
        <f>IF(RES_hhdet_in_tes!C174=0,"",RES_hhdet_in_tes!C174/RES_hhdet_in_fec!C174)</f>
        <v>1</v>
      </c>
      <c r="D174" s="45">
        <f>IF(RES_hhdet_in_tes!D174=0,"",RES_hhdet_in_tes!D174/RES_hhdet_in_fec!D174)</f>
        <v>1</v>
      </c>
      <c r="E174" s="45">
        <f>IF(RES_hhdet_in_tes!E174=0,"",RES_hhdet_in_tes!E174/RES_hhdet_in_fec!E174)</f>
        <v>1</v>
      </c>
      <c r="F174" s="45">
        <f>IF(RES_hhdet_in_tes!F174=0,"",RES_hhdet_in_tes!F174/RES_hhdet_in_fec!F174)</f>
        <v>1</v>
      </c>
      <c r="G174" s="45">
        <f>IF(RES_hhdet_in_tes!G174=0,"",RES_hhdet_in_tes!G174/RES_hhdet_in_fec!G174)</f>
        <v>1</v>
      </c>
      <c r="H174" s="45">
        <f>IF(RES_hhdet_in_tes!H174=0,"",RES_hhdet_in_tes!H174/RES_hhdet_in_fec!H174)</f>
        <v>1</v>
      </c>
      <c r="I174" s="45">
        <f>IF(RES_hhdet_in_tes!I174=0,"",RES_hhdet_in_tes!I174/RES_hhdet_in_fec!I174)</f>
        <v>1</v>
      </c>
      <c r="J174" s="45">
        <f>IF(RES_hhdet_in_tes!J174=0,"",RES_hhdet_in_tes!J174/RES_hhdet_in_fec!J174)</f>
        <v>1</v>
      </c>
      <c r="K174" s="45">
        <f>IF(RES_hhdet_in_tes!K174=0,"",RES_hhdet_in_tes!K174/RES_hhdet_in_fec!K174)</f>
        <v>1</v>
      </c>
      <c r="L174" s="45">
        <f>IF(RES_hhdet_in_tes!L174=0,"",RES_hhdet_in_tes!L174/RES_hhdet_in_fec!L174)</f>
        <v>1</v>
      </c>
      <c r="M174" s="45">
        <f>IF(RES_hhdet_in_tes!M174=0,"",RES_hhdet_in_tes!M174/RES_hhdet_in_fec!M174)</f>
        <v>1</v>
      </c>
      <c r="N174" s="45">
        <f>IF(RES_hhdet_in_tes!N174=0,"",RES_hhdet_in_tes!N174/RES_hhdet_in_fec!N174)</f>
        <v>1</v>
      </c>
      <c r="O174" s="45">
        <f>IF(RES_hhdet_in_tes!O174=0,"",RES_hhdet_in_tes!O174/RES_hhdet_in_fec!O174)</f>
        <v>1</v>
      </c>
      <c r="P174" s="45">
        <f>IF(RES_hhdet_in_tes!P174=0,"",RES_hhdet_in_tes!P174/RES_hhdet_in_fec!P174)</f>
        <v>1</v>
      </c>
      <c r="Q174" s="45">
        <f>IF(RES_hhdet_in_tes!Q174=0,"",RES_hhdet_in_tes!Q174/RES_hhdet_in_fec!Q174)</f>
        <v>1</v>
      </c>
      <c r="R174" s="45">
        <f>IF(RES_hhdet_in_tes!R174=0,"",RES_hhdet_in_tes!R174/RES_hhdet_in_fec!R174)</f>
        <v>1</v>
      </c>
      <c r="S174" s="45">
        <f>IF(RES_hhdet_in_tes!S174=0,"",RES_hhdet_in_tes!S174/RES_hhdet_in_fec!S174)</f>
        <v>1</v>
      </c>
      <c r="T174" s="45">
        <f>IF(RES_hhdet_in_tes!T174=0,"",RES_hhdet_in_tes!T174/RES_hhdet_in_fec!T174)</f>
        <v>1</v>
      </c>
      <c r="U174" s="45">
        <f>IF(RES_hhdet_in_tes!U174=0,"",RES_hhdet_in_tes!U174/RES_hhdet_in_fec!U174)</f>
        <v>1</v>
      </c>
      <c r="V174" s="45">
        <f>IF(RES_hhdet_in_tes!V174=0,"",RES_hhdet_in_tes!V174/RES_hhdet_in_fec!V174)</f>
        <v>1</v>
      </c>
      <c r="W174" s="45">
        <f>IF(RES_hhdet_in_tes!W174=0,"",RES_hhdet_in_tes!W174/RES_hhdet_in_fec!W174)</f>
        <v>1</v>
      </c>
      <c r="DA174" s="60" t="s">
        <v>3750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0.76545988056698122</v>
      </c>
      <c r="D175" s="124">
        <f>IF(RES_hhdet_in_tes!D175=0,"",RES_hhdet_in_tes!D175/RES_hhdet_in_fec!D175)</f>
        <v>0.76710940166219688</v>
      </c>
      <c r="E175" s="124">
        <f>IF(RES_hhdet_in_tes!E175=0,"",RES_hhdet_in_tes!E175/RES_hhdet_in_fec!E175)</f>
        <v>0.76857557611705329</v>
      </c>
      <c r="F175" s="124">
        <f>IF(RES_hhdet_in_tes!F175=0,"",RES_hhdet_in_tes!F175/RES_hhdet_in_fec!F175)</f>
        <v>0.76982335847039207</v>
      </c>
      <c r="G175" s="124">
        <f>IF(RES_hhdet_in_tes!G175=0,"",RES_hhdet_in_tes!G175/RES_hhdet_in_fec!G175)</f>
        <v>0.77160994158536444</v>
      </c>
      <c r="H175" s="124">
        <f>IF(RES_hhdet_in_tes!H175=0,"",RES_hhdet_in_tes!H175/RES_hhdet_in_fec!H175)</f>
        <v>0.77304853214883673</v>
      </c>
      <c r="I175" s="124">
        <f>IF(RES_hhdet_in_tes!I175=0,"",RES_hhdet_in_tes!I175/RES_hhdet_in_fec!I175)</f>
        <v>0.77497443317235692</v>
      </c>
      <c r="J175" s="124">
        <f>IF(RES_hhdet_in_tes!J175=0,"",RES_hhdet_in_tes!J175/RES_hhdet_in_fec!J175)</f>
        <v>0.77690258613782259</v>
      </c>
      <c r="K175" s="124">
        <f>IF(RES_hhdet_in_tes!K175=0,"",RES_hhdet_in_tes!K175/RES_hhdet_in_fec!K175)</f>
        <v>0.77870901979009699</v>
      </c>
      <c r="L175" s="124">
        <f>IF(RES_hhdet_in_tes!L175=0,"",RES_hhdet_in_tes!L175/RES_hhdet_in_fec!L175)</f>
        <v>0.7808976179551913</v>
      </c>
      <c r="M175" s="124">
        <f>IF(RES_hhdet_in_tes!M175=0,"",RES_hhdet_in_tes!M175/RES_hhdet_in_fec!M175)</f>
        <v>0.78389043006150017</v>
      </c>
      <c r="N175" s="124">
        <f>IF(RES_hhdet_in_tes!N175=0,"",RES_hhdet_in_tes!N175/RES_hhdet_in_fec!N175)</f>
        <v>0.78747041397086648</v>
      </c>
      <c r="O175" s="124">
        <f>IF(RES_hhdet_in_tes!O175=0,"",RES_hhdet_in_tes!O175/RES_hhdet_in_fec!O175)</f>
        <v>0.7921234981697427</v>
      </c>
      <c r="P175" s="124">
        <f>IF(RES_hhdet_in_tes!P175=0,"",RES_hhdet_in_tes!P175/RES_hhdet_in_fec!P175)</f>
        <v>0.798255495830691</v>
      </c>
      <c r="Q175" s="124">
        <f>IF(RES_hhdet_in_tes!Q175=0,"",RES_hhdet_in_tes!Q175/RES_hhdet_in_fec!Q175)</f>
        <v>0.80607716926501194</v>
      </c>
      <c r="R175" s="124">
        <f>IF(RES_hhdet_in_tes!R175=0,"",RES_hhdet_in_tes!R175/RES_hhdet_in_fec!R175)</f>
        <v>0.81753744276149409</v>
      </c>
      <c r="S175" s="124">
        <f>IF(RES_hhdet_in_tes!S175=0,"",RES_hhdet_in_tes!S175/RES_hhdet_in_fec!S175)</f>
        <v>0.83191073213590161</v>
      </c>
      <c r="T175" s="124">
        <f>IF(RES_hhdet_in_tes!T175=0,"",RES_hhdet_in_tes!T175/RES_hhdet_in_fec!T175)</f>
        <v>0.84733461628925966</v>
      </c>
      <c r="U175" s="124">
        <f>IF(RES_hhdet_in_tes!U175=0,"",RES_hhdet_in_tes!U175/RES_hhdet_in_fec!U175)</f>
        <v>0.86160300434685677</v>
      </c>
      <c r="V175" s="124">
        <f>IF(RES_hhdet_in_tes!V175=0,"",RES_hhdet_in_tes!V175/RES_hhdet_in_fec!V175)</f>
        <v>0.87333565945172309</v>
      </c>
      <c r="W175" s="124">
        <f>IF(RES_hhdet_in_tes!W175=0,"",RES_hhdet_in_tes!W175/RES_hhdet_in_fec!W175)</f>
        <v>0.88150705228320181</v>
      </c>
      <c r="DA175" s="130" t="s">
        <v>3751</v>
      </c>
    </row>
    <row r="176" spans="1:105" ht="12" customHeight="1" x14ac:dyDescent="0.25">
      <c r="A176" s="97" t="s">
        <v>50</v>
      </c>
      <c r="B176" s="111"/>
      <c r="C176" s="111">
        <f>IF(RES_hhdet_in_tes!C176=0,"",RES_hhdet_in_tes!C176/RES_hhdet_in_fec!C176)</f>
        <v>0.61335045861421433</v>
      </c>
      <c r="D176" s="111">
        <f>IF(RES_hhdet_in_tes!D176=0,"",RES_hhdet_in_tes!D176/RES_hhdet_in_fec!D176)</f>
        <v>0.61363226051177455</v>
      </c>
      <c r="E176" s="111">
        <f>IF(RES_hhdet_in_tes!E176=0,"",RES_hhdet_in_tes!E176/RES_hhdet_in_fec!E176)</f>
        <v>0.61391008814377446</v>
      </c>
      <c r="F176" s="111">
        <f>IF(RES_hhdet_in_tes!F176=0,"",RES_hhdet_in_tes!F176/RES_hhdet_in_fec!F176)</f>
        <v>0.61418737383047073</v>
      </c>
      <c r="G176" s="111">
        <f>IF(RES_hhdet_in_tes!G176=0,"",RES_hhdet_in_tes!G176/RES_hhdet_in_fec!G176)</f>
        <v>0.61446099945234844</v>
      </c>
      <c r="H176" s="111">
        <f>IF(RES_hhdet_in_tes!H176=0,"",RES_hhdet_in_tes!H176/RES_hhdet_in_fec!H176)</f>
        <v>0.61473134662754059</v>
      </c>
      <c r="I176" s="111">
        <f>IF(RES_hhdet_in_tes!I176=0,"",RES_hhdet_in_tes!I176/RES_hhdet_in_fec!I176)</f>
        <v>0.61499764705130755</v>
      </c>
      <c r="J176" s="111">
        <f>IF(RES_hhdet_in_tes!J176=0,"",RES_hhdet_in_tes!J176/RES_hhdet_in_fec!J176)</f>
        <v>0.61525675325031848</v>
      </c>
      <c r="K176" s="111">
        <f>IF(RES_hhdet_in_tes!K176=0,"",RES_hhdet_in_tes!K176/RES_hhdet_in_fec!K176)</f>
        <v>0.61550598904435827</v>
      </c>
      <c r="L176" s="111">
        <f>IF(RES_hhdet_in_tes!L176=0,"",RES_hhdet_in_tes!L176/RES_hhdet_in_fec!L176)</f>
        <v>0.61574463844550154</v>
      </c>
      <c r="M176" s="111">
        <f>IF(RES_hhdet_in_tes!M176=0,"",RES_hhdet_in_tes!M176/RES_hhdet_in_fec!M176)</f>
        <v>0.61587306341986392</v>
      </c>
      <c r="N176" s="111">
        <f>IF(RES_hhdet_in_tes!N176=0,"",RES_hhdet_in_tes!N176/RES_hhdet_in_fec!N176)</f>
        <v>0.61587306341986392</v>
      </c>
      <c r="O176" s="111">
        <f>IF(RES_hhdet_in_tes!O176=0,"",RES_hhdet_in_tes!O176/RES_hhdet_in_fec!O176)</f>
        <v>0.61587306341986392</v>
      </c>
      <c r="P176" s="111">
        <f>IF(RES_hhdet_in_tes!P176=0,"",RES_hhdet_in_tes!P176/RES_hhdet_in_fec!P176)</f>
        <v>0.61587306341986392</v>
      </c>
      <c r="Q176" s="111">
        <f>IF(RES_hhdet_in_tes!Q176=0,"",RES_hhdet_in_tes!Q176/RES_hhdet_in_fec!Q176)</f>
        <v>0.61587306341986392</v>
      </c>
      <c r="R176" s="111">
        <f>IF(RES_hhdet_in_tes!R176=0,"",RES_hhdet_in_tes!R176/RES_hhdet_in_fec!R176)</f>
        <v>0.61668441368492488</v>
      </c>
      <c r="S176" s="111">
        <f>IF(RES_hhdet_in_tes!S176=0,"",RES_hhdet_in_tes!S176/RES_hhdet_in_fec!S176)</f>
        <v>0.6180111551994063</v>
      </c>
      <c r="T176" s="111">
        <f>IF(RES_hhdet_in_tes!T176=0,"",RES_hhdet_in_tes!T176/RES_hhdet_in_fec!T176)</f>
        <v>0.6195590202996335</v>
      </c>
      <c r="U176" s="111">
        <f>IF(RES_hhdet_in_tes!U176=0,"",RES_hhdet_in_tes!U176/RES_hhdet_in_fec!U176)</f>
        <v>0.62116216629629761</v>
      </c>
      <c r="V176" s="111">
        <f>IF(RES_hhdet_in_tes!V176=0,"",RES_hhdet_in_tes!V176/RES_hhdet_in_fec!V176)</f>
        <v>0.62265475050008845</v>
      </c>
      <c r="W176" s="111">
        <f>IF(RES_hhdet_in_tes!W176=0,"",RES_hhdet_in_tes!W176/RES_hhdet_in_fec!W176)</f>
        <v>0.62403677291100512</v>
      </c>
      <c r="DA176" s="63" t="s">
        <v>3752</v>
      </c>
    </row>
    <row r="177" spans="1:105" ht="12" customHeight="1" x14ac:dyDescent="0.25">
      <c r="A177" s="109" t="s">
        <v>120</v>
      </c>
      <c r="B177" s="45"/>
      <c r="C177" s="45">
        <f>IF(RES_hhdet_in_tes!C177=0,"",RES_hhdet_in_tes!C177/RES_hhdet_in_fec!C177)</f>
        <v>0.76650286891745145</v>
      </c>
      <c r="D177" s="45">
        <f>IF(RES_hhdet_in_tes!D177=0,"",RES_hhdet_in_tes!D177/RES_hhdet_in_fec!D177)</f>
        <v>0.76793641400720947</v>
      </c>
      <c r="E177" s="45">
        <f>IF(RES_hhdet_in_tes!E177=0,"",RES_hhdet_in_tes!E177/RES_hhdet_in_fec!E177)</f>
        <v>0.76942296811973587</v>
      </c>
      <c r="F177" s="45">
        <f>IF(RES_hhdet_in_tes!F177=0,"",RES_hhdet_in_tes!F177/RES_hhdet_in_fec!F177)</f>
        <v>0.77091675073536714</v>
      </c>
      <c r="G177" s="45">
        <f>IF(RES_hhdet_in_tes!G177=0,"",RES_hhdet_in_tes!G177/RES_hhdet_in_fec!G177)</f>
        <v>0.77245935154302814</v>
      </c>
      <c r="H177" s="45">
        <f>IF(RES_hhdet_in_tes!H177=0,"",RES_hhdet_in_tes!H177/RES_hhdet_in_fec!H177)</f>
        <v>0.77404568049426092</v>
      </c>
      <c r="I177" s="45">
        <f>IF(RES_hhdet_in_tes!I177=0,"",RES_hhdet_in_tes!I177/RES_hhdet_in_fec!I177)</f>
        <v>0.77568598528963206</v>
      </c>
      <c r="J177" s="45">
        <f>IF(RES_hhdet_in_tes!J177=0,"",RES_hhdet_in_tes!J177/RES_hhdet_in_fec!J177)</f>
        <v>0.77742224714124897</v>
      </c>
      <c r="K177" s="45">
        <f>IF(RES_hhdet_in_tes!K177=0,"",RES_hhdet_in_tes!K177/RES_hhdet_in_fec!K177)</f>
        <v>0.77929016112177507</v>
      </c>
      <c r="L177" s="45">
        <f>IF(RES_hhdet_in_tes!L177=0,"",RES_hhdet_in_tes!L177/RES_hhdet_in_fec!L177)</f>
        <v>0.78129927712657132</v>
      </c>
      <c r="M177" s="45">
        <f>IF(RES_hhdet_in_tes!M177=0,"",RES_hhdet_in_tes!M177/RES_hhdet_in_fec!M177)</f>
        <v>0.78403274428527348</v>
      </c>
      <c r="N177" s="45">
        <f>IF(RES_hhdet_in_tes!N177=0,"",RES_hhdet_in_tes!N177/RES_hhdet_in_fec!N177)</f>
        <v>0.78765591668848511</v>
      </c>
      <c r="O177" s="45">
        <f>IF(RES_hhdet_in_tes!O177=0,"",RES_hhdet_in_tes!O177/RES_hhdet_in_fec!O177)</f>
        <v>0.79257084936385014</v>
      </c>
      <c r="P177" s="45">
        <f>IF(RES_hhdet_in_tes!P177=0,"",RES_hhdet_in_tes!P177/RES_hhdet_in_fec!P177)</f>
        <v>0.79898870524065846</v>
      </c>
      <c r="Q177" s="45">
        <f>IF(RES_hhdet_in_tes!Q177=0,"",RES_hhdet_in_tes!Q177/RES_hhdet_in_fec!Q177)</f>
        <v>0.80726046639623839</v>
      </c>
      <c r="R177" s="45">
        <f>IF(RES_hhdet_in_tes!R177=0,"",RES_hhdet_in_tes!R177/RES_hhdet_in_fec!R177)</f>
        <v>0.8185129219857783</v>
      </c>
      <c r="S177" s="45">
        <f>IF(RES_hhdet_in_tes!S177=0,"",RES_hhdet_in_tes!S177/RES_hhdet_in_fec!S177)</f>
        <v>0.83255703902256717</v>
      </c>
      <c r="T177" s="45">
        <f>IF(RES_hhdet_in_tes!T177=0,"",RES_hhdet_in_tes!T177/RES_hhdet_in_fec!T177)</f>
        <v>0.84765674255200962</v>
      </c>
      <c r="U177" s="45">
        <f>IF(RES_hhdet_in_tes!U177=0,"",RES_hhdet_in_tes!U177/RES_hhdet_in_fec!U177)</f>
        <v>0.86207595761955347</v>
      </c>
      <c r="V177" s="45">
        <f>IF(RES_hhdet_in_tes!V177=0,"",RES_hhdet_in_tes!V177/RES_hhdet_in_fec!V177)</f>
        <v>0.87407860927062697</v>
      </c>
      <c r="W177" s="45">
        <f>IF(RES_hhdet_in_tes!W177=0,"",RES_hhdet_in_tes!W177/RES_hhdet_in_fec!W177)</f>
        <v>0.883054870365092</v>
      </c>
      <c r="DA177" s="60" t="s">
        <v>3753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7.8425187672527681</v>
      </c>
      <c r="M3" s="117">
        <f t="shared" si="0"/>
        <v>6.9349472592057957</v>
      </c>
      <c r="N3" s="117">
        <f t="shared" si="0"/>
        <v>12.160481515031915</v>
      </c>
      <c r="O3" s="117">
        <f t="shared" si="0"/>
        <v>8.6681764539491155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3755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7.2099694409866126</v>
      </c>
      <c r="M4" s="122">
        <f t="shared" si="3"/>
        <v>6.2421620251014511</v>
      </c>
      <c r="N4" s="122">
        <f t="shared" si="3"/>
        <v>11.717687126930066</v>
      </c>
      <c r="O4" s="122">
        <f t="shared" si="3"/>
        <v>8.1391482581035444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3756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7.2099694409866126</v>
      </c>
      <c r="M5" s="98">
        <v>6.2421620251014511</v>
      </c>
      <c r="N5" s="98">
        <v>11.717687126930066</v>
      </c>
      <c r="O5" s="98">
        <v>8.1391482581035444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3757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3758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3759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3760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0.60786888051271926</v>
      </c>
      <c r="M9" s="122">
        <v>0.66653604240633968</v>
      </c>
      <c r="N9" s="122">
        <v>0.42165695163624423</v>
      </c>
      <c r="O9" s="122">
        <v>0.51989392248318911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3761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0.60156005417642577</v>
      </c>
      <c r="M10" s="98">
        <v>0.66354421389883755</v>
      </c>
      <c r="N10" s="98">
        <v>0.39792935628651782</v>
      </c>
      <c r="O10" s="98">
        <v>0.50412419160843003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3762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6.3088263362934332E-3</v>
      </c>
      <c r="M11" s="98">
        <v>2.9918285075021464E-3</v>
      </c>
      <c r="N11" s="98">
        <v>2.3727595349726391E-2</v>
      </c>
      <c r="O11" s="98">
        <v>1.576973087475908E-2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3763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3764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3765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3766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3767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3768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3769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3770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2.468044575343609E-2</v>
      </c>
      <c r="M19" s="122">
        <v>2.6249191698004569E-2</v>
      </c>
      <c r="N19" s="122">
        <v>2.1137436465605043E-2</v>
      </c>
      <c r="O19" s="122">
        <v>9.1342733623805093E-3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3771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2.4356228963794919E-2</v>
      </c>
      <c r="M20" s="98">
        <v>2.6099230980397639E-2</v>
      </c>
      <c r="N20" s="98">
        <v>2.0882232961658875E-2</v>
      </c>
      <c r="O20" s="98">
        <v>8.6231599016365883E-3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3772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3.2421678964116951E-4</v>
      </c>
      <c r="M21" s="98">
        <v>1.4996071760693051E-4</v>
      </c>
      <c r="N21" s="98">
        <v>2.5520350394616709E-4</v>
      </c>
      <c r="O21" s="98">
        <v>5.1111346074392164E-4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3773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3774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0.33069961819330668</v>
      </c>
      <c r="F24" s="117">
        <f t="shared" si="7"/>
        <v>3.4634781616651935</v>
      </c>
      <c r="G24" s="117">
        <f t="shared" si="7"/>
        <v>6.9475062548058011</v>
      </c>
      <c r="H24" s="117">
        <f t="shared" si="7"/>
        <v>5.7433011377013754</v>
      </c>
      <c r="I24" s="117">
        <f t="shared" si="7"/>
        <v>3.7282506879147639</v>
      </c>
      <c r="J24" s="117">
        <f t="shared" si="7"/>
        <v>1.3429050977155799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1.2245762572116519</v>
      </c>
      <c r="O24" s="117">
        <f t="shared" si="7"/>
        <v>2.4088598914111148</v>
      </c>
      <c r="P24" s="117">
        <f t="shared" si="7"/>
        <v>0.23714694780525353</v>
      </c>
      <c r="Q24" s="117">
        <f t="shared" si="7"/>
        <v>0.44754322446131128</v>
      </c>
      <c r="R24" s="117">
        <f t="shared" ref="R24:V24" si="8">R25+R28+R30+R39</f>
        <v>1.3165556299455514</v>
      </c>
      <c r="S24" s="117">
        <f t="shared" si="8"/>
        <v>2.4752804246820195</v>
      </c>
      <c r="T24" s="117">
        <f t="shared" si="8"/>
        <v>2.1348925175462488</v>
      </c>
      <c r="U24" s="117">
        <f t="shared" si="8"/>
        <v>1.5467393408790018</v>
      </c>
      <c r="V24" s="117">
        <f t="shared" si="8"/>
        <v>1.6267155296757685</v>
      </c>
      <c r="W24" s="117">
        <f t="shared" ref="W24" si="9">W25+W28+W30+W39</f>
        <v>2.2674352337215704</v>
      </c>
      <c r="DA24" s="129" t="s">
        <v>3775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0.32940722701031111</v>
      </c>
      <c r="F25" s="122">
        <f t="shared" si="10"/>
        <v>3.4388108836797429</v>
      </c>
      <c r="G25" s="122">
        <f t="shared" si="10"/>
        <v>6.8844709648787008</v>
      </c>
      <c r="H25" s="122">
        <f t="shared" si="10"/>
        <v>5.7055420642339376</v>
      </c>
      <c r="I25" s="122">
        <f t="shared" si="10"/>
        <v>3.7130624820231293</v>
      </c>
      <c r="J25" s="122">
        <f t="shared" si="10"/>
        <v>1.3411828509525487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1.2193858457288993</v>
      </c>
      <c r="O25" s="122">
        <f t="shared" si="10"/>
        <v>2.3996910085341399</v>
      </c>
      <c r="P25" s="122">
        <f t="shared" si="10"/>
        <v>0.23644069305467658</v>
      </c>
      <c r="Q25" s="122">
        <f t="shared" si="10"/>
        <v>0.44598578469061662</v>
      </c>
      <c r="R25" s="122">
        <f t="shared" ref="R25:V25" si="11">SUM(R26:R27)</f>
        <v>1.3150415212931148</v>
      </c>
      <c r="S25" s="122">
        <f t="shared" si="11"/>
        <v>2.4695342256191997</v>
      </c>
      <c r="T25" s="122">
        <f t="shared" si="11"/>
        <v>2.1302783774244527</v>
      </c>
      <c r="U25" s="122">
        <f t="shared" si="11"/>
        <v>1.541586192965583</v>
      </c>
      <c r="V25" s="122">
        <f t="shared" si="11"/>
        <v>1.6211208782918742</v>
      </c>
      <c r="W25" s="122">
        <f t="shared" ref="W25" si="12">SUM(W26:W27)</f>
        <v>2.2594810386209501</v>
      </c>
      <c r="DA25" s="130" t="s">
        <v>3776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0.32940722701031111</v>
      </c>
      <c r="F26" s="98">
        <v>3.4388108836797429</v>
      </c>
      <c r="G26" s="98">
        <v>6.8844709648787008</v>
      </c>
      <c r="H26" s="98">
        <v>5.7055420642339376</v>
      </c>
      <c r="I26" s="98">
        <v>3.7130624820231293</v>
      </c>
      <c r="J26" s="98">
        <v>1.3411828509525487</v>
      </c>
      <c r="K26" s="98">
        <v>0</v>
      </c>
      <c r="L26" s="98">
        <v>0</v>
      </c>
      <c r="M26" s="98">
        <v>0</v>
      </c>
      <c r="N26" s="98">
        <v>1.2193858457288993</v>
      </c>
      <c r="O26" s="98">
        <v>2.3996910085341399</v>
      </c>
      <c r="P26" s="98">
        <v>0.23644069305467658</v>
      </c>
      <c r="Q26" s="98">
        <v>0.44598578469061662</v>
      </c>
      <c r="R26" s="98">
        <v>1.3150415212931148</v>
      </c>
      <c r="S26" s="98">
        <v>2.4695342256191997</v>
      </c>
      <c r="T26" s="98">
        <v>2.1302783774244527</v>
      </c>
      <c r="U26" s="98">
        <v>1.541586192965583</v>
      </c>
      <c r="V26" s="98">
        <v>1.6211208782918742</v>
      </c>
      <c r="W26" s="98">
        <v>2.2594810386209501</v>
      </c>
      <c r="DA26" s="63" t="s">
        <v>3777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3778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3779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3780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1.2923911829955544E-3</v>
      </c>
      <c r="F30" s="122">
        <v>2.388681897728949E-2</v>
      </c>
      <c r="G30" s="122">
        <v>6.1838135461023826E-2</v>
      </c>
      <c r="H30" s="122">
        <v>3.6762470632786828E-2</v>
      </c>
      <c r="I30" s="122">
        <v>1.4753411898824925E-2</v>
      </c>
      <c r="J30" s="122">
        <v>1.6060622865898808E-3</v>
      </c>
      <c r="K30" s="122">
        <v>0</v>
      </c>
      <c r="L30" s="122">
        <v>0</v>
      </c>
      <c r="M30" s="122">
        <v>0</v>
      </c>
      <c r="N30" s="122">
        <v>5.1904114827526476E-3</v>
      </c>
      <c r="O30" s="122">
        <v>8.9133261466029581E-3</v>
      </c>
      <c r="P30" s="122">
        <v>7.0625475057694534E-4</v>
      </c>
      <c r="Q30" s="122">
        <v>1.3994294708901038E-3</v>
      </c>
      <c r="R30" s="122">
        <v>1.1809991249144853E-3</v>
      </c>
      <c r="S30" s="122">
        <v>5.4264191934801408E-3</v>
      </c>
      <c r="T30" s="122">
        <v>4.4658114023330888E-3</v>
      </c>
      <c r="U30" s="122">
        <v>5.0015534082922261E-3</v>
      </c>
      <c r="V30" s="122">
        <v>5.301451050342838E-3</v>
      </c>
      <c r="W30" s="122">
        <v>7.4004289538322195E-3</v>
      </c>
      <c r="DA30" s="130" t="s">
        <v>3781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1.2923911829955544E-3</v>
      </c>
      <c r="F31" s="98">
        <v>2.388681897728949E-2</v>
      </c>
      <c r="G31" s="98">
        <v>6.1562711498147259E-2</v>
      </c>
      <c r="H31" s="98">
        <v>3.6762470632786828E-2</v>
      </c>
      <c r="I31" s="98">
        <v>1.4753411898824925E-2</v>
      </c>
      <c r="J31" s="98">
        <v>1.6060622865898808E-3</v>
      </c>
      <c r="K31" s="98">
        <v>0</v>
      </c>
      <c r="L31" s="98">
        <v>0</v>
      </c>
      <c r="M31" s="98">
        <v>0</v>
      </c>
      <c r="N31" s="98">
        <v>5.1904114827526476E-3</v>
      </c>
      <c r="O31" s="98">
        <v>8.9133261466029581E-3</v>
      </c>
      <c r="P31" s="98">
        <v>7.0625475057694534E-4</v>
      </c>
      <c r="Q31" s="98">
        <v>1.3994294708901038E-3</v>
      </c>
      <c r="R31" s="98">
        <v>1.1809991249144853E-3</v>
      </c>
      <c r="S31" s="98">
        <v>5.4264191934801408E-3</v>
      </c>
      <c r="T31" s="98">
        <v>4.4658114023330888E-3</v>
      </c>
      <c r="U31" s="98">
        <v>5.0015534082922261E-3</v>
      </c>
      <c r="V31" s="98">
        <v>5.301451050342838E-3</v>
      </c>
      <c r="W31" s="98">
        <v>7.4004289538322195E-3</v>
      </c>
      <c r="DA31" s="63" t="s">
        <v>3782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2.7542396287656685E-4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3783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2.7542396287656685E-4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3784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3785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3786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3787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3788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3789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7.8045900816082602E-4</v>
      </c>
      <c r="G39" s="122">
        <v>1.1971544660767772E-3</v>
      </c>
      <c r="H39" s="122">
        <v>9.9660283465094414E-4</v>
      </c>
      <c r="I39" s="122">
        <v>4.3479399280947466E-4</v>
      </c>
      <c r="J39" s="122">
        <v>1.1618447644131855E-4</v>
      </c>
      <c r="K39" s="122">
        <v>0</v>
      </c>
      <c r="L39" s="122">
        <v>0</v>
      </c>
      <c r="M39" s="122">
        <v>0</v>
      </c>
      <c r="N39" s="122">
        <v>0</v>
      </c>
      <c r="O39" s="122">
        <v>2.5555673037196082E-4</v>
      </c>
      <c r="P39" s="122">
        <v>0</v>
      </c>
      <c r="Q39" s="122">
        <v>1.5801029980457582E-4</v>
      </c>
      <c r="R39" s="122">
        <v>3.3310952752208602E-4</v>
      </c>
      <c r="S39" s="122">
        <v>3.197798693394326E-4</v>
      </c>
      <c r="T39" s="122">
        <v>1.4832871946321766E-4</v>
      </c>
      <c r="U39" s="122">
        <v>1.5159450512641914E-4</v>
      </c>
      <c r="V39" s="122">
        <v>2.9320033355149759E-4</v>
      </c>
      <c r="W39" s="122">
        <v>5.5376614678840806E-4</v>
      </c>
      <c r="DA39" s="130" t="s">
        <v>3790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7.8045900816082602E-4</v>
      </c>
      <c r="G40" s="98">
        <v>1.1971544660767772E-3</v>
      </c>
      <c r="H40" s="98">
        <v>9.9660283465094414E-4</v>
      </c>
      <c r="I40" s="98">
        <v>4.3479399280947466E-4</v>
      </c>
      <c r="J40" s="98">
        <v>1.1618447644131855E-4</v>
      </c>
      <c r="K40" s="98">
        <v>0</v>
      </c>
      <c r="L40" s="98">
        <v>0</v>
      </c>
      <c r="M40" s="98">
        <v>0</v>
      </c>
      <c r="N40" s="98">
        <v>0</v>
      </c>
      <c r="O40" s="98">
        <v>2.5555673037196082E-4</v>
      </c>
      <c r="P40" s="98">
        <v>0</v>
      </c>
      <c r="Q40" s="98">
        <v>1.5801029980457582E-4</v>
      </c>
      <c r="R40" s="98">
        <v>3.3310952752208602E-4</v>
      </c>
      <c r="S40" s="98">
        <v>3.197798693394326E-4</v>
      </c>
      <c r="T40" s="98">
        <v>1.4832871946321766E-4</v>
      </c>
      <c r="U40" s="98">
        <v>1.5159450512641914E-4</v>
      </c>
      <c r="V40" s="98">
        <v>2.9320033355149759E-4</v>
      </c>
      <c r="W40" s="98">
        <v>5.5376614678840806E-4</v>
      </c>
      <c r="DA40" s="63" t="s">
        <v>3791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3792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158.47195687085915</v>
      </c>
      <c r="D43" s="117">
        <f t="shared" si="14"/>
        <v>164.87828980098581</v>
      </c>
      <c r="E43" s="117">
        <f t="shared" si="14"/>
        <v>163.4683707464545</v>
      </c>
      <c r="F43" s="117">
        <f t="shared" si="14"/>
        <v>50.98043802905385</v>
      </c>
      <c r="G43" s="117">
        <f t="shared" si="14"/>
        <v>62.048537524605685</v>
      </c>
      <c r="H43" s="117">
        <f t="shared" si="14"/>
        <v>62.990575899108684</v>
      </c>
      <c r="I43" s="117">
        <f t="shared" si="14"/>
        <v>39.240426620809885</v>
      </c>
      <c r="J43" s="117">
        <f t="shared" si="14"/>
        <v>75.850920072838278</v>
      </c>
      <c r="K43" s="117">
        <f t="shared" si="14"/>
        <v>64.761421687688824</v>
      </c>
      <c r="L43" s="117">
        <f t="shared" si="14"/>
        <v>96.243098903847979</v>
      </c>
      <c r="M43" s="117">
        <f t="shared" si="14"/>
        <v>65.395268061217109</v>
      </c>
      <c r="N43" s="117">
        <f t="shared" si="14"/>
        <v>64.759343920544708</v>
      </c>
      <c r="O43" s="117">
        <f t="shared" si="14"/>
        <v>110.56517581782251</v>
      </c>
      <c r="P43" s="117">
        <f t="shared" si="14"/>
        <v>53.002547184620411</v>
      </c>
      <c r="Q43" s="117">
        <f t="shared" si="14"/>
        <v>43.323198010878833</v>
      </c>
      <c r="R43" s="117">
        <f t="shared" ref="R43:V43" si="15">R44+R47+R49+R58</f>
        <v>46.538736760995221</v>
      </c>
      <c r="S43" s="117">
        <f t="shared" si="15"/>
        <v>53.360846889540049</v>
      </c>
      <c r="T43" s="117">
        <f t="shared" si="15"/>
        <v>43.35275534304845</v>
      </c>
      <c r="U43" s="117">
        <f t="shared" si="15"/>
        <v>29.429350233886964</v>
      </c>
      <c r="V43" s="117">
        <f t="shared" si="15"/>
        <v>25.368944004212747</v>
      </c>
      <c r="W43" s="117">
        <f t="shared" ref="W43" si="16">W44+W47+W49+W58</f>
        <v>49.274116259879975</v>
      </c>
      <c r="DA43" s="129" t="s">
        <v>3793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156.84113551732676</v>
      </c>
      <c r="D44" s="122">
        <f t="shared" si="17"/>
        <v>159.21354430528763</v>
      </c>
      <c r="E44" s="122">
        <f t="shared" si="17"/>
        <v>160.33180969425689</v>
      </c>
      <c r="F44" s="122">
        <f t="shared" si="17"/>
        <v>49.488385765323535</v>
      </c>
      <c r="G44" s="122">
        <f t="shared" si="17"/>
        <v>61.462799854771326</v>
      </c>
      <c r="H44" s="122">
        <f t="shared" si="17"/>
        <v>62.375637686323628</v>
      </c>
      <c r="I44" s="122">
        <f t="shared" si="17"/>
        <v>36.878043112247397</v>
      </c>
      <c r="J44" s="122">
        <f t="shared" si="17"/>
        <v>68.039536362376552</v>
      </c>
      <c r="K44" s="122">
        <f t="shared" si="17"/>
        <v>59.091662799567203</v>
      </c>
      <c r="L44" s="122">
        <f t="shared" si="17"/>
        <v>88.435871169810596</v>
      </c>
      <c r="M44" s="122">
        <f t="shared" si="17"/>
        <v>57.508199872900207</v>
      </c>
      <c r="N44" s="122">
        <f t="shared" si="17"/>
        <v>57.286190359711128</v>
      </c>
      <c r="O44" s="122">
        <f t="shared" si="17"/>
        <v>98.809917382703176</v>
      </c>
      <c r="P44" s="122">
        <f t="shared" si="17"/>
        <v>50.97990944781376</v>
      </c>
      <c r="Q44" s="122">
        <f t="shared" si="17"/>
        <v>40.784848447103357</v>
      </c>
      <c r="R44" s="122">
        <f t="shared" ref="R44:V44" si="18">SUM(R45:R46)</f>
        <v>43.682362845630884</v>
      </c>
      <c r="S44" s="122">
        <f t="shared" si="18"/>
        <v>49.215674974692888</v>
      </c>
      <c r="T44" s="122">
        <f t="shared" si="18"/>
        <v>39.986972350249623</v>
      </c>
      <c r="U44" s="122">
        <f t="shared" si="18"/>
        <v>26.314496899816316</v>
      </c>
      <c r="V44" s="122">
        <f t="shared" si="18"/>
        <v>22.37598319162371</v>
      </c>
      <c r="W44" s="122">
        <f t="shared" ref="W44" si="19">SUM(W45:W46)</f>
        <v>44.616089410948909</v>
      </c>
      <c r="DA44" s="130" t="s">
        <v>3794</v>
      </c>
    </row>
    <row r="45" spans="1:105" ht="12" customHeight="1" x14ac:dyDescent="0.25">
      <c r="A45" s="97" t="s">
        <v>216</v>
      </c>
      <c r="B45" s="98"/>
      <c r="C45" s="98">
        <v>156.84113551732676</v>
      </c>
      <c r="D45" s="98">
        <v>159.21354430528763</v>
      </c>
      <c r="E45" s="98">
        <v>160.33180969425689</v>
      </c>
      <c r="F45" s="98">
        <v>49.488385765323535</v>
      </c>
      <c r="G45" s="98">
        <v>61.462799854771326</v>
      </c>
      <c r="H45" s="98">
        <v>62.375637686323628</v>
      </c>
      <c r="I45" s="98">
        <v>36.878043112247397</v>
      </c>
      <c r="J45" s="98">
        <v>68.039536362376552</v>
      </c>
      <c r="K45" s="98">
        <v>59.091662799567203</v>
      </c>
      <c r="L45" s="98">
        <v>88.435871169810596</v>
      </c>
      <c r="M45" s="98">
        <v>57.508199872900207</v>
      </c>
      <c r="N45" s="98">
        <v>57.286190359711128</v>
      </c>
      <c r="O45" s="98">
        <v>98.809917382703176</v>
      </c>
      <c r="P45" s="98">
        <v>50.97990944781376</v>
      </c>
      <c r="Q45" s="98">
        <v>40.784848447103357</v>
      </c>
      <c r="R45" s="98">
        <v>43.682362845630884</v>
      </c>
      <c r="S45" s="98">
        <v>49.215674974692888</v>
      </c>
      <c r="T45" s="98">
        <v>39.986972350249623</v>
      </c>
      <c r="U45" s="98">
        <v>26.314496899816316</v>
      </c>
      <c r="V45" s="98">
        <v>22.37598319162371</v>
      </c>
      <c r="W45" s="98">
        <v>44.616089410948909</v>
      </c>
      <c r="DA45" s="63" t="s">
        <v>3795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3796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3797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3798</v>
      </c>
    </row>
    <row r="49" spans="1:105" ht="12" customHeight="1" x14ac:dyDescent="0.25">
      <c r="A49" s="121" t="s">
        <v>55</v>
      </c>
      <c r="B49" s="122"/>
      <c r="C49" s="122">
        <v>1.6124846578730196</v>
      </c>
      <c r="D49" s="122">
        <v>5.6470198537813436</v>
      </c>
      <c r="E49" s="122">
        <v>3.1202943177534985</v>
      </c>
      <c r="F49" s="122">
        <v>1.4843777501500697</v>
      </c>
      <c r="G49" s="122">
        <v>0.57681342745087649</v>
      </c>
      <c r="H49" s="122">
        <v>0.60634251333619738</v>
      </c>
      <c r="I49" s="122">
        <v>2.3589051566200099</v>
      </c>
      <c r="J49" s="122">
        <v>7.8062715934983054</v>
      </c>
      <c r="K49" s="122">
        <v>5.6632752472438463</v>
      </c>
      <c r="L49" s="122">
        <v>7.8020402654031189</v>
      </c>
      <c r="M49" s="122">
        <v>7.8854186204232199</v>
      </c>
      <c r="N49" s="122">
        <v>7.4711119328020201</v>
      </c>
      <c r="O49" s="122">
        <v>11.74784728993855</v>
      </c>
      <c r="P49" s="122">
        <v>2.0137774269578874</v>
      </c>
      <c r="Q49" s="122">
        <v>2.5264987912901331</v>
      </c>
      <c r="R49" s="122">
        <v>2.84787962241252</v>
      </c>
      <c r="S49" s="122">
        <v>4.1395757671337199</v>
      </c>
      <c r="T49" s="122">
        <v>3.3634097332874178</v>
      </c>
      <c r="U49" s="122">
        <v>3.1122762274834992</v>
      </c>
      <c r="V49" s="122">
        <v>2.9898822090867454</v>
      </c>
      <c r="W49" s="122">
        <v>4.648059058288875</v>
      </c>
      <c r="DA49" s="130" t="s">
        <v>3799</v>
      </c>
    </row>
    <row r="50" spans="1:105" ht="12" customHeight="1" x14ac:dyDescent="0.25">
      <c r="A50" s="97" t="s">
        <v>138</v>
      </c>
      <c r="B50" s="98"/>
      <c r="C50" s="98">
        <v>1.6114969008684124</v>
      </c>
      <c r="D50" s="98">
        <v>5.6389098977400183</v>
      </c>
      <c r="E50" s="98">
        <v>3.1124287971422149</v>
      </c>
      <c r="F50" s="98">
        <v>1.4794013957113854</v>
      </c>
      <c r="G50" s="98">
        <v>0.57232279743257719</v>
      </c>
      <c r="H50" s="98">
        <v>0.60206329168851769</v>
      </c>
      <c r="I50" s="98">
        <v>2.3589051566200099</v>
      </c>
      <c r="J50" s="98">
        <v>7.7902414280786214</v>
      </c>
      <c r="K50" s="98">
        <v>5.6282384215175929</v>
      </c>
      <c r="L50" s="98">
        <v>7.7778123885420287</v>
      </c>
      <c r="M50" s="98">
        <v>7.8649050853594664</v>
      </c>
      <c r="N50" s="98">
        <v>7.4711119328020201</v>
      </c>
      <c r="O50" s="98">
        <v>11.709180537602146</v>
      </c>
      <c r="P50" s="98">
        <v>2.0127328659561985</v>
      </c>
      <c r="Q50" s="98">
        <v>2.5246353080226642</v>
      </c>
      <c r="R50" s="98">
        <v>2.8449944729297232</v>
      </c>
      <c r="S50" s="98">
        <v>4.1288479971740841</v>
      </c>
      <c r="T50" s="98">
        <v>3.3605192716490127</v>
      </c>
      <c r="U50" s="98">
        <v>3.1041265207522497</v>
      </c>
      <c r="V50" s="98">
        <v>2.980805836676744</v>
      </c>
      <c r="W50" s="98">
        <v>4.6398089335638373</v>
      </c>
      <c r="DA50" s="63" t="s">
        <v>3800</v>
      </c>
    </row>
    <row r="51" spans="1:105" ht="12" customHeight="1" x14ac:dyDescent="0.25">
      <c r="A51" s="97" t="s">
        <v>137</v>
      </c>
      <c r="B51" s="98"/>
      <c r="C51" s="98">
        <v>9.8775700460737798E-4</v>
      </c>
      <c r="D51" s="98">
        <v>8.1099560413256735E-3</v>
      </c>
      <c r="E51" s="98">
        <v>7.8655206112834431E-3</v>
      </c>
      <c r="F51" s="98">
        <v>4.9763544386842396E-3</v>
      </c>
      <c r="G51" s="98">
        <v>4.4906300182992499E-3</v>
      </c>
      <c r="H51" s="98">
        <v>4.2792216476796562E-3</v>
      </c>
      <c r="I51" s="98">
        <v>0</v>
      </c>
      <c r="J51" s="98">
        <v>1.6030165419683648E-2</v>
      </c>
      <c r="K51" s="98">
        <v>3.5036825726253676E-2</v>
      </c>
      <c r="L51" s="98">
        <v>2.4227876861090507E-2</v>
      </c>
      <c r="M51" s="98">
        <v>2.0513535063753825E-2</v>
      </c>
      <c r="N51" s="98">
        <v>0</v>
      </c>
      <c r="O51" s="98">
        <v>3.8666752336404757E-2</v>
      </c>
      <c r="P51" s="98">
        <v>1.0445610016890112E-3</v>
      </c>
      <c r="Q51" s="98">
        <v>1.8634832674688892E-3</v>
      </c>
      <c r="R51" s="98">
        <v>2.8851494827966434E-3</v>
      </c>
      <c r="S51" s="98">
        <v>1.072776995963586E-2</v>
      </c>
      <c r="T51" s="98">
        <v>2.8904616384051039E-3</v>
      </c>
      <c r="U51" s="98">
        <v>8.1497067312496785E-3</v>
      </c>
      <c r="V51" s="98">
        <v>9.0763724100015736E-3</v>
      </c>
      <c r="W51" s="98">
        <v>8.2501247250379509E-3</v>
      </c>
      <c r="DA51" s="63" t="s">
        <v>3801</v>
      </c>
    </row>
    <row r="52" spans="1:105" ht="12" customHeight="1" x14ac:dyDescent="0.25">
      <c r="A52" s="100" t="s">
        <v>216</v>
      </c>
      <c r="B52" s="101"/>
      <c r="C52" s="101">
        <v>9.8775700460737798E-4</v>
      </c>
      <c r="D52" s="101">
        <v>8.1099560413256735E-3</v>
      </c>
      <c r="E52" s="101">
        <v>7.8655206112834431E-3</v>
      </c>
      <c r="F52" s="101">
        <v>4.9763544386842396E-3</v>
      </c>
      <c r="G52" s="101">
        <v>4.4906300182992499E-3</v>
      </c>
      <c r="H52" s="101">
        <v>4.2792216476796562E-3</v>
      </c>
      <c r="I52" s="101">
        <v>0</v>
      </c>
      <c r="J52" s="101">
        <v>1.6030165419683648E-2</v>
      </c>
      <c r="K52" s="101">
        <v>3.5036825726253676E-2</v>
      </c>
      <c r="L52" s="101">
        <v>2.4227876861090507E-2</v>
      </c>
      <c r="M52" s="101">
        <v>2.0513535063753825E-2</v>
      </c>
      <c r="N52" s="101">
        <v>0</v>
      </c>
      <c r="O52" s="101">
        <v>3.8666752336404757E-2</v>
      </c>
      <c r="P52" s="101">
        <v>1.0445610016890112E-3</v>
      </c>
      <c r="Q52" s="101">
        <v>1.8634832674688892E-3</v>
      </c>
      <c r="R52" s="101">
        <v>2.8851494827966434E-3</v>
      </c>
      <c r="S52" s="101">
        <v>1.072776995963586E-2</v>
      </c>
      <c r="T52" s="101">
        <v>2.8904616384051039E-3</v>
      </c>
      <c r="U52" s="101">
        <v>8.1497067312496785E-3</v>
      </c>
      <c r="V52" s="101">
        <v>9.0763724100015736E-3</v>
      </c>
      <c r="W52" s="101">
        <v>8.2501247250379509E-3</v>
      </c>
      <c r="DA52" s="131" t="s">
        <v>3802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3803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3804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3805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3806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3807</v>
      </c>
    </row>
    <row r="58" spans="1:105" ht="12" customHeight="1" x14ac:dyDescent="0.25">
      <c r="A58" s="121" t="s">
        <v>54</v>
      </c>
      <c r="B58" s="122"/>
      <c r="C58" s="122">
        <v>1.8336695659374718E-2</v>
      </c>
      <c r="D58" s="122">
        <v>1.7725641916843737E-2</v>
      </c>
      <c r="E58" s="122">
        <v>1.6266734444117137E-2</v>
      </c>
      <c r="F58" s="122">
        <v>7.6745135802481221E-3</v>
      </c>
      <c r="G58" s="122">
        <v>8.9242423834814295E-3</v>
      </c>
      <c r="H58" s="122">
        <v>8.5956994488643936E-3</v>
      </c>
      <c r="I58" s="122">
        <v>3.4783519424757972E-3</v>
      </c>
      <c r="J58" s="122">
        <v>5.1121169634180163E-3</v>
      </c>
      <c r="K58" s="122">
        <v>6.4836408777689926E-3</v>
      </c>
      <c r="L58" s="122">
        <v>5.1874686342587122E-3</v>
      </c>
      <c r="M58" s="122">
        <v>1.6495678936762357E-3</v>
      </c>
      <c r="N58" s="122">
        <v>2.0416280315693367E-3</v>
      </c>
      <c r="O58" s="122">
        <v>7.4111451807868621E-3</v>
      </c>
      <c r="P58" s="122">
        <v>8.860309848761197E-3</v>
      </c>
      <c r="Q58" s="122">
        <v>1.1850772485343185E-2</v>
      </c>
      <c r="R58" s="122">
        <v>8.4942929518131947E-3</v>
      </c>
      <c r="S58" s="122">
        <v>5.5961477134400701E-3</v>
      </c>
      <c r="T58" s="122">
        <v>2.3732595114114826E-3</v>
      </c>
      <c r="U58" s="122">
        <v>2.5771065871491249E-3</v>
      </c>
      <c r="V58" s="122">
        <v>3.0786035022907243E-3</v>
      </c>
      <c r="W58" s="122">
        <v>9.9677906421913459E-3</v>
      </c>
      <c r="DA58" s="130" t="s">
        <v>3808</v>
      </c>
    </row>
    <row r="59" spans="1:105" ht="12" customHeight="1" x14ac:dyDescent="0.25">
      <c r="A59" s="97" t="s">
        <v>50</v>
      </c>
      <c r="B59" s="98"/>
      <c r="C59" s="98">
        <v>1.8336695659374718E-2</v>
      </c>
      <c r="D59" s="98">
        <v>1.7725641916843737E-2</v>
      </c>
      <c r="E59" s="98">
        <v>1.6266734444117137E-2</v>
      </c>
      <c r="F59" s="98">
        <v>7.6745135802481221E-3</v>
      </c>
      <c r="G59" s="98">
        <v>8.9242423834814295E-3</v>
      </c>
      <c r="H59" s="98">
        <v>8.5956994488643936E-3</v>
      </c>
      <c r="I59" s="98">
        <v>3.4783519424757972E-3</v>
      </c>
      <c r="J59" s="98">
        <v>5.1121169634180163E-3</v>
      </c>
      <c r="K59" s="98">
        <v>6.4836408777689926E-3</v>
      </c>
      <c r="L59" s="98">
        <v>5.1874686342587122E-3</v>
      </c>
      <c r="M59" s="98">
        <v>1.6495678936762357E-3</v>
      </c>
      <c r="N59" s="98">
        <v>2.0416280315693367E-3</v>
      </c>
      <c r="O59" s="98">
        <v>7.4111451807868621E-3</v>
      </c>
      <c r="P59" s="98">
        <v>8.860309848761197E-3</v>
      </c>
      <c r="Q59" s="98">
        <v>1.1850772485343185E-2</v>
      </c>
      <c r="R59" s="98">
        <v>8.4942929518131947E-3</v>
      </c>
      <c r="S59" s="98">
        <v>5.5961477134400701E-3</v>
      </c>
      <c r="T59" s="98">
        <v>2.3732595114114826E-3</v>
      </c>
      <c r="U59" s="98">
        <v>2.5771065871491249E-3</v>
      </c>
      <c r="V59" s="98">
        <v>3.0786035022907243E-3</v>
      </c>
      <c r="W59" s="98">
        <v>9.9677906421913459E-3</v>
      </c>
      <c r="DA59" s="63" t="s">
        <v>3809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3810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118.34495187554464</v>
      </c>
      <c r="D62" s="117">
        <f t="shared" si="21"/>
        <v>103.5656844326044</v>
      </c>
      <c r="E62" s="117">
        <f t="shared" si="21"/>
        <v>152.7617925663705</v>
      </c>
      <c r="F62" s="117">
        <f t="shared" si="21"/>
        <v>115.1070991719222</v>
      </c>
      <c r="G62" s="117">
        <f t="shared" si="21"/>
        <v>192.30674666990487</v>
      </c>
      <c r="H62" s="117">
        <f t="shared" si="21"/>
        <v>109.98828504388413</v>
      </c>
      <c r="I62" s="117">
        <f t="shared" si="21"/>
        <v>54.909406493789014</v>
      </c>
      <c r="J62" s="117">
        <f t="shared" si="21"/>
        <v>57.615159406586884</v>
      </c>
      <c r="K62" s="117">
        <f t="shared" si="21"/>
        <v>54.53999887057882</v>
      </c>
      <c r="L62" s="117">
        <f t="shared" si="21"/>
        <v>62.929755944780986</v>
      </c>
      <c r="M62" s="117">
        <f t="shared" si="21"/>
        <v>42.943081513114464</v>
      </c>
      <c r="N62" s="117">
        <f t="shared" si="21"/>
        <v>50.751008769356197</v>
      </c>
      <c r="O62" s="117">
        <f t="shared" si="21"/>
        <v>70.59624814839151</v>
      </c>
      <c r="P62" s="117">
        <f t="shared" si="21"/>
        <v>75.915194841416451</v>
      </c>
      <c r="Q62" s="117">
        <f t="shared" si="21"/>
        <v>76.928727201317301</v>
      </c>
      <c r="R62" s="117">
        <f t="shared" ref="R62:V62" si="22">R63+R66+R68+R77</f>
        <v>106.51624394683867</v>
      </c>
      <c r="S62" s="117">
        <f t="shared" si="22"/>
        <v>80.106241802822694</v>
      </c>
      <c r="T62" s="117">
        <f t="shared" si="22"/>
        <v>73.681453500988638</v>
      </c>
      <c r="U62" s="117">
        <f t="shared" si="22"/>
        <v>61.754284203143499</v>
      </c>
      <c r="V62" s="117">
        <f t="shared" si="22"/>
        <v>64.514006848257281</v>
      </c>
      <c r="W62" s="117">
        <f t="shared" ref="W62" si="23">W63+W66+W68+W77</f>
        <v>112.62090694867001</v>
      </c>
      <c r="DA62" s="129" t="s">
        <v>3811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112.09825990127339</v>
      </c>
      <c r="D63" s="122">
        <f t="shared" si="24"/>
        <v>96.790776732669798</v>
      </c>
      <c r="E63" s="122">
        <f t="shared" si="24"/>
        <v>142.12011784574878</v>
      </c>
      <c r="F63" s="122">
        <f t="shared" si="24"/>
        <v>106.22527694618968</v>
      </c>
      <c r="G63" s="122">
        <f t="shared" si="24"/>
        <v>177.48986671491039</v>
      </c>
      <c r="H63" s="122">
        <f t="shared" si="24"/>
        <v>104.26058034513733</v>
      </c>
      <c r="I63" s="122">
        <f t="shared" si="24"/>
        <v>49.992780617160932</v>
      </c>
      <c r="J63" s="122">
        <f t="shared" si="24"/>
        <v>51.753154770487924</v>
      </c>
      <c r="K63" s="122">
        <f t="shared" si="24"/>
        <v>49.433566841978148</v>
      </c>
      <c r="L63" s="122">
        <f t="shared" si="24"/>
        <v>57.577180056864009</v>
      </c>
      <c r="M63" s="122">
        <f t="shared" si="24"/>
        <v>37.474223490778598</v>
      </c>
      <c r="N63" s="122">
        <f t="shared" si="24"/>
        <v>44.856937348862765</v>
      </c>
      <c r="O63" s="122">
        <f t="shared" si="24"/>
        <v>64.034011512669849</v>
      </c>
      <c r="P63" s="122">
        <f t="shared" si="24"/>
        <v>68.637953874601436</v>
      </c>
      <c r="Q63" s="122">
        <f t="shared" si="24"/>
        <v>68.06531100967598</v>
      </c>
      <c r="R63" s="122">
        <f t="shared" ref="R63:V63" si="25">SUM(R64:R65)</f>
        <v>94.748739556379917</v>
      </c>
      <c r="S63" s="122">
        <f t="shared" si="25"/>
        <v>70.000311287988694</v>
      </c>
      <c r="T63" s="122">
        <f t="shared" si="25"/>
        <v>64.249382057054632</v>
      </c>
      <c r="U63" s="122">
        <f t="shared" si="25"/>
        <v>53.029443871586665</v>
      </c>
      <c r="V63" s="122">
        <f t="shared" si="25"/>
        <v>54.393078183662055</v>
      </c>
      <c r="W63" s="122">
        <f t="shared" ref="W63" si="26">SUM(W64:W65)</f>
        <v>97.470086655034692</v>
      </c>
      <c r="DA63" s="130" t="s">
        <v>3812</v>
      </c>
    </row>
    <row r="64" spans="1:105" ht="12" customHeight="1" x14ac:dyDescent="0.25">
      <c r="A64" s="97" t="s">
        <v>217</v>
      </c>
      <c r="B64" s="98"/>
      <c r="C64" s="98">
        <v>112.09825990127339</v>
      </c>
      <c r="D64" s="98">
        <v>96.790776732669798</v>
      </c>
      <c r="E64" s="98">
        <v>142.12011784574878</v>
      </c>
      <c r="F64" s="98">
        <v>106.22527694618968</v>
      </c>
      <c r="G64" s="98">
        <v>177.48986671491039</v>
      </c>
      <c r="H64" s="98">
        <v>104.26058034513733</v>
      </c>
      <c r="I64" s="98">
        <v>49.992780617160932</v>
      </c>
      <c r="J64" s="98">
        <v>51.753154770487924</v>
      </c>
      <c r="K64" s="98">
        <v>49.433566841978148</v>
      </c>
      <c r="L64" s="98">
        <v>57.577180056864009</v>
      </c>
      <c r="M64" s="98">
        <v>37.474223490778598</v>
      </c>
      <c r="N64" s="98">
        <v>44.856937348862765</v>
      </c>
      <c r="O64" s="98">
        <v>64.034011512669849</v>
      </c>
      <c r="P64" s="98">
        <v>68.637953874601436</v>
      </c>
      <c r="Q64" s="98">
        <v>68.06531100967598</v>
      </c>
      <c r="R64" s="98">
        <v>94.748739556379917</v>
      </c>
      <c r="S64" s="98">
        <v>70.000311287988694</v>
      </c>
      <c r="T64" s="98">
        <v>64.249382057054632</v>
      </c>
      <c r="U64" s="98">
        <v>53.029443871586665</v>
      </c>
      <c r="V64" s="98">
        <v>54.393078183662055</v>
      </c>
      <c r="W64" s="98">
        <v>97.470086655034692</v>
      </c>
      <c r="DA64" s="63" t="s">
        <v>3813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3814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3815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3816</v>
      </c>
    </row>
    <row r="68" spans="1:105" ht="12" customHeight="1" x14ac:dyDescent="0.25">
      <c r="A68" s="121" t="s">
        <v>55</v>
      </c>
      <c r="B68" s="122"/>
      <c r="C68" s="122">
        <v>6.1240440510032483</v>
      </c>
      <c r="D68" s="122">
        <v>6.5572978511503397</v>
      </c>
      <c r="E68" s="122">
        <v>10.261808653474995</v>
      </c>
      <c r="F68" s="122">
        <v>8.5077907331986022</v>
      </c>
      <c r="G68" s="122">
        <v>14.23535069952573</v>
      </c>
      <c r="H68" s="122">
        <v>5.3572525113992757</v>
      </c>
      <c r="I68" s="122">
        <v>4.7996700044207392</v>
      </c>
      <c r="J68" s="122">
        <v>5.5931311998436462</v>
      </c>
      <c r="K68" s="122">
        <v>4.8253908807646608</v>
      </c>
      <c r="L68" s="122">
        <v>5.0625956763880842</v>
      </c>
      <c r="M68" s="122">
        <v>5.2076368669125079</v>
      </c>
      <c r="N68" s="122">
        <v>5.6146546824595029</v>
      </c>
      <c r="O68" s="122">
        <v>6.1942331465929747</v>
      </c>
      <c r="P68" s="122">
        <v>6.9565576136613085</v>
      </c>
      <c r="Q68" s="122">
        <v>8.4898245958980745</v>
      </c>
      <c r="R68" s="122">
        <v>11.343353120585798</v>
      </c>
      <c r="S68" s="122">
        <v>9.6904205094514992</v>
      </c>
      <c r="T68" s="122">
        <v>9.0170191320616393</v>
      </c>
      <c r="U68" s="122">
        <v>8.2845839619305472</v>
      </c>
      <c r="V68" s="122">
        <v>9.6474748268997512</v>
      </c>
      <c r="W68" s="122">
        <v>14.541064428688349</v>
      </c>
      <c r="DA68" s="130" t="s">
        <v>3817</v>
      </c>
    </row>
    <row r="69" spans="1:105" ht="12" customHeight="1" x14ac:dyDescent="0.25">
      <c r="A69" s="97" t="s">
        <v>134</v>
      </c>
      <c r="B69" s="98"/>
      <c r="C69" s="98">
        <v>6.1137772938270363</v>
      </c>
      <c r="D69" s="98">
        <v>6.5526124393356939</v>
      </c>
      <c r="E69" s="98">
        <v>10.244613676858499</v>
      </c>
      <c r="F69" s="98">
        <v>8.4940880607279983</v>
      </c>
      <c r="G69" s="98">
        <v>14.170589084681508</v>
      </c>
      <c r="H69" s="98">
        <v>5.3395089986117386</v>
      </c>
      <c r="I69" s="98">
        <v>4.7996700044207392</v>
      </c>
      <c r="J69" s="98">
        <v>5.5789805500595095</v>
      </c>
      <c r="K69" s="98">
        <v>4.7870429272823118</v>
      </c>
      <c r="L69" s="98">
        <v>5.0511236042654932</v>
      </c>
      <c r="M69" s="98">
        <v>5.1909446082253714</v>
      </c>
      <c r="N69" s="98">
        <v>5.6072316521378998</v>
      </c>
      <c r="O69" s="98">
        <v>6.1835624825665336</v>
      </c>
      <c r="P69" s="98">
        <v>6.9339808018869427</v>
      </c>
      <c r="Q69" s="98">
        <v>8.4806366896186791</v>
      </c>
      <c r="R69" s="98">
        <v>11.325391151332475</v>
      </c>
      <c r="S69" s="98">
        <v>9.6733615967386886</v>
      </c>
      <c r="T69" s="98">
        <v>9.0070388087938262</v>
      </c>
      <c r="U69" s="98">
        <v>8.2690440638729505</v>
      </c>
      <c r="V69" s="98">
        <v>9.6188476745389924</v>
      </c>
      <c r="W69" s="98">
        <v>14.502817973295206</v>
      </c>
      <c r="DA69" s="63" t="s">
        <v>3818</v>
      </c>
    </row>
    <row r="70" spans="1:105" ht="12" customHeight="1" x14ac:dyDescent="0.25">
      <c r="A70" s="97" t="s">
        <v>133</v>
      </c>
      <c r="B70" s="98"/>
      <c r="C70" s="98">
        <v>1.0266757176212157E-2</v>
      </c>
      <c r="D70" s="98">
        <v>4.6854118146461652E-3</v>
      </c>
      <c r="E70" s="98">
        <v>1.7194976616495956E-2</v>
      </c>
      <c r="F70" s="98">
        <v>1.3702672470603777E-2</v>
      </c>
      <c r="G70" s="98">
        <v>6.4761614844222007E-2</v>
      </c>
      <c r="H70" s="98">
        <v>1.7743512787536921E-2</v>
      </c>
      <c r="I70" s="98">
        <v>0</v>
      </c>
      <c r="J70" s="98">
        <v>1.415064978413704E-2</v>
      </c>
      <c r="K70" s="98">
        <v>3.8347953482348741E-2</v>
      </c>
      <c r="L70" s="98">
        <v>1.1472072122590845E-2</v>
      </c>
      <c r="M70" s="98">
        <v>1.6692258687136283E-2</v>
      </c>
      <c r="N70" s="98">
        <v>7.4230303216035343E-3</v>
      </c>
      <c r="O70" s="98">
        <v>1.0670664026441009E-2</v>
      </c>
      <c r="P70" s="98">
        <v>2.2576811774365654E-2</v>
      </c>
      <c r="Q70" s="98">
        <v>9.1879062793945188E-3</v>
      </c>
      <c r="R70" s="98">
        <v>1.7961969253322416E-2</v>
      </c>
      <c r="S70" s="98">
        <v>1.7058912712810653E-2</v>
      </c>
      <c r="T70" s="98">
        <v>9.9803232678126619E-3</v>
      </c>
      <c r="U70" s="98">
        <v>1.55398980575964E-2</v>
      </c>
      <c r="V70" s="98">
        <v>2.8627152360758606E-2</v>
      </c>
      <c r="W70" s="98">
        <v>3.8246455393141962E-2</v>
      </c>
      <c r="DA70" s="63" t="s">
        <v>3819</v>
      </c>
    </row>
    <row r="71" spans="1:105" ht="12" customHeight="1" x14ac:dyDescent="0.25">
      <c r="A71" s="100" t="s">
        <v>217</v>
      </c>
      <c r="B71" s="101"/>
      <c r="C71" s="101">
        <v>1.0266757176212157E-2</v>
      </c>
      <c r="D71" s="101">
        <v>4.6854118146461652E-3</v>
      </c>
      <c r="E71" s="101">
        <v>1.7194976616495956E-2</v>
      </c>
      <c r="F71" s="101">
        <v>1.3702672470603777E-2</v>
      </c>
      <c r="G71" s="101">
        <v>6.4761614844222007E-2</v>
      </c>
      <c r="H71" s="101">
        <v>1.7743512787536921E-2</v>
      </c>
      <c r="I71" s="101">
        <v>0</v>
      </c>
      <c r="J71" s="101">
        <v>1.415064978413704E-2</v>
      </c>
      <c r="K71" s="101">
        <v>3.8347953482348741E-2</v>
      </c>
      <c r="L71" s="101">
        <v>1.1472072122590845E-2</v>
      </c>
      <c r="M71" s="101">
        <v>1.6692258687136283E-2</v>
      </c>
      <c r="N71" s="101">
        <v>7.4230303216035343E-3</v>
      </c>
      <c r="O71" s="101">
        <v>1.0670664026441009E-2</v>
      </c>
      <c r="P71" s="101">
        <v>2.2576811774365654E-2</v>
      </c>
      <c r="Q71" s="101">
        <v>9.1879062793945188E-3</v>
      </c>
      <c r="R71" s="101">
        <v>1.7961969253322416E-2</v>
      </c>
      <c r="S71" s="101">
        <v>1.7058912712810653E-2</v>
      </c>
      <c r="T71" s="101">
        <v>9.9803232678126619E-3</v>
      </c>
      <c r="U71" s="101">
        <v>1.55398980575964E-2</v>
      </c>
      <c r="V71" s="101">
        <v>2.8627152360758606E-2</v>
      </c>
      <c r="W71" s="101">
        <v>3.8246455393141962E-2</v>
      </c>
      <c r="DA71" s="131" t="s">
        <v>3820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3821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3822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3823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3824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3825</v>
      </c>
    </row>
    <row r="77" spans="1:105" ht="12" customHeight="1" x14ac:dyDescent="0.25">
      <c r="A77" s="121" t="s">
        <v>54</v>
      </c>
      <c r="B77" s="122"/>
      <c r="C77" s="122">
        <v>0.12264792326799671</v>
      </c>
      <c r="D77" s="122">
        <v>0.21760984878426989</v>
      </c>
      <c r="E77" s="122">
        <v>0.37986606714672189</v>
      </c>
      <c r="F77" s="122">
        <v>0.37403149253391604</v>
      </c>
      <c r="G77" s="122">
        <v>0.58152925546875034</v>
      </c>
      <c r="H77" s="122">
        <v>0.37045218734752694</v>
      </c>
      <c r="I77" s="122">
        <v>0.11695587220734251</v>
      </c>
      <c r="J77" s="122">
        <v>0.26887343625531346</v>
      </c>
      <c r="K77" s="122">
        <v>0.28104114783601558</v>
      </c>
      <c r="L77" s="122">
        <v>0.28998021152889042</v>
      </c>
      <c r="M77" s="122">
        <v>0.26122115542335633</v>
      </c>
      <c r="N77" s="122">
        <v>0.2794167380339308</v>
      </c>
      <c r="O77" s="122">
        <v>0.36800348912867736</v>
      </c>
      <c r="P77" s="122">
        <v>0.32068335315370605</v>
      </c>
      <c r="Q77" s="122">
        <v>0.37359159574324519</v>
      </c>
      <c r="R77" s="122">
        <v>0.42415126987295676</v>
      </c>
      <c r="S77" s="122">
        <v>0.41551000538249772</v>
      </c>
      <c r="T77" s="122">
        <v>0.4150523118723769</v>
      </c>
      <c r="U77" s="122">
        <v>0.44025636962628184</v>
      </c>
      <c r="V77" s="122">
        <v>0.47345383769547261</v>
      </c>
      <c r="W77" s="122">
        <v>0.6097558649469712</v>
      </c>
      <c r="DA77" s="130" t="s">
        <v>3826</v>
      </c>
    </row>
    <row r="78" spans="1:105" ht="12" customHeight="1" x14ac:dyDescent="0.25">
      <c r="A78" s="97" t="s">
        <v>192</v>
      </c>
      <c r="B78" s="98"/>
      <c r="C78" s="98">
        <v>0.12264792326799671</v>
      </c>
      <c r="D78" s="98">
        <v>0.21760984878426989</v>
      </c>
      <c r="E78" s="98">
        <v>0.37986606714672189</v>
      </c>
      <c r="F78" s="98">
        <v>0.37403149253391604</v>
      </c>
      <c r="G78" s="98">
        <v>0.58152925546875034</v>
      </c>
      <c r="H78" s="98">
        <v>0.37045218734752694</v>
      </c>
      <c r="I78" s="98">
        <v>0.11695587220734251</v>
      </c>
      <c r="J78" s="98">
        <v>0.26887343625531346</v>
      </c>
      <c r="K78" s="98">
        <v>0.28104114783601558</v>
      </c>
      <c r="L78" s="98">
        <v>0.28998021152889042</v>
      </c>
      <c r="M78" s="98">
        <v>0.26122115542335633</v>
      </c>
      <c r="N78" s="98">
        <v>0.2794167380339308</v>
      </c>
      <c r="O78" s="98">
        <v>0.36800348912867736</v>
      </c>
      <c r="P78" s="98">
        <v>0.32068335315370605</v>
      </c>
      <c r="Q78" s="98">
        <v>0.37359159574324519</v>
      </c>
      <c r="R78" s="98">
        <v>0.42415126987295676</v>
      </c>
      <c r="S78" s="98">
        <v>0.41551000538249772</v>
      </c>
      <c r="T78" s="98">
        <v>0.4150523118723769</v>
      </c>
      <c r="U78" s="98">
        <v>0.44025636962628184</v>
      </c>
      <c r="V78" s="98">
        <v>0.47345383769547261</v>
      </c>
      <c r="W78" s="98">
        <v>0.6097558649469712</v>
      </c>
      <c r="DA78" s="63" t="s">
        <v>3827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3828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7.1755804069402712E-2</v>
      </c>
      <c r="D81" s="117">
        <f t="shared" si="28"/>
        <v>0.15642528229063049</v>
      </c>
      <c r="E81" s="117">
        <f t="shared" si="28"/>
        <v>0.29250439610346141</v>
      </c>
      <c r="F81" s="117">
        <f t="shared" si="28"/>
        <v>0.4973075682770362</v>
      </c>
      <c r="G81" s="117">
        <f t="shared" si="28"/>
        <v>0.9850565734721044</v>
      </c>
      <c r="H81" s="117">
        <f t="shared" si="28"/>
        <v>0.78428298659501339</v>
      </c>
      <c r="I81" s="117">
        <f t="shared" si="28"/>
        <v>0.33040260616334755</v>
      </c>
      <c r="J81" s="117">
        <f t="shared" si="28"/>
        <v>7.2405417211164766E-2</v>
      </c>
      <c r="K81" s="117">
        <f t="shared" si="28"/>
        <v>0.19480416070524925</v>
      </c>
      <c r="L81" s="117">
        <f t="shared" si="28"/>
        <v>0.18098772105407662</v>
      </c>
      <c r="M81" s="117">
        <f t="shared" si="28"/>
        <v>5.976637049943178E-2</v>
      </c>
      <c r="N81" s="117">
        <f t="shared" si="28"/>
        <v>0.19650326067304169</v>
      </c>
      <c r="O81" s="117">
        <f t="shared" si="28"/>
        <v>0.28956226988595529</v>
      </c>
      <c r="P81" s="117">
        <f t="shared" si="28"/>
        <v>0.30157287490021739</v>
      </c>
      <c r="Q81" s="117">
        <f t="shared" si="28"/>
        <v>0.14111140441682171</v>
      </c>
      <c r="R81" s="117">
        <f t="shared" ref="R81:V81" si="29">R82+R85+R87+R100</f>
        <v>7.2662099538368247E-2</v>
      </c>
      <c r="S81" s="117">
        <f t="shared" si="29"/>
        <v>9.7388835627606724E-2</v>
      </c>
      <c r="T81" s="117">
        <f t="shared" si="29"/>
        <v>8.402657454632427E-2</v>
      </c>
      <c r="U81" s="117">
        <f t="shared" si="29"/>
        <v>0.10157033549592379</v>
      </c>
      <c r="V81" s="117">
        <f t="shared" si="29"/>
        <v>0.15327984807299688</v>
      </c>
      <c r="W81" s="117">
        <f t="shared" ref="W81" si="30">W82+W85+W87+W100</f>
        <v>0.39812716510517865</v>
      </c>
      <c r="DA81" s="129" t="s">
        <v>3829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3830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3831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3832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3833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3834</v>
      </c>
    </row>
    <row r="87" spans="1:105" ht="12" customHeight="1" x14ac:dyDescent="0.25">
      <c r="A87" s="121" t="s">
        <v>55</v>
      </c>
      <c r="B87" s="122"/>
      <c r="C87" s="122">
        <v>5.436551850857637E-2</v>
      </c>
      <c r="D87" s="122">
        <v>0.142943808156693</v>
      </c>
      <c r="E87" s="122">
        <v>0.27874943683086234</v>
      </c>
      <c r="F87" s="122">
        <v>0.47909685808661695</v>
      </c>
      <c r="G87" s="122">
        <v>0.96133114859894642</v>
      </c>
      <c r="H87" s="122">
        <v>0.75712555935077519</v>
      </c>
      <c r="I87" s="122">
        <v>0.31496741941861117</v>
      </c>
      <c r="J87" s="122">
        <v>6.1600260902122138E-2</v>
      </c>
      <c r="K87" s="122">
        <v>0.18078140252774888</v>
      </c>
      <c r="L87" s="122">
        <v>0.17126121736484154</v>
      </c>
      <c r="M87" s="122">
        <v>5.661719542968624E-2</v>
      </c>
      <c r="N87" s="122">
        <v>0.19305801336976844</v>
      </c>
      <c r="O87" s="122">
        <v>0.27985111413182079</v>
      </c>
      <c r="P87" s="122">
        <v>0.28213735652228961</v>
      </c>
      <c r="Q87" s="122">
        <v>0.12294021993929549</v>
      </c>
      <c r="R87" s="122">
        <v>5.550695887098081E-2</v>
      </c>
      <c r="S87" s="122">
        <v>8.9234448959451193E-2</v>
      </c>
      <c r="T87" s="122">
        <v>7.9428384242964528E-2</v>
      </c>
      <c r="U87" s="122">
        <v>9.53549607857406E-2</v>
      </c>
      <c r="V87" s="122">
        <v>0.14096543406383399</v>
      </c>
      <c r="W87" s="122">
        <v>0.35493340565568282</v>
      </c>
      <c r="DA87" s="130" t="s">
        <v>3835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3836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3837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3838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3839</v>
      </c>
    </row>
    <row r="92" spans="1:105" ht="12" customHeight="1" x14ac:dyDescent="0.25">
      <c r="A92" s="106" t="s">
        <v>124</v>
      </c>
      <c r="B92" s="101"/>
      <c r="C92" s="101">
        <v>5.436551850857637E-2</v>
      </c>
      <c r="D92" s="101">
        <v>0.142943808156693</v>
      </c>
      <c r="E92" s="101">
        <v>0.27851029993554199</v>
      </c>
      <c r="F92" s="101">
        <v>0.47838196924787874</v>
      </c>
      <c r="G92" s="101">
        <v>0.95830148500730417</v>
      </c>
      <c r="H92" s="101">
        <v>0.75605835829693668</v>
      </c>
      <c r="I92" s="101">
        <v>0.3142476734449709</v>
      </c>
      <c r="J92" s="101">
        <v>6.1030366890415487E-2</v>
      </c>
      <c r="K92" s="101">
        <v>0.18078140252774888</v>
      </c>
      <c r="L92" s="101">
        <v>0.17103929178395533</v>
      </c>
      <c r="M92" s="101">
        <v>5.6096784515665243E-2</v>
      </c>
      <c r="N92" s="101">
        <v>0.19204522486184797</v>
      </c>
      <c r="O92" s="101">
        <v>0.27905567243595414</v>
      </c>
      <c r="P92" s="101">
        <v>0.2810893907296243</v>
      </c>
      <c r="Q92" s="101">
        <v>0.12245007870288409</v>
      </c>
      <c r="R92" s="101">
        <v>5.550695887098081E-2</v>
      </c>
      <c r="S92" s="101">
        <v>8.9234448959451193E-2</v>
      </c>
      <c r="T92" s="101">
        <v>7.9268152391412341E-2</v>
      </c>
      <c r="U92" s="101">
        <v>9.5029514757552294E-2</v>
      </c>
      <c r="V92" s="101">
        <v>0.1404884528340852</v>
      </c>
      <c r="W92" s="101">
        <v>0.35320229097835593</v>
      </c>
      <c r="DA92" s="131" t="s">
        <v>3840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2.3913689532032394E-4</v>
      </c>
      <c r="F93" s="104">
        <v>7.1488883873819804E-4</v>
      </c>
      <c r="G93" s="104">
        <v>3.0296635916422362E-3</v>
      </c>
      <c r="H93" s="104">
        <v>1.0672010538385183E-3</v>
      </c>
      <c r="I93" s="104">
        <v>7.1974597364028042E-4</v>
      </c>
      <c r="J93" s="104">
        <v>5.698940117066537E-4</v>
      </c>
      <c r="K93" s="104">
        <v>0</v>
      </c>
      <c r="L93" s="104">
        <v>2.2192558088620455E-4</v>
      </c>
      <c r="M93" s="104">
        <v>5.2041091402099682E-4</v>
      </c>
      <c r="N93" s="104">
        <v>1.0127885079204574E-3</v>
      </c>
      <c r="O93" s="104">
        <v>7.9544169586662293E-4</v>
      </c>
      <c r="P93" s="104">
        <v>1.0479657926652955E-3</v>
      </c>
      <c r="Q93" s="104">
        <v>4.9014123641140286E-4</v>
      </c>
      <c r="R93" s="104">
        <v>0</v>
      </c>
      <c r="S93" s="104">
        <v>0</v>
      </c>
      <c r="T93" s="104">
        <v>1.6023185155218791E-4</v>
      </c>
      <c r="U93" s="104">
        <v>3.2544602818830923E-4</v>
      </c>
      <c r="V93" s="104">
        <v>4.7698122974878702E-4</v>
      </c>
      <c r="W93" s="104">
        <v>1.7311146773268742E-3</v>
      </c>
      <c r="DA93" s="132" t="s">
        <v>3841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2.3913689532032394E-4</v>
      </c>
      <c r="F94" s="98">
        <v>7.1488883873819804E-4</v>
      </c>
      <c r="G94" s="98">
        <v>3.0296635916422362E-3</v>
      </c>
      <c r="H94" s="98">
        <v>1.0672010538385183E-3</v>
      </c>
      <c r="I94" s="98">
        <v>7.1974597364028042E-4</v>
      </c>
      <c r="J94" s="98">
        <v>5.698940117066537E-4</v>
      </c>
      <c r="K94" s="98">
        <v>0</v>
      </c>
      <c r="L94" s="98">
        <v>2.2192558088620455E-4</v>
      </c>
      <c r="M94" s="98">
        <v>5.2041091402099682E-4</v>
      </c>
      <c r="N94" s="98">
        <v>1.0127885079204574E-3</v>
      </c>
      <c r="O94" s="98">
        <v>7.9544169586662293E-4</v>
      </c>
      <c r="P94" s="98">
        <v>1.0479657926652955E-3</v>
      </c>
      <c r="Q94" s="98">
        <v>4.9014123641140286E-4</v>
      </c>
      <c r="R94" s="98">
        <v>0</v>
      </c>
      <c r="S94" s="98">
        <v>0</v>
      </c>
      <c r="T94" s="98">
        <v>1.6023185155218791E-4</v>
      </c>
      <c r="U94" s="98">
        <v>3.2544602818830923E-4</v>
      </c>
      <c r="V94" s="98">
        <v>4.7698122974878702E-4</v>
      </c>
      <c r="W94" s="98">
        <v>1.7311146773268742E-3</v>
      </c>
      <c r="DA94" s="63" t="s">
        <v>3842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3843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3844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3845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3846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3847</v>
      </c>
    </row>
    <row r="100" spans="1:105" ht="12" customHeight="1" x14ac:dyDescent="0.25">
      <c r="A100" s="121" t="s">
        <v>54</v>
      </c>
      <c r="B100" s="122"/>
      <c r="C100" s="122">
        <v>1.7390285560826346E-2</v>
      </c>
      <c r="D100" s="122">
        <v>1.3481474133937488E-2</v>
      </c>
      <c r="E100" s="122">
        <v>1.375495927259905E-2</v>
      </c>
      <c r="F100" s="122">
        <v>1.8210710190419272E-2</v>
      </c>
      <c r="G100" s="122">
        <v>2.3725424873157944E-2</v>
      </c>
      <c r="H100" s="122">
        <v>2.7157427244238232E-2</v>
      </c>
      <c r="I100" s="122">
        <v>1.5435186744736352E-2</v>
      </c>
      <c r="J100" s="122">
        <v>1.0805156309042625E-2</v>
      </c>
      <c r="K100" s="122">
        <v>1.402275817750038E-2</v>
      </c>
      <c r="L100" s="122">
        <v>9.7265036892350849E-3</v>
      </c>
      <c r="M100" s="122">
        <v>3.1491750697455407E-3</v>
      </c>
      <c r="N100" s="122">
        <v>3.4452473032732557E-3</v>
      </c>
      <c r="O100" s="122">
        <v>9.7111557541345091E-3</v>
      </c>
      <c r="P100" s="122">
        <v>1.9435518377927782E-2</v>
      </c>
      <c r="Q100" s="122">
        <v>1.817118447752622E-2</v>
      </c>
      <c r="R100" s="122">
        <v>1.7155140667387433E-2</v>
      </c>
      <c r="S100" s="122">
        <v>8.1543866681555287E-3</v>
      </c>
      <c r="T100" s="122">
        <v>4.5981903033597473E-3</v>
      </c>
      <c r="U100" s="122">
        <v>6.215374710183184E-3</v>
      </c>
      <c r="V100" s="122">
        <v>1.2314414009162897E-2</v>
      </c>
      <c r="W100" s="122">
        <v>4.3193759449495828E-2</v>
      </c>
      <c r="DA100" s="130" t="s">
        <v>3848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3849</v>
      </c>
    </row>
    <row r="102" spans="1:105" ht="12" customHeight="1" x14ac:dyDescent="0.25">
      <c r="A102" s="97" t="s">
        <v>50</v>
      </c>
      <c r="B102" s="98"/>
      <c r="C102" s="98">
        <v>1.7390285560826346E-2</v>
      </c>
      <c r="D102" s="98">
        <v>1.3481474133937488E-2</v>
      </c>
      <c r="E102" s="98">
        <v>1.375495927259905E-2</v>
      </c>
      <c r="F102" s="98">
        <v>1.8210710190419272E-2</v>
      </c>
      <c r="G102" s="98">
        <v>2.3725424873157944E-2</v>
      </c>
      <c r="H102" s="98">
        <v>2.7157427244238232E-2</v>
      </c>
      <c r="I102" s="98">
        <v>1.5435186744736352E-2</v>
      </c>
      <c r="J102" s="98">
        <v>1.0805156309042625E-2</v>
      </c>
      <c r="K102" s="98">
        <v>1.402275817750038E-2</v>
      </c>
      <c r="L102" s="98">
        <v>9.7265036892350849E-3</v>
      </c>
      <c r="M102" s="98">
        <v>3.1491750697455407E-3</v>
      </c>
      <c r="N102" s="98">
        <v>3.4452473032732557E-3</v>
      </c>
      <c r="O102" s="98">
        <v>9.7111557541345091E-3</v>
      </c>
      <c r="P102" s="98">
        <v>1.9435518377927782E-2</v>
      </c>
      <c r="Q102" s="98">
        <v>1.817118447752622E-2</v>
      </c>
      <c r="R102" s="98">
        <v>1.7155140667387433E-2</v>
      </c>
      <c r="S102" s="98">
        <v>8.1543866681555287E-3</v>
      </c>
      <c r="T102" s="98">
        <v>4.5981903033597473E-3</v>
      </c>
      <c r="U102" s="98">
        <v>6.215374710183184E-3</v>
      </c>
      <c r="V102" s="98">
        <v>1.2314414009162897E-2</v>
      </c>
      <c r="W102" s="98">
        <v>4.3193759449495828E-2</v>
      </c>
      <c r="DA102" s="63" t="s">
        <v>3850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3851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3852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3853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3854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3855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3856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3857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3858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3859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3860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3861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3862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3863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3864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3865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3866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3867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3868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3869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1.0410511084032098E-2</v>
      </c>
      <c r="D124" s="117">
        <f t="shared" si="42"/>
        <v>1.0860076385671864E-2</v>
      </c>
      <c r="E124" s="117">
        <f t="shared" si="42"/>
        <v>9.9274923445714872E-3</v>
      </c>
      <c r="F124" s="117">
        <f t="shared" si="42"/>
        <v>7.9346665829683975E-3</v>
      </c>
      <c r="G124" s="117">
        <f t="shared" si="42"/>
        <v>0</v>
      </c>
      <c r="H124" s="117">
        <f t="shared" si="42"/>
        <v>3.488109921278305E-3</v>
      </c>
      <c r="I124" s="117">
        <f t="shared" si="42"/>
        <v>5.5436234083208026E-3</v>
      </c>
      <c r="J124" s="117">
        <f t="shared" si="42"/>
        <v>5.3444859163006538E-3</v>
      </c>
      <c r="K124" s="117">
        <f t="shared" si="42"/>
        <v>7.2375526077421305E-3</v>
      </c>
      <c r="L124" s="117">
        <f t="shared" si="42"/>
        <v>4.8632518446175424E-3</v>
      </c>
      <c r="M124" s="117">
        <f t="shared" si="42"/>
        <v>2.0994500464970277E-3</v>
      </c>
      <c r="N124" s="117">
        <f t="shared" si="42"/>
        <v>2.6796367914347541E-3</v>
      </c>
      <c r="O124" s="117">
        <f t="shared" si="42"/>
        <v>7.9222586415307848E-3</v>
      </c>
      <c r="P124" s="117">
        <f t="shared" si="42"/>
        <v>1.5005363453547187E-2</v>
      </c>
      <c r="Q124" s="117">
        <f t="shared" si="42"/>
        <v>1.5801029980457581E-2</v>
      </c>
      <c r="R124" s="117">
        <f t="shared" ref="R124:V124" si="43">R125+R128+R130+R139</f>
        <v>1.0826059644467796E-2</v>
      </c>
      <c r="S124" s="117">
        <f t="shared" si="43"/>
        <v>5.7560376481097866E-3</v>
      </c>
      <c r="T124" s="117">
        <f t="shared" si="43"/>
        <v>2.3732595114114826E-3</v>
      </c>
      <c r="U124" s="117">
        <f t="shared" si="43"/>
        <v>2.1223230717698676E-3</v>
      </c>
      <c r="V124" s="117">
        <f t="shared" si="43"/>
        <v>3.8116043361694683E-3</v>
      </c>
      <c r="W124" s="117">
        <f t="shared" ref="W124" si="44">W125+W128+W130+W139</f>
        <v>1.0336968073383617E-2</v>
      </c>
      <c r="DA124" s="129" t="s">
        <v>3870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3871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3872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3873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3874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3875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3876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3877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3878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3879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3880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3881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3882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3883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3884</v>
      </c>
    </row>
    <row r="139" spans="1:105" ht="12" customHeight="1" x14ac:dyDescent="0.25">
      <c r="A139" s="121" t="s">
        <v>54</v>
      </c>
      <c r="B139" s="122"/>
      <c r="C139" s="122">
        <v>1.0410511084032098E-2</v>
      </c>
      <c r="D139" s="122">
        <v>1.0860076385671864E-2</v>
      </c>
      <c r="E139" s="122">
        <v>9.9274923445714872E-3</v>
      </c>
      <c r="F139" s="122">
        <v>7.9346665829683975E-3</v>
      </c>
      <c r="G139" s="122">
        <v>0</v>
      </c>
      <c r="H139" s="122">
        <v>3.488109921278305E-3</v>
      </c>
      <c r="I139" s="122">
        <v>5.5436234083208026E-3</v>
      </c>
      <c r="J139" s="122">
        <v>5.3444859163006538E-3</v>
      </c>
      <c r="K139" s="122">
        <v>7.2375526077421305E-3</v>
      </c>
      <c r="L139" s="122">
        <v>4.8632518446175424E-3</v>
      </c>
      <c r="M139" s="122">
        <v>2.0994500464970277E-3</v>
      </c>
      <c r="N139" s="122">
        <v>2.6796367914347541E-3</v>
      </c>
      <c r="O139" s="122">
        <v>7.9222586415307848E-3</v>
      </c>
      <c r="P139" s="122">
        <v>1.5005363453547187E-2</v>
      </c>
      <c r="Q139" s="122">
        <v>1.5801029980457581E-2</v>
      </c>
      <c r="R139" s="122">
        <v>1.0826059644467796E-2</v>
      </c>
      <c r="S139" s="122">
        <v>5.7560376481097866E-3</v>
      </c>
      <c r="T139" s="122">
        <v>2.3732595114114826E-3</v>
      </c>
      <c r="U139" s="122">
        <v>2.1223230717698676E-3</v>
      </c>
      <c r="V139" s="122">
        <v>3.8116043361694683E-3</v>
      </c>
      <c r="W139" s="122">
        <v>1.0336968073383617E-2</v>
      </c>
      <c r="DA139" s="130" t="s">
        <v>3885</v>
      </c>
    </row>
    <row r="140" spans="1:105" ht="12" customHeight="1" x14ac:dyDescent="0.25">
      <c r="A140" s="97" t="s">
        <v>50</v>
      </c>
      <c r="B140" s="98"/>
      <c r="C140" s="98">
        <v>1.0410511084032098E-2</v>
      </c>
      <c r="D140" s="98">
        <v>1.0860076385671864E-2</v>
      </c>
      <c r="E140" s="98">
        <v>9.9274923445714872E-3</v>
      </c>
      <c r="F140" s="98">
        <v>7.9346665829683975E-3</v>
      </c>
      <c r="G140" s="98">
        <v>0</v>
      </c>
      <c r="H140" s="98">
        <v>3.488109921278305E-3</v>
      </c>
      <c r="I140" s="98">
        <v>5.5436234083208026E-3</v>
      </c>
      <c r="J140" s="98">
        <v>5.3444859163006538E-3</v>
      </c>
      <c r="K140" s="98">
        <v>7.2375526077421305E-3</v>
      </c>
      <c r="L140" s="98">
        <v>4.8632518446175424E-3</v>
      </c>
      <c r="M140" s="98">
        <v>2.0994500464970277E-3</v>
      </c>
      <c r="N140" s="98">
        <v>2.6796367914347541E-3</v>
      </c>
      <c r="O140" s="98">
        <v>7.9222586415307848E-3</v>
      </c>
      <c r="P140" s="98">
        <v>1.5005363453547187E-2</v>
      </c>
      <c r="Q140" s="98">
        <v>1.5801029980457581E-2</v>
      </c>
      <c r="R140" s="98">
        <v>1.0826059644467796E-2</v>
      </c>
      <c r="S140" s="98">
        <v>5.7560376481097866E-3</v>
      </c>
      <c r="T140" s="98">
        <v>2.3732595114114826E-3</v>
      </c>
      <c r="U140" s="98">
        <v>2.1223230717698676E-3</v>
      </c>
      <c r="V140" s="98">
        <v>3.8116043361694683E-3</v>
      </c>
      <c r="W140" s="98">
        <v>1.0336968073383617E-2</v>
      </c>
      <c r="DA140" s="63" t="s">
        <v>3886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3887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1.9436946944676712E-2</v>
      </c>
      <c r="D143" s="117">
        <f t="shared" si="49"/>
        <v>7.4737413213247131E-2</v>
      </c>
      <c r="E143" s="117">
        <f t="shared" si="49"/>
        <v>0.13627263008691093</v>
      </c>
      <c r="F143" s="117">
        <f t="shared" si="49"/>
        <v>0.17251901267365116</v>
      </c>
      <c r="G143" s="117">
        <f t="shared" si="49"/>
        <v>0.26150808814885013</v>
      </c>
      <c r="H143" s="117">
        <f t="shared" si="49"/>
        <v>0.12414428414234382</v>
      </c>
      <c r="I143" s="117">
        <f t="shared" si="49"/>
        <v>0.10633995956958281</v>
      </c>
      <c r="J143" s="117">
        <f t="shared" si="49"/>
        <v>2.1300461591551672E-2</v>
      </c>
      <c r="K143" s="117">
        <f t="shared" si="49"/>
        <v>7.7190906336213769E-2</v>
      </c>
      <c r="L143" s="117">
        <f t="shared" si="49"/>
        <v>3.8448844472292666E-2</v>
      </c>
      <c r="M143" s="117">
        <f t="shared" si="49"/>
        <v>1.4661067563455987E-2</v>
      </c>
      <c r="N143" s="117">
        <f t="shared" si="49"/>
        <v>3.9934832180883693E-2</v>
      </c>
      <c r="O143" s="117">
        <f t="shared" si="49"/>
        <v>8.0278549802736146E-2</v>
      </c>
      <c r="P143" s="117">
        <f t="shared" si="49"/>
        <v>0.16359553317350162</v>
      </c>
      <c r="Q143" s="117">
        <f t="shared" si="49"/>
        <v>0.10095096794756123</v>
      </c>
      <c r="R143" s="117">
        <f t="shared" ref="R143:V143" si="50">R144+R146+R148+R157</f>
        <v>3.172056220858107E-2</v>
      </c>
      <c r="S143" s="117">
        <f t="shared" si="50"/>
        <v>5.3081552431930343E-2</v>
      </c>
      <c r="T143" s="117">
        <f t="shared" si="50"/>
        <v>7.5661153076168011E-2</v>
      </c>
      <c r="U143" s="117">
        <f t="shared" si="50"/>
        <v>8.8383744071684534E-2</v>
      </c>
      <c r="V143" s="117">
        <f t="shared" si="50"/>
        <v>0.15321334851470575</v>
      </c>
      <c r="W143" s="117">
        <f t="shared" ref="W143" si="51">W144+W146+W148+W157</f>
        <v>0.19648778069923681</v>
      </c>
      <c r="DA143" s="129" t="s">
        <v>3888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3889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3890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3891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3892</v>
      </c>
    </row>
    <row r="148" spans="1:105" ht="12" customHeight="1" x14ac:dyDescent="0.25">
      <c r="A148" s="121" t="s">
        <v>55</v>
      </c>
      <c r="B148" s="122"/>
      <c r="C148" s="122">
        <v>1.5533005288164677E-2</v>
      </c>
      <c r="D148" s="122">
        <v>6.9369789252512762E-2</v>
      </c>
      <c r="E148" s="122">
        <v>0.13077064637787131</v>
      </c>
      <c r="F148" s="122">
        <v>0.1674460291206058</v>
      </c>
      <c r="G148" s="122">
        <v>0.25671947028454301</v>
      </c>
      <c r="H148" s="122">
        <v>0.12090532492972826</v>
      </c>
      <c r="I148" s="122">
        <v>0.10351379861632122</v>
      </c>
      <c r="J148" s="122">
        <v>1.9557694444931894E-2</v>
      </c>
      <c r="K148" s="122">
        <v>7.3722912378337335E-2</v>
      </c>
      <c r="L148" s="122">
        <v>3.7151977313727991E-2</v>
      </c>
      <c r="M148" s="122">
        <v>1.4211185410635195E-2</v>
      </c>
      <c r="N148" s="122">
        <v>3.9552026924964442E-2</v>
      </c>
      <c r="O148" s="122">
        <v>7.8361874324946443E-2</v>
      </c>
      <c r="P148" s="122">
        <v>0.15459231510137331</v>
      </c>
      <c r="Q148" s="122">
        <v>8.9890246961240913E-2</v>
      </c>
      <c r="R148" s="122">
        <v>2.5391481185661435E-2</v>
      </c>
      <c r="S148" s="122">
        <v>5.0043643673205733E-2</v>
      </c>
      <c r="T148" s="122">
        <v>7.3287893564756526E-2</v>
      </c>
      <c r="U148" s="122">
        <v>8.535185396915615E-2</v>
      </c>
      <c r="V148" s="122">
        <v>0.14573674000914255</v>
      </c>
      <c r="W148" s="122">
        <v>0.18116691730475751</v>
      </c>
      <c r="DA148" s="130" t="s">
        <v>3893</v>
      </c>
    </row>
    <row r="149" spans="1:105" ht="12" customHeight="1" x14ac:dyDescent="0.25">
      <c r="A149" s="97" t="s">
        <v>124</v>
      </c>
      <c r="B149" s="98"/>
      <c r="C149" s="98">
        <v>1.5533005288164677E-2</v>
      </c>
      <c r="D149" s="98">
        <v>6.9369789252512762E-2</v>
      </c>
      <c r="E149" s="98">
        <v>0.13053150948255099</v>
      </c>
      <c r="F149" s="98">
        <v>0.16720773284102641</v>
      </c>
      <c r="G149" s="98">
        <v>0.25589319839591329</v>
      </c>
      <c r="H149" s="98">
        <v>0.12069188471896056</v>
      </c>
      <c r="I149" s="98">
        <v>0.10327388329177446</v>
      </c>
      <c r="J149" s="98">
        <v>1.9272747439078568E-2</v>
      </c>
      <c r="K149" s="98">
        <v>7.3722912378337335E-2</v>
      </c>
      <c r="L149" s="98">
        <v>3.7151977313727991E-2</v>
      </c>
      <c r="M149" s="98">
        <v>1.4211185410635195E-2</v>
      </c>
      <c r="N149" s="98">
        <v>3.9298829797984325E-2</v>
      </c>
      <c r="O149" s="98">
        <v>7.816301390097978E-2</v>
      </c>
      <c r="P149" s="98">
        <v>0.15396353562577414</v>
      </c>
      <c r="Q149" s="98">
        <v>8.9563486136966644E-2</v>
      </c>
      <c r="R149" s="98">
        <v>2.5391481185661435E-2</v>
      </c>
      <c r="S149" s="98">
        <v>5.0043643673205733E-2</v>
      </c>
      <c r="T149" s="98">
        <v>7.3127661713204339E-2</v>
      </c>
      <c r="U149" s="98">
        <v>8.5026407940967844E-2</v>
      </c>
      <c r="V149" s="98">
        <v>0.14525975877939376</v>
      </c>
      <c r="W149" s="98">
        <v>0.18030135996609406</v>
      </c>
      <c r="DA149" s="63" t="s">
        <v>3894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2.3913689532032394E-4</v>
      </c>
      <c r="F150" s="98">
        <v>2.3829627957939936E-4</v>
      </c>
      <c r="G150" s="98">
        <v>8.2627188862970081E-4</v>
      </c>
      <c r="H150" s="98">
        <v>2.1344021076770365E-4</v>
      </c>
      <c r="I150" s="98">
        <v>2.3991532454676012E-4</v>
      </c>
      <c r="J150" s="98">
        <v>2.8494700585332685E-4</v>
      </c>
      <c r="K150" s="98">
        <v>0</v>
      </c>
      <c r="L150" s="98">
        <v>0</v>
      </c>
      <c r="M150" s="98">
        <v>0</v>
      </c>
      <c r="N150" s="98">
        <v>2.5319712698011434E-4</v>
      </c>
      <c r="O150" s="98">
        <v>1.9886042396665573E-4</v>
      </c>
      <c r="P150" s="98">
        <v>6.2877947559917722E-4</v>
      </c>
      <c r="Q150" s="98">
        <v>3.2676082427426852E-4</v>
      </c>
      <c r="R150" s="98">
        <v>0</v>
      </c>
      <c r="S150" s="98">
        <v>0</v>
      </c>
      <c r="T150" s="98">
        <v>1.6023185155218791E-4</v>
      </c>
      <c r="U150" s="98">
        <v>3.2544602818830923E-4</v>
      </c>
      <c r="V150" s="98">
        <v>4.7698122974878702E-4</v>
      </c>
      <c r="W150" s="98">
        <v>8.6555733866343712E-4</v>
      </c>
      <c r="DA150" s="63" t="s">
        <v>3895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2.3913689532032394E-4</v>
      </c>
      <c r="F151" s="101">
        <v>2.3829627957939936E-4</v>
      </c>
      <c r="G151" s="101">
        <v>8.2627188862970081E-4</v>
      </c>
      <c r="H151" s="101">
        <v>2.1344021076770365E-4</v>
      </c>
      <c r="I151" s="101">
        <v>2.3991532454676012E-4</v>
      </c>
      <c r="J151" s="101">
        <v>2.8494700585332685E-4</v>
      </c>
      <c r="K151" s="101">
        <v>0</v>
      </c>
      <c r="L151" s="101">
        <v>0</v>
      </c>
      <c r="M151" s="101">
        <v>0</v>
      </c>
      <c r="N151" s="101">
        <v>2.5319712698011434E-4</v>
      </c>
      <c r="O151" s="101">
        <v>1.9886042396665573E-4</v>
      </c>
      <c r="P151" s="101">
        <v>6.2877947559917722E-4</v>
      </c>
      <c r="Q151" s="101">
        <v>3.2676082427426852E-4</v>
      </c>
      <c r="R151" s="101">
        <v>0</v>
      </c>
      <c r="S151" s="101">
        <v>0</v>
      </c>
      <c r="T151" s="101">
        <v>1.6023185155218791E-4</v>
      </c>
      <c r="U151" s="101">
        <v>3.2544602818830923E-4</v>
      </c>
      <c r="V151" s="101">
        <v>4.7698122974878702E-4</v>
      </c>
      <c r="W151" s="101">
        <v>8.6555733866343712E-4</v>
      </c>
      <c r="DA151" s="131" t="s">
        <v>3896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3897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3898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3899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3900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3901</v>
      </c>
    </row>
    <row r="157" spans="1:105" ht="12" customHeight="1" x14ac:dyDescent="0.25">
      <c r="A157" s="121" t="s">
        <v>54</v>
      </c>
      <c r="B157" s="122"/>
      <c r="C157" s="122">
        <v>3.9039416565120363E-3</v>
      </c>
      <c r="D157" s="122">
        <v>5.3676239607343698E-3</v>
      </c>
      <c r="E157" s="122">
        <v>5.5019837090396198E-3</v>
      </c>
      <c r="F157" s="122">
        <v>5.0729835530453696E-3</v>
      </c>
      <c r="G157" s="122">
        <v>4.7886178643071087E-3</v>
      </c>
      <c r="H157" s="122">
        <v>3.2389592126155684E-3</v>
      </c>
      <c r="I157" s="122">
        <v>2.8261609532615859E-3</v>
      </c>
      <c r="J157" s="122">
        <v>1.7427671466197783E-3</v>
      </c>
      <c r="K157" s="122">
        <v>3.4679939578764383E-3</v>
      </c>
      <c r="L157" s="122">
        <v>1.296867158564678E-3</v>
      </c>
      <c r="M157" s="122">
        <v>4.4988215282079158E-4</v>
      </c>
      <c r="N157" s="122">
        <v>3.8280525591925059E-4</v>
      </c>
      <c r="O157" s="122">
        <v>1.9166754777897059E-3</v>
      </c>
      <c r="P157" s="122">
        <v>9.0032180721283106E-3</v>
      </c>
      <c r="Q157" s="122">
        <v>1.1060720986320306E-2</v>
      </c>
      <c r="R157" s="122">
        <v>6.3290810229196344E-3</v>
      </c>
      <c r="S157" s="122">
        <v>3.0379087587246094E-3</v>
      </c>
      <c r="T157" s="122">
        <v>2.3732595114114826E-3</v>
      </c>
      <c r="U157" s="122">
        <v>3.0318901025283822E-3</v>
      </c>
      <c r="V157" s="122">
        <v>7.4766085055631877E-3</v>
      </c>
      <c r="W157" s="122">
        <v>1.5320863394479294E-2</v>
      </c>
      <c r="DA157" s="130" t="s">
        <v>3902</v>
      </c>
    </row>
    <row r="158" spans="1:105" ht="12" customHeight="1" x14ac:dyDescent="0.25">
      <c r="A158" s="97" t="s">
        <v>50</v>
      </c>
      <c r="B158" s="98"/>
      <c r="C158" s="98">
        <v>3.9039416565120363E-3</v>
      </c>
      <c r="D158" s="98">
        <v>5.3676239607343698E-3</v>
      </c>
      <c r="E158" s="98">
        <v>5.5019837090396198E-3</v>
      </c>
      <c r="F158" s="98">
        <v>5.0729835530453696E-3</v>
      </c>
      <c r="G158" s="98">
        <v>4.7886178643071087E-3</v>
      </c>
      <c r="H158" s="98">
        <v>3.2389592126155684E-3</v>
      </c>
      <c r="I158" s="98">
        <v>2.8261609532615859E-3</v>
      </c>
      <c r="J158" s="98">
        <v>1.7427671466197783E-3</v>
      </c>
      <c r="K158" s="98">
        <v>3.4679939578764383E-3</v>
      </c>
      <c r="L158" s="98">
        <v>1.296867158564678E-3</v>
      </c>
      <c r="M158" s="98">
        <v>4.4988215282079158E-4</v>
      </c>
      <c r="N158" s="98">
        <v>3.8280525591925059E-4</v>
      </c>
      <c r="O158" s="98">
        <v>1.9166754777897059E-3</v>
      </c>
      <c r="P158" s="98">
        <v>9.0032180721283106E-3</v>
      </c>
      <c r="Q158" s="98">
        <v>1.1060720986320306E-2</v>
      </c>
      <c r="R158" s="98">
        <v>6.3290810229196344E-3</v>
      </c>
      <c r="S158" s="98">
        <v>3.0379087587246094E-3</v>
      </c>
      <c r="T158" s="98">
        <v>2.3732595114114826E-3</v>
      </c>
      <c r="U158" s="98">
        <v>3.0318901025283822E-3</v>
      </c>
      <c r="V158" s="98">
        <v>7.4766085055631877E-3</v>
      </c>
      <c r="W158" s="98">
        <v>1.5320863394479294E-2</v>
      </c>
      <c r="DA158" s="63" t="s">
        <v>3903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3904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4.1288724599648205E-2</v>
      </c>
      <c r="D161" s="117">
        <f t="shared" si="54"/>
        <v>8.3894843301800789E-2</v>
      </c>
      <c r="E161" s="117">
        <f t="shared" si="54"/>
        <v>0.10228841351869142</v>
      </c>
      <c r="F161" s="117">
        <f t="shared" si="54"/>
        <v>3.6548045625770881E-2</v>
      </c>
      <c r="G161" s="117">
        <f t="shared" si="54"/>
        <v>9.0094652118727393E-3</v>
      </c>
      <c r="H161" s="117">
        <f t="shared" si="54"/>
        <v>6.8332681012479454E-2</v>
      </c>
      <c r="I161" s="117">
        <f t="shared" si="54"/>
        <v>8.2082309542248724E-2</v>
      </c>
      <c r="J161" s="117">
        <f t="shared" si="54"/>
        <v>2.2219677211287932E-2</v>
      </c>
      <c r="K161" s="117">
        <f t="shared" si="54"/>
        <v>6.248426327985767E-2</v>
      </c>
      <c r="L161" s="117">
        <f t="shared" si="54"/>
        <v>6.1690768975438917E-2</v>
      </c>
      <c r="M161" s="117">
        <f t="shared" si="54"/>
        <v>2.4944637105062322E-2</v>
      </c>
      <c r="N161" s="117">
        <f t="shared" si="54"/>
        <v>6.7752669559924095E-2</v>
      </c>
      <c r="O161" s="117">
        <f t="shared" si="54"/>
        <v>8.1649830748367375E-2</v>
      </c>
      <c r="P161" s="117">
        <f t="shared" si="54"/>
        <v>3.6816791063943019E-2</v>
      </c>
      <c r="Q161" s="117">
        <f t="shared" si="54"/>
        <v>6.4492441910032713E-2</v>
      </c>
      <c r="R161" s="117">
        <f t="shared" ref="R161:V161" si="55">R162+R164+R166+R175</f>
        <v>3.8367496380784606E-2</v>
      </c>
      <c r="S161" s="117">
        <f t="shared" si="55"/>
        <v>7.2128956018215784E-2</v>
      </c>
      <c r="T161" s="117">
        <f t="shared" si="55"/>
        <v>6.5316419981992113E-2</v>
      </c>
      <c r="U161" s="117">
        <f t="shared" si="55"/>
        <v>6.7456834898789383E-2</v>
      </c>
      <c r="V161" s="117">
        <f t="shared" si="55"/>
        <v>6.6471464911395856E-2</v>
      </c>
      <c r="W161" s="117">
        <f t="shared" ref="W161" si="56">W162+W164+W166+W175</f>
        <v>0.11136892111894078</v>
      </c>
      <c r="DA161" s="129" t="s">
        <v>3905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3906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3907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3908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3909</v>
      </c>
    </row>
    <row r="166" spans="1:105" ht="12" customHeight="1" x14ac:dyDescent="0.25">
      <c r="A166" s="121" t="s">
        <v>55</v>
      </c>
      <c r="B166" s="122"/>
      <c r="C166" s="122">
        <v>3.3007636237349945E-2</v>
      </c>
      <c r="D166" s="122">
        <v>7.7778248555847668E-2</v>
      </c>
      <c r="E166" s="122">
        <v>9.8221729907662134E-2</v>
      </c>
      <c r="F166" s="122">
        <v>3.5507433614889783E-2</v>
      </c>
      <c r="G166" s="122">
        <v>8.9006329876839419E-3</v>
      </c>
      <c r="H166" s="122">
        <v>6.6588626051840308E-2</v>
      </c>
      <c r="I166" s="122">
        <v>7.9908339578201357E-2</v>
      </c>
      <c r="J166" s="122">
        <v>2.0360725588226835E-2</v>
      </c>
      <c r="K166" s="122">
        <v>5.9619398705959746E-2</v>
      </c>
      <c r="L166" s="122">
        <v>5.9583359842771313E-2</v>
      </c>
      <c r="M166" s="122">
        <v>2.419483351702767E-2</v>
      </c>
      <c r="N166" s="122">
        <v>6.6987059048085593E-2</v>
      </c>
      <c r="O166" s="122">
        <v>7.9733155270577671E-2</v>
      </c>
      <c r="P166" s="122">
        <v>3.4816075936803394E-2</v>
      </c>
      <c r="Q166" s="122">
        <v>5.7539988718631377E-2</v>
      </c>
      <c r="R166" s="122">
        <v>3.0705977247776624E-2</v>
      </c>
      <c r="S166" s="122">
        <v>6.8131707651472875E-2</v>
      </c>
      <c r="T166" s="122">
        <v>6.3239817909507071E-2</v>
      </c>
      <c r="U166" s="122">
        <v>6.5182917321893102E-2</v>
      </c>
      <c r="V166" s="122">
        <v>6.3246261242329377E-2</v>
      </c>
      <c r="W166" s="122">
        <v>0.10269325148592238</v>
      </c>
      <c r="DA166" s="130" t="s">
        <v>3910</v>
      </c>
    </row>
    <row r="167" spans="1:105" ht="12" customHeight="1" x14ac:dyDescent="0.25">
      <c r="A167" s="97" t="s">
        <v>124</v>
      </c>
      <c r="B167" s="98"/>
      <c r="C167" s="98">
        <v>3.3007636237349945E-2</v>
      </c>
      <c r="D167" s="98">
        <v>7.7778248555847668E-2</v>
      </c>
      <c r="E167" s="98">
        <v>9.8221729907662134E-2</v>
      </c>
      <c r="F167" s="98">
        <v>3.5507433614889783E-2</v>
      </c>
      <c r="G167" s="98">
        <v>8.9006329876839419E-3</v>
      </c>
      <c r="H167" s="98">
        <v>6.6588626051840308E-2</v>
      </c>
      <c r="I167" s="98">
        <v>7.9668424253654599E-2</v>
      </c>
      <c r="J167" s="98">
        <v>2.007577858237351E-2</v>
      </c>
      <c r="K167" s="98">
        <v>5.9619398705959746E-2</v>
      </c>
      <c r="L167" s="98">
        <v>5.9583359842771313E-2</v>
      </c>
      <c r="M167" s="98">
        <v>2.3934628060017171E-2</v>
      </c>
      <c r="N167" s="98">
        <v>6.6733861921105475E-2</v>
      </c>
      <c r="O167" s="98">
        <v>7.9534294846611009E-2</v>
      </c>
      <c r="P167" s="98">
        <v>3.4606482778270338E-2</v>
      </c>
      <c r="Q167" s="98">
        <v>5.7376608306494242E-2</v>
      </c>
      <c r="R167" s="98">
        <v>3.0705977247776624E-2</v>
      </c>
      <c r="S167" s="98">
        <v>6.8131707651472875E-2</v>
      </c>
      <c r="T167" s="98">
        <v>6.3079586057954884E-2</v>
      </c>
      <c r="U167" s="98">
        <v>6.5020194307798942E-2</v>
      </c>
      <c r="V167" s="98">
        <v>6.308726749907978E-2</v>
      </c>
      <c r="W167" s="98">
        <v>0.10226047281659066</v>
      </c>
      <c r="DA167" s="63" t="s">
        <v>3911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2.3991532454676012E-4</v>
      </c>
      <c r="J168" s="98">
        <v>2.8494700585332685E-4</v>
      </c>
      <c r="K168" s="98">
        <v>0</v>
      </c>
      <c r="L168" s="98">
        <v>0</v>
      </c>
      <c r="M168" s="98">
        <v>2.6020545701049841E-4</v>
      </c>
      <c r="N168" s="98">
        <v>2.5319712698011434E-4</v>
      </c>
      <c r="O168" s="98">
        <v>1.9886042396665573E-4</v>
      </c>
      <c r="P168" s="98">
        <v>2.0959315853305907E-4</v>
      </c>
      <c r="Q168" s="98">
        <v>1.6338041213713426E-4</v>
      </c>
      <c r="R168" s="98">
        <v>0</v>
      </c>
      <c r="S168" s="98">
        <v>0</v>
      </c>
      <c r="T168" s="98">
        <v>1.6023185155218791E-4</v>
      </c>
      <c r="U168" s="98">
        <v>1.6272301409415462E-4</v>
      </c>
      <c r="V168" s="98">
        <v>1.5899374324959565E-4</v>
      </c>
      <c r="W168" s="98">
        <v>4.3277866933171856E-4</v>
      </c>
      <c r="DA168" s="63" t="s">
        <v>3912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2.3991532454676012E-4</v>
      </c>
      <c r="J169" s="101">
        <v>2.8494700585332685E-4</v>
      </c>
      <c r="K169" s="101">
        <v>0</v>
      </c>
      <c r="L169" s="101">
        <v>0</v>
      </c>
      <c r="M169" s="101">
        <v>2.6020545701049841E-4</v>
      </c>
      <c r="N169" s="101">
        <v>2.5319712698011434E-4</v>
      </c>
      <c r="O169" s="101">
        <v>1.9886042396665573E-4</v>
      </c>
      <c r="P169" s="101">
        <v>2.0959315853305907E-4</v>
      </c>
      <c r="Q169" s="101">
        <v>1.6338041213713426E-4</v>
      </c>
      <c r="R169" s="101">
        <v>0</v>
      </c>
      <c r="S169" s="101">
        <v>0</v>
      </c>
      <c r="T169" s="101">
        <v>1.6023185155218791E-4</v>
      </c>
      <c r="U169" s="101">
        <v>1.6272301409415462E-4</v>
      </c>
      <c r="V169" s="101">
        <v>1.5899374324959565E-4</v>
      </c>
      <c r="W169" s="101">
        <v>4.3277866933171856E-4</v>
      </c>
      <c r="DA169" s="131" t="s">
        <v>3913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3914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3915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3916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3917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3918</v>
      </c>
    </row>
    <row r="175" spans="1:105" ht="12" customHeight="1" x14ac:dyDescent="0.25">
      <c r="A175" s="121" t="s">
        <v>54</v>
      </c>
      <c r="B175" s="122"/>
      <c r="C175" s="122">
        <v>8.2810883622982615E-3</v>
      </c>
      <c r="D175" s="122">
        <v>6.1165947459531191E-3</v>
      </c>
      <c r="E175" s="122">
        <v>4.0666836110292842E-3</v>
      </c>
      <c r="F175" s="122">
        <v>1.0406120108811014E-3</v>
      </c>
      <c r="G175" s="122">
        <v>1.0883222418879794E-4</v>
      </c>
      <c r="H175" s="122">
        <v>1.7440549606391525E-3</v>
      </c>
      <c r="I175" s="122">
        <v>2.1739699640473736E-3</v>
      </c>
      <c r="J175" s="122">
        <v>1.8589516230610968E-3</v>
      </c>
      <c r="K175" s="122">
        <v>2.864864573897927E-3</v>
      </c>
      <c r="L175" s="122">
        <v>2.1074091326676019E-3</v>
      </c>
      <c r="M175" s="122">
        <v>7.498035880346526E-4</v>
      </c>
      <c r="N175" s="122">
        <v>7.6561051183850117E-4</v>
      </c>
      <c r="O175" s="122">
        <v>1.9166754777897059E-3</v>
      </c>
      <c r="P175" s="122">
        <v>2.0007151271396249E-3</v>
      </c>
      <c r="Q175" s="122">
        <v>6.9524531914013348E-3</v>
      </c>
      <c r="R175" s="122">
        <v>7.6615191330079791E-3</v>
      </c>
      <c r="S175" s="122">
        <v>3.997248366742907E-3</v>
      </c>
      <c r="T175" s="122">
        <v>2.0766020724850474E-3</v>
      </c>
      <c r="U175" s="122">
        <v>2.2739175768962871E-3</v>
      </c>
      <c r="V175" s="122">
        <v>3.2252036690664731E-3</v>
      </c>
      <c r="W175" s="122">
        <v>8.6756696330183933E-3</v>
      </c>
      <c r="DA175" s="130" t="s">
        <v>3919</v>
      </c>
    </row>
    <row r="176" spans="1:105" ht="12" customHeight="1" x14ac:dyDescent="0.25">
      <c r="A176" s="97" t="s">
        <v>50</v>
      </c>
      <c r="B176" s="98"/>
      <c r="C176" s="98">
        <v>8.2810883622982615E-3</v>
      </c>
      <c r="D176" s="98">
        <v>6.1165947459531191E-3</v>
      </c>
      <c r="E176" s="98">
        <v>4.0666836110292842E-3</v>
      </c>
      <c r="F176" s="98">
        <v>1.0406120108811014E-3</v>
      </c>
      <c r="G176" s="98">
        <v>1.0883222418879794E-4</v>
      </c>
      <c r="H176" s="98">
        <v>1.7440549606391525E-3</v>
      </c>
      <c r="I176" s="98">
        <v>2.1739699640473736E-3</v>
      </c>
      <c r="J176" s="98">
        <v>1.8589516230610968E-3</v>
      </c>
      <c r="K176" s="98">
        <v>2.864864573897927E-3</v>
      </c>
      <c r="L176" s="98">
        <v>2.1074091326676019E-3</v>
      </c>
      <c r="M176" s="98">
        <v>7.498035880346526E-4</v>
      </c>
      <c r="N176" s="98">
        <v>7.6561051183850117E-4</v>
      </c>
      <c r="O176" s="98">
        <v>1.9166754777897059E-3</v>
      </c>
      <c r="P176" s="98">
        <v>2.0007151271396249E-3</v>
      </c>
      <c r="Q176" s="98">
        <v>6.9524531914013348E-3</v>
      </c>
      <c r="R176" s="98">
        <v>7.6615191330079791E-3</v>
      </c>
      <c r="S176" s="98">
        <v>3.997248366742907E-3</v>
      </c>
      <c r="T176" s="98">
        <v>2.0766020724850474E-3</v>
      </c>
      <c r="U176" s="98">
        <v>2.2739175768962871E-3</v>
      </c>
      <c r="V176" s="98">
        <v>3.2252036690664731E-3</v>
      </c>
      <c r="W176" s="98">
        <v>8.6756696330183933E-3</v>
      </c>
      <c r="DA176" s="63" t="s">
        <v>3920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3921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18714.500681747115</v>
      </c>
      <c r="M3" s="117">
        <f t="shared" si="0"/>
        <v>14152.774261367427</v>
      </c>
      <c r="N3" s="117">
        <f t="shared" si="0"/>
        <v>15874.812491893892</v>
      </c>
      <c r="O3" s="117">
        <f t="shared" si="0"/>
        <v>16158.858889564592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3923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15246.979948998565</v>
      </c>
      <c r="M4" s="122">
        <f t="shared" si="3"/>
        <v>10867.197941064334</v>
      </c>
      <c r="N4" s="122">
        <f t="shared" si="3"/>
        <v>12676.404924903307</v>
      </c>
      <c r="O4" s="122">
        <f t="shared" si="3"/>
        <v>12885.060726724416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3924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15153.751561577064</v>
      </c>
      <c r="M5" s="98">
        <v>10800.792081120471</v>
      </c>
      <c r="N5" s="98">
        <v>12598.964973123342</v>
      </c>
      <c r="O5" s="98">
        <v>12806.416837431541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3925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93.228387421501409</v>
      </c>
      <c r="M6" s="98">
        <v>66.405859943862566</v>
      </c>
      <c r="N6" s="98">
        <v>77.439951779964431</v>
      </c>
      <c r="O6" s="98">
        <v>78.64388929287405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3926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1.6609466301771043</v>
      </c>
      <c r="M7" s="122">
        <f t="shared" si="6"/>
        <v>1.3881264113459355</v>
      </c>
      <c r="N7" s="122">
        <f t="shared" si="6"/>
        <v>0.90255349137568153</v>
      </c>
      <c r="O7" s="122">
        <f t="shared" si="6"/>
        <v>1.8377244604811112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3927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0</v>
      </c>
      <c r="D8" s="98">
        <f>IF(RES_hhdet_in_fec!D8=0,0,RES_hhdet_in_fec!D8*1000*11630/RES_hhdet_in_new!D5)</f>
        <v>0</v>
      </c>
      <c r="E8" s="98">
        <f>IF(RES_hhdet_in_fec!E8=0,0,RES_hhdet_in_fec!E8*1000*11630/RES_hhdet_in_new!E5)</f>
        <v>0</v>
      </c>
      <c r="F8" s="98">
        <f>IF(RES_hhdet_in_fec!F8=0,0,RES_hhdet_in_fec!F8*1000*11630/RES_hhdet_in_new!F5)</f>
        <v>0</v>
      </c>
      <c r="G8" s="98">
        <f>IF(RES_hhdet_in_fec!G8=0,0,RES_hhdet_in_fec!G8*1000*11630/RES_hhdet_in_new!G5)</f>
        <v>0</v>
      </c>
      <c r="H8" s="98">
        <f>IF(RES_hhdet_in_fec!H8=0,0,RES_hhdet_in_fec!H8*1000*11630/RES_hhdet_in_new!H5)</f>
        <v>0</v>
      </c>
      <c r="I8" s="98">
        <f>IF(RES_hhdet_in_fec!I8=0,0,RES_hhdet_in_fec!I8*1000*11630/RES_hhdet_in_new!I5)</f>
        <v>0</v>
      </c>
      <c r="J8" s="98">
        <f>IF(RES_hhdet_in_fec!J8=0,0,RES_hhdet_in_fec!J8*1000*11630/RES_hhdet_in_new!J5)</f>
        <v>0</v>
      </c>
      <c r="K8" s="98">
        <f>IF(RES_hhdet_in_fec!K8=0,0,RES_hhdet_in_fec!K8*1000*11630/RES_hhdet_in_new!K5)</f>
        <v>0</v>
      </c>
      <c r="L8" s="98">
        <f>IF(RES_hhdet_in_fec!L8=0,0,RES_hhdet_in_fec!L8*1000*11630/RES_hhdet_in_new!L5)</f>
        <v>1.6609466301771043</v>
      </c>
      <c r="M8" s="98">
        <f>IF(RES_hhdet_in_fec!M8=0,0,RES_hhdet_in_fec!M8*1000*11630/RES_hhdet_in_new!M5)</f>
        <v>1.3881264113459355</v>
      </c>
      <c r="N8" s="98">
        <f>IF(RES_hhdet_in_fec!N8=0,0,RES_hhdet_in_fec!N8*1000*11630/RES_hhdet_in_new!N5)</f>
        <v>0.90255349137568153</v>
      </c>
      <c r="O8" s="98">
        <f>IF(RES_hhdet_in_fec!O8=0,0,RES_hhdet_in_fec!O8*1000*11630/RES_hhdet_in_new!O5)</f>
        <v>1.8377244604811112</v>
      </c>
      <c r="P8" s="98">
        <f>IF(RES_hhdet_in_fec!P8=0,0,RES_hhdet_in_fec!P8*1000*11630/RES_hhdet_in_new!P5)</f>
        <v>0</v>
      </c>
      <c r="Q8" s="98">
        <f>IF(RES_hhdet_in_fec!Q8=0,0,RES_hhdet_in_fec!Q8*1000*11630/RES_hhdet_in_new!Q5)</f>
        <v>0</v>
      </c>
      <c r="R8" s="98">
        <f>IF(RES_hhdet_in_fec!R8=0,0,RES_hhdet_in_fec!R8*1000*11630/RES_hhdet_in_new!R5)</f>
        <v>0</v>
      </c>
      <c r="S8" s="98">
        <f>IF(RES_hhdet_in_fec!S8=0,0,RES_hhdet_in_fec!S8*1000*11630/RES_hhdet_in_new!S5)</f>
        <v>0</v>
      </c>
      <c r="T8" s="98">
        <f>IF(RES_hhdet_in_fec!T8=0,0,RES_hhdet_in_fec!T8*1000*11630/RES_hhdet_in_new!T5)</f>
        <v>0</v>
      </c>
      <c r="U8" s="98">
        <f>IF(RES_hhdet_in_fec!U8=0,0,RES_hhdet_in_fec!U8*1000*11630/RES_hhdet_in_new!U5)</f>
        <v>0</v>
      </c>
      <c r="V8" s="98">
        <f>IF(RES_hhdet_in_fec!V8=0,0,RES_hhdet_in_fec!V8*1000*11630/RES_hhdet_in_new!V5)</f>
        <v>0</v>
      </c>
      <c r="W8" s="98">
        <f>IF(RES_hhdet_in_fec!W8=0,0,RES_hhdet_in_fec!W8*1000*11630/RES_hhdet_in_new!W5)</f>
        <v>0</v>
      </c>
      <c r="DA8" s="63" t="s">
        <v>3928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2935.2837904221651</v>
      </c>
      <c r="M9" s="122">
        <v>2760.0651060861865</v>
      </c>
      <c r="N9" s="122">
        <v>2666.0221898685459</v>
      </c>
      <c r="O9" s="122">
        <v>2758.5675257049529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3929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3116.9790616074006</v>
      </c>
      <c r="M10" s="98">
        <v>2815.5639469980247</v>
      </c>
      <c r="N10" s="98">
        <v>2199.06698092946</v>
      </c>
      <c r="O10" s="98">
        <v>2770.0011933677883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3930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3085.8456771993465</v>
      </c>
      <c r="M11" s="98">
        <v>3292.6445099292851</v>
      </c>
      <c r="N11" s="98">
        <v>3264.163385626649</v>
      </c>
      <c r="O11" s="98">
        <v>3018.3151647103891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3931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3932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3933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3934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3063.8783540755849</v>
      </c>
      <c r="M15" s="101">
        <v>2974.1198631294787</v>
      </c>
      <c r="N15" s="101">
        <v>3042.9684651401462</v>
      </c>
      <c r="O15" s="101">
        <v>3037.2338930286924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3935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2463.6545253121667</v>
      </c>
      <c r="M16" s="104">
        <v>2422.4700109894738</v>
      </c>
      <c r="N16" s="104">
        <v>2485.2596684663918</v>
      </c>
      <c r="O16" s="104">
        <v>2458.1984781733017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3936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978.22125980806823</v>
      </c>
      <c r="M17" s="98">
        <v>1034.5703836689793</v>
      </c>
      <c r="N17" s="98">
        <v>1041.8793018673821</v>
      </c>
      <c r="O17" s="98">
        <v>892.2404371514624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3937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1485.4332655040987</v>
      </c>
      <c r="M18" s="98">
        <v>1387.8996273204943</v>
      </c>
      <c r="N18" s="98">
        <v>1443.3803665990101</v>
      </c>
      <c r="O18" s="98">
        <v>1565.9580410218396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3938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530.57599569620572</v>
      </c>
      <c r="M19" s="122">
        <v>524.12308780556214</v>
      </c>
      <c r="N19" s="122">
        <v>531.48282363066392</v>
      </c>
      <c r="O19" s="122">
        <v>513.39291267474084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3939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653.0627721294419</v>
      </c>
      <c r="M20" s="98">
        <v>705.72649892082825</v>
      </c>
      <c r="N20" s="98">
        <v>750.85558488835386</v>
      </c>
      <c r="O20" s="98">
        <v>671.23799629069106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3940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713.63089813604824</v>
      </c>
      <c r="M21" s="98">
        <v>660.15459414919223</v>
      </c>
      <c r="N21" s="98">
        <v>561.72632493873709</v>
      </c>
      <c r="O21" s="98">
        <v>562.50380870743254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3941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519.83799091746062</v>
      </c>
      <c r="M22" s="33">
        <v>511.60827932796269</v>
      </c>
      <c r="N22" s="33">
        <v>524.69108099466314</v>
      </c>
      <c r="O22" s="33">
        <v>510.01619435520882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3942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20840.875035490495</v>
      </c>
      <c r="F24" s="117">
        <f t="shared" si="7"/>
        <v>19252.444597035337</v>
      </c>
      <c r="G24" s="117">
        <f t="shared" si="7"/>
        <v>20566.572862401204</v>
      </c>
      <c r="H24" s="117">
        <f t="shared" si="7"/>
        <v>19460.654175773579</v>
      </c>
      <c r="I24" s="117">
        <f t="shared" si="7"/>
        <v>18812.490817834809</v>
      </c>
      <c r="J24" s="117">
        <f t="shared" si="7"/>
        <v>19010.825917513637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15503.564654310312</v>
      </c>
      <c r="O24" s="117">
        <f t="shared" si="7"/>
        <v>18567.847236233676</v>
      </c>
      <c r="P24" s="117">
        <f t="shared" si="7"/>
        <v>13801.78003357307</v>
      </c>
      <c r="Q24" s="117">
        <f t="shared" si="7"/>
        <v>11627.178401581061</v>
      </c>
      <c r="R24" s="117">
        <f t="shared" ref="R24:V24" si="8">R25+R28+R30+R39</f>
        <v>12908.186956719328</v>
      </c>
      <c r="S24" s="117">
        <f t="shared" si="8"/>
        <v>14552.743285897444</v>
      </c>
      <c r="T24" s="117">
        <f t="shared" si="8"/>
        <v>13105.127005862647</v>
      </c>
      <c r="U24" s="117">
        <f t="shared" si="8"/>
        <v>11613.481796410959</v>
      </c>
      <c r="V24" s="117">
        <f t="shared" si="8"/>
        <v>11835.827935512569</v>
      </c>
      <c r="W24" s="117">
        <f t="shared" ref="W24" si="9">W25+W28+W30+W39</f>
        <v>15472.275065450684</v>
      </c>
      <c r="DA24" s="129" t="s">
        <v>3943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17736.399327509338</v>
      </c>
      <c r="F25" s="122">
        <f t="shared" si="10"/>
        <v>16154.613754919112</v>
      </c>
      <c r="G25" s="122">
        <f t="shared" si="10"/>
        <v>17770.571403944228</v>
      </c>
      <c r="H25" s="122">
        <f t="shared" si="10"/>
        <v>16507.458338236302</v>
      </c>
      <c r="I25" s="122">
        <f t="shared" si="10"/>
        <v>15831.64034011396</v>
      </c>
      <c r="J25" s="122">
        <f t="shared" si="10"/>
        <v>16079.094163304655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12199.0956563852</v>
      </c>
      <c r="O25" s="122">
        <f t="shared" si="10"/>
        <v>15301.757836896897</v>
      </c>
      <c r="P25" s="122">
        <f t="shared" si="10"/>
        <v>10558.551863539737</v>
      </c>
      <c r="Q25" s="122">
        <f t="shared" si="10"/>
        <v>8477.9327712218601</v>
      </c>
      <c r="R25" s="122">
        <f t="shared" ref="R25:V25" si="11">SUM(R26:R27)</f>
        <v>9825.1049506179097</v>
      </c>
      <c r="S25" s="122">
        <f t="shared" si="11"/>
        <v>11590.862745291246</v>
      </c>
      <c r="T25" s="122">
        <f t="shared" si="11"/>
        <v>10213.710755728371</v>
      </c>
      <c r="U25" s="122">
        <f t="shared" si="11"/>
        <v>8698.1354989348965</v>
      </c>
      <c r="V25" s="122">
        <f t="shared" si="11"/>
        <v>8988.4566067157866</v>
      </c>
      <c r="W25" s="122">
        <f t="shared" ref="W25" si="12">SUM(W26:W27)</f>
        <v>12239.848498728477</v>
      </c>
      <c r="DA25" s="130" t="s">
        <v>3944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17471.217517206227</v>
      </c>
      <c r="F26" s="98">
        <v>15918.271791084788</v>
      </c>
      <c r="G26" s="98">
        <v>17538.602066454983</v>
      </c>
      <c r="H26" s="98">
        <v>16288.484459646928</v>
      </c>
      <c r="I26" s="98">
        <v>15626.751749270858</v>
      </c>
      <c r="J26" s="98">
        <v>15871.325253108376</v>
      </c>
      <c r="K26" s="98">
        <v>0</v>
      </c>
      <c r="L26" s="98">
        <v>0</v>
      </c>
      <c r="M26" s="98">
        <v>0</v>
      </c>
      <c r="N26" s="98">
        <v>12035.785267894571</v>
      </c>
      <c r="O26" s="98">
        <v>15091.257317272528</v>
      </c>
      <c r="P26" s="98">
        <v>10408.553136761602</v>
      </c>
      <c r="Q26" s="98">
        <v>8354.5159788136334</v>
      </c>
      <c r="R26" s="98">
        <v>9680.6924155613706</v>
      </c>
      <c r="S26" s="98">
        <v>11419.477708763374</v>
      </c>
      <c r="T26" s="98">
        <v>10062.099020714692</v>
      </c>
      <c r="U26" s="98">
        <v>8568.6177731131465</v>
      </c>
      <c r="V26" s="98">
        <v>8854.1830699444363</v>
      </c>
      <c r="W26" s="98">
        <v>12056.545585922351</v>
      </c>
      <c r="DA26" s="63" t="s">
        <v>3945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265.18181030311081</v>
      </c>
      <c r="F27" s="98">
        <v>236.34196383432334</v>
      </c>
      <c r="G27" s="98">
        <v>231.9693374892461</v>
      </c>
      <c r="H27" s="98">
        <v>218.9738785893739</v>
      </c>
      <c r="I27" s="98">
        <v>204.88859084310178</v>
      </c>
      <c r="J27" s="98">
        <v>207.768910196278</v>
      </c>
      <c r="K27" s="98">
        <v>0</v>
      </c>
      <c r="L27" s="98">
        <v>0</v>
      </c>
      <c r="M27" s="98">
        <v>0</v>
      </c>
      <c r="N27" s="98">
        <v>163.31038849062787</v>
      </c>
      <c r="O27" s="98">
        <v>210.50051962436933</v>
      </c>
      <c r="P27" s="98">
        <v>149.99872677813349</v>
      </c>
      <c r="Q27" s="98">
        <v>123.41679240822691</v>
      </c>
      <c r="R27" s="98">
        <v>144.41253505653859</v>
      </c>
      <c r="S27" s="98">
        <v>171.3850365278723</v>
      </c>
      <c r="T27" s="98">
        <v>151.61173501368</v>
      </c>
      <c r="U27" s="98">
        <v>129.51772582174962</v>
      </c>
      <c r="V27" s="98">
        <v>134.27353677135119</v>
      </c>
      <c r="W27" s="98">
        <v>183.30291280612565</v>
      </c>
      <c r="DA27" s="63" t="s">
        <v>3946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2.4255376047373307</v>
      </c>
      <c r="F28" s="122">
        <f t="shared" si="13"/>
        <v>1.9661967782088055</v>
      </c>
      <c r="G28" s="122">
        <f t="shared" si="13"/>
        <v>1.7342464943662839</v>
      </c>
      <c r="H28" s="122">
        <f t="shared" si="13"/>
        <v>2.2286158227488966</v>
      </c>
      <c r="I28" s="122">
        <f t="shared" si="13"/>
        <v>2.2671257589690321</v>
      </c>
      <c r="J28" s="122">
        <f t="shared" si="13"/>
        <v>1.4630539495374237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0.93796758576822514</v>
      </c>
      <c r="O28" s="122">
        <f t="shared" si="13"/>
        <v>1.9408549814170055</v>
      </c>
      <c r="P28" s="122">
        <f t="shared" si="13"/>
        <v>0.32986610963395502</v>
      </c>
      <c r="Q28" s="122">
        <f t="shared" si="13"/>
        <v>0.7802183410414385</v>
      </c>
      <c r="R28" s="122">
        <f t="shared" si="13"/>
        <v>0.8997838809159987</v>
      </c>
      <c r="S28" s="122">
        <f t="shared" si="13"/>
        <v>2.1816507246134935</v>
      </c>
      <c r="T28" s="122">
        <f t="shared" si="13"/>
        <v>1.3951110222370116</v>
      </c>
      <c r="U28" s="122">
        <f t="shared" si="13"/>
        <v>2.1480601376627706</v>
      </c>
      <c r="V28" s="122">
        <f t="shared" si="13"/>
        <v>2.6855195282861781</v>
      </c>
      <c r="W28" s="122">
        <f t="shared" si="13"/>
        <v>2.2479109770906502</v>
      </c>
      <c r="DA28" s="130" t="s">
        <v>3947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0</v>
      </c>
      <c r="D29" s="98">
        <f>IF(RES_hhdet_in_fec!D29=0,0,RES_hhdet_in_fec!D29*1000*11630/RES_hhdet_in_new!D26)</f>
        <v>0</v>
      </c>
      <c r="E29" s="98">
        <f>IF(RES_hhdet_in_fec!E29=0,0,RES_hhdet_in_fec!E29*1000*11630/RES_hhdet_in_new!E26)</f>
        <v>2.4255376047373307</v>
      </c>
      <c r="F29" s="98">
        <f>IF(RES_hhdet_in_fec!F29=0,0,RES_hhdet_in_fec!F29*1000*11630/RES_hhdet_in_new!F26)</f>
        <v>1.9661967782088055</v>
      </c>
      <c r="G29" s="98">
        <f>IF(RES_hhdet_in_fec!G29=0,0,RES_hhdet_in_fec!G29*1000*11630/RES_hhdet_in_new!G26)</f>
        <v>1.7342464943662839</v>
      </c>
      <c r="H29" s="98">
        <f>IF(RES_hhdet_in_fec!H29=0,0,RES_hhdet_in_fec!H29*1000*11630/RES_hhdet_in_new!H26)</f>
        <v>2.2286158227488966</v>
      </c>
      <c r="I29" s="98">
        <f>IF(RES_hhdet_in_fec!I29=0,0,RES_hhdet_in_fec!I29*1000*11630/RES_hhdet_in_new!I26)</f>
        <v>2.2671257589690321</v>
      </c>
      <c r="J29" s="98">
        <f>IF(RES_hhdet_in_fec!J29=0,0,RES_hhdet_in_fec!J29*1000*11630/RES_hhdet_in_new!J26)</f>
        <v>1.4630539495374237</v>
      </c>
      <c r="K29" s="98">
        <f>IF(RES_hhdet_in_fec!K29=0,0,RES_hhdet_in_fec!K29*1000*11630/RES_hhdet_in_new!K26)</f>
        <v>0</v>
      </c>
      <c r="L29" s="98">
        <f>IF(RES_hhdet_in_fec!L29=0,0,RES_hhdet_in_fec!L29*1000*11630/RES_hhdet_in_new!L26)</f>
        <v>0</v>
      </c>
      <c r="M29" s="98">
        <f>IF(RES_hhdet_in_fec!M29=0,0,RES_hhdet_in_fec!M29*1000*11630/RES_hhdet_in_new!M26)</f>
        <v>0</v>
      </c>
      <c r="N29" s="98">
        <f>IF(RES_hhdet_in_fec!N29=0,0,RES_hhdet_in_fec!N29*1000*11630/RES_hhdet_in_new!N26)</f>
        <v>0.93796758576822514</v>
      </c>
      <c r="O29" s="98">
        <f>IF(RES_hhdet_in_fec!O29=0,0,RES_hhdet_in_fec!O29*1000*11630/RES_hhdet_in_new!O26)</f>
        <v>1.9408549814170055</v>
      </c>
      <c r="P29" s="98">
        <f>IF(RES_hhdet_in_fec!P29=0,0,RES_hhdet_in_fec!P29*1000*11630/RES_hhdet_in_new!P26)</f>
        <v>0.32986610963395502</v>
      </c>
      <c r="Q29" s="98">
        <f>IF(RES_hhdet_in_fec!Q29=0,0,RES_hhdet_in_fec!Q29*1000*11630/RES_hhdet_in_new!Q26)</f>
        <v>0.7802183410414385</v>
      </c>
      <c r="R29" s="98">
        <f>IF(RES_hhdet_in_fec!R29=0,0,RES_hhdet_in_fec!R29*1000*11630/RES_hhdet_in_new!R26)</f>
        <v>0.8997838809159987</v>
      </c>
      <c r="S29" s="98">
        <f>IF(RES_hhdet_in_fec!S29=0,0,RES_hhdet_in_fec!S29*1000*11630/RES_hhdet_in_new!S26)</f>
        <v>2.1816507246134935</v>
      </c>
      <c r="T29" s="98">
        <f>IF(RES_hhdet_in_fec!T29=0,0,RES_hhdet_in_fec!T29*1000*11630/RES_hhdet_in_new!T26)</f>
        <v>1.3951110222370116</v>
      </c>
      <c r="U29" s="98">
        <f>IF(RES_hhdet_in_fec!U29=0,0,RES_hhdet_in_fec!U29*1000*11630/RES_hhdet_in_new!U26)</f>
        <v>2.1480601376627706</v>
      </c>
      <c r="V29" s="98">
        <f>IF(RES_hhdet_in_fec!V29=0,0,RES_hhdet_in_fec!V29*1000*11630/RES_hhdet_in_new!V26)</f>
        <v>2.6855195282861781</v>
      </c>
      <c r="W29" s="98">
        <f>IF(RES_hhdet_in_fec!W29=0,0,RES_hhdet_in_fec!W29*1000*11630/RES_hhdet_in_new!W26)</f>
        <v>2.2479109770906502</v>
      </c>
      <c r="DA29" s="63" t="s">
        <v>3948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2669.6676204536343</v>
      </c>
      <c r="F30" s="122">
        <v>2635.3046601889487</v>
      </c>
      <c r="G30" s="122">
        <v>2421.1597629723055</v>
      </c>
      <c r="H30" s="122">
        <v>2516.8788630900972</v>
      </c>
      <c r="I30" s="122">
        <v>2600.251920781991</v>
      </c>
      <c r="J30" s="122">
        <v>2521.6590850641373</v>
      </c>
      <c r="K30" s="122">
        <v>0</v>
      </c>
      <c r="L30" s="122">
        <v>0</v>
      </c>
      <c r="M30" s="122">
        <v>0</v>
      </c>
      <c r="N30" s="122">
        <v>2778.83994934468</v>
      </c>
      <c r="O30" s="122">
        <v>2753.9823853877183</v>
      </c>
      <c r="P30" s="122">
        <v>2714.9878373703541</v>
      </c>
      <c r="Q30" s="122">
        <v>2644.4628333312016</v>
      </c>
      <c r="R30" s="122">
        <v>2573.156611847096</v>
      </c>
      <c r="S30" s="122">
        <v>2457.3165146873826</v>
      </c>
      <c r="T30" s="122">
        <v>2400.8508077049682</v>
      </c>
      <c r="U30" s="122">
        <v>2419.85763892149</v>
      </c>
      <c r="V30" s="122">
        <v>2365.3596004521851</v>
      </c>
      <c r="W30" s="122">
        <v>2689.3793840081817</v>
      </c>
      <c r="DA30" s="130" t="s">
        <v>3949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2844.6715596838221</v>
      </c>
      <c r="F31" s="98">
        <v>2842.0043233355568</v>
      </c>
      <c r="G31" s="98">
        <v>3265.1849605578814</v>
      </c>
      <c r="H31" s="98">
        <v>3053.4932266831147</v>
      </c>
      <c r="I31" s="98">
        <v>3247.3613089507226</v>
      </c>
      <c r="J31" s="98">
        <v>3535.0904353536735</v>
      </c>
      <c r="K31" s="98">
        <v>0</v>
      </c>
      <c r="L31" s="98">
        <v>0</v>
      </c>
      <c r="M31" s="98">
        <v>0</v>
      </c>
      <c r="N31" s="98">
        <v>3264.163385626649</v>
      </c>
      <c r="O31" s="98">
        <v>3018.3151647103896</v>
      </c>
      <c r="P31" s="98">
        <v>3109.0629977854605</v>
      </c>
      <c r="Q31" s="98">
        <v>3080.2726511932201</v>
      </c>
      <c r="R31" s="98">
        <v>2599.4874205724714</v>
      </c>
      <c r="S31" s="98">
        <v>2654.2325494903935</v>
      </c>
      <c r="T31" s="98">
        <v>2457.4151491972007</v>
      </c>
      <c r="U31" s="98">
        <v>2446.4173114849177</v>
      </c>
      <c r="V31" s="98">
        <v>2333.7960249792382</v>
      </c>
      <c r="W31" s="98">
        <v>2961.6405552482906</v>
      </c>
      <c r="DA31" s="63" t="s">
        <v>3950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2507.8160439033741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3951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1212.4668201997131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3952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1295.3492237036608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3953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2843.3198847351155</v>
      </c>
      <c r="F35" s="101">
        <v>2852.9020048016682</v>
      </c>
      <c r="G35" s="101">
        <v>2645.6812951967108</v>
      </c>
      <c r="H35" s="101">
        <v>2757.5095075262966</v>
      </c>
      <c r="I35" s="101">
        <v>2769.3039842819944</v>
      </c>
      <c r="J35" s="101">
        <v>2753.4249853433344</v>
      </c>
      <c r="K35" s="101">
        <v>0</v>
      </c>
      <c r="L35" s="101">
        <v>0</v>
      </c>
      <c r="M35" s="101">
        <v>0</v>
      </c>
      <c r="N35" s="101">
        <v>3042.9684651401462</v>
      </c>
      <c r="O35" s="101">
        <v>3037.2338930286919</v>
      </c>
      <c r="P35" s="101">
        <v>2938.2485974227448</v>
      </c>
      <c r="Q35" s="101">
        <v>2883.4057281033538</v>
      </c>
      <c r="R35" s="101">
        <v>2837.7101033020917</v>
      </c>
      <c r="S35" s="101">
        <v>2718.5937320107632</v>
      </c>
      <c r="T35" s="101">
        <v>2573.3382151706037</v>
      </c>
      <c r="U35" s="101">
        <v>2612.0820321890701</v>
      </c>
      <c r="V35" s="101">
        <v>2538.2548761417925</v>
      </c>
      <c r="W35" s="101">
        <v>2863.6712704764218</v>
      </c>
      <c r="DA35" s="131" t="s">
        <v>3954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2309.3998371328798</v>
      </c>
      <c r="F36" s="104">
        <v>2319.2279466299624</v>
      </c>
      <c r="G36" s="104">
        <v>2153.7953526911601</v>
      </c>
      <c r="H36" s="104">
        <v>2196.2038604494737</v>
      </c>
      <c r="I36" s="104">
        <v>2221.0992639455881</v>
      </c>
      <c r="J36" s="104">
        <v>2234.0152468588262</v>
      </c>
      <c r="K36" s="104">
        <v>0</v>
      </c>
      <c r="L36" s="104">
        <v>0</v>
      </c>
      <c r="M36" s="104">
        <v>0</v>
      </c>
      <c r="N36" s="104">
        <v>2485.2596684663922</v>
      </c>
      <c r="O36" s="104">
        <v>2458.1984781733013</v>
      </c>
      <c r="P36" s="104">
        <v>2402.6083496703222</v>
      </c>
      <c r="Q36" s="104">
        <v>2334.422095893301</v>
      </c>
      <c r="R36" s="104">
        <v>2301.2252647829478</v>
      </c>
      <c r="S36" s="104">
        <v>2250.3736183330748</v>
      </c>
      <c r="T36" s="104">
        <v>2165.6063803997245</v>
      </c>
      <c r="U36" s="104">
        <v>2217.4465950644999</v>
      </c>
      <c r="V36" s="104">
        <v>2171.1185026278936</v>
      </c>
      <c r="W36" s="104">
        <v>2467.8557828567796</v>
      </c>
      <c r="DA36" s="132" t="s">
        <v>3955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1054.3997203118618</v>
      </c>
      <c r="F37" s="98">
        <v>1056.2042657306154</v>
      </c>
      <c r="G37" s="98">
        <v>980.677164589879</v>
      </c>
      <c r="H37" s="98">
        <v>850.04397396956983</v>
      </c>
      <c r="I37" s="98">
        <v>899.89366942601009</v>
      </c>
      <c r="J37" s="98">
        <v>972.84642075895988</v>
      </c>
      <c r="K37" s="98">
        <v>0</v>
      </c>
      <c r="L37" s="98">
        <v>0</v>
      </c>
      <c r="M37" s="98">
        <v>0</v>
      </c>
      <c r="N37" s="98">
        <v>1041.8793018673821</v>
      </c>
      <c r="O37" s="98">
        <v>892.24043715146229</v>
      </c>
      <c r="P37" s="98">
        <v>871.94560505863672</v>
      </c>
      <c r="Q37" s="98">
        <v>674.28243045574641</v>
      </c>
      <c r="R37" s="98">
        <v>599.51615981601242</v>
      </c>
      <c r="S37" s="98">
        <v>680.53787983025632</v>
      </c>
      <c r="T37" s="98">
        <v>741.17708755818876</v>
      </c>
      <c r="U37" s="98">
        <v>777.37249724394053</v>
      </c>
      <c r="V37" s="98">
        <v>777.7925482801727</v>
      </c>
      <c r="W37" s="98">
        <v>920.27869364526077</v>
      </c>
      <c r="DA37" s="63" t="s">
        <v>3956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1255.0001168210181</v>
      </c>
      <c r="F38" s="98">
        <v>1263.023680899347</v>
      </c>
      <c r="G38" s="98">
        <v>1173.1181881012812</v>
      </c>
      <c r="H38" s="98">
        <v>1346.1598864799039</v>
      </c>
      <c r="I38" s="98">
        <v>1321.2055945195777</v>
      </c>
      <c r="J38" s="98">
        <v>1261.168826099866</v>
      </c>
      <c r="K38" s="98">
        <v>0</v>
      </c>
      <c r="L38" s="98">
        <v>0</v>
      </c>
      <c r="M38" s="98">
        <v>0</v>
      </c>
      <c r="N38" s="98">
        <v>1443.3803665990099</v>
      </c>
      <c r="O38" s="98">
        <v>1565.9580410218389</v>
      </c>
      <c r="P38" s="98">
        <v>1530.6627446116854</v>
      </c>
      <c r="Q38" s="98">
        <v>1660.1396654375551</v>
      </c>
      <c r="R38" s="98">
        <v>1701.7091049669355</v>
      </c>
      <c r="S38" s="98">
        <v>1569.8357385028187</v>
      </c>
      <c r="T38" s="98">
        <v>1424.4292928415357</v>
      </c>
      <c r="U38" s="98">
        <v>1440.0740978205595</v>
      </c>
      <c r="V38" s="98">
        <v>1393.3259543477211</v>
      </c>
      <c r="W38" s="98">
        <v>1547.5770892115186</v>
      </c>
      <c r="DA38" s="63" t="s">
        <v>3957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432.38254992278496</v>
      </c>
      <c r="F39" s="122">
        <v>460.55998514907037</v>
      </c>
      <c r="G39" s="122">
        <v>373.10744899030288</v>
      </c>
      <c r="H39" s="122">
        <v>434.0883586244355</v>
      </c>
      <c r="I39" s="122">
        <v>378.33143117989022</v>
      </c>
      <c r="J39" s="122">
        <v>408.60961519530503</v>
      </c>
      <c r="K39" s="122">
        <v>0</v>
      </c>
      <c r="L39" s="122">
        <v>0</v>
      </c>
      <c r="M39" s="122">
        <v>0</v>
      </c>
      <c r="N39" s="122">
        <v>524.69108099466314</v>
      </c>
      <c r="O39" s="122">
        <v>510.16615896764375</v>
      </c>
      <c r="P39" s="122">
        <v>527.91046655334515</v>
      </c>
      <c r="Q39" s="122">
        <v>504.00257868695803</v>
      </c>
      <c r="R39" s="122">
        <v>509.02561037340575</v>
      </c>
      <c r="S39" s="122">
        <v>502.38237519420227</v>
      </c>
      <c r="T39" s="122">
        <v>489.17033140707116</v>
      </c>
      <c r="U39" s="122">
        <v>493.34059841690913</v>
      </c>
      <c r="V39" s="122">
        <v>479.32620881631107</v>
      </c>
      <c r="W39" s="122">
        <v>540.79927173693432</v>
      </c>
      <c r="DA39" s="130" t="s">
        <v>3958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572.62062581500993</v>
      </c>
      <c r="G40" s="98">
        <v>479.09941974290336</v>
      </c>
      <c r="H40" s="98">
        <v>548.40356722736396</v>
      </c>
      <c r="I40" s="98">
        <v>478.5107334141955</v>
      </c>
      <c r="J40" s="98">
        <v>511.46538317185485</v>
      </c>
      <c r="K40" s="98">
        <v>0</v>
      </c>
      <c r="L40" s="98">
        <v>0</v>
      </c>
      <c r="M40" s="98">
        <v>0</v>
      </c>
      <c r="N40" s="98">
        <v>0</v>
      </c>
      <c r="O40" s="98">
        <v>562.50380870743254</v>
      </c>
      <c r="P40" s="98">
        <v>0</v>
      </c>
      <c r="Q40" s="98">
        <v>695.5903319447782</v>
      </c>
      <c r="R40" s="98">
        <v>733.20463004509156</v>
      </c>
      <c r="S40" s="98">
        <v>703.86482950218465</v>
      </c>
      <c r="T40" s="98">
        <v>652.97023887664045</v>
      </c>
      <c r="U40" s="98">
        <v>667.34682658222891</v>
      </c>
      <c r="V40" s="98">
        <v>645.36083278635658</v>
      </c>
      <c r="W40" s="98">
        <v>812.59339494689209</v>
      </c>
      <c r="DA40" s="63" t="s">
        <v>3959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432.38254992278496</v>
      </c>
      <c r="F41" s="33">
        <v>459.84848901785807</v>
      </c>
      <c r="G41" s="33">
        <v>372.42840899130545</v>
      </c>
      <c r="H41" s="33">
        <v>433.49219065258194</v>
      </c>
      <c r="I41" s="33">
        <v>377.94686572025745</v>
      </c>
      <c r="J41" s="33">
        <v>408.33237592852186</v>
      </c>
      <c r="K41" s="33">
        <v>0</v>
      </c>
      <c r="L41" s="33">
        <v>0</v>
      </c>
      <c r="M41" s="33">
        <v>0</v>
      </c>
      <c r="N41" s="33">
        <v>524.69108099466314</v>
      </c>
      <c r="O41" s="33">
        <v>510.01619435520877</v>
      </c>
      <c r="P41" s="33">
        <v>527.91046655334515</v>
      </c>
      <c r="Q41" s="33">
        <v>503.18382760465965</v>
      </c>
      <c r="R41" s="33">
        <v>508.27333178390342</v>
      </c>
      <c r="S41" s="33">
        <v>501.95820160618547</v>
      </c>
      <c r="T41" s="33">
        <v>488.99439165683521</v>
      </c>
      <c r="U41" s="33">
        <v>493.12061582757246</v>
      </c>
      <c r="V41" s="33">
        <v>478.91318736364923</v>
      </c>
      <c r="W41" s="33">
        <v>539.80732238215342</v>
      </c>
      <c r="DA41" s="60" t="s">
        <v>3960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23708.037954887466</v>
      </c>
      <c r="D43" s="117">
        <f t="shared" si="14"/>
        <v>21167.604926020031</v>
      </c>
      <c r="E43" s="117">
        <f t="shared" si="14"/>
        <v>23235.013299428752</v>
      </c>
      <c r="F43" s="117">
        <f t="shared" si="14"/>
        <v>21797.389815258259</v>
      </c>
      <c r="G43" s="117">
        <f t="shared" si="14"/>
        <v>20160.041109842325</v>
      </c>
      <c r="H43" s="117">
        <f t="shared" si="14"/>
        <v>20535.300413938057</v>
      </c>
      <c r="I43" s="117">
        <f t="shared" si="14"/>
        <v>18259.480399046282</v>
      </c>
      <c r="J43" s="117">
        <f t="shared" si="14"/>
        <v>18307.782024856362</v>
      </c>
      <c r="K43" s="117">
        <f t="shared" si="14"/>
        <v>17689.077318329517</v>
      </c>
      <c r="L43" s="117">
        <f t="shared" si="14"/>
        <v>21604.010059585351</v>
      </c>
      <c r="M43" s="117">
        <f t="shared" si="14"/>
        <v>18088.42206838245</v>
      </c>
      <c r="N43" s="117">
        <f t="shared" si="14"/>
        <v>16250.476251404716</v>
      </c>
      <c r="O43" s="117">
        <f t="shared" si="14"/>
        <v>18606.409346017532</v>
      </c>
      <c r="P43" s="117">
        <f t="shared" si="14"/>
        <v>14213.31806743478</v>
      </c>
      <c r="Q43" s="117">
        <f t="shared" si="14"/>
        <v>12529.893163635516</v>
      </c>
      <c r="R43" s="117">
        <f t="shared" ref="R43:V43" si="15">R44+R47+R49+R58</f>
        <v>14134.061522325226</v>
      </c>
      <c r="S43" s="117">
        <f t="shared" si="15"/>
        <v>14593.721472848447</v>
      </c>
      <c r="T43" s="117">
        <f t="shared" si="15"/>
        <v>13274.495043442083</v>
      </c>
      <c r="U43" s="117">
        <f t="shared" si="15"/>
        <v>11827.997638669645</v>
      </c>
      <c r="V43" s="117">
        <f t="shared" si="15"/>
        <v>11987.409456780439</v>
      </c>
      <c r="W43" s="117">
        <f t="shared" ref="W43" si="16">W44+W47+W49+W58</f>
        <v>15668.307815421613</v>
      </c>
      <c r="DA43" s="129" t="s">
        <v>3961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20667.57550979975</v>
      </c>
      <c r="D44" s="122">
        <f t="shared" si="17"/>
        <v>17895.759213649319</v>
      </c>
      <c r="E44" s="122">
        <f t="shared" si="17"/>
        <v>20037.512102942699</v>
      </c>
      <c r="F44" s="122">
        <f t="shared" si="17"/>
        <v>18562.362243891417</v>
      </c>
      <c r="G44" s="122">
        <f t="shared" si="17"/>
        <v>17364.447895040899</v>
      </c>
      <c r="H44" s="122">
        <f t="shared" si="17"/>
        <v>17554.848592712704</v>
      </c>
      <c r="I44" s="122">
        <f t="shared" si="17"/>
        <v>15091.523360929219</v>
      </c>
      <c r="J44" s="122">
        <f t="shared" si="17"/>
        <v>14945.682293282431</v>
      </c>
      <c r="K44" s="122">
        <f t="shared" si="17"/>
        <v>14277.158872183396</v>
      </c>
      <c r="L44" s="122">
        <f t="shared" si="17"/>
        <v>17901.625936820925</v>
      </c>
      <c r="M44" s="122">
        <f t="shared" si="17"/>
        <v>14332.713910716939</v>
      </c>
      <c r="N44" s="122">
        <f t="shared" si="17"/>
        <v>12718.807867982065</v>
      </c>
      <c r="O44" s="122">
        <f t="shared" si="17"/>
        <v>14987.924673229199</v>
      </c>
      <c r="P44" s="122">
        <f t="shared" si="17"/>
        <v>10899.053984567243</v>
      </c>
      <c r="Q44" s="122">
        <f t="shared" si="17"/>
        <v>9318.7017781779468</v>
      </c>
      <c r="R44" s="122">
        <f t="shared" ref="R44:V44" si="18">SUM(R45:R46)</f>
        <v>10982.039037949517</v>
      </c>
      <c r="S44" s="122">
        <f t="shared" si="18"/>
        <v>11512.835848128156</v>
      </c>
      <c r="T44" s="122">
        <f t="shared" si="18"/>
        <v>10345.311245508759</v>
      </c>
      <c r="U44" s="122">
        <f t="shared" si="18"/>
        <v>8875.3877188192891</v>
      </c>
      <c r="V44" s="122">
        <f t="shared" si="18"/>
        <v>9066.8477277438451</v>
      </c>
      <c r="W44" s="122">
        <f t="shared" ref="W44" si="19">SUM(W45:W46)</f>
        <v>12377.225090376014</v>
      </c>
      <c r="DA44" s="130" t="s">
        <v>3962</v>
      </c>
    </row>
    <row r="45" spans="1:105" ht="12" customHeight="1" x14ac:dyDescent="0.25">
      <c r="A45" s="97" t="s">
        <v>216</v>
      </c>
      <c r="B45" s="98"/>
      <c r="C45" s="98">
        <v>20362.870661890622</v>
      </c>
      <c r="D45" s="98">
        <v>17637.393160192183</v>
      </c>
      <c r="E45" s="98">
        <v>19752.015419832151</v>
      </c>
      <c r="F45" s="98">
        <v>18303.35846235701</v>
      </c>
      <c r="G45" s="98">
        <v>17148.101673747075</v>
      </c>
      <c r="H45" s="98">
        <v>17332.395520775754</v>
      </c>
      <c r="I45" s="98">
        <v>14904.791077864125</v>
      </c>
      <c r="J45" s="98">
        <v>14760.875506698994</v>
      </c>
      <c r="K45" s="98">
        <v>14099.991284812011</v>
      </c>
      <c r="L45" s="98">
        <v>17678.219481213921</v>
      </c>
      <c r="M45" s="98">
        <v>14151.843408178331</v>
      </c>
      <c r="N45" s="98">
        <v>12554.898676059562</v>
      </c>
      <c r="O45" s="98">
        <v>14788.843516116529</v>
      </c>
      <c r="P45" s="98">
        <v>10749.073216089404</v>
      </c>
      <c r="Q45" s="98">
        <v>9186.9769433983511</v>
      </c>
      <c r="R45" s="98">
        <v>10825.117183145732</v>
      </c>
      <c r="S45" s="98">
        <v>11347.205128374102</v>
      </c>
      <c r="T45" s="98">
        <v>10195.802052429253</v>
      </c>
      <c r="U45" s="98">
        <v>8746.6605498424178</v>
      </c>
      <c r="V45" s="98">
        <v>8934.8720458053685</v>
      </c>
      <c r="W45" s="98">
        <v>12196.586973094996</v>
      </c>
      <c r="DA45" s="63" t="s">
        <v>3963</v>
      </c>
    </row>
    <row r="46" spans="1:105" ht="12" customHeight="1" x14ac:dyDescent="0.25">
      <c r="A46" s="97" t="s">
        <v>53</v>
      </c>
      <c r="B46" s="98"/>
      <c r="C46" s="98">
        <v>304.70484790912786</v>
      </c>
      <c r="D46" s="98">
        <v>258.36605345713627</v>
      </c>
      <c r="E46" s="98">
        <v>285.49668311054825</v>
      </c>
      <c r="F46" s="98">
        <v>259.00378153440721</v>
      </c>
      <c r="G46" s="98">
        <v>216.34622129382575</v>
      </c>
      <c r="H46" s="98">
        <v>222.45307193694978</v>
      </c>
      <c r="I46" s="98">
        <v>186.73228306509458</v>
      </c>
      <c r="J46" s="98">
        <v>184.80678658343567</v>
      </c>
      <c r="K46" s="98">
        <v>177.16758737138508</v>
      </c>
      <c r="L46" s="98">
        <v>223.40645560700258</v>
      </c>
      <c r="M46" s="98">
        <v>180.87050253860824</v>
      </c>
      <c r="N46" s="98">
        <v>163.90919192250229</v>
      </c>
      <c r="O46" s="98">
        <v>199.08115711267109</v>
      </c>
      <c r="P46" s="98">
        <v>149.98076847783938</v>
      </c>
      <c r="Q46" s="98">
        <v>131.72483477959588</v>
      </c>
      <c r="R46" s="98">
        <v>156.92185480378495</v>
      </c>
      <c r="S46" s="98">
        <v>165.63071975405387</v>
      </c>
      <c r="T46" s="98">
        <v>149.50919307950656</v>
      </c>
      <c r="U46" s="98">
        <v>128.72716897687218</v>
      </c>
      <c r="V46" s="98">
        <v>131.9756819384769</v>
      </c>
      <c r="W46" s="98">
        <v>180.63811728101709</v>
      </c>
      <c r="DA46" s="63" t="s">
        <v>3964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1.7527139920968791</v>
      </c>
      <c r="D47" s="122">
        <f t="shared" si="20"/>
        <v>1.0208239292416643</v>
      </c>
      <c r="E47" s="122">
        <f t="shared" si="20"/>
        <v>2.7253920750641272</v>
      </c>
      <c r="F47" s="122">
        <f t="shared" si="20"/>
        <v>2.0031177782386291</v>
      </c>
      <c r="G47" s="122">
        <f t="shared" si="20"/>
        <v>1.7273762479256702</v>
      </c>
      <c r="H47" s="122">
        <f t="shared" si="20"/>
        <v>2.2239943922294034</v>
      </c>
      <c r="I47" s="122">
        <f t="shared" si="20"/>
        <v>2.2763089881926155</v>
      </c>
      <c r="J47" s="122">
        <f t="shared" si="20"/>
        <v>1.536732925413409</v>
      </c>
      <c r="K47" s="122">
        <f t="shared" si="20"/>
        <v>1.0077931061086258</v>
      </c>
      <c r="L47" s="122">
        <f t="shared" si="20"/>
        <v>1.6571919013531478</v>
      </c>
      <c r="M47" s="122">
        <f t="shared" si="20"/>
        <v>1.3921852178501468</v>
      </c>
      <c r="N47" s="122">
        <f t="shared" si="20"/>
        <v>0.91060257952976287</v>
      </c>
      <c r="O47" s="122">
        <f t="shared" si="20"/>
        <v>1.8593912394302945</v>
      </c>
      <c r="P47" s="122">
        <f t="shared" si="20"/>
        <v>0.48054065130319107</v>
      </c>
      <c r="Q47" s="122">
        <f t="shared" si="20"/>
        <v>0.72163867410649807</v>
      </c>
      <c r="R47" s="122">
        <f t="shared" si="20"/>
        <v>0.91227159735209151</v>
      </c>
      <c r="S47" s="122">
        <f t="shared" si="20"/>
        <v>2.1912395134176403</v>
      </c>
      <c r="T47" s="122">
        <f t="shared" si="20"/>
        <v>1.3732751803481313</v>
      </c>
      <c r="U47" s="122">
        <f t="shared" si="20"/>
        <v>2.1415027124204946</v>
      </c>
      <c r="V47" s="122">
        <f t="shared" si="20"/>
        <v>2.6847821324018781</v>
      </c>
      <c r="W47" s="122">
        <f t="shared" si="20"/>
        <v>2.2555862052135112</v>
      </c>
      <c r="DA47" s="130" t="s">
        <v>3965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1.7527139920968791</v>
      </c>
      <c r="D48" s="98">
        <f>IF(RES_hhdet_in_fec!D48=0,0,RES_hhdet_in_fec!D48*1000*11630/RES_hhdet_in_new!D45)</f>
        <v>1.0208239292416643</v>
      </c>
      <c r="E48" s="98">
        <f>IF(RES_hhdet_in_fec!E48=0,0,RES_hhdet_in_fec!E48*1000*11630/RES_hhdet_in_new!E45)</f>
        <v>2.7253920750641272</v>
      </c>
      <c r="F48" s="98">
        <f>IF(RES_hhdet_in_fec!F48=0,0,RES_hhdet_in_fec!F48*1000*11630/RES_hhdet_in_new!F45)</f>
        <v>2.0031177782386291</v>
      </c>
      <c r="G48" s="98">
        <f>IF(RES_hhdet_in_fec!G48=0,0,RES_hhdet_in_fec!G48*1000*11630/RES_hhdet_in_new!G45)</f>
        <v>1.7273762479256702</v>
      </c>
      <c r="H48" s="98">
        <f>IF(RES_hhdet_in_fec!H48=0,0,RES_hhdet_in_fec!H48*1000*11630/RES_hhdet_in_new!H45)</f>
        <v>2.2239943922294034</v>
      </c>
      <c r="I48" s="98">
        <f>IF(RES_hhdet_in_fec!I48=0,0,RES_hhdet_in_fec!I48*1000*11630/RES_hhdet_in_new!I45)</f>
        <v>2.2763089881926155</v>
      </c>
      <c r="J48" s="98">
        <f>IF(RES_hhdet_in_fec!J48=0,0,RES_hhdet_in_fec!J48*1000*11630/RES_hhdet_in_new!J45)</f>
        <v>1.536732925413409</v>
      </c>
      <c r="K48" s="98">
        <f>IF(RES_hhdet_in_fec!K48=0,0,RES_hhdet_in_fec!K48*1000*11630/RES_hhdet_in_new!K45)</f>
        <v>1.0077931061086258</v>
      </c>
      <c r="L48" s="98">
        <f>IF(RES_hhdet_in_fec!L48=0,0,RES_hhdet_in_fec!L48*1000*11630/RES_hhdet_in_new!L45)</f>
        <v>1.6571919013531478</v>
      </c>
      <c r="M48" s="98">
        <f>IF(RES_hhdet_in_fec!M48=0,0,RES_hhdet_in_fec!M48*1000*11630/RES_hhdet_in_new!M45)</f>
        <v>1.3921852178501468</v>
      </c>
      <c r="N48" s="98">
        <f>IF(RES_hhdet_in_fec!N48=0,0,RES_hhdet_in_fec!N48*1000*11630/RES_hhdet_in_new!N45)</f>
        <v>0.91060257952976287</v>
      </c>
      <c r="O48" s="98">
        <f>IF(RES_hhdet_in_fec!O48=0,0,RES_hhdet_in_fec!O48*1000*11630/RES_hhdet_in_new!O45)</f>
        <v>1.8593912394302945</v>
      </c>
      <c r="P48" s="98">
        <f>IF(RES_hhdet_in_fec!P48=0,0,RES_hhdet_in_fec!P48*1000*11630/RES_hhdet_in_new!P45)</f>
        <v>0.48054065130319107</v>
      </c>
      <c r="Q48" s="98">
        <f>IF(RES_hhdet_in_fec!Q48=0,0,RES_hhdet_in_fec!Q48*1000*11630/RES_hhdet_in_new!Q45)</f>
        <v>0.72163867410649807</v>
      </c>
      <c r="R48" s="98">
        <f>IF(RES_hhdet_in_fec!R48=0,0,RES_hhdet_in_fec!R48*1000*11630/RES_hhdet_in_new!R45)</f>
        <v>0.91227159735209151</v>
      </c>
      <c r="S48" s="98">
        <f>IF(RES_hhdet_in_fec!S48=0,0,RES_hhdet_in_fec!S48*1000*11630/RES_hhdet_in_new!S45)</f>
        <v>2.1912395134176403</v>
      </c>
      <c r="T48" s="98">
        <f>IF(RES_hhdet_in_fec!T48=0,0,RES_hhdet_in_fec!T48*1000*11630/RES_hhdet_in_new!T45)</f>
        <v>1.3732751803481313</v>
      </c>
      <c r="U48" s="98">
        <f>IF(RES_hhdet_in_fec!U48=0,0,RES_hhdet_in_fec!U48*1000*11630/RES_hhdet_in_new!U45)</f>
        <v>2.1415027124204946</v>
      </c>
      <c r="V48" s="98">
        <f>IF(RES_hhdet_in_fec!V48=0,0,RES_hhdet_in_fec!V48*1000*11630/RES_hhdet_in_new!V45)</f>
        <v>2.6847821324018781</v>
      </c>
      <c r="W48" s="98">
        <f>IF(RES_hhdet_in_fec!W48=0,0,RES_hhdet_in_fec!W48*1000*11630/RES_hhdet_in_new!W45)</f>
        <v>2.2555862052135112</v>
      </c>
      <c r="DA48" s="63" t="s">
        <v>3966</v>
      </c>
    </row>
    <row r="49" spans="1:105" ht="12" customHeight="1" x14ac:dyDescent="0.25">
      <c r="A49" s="121" t="s">
        <v>55</v>
      </c>
      <c r="B49" s="122"/>
      <c r="C49" s="122">
        <v>2623.877062125337</v>
      </c>
      <c r="D49" s="122">
        <v>2836.7189659877058</v>
      </c>
      <c r="E49" s="122">
        <v>2761.9699306459988</v>
      </c>
      <c r="F49" s="122">
        <v>2772.5156275251861</v>
      </c>
      <c r="G49" s="122">
        <v>2420.7842767185816</v>
      </c>
      <c r="H49" s="122">
        <v>2544.146084170457</v>
      </c>
      <c r="I49" s="122">
        <v>2787.3860419898715</v>
      </c>
      <c r="J49" s="122">
        <v>2951.9673451429085</v>
      </c>
      <c r="K49" s="122">
        <v>2895.4881415810887</v>
      </c>
      <c r="L49" s="122">
        <v>3180.5579175782054</v>
      </c>
      <c r="M49" s="122">
        <v>3242.6003760657777</v>
      </c>
      <c r="N49" s="122">
        <v>3006.0320469886274</v>
      </c>
      <c r="O49" s="122">
        <v>3106.4875201610121</v>
      </c>
      <c r="P49" s="122">
        <v>2785.5201727581007</v>
      </c>
      <c r="Q49" s="122">
        <v>2706.4188065826302</v>
      </c>
      <c r="R49" s="122">
        <v>2642.0785352410776</v>
      </c>
      <c r="S49" s="122">
        <v>2576.3015485077335</v>
      </c>
      <c r="T49" s="122">
        <v>2438.6376782628172</v>
      </c>
      <c r="U49" s="122">
        <v>2457.0851797832452</v>
      </c>
      <c r="V49" s="122">
        <v>2438.5914331074487</v>
      </c>
      <c r="W49" s="122">
        <v>2747.9456205916445</v>
      </c>
      <c r="DA49" s="130" t="s">
        <v>3967</v>
      </c>
    </row>
    <row r="50" spans="1:105" ht="12" customHeight="1" x14ac:dyDescent="0.25">
      <c r="A50" s="97" t="s">
        <v>138</v>
      </c>
      <c r="B50" s="98"/>
      <c r="C50" s="98">
        <v>3291.814067001013</v>
      </c>
      <c r="D50" s="98">
        <v>3516.3190413447728</v>
      </c>
      <c r="E50" s="98">
        <v>3591.9817643262336</v>
      </c>
      <c r="F50" s="98">
        <v>3577.6598026493648</v>
      </c>
      <c r="G50" s="98">
        <v>3235.1076491429308</v>
      </c>
      <c r="H50" s="98">
        <v>3456.1672143114661</v>
      </c>
      <c r="I50" s="98">
        <v>3272.9951329883443</v>
      </c>
      <c r="J50" s="98">
        <v>3391.1344637517482</v>
      </c>
      <c r="K50" s="98">
        <v>3523.5177451126119</v>
      </c>
      <c r="L50" s="98">
        <v>3694.4638944575636</v>
      </c>
      <c r="M50" s="98">
        <v>3726.4550898918492</v>
      </c>
      <c r="N50" s="98">
        <v>3235.0243323068921</v>
      </c>
      <c r="O50" s="98">
        <v>3455.6159499679807</v>
      </c>
      <c r="P50" s="98">
        <v>3280.4815042281912</v>
      </c>
      <c r="Q50" s="98">
        <v>2986.4531336673344</v>
      </c>
      <c r="R50" s="98">
        <v>2853.1290863303411</v>
      </c>
      <c r="S50" s="98">
        <v>2814.6504405223609</v>
      </c>
      <c r="T50" s="98">
        <v>2513.4752853827172</v>
      </c>
      <c r="U50" s="98">
        <v>2513.2617089031664</v>
      </c>
      <c r="V50" s="98">
        <v>2521.8034188006645</v>
      </c>
      <c r="W50" s="98">
        <v>2825.8644812844159</v>
      </c>
      <c r="DA50" s="63" t="s">
        <v>3968</v>
      </c>
    </row>
    <row r="51" spans="1:105" ht="12" customHeight="1" x14ac:dyDescent="0.25">
      <c r="A51" s="97" t="s">
        <v>137</v>
      </c>
      <c r="B51" s="98"/>
      <c r="C51" s="98">
        <v>2387.2203191967214</v>
      </c>
      <c r="D51" s="98">
        <v>2556.2640556925471</v>
      </c>
      <c r="E51" s="98">
        <v>2611.6973403810484</v>
      </c>
      <c r="F51" s="98">
        <v>2605.5021283511314</v>
      </c>
      <c r="G51" s="98">
        <v>2361.7179715027087</v>
      </c>
      <c r="H51" s="98">
        <v>2438.2261063599262</v>
      </c>
      <c r="I51" s="98">
        <v>0</v>
      </c>
      <c r="J51" s="98">
        <v>2472.4525045391661</v>
      </c>
      <c r="K51" s="98">
        <v>2591.56710911547</v>
      </c>
      <c r="L51" s="98">
        <v>2666.0331113569623</v>
      </c>
      <c r="M51" s="98">
        <v>2763.0625937153736</v>
      </c>
      <c r="N51" s="98">
        <v>0</v>
      </c>
      <c r="O51" s="98">
        <v>2598.6274729964189</v>
      </c>
      <c r="P51" s="98">
        <v>2550.8264835741143</v>
      </c>
      <c r="Q51" s="98">
        <v>2331.3092750702667</v>
      </c>
      <c r="R51" s="98">
        <v>2254.7182390094854</v>
      </c>
      <c r="S51" s="98">
        <v>2297.614651857908</v>
      </c>
      <c r="T51" s="98">
        <v>2106.482240390636</v>
      </c>
      <c r="U51" s="98">
        <v>2139.0171141179171</v>
      </c>
      <c r="V51" s="98">
        <v>2171.720366941141</v>
      </c>
      <c r="W51" s="98">
        <v>2451.5004377396663</v>
      </c>
      <c r="DA51" s="63" t="s">
        <v>3969</v>
      </c>
    </row>
    <row r="52" spans="1:105" ht="12" customHeight="1" x14ac:dyDescent="0.25">
      <c r="A52" s="100" t="s">
        <v>216</v>
      </c>
      <c r="B52" s="101"/>
      <c r="C52" s="101">
        <v>1226.7597534207109</v>
      </c>
      <c r="D52" s="101">
        <v>1314.8765055889714</v>
      </c>
      <c r="E52" s="101">
        <v>1332.3168973340473</v>
      </c>
      <c r="F52" s="101">
        <v>1324.6432341223847</v>
      </c>
      <c r="G52" s="101">
        <v>1198.4733738799907</v>
      </c>
      <c r="H52" s="101">
        <v>1066.1224994604238</v>
      </c>
      <c r="I52" s="101">
        <v>0</v>
      </c>
      <c r="J52" s="101">
        <v>1198.8235255868588</v>
      </c>
      <c r="K52" s="101">
        <v>1273.2686851168971</v>
      </c>
      <c r="L52" s="101">
        <v>1178.3253243660308</v>
      </c>
      <c r="M52" s="101">
        <v>1302.7394440417622</v>
      </c>
      <c r="N52" s="101">
        <v>0</v>
      </c>
      <c r="O52" s="101">
        <v>1013.4547158601027</v>
      </c>
      <c r="P52" s="101">
        <v>978.93331242409943</v>
      </c>
      <c r="Q52" s="101">
        <v>698.56172869578984</v>
      </c>
      <c r="R52" s="101">
        <v>600.86250703850396</v>
      </c>
      <c r="S52" s="101">
        <v>705.52740485802713</v>
      </c>
      <c r="T52" s="101">
        <v>722.36258269733185</v>
      </c>
      <c r="U52" s="101">
        <v>745.13920718446809</v>
      </c>
      <c r="V52" s="101">
        <v>773.28381742539887</v>
      </c>
      <c r="W52" s="101">
        <v>909.62185937546315</v>
      </c>
      <c r="DA52" s="131" t="s">
        <v>3970</v>
      </c>
    </row>
    <row r="53" spans="1:105" ht="12" customHeight="1" x14ac:dyDescent="0.25">
      <c r="A53" s="103" t="s">
        <v>52</v>
      </c>
      <c r="B53" s="104"/>
      <c r="C53" s="104">
        <v>1160.4605657760105</v>
      </c>
      <c r="D53" s="104">
        <v>1241.3875501035757</v>
      </c>
      <c r="E53" s="104">
        <v>1279.3804430470011</v>
      </c>
      <c r="F53" s="104">
        <v>1280.8588942287467</v>
      </c>
      <c r="G53" s="104">
        <v>1163.2445976227179</v>
      </c>
      <c r="H53" s="104">
        <v>1372.1036068995022</v>
      </c>
      <c r="I53" s="104">
        <v>0</v>
      </c>
      <c r="J53" s="104">
        <v>1273.6289789523073</v>
      </c>
      <c r="K53" s="104">
        <v>1318.2984239985726</v>
      </c>
      <c r="L53" s="104">
        <v>1487.7077869909313</v>
      </c>
      <c r="M53" s="104">
        <v>1460.3231496736107</v>
      </c>
      <c r="N53" s="104">
        <v>0</v>
      </c>
      <c r="O53" s="104">
        <v>1585.1727571363162</v>
      </c>
      <c r="P53" s="104">
        <v>1571.8931711500147</v>
      </c>
      <c r="Q53" s="104">
        <v>1632.7475463744768</v>
      </c>
      <c r="R53" s="104">
        <v>1653.8557319709817</v>
      </c>
      <c r="S53" s="104">
        <v>1592.087246999881</v>
      </c>
      <c r="T53" s="104">
        <v>1384.1196576933046</v>
      </c>
      <c r="U53" s="104">
        <v>1393.8779069334491</v>
      </c>
      <c r="V53" s="104">
        <v>1398.4365495157415</v>
      </c>
      <c r="W53" s="104">
        <v>1541.8785783642036</v>
      </c>
      <c r="DA53" s="132" t="s">
        <v>3971</v>
      </c>
    </row>
    <row r="54" spans="1:105" ht="12" customHeight="1" x14ac:dyDescent="0.25">
      <c r="A54" s="106" t="s">
        <v>122</v>
      </c>
      <c r="B54" s="101"/>
      <c r="C54" s="101">
        <v>2714.1858829214029</v>
      </c>
      <c r="D54" s="101">
        <v>2817.4696642400449</v>
      </c>
      <c r="E54" s="101">
        <v>2843.3198847351155</v>
      </c>
      <c r="F54" s="101">
        <v>2852.9020048016691</v>
      </c>
      <c r="G54" s="101">
        <v>2645.6812951967104</v>
      </c>
      <c r="H54" s="101">
        <v>2757.5095075262961</v>
      </c>
      <c r="I54" s="101">
        <v>2769.3039842819953</v>
      </c>
      <c r="J54" s="101">
        <v>2753.4249853433334</v>
      </c>
      <c r="K54" s="101">
        <v>3000.8499733253807</v>
      </c>
      <c r="L54" s="101">
        <v>3063.8783540755844</v>
      </c>
      <c r="M54" s="101">
        <v>2974.1198631294783</v>
      </c>
      <c r="N54" s="101">
        <v>3042.9684651401458</v>
      </c>
      <c r="O54" s="101">
        <v>3037.2338930286924</v>
      </c>
      <c r="P54" s="101">
        <v>2938.2485974227443</v>
      </c>
      <c r="Q54" s="101">
        <v>2883.4057281033533</v>
      </c>
      <c r="R54" s="101">
        <v>2837.7101033020913</v>
      </c>
      <c r="S54" s="101">
        <v>2718.5937320107628</v>
      </c>
      <c r="T54" s="101">
        <v>2573.3382151706032</v>
      </c>
      <c r="U54" s="101">
        <v>2612.0820321890697</v>
      </c>
      <c r="V54" s="101">
        <v>2538.254876141792</v>
      </c>
      <c r="W54" s="101">
        <v>2863.6712704764213</v>
      </c>
      <c r="DA54" s="131" t="s">
        <v>3972</v>
      </c>
    </row>
    <row r="55" spans="1:105" ht="12" customHeight="1" x14ac:dyDescent="0.25">
      <c r="A55" s="107" t="s">
        <v>121</v>
      </c>
      <c r="B55" s="104"/>
      <c r="C55" s="104">
        <v>2201.9869440211191</v>
      </c>
      <c r="D55" s="104">
        <v>2288.5662057764384</v>
      </c>
      <c r="E55" s="104">
        <v>2309.3998371328798</v>
      </c>
      <c r="F55" s="104">
        <v>2319.2279466299628</v>
      </c>
      <c r="G55" s="104">
        <v>2153.7953526911601</v>
      </c>
      <c r="H55" s="104">
        <v>2196.2038604494728</v>
      </c>
      <c r="I55" s="104">
        <v>2221.0992639455881</v>
      </c>
      <c r="J55" s="104">
        <v>2234.0152468588253</v>
      </c>
      <c r="K55" s="104">
        <v>2446.9038361075841</v>
      </c>
      <c r="L55" s="104">
        <v>2463.6545253121672</v>
      </c>
      <c r="M55" s="104">
        <v>2422.4700109894738</v>
      </c>
      <c r="N55" s="104">
        <v>2485.2596684663927</v>
      </c>
      <c r="O55" s="104">
        <v>2458.1984781733017</v>
      </c>
      <c r="P55" s="104">
        <v>2402.6083496703222</v>
      </c>
      <c r="Q55" s="104">
        <v>2334.422095893301</v>
      </c>
      <c r="R55" s="104">
        <v>2301.2252647829487</v>
      </c>
      <c r="S55" s="104">
        <v>2250.3736183330748</v>
      </c>
      <c r="T55" s="104">
        <v>2165.606380399724</v>
      </c>
      <c r="U55" s="104">
        <v>2217.4465950644994</v>
      </c>
      <c r="V55" s="104">
        <v>2171.118502627894</v>
      </c>
      <c r="W55" s="104">
        <v>2467.8557828567796</v>
      </c>
      <c r="DA55" s="132" t="s">
        <v>3973</v>
      </c>
    </row>
    <row r="56" spans="1:105" ht="12" customHeight="1" x14ac:dyDescent="0.25">
      <c r="A56" s="108" t="s">
        <v>53</v>
      </c>
      <c r="B56" s="98"/>
      <c r="C56" s="98">
        <v>1011.970400781379</v>
      </c>
      <c r="D56" s="98">
        <v>1053.5950276748713</v>
      </c>
      <c r="E56" s="98">
        <v>1054.3997203118615</v>
      </c>
      <c r="F56" s="98">
        <v>1056.2042657306154</v>
      </c>
      <c r="G56" s="98">
        <v>980.677164589879</v>
      </c>
      <c r="H56" s="98">
        <v>850.04397396956961</v>
      </c>
      <c r="I56" s="98">
        <v>899.89366942601021</v>
      </c>
      <c r="J56" s="98">
        <v>972.84642075895988</v>
      </c>
      <c r="K56" s="98">
        <v>1086.8770428408657</v>
      </c>
      <c r="L56" s="98">
        <v>978.22125980806834</v>
      </c>
      <c r="M56" s="98">
        <v>1034.5703836689793</v>
      </c>
      <c r="N56" s="98">
        <v>1041.8793018673821</v>
      </c>
      <c r="O56" s="98">
        <v>892.2404371514624</v>
      </c>
      <c r="P56" s="98">
        <v>871.94560505863672</v>
      </c>
      <c r="Q56" s="98">
        <v>674.28243045574629</v>
      </c>
      <c r="R56" s="98">
        <v>599.51615981601253</v>
      </c>
      <c r="S56" s="98">
        <v>680.5378798302562</v>
      </c>
      <c r="T56" s="98">
        <v>741.17708755818887</v>
      </c>
      <c r="U56" s="98">
        <v>777.37249724394042</v>
      </c>
      <c r="V56" s="98">
        <v>777.7925482801727</v>
      </c>
      <c r="W56" s="98">
        <v>920.27869364526066</v>
      </c>
      <c r="DA56" s="63" t="s">
        <v>3974</v>
      </c>
    </row>
    <row r="57" spans="1:105" ht="12" customHeight="1" x14ac:dyDescent="0.25">
      <c r="A57" s="108" t="s">
        <v>52</v>
      </c>
      <c r="B57" s="98"/>
      <c r="C57" s="98">
        <v>1190.01654323974</v>
      </c>
      <c r="D57" s="98">
        <v>1234.9711781015671</v>
      </c>
      <c r="E57" s="98">
        <v>1255.0001168210179</v>
      </c>
      <c r="F57" s="98">
        <v>1263.023680899347</v>
      </c>
      <c r="G57" s="98">
        <v>1173.118188101281</v>
      </c>
      <c r="H57" s="98">
        <v>1346.1598864799037</v>
      </c>
      <c r="I57" s="98">
        <v>1321.2055945195777</v>
      </c>
      <c r="J57" s="98">
        <v>1261.1688260998656</v>
      </c>
      <c r="K57" s="98">
        <v>1360.0267932667186</v>
      </c>
      <c r="L57" s="98">
        <v>1485.4332655040992</v>
      </c>
      <c r="M57" s="98">
        <v>1387.8996273204946</v>
      </c>
      <c r="N57" s="98">
        <v>1443.3803665990104</v>
      </c>
      <c r="O57" s="98">
        <v>1565.9580410218393</v>
      </c>
      <c r="P57" s="98">
        <v>1530.6627446116859</v>
      </c>
      <c r="Q57" s="98">
        <v>1660.1396654375549</v>
      </c>
      <c r="R57" s="98">
        <v>1701.7091049669357</v>
      </c>
      <c r="S57" s="98">
        <v>1569.8357385028187</v>
      </c>
      <c r="T57" s="98">
        <v>1424.4292928415352</v>
      </c>
      <c r="U57" s="98">
        <v>1440.074097820559</v>
      </c>
      <c r="V57" s="98">
        <v>1393.3259543477213</v>
      </c>
      <c r="W57" s="98">
        <v>1547.5770892115188</v>
      </c>
      <c r="DA57" s="63" t="s">
        <v>3975</v>
      </c>
    </row>
    <row r="58" spans="1:105" ht="12" customHeight="1" x14ac:dyDescent="0.25">
      <c r="A58" s="121" t="s">
        <v>54</v>
      </c>
      <c r="B58" s="122"/>
      <c r="C58" s="122">
        <v>414.83266897028562</v>
      </c>
      <c r="D58" s="122">
        <v>434.1059224537662</v>
      </c>
      <c r="E58" s="122">
        <v>432.80587376499017</v>
      </c>
      <c r="F58" s="122">
        <v>460.50882606341497</v>
      </c>
      <c r="G58" s="122">
        <v>373.08156183491599</v>
      </c>
      <c r="H58" s="122">
        <v>434.08174266266894</v>
      </c>
      <c r="I58" s="122">
        <v>378.29468713900008</v>
      </c>
      <c r="J58" s="122">
        <v>408.59565350561093</v>
      </c>
      <c r="K58" s="122">
        <v>515.4225114589226</v>
      </c>
      <c r="L58" s="122">
        <v>520.16901328486733</v>
      </c>
      <c r="M58" s="122">
        <v>511.71559638188586</v>
      </c>
      <c r="N58" s="122">
        <v>524.7257338544938</v>
      </c>
      <c r="O58" s="122">
        <v>510.13776138789109</v>
      </c>
      <c r="P58" s="122">
        <v>528.26336945813387</v>
      </c>
      <c r="Q58" s="122">
        <v>504.05094020083254</v>
      </c>
      <c r="R58" s="122">
        <v>509.03167753727945</v>
      </c>
      <c r="S58" s="122">
        <v>502.39283669914079</v>
      </c>
      <c r="T58" s="122">
        <v>489.17284449015835</v>
      </c>
      <c r="U58" s="122">
        <v>493.38323735468975</v>
      </c>
      <c r="V58" s="122">
        <v>479.28551379674229</v>
      </c>
      <c r="W58" s="122">
        <v>540.88151824873967</v>
      </c>
      <c r="DA58" s="130" t="s">
        <v>3976</v>
      </c>
    </row>
    <row r="59" spans="1:105" ht="12" customHeight="1" x14ac:dyDescent="0.25">
      <c r="A59" s="97" t="s">
        <v>50</v>
      </c>
      <c r="B59" s="98"/>
      <c r="C59" s="98">
        <v>520.78386299765157</v>
      </c>
      <c r="D59" s="98">
        <v>549.51780332419821</v>
      </c>
      <c r="E59" s="98">
        <v>526.5378653850205</v>
      </c>
      <c r="F59" s="98">
        <v>572.62062581500982</v>
      </c>
      <c r="G59" s="98">
        <v>479.09941974290319</v>
      </c>
      <c r="H59" s="98">
        <v>548.40356722736396</v>
      </c>
      <c r="I59" s="98">
        <v>478.5107334141955</v>
      </c>
      <c r="J59" s="98">
        <v>511.46538317185491</v>
      </c>
      <c r="K59" s="98">
        <v>663.77155306668294</v>
      </c>
      <c r="L59" s="98">
        <v>713.63089813604824</v>
      </c>
      <c r="M59" s="98">
        <v>660.15459414919212</v>
      </c>
      <c r="N59" s="98">
        <v>561.72632493873709</v>
      </c>
      <c r="O59" s="98">
        <v>562.50380870743254</v>
      </c>
      <c r="P59" s="98">
        <v>629.10822049267506</v>
      </c>
      <c r="Q59" s="98">
        <v>695.59033194477809</v>
      </c>
      <c r="R59" s="98">
        <v>733.20463004509156</v>
      </c>
      <c r="S59" s="98">
        <v>703.86482950218465</v>
      </c>
      <c r="T59" s="98">
        <v>652.97023887664045</v>
      </c>
      <c r="U59" s="98">
        <v>667.3468265822288</v>
      </c>
      <c r="V59" s="98">
        <v>645.36083278635647</v>
      </c>
      <c r="W59" s="98">
        <v>812.59339494689209</v>
      </c>
      <c r="DA59" s="63" t="s">
        <v>3977</v>
      </c>
    </row>
    <row r="60" spans="1:105" ht="12" customHeight="1" x14ac:dyDescent="0.25">
      <c r="A60" s="109" t="s">
        <v>120</v>
      </c>
      <c r="B60" s="33"/>
      <c r="C60" s="33">
        <v>414.25731126176726</v>
      </c>
      <c r="D60" s="33">
        <v>433.6170057746611</v>
      </c>
      <c r="E60" s="33">
        <v>432.38254992278496</v>
      </c>
      <c r="F60" s="33">
        <v>459.84848901785813</v>
      </c>
      <c r="G60" s="33">
        <v>372.4284089913055</v>
      </c>
      <c r="H60" s="33">
        <v>433.492190652582</v>
      </c>
      <c r="I60" s="33">
        <v>377.94686572025751</v>
      </c>
      <c r="J60" s="33">
        <v>408.33237592852186</v>
      </c>
      <c r="K60" s="33">
        <v>515.01475073346012</v>
      </c>
      <c r="L60" s="33">
        <v>519.83799091746073</v>
      </c>
      <c r="M60" s="33">
        <v>511.60827932796263</v>
      </c>
      <c r="N60" s="33">
        <v>524.69108099466314</v>
      </c>
      <c r="O60" s="33">
        <v>510.01619435520888</v>
      </c>
      <c r="P60" s="33">
        <v>527.91046655334515</v>
      </c>
      <c r="Q60" s="33">
        <v>503.18382760465954</v>
      </c>
      <c r="R60" s="33">
        <v>508.27333178390342</v>
      </c>
      <c r="S60" s="33">
        <v>501.95820160618553</v>
      </c>
      <c r="T60" s="33">
        <v>488.99439165683521</v>
      </c>
      <c r="U60" s="33">
        <v>493.12061582757235</v>
      </c>
      <c r="V60" s="33">
        <v>478.91318736364929</v>
      </c>
      <c r="W60" s="33">
        <v>539.80732238215342</v>
      </c>
      <c r="DA60" s="60" t="s">
        <v>3978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21539.046707860813</v>
      </c>
      <c r="D62" s="117">
        <f t="shared" si="21"/>
        <v>18351.490723078867</v>
      </c>
      <c r="E62" s="117">
        <f t="shared" si="21"/>
        <v>20053.924424953595</v>
      </c>
      <c r="F62" s="117">
        <f t="shared" si="21"/>
        <v>17566.544330606674</v>
      </c>
      <c r="G62" s="117">
        <f t="shared" si="21"/>
        <v>19058.923472921462</v>
      </c>
      <c r="H62" s="117">
        <f t="shared" si="21"/>
        <v>18155.810828276262</v>
      </c>
      <c r="I62" s="117">
        <f t="shared" si="21"/>
        <v>15971.719656868243</v>
      </c>
      <c r="J62" s="117">
        <f t="shared" si="21"/>
        <v>15626.939684734727</v>
      </c>
      <c r="K62" s="117">
        <f t="shared" si="21"/>
        <v>15733.749260332675</v>
      </c>
      <c r="L62" s="117">
        <f t="shared" si="21"/>
        <v>18477.161752256437</v>
      </c>
      <c r="M62" s="117">
        <f t="shared" si="21"/>
        <v>15464.993378621502</v>
      </c>
      <c r="N62" s="117">
        <f t="shared" si="21"/>
        <v>15014.787683378554</v>
      </c>
      <c r="O62" s="117">
        <f t="shared" si="21"/>
        <v>16303.346535793969</v>
      </c>
      <c r="P62" s="117">
        <f t="shared" si="21"/>
        <v>12690.810261898088</v>
      </c>
      <c r="Q62" s="117">
        <f t="shared" si="21"/>
        <v>11471.019645657017</v>
      </c>
      <c r="R62" s="117">
        <f t="shared" ref="R62:V62" si="22">R63+R66+R68+R77</f>
        <v>13651.729430580983</v>
      </c>
      <c r="S62" s="117">
        <f t="shared" si="22"/>
        <v>13463.861586856336</v>
      </c>
      <c r="T62" s="117">
        <f t="shared" si="22"/>
        <v>12283.67071728567</v>
      </c>
      <c r="U62" s="117">
        <f t="shared" si="22"/>
        <v>11236.021860893225</v>
      </c>
      <c r="V62" s="117">
        <f t="shared" si="22"/>
        <v>11073.106371734166</v>
      </c>
      <c r="W62" s="117">
        <f t="shared" ref="W62" si="23">W63+W66+W68+W77</f>
        <v>14627.28770458215</v>
      </c>
      <c r="DA62" s="129" t="s">
        <v>3979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18375.261688229937</v>
      </c>
      <c r="D63" s="122">
        <f t="shared" si="24"/>
        <v>15086.79785148675</v>
      </c>
      <c r="E63" s="122">
        <f t="shared" si="24"/>
        <v>16779.004194377721</v>
      </c>
      <c r="F63" s="122">
        <f t="shared" si="24"/>
        <v>14360.009842480215</v>
      </c>
      <c r="G63" s="122">
        <f t="shared" si="24"/>
        <v>15993.950159619297</v>
      </c>
      <c r="H63" s="122">
        <f t="shared" si="24"/>
        <v>15063.830975192966</v>
      </c>
      <c r="I63" s="122">
        <f t="shared" si="24"/>
        <v>12874.933833952682</v>
      </c>
      <c r="J63" s="122">
        <f t="shared" si="24"/>
        <v>12506.58483434522</v>
      </c>
      <c r="K63" s="122">
        <f t="shared" si="24"/>
        <v>12460.200808149446</v>
      </c>
      <c r="L63" s="122">
        <f t="shared" si="24"/>
        <v>15019.119242778926</v>
      </c>
      <c r="M63" s="122">
        <f t="shared" si="24"/>
        <v>11987.566168438772</v>
      </c>
      <c r="N63" s="122">
        <f t="shared" si="24"/>
        <v>11566.760266724741</v>
      </c>
      <c r="O63" s="122">
        <f t="shared" si="24"/>
        <v>12974.052665452909</v>
      </c>
      <c r="P63" s="122">
        <f t="shared" si="24"/>
        <v>9385.6866814860023</v>
      </c>
      <c r="Q63" s="122">
        <f t="shared" si="24"/>
        <v>8318.5009037821856</v>
      </c>
      <c r="R63" s="122">
        <f t="shared" ref="R63:V63" si="25">SUM(R64:R65)</f>
        <v>10543.282008531118</v>
      </c>
      <c r="S63" s="122">
        <f t="shared" si="25"/>
        <v>10439.639855340454</v>
      </c>
      <c r="T63" s="122">
        <f t="shared" si="25"/>
        <v>9416.2979171775241</v>
      </c>
      <c r="U63" s="122">
        <f t="shared" si="25"/>
        <v>8383.9725717532492</v>
      </c>
      <c r="V63" s="122">
        <f t="shared" si="25"/>
        <v>8246.6953252766143</v>
      </c>
      <c r="W63" s="122">
        <f t="shared" ref="W63" si="26">SUM(W64:W65)</f>
        <v>11390.29529229861</v>
      </c>
      <c r="DA63" s="130" t="s">
        <v>3980</v>
      </c>
    </row>
    <row r="64" spans="1:105" ht="12" customHeight="1" x14ac:dyDescent="0.25">
      <c r="A64" s="97" t="s">
        <v>217</v>
      </c>
      <c r="B64" s="98"/>
      <c r="C64" s="98">
        <v>18059.8617799604</v>
      </c>
      <c r="D64" s="98">
        <v>14832.631718653925</v>
      </c>
      <c r="E64" s="98">
        <v>16499.514354373885</v>
      </c>
      <c r="F64" s="98">
        <v>14125.358805942295</v>
      </c>
      <c r="G64" s="98">
        <v>15760.212570798105</v>
      </c>
      <c r="H64" s="98">
        <v>14839.706603857752</v>
      </c>
      <c r="I64" s="98">
        <v>12687.751429420923</v>
      </c>
      <c r="J64" s="98">
        <v>12324.844644410648</v>
      </c>
      <c r="K64" s="98">
        <v>12278.577026452935</v>
      </c>
      <c r="L64" s="98">
        <v>14799.194570434198</v>
      </c>
      <c r="M64" s="98">
        <v>11811.056011898248</v>
      </c>
      <c r="N64" s="98">
        <v>11394.685765330694</v>
      </c>
      <c r="O64" s="98">
        <v>12778.223357659825</v>
      </c>
      <c r="P64" s="98">
        <v>9241.4884017133572</v>
      </c>
      <c r="Q64" s="98">
        <v>8188.9348261976138</v>
      </c>
      <c r="R64" s="98">
        <v>10378.015594053079</v>
      </c>
      <c r="S64" s="98">
        <v>10275.268410604325</v>
      </c>
      <c r="T64" s="98">
        <v>9267.5216605459482</v>
      </c>
      <c r="U64" s="98">
        <v>8251.0760837956805</v>
      </c>
      <c r="V64" s="98">
        <v>8115.5359681366517</v>
      </c>
      <c r="W64" s="98">
        <v>11208.619766963157</v>
      </c>
      <c r="DA64" s="63" t="s">
        <v>3981</v>
      </c>
    </row>
    <row r="65" spans="1:105" ht="12" customHeight="1" x14ac:dyDescent="0.25">
      <c r="A65" s="97" t="s">
        <v>53</v>
      </c>
      <c r="B65" s="98"/>
      <c r="C65" s="98">
        <v>315.39990826953755</v>
      </c>
      <c r="D65" s="98">
        <v>254.16613283282402</v>
      </c>
      <c r="E65" s="98">
        <v>279.48984000383712</v>
      </c>
      <c r="F65" s="98">
        <v>234.65103653792033</v>
      </c>
      <c r="G65" s="98">
        <v>233.73758882119097</v>
      </c>
      <c r="H65" s="98">
        <v>224.12437133521416</v>
      </c>
      <c r="I65" s="98">
        <v>187.18240453175915</v>
      </c>
      <c r="J65" s="98">
        <v>181.7401899345719</v>
      </c>
      <c r="K65" s="98">
        <v>181.62378169651186</v>
      </c>
      <c r="L65" s="98">
        <v>219.92467234472784</v>
      </c>
      <c r="M65" s="98">
        <v>176.51015654052347</v>
      </c>
      <c r="N65" s="98">
        <v>172.07450139404688</v>
      </c>
      <c r="O65" s="98">
        <v>195.82930779308566</v>
      </c>
      <c r="P65" s="98">
        <v>144.19827977264492</v>
      </c>
      <c r="Q65" s="98">
        <v>129.56607758457159</v>
      </c>
      <c r="R65" s="98">
        <v>165.26641447803891</v>
      </c>
      <c r="S65" s="98">
        <v>164.3714447361298</v>
      </c>
      <c r="T65" s="98">
        <v>148.77625663157528</v>
      </c>
      <c r="U65" s="98">
        <v>132.89648795756932</v>
      </c>
      <c r="V65" s="98">
        <v>131.1593571399624</v>
      </c>
      <c r="W65" s="98">
        <v>181.67552533545398</v>
      </c>
      <c r="DA65" s="63" t="s">
        <v>3982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1.7530739364112771</v>
      </c>
      <c r="D66" s="122">
        <f t="shared" si="27"/>
        <v>1.0211783759367952</v>
      </c>
      <c r="E66" s="122">
        <f t="shared" si="27"/>
        <v>2.7259573561329931</v>
      </c>
      <c r="F66" s="122">
        <f t="shared" si="27"/>
        <v>1.999789219041409</v>
      </c>
      <c r="G66" s="122">
        <f t="shared" si="27"/>
        <v>1.7282081239719203</v>
      </c>
      <c r="H66" s="122">
        <f t="shared" si="27"/>
        <v>2.2263166809287673</v>
      </c>
      <c r="I66" s="122">
        <f t="shared" si="27"/>
        <v>2.2746955718568547</v>
      </c>
      <c r="J66" s="122">
        <f t="shared" si="27"/>
        <v>1.5355980086906522</v>
      </c>
      <c r="K66" s="122">
        <f t="shared" si="27"/>
        <v>1.0088091531667946</v>
      </c>
      <c r="L66" s="122">
        <f t="shared" si="27"/>
        <v>1.6567438299995305</v>
      </c>
      <c r="M66" s="122">
        <f t="shared" si="27"/>
        <v>1.3910164276464723</v>
      </c>
      <c r="N66" s="122">
        <f t="shared" si="27"/>
        <v>0.91051406778287192</v>
      </c>
      <c r="O66" s="122">
        <f t="shared" si="27"/>
        <v>1.8602693632042502</v>
      </c>
      <c r="P66" s="122">
        <f t="shared" si="27"/>
        <v>0.48106594121295376</v>
      </c>
      <c r="Q66" s="122">
        <f t="shared" si="27"/>
        <v>0.720454842423779</v>
      </c>
      <c r="R66" s="122">
        <f t="shared" si="27"/>
        <v>0.91220335246584239</v>
      </c>
      <c r="S66" s="122">
        <f t="shared" si="27"/>
        <v>2.1899852008124925</v>
      </c>
      <c r="T66" s="122">
        <f t="shared" si="27"/>
        <v>1.3729169628499402</v>
      </c>
      <c r="U66" s="122">
        <f t="shared" si="27"/>
        <v>2.140316895845114</v>
      </c>
      <c r="V66" s="122">
        <f t="shared" si="27"/>
        <v>2.6857047470709188</v>
      </c>
      <c r="W66" s="122">
        <f t="shared" si="27"/>
        <v>2.255044633519478</v>
      </c>
      <c r="DA66" s="130" t="s">
        <v>3983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1.7530739364112771</v>
      </c>
      <c r="D67" s="98">
        <f>IF(RES_hhdet_in_fec!D67=0,0,RES_hhdet_in_fec!D67*1000*11630/RES_hhdet_in_new!D64)</f>
        <v>1.0211783759367952</v>
      </c>
      <c r="E67" s="98">
        <f>IF(RES_hhdet_in_fec!E67=0,0,RES_hhdet_in_fec!E67*1000*11630/RES_hhdet_in_new!E64)</f>
        <v>2.7259573561329931</v>
      </c>
      <c r="F67" s="98">
        <f>IF(RES_hhdet_in_fec!F67=0,0,RES_hhdet_in_fec!F67*1000*11630/RES_hhdet_in_new!F64)</f>
        <v>1.999789219041409</v>
      </c>
      <c r="G67" s="98">
        <f>IF(RES_hhdet_in_fec!G67=0,0,RES_hhdet_in_fec!G67*1000*11630/RES_hhdet_in_new!G64)</f>
        <v>1.7282081239719203</v>
      </c>
      <c r="H67" s="98">
        <f>IF(RES_hhdet_in_fec!H67=0,0,RES_hhdet_in_fec!H67*1000*11630/RES_hhdet_in_new!H64)</f>
        <v>2.2263166809287673</v>
      </c>
      <c r="I67" s="98">
        <f>IF(RES_hhdet_in_fec!I67=0,0,RES_hhdet_in_fec!I67*1000*11630/RES_hhdet_in_new!I64)</f>
        <v>2.2746955718568547</v>
      </c>
      <c r="J67" s="98">
        <f>IF(RES_hhdet_in_fec!J67=0,0,RES_hhdet_in_fec!J67*1000*11630/RES_hhdet_in_new!J64)</f>
        <v>1.5355980086906522</v>
      </c>
      <c r="K67" s="98">
        <f>IF(RES_hhdet_in_fec!K67=0,0,RES_hhdet_in_fec!K67*1000*11630/RES_hhdet_in_new!K64)</f>
        <v>1.0088091531667946</v>
      </c>
      <c r="L67" s="98">
        <f>IF(RES_hhdet_in_fec!L67=0,0,RES_hhdet_in_fec!L67*1000*11630/RES_hhdet_in_new!L64)</f>
        <v>1.6567438299995305</v>
      </c>
      <c r="M67" s="98">
        <f>IF(RES_hhdet_in_fec!M67=0,0,RES_hhdet_in_fec!M67*1000*11630/RES_hhdet_in_new!M64)</f>
        <v>1.3910164276464723</v>
      </c>
      <c r="N67" s="98">
        <f>IF(RES_hhdet_in_fec!N67=0,0,RES_hhdet_in_fec!N67*1000*11630/RES_hhdet_in_new!N64)</f>
        <v>0.91051406778287192</v>
      </c>
      <c r="O67" s="98">
        <f>IF(RES_hhdet_in_fec!O67=0,0,RES_hhdet_in_fec!O67*1000*11630/RES_hhdet_in_new!O64)</f>
        <v>1.8602693632042502</v>
      </c>
      <c r="P67" s="98">
        <f>IF(RES_hhdet_in_fec!P67=0,0,RES_hhdet_in_fec!P67*1000*11630/RES_hhdet_in_new!P64)</f>
        <v>0.48106594121295376</v>
      </c>
      <c r="Q67" s="98">
        <f>IF(RES_hhdet_in_fec!Q67=0,0,RES_hhdet_in_fec!Q67*1000*11630/RES_hhdet_in_new!Q64)</f>
        <v>0.720454842423779</v>
      </c>
      <c r="R67" s="98">
        <f>IF(RES_hhdet_in_fec!R67=0,0,RES_hhdet_in_fec!R67*1000*11630/RES_hhdet_in_new!R64)</f>
        <v>0.91220335246584239</v>
      </c>
      <c r="S67" s="98">
        <f>IF(RES_hhdet_in_fec!S67=0,0,RES_hhdet_in_fec!S67*1000*11630/RES_hhdet_in_new!S64)</f>
        <v>2.1899852008124925</v>
      </c>
      <c r="T67" s="98">
        <f>IF(RES_hhdet_in_fec!T67=0,0,RES_hhdet_in_fec!T67*1000*11630/RES_hhdet_in_new!T64)</f>
        <v>1.3729169628499402</v>
      </c>
      <c r="U67" s="98">
        <f>IF(RES_hhdet_in_fec!U67=0,0,RES_hhdet_in_fec!U67*1000*11630/RES_hhdet_in_new!U64)</f>
        <v>2.140316895845114</v>
      </c>
      <c r="V67" s="98">
        <f>IF(RES_hhdet_in_fec!V67=0,0,RES_hhdet_in_fec!V67*1000*11630/RES_hhdet_in_new!V64)</f>
        <v>2.6857047470709188</v>
      </c>
      <c r="W67" s="98">
        <f>IF(RES_hhdet_in_fec!W67=0,0,RES_hhdet_in_fec!W67*1000*11630/RES_hhdet_in_new!W64)</f>
        <v>2.255044633519478</v>
      </c>
      <c r="DA67" s="63" t="s">
        <v>3984</v>
      </c>
    </row>
    <row r="68" spans="1:105" ht="12" customHeight="1" x14ac:dyDescent="0.25">
      <c r="A68" s="121" t="s">
        <v>55</v>
      </c>
      <c r="B68" s="122"/>
      <c r="C68" s="122">
        <v>2743.4483648074247</v>
      </c>
      <c r="D68" s="122">
        <v>2823.4669144248728</v>
      </c>
      <c r="E68" s="122">
        <v>2831.2748052497345</v>
      </c>
      <c r="F68" s="122">
        <v>2737.5057959566002</v>
      </c>
      <c r="G68" s="122">
        <v>2676.6744370544438</v>
      </c>
      <c r="H68" s="122">
        <v>2643.4712321116899</v>
      </c>
      <c r="I68" s="122">
        <v>2710.8449449876571</v>
      </c>
      <c r="J68" s="122">
        <v>2697.0822412756943</v>
      </c>
      <c r="K68" s="122">
        <v>2742.1724551893803</v>
      </c>
      <c r="L68" s="122">
        <v>2920.4028563922298</v>
      </c>
      <c r="M68" s="122">
        <v>2944.7293415290878</v>
      </c>
      <c r="N68" s="122">
        <v>2907.6808308032932</v>
      </c>
      <c r="O68" s="122">
        <v>2800.1153911799847</v>
      </c>
      <c r="P68" s="122">
        <v>2766.7589743331828</v>
      </c>
      <c r="Q68" s="122">
        <v>2637.6827401138225</v>
      </c>
      <c r="R68" s="122">
        <v>2588.3823374075655</v>
      </c>
      <c r="S68" s="122">
        <v>2504.181644297576</v>
      </c>
      <c r="T68" s="122">
        <v>2362.1105894002767</v>
      </c>
      <c r="U68" s="122">
        <v>2338.6326273972109</v>
      </c>
      <c r="V68" s="122">
        <v>2324.2756218536142</v>
      </c>
      <c r="W68" s="122">
        <v>2674.5566931551871</v>
      </c>
      <c r="DA68" s="130" t="s">
        <v>3985</v>
      </c>
    </row>
    <row r="69" spans="1:105" ht="12" customHeight="1" x14ac:dyDescent="0.25">
      <c r="A69" s="97" t="s">
        <v>134</v>
      </c>
      <c r="B69" s="98"/>
      <c r="C69" s="98">
        <v>3098.1699647553028</v>
      </c>
      <c r="D69" s="98">
        <v>3103.0126448522979</v>
      </c>
      <c r="E69" s="98">
        <v>3103.6437857777723</v>
      </c>
      <c r="F69" s="98">
        <v>2913.4295694683087</v>
      </c>
      <c r="G69" s="98">
        <v>3116.3813118407197</v>
      </c>
      <c r="H69" s="98">
        <v>3091.8545434091811</v>
      </c>
      <c r="I69" s="98">
        <v>2878.5669362370486</v>
      </c>
      <c r="J69" s="98">
        <v>2915.0482342946898</v>
      </c>
      <c r="K69" s="98">
        <v>3124.106999327535</v>
      </c>
      <c r="L69" s="98">
        <v>3077.0185740678239</v>
      </c>
      <c r="M69" s="98">
        <v>3155.683804600239</v>
      </c>
      <c r="N69" s="98">
        <v>3065.8430469830255</v>
      </c>
      <c r="O69" s="98">
        <v>2870.2838351097434</v>
      </c>
      <c r="P69" s="98">
        <v>2884.2160086717922</v>
      </c>
      <c r="Q69" s="98">
        <v>2634.669732838709</v>
      </c>
      <c r="R69" s="98">
        <v>2607.5197396015901</v>
      </c>
      <c r="S69" s="98">
        <v>2544.4760842393316</v>
      </c>
      <c r="T69" s="98">
        <v>2332.9087640872849</v>
      </c>
      <c r="U69" s="98">
        <v>2278.4624050672214</v>
      </c>
      <c r="V69" s="98">
        <v>2301.771152459457</v>
      </c>
      <c r="W69" s="98">
        <v>2669.926697339748</v>
      </c>
      <c r="DA69" s="63" t="s">
        <v>3986</v>
      </c>
    </row>
    <row r="70" spans="1:105" ht="12" customHeight="1" x14ac:dyDescent="0.25">
      <c r="A70" s="97" t="s">
        <v>133</v>
      </c>
      <c r="B70" s="98"/>
      <c r="C70" s="98">
        <v>2362.2444568910755</v>
      </c>
      <c r="D70" s="98">
        <v>2378.9568580282094</v>
      </c>
      <c r="E70" s="98">
        <v>2388.5429042480246</v>
      </c>
      <c r="F70" s="98">
        <v>2253.027963735999</v>
      </c>
      <c r="G70" s="98">
        <v>2426.0175878404461</v>
      </c>
      <c r="H70" s="98">
        <v>2353.6385774859314</v>
      </c>
      <c r="I70" s="98">
        <v>0</v>
      </c>
      <c r="J70" s="98">
        <v>2291.7409714297346</v>
      </c>
      <c r="K70" s="98">
        <v>2481.8147423512291</v>
      </c>
      <c r="L70" s="98">
        <v>2419.7560938629986</v>
      </c>
      <c r="M70" s="98">
        <v>2539.7739408483426</v>
      </c>
      <c r="N70" s="98">
        <v>2499.5488320866416</v>
      </c>
      <c r="O70" s="98">
        <v>2351.754837551382</v>
      </c>
      <c r="P70" s="98">
        <v>2429.2288755177606</v>
      </c>
      <c r="Q70" s="98">
        <v>2233.9103946606492</v>
      </c>
      <c r="R70" s="98">
        <v>2235.2523961759553</v>
      </c>
      <c r="S70" s="98">
        <v>2229.9256456131575</v>
      </c>
      <c r="T70" s="98">
        <v>2081.2392922816621</v>
      </c>
      <c r="U70" s="98">
        <v>2054.4719317385566</v>
      </c>
      <c r="V70" s="98">
        <v>2094.1539304792473</v>
      </c>
      <c r="W70" s="98">
        <v>2443.8479839745273</v>
      </c>
      <c r="DA70" s="63" t="s">
        <v>3987</v>
      </c>
    </row>
    <row r="71" spans="1:105" ht="12" customHeight="1" x14ac:dyDescent="0.25">
      <c r="A71" s="100" t="s">
        <v>217</v>
      </c>
      <c r="B71" s="101"/>
      <c r="C71" s="101">
        <v>1155.3544779582992</v>
      </c>
      <c r="D71" s="101">
        <v>1159.9850996846317</v>
      </c>
      <c r="E71" s="101">
        <v>1150.5473800335064</v>
      </c>
      <c r="F71" s="101">
        <v>1076.9594851883114</v>
      </c>
      <c r="G71" s="101">
        <v>1157.6373711672898</v>
      </c>
      <c r="H71" s="101">
        <v>954.9627125656026</v>
      </c>
      <c r="I71" s="101">
        <v>0</v>
      </c>
      <c r="J71" s="101">
        <v>1030.4555164929754</v>
      </c>
      <c r="K71" s="101">
        <v>1130.3652822760087</v>
      </c>
      <c r="L71" s="101">
        <v>979.47446946904893</v>
      </c>
      <c r="M71" s="101">
        <v>1102.4323527008476</v>
      </c>
      <c r="N71" s="101">
        <v>1050.6130890384311</v>
      </c>
      <c r="O71" s="101">
        <v>839.27613088515739</v>
      </c>
      <c r="P71" s="101">
        <v>861.00213399454958</v>
      </c>
      <c r="Q71" s="101">
        <v>615.85530329818766</v>
      </c>
      <c r="R71" s="101">
        <v>550.32823617041731</v>
      </c>
      <c r="S71" s="101">
        <v>637.65014263429453</v>
      </c>
      <c r="T71" s="101">
        <v>670.94689254929654</v>
      </c>
      <c r="U71" s="101">
        <v>674.95986948937241</v>
      </c>
      <c r="V71" s="101">
        <v>705.21843625071074</v>
      </c>
      <c r="W71" s="101">
        <v>860.80176527174513</v>
      </c>
      <c r="DA71" s="131" t="s">
        <v>3988</v>
      </c>
    </row>
    <row r="72" spans="1:105" ht="12" customHeight="1" x14ac:dyDescent="0.25">
      <c r="A72" s="103" t="s">
        <v>52</v>
      </c>
      <c r="B72" s="104"/>
      <c r="C72" s="104">
        <v>1206.8899789327763</v>
      </c>
      <c r="D72" s="104">
        <v>1218.9717583435777</v>
      </c>
      <c r="E72" s="104">
        <v>1237.9955242145184</v>
      </c>
      <c r="F72" s="104">
        <v>1176.0684785476876</v>
      </c>
      <c r="G72" s="104">
        <v>1268.3802166731562</v>
      </c>
      <c r="H72" s="104">
        <v>1398.6758649203291</v>
      </c>
      <c r="I72" s="104">
        <v>0</v>
      </c>
      <c r="J72" s="104">
        <v>1261.2854549367592</v>
      </c>
      <c r="K72" s="104">
        <v>1351.4494600752207</v>
      </c>
      <c r="L72" s="104">
        <v>1440.2816243939496</v>
      </c>
      <c r="M72" s="104">
        <v>1437.341588147495</v>
      </c>
      <c r="N72" s="104">
        <v>1448.9357430482107</v>
      </c>
      <c r="O72" s="104">
        <v>1512.4787066662245</v>
      </c>
      <c r="P72" s="104">
        <v>1568.2267415232104</v>
      </c>
      <c r="Q72" s="104">
        <v>1618.0550913624616</v>
      </c>
      <c r="R72" s="104">
        <v>1684.9241600055377</v>
      </c>
      <c r="S72" s="104">
        <v>1592.275502978863</v>
      </c>
      <c r="T72" s="104">
        <v>1410.2923997323655</v>
      </c>
      <c r="U72" s="104">
        <v>1379.5120622491841</v>
      </c>
      <c r="V72" s="104">
        <v>1388.9354942285363</v>
      </c>
      <c r="W72" s="104">
        <v>1583.0462187027824</v>
      </c>
      <c r="DA72" s="132" t="s">
        <v>3989</v>
      </c>
    </row>
    <row r="73" spans="1:105" ht="12" customHeight="1" x14ac:dyDescent="0.25">
      <c r="A73" s="106" t="s">
        <v>122</v>
      </c>
      <c r="B73" s="101"/>
      <c r="C73" s="101">
        <v>2714.185882921402</v>
      </c>
      <c r="D73" s="101">
        <v>2817.4696642400445</v>
      </c>
      <c r="E73" s="101">
        <v>2843.3198847351155</v>
      </c>
      <c r="F73" s="101">
        <v>2852.9020048016687</v>
      </c>
      <c r="G73" s="101">
        <v>2645.6812951967108</v>
      </c>
      <c r="H73" s="101">
        <v>2757.5095075262961</v>
      </c>
      <c r="I73" s="101">
        <v>2769.3039842819944</v>
      </c>
      <c r="J73" s="101">
        <v>2753.4249853433339</v>
      </c>
      <c r="K73" s="101">
        <v>3000.8499733253807</v>
      </c>
      <c r="L73" s="101">
        <v>3063.8783540755853</v>
      </c>
      <c r="M73" s="101">
        <v>2974.1198631294783</v>
      </c>
      <c r="N73" s="101">
        <v>3042.9684651401458</v>
      </c>
      <c r="O73" s="101">
        <v>3037.2338930286924</v>
      </c>
      <c r="P73" s="101">
        <v>2938.2485974227448</v>
      </c>
      <c r="Q73" s="101">
        <v>2883.4057281033533</v>
      </c>
      <c r="R73" s="101">
        <v>2837.7101033020922</v>
      </c>
      <c r="S73" s="101">
        <v>2718.5937320107632</v>
      </c>
      <c r="T73" s="101">
        <v>2573.3382151706037</v>
      </c>
      <c r="U73" s="101">
        <v>2612.0820321890701</v>
      </c>
      <c r="V73" s="101">
        <v>2538.2548761417916</v>
      </c>
      <c r="W73" s="101">
        <v>2863.6712704764223</v>
      </c>
      <c r="DA73" s="131" t="s">
        <v>3990</v>
      </c>
    </row>
    <row r="74" spans="1:105" ht="12" customHeight="1" x14ac:dyDescent="0.25">
      <c r="A74" s="107" t="s">
        <v>121</v>
      </c>
      <c r="B74" s="104"/>
      <c r="C74" s="104">
        <v>2201.9869440211182</v>
      </c>
      <c r="D74" s="104">
        <v>2288.566205776438</v>
      </c>
      <c r="E74" s="104">
        <v>2309.3998371328789</v>
      </c>
      <c r="F74" s="104">
        <v>2319.2279466299633</v>
      </c>
      <c r="G74" s="104">
        <v>2153.7953526911601</v>
      </c>
      <c r="H74" s="104">
        <v>2196.2038604494737</v>
      </c>
      <c r="I74" s="104">
        <v>2221.0992639455881</v>
      </c>
      <c r="J74" s="104">
        <v>2234.0152468588258</v>
      </c>
      <c r="K74" s="104">
        <v>2446.9038361075845</v>
      </c>
      <c r="L74" s="104">
        <v>2463.6545253121662</v>
      </c>
      <c r="M74" s="104">
        <v>2422.4700109894743</v>
      </c>
      <c r="N74" s="104">
        <v>2485.2596684663922</v>
      </c>
      <c r="O74" s="104">
        <v>2458.1984781733017</v>
      </c>
      <c r="P74" s="104">
        <v>2402.6083496703227</v>
      </c>
      <c r="Q74" s="104">
        <v>2334.422095893301</v>
      </c>
      <c r="R74" s="104">
        <v>2301.2252647829487</v>
      </c>
      <c r="S74" s="104">
        <v>2250.3736183330748</v>
      </c>
      <c r="T74" s="104">
        <v>2165.6063803997249</v>
      </c>
      <c r="U74" s="104">
        <v>2217.4465950644994</v>
      </c>
      <c r="V74" s="104">
        <v>2171.118502627894</v>
      </c>
      <c r="W74" s="104">
        <v>2467.85578285678</v>
      </c>
      <c r="DA74" s="132" t="s">
        <v>3991</v>
      </c>
    </row>
    <row r="75" spans="1:105" ht="12" customHeight="1" x14ac:dyDescent="0.25">
      <c r="A75" s="108" t="s">
        <v>53</v>
      </c>
      <c r="B75" s="98"/>
      <c r="C75" s="98">
        <v>1011.9704007813787</v>
      </c>
      <c r="D75" s="98">
        <v>1053.5950276748715</v>
      </c>
      <c r="E75" s="98">
        <v>1054.3997203118613</v>
      </c>
      <c r="F75" s="98">
        <v>1056.2042657306156</v>
      </c>
      <c r="G75" s="98">
        <v>980.67716458987888</v>
      </c>
      <c r="H75" s="98">
        <v>850.04397396956972</v>
      </c>
      <c r="I75" s="98">
        <v>899.89366942601021</v>
      </c>
      <c r="J75" s="98">
        <v>972.84642075896022</v>
      </c>
      <c r="K75" s="98">
        <v>1086.8770428408657</v>
      </c>
      <c r="L75" s="98">
        <v>978.221259808068</v>
      </c>
      <c r="M75" s="98">
        <v>1034.5703836689793</v>
      </c>
      <c r="N75" s="98">
        <v>1041.8793018673821</v>
      </c>
      <c r="O75" s="98">
        <v>892.24043715146217</v>
      </c>
      <c r="P75" s="98">
        <v>871.94560505863694</v>
      </c>
      <c r="Q75" s="98">
        <v>674.28243045574629</v>
      </c>
      <c r="R75" s="98">
        <v>599.51615981601253</v>
      </c>
      <c r="S75" s="98">
        <v>680.53787983025597</v>
      </c>
      <c r="T75" s="98">
        <v>741.17708755818887</v>
      </c>
      <c r="U75" s="98">
        <v>777.3724972439403</v>
      </c>
      <c r="V75" s="98">
        <v>777.79254828017281</v>
      </c>
      <c r="W75" s="98">
        <v>920.278693645261</v>
      </c>
      <c r="DA75" s="63" t="s">
        <v>3992</v>
      </c>
    </row>
    <row r="76" spans="1:105" ht="12" customHeight="1" x14ac:dyDescent="0.25">
      <c r="A76" s="108" t="s">
        <v>52</v>
      </c>
      <c r="B76" s="98"/>
      <c r="C76" s="98">
        <v>1190.0165432397398</v>
      </c>
      <c r="D76" s="98">
        <v>1234.9711781015665</v>
      </c>
      <c r="E76" s="98">
        <v>1255.0001168210179</v>
      </c>
      <c r="F76" s="98">
        <v>1263.0236808993475</v>
      </c>
      <c r="G76" s="98">
        <v>1173.1181881012812</v>
      </c>
      <c r="H76" s="98">
        <v>1346.1598864799039</v>
      </c>
      <c r="I76" s="98">
        <v>1321.205594519578</v>
      </c>
      <c r="J76" s="98">
        <v>1261.1688260998658</v>
      </c>
      <c r="K76" s="98">
        <v>1360.0267932667182</v>
      </c>
      <c r="L76" s="98">
        <v>1485.4332655040985</v>
      </c>
      <c r="M76" s="98">
        <v>1387.899627320495</v>
      </c>
      <c r="N76" s="98">
        <v>1443.3803665990101</v>
      </c>
      <c r="O76" s="98">
        <v>1565.9580410218393</v>
      </c>
      <c r="P76" s="98">
        <v>1530.6627446116859</v>
      </c>
      <c r="Q76" s="98">
        <v>1660.1396654375551</v>
      </c>
      <c r="R76" s="98">
        <v>1701.7091049669357</v>
      </c>
      <c r="S76" s="98">
        <v>1569.8357385028187</v>
      </c>
      <c r="T76" s="98">
        <v>1424.4292928415355</v>
      </c>
      <c r="U76" s="98">
        <v>1440.0740978205592</v>
      </c>
      <c r="V76" s="98">
        <v>1393.3259543477213</v>
      </c>
      <c r="W76" s="98">
        <v>1547.5770892115193</v>
      </c>
      <c r="DA76" s="63" t="s">
        <v>3993</v>
      </c>
    </row>
    <row r="77" spans="1:105" ht="12" customHeight="1" x14ac:dyDescent="0.25">
      <c r="A77" s="121" t="s">
        <v>54</v>
      </c>
      <c r="B77" s="122"/>
      <c r="C77" s="122">
        <v>418.58358088703869</v>
      </c>
      <c r="D77" s="122">
        <v>440.20477879130596</v>
      </c>
      <c r="E77" s="122">
        <v>440.91946797000696</v>
      </c>
      <c r="F77" s="122">
        <v>467.02890295081761</v>
      </c>
      <c r="G77" s="122">
        <v>386.57066812375137</v>
      </c>
      <c r="H77" s="122">
        <v>446.28230429067929</v>
      </c>
      <c r="I77" s="122">
        <v>383.66618235604653</v>
      </c>
      <c r="J77" s="122">
        <v>421.73701110512081</v>
      </c>
      <c r="K77" s="122">
        <v>530.36718784068296</v>
      </c>
      <c r="L77" s="122">
        <v>535.98290925528261</v>
      </c>
      <c r="M77" s="122">
        <v>531.30685222599607</v>
      </c>
      <c r="N77" s="122">
        <v>539.43607178273919</v>
      </c>
      <c r="O77" s="122">
        <v>527.31820979787085</v>
      </c>
      <c r="P77" s="122">
        <v>537.88354013769026</v>
      </c>
      <c r="Q77" s="122">
        <v>514.11554691858532</v>
      </c>
      <c r="R77" s="122">
        <v>519.15288128983491</v>
      </c>
      <c r="S77" s="122">
        <v>517.85010201749299</v>
      </c>
      <c r="T77" s="122">
        <v>503.88929374501885</v>
      </c>
      <c r="U77" s="122">
        <v>511.27634484691833</v>
      </c>
      <c r="V77" s="122">
        <v>499.44971985686675</v>
      </c>
      <c r="W77" s="122">
        <v>560.18067449483317</v>
      </c>
      <c r="DA77" s="130" t="s">
        <v>3994</v>
      </c>
    </row>
    <row r="78" spans="1:105" ht="12" customHeight="1" x14ac:dyDescent="0.25">
      <c r="A78" s="97" t="s">
        <v>192</v>
      </c>
      <c r="B78" s="98"/>
      <c r="C78" s="98">
        <v>530.38270048717629</v>
      </c>
      <c r="D78" s="98">
        <v>540.36601978710405</v>
      </c>
      <c r="E78" s="98">
        <v>536.17375708185466</v>
      </c>
      <c r="F78" s="98">
        <v>537.43696644318641</v>
      </c>
      <c r="G78" s="98">
        <v>512.90129748481831</v>
      </c>
      <c r="H78" s="98">
        <v>572.31979540831662</v>
      </c>
      <c r="I78" s="98">
        <v>468.15209414729384</v>
      </c>
      <c r="J78" s="98">
        <v>516.4481940926114</v>
      </c>
      <c r="K78" s="98">
        <v>660.21472160950429</v>
      </c>
      <c r="L78" s="98">
        <v>663.57551249623964</v>
      </c>
      <c r="M78" s="98">
        <v>672.51408580690816</v>
      </c>
      <c r="N78" s="98">
        <v>662.27101657278399</v>
      </c>
      <c r="O78" s="98">
        <v>667.21573531998808</v>
      </c>
      <c r="P78" s="98">
        <v>686.47200175315129</v>
      </c>
      <c r="Q78" s="98">
        <v>664.89639447747084</v>
      </c>
      <c r="R78" s="98">
        <v>663.69791749048738</v>
      </c>
      <c r="S78" s="98">
        <v>678.83197194143429</v>
      </c>
      <c r="T78" s="98">
        <v>650.94592952548533</v>
      </c>
      <c r="U78" s="98">
        <v>670.95064493888128</v>
      </c>
      <c r="V78" s="98">
        <v>675.21097073127885</v>
      </c>
      <c r="W78" s="98">
        <v>760.88489175407017</v>
      </c>
      <c r="DA78" s="63" t="s">
        <v>3995</v>
      </c>
    </row>
    <row r="79" spans="1:105" ht="12" customHeight="1" x14ac:dyDescent="0.25">
      <c r="A79" s="109" t="s">
        <v>120</v>
      </c>
      <c r="B79" s="33"/>
      <c r="C79" s="33">
        <v>414.25731126176726</v>
      </c>
      <c r="D79" s="33">
        <v>433.61700577466104</v>
      </c>
      <c r="E79" s="33">
        <v>432.38254992278502</v>
      </c>
      <c r="F79" s="33">
        <v>459.84848901785807</v>
      </c>
      <c r="G79" s="33">
        <v>372.4284089913055</v>
      </c>
      <c r="H79" s="33">
        <v>433.49219065258205</v>
      </c>
      <c r="I79" s="33">
        <v>377.94686572025756</v>
      </c>
      <c r="J79" s="33">
        <v>408.33237592852186</v>
      </c>
      <c r="K79" s="33">
        <v>515.01475073346023</v>
      </c>
      <c r="L79" s="33">
        <v>519.83799091746073</v>
      </c>
      <c r="M79" s="33">
        <v>511.6082793279628</v>
      </c>
      <c r="N79" s="33">
        <v>524.69108099466314</v>
      </c>
      <c r="O79" s="33">
        <v>510.01619435520882</v>
      </c>
      <c r="P79" s="33">
        <v>527.91046655334526</v>
      </c>
      <c r="Q79" s="33">
        <v>503.18382760465965</v>
      </c>
      <c r="R79" s="33">
        <v>508.27333178390336</v>
      </c>
      <c r="S79" s="33">
        <v>501.95820160618547</v>
      </c>
      <c r="T79" s="33">
        <v>488.99439165683532</v>
      </c>
      <c r="U79" s="33">
        <v>493.12061582757246</v>
      </c>
      <c r="V79" s="33">
        <v>478.91318736364917</v>
      </c>
      <c r="W79" s="33">
        <v>539.80732238215353</v>
      </c>
      <c r="DA79" s="60" t="s">
        <v>3996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22305.571166918045</v>
      </c>
      <c r="D81" s="117">
        <f t="shared" si="28"/>
        <v>19373.508954015488</v>
      </c>
      <c r="E81" s="117">
        <f t="shared" si="28"/>
        <v>20920.340364542968</v>
      </c>
      <c r="F81" s="117">
        <f t="shared" si="28"/>
        <v>18878.859409559507</v>
      </c>
      <c r="G81" s="117">
        <f t="shared" si="28"/>
        <v>17762.987493975485</v>
      </c>
      <c r="H81" s="117">
        <f t="shared" si="28"/>
        <v>18030.052898551279</v>
      </c>
      <c r="I81" s="117">
        <f t="shared" si="28"/>
        <v>16748.522729499939</v>
      </c>
      <c r="J81" s="117">
        <f t="shared" si="28"/>
        <v>15737.950866764333</v>
      </c>
      <c r="K81" s="117">
        <f t="shared" si="28"/>
        <v>15542.762466044866</v>
      </c>
      <c r="L81" s="117">
        <f t="shared" si="28"/>
        <v>18169.866622791957</v>
      </c>
      <c r="M81" s="117">
        <f t="shared" si="28"/>
        <v>15613.518720955704</v>
      </c>
      <c r="N81" s="117">
        <f t="shared" si="28"/>
        <v>15387.026062976931</v>
      </c>
      <c r="O81" s="117">
        <f t="shared" si="28"/>
        <v>16841.491222613484</v>
      </c>
      <c r="P81" s="117">
        <f t="shared" si="28"/>
        <v>13220.769532839087</v>
      </c>
      <c r="Q81" s="117">
        <f t="shared" si="28"/>
        <v>11940.490678604345</v>
      </c>
      <c r="R81" s="117">
        <f t="shared" ref="R81:V81" si="29">R82+R85+R87+R100</f>
        <v>13551.672713319547</v>
      </c>
      <c r="S81" s="117">
        <f t="shared" si="29"/>
        <v>13672.568926558424</v>
      </c>
      <c r="T81" s="117">
        <f t="shared" si="29"/>
        <v>12461.120256912296</v>
      </c>
      <c r="U81" s="117">
        <f t="shared" si="29"/>
        <v>11020.930857622487</v>
      </c>
      <c r="V81" s="117">
        <f t="shared" si="29"/>
        <v>10727.906474488082</v>
      </c>
      <c r="W81" s="117">
        <f t="shared" ref="W81" si="30">W82+W85+W87+W100</f>
        <v>15428.046048975319</v>
      </c>
      <c r="DA81" s="129" t="s">
        <v>3997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19216.175441632531</v>
      </c>
      <c r="D82" s="122">
        <f t="shared" si="31"/>
        <v>16171.176201783172</v>
      </c>
      <c r="E82" s="122">
        <f t="shared" si="31"/>
        <v>17755.119048185614</v>
      </c>
      <c r="F82" s="122">
        <f t="shared" si="31"/>
        <v>15721.840321139565</v>
      </c>
      <c r="G82" s="122">
        <f t="shared" si="31"/>
        <v>14912.38184943646</v>
      </c>
      <c r="H82" s="122">
        <f t="shared" si="31"/>
        <v>15003.10600478432</v>
      </c>
      <c r="I82" s="122">
        <f t="shared" si="31"/>
        <v>13694.510295427586</v>
      </c>
      <c r="J82" s="122">
        <f t="shared" si="31"/>
        <v>12728.480369691637</v>
      </c>
      <c r="K82" s="122">
        <f t="shared" si="31"/>
        <v>12382.076374113423</v>
      </c>
      <c r="L82" s="122">
        <f t="shared" si="31"/>
        <v>14834.991186054644</v>
      </c>
      <c r="M82" s="122">
        <f t="shared" si="31"/>
        <v>12329.71006934326</v>
      </c>
      <c r="N82" s="122">
        <f t="shared" si="31"/>
        <v>12041.036910304834</v>
      </c>
      <c r="O82" s="122">
        <f t="shared" si="31"/>
        <v>13598.911301484211</v>
      </c>
      <c r="P82" s="122">
        <f t="shared" si="31"/>
        <v>9957.5032510614728</v>
      </c>
      <c r="Q82" s="122">
        <f t="shared" si="31"/>
        <v>8781.1991367970604</v>
      </c>
      <c r="R82" s="122">
        <f t="shared" ref="R82:V82" si="32">SUM(R83:R84)</f>
        <v>10484.894001505325</v>
      </c>
      <c r="S82" s="122">
        <f t="shared" si="32"/>
        <v>10718.658197421331</v>
      </c>
      <c r="T82" s="122">
        <f t="shared" si="32"/>
        <v>9607.9017421547996</v>
      </c>
      <c r="U82" s="122">
        <f t="shared" si="32"/>
        <v>8155.6671679725978</v>
      </c>
      <c r="V82" s="122">
        <f t="shared" si="32"/>
        <v>7914.9466227053399</v>
      </c>
      <c r="W82" s="122">
        <f t="shared" ref="W82" si="33">SUM(W83:W84)</f>
        <v>12246.871056054417</v>
      </c>
      <c r="DA82" s="130" t="s">
        <v>3998</v>
      </c>
    </row>
    <row r="83" spans="1:105" ht="12" customHeight="1" x14ac:dyDescent="0.25">
      <c r="A83" s="97" t="s">
        <v>204</v>
      </c>
      <c r="B83" s="98"/>
      <c r="C83" s="98">
        <v>19089.427559333508</v>
      </c>
      <c r="D83" s="98">
        <v>16065.809890648001</v>
      </c>
      <c r="E83" s="98">
        <v>17639.99241360011</v>
      </c>
      <c r="F83" s="98">
        <v>15621.18226380634</v>
      </c>
      <c r="G83" s="98">
        <v>14826.516349213382</v>
      </c>
      <c r="H83" s="98">
        <v>14914.561839896913</v>
      </c>
      <c r="I83" s="98">
        <v>13615.040526274794</v>
      </c>
      <c r="J83" s="98">
        <v>12654.198621812882</v>
      </c>
      <c r="K83" s="98">
        <v>12309.183537507635</v>
      </c>
      <c r="L83" s="98">
        <v>14746.813035440904</v>
      </c>
      <c r="M83" s="98">
        <v>12256.001195545483</v>
      </c>
      <c r="N83" s="98">
        <v>11968.750119628494</v>
      </c>
      <c r="O83" s="98">
        <v>13517.144006311755</v>
      </c>
      <c r="P83" s="98">
        <v>9897.5519261435202</v>
      </c>
      <c r="Q83" s="98">
        <v>8728.1473408473757</v>
      </c>
      <c r="R83" s="98">
        <v>10420.870505754061</v>
      </c>
      <c r="S83" s="98">
        <v>10652.336807733123</v>
      </c>
      <c r="T83" s="98">
        <v>9547.6213048837835</v>
      </c>
      <c r="U83" s="98">
        <v>8103.8184949092383</v>
      </c>
      <c r="V83" s="98">
        <v>7864.0575938065604</v>
      </c>
      <c r="W83" s="98">
        <v>12167.368860734297</v>
      </c>
      <c r="DA83" s="63" t="s">
        <v>3999</v>
      </c>
    </row>
    <row r="84" spans="1:105" ht="12" customHeight="1" x14ac:dyDescent="0.25">
      <c r="A84" s="97" t="s">
        <v>53</v>
      </c>
      <c r="B84" s="98"/>
      <c r="C84" s="98">
        <v>126.74788229902298</v>
      </c>
      <c r="D84" s="98">
        <v>105.36631113517025</v>
      </c>
      <c r="E84" s="98">
        <v>115.12663458550307</v>
      </c>
      <c r="F84" s="98">
        <v>100.65805733322446</v>
      </c>
      <c r="G84" s="98">
        <v>85.865500223078939</v>
      </c>
      <c r="H84" s="98">
        <v>88.544164887407305</v>
      </c>
      <c r="I84" s="98">
        <v>79.469769152792651</v>
      </c>
      <c r="J84" s="98">
        <v>74.281747878753961</v>
      </c>
      <c r="K84" s="98">
        <v>72.892836605788801</v>
      </c>
      <c r="L84" s="98">
        <v>88.178150613738751</v>
      </c>
      <c r="M84" s="98">
        <v>73.708873797777045</v>
      </c>
      <c r="N84" s="98">
        <v>72.286790676339507</v>
      </c>
      <c r="O84" s="98">
        <v>81.767295172455462</v>
      </c>
      <c r="P84" s="98">
        <v>59.951324917951787</v>
      </c>
      <c r="Q84" s="98">
        <v>53.051795949684042</v>
      </c>
      <c r="R84" s="98">
        <v>64.023495751264434</v>
      </c>
      <c r="S84" s="98">
        <v>66.3213896882081</v>
      </c>
      <c r="T84" s="98">
        <v>60.280437271015238</v>
      </c>
      <c r="U84" s="98">
        <v>51.848673063359627</v>
      </c>
      <c r="V84" s="98">
        <v>50.889028898779713</v>
      </c>
      <c r="W84" s="98">
        <v>79.502195320120336</v>
      </c>
      <c r="DA84" s="63" t="s">
        <v>4000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1.7516389389320803</v>
      </c>
      <c r="D85" s="122">
        <f t="shared" si="34"/>
        <v>1.0222306607146807</v>
      </c>
      <c r="E85" s="122">
        <f t="shared" si="34"/>
        <v>2.7232840540840169</v>
      </c>
      <c r="F85" s="122">
        <f t="shared" si="34"/>
        <v>2.0013657917253451</v>
      </c>
      <c r="G85" s="122">
        <f t="shared" si="34"/>
        <v>1.7286182598662048</v>
      </c>
      <c r="H85" s="122">
        <f t="shared" si="34"/>
        <v>2.2262364044374996</v>
      </c>
      <c r="I85" s="122">
        <f t="shared" si="34"/>
        <v>2.2753100373114563</v>
      </c>
      <c r="J85" s="122">
        <f t="shared" si="34"/>
        <v>1.5349251797085128</v>
      </c>
      <c r="K85" s="122">
        <f t="shared" si="34"/>
        <v>1.0083638154530163</v>
      </c>
      <c r="L85" s="122">
        <f t="shared" si="34"/>
        <v>1.6559579905569446</v>
      </c>
      <c r="M85" s="122">
        <f t="shared" si="34"/>
        <v>1.3912836580152066</v>
      </c>
      <c r="N85" s="122">
        <f t="shared" si="34"/>
        <v>0.91212790164066515</v>
      </c>
      <c r="O85" s="122">
        <f t="shared" si="34"/>
        <v>1.8587945706343683</v>
      </c>
      <c r="P85" s="122">
        <f t="shared" si="34"/>
        <v>0.48170611327992535</v>
      </c>
      <c r="Q85" s="122">
        <f t="shared" si="34"/>
        <v>0.7208198315492742</v>
      </c>
      <c r="R85" s="122">
        <f t="shared" si="34"/>
        <v>0.91273383237873551</v>
      </c>
      <c r="S85" s="122">
        <f t="shared" si="34"/>
        <v>2.1899801646658168</v>
      </c>
      <c r="T85" s="122">
        <f t="shared" si="34"/>
        <v>1.3737739884536644</v>
      </c>
      <c r="U85" s="122">
        <f t="shared" si="34"/>
        <v>2.1402996696804424</v>
      </c>
      <c r="V85" s="122">
        <f t="shared" si="34"/>
        <v>2.6861272103315241</v>
      </c>
      <c r="W85" s="122">
        <f t="shared" si="34"/>
        <v>2.2551491846255893</v>
      </c>
      <c r="DA85" s="130" t="s">
        <v>4001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1.7516389389320803</v>
      </c>
      <c r="D86" s="98">
        <f>IF(RES_hhdet_in_fec!D86=0,0,RES_hhdet_in_fec!D86*1000*11630/RES_hhdet_in_new!D83)</f>
        <v>1.0222306607146807</v>
      </c>
      <c r="E86" s="98">
        <f>IF(RES_hhdet_in_fec!E86=0,0,RES_hhdet_in_fec!E86*1000*11630/RES_hhdet_in_new!E83)</f>
        <v>2.7232840540840169</v>
      </c>
      <c r="F86" s="98">
        <f>IF(RES_hhdet_in_fec!F86=0,0,RES_hhdet_in_fec!F86*1000*11630/RES_hhdet_in_new!F83)</f>
        <v>2.0013657917253451</v>
      </c>
      <c r="G86" s="98">
        <f>IF(RES_hhdet_in_fec!G86=0,0,RES_hhdet_in_fec!G86*1000*11630/RES_hhdet_in_new!G83)</f>
        <v>1.7286182598662048</v>
      </c>
      <c r="H86" s="98">
        <f>IF(RES_hhdet_in_fec!H86=0,0,RES_hhdet_in_fec!H86*1000*11630/RES_hhdet_in_new!H83)</f>
        <v>2.2262364044374996</v>
      </c>
      <c r="I86" s="98">
        <f>IF(RES_hhdet_in_fec!I86=0,0,RES_hhdet_in_fec!I86*1000*11630/RES_hhdet_in_new!I83)</f>
        <v>2.2753100373114563</v>
      </c>
      <c r="J86" s="98">
        <f>IF(RES_hhdet_in_fec!J86=0,0,RES_hhdet_in_fec!J86*1000*11630/RES_hhdet_in_new!J83)</f>
        <v>1.5349251797085128</v>
      </c>
      <c r="K86" s="98">
        <f>IF(RES_hhdet_in_fec!K86=0,0,RES_hhdet_in_fec!K86*1000*11630/RES_hhdet_in_new!K83)</f>
        <v>1.0083638154530163</v>
      </c>
      <c r="L86" s="98">
        <f>IF(RES_hhdet_in_fec!L86=0,0,RES_hhdet_in_fec!L86*1000*11630/RES_hhdet_in_new!L83)</f>
        <v>1.6559579905569446</v>
      </c>
      <c r="M86" s="98">
        <f>IF(RES_hhdet_in_fec!M86=0,0,RES_hhdet_in_fec!M86*1000*11630/RES_hhdet_in_new!M83)</f>
        <v>1.3912836580152066</v>
      </c>
      <c r="N86" s="98">
        <f>IF(RES_hhdet_in_fec!N86=0,0,RES_hhdet_in_fec!N86*1000*11630/RES_hhdet_in_new!N83)</f>
        <v>0.91212790164066515</v>
      </c>
      <c r="O86" s="98">
        <f>IF(RES_hhdet_in_fec!O86=0,0,RES_hhdet_in_fec!O86*1000*11630/RES_hhdet_in_new!O83)</f>
        <v>1.8587945706343683</v>
      </c>
      <c r="P86" s="98">
        <f>IF(RES_hhdet_in_fec!P86=0,0,RES_hhdet_in_fec!P86*1000*11630/RES_hhdet_in_new!P83)</f>
        <v>0.48170611327992535</v>
      </c>
      <c r="Q86" s="98">
        <f>IF(RES_hhdet_in_fec!Q86=0,0,RES_hhdet_in_fec!Q86*1000*11630/RES_hhdet_in_new!Q83)</f>
        <v>0.7208198315492742</v>
      </c>
      <c r="R86" s="98">
        <f>IF(RES_hhdet_in_fec!R86=0,0,RES_hhdet_in_fec!R86*1000*11630/RES_hhdet_in_new!R83)</f>
        <v>0.91273383237873551</v>
      </c>
      <c r="S86" s="98">
        <f>IF(RES_hhdet_in_fec!S86=0,0,RES_hhdet_in_fec!S86*1000*11630/RES_hhdet_in_new!S83)</f>
        <v>2.1899801646658168</v>
      </c>
      <c r="T86" s="98">
        <f>IF(RES_hhdet_in_fec!T86=0,0,RES_hhdet_in_fec!T86*1000*11630/RES_hhdet_in_new!T83)</f>
        <v>1.3737739884536644</v>
      </c>
      <c r="U86" s="98">
        <f>IF(RES_hhdet_in_fec!U86=0,0,RES_hhdet_in_fec!U86*1000*11630/RES_hhdet_in_new!U83)</f>
        <v>2.1402996696804424</v>
      </c>
      <c r="V86" s="98">
        <f>IF(RES_hhdet_in_fec!V86=0,0,RES_hhdet_in_fec!V86*1000*11630/RES_hhdet_in_new!V83)</f>
        <v>2.6861272103315241</v>
      </c>
      <c r="W86" s="98">
        <f>IF(RES_hhdet_in_fec!W86=0,0,RES_hhdet_in_fec!W86*1000*11630/RES_hhdet_in_new!W83)</f>
        <v>2.2551491846255893</v>
      </c>
      <c r="DA86" s="63" t="s">
        <v>4002</v>
      </c>
    </row>
    <row r="87" spans="1:105" ht="12" customHeight="1" x14ac:dyDescent="0.25">
      <c r="A87" s="121" t="s">
        <v>55</v>
      </c>
      <c r="B87" s="122"/>
      <c r="C87" s="122">
        <v>2669.8765231822726</v>
      </c>
      <c r="D87" s="122">
        <v>2762.351179026663</v>
      </c>
      <c r="E87" s="122">
        <v>2724.3297671325431</v>
      </c>
      <c r="F87" s="122">
        <v>2688.9939908356801</v>
      </c>
      <c r="G87" s="122">
        <v>2470.5461106953894</v>
      </c>
      <c r="H87" s="122">
        <v>2582.6474673999855</v>
      </c>
      <c r="I87" s="122">
        <v>2666.9830757439781</v>
      </c>
      <c r="J87" s="122">
        <v>2586.6419294586758</v>
      </c>
      <c r="K87" s="122">
        <v>2630.9606521518008</v>
      </c>
      <c r="L87" s="122">
        <v>2800.1383474571553</v>
      </c>
      <c r="M87" s="122">
        <v>2754.53056789011</v>
      </c>
      <c r="N87" s="122">
        <v>2804.3795349173952</v>
      </c>
      <c r="O87" s="122">
        <v>2720.078811961956</v>
      </c>
      <c r="P87" s="122">
        <v>2729.4553508478689</v>
      </c>
      <c r="Q87" s="122">
        <v>2650.2345080513137</v>
      </c>
      <c r="R87" s="122">
        <v>2552.637076136235</v>
      </c>
      <c r="S87" s="122">
        <v>2439.0034154517184</v>
      </c>
      <c r="T87" s="122">
        <v>2352.4121581346735</v>
      </c>
      <c r="U87" s="122">
        <v>2356.0405998162678</v>
      </c>
      <c r="V87" s="122">
        <v>2317.6904458332315</v>
      </c>
      <c r="W87" s="122">
        <v>2624.3813784468898</v>
      </c>
      <c r="DA87" s="130" t="s">
        <v>4003</v>
      </c>
    </row>
    <row r="88" spans="1:105" ht="12" customHeight="1" x14ac:dyDescent="0.25">
      <c r="A88" s="97" t="s">
        <v>132</v>
      </c>
      <c r="B88" s="98"/>
      <c r="C88" s="98">
        <v>2965.6405063315797</v>
      </c>
      <c r="D88" s="98">
        <v>3029.4120776896984</v>
      </c>
      <c r="E88" s="98">
        <v>2969.8606866910513</v>
      </c>
      <c r="F88" s="98">
        <v>2873.3176128827945</v>
      </c>
      <c r="G88" s="98">
        <v>2603.1718219410368</v>
      </c>
      <c r="H88" s="98">
        <v>2751.0551074487471</v>
      </c>
      <c r="I88" s="98">
        <v>2743.5660366964185</v>
      </c>
      <c r="J88" s="98">
        <v>2646.1317369831827</v>
      </c>
      <c r="K88" s="98">
        <v>2791.5825466183137</v>
      </c>
      <c r="L88" s="98">
        <v>2789.6047699790806</v>
      </c>
      <c r="M88" s="98">
        <v>2796.5428269261643</v>
      </c>
      <c r="N88" s="98">
        <v>2837.7042097683052</v>
      </c>
      <c r="O88" s="98">
        <v>2655.3396046767784</v>
      </c>
      <c r="P88" s="98">
        <v>2796.3148672683333</v>
      </c>
      <c r="Q88" s="98">
        <v>2677.5615657674866</v>
      </c>
      <c r="R88" s="98">
        <v>2475.3282733706533</v>
      </c>
      <c r="S88" s="98">
        <v>2411.571377408904</v>
      </c>
      <c r="T88" s="98">
        <v>2296.1791122410541</v>
      </c>
      <c r="U88" s="98">
        <v>2290.1828794270746</v>
      </c>
      <c r="V88" s="98">
        <v>2259.7283936343924</v>
      </c>
      <c r="W88" s="98">
        <v>2499.053835771379</v>
      </c>
      <c r="DA88" s="63" t="s">
        <v>4004</v>
      </c>
    </row>
    <row r="89" spans="1:105" ht="12" customHeight="1" x14ac:dyDescent="0.25">
      <c r="A89" s="97" t="s">
        <v>131</v>
      </c>
      <c r="B89" s="98"/>
      <c r="C89" s="98">
        <v>2297.2675703305517</v>
      </c>
      <c r="D89" s="98">
        <v>2374.0009253650787</v>
      </c>
      <c r="E89" s="98">
        <v>2350.1684315483694</v>
      </c>
      <c r="F89" s="98">
        <v>2298.5851547061302</v>
      </c>
      <c r="G89" s="98">
        <v>2106.3383742270184</v>
      </c>
      <c r="H89" s="98">
        <v>2201.8696005031934</v>
      </c>
      <c r="I89" s="98">
        <v>2235.580794294121</v>
      </c>
      <c r="J89" s="98">
        <v>2200.9525609857756</v>
      </c>
      <c r="K89" s="98">
        <v>2354.1503453196287</v>
      </c>
      <c r="L89" s="98">
        <v>2349.5989259440221</v>
      </c>
      <c r="M89" s="98">
        <v>2398.5640819012319</v>
      </c>
      <c r="N89" s="98">
        <v>2450.7163949769752</v>
      </c>
      <c r="O89" s="98">
        <v>2282.3650782194236</v>
      </c>
      <c r="P89" s="98">
        <v>2423.8843840349223</v>
      </c>
      <c r="Q89" s="98">
        <v>2308.3192201226916</v>
      </c>
      <c r="R89" s="98">
        <v>0</v>
      </c>
      <c r="S89" s="98">
        <v>2139.9550022529588</v>
      </c>
      <c r="T89" s="98">
        <v>2077.1056454116847</v>
      </c>
      <c r="U89" s="98">
        <v>2098.8364468090817</v>
      </c>
      <c r="V89" s="98">
        <v>2094.0237151529504</v>
      </c>
      <c r="W89" s="98">
        <v>2336.1967513039272</v>
      </c>
      <c r="DA89" s="63" t="s">
        <v>4005</v>
      </c>
    </row>
    <row r="90" spans="1:105" ht="12" customHeight="1" x14ac:dyDescent="0.25">
      <c r="A90" s="100" t="s">
        <v>204</v>
      </c>
      <c r="B90" s="101"/>
      <c r="C90" s="101">
        <v>1105.6724082190078</v>
      </c>
      <c r="D90" s="101">
        <v>1132.7893470492158</v>
      </c>
      <c r="E90" s="101">
        <v>1101.1210100001572</v>
      </c>
      <c r="F90" s="101">
        <v>1063.1448193457945</v>
      </c>
      <c r="G90" s="101">
        <v>964.10400817663674</v>
      </c>
      <c r="H90" s="101">
        <v>848.40306916952579</v>
      </c>
      <c r="I90" s="101">
        <v>892.56918305473766</v>
      </c>
      <c r="J90" s="101">
        <v>935.50880246398754</v>
      </c>
      <c r="K90" s="101">
        <v>1009.8971971859941</v>
      </c>
      <c r="L90" s="101">
        <v>888.74052970380853</v>
      </c>
      <c r="M90" s="101">
        <v>976.34494068616061</v>
      </c>
      <c r="N90" s="101">
        <v>973.30989952562061</v>
      </c>
      <c r="O90" s="101">
        <v>776.14778680600966</v>
      </c>
      <c r="P90" s="101">
        <v>835.50493296099785</v>
      </c>
      <c r="Q90" s="101">
        <v>628.3711848238263</v>
      </c>
      <c r="R90" s="101">
        <v>0</v>
      </c>
      <c r="S90" s="101">
        <v>602.73303538115772</v>
      </c>
      <c r="T90" s="101">
        <v>660.86930388059966</v>
      </c>
      <c r="U90" s="101">
        <v>679.72224537872171</v>
      </c>
      <c r="V90" s="101">
        <v>692.88511638766943</v>
      </c>
      <c r="W90" s="101">
        <v>804.00760389416234</v>
      </c>
      <c r="DA90" s="131" t="s">
        <v>4006</v>
      </c>
    </row>
    <row r="91" spans="1:105" ht="12" customHeight="1" x14ac:dyDescent="0.25">
      <c r="A91" s="103" t="s">
        <v>52</v>
      </c>
      <c r="B91" s="104"/>
      <c r="C91" s="104">
        <v>1191.5951621115437</v>
      </c>
      <c r="D91" s="104">
        <v>1241.2115783158629</v>
      </c>
      <c r="E91" s="104">
        <v>1249.047421548212</v>
      </c>
      <c r="F91" s="104">
        <v>1235.4403353603357</v>
      </c>
      <c r="G91" s="104">
        <v>1142.2343660503818</v>
      </c>
      <c r="H91" s="104">
        <v>1353.4665313336677</v>
      </c>
      <c r="I91" s="104">
        <v>1343.0116112393832</v>
      </c>
      <c r="J91" s="104">
        <v>1265.4437585217877</v>
      </c>
      <c r="K91" s="104">
        <v>1344.2531481336348</v>
      </c>
      <c r="L91" s="104">
        <v>1460.8583962402136</v>
      </c>
      <c r="M91" s="104">
        <v>1422.2191412150712</v>
      </c>
      <c r="N91" s="104">
        <v>1477.4064954513542</v>
      </c>
      <c r="O91" s="104">
        <v>1506.2172914134139</v>
      </c>
      <c r="P91" s="104">
        <v>1588.3794510739247</v>
      </c>
      <c r="Q91" s="104">
        <v>1679.9480352988649</v>
      </c>
      <c r="R91" s="104">
        <v>0</v>
      </c>
      <c r="S91" s="104">
        <v>1537.2219668718008</v>
      </c>
      <c r="T91" s="104">
        <v>1416.2363415310854</v>
      </c>
      <c r="U91" s="104">
        <v>1419.11420143036</v>
      </c>
      <c r="V91" s="104">
        <v>1401.1385987652811</v>
      </c>
      <c r="W91" s="104">
        <v>1532.1891474097652</v>
      </c>
      <c r="DA91" s="132" t="s">
        <v>4007</v>
      </c>
    </row>
    <row r="92" spans="1:105" ht="12" customHeight="1" x14ac:dyDescent="0.25">
      <c r="A92" s="106" t="s">
        <v>124</v>
      </c>
      <c r="B92" s="101"/>
      <c r="C92" s="101">
        <v>2849.1308050428247</v>
      </c>
      <c r="D92" s="101">
        <v>3084.63172189018</v>
      </c>
      <c r="E92" s="101">
        <v>2844.671559683823</v>
      </c>
      <c r="F92" s="101">
        <v>2842.0043233355568</v>
      </c>
      <c r="G92" s="101">
        <v>3265.1849605578809</v>
      </c>
      <c r="H92" s="101">
        <v>3053.4932266831152</v>
      </c>
      <c r="I92" s="101">
        <v>3247.3613089507226</v>
      </c>
      <c r="J92" s="101">
        <v>3535.0904353536739</v>
      </c>
      <c r="K92" s="101">
        <v>2822.1024973141816</v>
      </c>
      <c r="L92" s="101">
        <v>3085.8456771993469</v>
      </c>
      <c r="M92" s="101">
        <v>3292.6445099292855</v>
      </c>
      <c r="N92" s="101">
        <v>3264.1633856266485</v>
      </c>
      <c r="O92" s="101">
        <v>3018.3151647103891</v>
      </c>
      <c r="P92" s="101">
        <v>3109.0629977854605</v>
      </c>
      <c r="Q92" s="101">
        <v>3080.2726511932206</v>
      </c>
      <c r="R92" s="101">
        <v>2599.4874205724709</v>
      </c>
      <c r="S92" s="101">
        <v>2654.2325494903935</v>
      </c>
      <c r="T92" s="101">
        <v>2457.4151491972007</v>
      </c>
      <c r="U92" s="101">
        <v>2446.4173114849182</v>
      </c>
      <c r="V92" s="101">
        <v>2333.7960249792382</v>
      </c>
      <c r="W92" s="101">
        <v>2961.6405552482906</v>
      </c>
      <c r="DA92" s="131" t="s">
        <v>4008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2175.3621422769165</v>
      </c>
      <c r="F93" s="104">
        <v>2175.8977979615552</v>
      </c>
      <c r="G93" s="104">
        <v>2507.8160439033745</v>
      </c>
      <c r="H93" s="104">
        <v>2278.2231152440354</v>
      </c>
      <c r="I93" s="104">
        <v>2449.6318593160818</v>
      </c>
      <c r="J93" s="104">
        <v>2712.3785022360694</v>
      </c>
      <c r="K93" s="104">
        <v>0</v>
      </c>
      <c r="L93" s="104">
        <v>2341.9665513827827</v>
      </c>
      <c r="M93" s="104">
        <v>2556.4324578038813</v>
      </c>
      <c r="N93" s="104">
        <v>2562.3725066384945</v>
      </c>
      <c r="O93" s="104">
        <v>2370.2748138164075</v>
      </c>
      <c r="P93" s="104">
        <v>2512.5994052386786</v>
      </c>
      <c r="Q93" s="104">
        <v>2500.286550637557</v>
      </c>
      <c r="R93" s="104">
        <v>0</v>
      </c>
      <c r="S93" s="104">
        <v>0</v>
      </c>
      <c r="T93" s="104">
        <v>2111.2217754635308</v>
      </c>
      <c r="U93" s="104">
        <v>2130.3891373244387</v>
      </c>
      <c r="V93" s="104">
        <v>2053.5021050035061</v>
      </c>
      <c r="W93" s="104">
        <v>2632.4281671519016</v>
      </c>
      <c r="DA93" s="132" t="s">
        <v>4009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1052.7244907568404</v>
      </c>
      <c r="F94" s="98">
        <v>1049.0239460265861</v>
      </c>
      <c r="G94" s="98">
        <v>1212.4668201997135</v>
      </c>
      <c r="H94" s="98">
        <v>939.60297045123968</v>
      </c>
      <c r="I94" s="98">
        <v>1056.1512790401484</v>
      </c>
      <c r="J94" s="98">
        <v>1254.3890026999773</v>
      </c>
      <c r="K94" s="98">
        <v>0</v>
      </c>
      <c r="L94" s="98">
        <v>976.95712663411041</v>
      </c>
      <c r="M94" s="98">
        <v>1145.4721650400525</v>
      </c>
      <c r="N94" s="98">
        <v>1114.6202103368298</v>
      </c>
      <c r="O94" s="98">
        <v>875.42007380989469</v>
      </c>
      <c r="P94" s="98">
        <v>922.66754064562008</v>
      </c>
      <c r="Q94" s="98">
        <v>719.23055175706224</v>
      </c>
      <c r="R94" s="98">
        <v>0</v>
      </c>
      <c r="S94" s="98">
        <v>0</v>
      </c>
      <c r="T94" s="98">
        <v>705.3700103547626</v>
      </c>
      <c r="U94" s="98">
        <v>716.3365649504957</v>
      </c>
      <c r="V94" s="98">
        <v>699.9196304349166</v>
      </c>
      <c r="W94" s="98">
        <v>952.58555496504334</v>
      </c>
      <c r="DA94" s="63" t="s">
        <v>4010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1122.6376515200764</v>
      </c>
      <c r="F95" s="98">
        <v>1126.8738519349686</v>
      </c>
      <c r="G95" s="98">
        <v>1295.349223703661</v>
      </c>
      <c r="H95" s="98">
        <v>1338.6201447927958</v>
      </c>
      <c r="I95" s="98">
        <v>1393.4805802759338</v>
      </c>
      <c r="J95" s="98">
        <v>1457.9894995360924</v>
      </c>
      <c r="K95" s="98">
        <v>0</v>
      </c>
      <c r="L95" s="98">
        <v>1365.0094247486727</v>
      </c>
      <c r="M95" s="98">
        <v>1410.9602927638286</v>
      </c>
      <c r="N95" s="98">
        <v>1447.7522963016645</v>
      </c>
      <c r="O95" s="98">
        <v>1494.8547400065124</v>
      </c>
      <c r="P95" s="98">
        <v>1589.9318645930584</v>
      </c>
      <c r="Q95" s="98">
        <v>1781.0559988804944</v>
      </c>
      <c r="R95" s="98">
        <v>0</v>
      </c>
      <c r="S95" s="98">
        <v>0</v>
      </c>
      <c r="T95" s="98">
        <v>1405.8517651087682</v>
      </c>
      <c r="U95" s="98">
        <v>1414.0525723739429</v>
      </c>
      <c r="V95" s="98">
        <v>1353.5824745685893</v>
      </c>
      <c r="W95" s="98">
        <v>1679.8426121868583</v>
      </c>
      <c r="DA95" s="63" t="s">
        <v>4011</v>
      </c>
    </row>
    <row r="96" spans="1:105" ht="12" customHeight="1" x14ac:dyDescent="0.25">
      <c r="A96" s="106" t="s">
        <v>122</v>
      </c>
      <c r="B96" s="101"/>
      <c r="C96" s="101">
        <v>2714.1858829214029</v>
      </c>
      <c r="D96" s="101">
        <v>2817.4696642400449</v>
      </c>
      <c r="E96" s="101">
        <v>2843.3198847351155</v>
      </c>
      <c r="F96" s="101">
        <v>2852.9020048016691</v>
      </c>
      <c r="G96" s="101">
        <v>2645.6812951967108</v>
      </c>
      <c r="H96" s="101">
        <v>2757.5095075262957</v>
      </c>
      <c r="I96" s="101">
        <v>2769.3039842819949</v>
      </c>
      <c r="J96" s="101">
        <v>2753.4249853433344</v>
      </c>
      <c r="K96" s="101">
        <v>3000.8499733253811</v>
      </c>
      <c r="L96" s="101">
        <v>3063.8783540755858</v>
      </c>
      <c r="M96" s="101">
        <v>2974.1198631294783</v>
      </c>
      <c r="N96" s="101">
        <v>3042.9684651401462</v>
      </c>
      <c r="O96" s="101">
        <v>3037.2338930286919</v>
      </c>
      <c r="P96" s="101">
        <v>2938.2485974227448</v>
      </c>
      <c r="Q96" s="101">
        <v>2883.4057281033538</v>
      </c>
      <c r="R96" s="101">
        <v>2837.7101033020908</v>
      </c>
      <c r="S96" s="101">
        <v>2718.5937320107637</v>
      </c>
      <c r="T96" s="101">
        <v>2573.3382151706032</v>
      </c>
      <c r="U96" s="101">
        <v>2612.0820321890697</v>
      </c>
      <c r="V96" s="101">
        <v>2538.2548761417916</v>
      </c>
      <c r="W96" s="101">
        <v>2863.6712704764213</v>
      </c>
      <c r="DA96" s="131" t="s">
        <v>4012</v>
      </c>
    </row>
    <row r="97" spans="1:105" ht="12" customHeight="1" x14ac:dyDescent="0.25">
      <c r="A97" s="107" t="s">
        <v>121</v>
      </c>
      <c r="B97" s="104"/>
      <c r="C97" s="104">
        <v>2201.9869440211182</v>
      </c>
      <c r="D97" s="104">
        <v>2288.5662057764384</v>
      </c>
      <c r="E97" s="104">
        <v>2309.3998371328798</v>
      </c>
      <c r="F97" s="104">
        <v>2319.2279466299628</v>
      </c>
      <c r="G97" s="104">
        <v>2153.7953526911601</v>
      </c>
      <c r="H97" s="104">
        <v>2196.2038604494733</v>
      </c>
      <c r="I97" s="104">
        <v>2221.0992639455876</v>
      </c>
      <c r="J97" s="104">
        <v>2234.0152468588262</v>
      </c>
      <c r="K97" s="104">
        <v>2446.9038361075845</v>
      </c>
      <c r="L97" s="104">
        <v>2463.6545253121667</v>
      </c>
      <c r="M97" s="104">
        <v>2422.4700109894748</v>
      </c>
      <c r="N97" s="104">
        <v>2485.2596684663927</v>
      </c>
      <c r="O97" s="104">
        <v>2458.1984781733013</v>
      </c>
      <c r="P97" s="104">
        <v>2402.6083496703222</v>
      </c>
      <c r="Q97" s="104">
        <v>2334.422095893302</v>
      </c>
      <c r="R97" s="104">
        <v>2301.2252647829482</v>
      </c>
      <c r="S97" s="104">
        <v>2250.3736183330748</v>
      </c>
      <c r="T97" s="104">
        <v>2165.606380399724</v>
      </c>
      <c r="U97" s="104">
        <v>2217.4465950644999</v>
      </c>
      <c r="V97" s="104">
        <v>2171.118502627894</v>
      </c>
      <c r="W97" s="104">
        <v>2467.8557828567796</v>
      </c>
      <c r="DA97" s="132" t="s">
        <v>4013</v>
      </c>
    </row>
    <row r="98" spans="1:105" ht="12" customHeight="1" x14ac:dyDescent="0.25">
      <c r="A98" s="108" t="s">
        <v>53</v>
      </c>
      <c r="B98" s="98"/>
      <c r="C98" s="98">
        <v>1011.9704007813787</v>
      </c>
      <c r="D98" s="98">
        <v>1053.5950276748715</v>
      </c>
      <c r="E98" s="98">
        <v>1054.3997203118615</v>
      </c>
      <c r="F98" s="98">
        <v>1056.2042657306154</v>
      </c>
      <c r="G98" s="98">
        <v>980.67716458987888</v>
      </c>
      <c r="H98" s="98">
        <v>850.04397396956972</v>
      </c>
      <c r="I98" s="98">
        <v>899.89366942600998</v>
      </c>
      <c r="J98" s="98">
        <v>972.84642075895988</v>
      </c>
      <c r="K98" s="98">
        <v>1086.8770428408654</v>
      </c>
      <c r="L98" s="98">
        <v>978.22125980806834</v>
      </c>
      <c r="M98" s="98">
        <v>1034.5703836689795</v>
      </c>
      <c r="N98" s="98">
        <v>1041.8793018673821</v>
      </c>
      <c r="O98" s="98">
        <v>892.2404371514624</v>
      </c>
      <c r="P98" s="98">
        <v>871.94560505863683</v>
      </c>
      <c r="Q98" s="98">
        <v>674.28243045574641</v>
      </c>
      <c r="R98" s="98">
        <v>599.51615981601276</v>
      </c>
      <c r="S98" s="98">
        <v>680.53787983025609</v>
      </c>
      <c r="T98" s="98">
        <v>741.17708755818876</v>
      </c>
      <c r="U98" s="98">
        <v>777.37249724394042</v>
      </c>
      <c r="V98" s="98">
        <v>777.79254828017247</v>
      </c>
      <c r="W98" s="98">
        <v>920.27869364526066</v>
      </c>
      <c r="DA98" s="63" t="s">
        <v>4014</v>
      </c>
    </row>
    <row r="99" spans="1:105" ht="12" customHeight="1" x14ac:dyDescent="0.25">
      <c r="A99" s="108" t="s">
        <v>52</v>
      </c>
      <c r="B99" s="98"/>
      <c r="C99" s="98">
        <v>1190.0165432397396</v>
      </c>
      <c r="D99" s="98">
        <v>1234.9711781015669</v>
      </c>
      <c r="E99" s="98">
        <v>1255.0001168210176</v>
      </c>
      <c r="F99" s="98">
        <v>1263.0236808993473</v>
      </c>
      <c r="G99" s="98">
        <v>1173.118188101281</v>
      </c>
      <c r="H99" s="98">
        <v>1346.1598864799034</v>
      </c>
      <c r="I99" s="98">
        <v>1321.2055945195777</v>
      </c>
      <c r="J99" s="98">
        <v>1261.168826099866</v>
      </c>
      <c r="K99" s="98">
        <v>1360.0267932667186</v>
      </c>
      <c r="L99" s="98">
        <v>1485.4332655040987</v>
      </c>
      <c r="M99" s="98">
        <v>1387.899627320495</v>
      </c>
      <c r="N99" s="98">
        <v>1443.3803665990104</v>
      </c>
      <c r="O99" s="98">
        <v>1565.9580410218396</v>
      </c>
      <c r="P99" s="98">
        <v>1530.6627446116854</v>
      </c>
      <c r="Q99" s="98">
        <v>1660.1396654375553</v>
      </c>
      <c r="R99" s="98">
        <v>1701.7091049669357</v>
      </c>
      <c r="S99" s="98">
        <v>1569.8357385028185</v>
      </c>
      <c r="T99" s="98">
        <v>1424.4292928415355</v>
      </c>
      <c r="U99" s="98">
        <v>1440.0740978205592</v>
      </c>
      <c r="V99" s="98">
        <v>1393.3259543477216</v>
      </c>
      <c r="W99" s="98">
        <v>1547.5770892115188</v>
      </c>
      <c r="DA99" s="63" t="s">
        <v>4015</v>
      </c>
    </row>
    <row r="100" spans="1:105" ht="12" customHeight="1" x14ac:dyDescent="0.25">
      <c r="A100" s="121" t="s">
        <v>54</v>
      </c>
      <c r="B100" s="122"/>
      <c r="C100" s="122">
        <v>417.76756316431204</v>
      </c>
      <c r="D100" s="122">
        <v>438.95934254493915</v>
      </c>
      <c r="E100" s="122">
        <v>438.16826517072872</v>
      </c>
      <c r="F100" s="122">
        <v>466.02373179253357</v>
      </c>
      <c r="G100" s="122">
        <v>378.33091558376987</v>
      </c>
      <c r="H100" s="122">
        <v>442.07318996253366</v>
      </c>
      <c r="I100" s="122">
        <v>384.75404829106174</v>
      </c>
      <c r="J100" s="122">
        <v>421.29364243431195</v>
      </c>
      <c r="K100" s="122">
        <v>528.7170759641873</v>
      </c>
      <c r="L100" s="122">
        <v>533.08113128960088</v>
      </c>
      <c r="M100" s="122">
        <v>527.886800064319</v>
      </c>
      <c r="N100" s="122">
        <v>540.69748985306285</v>
      </c>
      <c r="O100" s="122">
        <v>520.64231459668304</v>
      </c>
      <c r="P100" s="122">
        <v>533.32922481646472</v>
      </c>
      <c r="Q100" s="122">
        <v>508.33621392442126</v>
      </c>
      <c r="R100" s="122">
        <v>513.2289018456089</v>
      </c>
      <c r="S100" s="122">
        <v>512.71733352070976</v>
      </c>
      <c r="T100" s="122">
        <v>499.43258263436803</v>
      </c>
      <c r="U100" s="122">
        <v>507.08279016393953</v>
      </c>
      <c r="V100" s="122">
        <v>492.5832787391796</v>
      </c>
      <c r="W100" s="122">
        <v>554.53846528938607</v>
      </c>
      <c r="DA100" s="130" t="s">
        <v>4016</v>
      </c>
    </row>
    <row r="101" spans="1:105" ht="12" customHeight="1" x14ac:dyDescent="0.25">
      <c r="A101" s="97" t="s">
        <v>207</v>
      </c>
      <c r="B101" s="98"/>
      <c r="C101" s="98">
        <v>541.26089305272092</v>
      </c>
      <c r="D101" s="98">
        <v>569.31995951958709</v>
      </c>
      <c r="E101" s="98">
        <v>560.30923409350657</v>
      </c>
      <c r="F101" s="98">
        <v>585.33885500635608</v>
      </c>
      <c r="G101" s="98">
        <v>478.3351965198255</v>
      </c>
      <c r="H101" s="98">
        <v>574.00332814869614</v>
      </c>
      <c r="I101" s="98">
        <v>507.45567818059027</v>
      </c>
      <c r="J101" s="98">
        <v>537.63409331536343</v>
      </c>
      <c r="K101" s="98">
        <v>675.14574190826238</v>
      </c>
      <c r="L101" s="98">
        <v>675.63640988721659</v>
      </c>
      <c r="M101" s="98">
        <v>695.70794289255809</v>
      </c>
      <c r="N101" s="98">
        <v>726.97314186095514</v>
      </c>
      <c r="O101" s="98">
        <v>693.3320339218352</v>
      </c>
      <c r="P101" s="98">
        <v>738.0597264574352</v>
      </c>
      <c r="Q101" s="98">
        <v>700.61544313829768</v>
      </c>
      <c r="R101" s="98">
        <v>661.92991947525775</v>
      </c>
      <c r="S101" s="98">
        <v>707.70013618921894</v>
      </c>
      <c r="T101" s="98">
        <v>680.95784509615146</v>
      </c>
      <c r="U101" s="98">
        <v>704.86117533993911</v>
      </c>
      <c r="V101" s="98">
        <v>705.62637698931098</v>
      </c>
      <c r="W101" s="98">
        <v>806.25489036021258</v>
      </c>
      <c r="DA101" s="63" t="s">
        <v>4017</v>
      </c>
    </row>
    <row r="102" spans="1:105" ht="12" customHeight="1" x14ac:dyDescent="0.25">
      <c r="A102" s="97" t="s">
        <v>50</v>
      </c>
      <c r="B102" s="98"/>
      <c r="C102" s="98">
        <v>520.78386299765168</v>
      </c>
      <c r="D102" s="98">
        <v>549.51780332419821</v>
      </c>
      <c r="E102" s="98">
        <v>526.53786538502061</v>
      </c>
      <c r="F102" s="98">
        <v>572.62062581500993</v>
      </c>
      <c r="G102" s="98">
        <v>479.09941974290319</v>
      </c>
      <c r="H102" s="98">
        <v>548.40356722736408</v>
      </c>
      <c r="I102" s="98">
        <v>478.5107334141955</v>
      </c>
      <c r="J102" s="98">
        <v>511.46538317185491</v>
      </c>
      <c r="K102" s="98">
        <v>663.77155306668305</v>
      </c>
      <c r="L102" s="98">
        <v>713.63089813604824</v>
      </c>
      <c r="M102" s="98">
        <v>660.15459414919223</v>
      </c>
      <c r="N102" s="98">
        <v>561.72632493873709</v>
      </c>
      <c r="O102" s="98">
        <v>562.50380870743254</v>
      </c>
      <c r="P102" s="98">
        <v>629.10822049267495</v>
      </c>
      <c r="Q102" s="98">
        <v>695.5903319447782</v>
      </c>
      <c r="R102" s="98">
        <v>733.20463004509156</v>
      </c>
      <c r="S102" s="98">
        <v>703.86482950218453</v>
      </c>
      <c r="T102" s="98">
        <v>652.97023887664045</v>
      </c>
      <c r="U102" s="98">
        <v>667.34682658222891</v>
      </c>
      <c r="V102" s="98">
        <v>645.36083278635647</v>
      </c>
      <c r="W102" s="98">
        <v>812.59339494689198</v>
      </c>
      <c r="DA102" s="63" t="s">
        <v>4018</v>
      </c>
    </row>
    <row r="103" spans="1:105" ht="12" customHeight="1" x14ac:dyDescent="0.25">
      <c r="A103" s="109" t="s">
        <v>120</v>
      </c>
      <c r="B103" s="33"/>
      <c r="C103" s="33">
        <v>414.25731126176731</v>
      </c>
      <c r="D103" s="33">
        <v>433.61700577466115</v>
      </c>
      <c r="E103" s="33">
        <v>432.38254992278502</v>
      </c>
      <c r="F103" s="33">
        <v>459.84848901785813</v>
      </c>
      <c r="G103" s="33">
        <v>372.42840899130545</v>
      </c>
      <c r="H103" s="33">
        <v>433.49219065258194</v>
      </c>
      <c r="I103" s="33">
        <v>377.94686572025756</v>
      </c>
      <c r="J103" s="33">
        <v>408.33237592852191</v>
      </c>
      <c r="K103" s="33">
        <v>515.01475073346012</v>
      </c>
      <c r="L103" s="33">
        <v>519.83799091746062</v>
      </c>
      <c r="M103" s="33">
        <v>511.6082793279628</v>
      </c>
      <c r="N103" s="33">
        <v>524.69108099466303</v>
      </c>
      <c r="O103" s="33">
        <v>510.01619435520871</v>
      </c>
      <c r="P103" s="33">
        <v>527.91046655334515</v>
      </c>
      <c r="Q103" s="33">
        <v>503.18382760465971</v>
      </c>
      <c r="R103" s="33">
        <v>508.27333178390342</v>
      </c>
      <c r="S103" s="33">
        <v>501.95820160618558</v>
      </c>
      <c r="T103" s="33">
        <v>488.99439165683515</v>
      </c>
      <c r="U103" s="33">
        <v>493.12061582757241</v>
      </c>
      <c r="V103" s="33">
        <v>478.91318736364934</v>
      </c>
      <c r="W103" s="33">
        <v>539.80732238215353</v>
      </c>
      <c r="DA103" s="60" t="s">
        <v>4019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4020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4021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4022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4023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4024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0</v>
      </c>
      <c r="D110" s="98">
        <f>IF(RES_hhdet_in_fec!D110=0,0,RES_hhdet_in_fec!D110*1000*11630/RES_hhdet_in_new!D107)</f>
        <v>0</v>
      </c>
      <c r="E110" s="98">
        <f>IF(RES_hhdet_in_fec!E110=0,0,RES_hhdet_in_fec!E110*1000*11630/RES_hhdet_in_new!E107)</f>
        <v>0</v>
      </c>
      <c r="F110" s="98">
        <f>IF(RES_hhdet_in_fec!F110=0,0,RES_hhdet_in_fec!F110*1000*11630/RES_hhdet_in_new!F107)</f>
        <v>0</v>
      </c>
      <c r="G110" s="98">
        <f>IF(RES_hhdet_in_fec!G110=0,0,RES_hhdet_in_fec!G110*1000*11630/RES_hhdet_in_new!G107)</f>
        <v>0</v>
      </c>
      <c r="H110" s="98">
        <f>IF(RES_hhdet_in_fec!H110=0,0,RES_hhdet_in_fec!H110*1000*11630/RES_hhdet_in_new!H107)</f>
        <v>0</v>
      </c>
      <c r="I110" s="98">
        <f>IF(RES_hhdet_in_fec!I110=0,0,RES_hhdet_in_fec!I110*1000*11630/RES_hhdet_in_new!I107)</f>
        <v>0</v>
      </c>
      <c r="J110" s="98">
        <f>IF(RES_hhdet_in_fec!J110=0,0,RES_hhdet_in_fec!J110*1000*11630/RES_hhdet_in_new!J107)</f>
        <v>0</v>
      </c>
      <c r="K110" s="98">
        <f>IF(RES_hhdet_in_fec!K110=0,0,RES_hhdet_in_fec!K110*1000*11630/RES_hhdet_in_new!K107)</f>
        <v>0</v>
      </c>
      <c r="L110" s="98">
        <f>IF(RES_hhdet_in_fec!L110=0,0,RES_hhdet_in_fec!L110*1000*11630/RES_hhdet_in_new!L107)</f>
        <v>0</v>
      </c>
      <c r="M110" s="98">
        <f>IF(RES_hhdet_in_fec!M110=0,0,RES_hhdet_in_fec!M110*1000*11630/RES_hhdet_in_new!M107)</f>
        <v>0</v>
      </c>
      <c r="N110" s="98">
        <f>IF(RES_hhdet_in_fec!N110=0,0,RES_hhdet_in_fec!N110*1000*11630/RES_hhdet_in_new!N107)</f>
        <v>0</v>
      </c>
      <c r="O110" s="98">
        <f>IF(RES_hhdet_in_fec!O110=0,0,RES_hhdet_in_fec!O110*1000*11630/RES_hhdet_in_new!O107)</f>
        <v>0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0</v>
      </c>
      <c r="S110" s="98">
        <f>IF(RES_hhdet_in_fec!S110=0,0,RES_hhdet_in_fec!S110*1000*11630/RES_hhdet_in_new!S107)</f>
        <v>0</v>
      </c>
      <c r="T110" s="98">
        <f>IF(RES_hhdet_in_fec!T110=0,0,RES_hhdet_in_fec!T110*1000*11630/RES_hhdet_in_new!T107)</f>
        <v>0</v>
      </c>
      <c r="U110" s="98">
        <f>IF(RES_hhdet_in_fec!U110=0,0,RES_hhdet_in_fec!U110*1000*11630/RES_hhdet_in_new!U107)</f>
        <v>0</v>
      </c>
      <c r="V110" s="98">
        <f>IF(RES_hhdet_in_fec!V110=0,0,RES_hhdet_in_fec!V110*1000*11630/RES_hhdet_in_new!V107)</f>
        <v>0</v>
      </c>
      <c r="W110" s="98">
        <f>IF(RES_hhdet_in_fec!W110=0,0,RES_hhdet_in_fec!W110*1000*11630/RES_hhdet_in_new!W107)</f>
        <v>0</v>
      </c>
      <c r="DA110" s="63" t="s">
        <v>4025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4026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4027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4028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4029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4030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4031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4032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4033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4034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4035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4036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4037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16685.604054361906</v>
      </c>
      <c r="D124" s="117">
        <f t="shared" si="42"/>
        <v>14311.881083388338</v>
      </c>
      <c r="E124" s="117">
        <f t="shared" si="42"/>
        <v>16426.32349349721</v>
      </c>
      <c r="F124" s="117">
        <f t="shared" si="42"/>
        <v>16772.061929018622</v>
      </c>
      <c r="G124" s="117">
        <f t="shared" si="42"/>
        <v>0</v>
      </c>
      <c r="H124" s="117">
        <f t="shared" si="42"/>
        <v>13463.505036288949</v>
      </c>
      <c r="I124" s="117">
        <f t="shared" si="42"/>
        <v>13731.448150293985</v>
      </c>
      <c r="J124" s="117">
        <f t="shared" si="42"/>
        <v>13206.488027556259</v>
      </c>
      <c r="K124" s="117">
        <f t="shared" si="42"/>
        <v>13172.938421710309</v>
      </c>
      <c r="L124" s="117">
        <f t="shared" si="42"/>
        <v>15232.155626706388</v>
      </c>
      <c r="M124" s="117">
        <f t="shared" si="42"/>
        <v>13307.971435053996</v>
      </c>
      <c r="N124" s="117">
        <f t="shared" si="42"/>
        <v>13167.002895630822</v>
      </c>
      <c r="O124" s="117">
        <f t="shared" si="42"/>
        <v>14748.254849784749</v>
      </c>
      <c r="P124" s="117">
        <f t="shared" si="42"/>
        <v>11865.476514941127</v>
      </c>
      <c r="Q124" s="117">
        <f t="shared" si="42"/>
        <v>10747.69412047343</v>
      </c>
      <c r="R124" s="117">
        <f t="shared" ref="R124:V124" si="43">R125+R128+R130+R139</f>
        <v>12213.194561256758</v>
      </c>
      <c r="S124" s="117">
        <f t="shared" si="43"/>
        <v>12639.605066337575</v>
      </c>
      <c r="T124" s="117">
        <f t="shared" si="43"/>
        <v>11672.565761161104</v>
      </c>
      <c r="U124" s="117">
        <f t="shared" si="43"/>
        <v>10006.681955610287</v>
      </c>
      <c r="V124" s="117">
        <f t="shared" si="43"/>
        <v>10368.338947087685</v>
      </c>
      <c r="W124" s="117">
        <f t="shared" ref="W124" si="44">W125+W128+W130+W139</f>
        <v>13459.860421712185</v>
      </c>
      <c r="DA124" s="129" t="s">
        <v>4038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13939.691555960308</v>
      </c>
      <c r="D125" s="122">
        <f t="shared" si="45"/>
        <v>11521.604875592471</v>
      </c>
      <c r="E125" s="122">
        <f t="shared" si="45"/>
        <v>13546.130946515234</v>
      </c>
      <c r="F125" s="122">
        <f t="shared" si="45"/>
        <v>13683.162553837936</v>
      </c>
      <c r="G125" s="122">
        <f t="shared" si="45"/>
        <v>0</v>
      </c>
      <c r="H125" s="122">
        <f t="shared" si="45"/>
        <v>10698.672012547895</v>
      </c>
      <c r="I125" s="122">
        <f t="shared" si="45"/>
        <v>10979.85861838424</v>
      </c>
      <c r="J125" s="122">
        <f t="shared" si="45"/>
        <v>10466.931173919043</v>
      </c>
      <c r="K125" s="122">
        <f t="shared" si="45"/>
        <v>10214.191947781717</v>
      </c>
      <c r="L125" s="122">
        <f t="shared" si="45"/>
        <v>12199.828014276858</v>
      </c>
      <c r="M125" s="122">
        <f t="shared" si="45"/>
        <v>10238.343027120531</v>
      </c>
      <c r="N125" s="122">
        <f t="shared" si="45"/>
        <v>10041.714312468341</v>
      </c>
      <c r="O125" s="122">
        <f t="shared" si="45"/>
        <v>11742.536473988956</v>
      </c>
      <c r="P125" s="122">
        <f t="shared" si="45"/>
        <v>8765.7493116695277</v>
      </c>
      <c r="Q125" s="122">
        <f t="shared" si="45"/>
        <v>7748.8958013163374</v>
      </c>
      <c r="R125" s="122">
        <f t="shared" ref="R125:V125" si="46">SUM(R126:R127)</f>
        <v>9242.198435708644</v>
      </c>
      <c r="S125" s="122">
        <f t="shared" si="46"/>
        <v>9749.8551310362946</v>
      </c>
      <c r="T125" s="122">
        <f t="shared" si="46"/>
        <v>8886.4911220365448</v>
      </c>
      <c r="U125" s="122">
        <f t="shared" si="46"/>
        <v>7305.1003562128326</v>
      </c>
      <c r="V125" s="122">
        <f t="shared" si="46"/>
        <v>7768.3220078662853</v>
      </c>
      <c r="W125" s="122">
        <f t="shared" ref="W125" si="47">SUM(W126:W127)</f>
        <v>10367.522045533149</v>
      </c>
      <c r="DA125" s="130" t="s">
        <v>4039</v>
      </c>
    </row>
    <row r="126" spans="1:105" ht="12" customHeight="1" x14ac:dyDescent="0.25">
      <c r="A126" s="97" t="s">
        <v>203</v>
      </c>
      <c r="B126" s="98"/>
      <c r="C126" s="98">
        <v>13875.758735040814</v>
      </c>
      <c r="D126" s="98">
        <v>11470.316694454077</v>
      </c>
      <c r="E126" s="98">
        <v>13487.155162440209</v>
      </c>
      <c r="F126" s="98">
        <v>13625.341515581402</v>
      </c>
      <c r="G126" s="98">
        <v>0</v>
      </c>
      <c r="H126" s="98">
        <v>10658.375998221594</v>
      </c>
      <c r="I126" s="98">
        <v>10939.852789633062</v>
      </c>
      <c r="J126" s="98">
        <v>10429.181730997592</v>
      </c>
      <c r="K126" s="98">
        <v>10177.597254619026</v>
      </c>
      <c r="L126" s="98">
        <v>12156.34360373287</v>
      </c>
      <c r="M126" s="98">
        <v>10202.08246952688</v>
      </c>
      <c r="N126" s="98">
        <v>10006.307236018238</v>
      </c>
      <c r="O126" s="98">
        <v>11701.260254922547</v>
      </c>
      <c r="P126" s="98">
        <v>8734.9631840423262</v>
      </c>
      <c r="Q126" s="98">
        <v>7721.705506641656</v>
      </c>
      <c r="R126" s="98">
        <v>9209.7835883412336</v>
      </c>
      <c r="S126" s="98">
        <v>9715.6513695108242</v>
      </c>
      <c r="T126" s="98">
        <v>8855.2859395575579</v>
      </c>
      <c r="U126" s="98">
        <v>7279.4040070593192</v>
      </c>
      <c r="V126" s="98">
        <v>7740.9316645194413</v>
      </c>
      <c r="W126" s="98">
        <v>10330.854498524393</v>
      </c>
      <c r="DA126" s="63" t="s">
        <v>4040</v>
      </c>
    </row>
    <row r="127" spans="1:105" ht="12" customHeight="1" x14ac:dyDescent="0.25">
      <c r="A127" s="97" t="s">
        <v>53</v>
      </c>
      <c r="B127" s="98"/>
      <c r="C127" s="98">
        <v>63.932820919492876</v>
      </c>
      <c r="D127" s="98">
        <v>51.288181138393625</v>
      </c>
      <c r="E127" s="98">
        <v>58.975784075023959</v>
      </c>
      <c r="F127" s="98">
        <v>57.821038256533924</v>
      </c>
      <c r="G127" s="98">
        <v>0</v>
      </c>
      <c r="H127" s="98">
        <v>40.296014326300089</v>
      </c>
      <c r="I127" s="98">
        <v>40.005828751178591</v>
      </c>
      <c r="J127" s="98">
        <v>37.749442921450466</v>
      </c>
      <c r="K127" s="98">
        <v>36.594693162691243</v>
      </c>
      <c r="L127" s="98">
        <v>43.484410543988183</v>
      </c>
      <c r="M127" s="98">
        <v>36.260557593649892</v>
      </c>
      <c r="N127" s="98">
        <v>35.407076450102871</v>
      </c>
      <c r="O127" s="98">
        <v>41.276219066409325</v>
      </c>
      <c r="P127" s="98">
        <v>30.786127627201246</v>
      </c>
      <c r="Q127" s="98">
        <v>27.1902946746815</v>
      </c>
      <c r="R127" s="98">
        <v>32.414847367411127</v>
      </c>
      <c r="S127" s="98">
        <v>34.203761525470995</v>
      </c>
      <c r="T127" s="98">
        <v>31.205182478987442</v>
      </c>
      <c r="U127" s="98">
        <v>25.69634915351374</v>
      </c>
      <c r="V127" s="98">
        <v>27.390343346844155</v>
      </c>
      <c r="W127" s="98">
        <v>36.667547008755719</v>
      </c>
      <c r="DA127" s="63" t="s">
        <v>4041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1.7525439582200444</v>
      </c>
      <c r="D128" s="122">
        <f t="shared" si="48"/>
        <v>1.0215637565779931</v>
      </c>
      <c r="E128" s="122">
        <f t="shared" si="48"/>
        <v>2.7288455717291136</v>
      </c>
      <c r="F128" s="122">
        <f t="shared" si="48"/>
        <v>2.0004233198982293</v>
      </c>
      <c r="G128" s="122">
        <f t="shared" si="48"/>
        <v>0</v>
      </c>
      <c r="H128" s="122">
        <f t="shared" si="48"/>
        <v>2.2327528485939845</v>
      </c>
      <c r="I128" s="122">
        <f t="shared" si="48"/>
        <v>2.2749778175243938</v>
      </c>
      <c r="J128" s="122">
        <f t="shared" si="48"/>
        <v>1.5352137349053259</v>
      </c>
      <c r="K128" s="122">
        <f t="shared" si="48"/>
        <v>1.0096716362952702</v>
      </c>
      <c r="L128" s="122">
        <f t="shared" si="48"/>
        <v>1.6596252316154823</v>
      </c>
      <c r="M128" s="122">
        <f t="shared" si="48"/>
        <v>1.3901023819426783</v>
      </c>
      <c r="N128" s="122">
        <f t="shared" si="48"/>
        <v>0.910993299553994</v>
      </c>
      <c r="O128" s="122">
        <f t="shared" si="48"/>
        <v>1.8593343957098414</v>
      </c>
      <c r="P128" s="122">
        <f t="shared" si="48"/>
        <v>0.48057353110976747</v>
      </c>
      <c r="Q128" s="122">
        <f t="shared" si="48"/>
        <v>0.71991203220392985</v>
      </c>
      <c r="R128" s="122">
        <f t="shared" si="48"/>
        <v>0.91185226926538232</v>
      </c>
      <c r="S128" s="122">
        <f t="shared" si="48"/>
        <v>2.1904515200298289</v>
      </c>
      <c r="T128" s="122">
        <f t="shared" si="48"/>
        <v>1.3729982239746874</v>
      </c>
      <c r="U128" s="122">
        <f t="shared" si="48"/>
        <v>2.1388057049322828</v>
      </c>
      <c r="V128" s="122">
        <f t="shared" si="48"/>
        <v>2.6870947027482579</v>
      </c>
      <c r="W128" s="122">
        <f t="shared" si="48"/>
        <v>2.2556015937512575</v>
      </c>
      <c r="DA128" s="130" t="s">
        <v>4042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1.7525439582200444</v>
      </c>
      <c r="D129" s="98">
        <f>IF(RES_hhdet_in_fec!D129=0,0,RES_hhdet_in_fec!D129*1000*11630/RES_hhdet_in_new!D126)</f>
        <v>1.0215637565779931</v>
      </c>
      <c r="E129" s="98">
        <f>IF(RES_hhdet_in_fec!E129=0,0,RES_hhdet_in_fec!E129*1000*11630/RES_hhdet_in_new!E126)</f>
        <v>2.7288455717291136</v>
      </c>
      <c r="F129" s="98">
        <f>IF(RES_hhdet_in_fec!F129=0,0,RES_hhdet_in_fec!F129*1000*11630/RES_hhdet_in_new!F126)</f>
        <v>2.0004233198982293</v>
      </c>
      <c r="G129" s="98">
        <f>IF(RES_hhdet_in_fec!G129=0,0,RES_hhdet_in_fec!G129*1000*11630/RES_hhdet_in_new!G126)</f>
        <v>0</v>
      </c>
      <c r="H129" s="98">
        <f>IF(RES_hhdet_in_fec!H129=0,0,RES_hhdet_in_fec!H129*1000*11630/RES_hhdet_in_new!H126)</f>
        <v>2.2327528485939845</v>
      </c>
      <c r="I129" s="98">
        <f>IF(RES_hhdet_in_fec!I129=0,0,RES_hhdet_in_fec!I129*1000*11630/RES_hhdet_in_new!I126)</f>
        <v>2.2749778175243938</v>
      </c>
      <c r="J129" s="98">
        <f>IF(RES_hhdet_in_fec!J129=0,0,RES_hhdet_in_fec!J129*1000*11630/RES_hhdet_in_new!J126)</f>
        <v>1.5352137349053259</v>
      </c>
      <c r="K129" s="98">
        <f>IF(RES_hhdet_in_fec!K129=0,0,RES_hhdet_in_fec!K129*1000*11630/RES_hhdet_in_new!K126)</f>
        <v>1.0096716362952702</v>
      </c>
      <c r="L129" s="98">
        <f>IF(RES_hhdet_in_fec!L129=0,0,RES_hhdet_in_fec!L129*1000*11630/RES_hhdet_in_new!L126)</f>
        <v>1.6596252316154823</v>
      </c>
      <c r="M129" s="98">
        <f>IF(RES_hhdet_in_fec!M129=0,0,RES_hhdet_in_fec!M129*1000*11630/RES_hhdet_in_new!M126)</f>
        <v>1.3901023819426783</v>
      </c>
      <c r="N129" s="98">
        <f>IF(RES_hhdet_in_fec!N129=0,0,RES_hhdet_in_fec!N129*1000*11630/RES_hhdet_in_new!N126)</f>
        <v>0.910993299553994</v>
      </c>
      <c r="O129" s="98">
        <f>IF(RES_hhdet_in_fec!O129=0,0,RES_hhdet_in_fec!O129*1000*11630/RES_hhdet_in_new!O126)</f>
        <v>1.8593343957098414</v>
      </c>
      <c r="P129" s="98">
        <f>IF(RES_hhdet_in_fec!P129=0,0,RES_hhdet_in_fec!P129*1000*11630/RES_hhdet_in_new!P126)</f>
        <v>0.48057353110976747</v>
      </c>
      <c r="Q129" s="98">
        <f>IF(RES_hhdet_in_fec!Q129=0,0,RES_hhdet_in_fec!Q129*1000*11630/RES_hhdet_in_new!Q126)</f>
        <v>0.71991203220392985</v>
      </c>
      <c r="R129" s="98">
        <f>IF(RES_hhdet_in_fec!R129=0,0,RES_hhdet_in_fec!R129*1000*11630/RES_hhdet_in_new!R126)</f>
        <v>0.91185226926538232</v>
      </c>
      <c r="S129" s="98">
        <f>IF(RES_hhdet_in_fec!S129=0,0,RES_hhdet_in_fec!S129*1000*11630/RES_hhdet_in_new!S126)</f>
        <v>2.1904515200298289</v>
      </c>
      <c r="T129" s="98">
        <f>IF(RES_hhdet_in_fec!T129=0,0,RES_hhdet_in_fec!T129*1000*11630/RES_hhdet_in_new!T126)</f>
        <v>1.3729982239746874</v>
      </c>
      <c r="U129" s="98">
        <f>IF(RES_hhdet_in_fec!U129=0,0,RES_hhdet_in_fec!U129*1000*11630/RES_hhdet_in_new!U126)</f>
        <v>2.1388057049322828</v>
      </c>
      <c r="V129" s="98">
        <f>IF(RES_hhdet_in_fec!V129=0,0,RES_hhdet_in_fec!V129*1000*11630/RES_hhdet_in_new!V126)</f>
        <v>2.6870947027482579</v>
      </c>
      <c r="W129" s="98">
        <f>IF(RES_hhdet_in_fec!W129=0,0,RES_hhdet_in_fec!W129*1000*11630/RES_hhdet_in_new!W126)</f>
        <v>2.2556015937512575</v>
      </c>
      <c r="DA129" s="63" t="s">
        <v>4043</v>
      </c>
    </row>
    <row r="130" spans="1:105" ht="12" customHeight="1" x14ac:dyDescent="0.25">
      <c r="A130" s="121" t="s">
        <v>55</v>
      </c>
      <c r="B130" s="122"/>
      <c r="C130" s="122">
        <v>2329.3226916502585</v>
      </c>
      <c r="D130" s="122">
        <v>2355.1491029261188</v>
      </c>
      <c r="E130" s="122">
        <v>2444.6548769451961</v>
      </c>
      <c r="F130" s="122">
        <v>2626.3849795939577</v>
      </c>
      <c r="G130" s="122">
        <v>0</v>
      </c>
      <c r="H130" s="122">
        <v>2328.5108055890341</v>
      </c>
      <c r="I130" s="122">
        <v>2371.0144438473835</v>
      </c>
      <c r="J130" s="122">
        <v>2329.4242738417897</v>
      </c>
      <c r="K130" s="122">
        <v>2442.3160513022831</v>
      </c>
      <c r="L130" s="122">
        <v>2510.5031219289099</v>
      </c>
      <c r="M130" s="122">
        <v>2556.5241485936076</v>
      </c>
      <c r="N130" s="122">
        <v>2599.6516279370703</v>
      </c>
      <c r="O130" s="122">
        <v>2493.7206774278084</v>
      </c>
      <c r="P130" s="122">
        <v>2570.9835343694494</v>
      </c>
      <c r="Q130" s="122">
        <v>2494.0311893279913</v>
      </c>
      <c r="R130" s="122">
        <v>2461.0451076262634</v>
      </c>
      <c r="S130" s="122">
        <v>2385.1651464133811</v>
      </c>
      <c r="T130" s="122">
        <v>2295.5358832375118</v>
      </c>
      <c r="U130" s="122">
        <v>2206.0736636570464</v>
      </c>
      <c r="V130" s="122">
        <v>2118.0469946641006</v>
      </c>
      <c r="W130" s="122">
        <v>2549.1938874860784</v>
      </c>
      <c r="DA130" s="130" t="s">
        <v>4044</v>
      </c>
    </row>
    <row r="131" spans="1:105" ht="12" customHeight="1" x14ac:dyDescent="0.25">
      <c r="A131" s="97" t="s">
        <v>128</v>
      </c>
      <c r="B131" s="98"/>
      <c r="C131" s="98">
        <v>2251.6310193301097</v>
      </c>
      <c r="D131" s="98">
        <v>2263.1100643252798</v>
      </c>
      <c r="E131" s="98">
        <v>2380.978427318521</v>
      </c>
      <c r="F131" s="98">
        <v>2629.489464461471</v>
      </c>
      <c r="G131" s="98">
        <v>0</v>
      </c>
      <c r="H131" s="98">
        <v>2062.0996016361487</v>
      </c>
      <c r="I131" s="98">
        <v>2316.9101355158159</v>
      </c>
      <c r="J131" s="98">
        <v>2293.2501719304246</v>
      </c>
      <c r="K131" s="98">
        <v>2427.4943810396635</v>
      </c>
      <c r="L131" s="98">
        <v>2424.6147240197142</v>
      </c>
      <c r="M131" s="98">
        <v>2497.9946343594434</v>
      </c>
      <c r="N131" s="98">
        <v>2531.0723269703931</v>
      </c>
      <c r="O131" s="98">
        <v>2369.4306668415534</v>
      </c>
      <c r="P131" s="98">
        <v>2535.2855538524495</v>
      </c>
      <c r="Q131" s="98">
        <v>2441.3546687133553</v>
      </c>
      <c r="R131" s="98">
        <v>2411.0618898433977</v>
      </c>
      <c r="S131" s="98">
        <v>2280.5816976744277</v>
      </c>
      <c r="T131" s="98">
        <v>2165.5011018792638</v>
      </c>
      <c r="U131" s="98">
        <v>2110.2717854926586</v>
      </c>
      <c r="V131" s="98">
        <v>2100.17583064581</v>
      </c>
      <c r="W131" s="98">
        <v>2550.4115939578978</v>
      </c>
      <c r="DA131" s="63" t="s">
        <v>4045</v>
      </c>
    </row>
    <row r="132" spans="1:105" ht="12" customHeight="1" x14ac:dyDescent="0.25">
      <c r="A132" s="97" t="s">
        <v>127</v>
      </c>
      <c r="B132" s="98"/>
      <c r="C132" s="98">
        <v>2035.0343079406107</v>
      </c>
      <c r="D132" s="98">
        <v>2048.7855446168719</v>
      </c>
      <c r="E132" s="98">
        <v>2158.1743098806596</v>
      </c>
      <c r="F132" s="98">
        <v>2387.7675956993071</v>
      </c>
      <c r="G132" s="98">
        <v>0</v>
      </c>
      <c r="H132" s="98">
        <v>1860.2369412850667</v>
      </c>
      <c r="I132" s="98">
        <v>2100.3524865553704</v>
      </c>
      <c r="J132" s="98">
        <v>2091.4818746147434</v>
      </c>
      <c r="K132" s="98">
        <v>2221.6352187165212</v>
      </c>
      <c r="L132" s="98">
        <v>2209.2067625340742</v>
      </c>
      <c r="M132" s="98">
        <v>2292.074278350744</v>
      </c>
      <c r="N132" s="98">
        <v>2328.4683853468105</v>
      </c>
      <c r="O132" s="98">
        <v>2175.9527024553445</v>
      </c>
      <c r="P132" s="98">
        <v>2346.3419242545706</v>
      </c>
      <c r="Q132" s="98">
        <v>2256.716912836298</v>
      </c>
      <c r="R132" s="98">
        <v>2233.8321529884747</v>
      </c>
      <c r="S132" s="98">
        <v>2130.3264749995828</v>
      </c>
      <c r="T132" s="98">
        <v>2038.2338049850023</v>
      </c>
      <c r="U132" s="98">
        <v>1995.645834274738</v>
      </c>
      <c r="V132" s="98">
        <v>1996.0117077080172</v>
      </c>
      <c r="W132" s="98">
        <v>2437.2610268001649</v>
      </c>
      <c r="DA132" s="63" t="s">
        <v>4046</v>
      </c>
    </row>
    <row r="133" spans="1:105" ht="12" customHeight="1" x14ac:dyDescent="0.25">
      <c r="A133" s="100" t="s">
        <v>203</v>
      </c>
      <c r="B133" s="101"/>
      <c r="C133" s="101">
        <v>839.52536368141409</v>
      </c>
      <c r="D133" s="101">
        <v>845.81028188279367</v>
      </c>
      <c r="E133" s="101">
        <v>883.15502857170725</v>
      </c>
      <c r="F133" s="101">
        <v>976.01513601833233</v>
      </c>
      <c r="G133" s="101">
        <v>0</v>
      </c>
      <c r="H133" s="101">
        <v>633.10754682223615</v>
      </c>
      <c r="I133" s="101">
        <v>753.98274894060694</v>
      </c>
      <c r="J133" s="101">
        <v>811.22651454390768</v>
      </c>
      <c r="K133" s="101">
        <v>878.31929931831814</v>
      </c>
      <c r="L133" s="101">
        <v>771.75810367596705</v>
      </c>
      <c r="M133" s="101">
        <v>872.17369405076477</v>
      </c>
      <c r="N133" s="101">
        <v>867.64909649961226</v>
      </c>
      <c r="O133" s="101">
        <v>691.82101228424119</v>
      </c>
      <c r="P133" s="101">
        <v>757.63430513989385</v>
      </c>
      <c r="Q133" s="101">
        <v>572.96073457468094</v>
      </c>
      <c r="R133" s="101">
        <v>510.16964608250021</v>
      </c>
      <c r="S133" s="101">
        <v>570.52202472202498</v>
      </c>
      <c r="T133" s="101">
        <v>623.09583384329756</v>
      </c>
      <c r="U133" s="101">
        <v>625.05069063257861</v>
      </c>
      <c r="V133" s="101">
        <v>642.71929845029513</v>
      </c>
      <c r="W133" s="101">
        <v>824.01505355501138</v>
      </c>
      <c r="DA133" s="131" t="s">
        <v>4047</v>
      </c>
    </row>
    <row r="134" spans="1:105" ht="12" customHeight="1" x14ac:dyDescent="0.25">
      <c r="A134" s="103" t="s">
        <v>52</v>
      </c>
      <c r="B134" s="104"/>
      <c r="C134" s="104">
        <v>1195.5089442591961</v>
      </c>
      <c r="D134" s="104">
        <v>1202.9752627340781</v>
      </c>
      <c r="E134" s="104">
        <v>1275.0192813089527</v>
      </c>
      <c r="F134" s="104">
        <v>1411.7524596809751</v>
      </c>
      <c r="G134" s="104">
        <v>0</v>
      </c>
      <c r="H134" s="104">
        <v>1227.1293944628305</v>
      </c>
      <c r="I134" s="104">
        <v>1346.3697376147638</v>
      </c>
      <c r="J134" s="104">
        <v>1280.2553600708356</v>
      </c>
      <c r="K134" s="104">
        <v>1343.3159193982031</v>
      </c>
      <c r="L134" s="104">
        <v>1437.4486588581074</v>
      </c>
      <c r="M134" s="104">
        <v>1419.9005842999791</v>
      </c>
      <c r="N134" s="104">
        <v>1460.8192888471979</v>
      </c>
      <c r="O134" s="104">
        <v>1484.1316901711034</v>
      </c>
      <c r="P134" s="104">
        <v>1588.7076191146768</v>
      </c>
      <c r="Q134" s="104">
        <v>1683.7561782616167</v>
      </c>
      <c r="R134" s="104">
        <v>1723.6625069059744</v>
      </c>
      <c r="S134" s="104">
        <v>1559.8044502775579</v>
      </c>
      <c r="T134" s="104">
        <v>1415.1379711417046</v>
      </c>
      <c r="U134" s="104">
        <v>1370.5951436421597</v>
      </c>
      <c r="V134" s="104">
        <v>1353.2924092577223</v>
      </c>
      <c r="W134" s="104">
        <v>1613.2459732451532</v>
      </c>
      <c r="DA134" s="132" t="s">
        <v>4048</v>
      </c>
    </row>
    <row r="135" spans="1:105" ht="12" customHeight="1" x14ac:dyDescent="0.25">
      <c r="A135" s="106" t="s">
        <v>122</v>
      </c>
      <c r="B135" s="101"/>
      <c r="C135" s="101">
        <v>2714.185882921402</v>
      </c>
      <c r="D135" s="101">
        <v>2817.4696642400445</v>
      </c>
      <c r="E135" s="101">
        <v>2843.3198847351155</v>
      </c>
      <c r="F135" s="101">
        <v>2852.9020048016687</v>
      </c>
      <c r="G135" s="101">
        <v>0</v>
      </c>
      <c r="H135" s="101">
        <v>2757.5095075262961</v>
      </c>
      <c r="I135" s="101">
        <v>2769.303984281994</v>
      </c>
      <c r="J135" s="101">
        <v>2753.4249853433344</v>
      </c>
      <c r="K135" s="101">
        <v>3000.8499733253811</v>
      </c>
      <c r="L135" s="101">
        <v>3063.8783540755853</v>
      </c>
      <c r="M135" s="101">
        <v>2974.1198631294778</v>
      </c>
      <c r="N135" s="101">
        <v>3042.9684651401458</v>
      </c>
      <c r="O135" s="101">
        <v>3037.2338930286915</v>
      </c>
      <c r="P135" s="101">
        <v>2938.2485974227443</v>
      </c>
      <c r="Q135" s="101">
        <v>2883.4057281033533</v>
      </c>
      <c r="R135" s="101">
        <v>2837.7101033020913</v>
      </c>
      <c r="S135" s="101">
        <v>2718.5937320107623</v>
      </c>
      <c r="T135" s="101">
        <v>2573.3382151706032</v>
      </c>
      <c r="U135" s="101">
        <v>2612.0820321890701</v>
      </c>
      <c r="V135" s="101">
        <v>2538.2548761417916</v>
      </c>
      <c r="W135" s="101">
        <v>0</v>
      </c>
      <c r="DA135" s="131" t="s">
        <v>4049</v>
      </c>
    </row>
    <row r="136" spans="1:105" ht="12" customHeight="1" x14ac:dyDescent="0.25">
      <c r="A136" s="107" t="s">
        <v>121</v>
      </c>
      <c r="B136" s="104"/>
      <c r="C136" s="104">
        <v>2201.9869440211182</v>
      </c>
      <c r="D136" s="104">
        <v>2288.566205776438</v>
      </c>
      <c r="E136" s="104">
        <v>2309.3998371328803</v>
      </c>
      <c r="F136" s="104">
        <v>2319.2279466299633</v>
      </c>
      <c r="G136" s="104">
        <v>0</v>
      </c>
      <c r="H136" s="104">
        <v>2196.2038604494737</v>
      </c>
      <c r="I136" s="104">
        <v>2221.0992639455881</v>
      </c>
      <c r="J136" s="104">
        <v>2234.0152468588262</v>
      </c>
      <c r="K136" s="104">
        <v>2446.9038361075845</v>
      </c>
      <c r="L136" s="104">
        <v>2463.6545253121672</v>
      </c>
      <c r="M136" s="104">
        <v>2422.4700109894748</v>
      </c>
      <c r="N136" s="104">
        <v>2485.2596684663922</v>
      </c>
      <c r="O136" s="104">
        <v>2458.1984781733013</v>
      </c>
      <c r="P136" s="104">
        <v>2402.6083496703227</v>
      </c>
      <c r="Q136" s="104">
        <v>2334.4220958933015</v>
      </c>
      <c r="R136" s="104">
        <v>2301.2252647829482</v>
      </c>
      <c r="S136" s="104">
        <v>2250.3736183330743</v>
      </c>
      <c r="T136" s="104">
        <v>2165.6063803997245</v>
      </c>
      <c r="U136" s="104">
        <v>2217.4465950645003</v>
      </c>
      <c r="V136" s="104">
        <v>2171.1185026278945</v>
      </c>
      <c r="W136" s="104">
        <v>0</v>
      </c>
      <c r="DA136" s="132" t="s">
        <v>4050</v>
      </c>
    </row>
    <row r="137" spans="1:105" ht="12" customHeight="1" x14ac:dyDescent="0.25">
      <c r="A137" s="108" t="s">
        <v>53</v>
      </c>
      <c r="B137" s="98"/>
      <c r="C137" s="98">
        <v>1011.9704007813788</v>
      </c>
      <c r="D137" s="98">
        <v>1053.5950276748713</v>
      </c>
      <c r="E137" s="98">
        <v>1054.399720311862</v>
      </c>
      <c r="F137" s="98">
        <v>1056.2042657306156</v>
      </c>
      <c r="G137" s="98">
        <v>0</v>
      </c>
      <c r="H137" s="98">
        <v>850.04397396956983</v>
      </c>
      <c r="I137" s="98">
        <v>899.89366942601009</v>
      </c>
      <c r="J137" s="98">
        <v>972.84642075895999</v>
      </c>
      <c r="K137" s="98">
        <v>1086.8770428408657</v>
      </c>
      <c r="L137" s="98">
        <v>978.22125980806823</v>
      </c>
      <c r="M137" s="98">
        <v>1034.5703836689795</v>
      </c>
      <c r="N137" s="98">
        <v>1041.8793018673821</v>
      </c>
      <c r="O137" s="98">
        <v>892.24043715146195</v>
      </c>
      <c r="P137" s="98">
        <v>871.94560505863672</v>
      </c>
      <c r="Q137" s="98">
        <v>674.28243045574641</v>
      </c>
      <c r="R137" s="98">
        <v>599.51615981601242</v>
      </c>
      <c r="S137" s="98">
        <v>680.53787983025597</v>
      </c>
      <c r="T137" s="98">
        <v>741.17708755818876</v>
      </c>
      <c r="U137" s="98">
        <v>777.3724972439403</v>
      </c>
      <c r="V137" s="98">
        <v>777.79254828017281</v>
      </c>
      <c r="W137" s="98">
        <v>0</v>
      </c>
      <c r="DA137" s="63" t="s">
        <v>4051</v>
      </c>
    </row>
    <row r="138" spans="1:105" ht="12" customHeight="1" x14ac:dyDescent="0.25">
      <c r="A138" s="108" t="s">
        <v>52</v>
      </c>
      <c r="B138" s="98"/>
      <c r="C138" s="98">
        <v>1190.0165432397398</v>
      </c>
      <c r="D138" s="98">
        <v>1234.9711781015665</v>
      </c>
      <c r="E138" s="98">
        <v>1255.0001168210181</v>
      </c>
      <c r="F138" s="98">
        <v>1263.0236808993475</v>
      </c>
      <c r="G138" s="98">
        <v>0</v>
      </c>
      <c r="H138" s="98">
        <v>1346.1598864799039</v>
      </c>
      <c r="I138" s="98">
        <v>1321.2055945195777</v>
      </c>
      <c r="J138" s="98">
        <v>1261.1688260998658</v>
      </c>
      <c r="K138" s="98">
        <v>1360.0267932667184</v>
      </c>
      <c r="L138" s="98">
        <v>1485.4332655040987</v>
      </c>
      <c r="M138" s="98">
        <v>1387.899627320495</v>
      </c>
      <c r="N138" s="98">
        <v>1443.3803665990101</v>
      </c>
      <c r="O138" s="98">
        <v>1565.9580410218393</v>
      </c>
      <c r="P138" s="98">
        <v>1530.6627446116856</v>
      </c>
      <c r="Q138" s="98">
        <v>1660.1396654375551</v>
      </c>
      <c r="R138" s="98">
        <v>1701.7091049669357</v>
      </c>
      <c r="S138" s="98">
        <v>1569.835738502818</v>
      </c>
      <c r="T138" s="98">
        <v>1424.4292928415357</v>
      </c>
      <c r="U138" s="98">
        <v>1440.0740978205599</v>
      </c>
      <c r="V138" s="98">
        <v>1393.3259543477213</v>
      </c>
      <c r="W138" s="98">
        <v>0</v>
      </c>
      <c r="DA138" s="63" t="s">
        <v>4052</v>
      </c>
    </row>
    <row r="139" spans="1:105" ht="12" customHeight="1" x14ac:dyDescent="0.25">
      <c r="A139" s="121" t="s">
        <v>54</v>
      </c>
      <c r="B139" s="122"/>
      <c r="C139" s="122">
        <v>414.83726279311827</v>
      </c>
      <c r="D139" s="122">
        <v>434.10554111316924</v>
      </c>
      <c r="E139" s="122">
        <v>432.80882446505126</v>
      </c>
      <c r="F139" s="122">
        <v>460.51397226683036</v>
      </c>
      <c r="G139" s="122">
        <v>0</v>
      </c>
      <c r="H139" s="122">
        <v>434.08946530342553</v>
      </c>
      <c r="I139" s="122">
        <v>378.30011024483844</v>
      </c>
      <c r="J139" s="122">
        <v>408.59736606052172</v>
      </c>
      <c r="K139" s="122">
        <v>515.42075099001306</v>
      </c>
      <c r="L139" s="122">
        <v>520.16486526900451</v>
      </c>
      <c r="M139" s="122">
        <v>511.71415695791364</v>
      </c>
      <c r="N139" s="122">
        <v>524.72596192585684</v>
      </c>
      <c r="O139" s="122">
        <v>510.13836397227675</v>
      </c>
      <c r="P139" s="122">
        <v>528.263095371041</v>
      </c>
      <c r="Q139" s="122">
        <v>504.04721779689714</v>
      </c>
      <c r="R139" s="122">
        <v>509.03916565258385</v>
      </c>
      <c r="S139" s="122">
        <v>502.39433736787123</v>
      </c>
      <c r="T139" s="122">
        <v>489.16575766307398</v>
      </c>
      <c r="U139" s="122">
        <v>493.36913003547517</v>
      </c>
      <c r="V139" s="122">
        <v>479.28284985455133</v>
      </c>
      <c r="W139" s="122">
        <v>540.88888709920423</v>
      </c>
      <c r="DA139" s="130" t="s">
        <v>4053</v>
      </c>
    </row>
    <row r="140" spans="1:105" ht="12" customHeight="1" x14ac:dyDescent="0.25">
      <c r="A140" s="97" t="s">
        <v>50</v>
      </c>
      <c r="B140" s="98"/>
      <c r="C140" s="98">
        <v>520.78386299765157</v>
      </c>
      <c r="D140" s="98">
        <v>549.5178033241981</v>
      </c>
      <c r="E140" s="98">
        <v>526.53786538502061</v>
      </c>
      <c r="F140" s="98">
        <v>572.62062581500993</v>
      </c>
      <c r="G140" s="98">
        <v>0</v>
      </c>
      <c r="H140" s="98">
        <v>548.40356722736408</v>
      </c>
      <c r="I140" s="98">
        <v>478.51073341419556</v>
      </c>
      <c r="J140" s="98">
        <v>511.46538317185491</v>
      </c>
      <c r="K140" s="98">
        <v>663.77155306668294</v>
      </c>
      <c r="L140" s="98">
        <v>713.63089813604824</v>
      </c>
      <c r="M140" s="98">
        <v>660.15459414919223</v>
      </c>
      <c r="N140" s="98">
        <v>561.72632493873709</v>
      </c>
      <c r="O140" s="98">
        <v>562.50380870743254</v>
      </c>
      <c r="P140" s="98">
        <v>629.10822049267495</v>
      </c>
      <c r="Q140" s="98">
        <v>695.5903319447782</v>
      </c>
      <c r="R140" s="98">
        <v>733.20463004509156</v>
      </c>
      <c r="S140" s="98">
        <v>703.86482950218465</v>
      </c>
      <c r="T140" s="98">
        <v>652.97023887664045</v>
      </c>
      <c r="U140" s="98">
        <v>667.3468265822288</v>
      </c>
      <c r="V140" s="98">
        <v>645.36083278635658</v>
      </c>
      <c r="W140" s="98">
        <v>812.59339494689198</v>
      </c>
      <c r="DA140" s="63" t="s">
        <v>4054</v>
      </c>
    </row>
    <row r="141" spans="1:105" ht="12" customHeight="1" x14ac:dyDescent="0.25">
      <c r="A141" s="109" t="s">
        <v>120</v>
      </c>
      <c r="B141" s="33"/>
      <c r="C141" s="33">
        <v>414.25731126176726</v>
      </c>
      <c r="D141" s="33">
        <v>433.61700577466104</v>
      </c>
      <c r="E141" s="33">
        <v>432.38254992278502</v>
      </c>
      <c r="F141" s="33">
        <v>459.84848901785813</v>
      </c>
      <c r="G141" s="33">
        <v>0</v>
      </c>
      <c r="H141" s="33">
        <v>433.49219065258194</v>
      </c>
      <c r="I141" s="33">
        <v>377.94686572025751</v>
      </c>
      <c r="J141" s="33">
        <v>408.33237592852191</v>
      </c>
      <c r="K141" s="33">
        <v>515.01475073346012</v>
      </c>
      <c r="L141" s="33">
        <v>519.83799091746062</v>
      </c>
      <c r="M141" s="33">
        <v>511.60827932796263</v>
      </c>
      <c r="N141" s="33">
        <v>524.69108099466325</v>
      </c>
      <c r="O141" s="33">
        <v>510.01619435520877</v>
      </c>
      <c r="P141" s="33">
        <v>527.91046655334515</v>
      </c>
      <c r="Q141" s="33">
        <v>503.18382760465965</v>
      </c>
      <c r="R141" s="33">
        <v>508.27333178390347</v>
      </c>
      <c r="S141" s="33">
        <v>501.95820160618541</v>
      </c>
      <c r="T141" s="33">
        <v>488.99439165683521</v>
      </c>
      <c r="U141" s="33">
        <v>493.12061582757241</v>
      </c>
      <c r="V141" s="33">
        <v>478.91318736364923</v>
      </c>
      <c r="W141" s="33">
        <v>539.80732238215353</v>
      </c>
      <c r="DA141" s="60" t="s">
        <v>4055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10257.188175839356</v>
      </c>
      <c r="D143" s="117">
        <f t="shared" si="49"/>
        <v>9055.3465247211843</v>
      </c>
      <c r="E143" s="117">
        <f t="shared" si="49"/>
        <v>9637.144327617425</v>
      </c>
      <c r="F143" s="117">
        <f t="shared" si="49"/>
        <v>8660.7050356745349</v>
      </c>
      <c r="G143" s="117">
        <f t="shared" si="49"/>
        <v>7976.7320229151755</v>
      </c>
      <c r="H143" s="117">
        <f t="shared" si="49"/>
        <v>7387.4753026031458</v>
      </c>
      <c r="I143" s="117">
        <f t="shared" si="49"/>
        <v>7224.7731947880156</v>
      </c>
      <c r="J143" s="117">
        <f t="shared" si="49"/>
        <v>6395.6235676683909</v>
      </c>
      <c r="K143" s="117">
        <f t="shared" si="49"/>
        <v>6839.244985653786</v>
      </c>
      <c r="L143" s="117">
        <f t="shared" si="49"/>
        <v>7388.4048602892217</v>
      </c>
      <c r="M143" s="117">
        <f t="shared" si="49"/>
        <v>6537.5389068618842</v>
      </c>
      <c r="N143" s="117">
        <f t="shared" si="49"/>
        <v>6269.7431210906543</v>
      </c>
      <c r="O143" s="117">
        <f t="shared" si="49"/>
        <v>6264.9887528768932</v>
      </c>
      <c r="P143" s="117">
        <f t="shared" si="49"/>
        <v>5558.9348853613783</v>
      </c>
      <c r="Q143" s="117">
        <f t="shared" si="49"/>
        <v>5294.8861053295695</v>
      </c>
      <c r="R143" s="117">
        <f t="shared" ref="R143:V143" si="50">R144+R146+R148+R157</f>
        <v>5486.8529427934773</v>
      </c>
      <c r="S143" s="117">
        <f t="shared" si="50"/>
        <v>5287.1034752415908</v>
      </c>
      <c r="T143" s="117">
        <f t="shared" si="50"/>
        <v>5197.729181132956</v>
      </c>
      <c r="U143" s="117">
        <f t="shared" si="50"/>
        <v>4661.6483240821763</v>
      </c>
      <c r="V143" s="117">
        <f t="shared" si="50"/>
        <v>4984.9631687194533</v>
      </c>
      <c r="W143" s="117">
        <f t="shared" ref="W143" si="51">W144+W146+W148+W157</f>
        <v>6003.6151753703671</v>
      </c>
      <c r="DA143" s="129" t="s">
        <v>4056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7259.021745506082</v>
      </c>
      <c r="D144" s="122">
        <f t="shared" si="52"/>
        <v>5923.4646877662253</v>
      </c>
      <c r="E144" s="122">
        <f t="shared" si="52"/>
        <v>6529.2868693137634</v>
      </c>
      <c r="F144" s="122">
        <f t="shared" si="52"/>
        <v>5559.575925879396</v>
      </c>
      <c r="G144" s="122">
        <f t="shared" si="52"/>
        <v>5176.8162361040659</v>
      </c>
      <c r="H144" s="122">
        <f t="shared" si="52"/>
        <v>4429.1540429756542</v>
      </c>
      <c r="I144" s="122">
        <f t="shared" si="52"/>
        <v>4238.7469615564587</v>
      </c>
      <c r="J144" s="122">
        <f t="shared" si="52"/>
        <v>3460.5200284472576</v>
      </c>
      <c r="K144" s="122">
        <f t="shared" si="52"/>
        <v>3804.8599830743406</v>
      </c>
      <c r="L144" s="122">
        <f t="shared" si="52"/>
        <v>4048.1687024991375</v>
      </c>
      <c r="M144" s="122">
        <f t="shared" si="52"/>
        <v>3296.490826752492</v>
      </c>
      <c r="N144" s="122">
        <f t="shared" si="52"/>
        <v>2958.2025245390123</v>
      </c>
      <c r="O144" s="122">
        <f t="shared" si="52"/>
        <v>2989.7604450432414</v>
      </c>
      <c r="P144" s="122">
        <f t="shared" si="52"/>
        <v>2309.1494564273016</v>
      </c>
      <c r="Q144" s="122">
        <f t="shared" si="52"/>
        <v>2139.2731276460831</v>
      </c>
      <c r="R144" s="122">
        <f t="shared" si="52"/>
        <v>2397.8438881380439</v>
      </c>
      <c r="S144" s="122">
        <f t="shared" si="52"/>
        <v>2318.2920215753352</v>
      </c>
      <c r="T144" s="122">
        <f t="shared" si="52"/>
        <v>2298.8127760255388</v>
      </c>
      <c r="U144" s="122">
        <f t="shared" si="52"/>
        <v>1739.7700420985782</v>
      </c>
      <c r="V144" s="122">
        <f t="shared" si="52"/>
        <v>2131.6263506557734</v>
      </c>
      <c r="W144" s="122">
        <f t="shared" si="52"/>
        <v>2764.3924063938321</v>
      </c>
      <c r="DA144" s="130" t="s">
        <v>4057</v>
      </c>
    </row>
    <row r="145" spans="1:105" ht="12" customHeight="1" x14ac:dyDescent="0.25">
      <c r="A145" s="97" t="s">
        <v>53</v>
      </c>
      <c r="B145" s="98"/>
      <c r="C145" s="98">
        <v>7259.021745506082</v>
      </c>
      <c r="D145" s="98">
        <v>5923.4646877662253</v>
      </c>
      <c r="E145" s="98">
        <v>6529.2868693137634</v>
      </c>
      <c r="F145" s="98">
        <v>5559.575925879396</v>
      </c>
      <c r="G145" s="98">
        <v>5176.8162361040659</v>
      </c>
      <c r="H145" s="98">
        <v>4429.1540429756542</v>
      </c>
      <c r="I145" s="98">
        <v>4238.7469615564587</v>
      </c>
      <c r="J145" s="98">
        <v>3460.5200284472576</v>
      </c>
      <c r="K145" s="98">
        <v>3804.8599830743406</v>
      </c>
      <c r="L145" s="98">
        <v>4048.1687024991375</v>
      </c>
      <c r="M145" s="98">
        <v>3296.490826752492</v>
      </c>
      <c r="N145" s="98">
        <v>2958.2025245390123</v>
      </c>
      <c r="O145" s="98">
        <v>2989.7604450432414</v>
      </c>
      <c r="P145" s="98">
        <v>2309.1494564273016</v>
      </c>
      <c r="Q145" s="98">
        <v>2139.2731276460831</v>
      </c>
      <c r="R145" s="98">
        <v>2397.8438881380439</v>
      </c>
      <c r="S145" s="98">
        <v>2318.2920215753352</v>
      </c>
      <c r="T145" s="98">
        <v>2298.8127760255388</v>
      </c>
      <c r="U145" s="98">
        <v>1739.7700420985782</v>
      </c>
      <c r="V145" s="98">
        <v>2131.6263506557734</v>
      </c>
      <c r="W145" s="98">
        <v>2764.3924063938321</v>
      </c>
      <c r="DA145" s="63" t="s">
        <v>4058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3.7519785910918073</v>
      </c>
      <c r="D146" s="122">
        <f t="shared" si="53"/>
        <v>3.9768447389551898</v>
      </c>
      <c r="E146" s="122">
        <f t="shared" si="53"/>
        <v>8.6361992739990097</v>
      </c>
      <c r="F146" s="122">
        <f t="shared" si="53"/>
        <v>5.2759151235675885</v>
      </c>
      <c r="G146" s="122">
        <f t="shared" si="53"/>
        <v>5.6562999166655619</v>
      </c>
      <c r="H146" s="122">
        <f t="shared" si="53"/>
        <v>7.5577948575554279</v>
      </c>
      <c r="I146" s="122">
        <f t="shared" si="53"/>
        <v>7.4677817432228517</v>
      </c>
      <c r="J146" s="122">
        <f t="shared" si="53"/>
        <v>6.4868436598957251</v>
      </c>
      <c r="K146" s="122">
        <f t="shared" si="53"/>
        <v>6.8827680299779379</v>
      </c>
      <c r="L146" s="122">
        <f t="shared" si="53"/>
        <v>8.751755583432427</v>
      </c>
      <c r="M146" s="122">
        <f t="shared" si="53"/>
        <v>7.4871474715908812</v>
      </c>
      <c r="N146" s="122">
        <f t="shared" si="53"/>
        <v>8.0522255277496146</v>
      </c>
      <c r="O146" s="122">
        <f t="shared" si="53"/>
        <v>11.438514656286099</v>
      </c>
      <c r="P146" s="122">
        <f t="shared" si="53"/>
        <v>4.7945340020813356</v>
      </c>
      <c r="Q146" s="122">
        <f t="shared" si="53"/>
        <v>7.167896942585112</v>
      </c>
      <c r="R146" s="122">
        <f t="shared" si="53"/>
        <v>6.547278001933253</v>
      </c>
      <c r="S146" s="122">
        <f t="shared" si="53"/>
        <v>9.1749416280184573</v>
      </c>
      <c r="T146" s="122">
        <f t="shared" si="53"/>
        <v>8.9135174943985458</v>
      </c>
      <c r="U146" s="122">
        <f t="shared" si="53"/>
        <v>8.5536619818003139</v>
      </c>
      <c r="V146" s="122">
        <f t="shared" si="53"/>
        <v>8.5719503478009731</v>
      </c>
      <c r="W146" s="122">
        <f t="shared" si="53"/>
        <v>9.2545473650810077</v>
      </c>
      <c r="DA146" s="130" t="s">
        <v>4059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3.7519785910918073</v>
      </c>
      <c r="D147" s="98">
        <f>IF(RES_hhdet_in_fec!D147=0,0,RES_hhdet_in_fec!D147*1000*11630/RES_hhdet_in_new!D145)</f>
        <v>3.9768447389551898</v>
      </c>
      <c r="E147" s="98">
        <f>IF(RES_hhdet_in_fec!E147=0,0,RES_hhdet_in_fec!E147*1000*11630/RES_hhdet_in_new!E145)</f>
        <v>8.6361992739990097</v>
      </c>
      <c r="F147" s="98">
        <f>IF(RES_hhdet_in_fec!F147=0,0,RES_hhdet_in_fec!F147*1000*11630/RES_hhdet_in_new!F145)</f>
        <v>5.2759151235675885</v>
      </c>
      <c r="G147" s="98">
        <f>IF(RES_hhdet_in_fec!G147=0,0,RES_hhdet_in_fec!G147*1000*11630/RES_hhdet_in_new!G145)</f>
        <v>5.6562999166655619</v>
      </c>
      <c r="H147" s="98">
        <f>IF(RES_hhdet_in_fec!H147=0,0,RES_hhdet_in_fec!H147*1000*11630/RES_hhdet_in_new!H145)</f>
        <v>7.5577948575554279</v>
      </c>
      <c r="I147" s="98">
        <f>IF(RES_hhdet_in_fec!I147=0,0,RES_hhdet_in_fec!I147*1000*11630/RES_hhdet_in_new!I145)</f>
        <v>7.4677817432228517</v>
      </c>
      <c r="J147" s="98">
        <f>IF(RES_hhdet_in_fec!J147=0,0,RES_hhdet_in_fec!J147*1000*11630/RES_hhdet_in_new!J145)</f>
        <v>6.4868436598957251</v>
      </c>
      <c r="K147" s="98">
        <f>IF(RES_hhdet_in_fec!K147=0,0,RES_hhdet_in_fec!K147*1000*11630/RES_hhdet_in_new!K145)</f>
        <v>6.8827680299779379</v>
      </c>
      <c r="L147" s="98">
        <f>IF(RES_hhdet_in_fec!L147=0,0,RES_hhdet_in_fec!L147*1000*11630/RES_hhdet_in_new!L145)</f>
        <v>8.751755583432427</v>
      </c>
      <c r="M147" s="98">
        <f>IF(RES_hhdet_in_fec!M147=0,0,RES_hhdet_in_fec!M147*1000*11630/RES_hhdet_in_new!M145)</f>
        <v>7.4871474715908812</v>
      </c>
      <c r="N147" s="98">
        <f>IF(RES_hhdet_in_fec!N147=0,0,RES_hhdet_in_fec!N147*1000*11630/RES_hhdet_in_new!N145)</f>
        <v>8.0522255277496146</v>
      </c>
      <c r="O147" s="98">
        <f>IF(RES_hhdet_in_fec!O147=0,0,RES_hhdet_in_fec!O147*1000*11630/RES_hhdet_in_new!O145)</f>
        <v>11.438514656286099</v>
      </c>
      <c r="P147" s="98">
        <f>IF(RES_hhdet_in_fec!P147=0,0,RES_hhdet_in_fec!P147*1000*11630/RES_hhdet_in_new!P145)</f>
        <v>4.7945340020813356</v>
      </c>
      <c r="Q147" s="98">
        <f>IF(RES_hhdet_in_fec!Q147=0,0,RES_hhdet_in_fec!Q147*1000*11630/RES_hhdet_in_new!Q145)</f>
        <v>7.167896942585112</v>
      </c>
      <c r="R147" s="98">
        <f>IF(RES_hhdet_in_fec!R147=0,0,RES_hhdet_in_fec!R147*1000*11630/RES_hhdet_in_new!R145)</f>
        <v>6.547278001933253</v>
      </c>
      <c r="S147" s="98">
        <f>IF(RES_hhdet_in_fec!S147=0,0,RES_hhdet_in_fec!S147*1000*11630/RES_hhdet_in_new!S145)</f>
        <v>9.1749416280184573</v>
      </c>
      <c r="T147" s="98">
        <f>IF(RES_hhdet_in_fec!T147=0,0,RES_hhdet_in_fec!T147*1000*11630/RES_hhdet_in_new!T145)</f>
        <v>8.9135174943985458</v>
      </c>
      <c r="U147" s="98">
        <f>IF(RES_hhdet_in_fec!U147=0,0,RES_hhdet_in_fec!U147*1000*11630/RES_hhdet_in_new!U145)</f>
        <v>8.5536619818003139</v>
      </c>
      <c r="V147" s="98">
        <f>IF(RES_hhdet_in_fec!V147=0,0,RES_hhdet_in_fec!V147*1000*11630/RES_hhdet_in_new!V145)</f>
        <v>8.5719503478009731</v>
      </c>
      <c r="W147" s="98">
        <f>IF(RES_hhdet_in_fec!W147=0,0,RES_hhdet_in_fec!W147*1000*11630/RES_hhdet_in_new!W145)</f>
        <v>9.2545473650810077</v>
      </c>
      <c r="DA147" s="63" t="s">
        <v>4060</v>
      </c>
    </row>
    <row r="148" spans="1:105" ht="12" customHeight="1" x14ac:dyDescent="0.25">
      <c r="A148" s="121" t="s">
        <v>55</v>
      </c>
      <c r="B148" s="122"/>
      <c r="C148" s="122">
        <v>2579.5857204207123</v>
      </c>
      <c r="D148" s="122">
        <v>2693.8042696312268</v>
      </c>
      <c r="E148" s="122">
        <v>2666.412079426887</v>
      </c>
      <c r="F148" s="122">
        <v>2635.3495420405602</v>
      </c>
      <c r="G148" s="122">
        <v>2421.1778385888629</v>
      </c>
      <c r="H148" s="122">
        <v>2516.688650133161</v>
      </c>
      <c r="I148" s="122">
        <v>2600.2583487294323</v>
      </c>
      <c r="J148" s="122">
        <v>2520.0249307814997</v>
      </c>
      <c r="K148" s="122">
        <v>2512.0860516379398</v>
      </c>
      <c r="L148" s="122">
        <v>2811.3094533979174</v>
      </c>
      <c r="M148" s="122">
        <v>2721.8489439906716</v>
      </c>
      <c r="N148" s="122">
        <v>2778.7657885458639</v>
      </c>
      <c r="O148" s="122">
        <v>2753.6506386136166</v>
      </c>
      <c r="P148" s="122">
        <v>2716.7308774987678</v>
      </c>
      <c r="Q148" s="122">
        <v>2644.3913102797751</v>
      </c>
      <c r="R148" s="122">
        <v>2573.4351054253943</v>
      </c>
      <c r="S148" s="122">
        <v>2457.231666360562</v>
      </c>
      <c r="T148" s="122">
        <v>2400.8374762341632</v>
      </c>
      <c r="U148" s="122">
        <v>2419.9473740213975</v>
      </c>
      <c r="V148" s="122">
        <v>2365.4863179558902</v>
      </c>
      <c r="W148" s="122">
        <v>2689.0800684090368</v>
      </c>
      <c r="DA148" s="130" t="s">
        <v>4061</v>
      </c>
    </row>
    <row r="149" spans="1:105" ht="12" customHeight="1" x14ac:dyDescent="0.25">
      <c r="A149" s="97" t="s">
        <v>124</v>
      </c>
      <c r="B149" s="98"/>
      <c r="C149" s="98">
        <v>2849.1308050428247</v>
      </c>
      <c r="D149" s="98">
        <v>3084.63172189018</v>
      </c>
      <c r="E149" s="98">
        <v>2844.6715596838226</v>
      </c>
      <c r="F149" s="98">
        <v>2842.0043233355564</v>
      </c>
      <c r="G149" s="98">
        <v>3265.1849605578814</v>
      </c>
      <c r="H149" s="98">
        <v>3053.4932266831147</v>
      </c>
      <c r="I149" s="98">
        <v>3247.3613089507221</v>
      </c>
      <c r="J149" s="98">
        <v>3535.0904353536735</v>
      </c>
      <c r="K149" s="98">
        <v>2822.1024973141825</v>
      </c>
      <c r="L149" s="98">
        <v>3085.8456771993456</v>
      </c>
      <c r="M149" s="98">
        <v>3292.6445099292855</v>
      </c>
      <c r="N149" s="98">
        <v>3264.1633856266481</v>
      </c>
      <c r="O149" s="98">
        <v>3018.3151647103896</v>
      </c>
      <c r="P149" s="98">
        <v>3109.0629977854619</v>
      </c>
      <c r="Q149" s="98">
        <v>3080.2726511932201</v>
      </c>
      <c r="R149" s="98">
        <v>2599.4874205724714</v>
      </c>
      <c r="S149" s="98">
        <v>2654.232549490393</v>
      </c>
      <c r="T149" s="98">
        <v>2457.4151491972007</v>
      </c>
      <c r="U149" s="98">
        <v>2446.4173114849177</v>
      </c>
      <c r="V149" s="98">
        <v>2333.7960249792377</v>
      </c>
      <c r="W149" s="98">
        <v>2961.6405552482902</v>
      </c>
      <c r="DA149" s="63" t="s">
        <v>4062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2175.3621422769165</v>
      </c>
      <c r="F150" s="98">
        <v>2175.8977979615552</v>
      </c>
      <c r="G150" s="98">
        <v>2507.8160439033745</v>
      </c>
      <c r="H150" s="98">
        <v>2278.2231152440359</v>
      </c>
      <c r="I150" s="98">
        <v>2449.6318593160818</v>
      </c>
      <c r="J150" s="98">
        <v>2712.3785022360694</v>
      </c>
      <c r="K150" s="98">
        <v>0</v>
      </c>
      <c r="L150" s="98">
        <v>0</v>
      </c>
      <c r="M150" s="98">
        <v>0</v>
      </c>
      <c r="N150" s="98">
        <v>2562.3725066384945</v>
      </c>
      <c r="O150" s="98">
        <v>2370.2748138164075</v>
      </c>
      <c r="P150" s="98">
        <v>2512.5994052386782</v>
      </c>
      <c r="Q150" s="98">
        <v>2500.2865506375565</v>
      </c>
      <c r="R150" s="98">
        <v>0</v>
      </c>
      <c r="S150" s="98">
        <v>0</v>
      </c>
      <c r="T150" s="98">
        <v>2111.2217754635308</v>
      </c>
      <c r="U150" s="98">
        <v>2130.3891373244387</v>
      </c>
      <c r="V150" s="98">
        <v>2053.5021050035061</v>
      </c>
      <c r="W150" s="98">
        <v>2632.4281671519016</v>
      </c>
      <c r="DA150" s="63" t="s">
        <v>4063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1052.7244907568404</v>
      </c>
      <c r="F151" s="101">
        <v>1049.0239460265861</v>
      </c>
      <c r="G151" s="101">
        <v>1212.4668201997133</v>
      </c>
      <c r="H151" s="101">
        <v>939.6029704512398</v>
      </c>
      <c r="I151" s="101">
        <v>1056.1512790401482</v>
      </c>
      <c r="J151" s="101">
        <v>1254.3890026999773</v>
      </c>
      <c r="K151" s="101">
        <v>0</v>
      </c>
      <c r="L151" s="101">
        <v>0</v>
      </c>
      <c r="M151" s="101">
        <v>0</v>
      </c>
      <c r="N151" s="101">
        <v>1114.6202103368298</v>
      </c>
      <c r="O151" s="101">
        <v>875.42007380989469</v>
      </c>
      <c r="P151" s="101">
        <v>922.66754064562008</v>
      </c>
      <c r="Q151" s="101">
        <v>719.23055175706224</v>
      </c>
      <c r="R151" s="101">
        <v>0</v>
      </c>
      <c r="S151" s="101">
        <v>0</v>
      </c>
      <c r="T151" s="101">
        <v>705.3700103547626</v>
      </c>
      <c r="U151" s="101">
        <v>716.3365649504957</v>
      </c>
      <c r="V151" s="101">
        <v>699.9196304349166</v>
      </c>
      <c r="W151" s="101">
        <v>952.58555496504334</v>
      </c>
      <c r="DA151" s="131" t="s">
        <v>4064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1122.6376515200764</v>
      </c>
      <c r="F152" s="104">
        <v>1126.873851934969</v>
      </c>
      <c r="G152" s="104">
        <v>1295.349223703661</v>
      </c>
      <c r="H152" s="104">
        <v>1338.6201447927956</v>
      </c>
      <c r="I152" s="104">
        <v>1393.4805802759336</v>
      </c>
      <c r="J152" s="104">
        <v>1457.9894995360924</v>
      </c>
      <c r="K152" s="104">
        <v>0</v>
      </c>
      <c r="L152" s="104">
        <v>0</v>
      </c>
      <c r="M152" s="104">
        <v>0</v>
      </c>
      <c r="N152" s="104">
        <v>1447.7522963016645</v>
      </c>
      <c r="O152" s="104">
        <v>1494.8547400065124</v>
      </c>
      <c r="P152" s="104">
        <v>1589.9318645930582</v>
      </c>
      <c r="Q152" s="104">
        <v>1781.0559988804944</v>
      </c>
      <c r="R152" s="104">
        <v>0</v>
      </c>
      <c r="S152" s="104">
        <v>0</v>
      </c>
      <c r="T152" s="104">
        <v>1405.8517651087682</v>
      </c>
      <c r="U152" s="104">
        <v>1414.0525723739429</v>
      </c>
      <c r="V152" s="104">
        <v>1353.5824745685893</v>
      </c>
      <c r="W152" s="104">
        <v>1679.8426121868583</v>
      </c>
      <c r="DA152" s="132" t="s">
        <v>4065</v>
      </c>
    </row>
    <row r="153" spans="1:105" ht="12" customHeight="1" x14ac:dyDescent="0.25">
      <c r="A153" s="106" t="s">
        <v>122</v>
      </c>
      <c r="B153" s="101"/>
      <c r="C153" s="101">
        <v>2714.1858829214025</v>
      </c>
      <c r="D153" s="101">
        <v>2817.4696642400445</v>
      </c>
      <c r="E153" s="101">
        <v>2843.319884735115</v>
      </c>
      <c r="F153" s="101">
        <v>2852.9020048016691</v>
      </c>
      <c r="G153" s="101">
        <v>2645.6812951967108</v>
      </c>
      <c r="H153" s="101">
        <v>2757.5095075262966</v>
      </c>
      <c r="I153" s="101">
        <v>2769.3039842819949</v>
      </c>
      <c r="J153" s="101">
        <v>2753.4249853433344</v>
      </c>
      <c r="K153" s="101">
        <v>3000.8499733253811</v>
      </c>
      <c r="L153" s="101">
        <v>3063.8783540755849</v>
      </c>
      <c r="M153" s="101">
        <v>2974.1198631294783</v>
      </c>
      <c r="N153" s="101">
        <v>3042.9684651401458</v>
      </c>
      <c r="O153" s="101">
        <v>3037.2338930286919</v>
      </c>
      <c r="P153" s="101">
        <v>2938.2485974227443</v>
      </c>
      <c r="Q153" s="101">
        <v>2883.4057281033538</v>
      </c>
      <c r="R153" s="101">
        <v>2837.7101033020917</v>
      </c>
      <c r="S153" s="101">
        <v>2718.5937320107632</v>
      </c>
      <c r="T153" s="101">
        <v>2573.3382151706037</v>
      </c>
      <c r="U153" s="101">
        <v>2612.0820321890692</v>
      </c>
      <c r="V153" s="101">
        <v>2538.2548761417916</v>
      </c>
      <c r="W153" s="101">
        <v>2863.6712704764218</v>
      </c>
      <c r="DA153" s="131" t="s">
        <v>4066</v>
      </c>
    </row>
    <row r="154" spans="1:105" ht="12" customHeight="1" x14ac:dyDescent="0.25">
      <c r="A154" s="107" t="s">
        <v>121</v>
      </c>
      <c r="B154" s="104"/>
      <c r="C154" s="104">
        <v>2201.9869440211182</v>
      </c>
      <c r="D154" s="104">
        <v>2288.566205776438</v>
      </c>
      <c r="E154" s="104">
        <v>2309.3998371328803</v>
      </c>
      <c r="F154" s="104">
        <v>2319.2279466299628</v>
      </c>
      <c r="G154" s="104">
        <v>2153.7953526911601</v>
      </c>
      <c r="H154" s="104">
        <v>2196.2038604494737</v>
      </c>
      <c r="I154" s="104">
        <v>2221.0992639455881</v>
      </c>
      <c r="J154" s="104">
        <v>2234.0152468588258</v>
      </c>
      <c r="K154" s="104">
        <v>2446.9038361075841</v>
      </c>
      <c r="L154" s="104">
        <v>2463.6545253121662</v>
      </c>
      <c r="M154" s="104">
        <v>2422.4700109894738</v>
      </c>
      <c r="N154" s="104">
        <v>2485.2596684663922</v>
      </c>
      <c r="O154" s="104">
        <v>2458.1984781733013</v>
      </c>
      <c r="P154" s="104">
        <v>2402.6083496703227</v>
      </c>
      <c r="Q154" s="104">
        <v>2334.422095893301</v>
      </c>
      <c r="R154" s="104">
        <v>2301.2252647829487</v>
      </c>
      <c r="S154" s="104">
        <v>2250.3736183330743</v>
      </c>
      <c r="T154" s="104">
        <v>2165.6063803997249</v>
      </c>
      <c r="U154" s="104">
        <v>2217.4465950645003</v>
      </c>
      <c r="V154" s="104">
        <v>2171.1185026278936</v>
      </c>
      <c r="W154" s="104">
        <v>2467.85578285678</v>
      </c>
      <c r="DA154" s="132" t="s">
        <v>4067</v>
      </c>
    </row>
    <row r="155" spans="1:105" ht="12" customHeight="1" x14ac:dyDescent="0.25">
      <c r="A155" s="108" t="s">
        <v>53</v>
      </c>
      <c r="B155" s="98"/>
      <c r="C155" s="98">
        <v>1011.9704007813788</v>
      </c>
      <c r="D155" s="98">
        <v>1053.5950276748715</v>
      </c>
      <c r="E155" s="98">
        <v>1054.3997203118618</v>
      </c>
      <c r="F155" s="98">
        <v>1056.2042657306156</v>
      </c>
      <c r="G155" s="98">
        <v>980.67716458987911</v>
      </c>
      <c r="H155" s="98">
        <v>850.04397396956972</v>
      </c>
      <c r="I155" s="98">
        <v>899.89366942600998</v>
      </c>
      <c r="J155" s="98">
        <v>972.84642075895999</v>
      </c>
      <c r="K155" s="98">
        <v>1086.8770428408657</v>
      </c>
      <c r="L155" s="98">
        <v>978.22125980806834</v>
      </c>
      <c r="M155" s="98">
        <v>1034.5703836689795</v>
      </c>
      <c r="N155" s="98">
        <v>1041.8793018673821</v>
      </c>
      <c r="O155" s="98">
        <v>892.24043715146217</v>
      </c>
      <c r="P155" s="98">
        <v>871.94560505863694</v>
      </c>
      <c r="Q155" s="98">
        <v>674.28243045574641</v>
      </c>
      <c r="R155" s="98">
        <v>599.51615981601253</v>
      </c>
      <c r="S155" s="98">
        <v>680.53787983025609</v>
      </c>
      <c r="T155" s="98">
        <v>741.17708755818887</v>
      </c>
      <c r="U155" s="98">
        <v>777.37249724394064</v>
      </c>
      <c r="V155" s="98">
        <v>777.79254828017258</v>
      </c>
      <c r="W155" s="98">
        <v>920.27869364526066</v>
      </c>
      <c r="DA155" s="63" t="s">
        <v>4068</v>
      </c>
    </row>
    <row r="156" spans="1:105" ht="12" customHeight="1" x14ac:dyDescent="0.25">
      <c r="A156" s="108" t="s">
        <v>52</v>
      </c>
      <c r="B156" s="98"/>
      <c r="C156" s="98">
        <v>1190.0165432397396</v>
      </c>
      <c r="D156" s="98">
        <v>1234.9711781015667</v>
      </c>
      <c r="E156" s="98">
        <v>1255.0001168210179</v>
      </c>
      <c r="F156" s="98">
        <v>1263.0236808993473</v>
      </c>
      <c r="G156" s="98">
        <v>1173.118188101281</v>
      </c>
      <c r="H156" s="98">
        <v>1346.1598864799037</v>
      </c>
      <c r="I156" s="98">
        <v>1321.205594519578</v>
      </c>
      <c r="J156" s="98">
        <v>1261.1688260998658</v>
      </c>
      <c r="K156" s="98">
        <v>1360.0267932667186</v>
      </c>
      <c r="L156" s="98">
        <v>1485.433265504098</v>
      </c>
      <c r="M156" s="98">
        <v>1387.8996273204946</v>
      </c>
      <c r="N156" s="98">
        <v>1443.3803665990101</v>
      </c>
      <c r="O156" s="98">
        <v>1565.9580410218391</v>
      </c>
      <c r="P156" s="98">
        <v>1530.6627446116854</v>
      </c>
      <c r="Q156" s="98">
        <v>1660.1396654375551</v>
      </c>
      <c r="R156" s="98">
        <v>1701.7091049669357</v>
      </c>
      <c r="S156" s="98">
        <v>1569.8357385028185</v>
      </c>
      <c r="T156" s="98">
        <v>1424.4292928415355</v>
      </c>
      <c r="U156" s="98">
        <v>1440.0740978205597</v>
      </c>
      <c r="V156" s="98">
        <v>1393.3259543477211</v>
      </c>
      <c r="W156" s="98">
        <v>1547.577089211519</v>
      </c>
      <c r="DA156" s="63" t="s">
        <v>4069</v>
      </c>
    </row>
    <row r="157" spans="1:105" ht="12" customHeight="1" x14ac:dyDescent="0.25">
      <c r="A157" s="121" t="s">
        <v>54</v>
      </c>
      <c r="B157" s="122"/>
      <c r="C157" s="122">
        <v>414.82873132146881</v>
      </c>
      <c r="D157" s="122">
        <v>434.1007225847776</v>
      </c>
      <c r="E157" s="122">
        <v>432.80917960277543</v>
      </c>
      <c r="F157" s="122">
        <v>460.50365263101008</v>
      </c>
      <c r="G157" s="122">
        <v>373.0816483055811</v>
      </c>
      <c r="H157" s="122">
        <v>434.07481463677544</v>
      </c>
      <c r="I157" s="122">
        <v>378.3001027589014</v>
      </c>
      <c r="J157" s="122">
        <v>408.59176477973756</v>
      </c>
      <c r="K157" s="122">
        <v>515.41618291152702</v>
      </c>
      <c r="L157" s="122">
        <v>520.17494880873392</v>
      </c>
      <c r="M157" s="122">
        <v>511.7119886471304</v>
      </c>
      <c r="N157" s="122">
        <v>524.72258247802927</v>
      </c>
      <c r="O157" s="122">
        <v>510.13915456374906</v>
      </c>
      <c r="P157" s="122">
        <v>528.26001743322774</v>
      </c>
      <c r="Q157" s="122">
        <v>504.05377046112574</v>
      </c>
      <c r="R157" s="122">
        <v>509.02667122810624</v>
      </c>
      <c r="S157" s="122">
        <v>502.40484567767498</v>
      </c>
      <c r="T157" s="122">
        <v>489.16541137885588</v>
      </c>
      <c r="U157" s="122">
        <v>493.37724598040001</v>
      </c>
      <c r="V157" s="122">
        <v>479.278549759989</v>
      </c>
      <c r="W157" s="122">
        <v>540.88815320241667</v>
      </c>
      <c r="DA157" s="130" t="s">
        <v>4070</v>
      </c>
    </row>
    <row r="158" spans="1:105" ht="12" customHeight="1" x14ac:dyDescent="0.25">
      <c r="A158" s="97" t="s">
        <v>50</v>
      </c>
      <c r="B158" s="98"/>
      <c r="C158" s="98">
        <v>520.78386299765168</v>
      </c>
      <c r="D158" s="98">
        <v>549.51780332419821</v>
      </c>
      <c r="E158" s="98">
        <v>526.53786538502061</v>
      </c>
      <c r="F158" s="98">
        <v>572.62062581500993</v>
      </c>
      <c r="G158" s="98">
        <v>479.09941974290336</v>
      </c>
      <c r="H158" s="98">
        <v>548.40356722736396</v>
      </c>
      <c r="I158" s="98">
        <v>478.51073341419556</v>
      </c>
      <c r="J158" s="98">
        <v>511.46538317185491</v>
      </c>
      <c r="K158" s="98">
        <v>663.77155306668294</v>
      </c>
      <c r="L158" s="98">
        <v>713.63089813604824</v>
      </c>
      <c r="M158" s="98">
        <v>660.15459414919223</v>
      </c>
      <c r="N158" s="98">
        <v>561.72632493873709</v>
      </c>
      <c r="O158" s="98">
        <v>562.50380870743243</v>
      </c>
      <c r="P158" s="98">
        <v>629.10822049267483</v>
      </c>
      <c r="Q158" s="98">
        <v>695.59033194477809</v>
      </c>
      <c r="R158" s="98">
        <v>733.20463004509156</v>
      </c>
      <c r="S158" s="98">
        <v>703.86482950218465</v>
      </c>
      <c r="T158" s="98">
        <v>652.97023887664045</v>
      </c>
      <c r="U158" s="98">
        <v>667.3468265822288</v>
      </c>
      <c r="V158" s="98">
        <v>645.36083278635658</v>
      </c>
      <c r="W158" s="98">
        <v>812.5933949468922</v>
      </c>
      <c r="DA158" s="63" t="s">
        <v>4071</v>
      </c>
    </row>
    <row r="159" spans="1:105" ht="12" customHeight="1" x14ac:dyDescent="0.25">
      <c r="A159" s="109" t="s">
        <v>120</v>
      </c>
      <c r="B159" s="33"/>
      <c r="C159" s="33">
        <v>414.2573112617672</v>
      </c>
      <c r="D159" s="33">
        <v>433.6170057746611</v>
      </c>
      <c r="E159" s="33">
        <v>432.38254992278496</v>
      </c>
      <c r="F159" s="33">
        <v>459.84848901785807</v>
      </c>
      <c r="G159" s="33">
        <v>372.42840899130545</v>
      </c>
      <c r="H159" s="33">
        <v>433.49219065258194</v>
      </c>
      <c r="I159" s="33">
        <v>377.94686572025756</v>
      </c>
      <c r="J159" s="33">
        <v>408.33237592852186</v>
      </c>
      <c r="K159" s="33">
        <v>515.01475073346012</v>
      </c>
      <c r="L159" s="33">
        <v>519.83799091746073</v>
      </c>
      <c r="M159" s="33">
        <v>511.6082793279628</v>
      </c>
      <c r="N159" s="33">
        <v>524.69108099466314</v>
      </c>
      <c r="O159" s="33">
        <v>510.01619435520888</v>
      </c>
      <c r="P159" s="33">
        <v>527.91046655334526</v>
      </c>
      <c r="Q159" s="33">
        <v>503.18382760465965</v>
      </c>
      <c r="R159" s="33">
        <v>508.27333178390342</v>
      </c>
      <c r="S159" s="33">
        <v>501.95820160618547</v>
      </c>
      <c r="T159" s="33">
        <v>488.99439165683532</v>
      </c>
      <c r="U159" s="33">
        <v>493.12061582757241</v>
      </c>
      <c r="V159" s="33">
        <v>478.91318736364917</v>
      </c>
      <c r="W159" s="33">
        <v>539.80732238215353</v>
      </c>
      <c r="DA159" s="60" t="s">
        <v>4072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18286.242794378555</v>
      </c>
      <c r="D161" s="117">
        <f t="shared" si="54"/>
        <v>16315.70839478672</v>
      </c>
      <c r="E161" s="117">
        <f t="shared" si="54"/>
        <v>18352.337271674678</v>
      </c>
      <c r="F161" s="117">
        <f t="shared" si="54"/>
        <v>16627.931975452637</v>
      </c>
      <c r="G161" s="117">
        <f t="shared" si="54"/>
        <v>15027.831048579374</v>
      </c>
      <c r="H161" s="117">
        <f t="shared" si="54"/>
        <v>15085.17284896532</v>
      </c>
      <c r="I161" s="117">
        <f t="shared" si="54"/>
        <v>14742.575141629211</v>
      </c>
      <c r="J161" s="117">
        <f t="shared" si="54"/>
        <v>13957.488310699458</v>
      </c>
      <c r="K161" s="117">
        <f t="shared" si="54"/>
        <v>13704.143500334567</v>
      </c>
      <c r="L161" s="117">
        <f t="shared" si="54"/>
        <v>16320.975251156955</v>
      </c>
      <c r="M161" s="117">
        <f t="shared" si="54"/>
        <v>14575.055993381289</v>
      </c>
      <c r="N161" s="117">
        <f t="shared" si="54"/>
        <v>13775.614537744057</v>
      </c>
      <c r="O161" s="117">
        <f t="shared" si="54"/>
        <v>15478.706698053184</v>
      </c>
      <c r="P161" s="117">
        <f t="shared" si="54"/>
        <v>11546.841317005905</v>
      </c>
      <c r="Q161" s="117">
        <f t="shared" si="54"/>
        <v>10603.212359364483</v>
      </c>
      <c r="R161" s="117">
        <f t="shared" ref="R161:V161" si="55">R162+R164+R166+R175</f>
        <v>12708.423562110649</v>
      </c>
      <c r="S161" s="117">
        <f t="shared" si="55"/>
        <v>12385.553759118699</v>
      </c>
      <c r="T161" s="117">
        <f t="shared" si="55"/>
        <v>11355.477290115834</v>
      </c>
      <c r="U161" s="117">
        <f t="shared" si="55"/>
        <v>9998.2989847190256</v>
      </c>
      <c r="V161" s="117">
        <f t="shared" si="55"/>
        <v>10915.130420666623</v>
      </c>
      <c r="W161" s="117">
        <f t="shared" ref="W161" si="56">W162+W164+W166+W175</f>
        <v>13084.531997358496</v>
      </c>
      <c r="DA161" s="129" t="s">
        <v>4073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15288.014090389699</v>
      </c>
      <c r="D162" s="122">
        <f t="shared" si="57"/>
        <v>13183.822361130844</v>
      </c>
      <c r="E162" s="122">
        <f t="shared" si="57"/>
        <v>15244.607510634285</v>
      </c>
      <c r="F162" s="122">
        <f t="shared" si="57"/>
        <v>13526.825052644341</v>
      </c>
      <c r="G162" s="122">
        <f t="shared" si="57"/>
        <v>12225.817075113659</v>
      </c>
      <c r="H162" s="122">
        <f t="shared" si="57"/>
        <v>12126.997932647786</v>
      </c>
      <c r="I162" s="122">
        <f t="shared" si="57"/>
        <v>11756.734805820588</v>
      </c>
      <c r="J162" s="122">
        <f t="shared" si="57"/>
        <v>11022.464801708502</v>
      </c>
      <c r="K162" s="122">
        <f t="shared" si="57"/>
        <v>10671.637561594425</v>
      </c>
      <c r="L162" s="122">
        <f t="shared" si="57"/>
        <v>12981.188203913263</v>
      </c>
      <c r="M162" s="122">
        <f t="shared" si="57"/>
        <v>11334.68759931559</v>
      </c>
      <c r="N162" s="122">
        <f t="shared" si="57"/>
        <v>10467.612322269011</v>
      </c>
      <c r="O162" s="122">
        <f t="shared" si="57"/>
        <v>12205.592871311019</v>
      </c>
      <c r="P162" s="122">
        <f t="shared" si="57"/>
        <v>8299.5952683708583</v>
      </c>
      <c r="Q162" s="122">
        <f t="shared" si="57"/>
        <v>7451.1513212333275</v>
      </c>
      <c r="R162" s="122">
        <f t="shared" si="57"/>
        <v>9621.4086255282346</v>
      </c>
      <c r="S162" s="122">
        <f t="shared" si="57"/>
        <v>9416.8901780296765</v>
      </c>
      <c r="T162" s="122">
        <f t="shared" si="57"/>
        <v>8458.61264650046</v>
      </c>
      <c r="U162" s="122">
        <f t="shared" si="57"/>
        <v>7076.5313809985619</v>
      </c>
      <c r="V162" s="122">
        <f t="shared" si="57"/>
        <v>8061.9684945218778</v>
      </c>
      <c r="W162" s="122">
        <f t="shared" si="57"/>
        <v>9845.396279064702</v>
      </c>
      <c r="DA162" s="130" t="s">
        <v>4074</v>
      </c>
    </row>
    <row r="163" spans="1:105" ht="12" customHeight="1" x14ac:dyDescent="0.25">
      <c r="A163" s="97" t="s">
        <v>53</v>
      </c>
      <c r="B163" s="33"/>
      <c r="C163" s="33">
        <v>15288.014090389699</v>
      </c>
      <c r="D163" s="33">
        <v>13183.822361130844</v>
      </c>
      <c r="E163" s="33">
        <v>15244.607510634285</v>
      </c>
      <c r="F163" s="33">
        <v>13526.825052644341</v>
      </c>
      <c r="G163" s="33">
        <v>12225.817075113659</v>
      </c>
      <c r="H163" s="33">
        <v>12126.997932647786</v>
      </c>
      <c r="I163" s="33">
        <v>11756.734805820588</v>
      </c>
      <c r="J163" s="33">
        <v>11022.464801708502</v>
      </c>
      <c r="K163" s="33">
        <v>10671.637561594425</v>
      </c>
      <c r="L163" s="33">
        <v>12981.188203913263</v>
      </c>
      <c r="M163" s="33">
        <v>11334.68759931559</v>
      </c>
      <c r="N163" s="33">
        <v>10467.612322269011</v>
      </c>
      <c r="O163" s="33">
        <v>12205.592871311019</v>
      </c>
      <c r="P163" s="33">
        <v>8299.5952683708583</v>
      </c>
      <c r="Q163" s="33">
        <v>7451.1513212333275</v>
      </c>
      <c r="R163" s="33">
        <v>9621.4086255282346</v>
      </c>
      <c r="S163" s="33">
        <v>9416.8901780296765</v>
      </c>
      <c r="T163" s="33">
        <v>8458.61264650046</v>
      </c>
      <c r="U163" s="33">
        <v>7076.5313809985619</v>
      </c>
      <c r="V163" s="33">
        <v>8061.9684945218778</v>
      </c>
      <c r="W163" s="33">
        <v>9845.396279064702</v>
      </c>
      <c r="DA163" s="60" t="s">
        <v>4075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3.7497022598056668</v>
      </c>
      <c r="D164" s="122">
        <f t="shared" si="58"/>
        <v>3.9737544471325874</v>
      </c>
      <c r="E164" s="122">
        <f t="shared" si="58"/>
        <v>8.4734052129135726</v>
      </c>
      <c r="F164" s="122">
        <f t="shared" si="58"/>
        <v>5.2064634388733886</v>
      </c>
      <c r="G164" s="122">
        <f t="shared" si="58"/>
        <v>5.4994823868915406</v>
      </c>
      <c r="H164" s="122">
        <f t="shared" si="58"/>
        <v>7.4088288771285473</v>
      </c>
      <c r="I164" s="122">
        <f t="shared" si="58"/>
        <v>7.3530364192273092</v>
      </c>
      <c r="J164" s="122">
        <f t="shared" si="58"/>
        <v>6.4004513741203599</v>
      </c>
      <c r="K164" s="122">
        <f t="shared" si="58"/>
        <v>5.0317304699426781</v>
      </c>
      <c r="L164" s="122">
        <f t="shared" si="58"/>
        <v>8.268558813313577</v>
      </c>
      <c r="M164" s="122">
        <f t="shared" si="58"/>
        <v>6.9381916350671169</v>
      </c>
      <c r="N164" s="122">
        <f t="shared" si="58"/>
        <v>4.5481230324484381</v>
      </c>
      <c r="O164" s="122">
        <f t="shared" si="58"/>
        <v>9.2730968352215886</v>
      </c>
      <c r="P164" s="122">
        <f t="shared" si="58"/>
        <v>2.4082444123132163</v>
      </c>
      <c r="Q164" s="122">
        <f t="shared" si="58"/>
        <v>3.5938425010550934</v>
      </c>
      <c r="R164" s="122">
        <f t="shared" si="58"/>
        <v>4.5506278379282366</v>
      </c>
      <c r="S164" s="122">
        <f t="shared" si="58"/>
        <v>9.0517338219850387</v>
      </c>
      <c r="T164" s="122">
        <f t="shared" si="58"/>
        <v>6.8507416570935584</v>
      </c>
      <c r="U164" s="122">
        <f t="shared" si="58"/>
        <v>8.4304791071513687</v>
      </c>
      <c r="V164" s="122">
        <f t="shared" si="58"/>
        <v>8.3966202153453118</v>
      </c>
      <c r="W164" s="122">
        <f t="shared" si="58"/>
        <v>9.1498377353756144</v>
      </c>
      <c r="DA164" s="130" t="s">
        <v>4076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3.7497022598056668</v>
      </c>
      <c r="D165" s="98">
        <f>IF(RES_hhdet_in_fec!D165=0,0,RES_hhdet_in_fec!D165*1000*11630/RES_hhdet_in_new!D163)</f>
        <v>3.9737544471325874</v>
      </c>
      <c r="E165" s="98">
        <f>IF(RES_hhdet_in_fec!E165=0,0,RES_hhdet_in_fec!E165*1000*11630/RES_hhdet_in_new!E163)</f>
        <v>8.4734052129135726</v>
      </c>
      <c r="F165" s="98">
        <f>IF(RES_hhdet_in_fec!F165=0,0,RES_hhdet_in_fec!F165*1000*11630/RES_hhdet_in_new!F163)</f>
        <v>5.2064634388733886</v>
      </c>
      <c r="G165" s="98">
        <f>IF(RES_hhdet_in_fec!G165=0,0,RES_hhdet_in_fec!G165*1000*11630/RES_hhdet_in_new!G163)</f>
        <v>5.4994823868915406</v>
      </c>
      <c r="H165" s="98">
        <f>IF(RES_hhdet_in_fec!H165=0,0,RES_hhdet_in_fec!H165*1000*11630/RES_hhdet_in_new!H163)</f>
        <v>7.4088288771285473</v>
      </c>
      <c r="I165" s="98">
        <f>IF(RES_hhdet_in_fec!I165=0,0,RES_hhdet_in_fec!I165*1000*11630/RES_hhdet_in_new!I163)</f>
        <v>7.3530364192273092</v>
      </c>
      <c r="J165" s="98">
        <f>IF(RES_hhdet_in_fec!J165=0,0,RES_hhdet_in_fec!J165*1000*11630/RES_hhdet_in_new!J163)</f>
        <v>6.4004513741203599</v>
      </c>
      <c r="K165" s="98">
        <f>IF(RES_hhdet_in_fec!K165=0,0,RES_hhdet_in_fec!K165*1000*11630/RES_hhdet_in_new!K163)</f>
        <v>5.0317304699426781</v>
      </c>
      <c r="L165" s="98">
        <f>IF(RES_hhdet_in_fec!L165=0,0,RES_hhdet_in_fec!L165*1000*11630/RES_hhdet_in_new!L163)</f>
        <v>8.268558813313577</v>
      </c>
      <c r="M165" s="98">
        <f>IF(RES_hhdet_in_fec!M165=0,0,RES_hhdet_in_fec!M165*1000*11630/RES_hhdet_in_new!M163)</f>
        <v>6.9381916350671169</v>
      </c>
      <c r="N165" s="98">
        <f>IF(RES_hhdet_in_fec!N165=0,0,RES_hhdet_in_fec!N165*1000*11630/RES_hhdet_in_new!N163)</f>
        <v>4.5481230324484381</v>
      </c>
      <c r="O165" s="98">
        <f>IF(RES_hhdet_in_fec!O165=0,0,RES_hhdet_in_fec!O165*1000*11630/RES_hhdet_in_new!O163)</f>
        <v>9.2730968352215886</v>
      </c>
      <c r="P165" s="98">
        <f>IF(RES_hhdet_in_fec!P165=0,0,RES_hhdet_in_fec!P165*1000*11630/RES_hhdet_in_new!P163)</f>
        <v>2.4082444123132163</v>
      </c>
      <c r="Q165" s="98">
        <f>IF(RES_hhdet_in_fec!Q165=0,0,RES_hhdet_in_fec!Q165*1000*11630/RES_hhdet_in_new!Q163)</f>
        <v>3.5938425010550934</v>
      </c>
      <c r="R165" s="98">
        <f>IF(RES_hhdet_in_fec!R165=0,0,RES_hhdet_in_fec!R165*1000*11630/RES_hhdet_in_new!R163)</f>
        <v>4.5506278379282366</v>
      </c>
      <c r="S165" s="98">
        <f>IF(RES_hhdet_in_fec!S165=0,0,RES_hhdet_in_fec!S165*1000*11630/RES_hhdet_in_new!S163)</f>
        <v>9.0517338219850387</v>
      </c>
      <c r="T165" s="98">
        <f>IF(RES_hhdet_in_fec!T165=0,0,RES_hhdet_in_fec!T165*1000*11630/RES_hhdet_in_new!T163)</f>
        <v>6.8507416570935584</v>
      </c>
      <c r="U165" s="98">
        <f>IF(RES_hhdet_in_fec!U165=0,0,RES_hhdet_in_fec!U165*1000*11630/RES_hhdet_in_new!U163)</f>
        <v>8.4304791071513687</v>
      </c>
      <c r="V165" s="98">
        <f>IF(RES_hhdet_in_fec!V165=0,0,RES_hhdet_in_fec!V165*1000*11630/RES_hhdet_in_new!V163)</f>
        <v>8.3966202153453118</v>
      </c>
      <c r="W165" s="98">
        <f>IF(RES_hhdet_in_fec!W165=0,0,RES_hhdet_in_fec!W165*1000*11630/RES_hhdet_in_new!W163)</f>
        <v>9.1498377353756144</v>
      </c>
      <c r="DA165" s="63" t="s">
        <v>4077</v>
      </c>
    </row>
    <row r="166" spans="1:105" ht="12" customHeight="1" x14ac:dyDescent="0.25">
      <c r="A166" s="121" t="s">
        <v>55</v>
      </c>
      <c r="B166" s="122"/>
      <c r="C166" s="122">
        <v>2579.643818596428</v>
      </c>
      <c r="D166" s="122">
        <v>2693.8045502784689</v>
      </c>
      <c r="E166" s="122">
        <v>2666.4520853506579</v>
      </c>
      <c r="F166" s="122">
        <v>2635.4193075925341</v>
      </c>
      <c r="G166" s="122">
        <v>2423.6397598668004</v>
      </c>
      <c r="H166" s="122">
        <v>2516.7046259909207</v>
      </c>
      <c r="I166" s="122">
        <v>2600.1883809203432</v>
      </c>
      <c r="J166" s="122">
        <v>2520.0266611897723</v>
      </c>
      <c r="K166" s="122">
        <v>2512.04959975769</v>
      </c>
      <c r="L166" s="122">
        <v>2811.337781175841</v>
      </c>
      <c r="M166" s="122">
        <v>2721.7244773437992</v>
      </c>
      <c r="N166" s="122">
        <v>2778.7256524257991</v>
      </c>
      <c r="O166" s="122">
        <v>2753.70402212524</v>
      </c>
      <c r="P166" s="122">
        <v>2716.587095461141</v>
      </c>
      <c r="Q166" s="122">
        <v>2644.4213492706317</v>
      </c>
      <c r="R166" s="122">
        <v>2573.4362290052227</v>
      </c>
      <c r="S166" s="122">
        <v>2457.2195125484914</v>
      </c>
      <c r="T166" s="122">
        <v>2400.8460302242843</v>
      </c>
      <c r="U166" s="122">
        <v>2419.9636405553265</v>
      </c>
      <c r="V166" s="122">
        <v>2365.4868469249232</v>
      </c>
      <c r="W166" s="122">
        <v>2689.0935086323793</v>
      </c>
      <c r="DA166" s="130" t="s">
        <v>4078</v>
      </c>
    </row>
    <row r="167" spans="1:105" ht="12" customHeight="1" x14ac:dyDescent="0.25">
      <c r="A167" s="97" t="s">
        <v>124</v>
      </c>
      <c r="B167" s="98"/>
      <c r="C167" s="98">
        <v>2849.1308050428256</v>
      </c>
      <c r="D167" s="98">
        <v>3084.6317218901809</v>
      </c>
      <c r="E167" s="98">
        <v>2844.6715596838221</v>
      </c>
      <c r="F167" s="98">
        <v>2842.0043233355564</v>
      </c>
      <c r="G167" s="98">
        <v>3265.1849605578809</v>
      </c>
      <c r="H167" s="98">
        <v>3053.4932266831152</v>
      </c>
      <c r="I167" s="98">
        <v>3247.3613089507221</v>
      </c>
      <c r="J167" s="98">
        <v>3535.090435353673</v>
      </c>
      <c r="K167" s="98">
        <v>2822.1024973141816</v>
      </c>
      <c r="L167" s="98">
        <v>3085.8456771993469</v>
      </c>
      <c r="M167" s="98">
        <v>3292.6445099292851</v>
      </c>
      <c r="N167" s="98">
        <v>3264.163385626649</v>
      </c>
      <c r="O167" s="98">
        <v>3018.3151647103896</v>
      </c>
      <c r="P167" s="98">
        <v>3109.0629977854614</v>
      </c>
      <c r="Q167" s="98">
        <v>3080.2726511932196</v>
      </c>
      <c r="R167" s="98">
        <v>2599.4874205724718</v>
      </c>
      <c r="S167" s="98">
        <v>2654.232549490393</v>
      </c>
      <c r="T167" s="98">
        <v>2457.4151491972002</v>
      </c>
      <c r="U167" s="98">
        <v>2446.4173114849173</v>
      </c>
      <c r="V167" s="98">
        <v>2333.7960249792382</v>
      </c>
      <c r="W167" s="98">
        <v>2961.6405552482902</v>
      </c>
      <c r="DA167" s="63" t="s">
        <v>4079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2449.6318593160818</v>
      </c>
      <c r="J168" s="98">
        <v>2712.3785022360694</v>
      </c>
      <c r="K168" s="98">
        <v>0</v>
      </c>
      <c r="L168" s="98">
        <v>0</v>
      </c>
      <c r="M168" s="98">
        <v>2556.4324578038813</v>
      </c>
      <c r="N168" s="98">
        <v>2562.3725066384945</v>
      </c>
      <c r="O168" s="98">
        <v>2370.2748138164075</v>
      </c>
      <c r="P168" s="98">
        <v>2512.5994052386777</v>
      </c>
      <c r="Q168" s="98">
        <v>2500.2865506375565</v>
      </c>
      <c r="R168" s="98">
        <v>0</v>
      </c>
      <c r="S168" s="98">
        <v>0</v>
      </c>
      <c r="T168" s="98">
        <v>2111.2217754635308</v>
      </c>
      <c r="U168" s="98">
        <v>2130.3891373244387</v>
      </c>
      <c r="V168" s="98">
        <v>2053.5021050035057</v>
      </c>
      <c r="W168" s="98">
        <v>2632.4281671519016</v>
      </c>
      <c r="DA168" s="63" t="s">
        <v>4080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1056.1512790401482</v>
      </c>
      <c r="J169" s="101">
        <v>1254.3890026999773</v>
      </c>
      <c r="K169" s="101">
        <v>0</v>
      </c>
      <c r="L169" s="101">
        <v>0</v>
      </c>
      <c r="M169" s="101">
        <v>1145.4721650400525</v>
      </c>
      <c r="N169" s="101">
        <v>1114.6202103368298</v>
      </c>
      <c r="O169" s="101">
        <v>875.42007380989469</v>
      </c>
      <c r="P169" s="101">
        <v>922.66754064561997</v>
      </c>
      <c r="Q169" s="101">
        <v>719.23055175706224</v>
      </c>
      <c r="R169" s="101">
        <v>0</v>
      </c>
      <c r="S169" s="101">
        <v>0</v>
      </c>
      <c r="T169" s="101">
        <v>705.3700103547626</v>
      </c>
      <c r="U169" s="101">
        <v>716.3365649504957</v>
      </c>
      <c r="V169" s="101">
        <v>699.91963043491648</v>
      </c>
      <c r="W169" s="101">
        <v>952.58555496504334</v>
      </c>
      <c r="DA169" s="131" t="s">
        <v>4081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1393.4805802759336</v>
      </c>
      <c r="J170" s="104">
        <v>1457.9894995360924</v>
      </c>
      <c r="K170" s="104">
        <v>0</v>
      </c>
      <c r="L170" s="104">
        <v>0</v>
      </c>
      <c r="M170" s="104">
        <v>1410.9602927638286</v>
      </c>
      <c r="N170" s="104">
        <v>1447.7522963016645</v>
      </c>
      <c r="O170" s="104">
        <v>1494.8547400065124</v>
      </c>
      <c r="P170" s="104">
        <v>1589.9318645930578</v>
      </c>
      <c r="Q170" s="104">
        <v>1781.0559988804944</v>
      </c>
      <c r="R170" s="104">
        <v>0</v>
      </c>
      <c r="S170" s="104">
        <v>0</v>
      </c>
      <c r="T170" s="104">
        <v>1405.8517651087682</v>
      </c>
      <c r="U170" s="104">
        <v>1414.0525723739429</v>
      </c>
      <c r="V170" s="104">
        <v>1353.5824745685891</v>
      </c>
      <c r="W170" s="104">
        <v>1679.8426121868583</v>
      </c>
      <c r="DA170" s="132" t="s">
        <v>4082</v>
      </c>
    </row>
    <row r="171" spans="1:105" ht="12" customHeight="1" x14ac:dyDescent="0.25">
      <c r="A171" s="106" t="s">
        <v>122</v>
      </c>
      <c r="B171" s="101"/>
      <c r="C171" s="101">
        <v>2714.1858829214025</v>
      </c>
      <c r="D171" s="101">
        <v>2817.4696642400449</v>
      </c>
      <c r="E171" s="101">
        <v>2843.3198847351159</v>
      </c>
      <c r="F171" s="101">
        <v>2852.9020048016682</v>
      </c>
      <c r="G171" s="101">
        <v>2645.6812951967104</v>
      </c>
      <c r="H171" s="101">
        <v>2757.5095075262966</v>
      </c>
      <c r="I171" s="101">
        <v>2769.3039842819944</v>
      </c>
      <c r="J171" s="101">
        <v>2753.4249853433339</v>
      </c>
      <c r="K171" s="101">
        <v>3000.8499733253811</v>
      </c>
      <c r="L171" s="101">
        <v>3063.8783540755853</v>
      </c>
      <c r="M171" s="101">
        <v>2974.1198631294783</v>
      </c>
      <c r="N171" s="101">
        <v>3042.9684651401462</v>
      </c>
      <c r="O171" s="101">
        <v>3037.2338930286919</v>
      </c>
      <c r="P171" s="101">
        <v>2938.2485974227443</v>
      </c>
      <c r="Q171" s="101">
        <v>2883.4057281033538</v>
      </c>
      <c r="R171" s="101">
        <v>2837.7101033020917</v>
      </c>
      <c r="S171" s="101">
        <v>2718.5937320107628</v>
      </c>
      <c r="T171" s="101">
        <v>2573.3382151706032</v>
      </c>
      <c r="U171" s="101">
        <v>2612.0820321890701</v>
      </c>
      <c r="V171" s="101">
        <v>2538.2548761417916</v>
      </c>
      <c r="W171" s="101">
        <v>2863.6712704764218</v>
      </c>
      <c r="DA171" s="131" t="s">
        <v>4083</v>
      </c>
    </row>
    <row r="172" spans="1:105" ht="12" customHeight="1" x14ac:dyDescent="0.25">
      <c r="A172" s="107" t="s">
        <v>121</v>
      </c>
      <c r="B172" s="104"/>
      <c r="C172" s="104">
        <v>2201.9869440211187</v>
      </c>
      <c r="D172" s="104">
        <v>2288.566205776438</v>
      </c>
      <c r="E172" s="104">
        <v>2309.3998371328794</v>
      </c>
      <c r="F172" s="104">
        <v>2319.2279466299624</v>
      </c>
      <c r="G172" s="104">
        <v>2153.7953526911601</v>
      </c>
      <c r="H172" s="104">
        <v>2196.2038604494733</v>
      </c>
      <c r="I172" s="104">
        <v>2221.0992639455876</v>
      </c>
      <c r="J172" s="104">
        <v>2234.0152468588258</v>
      </c>
      <c r="K172" s="104">
        <v>2446.903836107585</v>
      </c>
      <c r="L172" s="104">
        <v>2463.6545253121672</v>
      </c>
      <c r="M172" s="104">
        <v>2422.4700109894738</v>
      </c>
      <c r="N172" s="104">
        <v>2485.2596684663922</v>
      </c>
      <c r="O172" s="104">
        <v>2458.1984781733017</v>
      </c>
      <c r="P172" s="104">
        <v>2402.6083496703227</v>
      </c>
      <c r="Q172" s="104">
        <v>2334.422095893302</v>
      </c>
      <c r="R172" s="104">
        <v>2301.2252647829482</v>
      </c>
      <c r="S172" s="104">
        <v>2250.3736183330748</v>
      </c>
      <c r="T172" s="104">
        <v>2165.606380399724</v>
      </c>
      <c r="U172" s="104">
        <v>2217.4465950644999</v>
      </c>
      <c r="V172" s="104">
        <v>2171.118502627894</v>
      </c>
      <c r="W172" s="104">
        <v>2467.8557828567796</v>
      </c>
      <c r="DA172" s="132" t="s">
        <v>4084</v>
      </c>
    </row>
    <row r="173" spans="1:105" ht="12" customHeight="1" x14ac:dyDescent="0.25">
      <c r="A173" s="108" t="s">
        <v>53</v>
      </c>
      <c r="B173" s="98"/>
      <c r="C173" s="98">
        <v>1011.9704007813787</v>
      </c>
      <c r="D173" s="98">
        <v>1053.5950276748713</v>
      </c>
      <c r="E173" s="98">
        <v>1054.399720311862</v>
      </c>
      <c r="F173" s="98">
        <v>1056.2042657306156</v>
      </c>
      <c r="G173" s="98">
        <v>980.67716458987888</v>
      </c>
      <c r="H173" s="98">
        <v>850.04397396956972</v>
      </c>
      <c r="I173" s="98">
        <v>899.89366942600998</v>
      </c>
      <c r="J173" s="98">
        <v>972.84642075895999</v>
      </c>
      <c r="K173" s="98">
        <v>1086.8770428408659</v>
      </c>
      <c r="L173" s="98">
        <v>978.22125980806823</v>
      </c>
      <c r="M173" s="98">
        <v>1034.5703836689793</v>
      </c>
      <c r="N173" s="98">
        <v>1041.8793018673819</v>
      </c>
      <c r="O173" s="98">
        <v>892.24043715146206</v>
      </c>
      <c r="P173" s="98">
        <v>871.94560505863683</v>
      </c>
      <c r="Q173" s="98">
        <v>674.28243045574629</v>
      </c>
      <c r="R173" s="98">
        <v>599.51615981601242</v>
      </c>
      <c r="S173" s="98">
        <v>680.53787983025609</v>
      </c>
      <c r="T173" s="98">
        <v>741.17708755818876</v>
      </c>
      <c r="U173" s="98">
        <v>777.37249724394042</v>
      </c>
      <c r="V173" s="98">
        <v>777.7925482801727</v>
      </c>
      <c r="W173" s="98">
        <v>920.27869364526089</v>
      </c>
      <c r="DA173" s="63" t="s">
        <v>4085</v>
      </c>
    </row>
    <row r="174" spans="1:105" ht="12" customHeight="1" x14ac:dyDescent="0.25">
      <c r="A174" s="115" t="s">
        <v>52</v>
      </c>
      <c r="B174" s="33"/>
      <c r="C174" s="33">
        <v>1190.0165432397398</v>
      </c>
      <c r="D174" s="33">
        <v>1234.9711781015665</v>
      </c>
      <c r="E174" s="33">
        <v>1255.0001168210179</v>
      </c>
      <c r="F174" s="33">
        <v>1263.023680899347</v>
      </c>
      <c r="G174" s="33">
        <v>1173.1181881012812</v>
      </c>
      <c r="H174" s="33">
        <v>1346.1598864799034</v>
      </c>
      <c r="I174" s="33">
        <v>1321.2055945195777</v>
      </c>
      <c r="J174" s="33">
        <v>1261.168826099866</v>
      </c>
      <c r="K174" s="33">
        <v>1360.0267932667189</v>
      </c>
      <c r="L174" s="33">
        <v>1485.4332655040987</v>
      </c>
      <c r="M174" s="33">
        <v>1387.8996273204948</v>
      </c>
      <c r="N174" s="33">
        <v>1443.3803665990106</v>
      </c>
      <c r="O174" s="33">
        <v>1565.9580410218396</v>
      </c>
      <c r="P174" s="33">
        <v>1530.6627446116854</v>
      </c>
      <c r="Q174" s="33">
        <v>1660.1396654375551</v>
      </c>
      <c r="R174" s="33">
        <v>1701.7091049669357</v>
      </c>
      <c r="S174" s="33">
        <v>1569.8357385028185</v>
      </c>
      <c r="T174" s="33">
        <v>1424.4292928415355</v>
      </c>
      <c r="U174" s="33">
        <v>1440.0740978205592</v>
      </c>
      <c r="V174" s="33">
        <v>1393.3259543477213</v>
      </c>
      <c r="W174" s="33">
        <v>1547.5770892115188</v>
      </c>
      <c r="DA174" s="60" t="s">
        <v>4086</v>
      </c>
    </row>
    <row r="175" spans="1:105" ht="12" customHeight="1" x14ac:dyDescent="0.25">
      <c r="A175" s="121" t="s">
        <v>54</v>
      </c>
      <c r="B175" s="122"/>
      <c r="C175" s="122">
        <v>414.83518313262221</v>
      </c>
      <c r="D175" s="122">
        <v>434.10772893027564</v>
      </c>
      <c r="E175" s="122">
        <v>432.80427047682474</v>
      </c>
      <c r="F175" s="122">
        <v>460.4811517768884</v>
      </c>
      <c r="G175" s="122">
        <v>372.87473121202351</v>
      </c>
      <c r="H175" s="122">
        <v>434.06146144948468</v>
      </c>
      <c r="I175" s="122">
        <v>378.29891846905468</v>
      </c>
      <c r="J175" s="122">
        <v>408.59639642706486</v>
      </c>
      <c r="K175" s="122">
        <v>515.42460851251053</v>
      </c>
      <c r="L175" s="122">
        <v>520.18070725453606</v>
      </c>
      <c r="M175" s="122">
        <v>511.70572508683256</v>
      </c>
      <c r="N175" s="122">
        <v>524.72844001679903</v>
      </c>
      <c r="O175" s="122">
        <v>510.13670778170234</v>
      </c>
      <c r="P175" s="122">
        <v>528.25070876159464</v>
      </c>
      <c r="Q175" s="122">
        <v>504.04584635946725</v>
      </c>
      <c r="R175" s="122">
        <v>509.0280797392623</v>
      </c>
      <c r="S175" s="122">
        <v>502.39233471854459</v>
      </c>
      <c r="T175" s="122">
        <v>489.16787173399672</v>
      </c>
      <c r="U175" s="122">
        <v>493.37348405798565</v>
      </c>
      <c r="V175" s="122">
        <v>479.2784590044771</v>
      </c>
      <c r="W175" s="122">
        <v>540.89237192603832</v>
      </c>
      <c r="DA175" s="130" t="s">
        <v>4087</v>
      </c>
    </row>
    <row r="176" spans="1:105" ht="12" customHeight="1" x14ac:dyDescent="0.25">
      <c r="A176" s="97" t="s">
        <v>50</v>
      </c>
      <c r="B176" s="98"/>
      <c r="C176" s="98">
        <v>520.7838629976518</v>
      </c>
      <c r="D176" s="98">
        <v>549.51780332419821</v>
      </c>
      <c r="E176" s="98">
        <v>526.5378653850205</v>
      </c>
      <c r="F176" s="98">
        <v>572.62062581500993</v>
      </c>
      <c r="G176" s="98">
        <v>479.09941974290336</v>
      </c>
      <c r="H176" s="98">
        <v>548.40356722736408</v>
      </c>
      <c r="I176" s="98">
        <v>478.5107334141955</v>
      </c>
      <c r="J176" s="98">
        <v>511.46538317185485</v>
      </c>
      <c r="K176" s="98">
        <v>663.77155306668305</v>
      </c>
      <c r="L176" s="98">
        <v>713.63089813604836</v>
      </c>
      <c r="M176" s="98">
        <v>660.15459414919212</v>
      </c>
      <c r="N176" s="98">
        <v>561.72632493873709</v>
      </c>
      <c r="O176" s="98">
        <v>562.50380870743243</v>
      </c>
      <c r="P176" s="98">
        <v>629.10822049267495</v>
      </c>
      <c r="Q176" s="98">
        <v>695.59033194477809</v>
      </c>
      <c r="R176" s="98">
        <v>733.20463004509168</v>
      </c>
      <c r="S176" s="98">
        <v>703.86482950218453</v>
      </c>
      <c r="T176" s="98">
        <v>652.97023887664056</v>
      </c>
      <c r="U176" s="98">
        <v>667.34682658222891</v>
      </c>
      <c r="V176" s="98">
        <v>645.36083278635658</v>
      </c>
      <c r="W176" s="98">
        <v>812.59339494689198</v>
      </c>
      <c r="DA176" s="63" t="s">
        <v>4088</v>
      </c>
    </row>
    <row r="177" spans="1:105" ht="12" customHeight="1" x14ac:dyDescent="0.25">
      <c r="A177" s="109" t="s">
        <v>120</v>
      </c>
      <c r="B177" s="33"/>
      <c r="C177" s="33">
        <v>414.25731126176726</v>
      </c>
      <c r="D177" s="33">
        <v>433.6170057746611</v>
      </c>
      <c r="E177" s="33">
        <v>432.3825499227849</v>
      </c>
      <c r="F177" s="33">
        <v>459.84848901785813</v>
      </c>
      <c r="G177" s="33">
        <v>372.4284089913055</v>
      </c>
      <c r="H177" s="33">
        <v>433.492190652582</v>
      </c>
      <c r="I177" s="33">
        <v>377.94686572025751</v>
      </c>
      <c r="J177" s="33">
        <v>408.33237592852191</v>
      </c>
      <c r="K177" s="33">
        <v>515.01475073346035</v>
      </c>
      <c r="L177" s="33">
        <v>519.83799091746073</v>
      </c>
      <c r="M177" s="33">
        <v>511.60827932796269</v>
      </c>
      <c r="N177" s="33">
        <v>524.69108099466303</v>
      </c>
      <c r="O177" s="33">
        <v>510.01619435520871</v>
      </c>
      <c r="P177" s="33">
        <v>527.91046655334537</v>
      </c>
      <c r="Q177" s="33">
        <v>503.18382760465965</v>
      </c>
      <c r="R177" s="33">
        <v>508.27333178390336</v>
      </c>
      <c r="S177" s="33">
        <v>501.95820160618541</v>
      </c>
      <c r="T177" s="33">
        <v>488.99439165683526</v>
      </c>
      <c r="U177" s="33">
        <v>493.12061582757241</v>
      </c>
      <c r="V177" s="33">
        <v>478.91318736364923</v>
      </c>
      <c r="W177" s="33">
        <v>539.80732238215353</v>
      </c>
      <c r="DA177" s="60" t="s">
        <v>4089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13769.005178112318</v>
      </c>
      <c r="M3" s="117">
        <f t="shared" si="0"/>
        <v>10537.233516676859</v>
      </c>
      <c r="N3" s="117">
        <f t="shared" si="0"/>
        <v>11913.496051764685</v>
      </c>
      <c r="O3" s="117">
        <f t="shared" si="0"/>
        <v>12246.943243830368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4091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11092.989847939973</v>
      </c>
      <c r="M4" s="122">
        <f t="shared" si="3"/>
        <v>7980.8644099015955</v>
      </c>
      <c r="N4" s="122">
        <f t="shared" si="3"/>
        <v>9394.0421140580675</v>
      </c>
      <c r="O4" s="122">
        <f t="shared" si="3"/>
        <v>9630.8496663922888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4092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10999.761460518472</v>
      </c>
      <c r="M5" s="98">
        <v>7914.4585499577333</v>
      </c>
      <c r="N5" s="98">
        <v>9316.6021622781027</v>
      </c>
      <c r="O5" s="98">
        <v>9552.2057770994143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4093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93.228387421501409</v>
      </c>
      <c r="M6" s="98">
        <v>66.405859943862566</v>
      </c>
      <c r="N6" s="98">
        <v>77.439951779964431</v>
      </c>
      <c r="O6" s="98">
        <v>78.64388929287405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4094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5.1566184761826301</v>
      </c>
      <c r="M7" s="122">
        <f t="shared" si="6"/>
        <v>4.4566452035945181</v>
      </c>
      <c r="N7" s="122">
        <f t="shared" si="6"/>
        <v>3.0132839937381775</v>
      </c>
      <c r="O7" s="122">
        <f t="shared" si="6"/>
        <v>6.4165324516433531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4095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0</v>
      </c>
      <c r="D8" s="98">
        <f>IF(RES_hhdet_in_tes!D8=0,0,RES_hhdet_in_tes!D8*1000*11630/RES_hhdet_in_new!D5)</f>
        <v>0</v>
      </c>
      <c r="E8" s="98">
        <f>IF(RES_hhdet_in_tes!E8=0,0,RES_hhdet_in_tes!E8*1000*11630/RES_hhdet_in_new!E5)</f>
        <v>0</v>
      </c>
      <c r="F8" s="98">
        <f>IF(RES_hhdet_in_tes!F8=0,0,RES_hhdet_in_tes!F8*1000*11630/RES_hhdet_in_new!F5)</f>
        <v>0</v>
      </c>
      <c r="G8" s="98">
        <f>IF(RES_hhdet_in_tes!G8=0,0,RES_hhdet_in_tes!G8*1000*11630/RES_hhdet_in_new!G5)</f>
        <v>0</v>
      </c>
      <c r="H8" s="98">
        <f>IF(RES_hhdet_in_tes!H8=0,0,RES_hhdet_in_tes!H8*1000*11630/RES_hhdet_in_new!H5)</f>
        <v>0</v>
      </c>
      <c r="I8" s="98">
        <f>IF(RES_hhdet_in_tes!I8=0,0,RES_hhdet_in_tes!I8*1000*11630/RES_hhdet_in_new!I5)</f>
        <v>0</v>
      </c>
      <c r="J8" s="98">
        <f>IF(RES_hhdet_in_tes!J8=0,0,RES_hhdet_in_tes!J8*1000*11630/RES_hhdet_in_new!J5)</f>
        <v>0</v>
      </c>
      <c r="K8" s="98">
        <f>IF(RES_hhdet_in_tes!K8=0,0,RES_hhdet_in_tes!K8*1000*11630/RES_hhdet_in_new!K5)</f>
        <v>0</v>
      </c>
      <c r="L8" s="98">
        <f>IF(RES_hhdet_in_tes!L8=0,0,RES_hhdet_in_tes!L8*1000*11630/RES_hhdet_in_new!L5)</f>
        <v>5.1566184761826301</v>
      </c>
      <c r="M8" s="98">
        <f>IF(RES_hhdet_in_tes!M8=0,0,RES_hhdet_in_tes!M8*1000*11630/RES_hhdet_in_new!M5)</f>
        <v>4.4566452035945181</v>
      </c>
      <c r="N8" s="98">
        <f>IF(RES_hhdet_in_tes!N8=0,0,RES_hhdet_in_tes!N8*1000*11630/RES_hhdet_in_new!N5)</f>
        <v>3.0132839937381775</v>
      </c>
      <c r="O8" s="98">
        <f>IF(RES_hhdet_in_tes!O8=0,0,RES_hhdet_in_tes!O8*1000*11630/RES_hhdet_in_new!O5)</f>
        <v>6.4165324516433531</v>
      </c>
      <c r="P8" s="98">
        <f>IF(RES_hhdet_in_tes!P8=0,0,RES_hhdet_in_tes!P8*1000*11630/RES_hhdet_in_new!P5)</f>
        <v>0</v>
      </c>
      <c r="Q8" s="98">
        <f>IF(RES_hhdet_in_tes!Q8=0,0,RES_hhdet_in_tes!Q8*1000*11630/RES_hhdet_in_new!Q5)</f>
        <v>0</v>
      </c>
      <c r="R8" s="98">
        <f>IF(RES_hhdet_in_tes!R8=0,0,RES_hhdet_in_tes!R8*1000*11630/RES_hhdet_in_new!R5)</f>
        <v>0</v>
      </c>
      <c r="S8" s="98">
        <f>IF(RES_hhdet_in_tes!S8=0,0,RES_hhdet_in_tes!S8*1000*11630/RES_hhdet_in_new!S5)</f>
        <v>0</v>
      </c>
      <c r="T8" s="98">
        <f>IF(RES_hhdet_in_tes!T8=0,0,RES_hhdet_in_tes!T8*1000*11630/RES_hhdet_in_new!T5)</f>
        <v>0</v>
      </c>
      <c r="U8" s="98">
        <f>IF(RES_hhdet_in_tes!U8=0,0,RES_hhdet_in_tes!U8*1000*11630/RES_hhdet_in_new!U5)</f>
        <v>0</v>
      </c>
      <c r="V8" s="98">
        <f>IF(RES_hhdet_in_tes!V8=0,0,RES_hhdet_in_tes!V8*1000*11630/RES_hhdet_in_new!V5)</f>
        <v>0</v>
      </c>
      <c r="W8" s="98">
        <f>IF(RES_hhdet_in_tes!W8=0,0,RES_hhdet_in_tes!W8*1000*11630/RES_hhdet_in_new!W5)</f>
        <v>0</v>
      </c>
      <c r="DA8" s="63" t="s">
        <v>4096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2265.775855959158</v>
      </c>
      <c r="M9" s="122">
        <v>2149.3556463376949</v>
      </c>
      <c r="N9" s="122">
        <v>2102.0996238270995</v>
      </c>
      <c r="O9" s="122">
        <v>2205.6105298728662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4097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2392.6877948568072</v>
      </c>
      <c r="M10" s="98">
        <v>2180.1445994816022</v>
      </c>
      <c r="N10" s="98">
        <v>1717.0988718082888</v>
      </c>
      <c r="O10" s="98">
        <v>2180.1630146410707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4098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1997.778984125385</v>
      </c>
      <c r="M11" s="98">
        <v>2163.2870199834269</v>
      </c>
      <c r="N11" s="98">
        <v>2196.8473891836525</v>
      </c>
      <c r="O11" s="98">
        <v>2102.5200145652111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4099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4100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4101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4102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2180.9279561851795</v>
      </c>
      <c r="M15" s="101">
        <v>2127.9158018437975</v>
      </c>
      <c r="N15" s="101">
        <v>2195.1628711649932</v>
      </c>
      <c r="O15" s="101">
        <v>2218.2180524973674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4103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2181.7501052416173</v>
      </c>
      <c r="M16" s="104">
        <v>2128.111444208178</v>
      </c>
      <c r="N16" s="104">
        <v>2194.9802552916617</v>
      </c>
      <c r="O16" s="104">
        <v>2217.5982882218664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4104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696.31683973751865</v>
      </c>
      <c r="M17" s="98">
        <v>740.21181688768377</v>
      </c>
      <c r="N17" s="98">
        <v>751.59988869265101</v>
      </c>
      <c r="O17" s="98">
        <v>651.64024720002658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4105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1485.4332655040987</v>
      </c>
      <c r="M18" s="98">
        <v>1387.8996273204943</v>
      </c>
      <c r="N18" s="98">
        <v>1443.3803665990101</v>
      </c>
      <c r="O18" s="98">
        <v>1565.9580410218396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4106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405.08285573700351</v>
      </c>
      <c r="M19" s="122">
        <v>402.55681523397504</v>
      </c>
      <c r="N19" s="122">
        <v>414.34102988578024</v>
      </c>
      <c r="O19" s="122">
        <v>404.06651511357006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4107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391.90142125126073</v>
      </c>
      <c r="M20" s="98">
        <v>423.55476450037281</v>
      </c>
      <c r="N20" s="98">
        <v>450.6398171494115</v>
      </c>
      <c r="O20" s="98">
        <v>402.85585404169524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4108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439.41439935631962</v>
      </c>
      <c r="M21" s="98">
        <v>406.57143222935997</v>
      </c>
      <c r="N21" s="98">
        <v>345.95211254360191</v>
      </c>
      <c r="O21" s="98">
        <v>346.43094385398757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4109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406.14904652674119</v>
      </c>
      <c r="M22" s="33">
        <v>401.11764324056935</v>
      </c>
      <c r="N22" s="33">
        <v>413.27603437912347</v>
      </c>
      <c r="O22" s="33">
        <v>404.2239683494264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4110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12664.072673877117</v>
      </c>
      <c r="F24" s="117">
        <f t="shared" si="7"/>
        <v>11860.644513257876</v>
      </c>
      <c r="G24" s="117">
        <f t="shared" si="7"/>
        <v>12713.961312220174</v>
      </c>
      <c r="H24" s="117">
        <f t="shared" si="7"/>
        <v>12187.082243555928</v>
      </c>
      <c r="I24" s="117">
        <f t="shared" si="7"/>
        <v>11850.55631327119</v>
      </c>
      <c r="J24" s="117">
        <f t="shared" si="7"/>
        <v>12121.286083243636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10633.801373559631</v>
      </c>
      <c r="O24" s="117">
        <f t="shared" si="7"/>
        <v>13064.187195239596</v>
      </c>
      <c r="P24" s="117">
        <f t="shared" si="7"/>
        <v>10101.320353683745</v>
      </c>
      <c r="Q24" s="117">
        <f t="shared" si="7"/>
        <v>8798.5408622127688</v>
      </c>
      <c r="R24" s="117">
        <f t="shared" ref="R24:V24" si="8">R25+R28+R30+R39</f>
        <v>9895.5864278573554</v>
      </c>
      <c r="S24" s="117">
        <f t="shared" si="8"/>
        <v>11244.761709932605</v>
      </c>
      <c r="T24" s="117">
        <f t="shared" si="8"/>
        <v>10169.247079942088</v>
      </c>
      <c r="U24" s="117">
        <f t="shared" si="8"/>
        <v>9122.2463550526736</v>
      </c>
      <c r="V24" s="117">
        <f t="shared" si="8"/>
        <v>9334.130892612784</v>
      </c>
      <c r="W24" s="117">
        <f t="shared" ref="W24" si="9">W25+W28+W30+W39</f>
        <v>12193.498056005788</v>
      </c>
      <c r="DA24" s="129" t="s">
        <v>4111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10336.231272679785</v>
      </c>
      <c r="F25" s="122">
        <f t="shared" si="10"/>
        <v>9505.0805540285619</v>
      </c>
      <c r="G25" s="122">
        <f t="shared" si="10"/>
        <v>10549.424514638369</v>
      </c>
      <c r="H25" s="122">
        <f t="shared" si="10"/>
        <v>9901.0000001392254</v>
      </c>
      <c r="I25" s="122">
        <f t="shared" si="10"/>
        <v>9592.3002796288238</v>
      </c>
      <c r="J25" s="122">
        <f t="shared" si="10"/>
        <v>9848.2028389837269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8022.2921340237308</v>
      </c>
      <c r="O25" s="122">
        <f t="shared" si="10"/>
        <v>10437.585155025397</v>
      </c>
      <c r="P25" s="122">
        <f t="shared" si="10"/>
        <v>7498.4792150388203</v>
      </c>
      <c r="Q25" s="122">
        <f t="shared" si="10"/>
        <v>6217.530423963025</v>
      </c>
      <c r="R25" s="122">
        <f t="shared" ref="R25:V25" si="11">SUM(R26:R27)</f>
        <v>7316.6912169913558</v>
      </c>
      <c r="S25" s="122">
        <f t="shared" si="11"/>
        <v>8725.0678345508622</v>
      </c>
      <c r="T25" s="122">
        <f t="shared" si="11"/>
        <v>7748.5397889421383</v>
      </c>
      <c r="U25" s="122">
        <f t="shared" si="11"/>
        <v>6638.7288776308114</v>
      </c>
      <c r="V25" s="122">
        <f t="shared" si="11"/>
        <v>6896.5250575971568</v>
      </c>
      <c r="W25" s="122">
        <f t="shared" ref="W25" si="12">SUM(W26:W27)</f>
        <v>9423.8903914178809</v>
      </c>
      <c r="DA25" s="130" t="s">
        <v>4112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10071.049462376674</v>
      </c>
      <c r="F26" s="98">
        <v>9268.738590194238</v>
      </c>
      <c r="G26" s="98">
        <v>10317.455177149122</v>
      </c>
      <c r="H26" s="98">
        <v>9682.0261215498522</v>
      </c>
      <c r="I26" s="98">
        <v>9387.4116887857217</v>
      </c>
      <c r="J26" s="98">
        <v>9640.4339287874482</v>
      </c>
      <c r="K26" s="98">
        <v>0</v>
      </c>
      <c r="L26" s="98">
        <v>0</v>
      </c>
      <c r="M26" s="98">
        <v>0</v>
      </c>
      <c r="N26" s="98">
        <v>7858.9817455331031</v>
      </c>
      <c r="O26" s="98">
        <v>10227.084635401028</v>
      </c>
      <c r="P26" s="98">
        <v>7348.4804882606868</v>
      </c>
      <c r="Q26" s="98">
        <v>6094.1136315547983</v>
      </c>
      <c r="R26" s="98">
        <v>7172.2786819348175</v>
      </c>
      <c r="S26" s="98">
        <v>8553.68279802299</v>
      </c>
      <c r="T26" s="98">
        <v>7596.9280539284582</v>
      </c>
      <c r="U26" s="98">
        <v>6509.2111518090614</v>
      </c>
      <c r="V26" s="98">
        <v>6762.2515208258055</v>
      </c>
      <c r="W26" s="98">
        <v>9240.5874786117547</v>
      </c>
      <c r="DA26" s="63" t="s">
        <v>4113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265.18181030311081</v>
      </c>
      <c r="F27" s="98">
        <v>236.34196383432334</v>
      </c>
      <c r="G27" s="98">
        <v>231.9693374892461</v>
      </c>
      <c r="H27" s="98">
        <v>218.9738785893739</v>
      </c>
      <c r="I27" s="98">
        <v>204.88859084310178</v>
      </c>
      <c r="J27" s="98">
        <v>207.768910196278</v>
      </c>
      <c r="K27" s="98">
        <v>0</v>
      </c>
      <c r="L27" s="98">
        <v>0</v>
      </c>
      <c r="M27" s="98">
        <v>0</v>
      </c>
      <c r="N27" s="98">
        <v>163.31038849062787</v>
      </c>
      <c r="O27" s="98">
        <v>210.50051962436933</v>
      </c>
      <c r="P27" s="98">
        <v>149.99872677813349</v>
      </c>
      <c r="Q27" s="98">
        <v>123.41679240822691</v>
      </c>
      <c r="R27" s="98">
        <v>144.41253505653859</v>
      </c>
      <c r="S27" s="98">
        <v>171.3850365278723</v>
      </c>
      <c r="T27" s="98">
        <v>151.61173501368</v>
      </c>
      <c r="U27" s="98">
        <v>129.51772582174962</v>
      </c>
      <c r="V27" s="98">
        <v>134.27353677135119</v>
      </c>
      <c r="W27" s="98">
        <v>183.30291280612565</v>
      </c>
      <c r="DA27" s="63" t="s">
        <v>4114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6.1084166734266585</v>
      </c>
      <c r="F28" s="122">
        <f t="shared" si="13"/>
        <v>5.1100283704535343</v>
      </c>
      <c r="G28" s="122">
        <f t="shared" si="13"/>
        <v>4.6482489976480048</v>
      </c>
      <c r="H28" s="122">
        <f t="shared" si="13"/>
        <v>6.1560558576906725</v>
      </c>
      <c r="I28" s="122">
        <f t="shared" si="13"/>
        <v>6.4502587930540969</v>
      </c>
      <c r="J28" s="122">
        <f t="shared" si="13"/>
        <v>4.2860053101681528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3.1315182311606407</v>
      </c>
      <c r="O28" s="122">
        <f t="shared" si="13"/>
        <v>6.7766192593070045</v>
      </c>
      <c r="P28" s="122">
        <f t="shared" si="13"/>
        <v>1.2064613191843325</v>
      </c>
      <c r="Q28" s="122">
        <f t="shared" si="13"/>
        <v>2.9648043990996364</v>
      </c>
      <c r="R28" s="122">
        <f t="shared" si="13"/>
        <v>3.4996116728181099</v>
      </c>
      <c r="S28" s="122">
        <f t="shared" si="13"/>
        <v>8.64057679189394</v>
      </c>
      <c r="T28" s="122">
        <f t="shared" si="13"/>
        <v>5.6084012765033586</v>
      </c>
      <c r="U28" s="122">
        <f t="shared" si="13"/>
        <v>8.7515840144170927</v>
      </c>
      <c r="V28" s="122">
        <f t="shared" si="13"/>
        <v>11.089537626925756</v>
      </c>
      <c r="W28" s="122">
        <f t="shared" si="13"/>
        <v>9.4039704908441664</v>
      </c>
      <c r="DA28" s="130" t="s">
        <v>4115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0</v>
      </c>
      <c r="D29" s="98">
        <f>IF(RES_hhdet_in_tes!D29=0,0,RES_hhdet_in_tes!D29*1000*11630/RES_hhdet_in_new!D26)</f>
        <v>0</v>
      </c>
      <c r="E29" s="98">
        <f>IF(RES_hhdet_in_tes!E29=0,0,RES_hhdet_in_tes!E29*1000*11630/RES_hhdet_in_new!E26)</f>
        <v>6.1084166734266585</v>
      </c>
      <c r="F29" s="98">
        <f>IF(RES_hhdet_in_tes!F29=0,0,RES_hhdet_in_tes!F29*1000*11630/RES_hhdet_in_new!F26)</f>
        <v>5.1100283704535343</v>
      </c>
      <c r="G29" s="98">
        <f>IF(RES_hhdet_in_tes!G29=0,0,RES_hhdet_in_tes!G29*1000*11630/RES_hhdet_in_new!G26)</f>
        <v>4.6482489976480048</v>
      </c>
      <c r="H29" s="98">
        <f>IF(RES_hhdet_in_tes!H29=0,0,RES_hhdet_in_tes!H29*1000*11630/RES_hhdet_in_new!H26)</f>
        <v>6.1560558576906725</v>
      </c>
      <c r="I29" s="98">
        <f>IF(RES_hhdet_in_tes!I29=0,0,RES_hhdet_in_tes!I29*1000*11630/RES_hhdet_in_new!I26)</f>
        <v>6.4502587930540969</v>
      </c>
      <c r="J29" s="98">
        <f>IF(RES_hhdet_in_tes!J29=0,0,RES_hhdet_in_tes!J29*1000*11630/RES_hhdet_in_new!J26)</f>
        <v>4.2860053101681528</v>
      </c>
      <c r="K29" s="98">
        <f>IF(RES_hhdet_in_tes!K29=0,0,RES_hhdet_in_tes!K29*1000*11630/RES_hhdet_in_new!K26)</f>
        <v>0</v>
      </c>
      <c r="L29" s="98">
        <f>IF(RES_hhdet_in_tes!L29=0,0,RES_hhdet_in_tes!L29*1000*11630/RES_hhdet_in_new!L26)</f>
        <v>0</v>
      </c>
      <c r="M29" s="98">
        <f>IF(RES_hhdet_in_tes!M29=0,0,RES_hhdet_in_tes!M29*1000*11630/RES_hhdet_in_new!M26)</f>
        <v>0</v>
      </c>
      <c r="N29" s="98">
        <f>IF(RES_hhdet_in_tes!N29=0,0,RES_hhdet_in_tes!N29*1000*11630/RES_hhdet_in_new!N26)</f>
        <v>3.1315182311606407</v>
      </c>
      <c r="O29" s="98">
        <f>IF(RES_hhdet_in_tes!O29=0,0,RES_hhdet_in_tes!O29*1000*11630/RES_hhdet_in_new!O26)</f>
        <v>6.7766192593070045</v>
      </c>
      <c r="P29" s="98">
        <f>IF(RES_hhdet_in_tes!P29=0,0,RES_hhdet_in_tes!P29*1000*11630/RES_hhdet_in_new!P26)</f>
        <v>1.2064613191843325</v>
      </c>
      <c r="Q29" s="98">
        <f>IF(RES_hhdet_in_tes!Q29=0,0,RES_hhdet_in_tes!Q29*1000*11630/RES_hhdet_in_new!Q26)</f>
        <v>2.9648043990996364</v>
      </c>
      <c r="R29" s="98">
        <f>IF(RES_hhdet_in_tes!R29=0,0,RES_hhdet_in_tes!R29*1000*11630/RES_hhdet_in_new!R26)</f>
        <v>3.4996116728181099</v>
      </c>
      <c r="S29" s="98">
        <f>IF(RES_hhdet_in_tes!S29=0,0,RES_hhdet_in_tes!S29*1000*11630/RES_hhdet_in_new!S26)</f>
        <v>8.64057679189394</v>
      </c>
      <c r="T29" s="98">
        <f>IF(RES_hhdet_in_tes!T29=0,0,RES_hhdet_in_tes!T29*1000*11630/RES_hhdet_in_new!T26)</f>
        <v>5.6084012765033586</v>
      </c>
      <c r="U29" s="98">
        <f>IF(RES_hhdet_in_tes!U29=0,0,RES_hhdet_in_tes!U29*1000*11630/RES_hhdet_in_new!U26)</f>
        <v>8.7515840144170927</v>
      </c>
      <c r="V29" s="98">
        <f>IF(RES_hhdet_in_tes!V29=0,0,RES_hhdet_in_tes!V29*1000*11630/RES_hhdet_in_new!V26)</f>
        <v>11.089537626925756</v>
      </c>
      <c r="W29" s="98">
        <f>IF(RES_hhdet_in_tes!W29=0,0,RES_hhdet_in_tes!W29*1000*11630/RES_hhdet_in_new!W26)</f>
        <v>9.4039704908441664</v>
      </c>
      <c r="DA29" s="63" t="s">
        <v>4116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1989.0479195991363</v>
      </c>
      <c r="F30" s="122">
        <v>1995.9667473990235</v>
      </c>
      <c r="G30" s="122">
        <v>1872.1600774412325</v>
      </c>
      <c r="H30" s="122">
        <v>1944.3752425377108</v>
      </c>
      <c r="I30" s="122">
        <v>1958.6334244911093</v>
      </c>
      <c r="J30" s="122">
        <v>1951.3579961647156</v>
      </c>
      <c r="K30" s="122">
        <v>0</v>
      </c>
      <c r="L30" s="122">
        <v>0</v>
      </c>
      <c r="M30" s="122">
        <v>0</v>
      </c>
      <c r="N30" s="122">
        <v>2195.1016869256159</v>
      </c>
      <c r="O30" s="122">
        <v>2215.7665755325961</v>
      </c>
      <c r="P30" s="122">
        <v>2179.8401771712915</v>
      </c>
      <c r="Q30" s="122">
        <v>2171.7507759539094</v>
      </c>
      <c r="R30" s="122">
        <v>2159.2464812091498</v>
      </c>
      <c r="S30" s="122">
        <v>2093.1085664753623</v>
      </c>
      <c r="T30" s="122">
        <v>2000.6101680157078</v>
      </c>
      <c r="U30" s="122">
        <v>2049.6718208750372</v>
      </c>
      <c r="V30" s="122">
        <v>2007.950139466275</v>
      </c>
      <c r="W30" s="122">
        <v>2283.4136320095517</v>
      </c>
      <c r="DA30" s="130" t="s">
        <v>4117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1782.4289828203782</v>
      </c>
      <c r="F31" s="98">
        <v>1786.2700523209744</v>
      </c>
      <c r="G31" s="98">
        <v>2059.3953216216582</v>
      </c>
      <c r="H31" s="98">
        <v>1933.2417555227164</v>
      </c>
      <c r="I31" s="98">
        <v>2064.7087170032141</v>
      </c>
      <c r="J31" s="98">
        <v>2258.8768153015017</v>
      </c>
      <c r="K31" s="98">
        <v>0</v>
      </c>
      <c r="L31" s="98">
        <v>0</v>
      </c>
      <c r="M31" s="98">
        <v>0</v>
      </c>
      <c r="N31" s="98">
        <v>2196.8473891836525</v>
      </c>
      <c r="O31" s="98">
        <v>2102.5200145652107</v>
      </c>
      <c r="P31" s="98">
        <v>2255.012524531051</v>
      </c>
      <c r="Q31" s="98">
        <v>2314.4409579774974</v>
      </c>
      <c r="R31" s="98">
        <v>1998.930566208865</v>
      </c>
      <c r="S31" s="98">
        <v>2086.0327524873906</v>
      </c>
      <c r="T31" s="98">
        <v>1969.0853226928043</v>
      </c>
      <c r="U31" s="98">
        <v>1991.5794187093136</v>
      </c>
      <c r="V31" s="98">
        <v>1921.5490078972241</v>
      </c>
      <c r="W31" s="98">
        <v>2451.4146526498889</v>
      </c>
      <c r="DA31" s="63" t="s">
        <v>4118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2060.0680764801218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4119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764.71885277646118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4120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1295.3492237036608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4121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1994.002416211777</v>
      </c>
      <c r="F35" s="101">
        <v>2004.074678780697</v>
      </c>
      <c r="G35" s="101">
        <v>1861.8217768361742</v>
      </c>
      <c r="H35" s="101">
        <v>1944.163402155579</v>
      </c>
      <c r="I35" s="101">
        <v>1956.3813444714472</v>
      </c>
      <c r="J35" s="101">
        <v>1949.4727071627067</v>
      </c>
      <c r="K35" s="101">
        <v>0</v>
      </c>
      <c r="L35" s="101">
        <v>0</v>
      </c>
      <c r="M35" s="101">
        <v>0</v>
      </c>
      <c r="N35" s="101">
        <v>2195.1628711649937</v>
      </c>
      <c r="O35" s="101">
        <v>2218.2180524973669</v>
      </c>
      <c r="P35" s="101">
        <v>2180.1454900394588</v>
      </c>
      <c r="Q35" s="101">
        <v>2172.4045351396871</v>
      </c>
      <c r="R35" s="101">
        <v>2161.224046213511</v>
      </c>
      <c r="S35" s="101">
        <v>2092.5559447354258</v>
      </c>
      <c r="T35" s="101">
        <v>2000.9780473436897</v>
      </c>
      <c r="U35" s="101">
        <v>2050.3923560747612</v>
      </c>
      <c r="V35" s="101">
        <v>2009.0946331905798</v>
      </c>
      <c r="W35" s="101">
        <v>2281.4608234760613</v>
      </c>
      <c r="DA35" s="131" t="s">
        <v>4122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1994.4440328019107</v>
      </c>
      <c r="F36" s="104">
        <v>2004.9742354603818</v>
      </c>
      <c r="G36" s="104">
        <v>1863.2414105749222</v>
      </c>
      <c r="H36" s="104">
        <v>1945.4776331291484</v>
      </c>
      <c r="I36" s="104">
        <v>1956.937604030069</v>
      </c>
      <c r="J36" s="104">
        <v>1949.9609869998055</v>
      </c>
      <c r="K36" s="104">
        <v>0</v>
      </c>
      <c r="L36" s="104">
        <v>0</v>
      </c>
      <c r="M36" s="104">
        <v>0</v>
      </c>
      <c r="N36" s="104">
        <v>2194.9802552916613</v>
      </c>
      <c r="O36" s="104">
        <v>2217.5982882218655</v>
      </c>
      <c r="P36" s="104">
        <v>2177.6360061987848</v>
      </c>
      <c r="Q36" s="104">
        <v>2168.1549598548968</v>
      </c>
      <c r="R36" s="104">
        <v>2158.3056893679368</v>
      </c>
      <c r="S36" s="104">
        <v>2093.6593496913724</v>
      </c>
      <c r="T36" s="104">
        <v>2000.7542674037093</v>
      </c>
      <c r="U36" s="104">
        <v>2050.2841166980797</v>
      </c>
      <c r="V36" s="104">
        <v>2008.968949530537</v>
      </c>
      <c r="W36" s="104">
        <v>2280.7547440203716</v>
      </c>
      <c r="DA36" s="132" t="s">
        <v>4123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739.44391598089271</v>
      </c>
      <c r="F37" s="98">
        <v>741.95055456103466</v>
      </c>
      <c r="G37" s="98">
        <v>690.12322247364079</v>
      </c>
      <c r="H37" s="98">
        <v>599.31774664924421</v>
      </c>
      <c r="I37" s="98">
        <v>635.73200951049103</v>
      </c>
      <c r="J37" s="98">
        <v>688.79216089993929</v>
      </c>
      <c r="K37" s="98">
        <v>0</v>
      </c>
      <c r="L37" s="98">
        <v>0</v>
      </c>
      <c r="M37" s="98">
        <v>0</v>
      </c>
      <c r="N37" s="98">
        <v>751.59988869265112</v>
      </c>
      <c r="O37" s="98">
        <v>651.64024720002669</v>
      </c>
      <c r="P37" s="98">
        <v>646.9732615870995</v>
      </c>
      <c r="Q37" s="98">
        <v>508.01529441734129</v>
      </c>
      <c r="R37" s="98">
        <v>456.59658440100168</v>
      </c>
      <c r="S37" s="98">
        <v>523.82361118855385</v>
      </c>
      <c r="T37" s="98">
        <v>576.32497456217379</v>
      </c>
      <c r="U37" s="98">
        <v>610.21001887752016</v>
      </c>
      <c r="V37" s="98">
        <v>615.64299518281575</v>
      </c>
      <c r="W37" s="98">
        <v>733.17765480885271</v>
      </c>
      <c r="DA37" s="63" t="s">
        <v>4124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1255.0001168210181</v>
      </c>
      <c r="F38" s="98">
        <v>1263.023680899347</v>
      </c>
      <c r="G38" s="98">
        <v>1173.1181881012812</v>
      </c>
      <c r="H38" s="98">
        <v>1346.1598864799039</v>
      </c>
      <c r="I38" s="98">
        <v>1321.2055945195777</v>
      </c>
      <c r="J38" s="98">
        <v>1261.168826099866</v>
      </c>
      <c r="K38" s="98">
        <v>0</v>
      </c>
      <c r="L38" s="98">
        <v>0</v>
      </c>
      <c r="M38" s="98">
        <v>0</v>
      </c>
      <c r="N38" s="98">
        <v>1443.3803665990099</v>
      </c>
      <c r="O38" s="98">
        <v>1565.9580410218389</v>
      </c>
      <c r="P38" s="98">
        <v>1530.6627446116854</v>
      </c>
      <c r="Q38" s="98">
        <v>1660.1396654375551</v>
      </c>
      <c r="R38" s="98">
        <v>1701.7091049669355</v>
      </c>
      <c r="S38" s="98">
        <v>1569.8357385028187</v>
      </c>
      <c r="T38" s="98">
        <v>1424.4292928415357</v>
      </c>
      <c r="U38" s="98">
        <v>1440.0740978205595</v>
      </c>
      <c r="V38" s="98">
        <v>1393.3259543477211</v>
      </c>
      <c r="W38" s="98">
        <v>1547.5770892115186</v>
      </c>
      <c r="DA38" s="63" t="s">
        <v>4125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332.68506492476911</v>
      </c>
      <c r="F39" s="122">
        <v>354.48718345983843</v>
      </c>
      <c r="G39" s="122">
        <v>287.72847114292466</v>
      </c>
      <c r="H39" s="122">
        <v>335.55094502129958</v>
      </c>
      <c r="I39" s="122">
        <v>293.1723503582034</v>
      </c>
      <c r="J39" s="122">
        <v>317.43924278502556</v>
      </c>
      <c r="K39" s="122">
        <v>0</v>
      </c>
      <c r="L39" s="122">
        <v>0</v>
      </c>
      <c r="M39" s="122">
        <v>0</v>
      </c>
      <c r="N39" s="122">
        <v>413.27603437912353</v>
      </c>
      <c r="O39" s="122">
        <v>404.05884542229643</v>
      </c>
      <c r="P39" s="122">
        <v>421.79450015444911</v>
      </c>
      <c r="Q39" s="122">
        <v>406.2948578967347</v>
      </c>
      <c r="R39" s="122">
        <v>416.14911798403199</v>
      </c>
      <c r="S39" s="122">
        <v>417.94473211448678</v>
      </c>
      <c r="T39" s="122">
        <v>414.48872170773973</v>
      </c>
      <c r="U39" s="122">
        <v>425.09407253240659</v>
      </c>
      <c r="V39" s="122">
        <v>418.56615792242729</v>
      </c>
      <c r="W39" s="122">
        <v>476.79006208751133</v>
      </c>
      <c r="DA39" s="130" t="s">
        <v>4126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351.69635837048162</v>
      </c>
      <c r="G40" s="98">
        <v>294.38790829226457</v>
      </c>
      <c r="H40" s="98">
        <v>337.12086337702448</v>
      </c>
      <c r="I40" s="98">
        <v>294.28297513852567</v>
      </c>
      <c r="J40" s="98">
        <v>314.68253105024553</v>
      </c>
      <c r="K40" s="98">
        <v>0</v>
      </c>
      <c r="L40" s="98">
        <v>0</v>
      </c>
      <c r="M40" s="98">
        <v>0</v>
      </c>
      <c r="N40" s="98">
        <v>0</v>
      </c>
      <c r="O40" s="98">
        <v>346.43094385398757</v>
      </c>
      <c r="P40" s="98">
        <v>0</v>
      </c>
      <c r="Q40" s="98">
        <v>428.39534862007054</v>
      </c>
      <c r="R40" s="98">
        <v>452.15586739042953</v>
      </c>
      <c r="S40" s="98">
        <v>434.99631638487824</v>
      </c>
      <c r="T40" s="98">
        <v>404.55360148322899</v>
      </c>
      <c r="U40" s="98">
        <v>414.53060047077696</v>
      </c>
      <c r="V40" s="98">
        <v>401.83698832111821</v>
      </c>
      <c r="W40" s="98">
        <v>507.08815987145636</v>
      </c>
      <c r="DA40" s="63" t="s">
        <v>4127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332.68506492476911</v>
      </c>
      <c r="F41" s="33">
        <v>354.50490298421533</v>
      </c>
      <c r="G41" s="33">
        <v>287.68580730562547</v>
      </c>
      <c r="H41" s="33">
        <v>335.54275770262569</v>
      </c>
      <c r="I41" s="33">
        <v>293.16808692334615</v>
      </c>
      <c r="J41" s="33">
        <v>317.44667327487673</v>
      </c>
      <c r="K41" s="33">
        <v>0</v>
      </c>
      <c r="L41" s="33">
        <v>0</v>
      </c>
      <c r="M41" s="33">
        <v>0</v>
      </c>
      <c r="N41" s="33">
        <v>413.27603437912353</v>
      </c>
      <c r="O41" s="33">
        <v>404.22396834942629</v>
      </c>
      <c r="P41" s="33">
        <v>421.79450015444911</v>
      </c>
      <c r="Q41" s="33">
        <v>406.20041135518193</v>
      </c>
      <c r="R41" s="33">
        <v>416.02828996588971</v>
      </c>
      <c r="S41" s="33">
        <v>417.90883404233858</v>
      </c>
      <c r="T41" s="33">
        <v>414.49939315803459</v>
      </c>
      <c r="U41" s="33">
        <v>425.1074271114984</v>
      </c>
      <c r="V41" s="33">
        <v>418.60777277218182</v>
      </c>
      <c r="W41" s="33">
        <v>476.67948508829988</v>
      </c>
      <c r="DA41" s="60" t="s">
        <v>4128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13456.611208244491</v>
      </c>
      <c r="D43" s="117">
        <f t="shared" si="14"/>
        <v>12143.431749098951</v>
      </c>
      <c r="E43" s="117">
        <f t="shared" si="14"/>
        <v>13465.959651977091</v>
      </c>
      <c r="F43" s="117">
        <f t="shared" si="14"/>
        <v>12785.148257286717</v>
      </c>
      <c r="G43" s="117">
        <f t="shared" si="14"/>
        <v>11993.105476970857</v>
      </c>
      <c r="H43" s="117">
        <f t="shared" si="14"/>
        <v>12346.698230084276</v>
      </c>
      <c r="I43" s="117">
        <f t="shared" si="14"/>
        <v>10978.7571487816</v>
      </c>
      <c r="J43" s="117">
        <f t="shared" si="14"/>
        <v>11041.511906303062</v>
      </c>
      <c r="K43" s="117">
        <f t="shared" si="14"/>
        <v>10982.572504541586</v>
      </c>
      <c r="L43" s="117">
        <f t="shared" si="14"/>
        <v>13360.358382895574</v>
      </c>
      <c r="M43" s="117">
        <f t="shared" si="14"/>
        <v>11397.971033558862</v>
      </c>
      <c r="N43" s="117">
        <f t="shared" si="14"/>
        <v>10569.228984257003</v>
      </c>
      <c r="O43" s="117">
        <f t="shared" si="14"/>
        <v>12512.928282310382</v>
      </c>
      <c r="P43" s="117">
        <f t="shared" si="14"/>
        <v>10108.185021078651</v>
      </c>
      <c r="Q43" s="117">
        <f t="shared" si="14"/>
        <v>9208.4685735728108</v>
      </c>
      <c r="R43" s="117">
        <f t="shared" ref="R43:V43" si="15">R44+R47+R49+R58</f>
        <v>10514.447324525216</v>
      </c>
      <c r="S43" s="117">
        <f t="shared" si="15"/>
        <v>10963.014586981575</v>
      </c>
      <c r="T43" s="117">
        <f t="shared" si="15"/>
        <v>10042.52287658103</v>
      </c>
      <c r="U43" s="117">
        <f t="shared" si="15"/>
        <v>9054.0527106921236</v>
      </c>
      <c r="V43" s="117">
        <f t="shared" si="15"/>
        <v>9220.7481665917949</v>
      </c>
      <c r="W43" s="117">
        <f t="shared" ref="W43" si="16">W44+W47+W49+W58</f>
        <v>12051.156447598549</v>
      </c>
      <c r="DA43" s="129" t="s">
        <v>4129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11240.592199037108</v>
      </c>
      <c r="D44" s="122">
        <f t="shared" si="17"/>
        <v>9833.5108141862474</v>
      </c>
      <c r="E44" s="122">
        <f t="shared" si="17"/>
        <v>11128.062444556674</v>
      </c>
      <c r="F44" s="122">
        <f t="shared" si="17"/>
        <v>10416.48197951136</v>
      </c>
      <c r="G44" s="122">
        <f t="shared" si="17"/>
        <v>9838.9216233040697</v>
      </c>
      <c r="H44" s="122">
        <f t="shared" si="17"/>
        <v>10058.313253924311</v>
      </c>
      <c r="I44" s="122">
        <f t="shared" si="17"/>
        <v>8742.2736604825495</v>
      </c>
      <c r="J44" s="122">
        <f t="shared" si="17"/>
        <v>8759.8029877285007</v>
      </c>
      <c r="K44" s="122">
        <f t="shared" si="17"/>
        <v>8473.4156518368945</v>
      </c>
      <c r="L44" s="122">
        <f t="shared" si="17"/>
        <v>10767.052177189778</v>
      </c>
      <c r="M44" s="122">
        <f t="shared" si="17"/>
        <v>8803.5558888101095</v>
      </c>
      <c r="N44" s="122">
        <f t="shared" si="17"/>
        <v>8051.7071400484601</v>
      </c>
      <c r="O44" s="122">
        <f t="shared" si="17"/>
        <v>9871.3605735153542</v>
      </c>
      <c r="P44" s="122">
        <f t="shared" si="17"/>
        <v>7497.5814744753807</v>
      </c>
      <c r="Q44" s="122">
        <f t="shared" si="17"/>
        <v>6636.0756251435805</v>
      </c>
      <c r="R44" s="122">
        <f t="shared" ref="R44:V44" si="18">SUM(R45:R46)</f>
        <v>7950.4785117672609</v>
      </c>
      <c r="S44" s="122">
        <f t="shared" si="18"/>
        <v>8432.1204150432404</v>
      </c>
      <c r="T44" s="122">
        <f t="shared" si="18"/>
        <v>7641.0835301413781</v>
      </c>
      <c r="U44" s="122">
        <f t="shared" si="18"/>
        <v>6598.2070685718754</v>
      </c>
      <c r="V44" s="122">
        <f t="shared" si="18"/>
        <v>6778.5031910798243</v>
      </c>
      <c r="W44" s="122">
        <f t="shared" ref="W44" si="19">SUM(W45:W46)</f>
        <v>9286.8890718004186</v>
      </c>
      <c r="DA44" s="130" t="s">
        <v>4130</v>
      </c>
    </row>
    <row r="45" spans="1:105" ht="12" customHeight="1" x14ac:dyDescent="0.25">
      <c r="A45" s="97" t="s">
        <v>216</v>
      </c>
      <c r="B45" s="98"/>
      <c r="C45" s="98">
        <v>10935.88735112798</v>
      </c>
      <c r="D45" s="98">
        <v>9575.144760729112</v>
      </c>
      <c r="E45" s="98">
        <v>10842.565761446125</v>
      </c>
      <c r="F45" s="98">
        <v>10157.478197976952</v>
      </c>
      <c r="G45" s="98">
        <v>9622.5754020102431</v>
      </c>
      <c r="H45" s="98">
        <v>9835.8601819873602</v>
      </c>
      <c r="I45" s="98">
        <v>8555.5413774174558</v>
      </c>
      <c r="J45" s="98">
        <v>8574.9962011450643</v>
      </c>
      <c r="K45" s="98">
        <v>8296.2480644655097</v>
      </c>
      <c r="L45" s="98">
        <v>10543.645721582776</v>
      </c>
      <c r="M45" s="98">
        <v>8622.6853862715016</v>
      </c>
      <c r="N45" s="98">
        <v>7887.7979481259581</v>
      </c>
      <c r="O45" s="98">
        <v>9672.2794164026836</v>
      </c>
      <c r="P45" s="98">
        <v>7347.6007059975409</v>
      </c>
      <c r="Q45" s="98">
        <v>6504.3507903639847</v>
      </c>
      <c r="R45" s="98">
        <v>7793.5566569634757</v>
      </c>
      <c r="S45" s="98">
        <v>8266.4896952891868</v>
      </c>
      <c r="T45" s="98">
        <v>7491.5743370618711</v>
      </c>
      <c r="U45" s="98">
        <v>6469.4798995950032</v>
      </c>
      <c r="V45" s="98">
        <v>6646.5275091413478</v>
      </c>
      <c r="W45" s="98">
        <v>9106.2509545194007</v>
      </c>
      <c r="DA45" s="63" t="s">
        <v>4131</v>
      </c>
    </row>
    <row r="46" spans="1:105" ht="12" customHeight="1" x14ac:dyDescent="0.25">
      <c r="A46" s="97" t="s">
        <v>53</v>
      </c>
      <c r="B46" s="98"/>
      <c r="C46" s="98">
        <v>304.70484790912786</v>
      </c>
      <c r="D46" s="98">
        <v>258.36605345713627</v>
      </c>
      <c r="E46" s="98">
        <v>285.49668311054825</v>
      </c>
      <c r="F46" s="98">
        <v>259.00378153440721</v>
      </c>
      <c r="G46" s="98">
        <v>216.34622129382575</v>
      </c>
      <c r="H46" s="98">
        <v>222.45307193694978</v>
      </c>
      <c r="I46" s="98">
        <v>186.73228306509458</v>
      </c>
      <c r="J46" s="98">
        <v>184.80678658343567</v>
      </c>
      <c r="K46" s="98">
        <v>177.16758737138508</v>
      </c>
      <c r="L46" s="98">
        <v>223.40645560700258</v>
      </c>
      <c r="M46" s="98">
        <v>180.87050253860824</v>
      </c>
      <c r="N46" s="98">
        <v>163.90919192250229</v>
      </c>
      <c r="O46" s="98">
        <v>199.08115711267109</v>
      </c>
      <c r="P46" s="98">
        <v>149.98076847783938</v>
      </c>
      <c r="Q46" s="98">
        <v>131.72483477959588</v>
      </c>
      <c r="R46" s="98">
        <v>156.92185480378495</v>
      </c>
      <c r="S46" s="98">
        <v>165.63071975405387</v>
      </c>
      <c r="T46" s="98">
        <v>149.50919307950656</v>
      </c>
      <c r="U46" s="98">
        <v>128.72716897687218</v>
      </c>
      <c r="V46" s="98">
        <v>131.9756819384769</v>
      </c>
      <c r="W46" s="98">
        <v>180.63811728101709</v>
      </c>
      <c r="DA46" s="63" t="s">
        <v>4132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4.1333588041468676</v>
      </c>
      <c r="D47" s="122">
        <f t="shared" si="20"/>
        <v>2.4886654067134062</v>
      </c>
      <c r="E47" s="122">
        <f t="shared" si="20"/>
        <v>6.8635630964581322</v>
      </c>
      <c r="F47" s="122">
        <f t="shared" si="20"/>
        <v>5.205983851465863</v>
      </c>
      <c r="G47" s="122">
        <f t="shared" si="20"/>
        <v>4.6298348816414761</v>
      </c>
      <c r="H47" s="122">
        <f t="shared" si="20"/>
        <v>6.1432901830822315</v>
      </c>
      <c r="I47" s="122">
        <f t="shared" si="20"/>
        <v>6.4763862387036015</v>
      </c>
      <c r="J47" s="122">
        <f t="shared" si="20"/>
        <v>4.5018473042053975</v>
      </c>
      <c r="K47" s="122">
        <f t="shared" si="20"/>
        <v>3.0394490180484395</v>
      </c>
      <c r="L47" s="122">
        <f t="shared" si="20"/>
        <v>5.1449614465858362</v>
      </c>
      <c r="M47" s="122">
        <f t="shared" si="20"/>
        <v>4.4696761929852986</v>
      </c>
      <c r="N47" s="122">
        <f t="shared" si="20"/>
        <v>3.0401568480682992</v>
      </c>
      <c r="O47" s="122">
        <f t="shared" si="20"/>
        <v>6.4921833956448394</v>
      </c>
      <c r="P47" s="122">
        <f t="shared" si="20"/>
        <v>1.7575425033395704</v>
      </c>
      <c r="Q47" s="122">
        <f t="shared" si="20"/>
        <v>2.7422035640632827</v>
      </c>
      <c r="R47" s="122">
        <f t="shared" si="20"/>
        <v>3.5481812895155143</v>
      </c>
      <c r="S47" s="122">
        <f t="shared" si="20"/>
        <v>8.6785538452640036</v>
      </c>
      <c r="T47" s="122">
        <f t="shared" si="20"/>
        <v>5.5206203317820188</v>
      </c>
      <c r="U47" s="122">
        <f t="shared" si="20"/>
        <v>8.7248678825361328</v>
      </c>
      <c r="V47" s="122">
        <f t="shared" si="20"/>
        <v>11.086492637187739</v>
      </c>
      <c r="W47" s="122">
        <f t="shared" si="20"/>
        <v>9.4360792440436789</v>
      </c>
      <c r="DA47" s="130" t="s">
        <v>4133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4.1333588041468676</v>
      </c>
      <c r="D48" s="98">
        <f>IF(RES_hhdet_in_tes!D48=0,0,RES_hhdet_in_tes!D48*1000*11630/RES_hhdet_in_new!D45)</f>
        <v>2.4886654067134062</v>
      </c>
      <c r="E48" s="98">
        <f>IF(RES_hhdet_in_tes!E48=0,0,RES_hhdet_in_tes!E48*1000*11630/RES_hhdet_in_new!E45)</f>
        <v>6.8635630964581322</v>
      </c>
      <c r="F48" s="98">
        <f>IF(RES_hhdet_in_tes!F48=0,0,RES_hhdet_in_tes!F48*1000*11630/RES_hhdet_in_new!F45)</f>
        <v>5.205983851465863</v>
      </c>
      <c r="G48" s="98">
        <f>IF(RES_hhdet_in_tes!G48=0,0,RES_hhdet_in_tes!G48*1000*11630/RES_hhdet_in_new!G45)</f>
        <v>4.6298348816414761</v>
      </c>
      <c r="H48" s="98">
        <f>IF(RES_hhdet_in_tes!H48=0,0,RES_hhdet_in_tes!H48*1000*11630/RES_hhdet_in_new!H45)</f>
        <v>6.1432901830822315</v>
      </c>
      <c r="I48" s="98">
        <f>IF(RES_hhdet_in_tes!I48=0,0,RES_hhdet_in_tes!I48*1000*11630/RES_hhdet_in_new!I45)</f>
        <v>6.4763862387036015</v>
      </c>
      <c r="J48" s="98">
        <f>IF(RES_hhdet_in_tes!J48=0,0,RES_hhdet_in_tes!J48*1000*11630/RES_hhdet_in_new!J45)</f>
        <v>4.5018473042053975</v>
      </c>
      <c r="K48" s="98">
        <f>IF(RES_hhdet_in_tes!K48=0,0,RES_hhdet_in_tes!K48*1000*11630/RES_hhdet_in_new!K45)</f>
        <v>3.0394490180484395</v>
      </c>
      <c r="L48" s="98">
        <f>IF(RES_hhdet_in_tes!L48=0,0,RES_hhdet_in_tes!L48*1000*11630/RES_hhdet_in_new!L45)</f>
        <v>5.1449614465858362</v>
      </c>
      <c r="M48" s="98">
        <f>IF(RES_hhdet_in_tes!M48=0,0,RES_hhdet_in_tes!M48*1000*11630/RES_hhdet_in_new!M45)</f>
        <v>4.4696761929852986</v>
      </c>
      <c r="N48" s="98">
        <f>IF(RES_hhdet_in_tes!N48=0,0,RES_hhdet_in_tes!N48*1000*11630/RES_hhdet_in_new!N45)</f>
        <v>3.0401568480682992</v>
      </c>
      <c r="O48" s="98">
        <f>IF(RES_hhdet_in_tes!O48=0,0,RES_hhdet_in_tes!O48*1000*11630/RES_hhdet_in_new!O45)</f>
        <v>6.4921833956448394</v>
      </c>
      <c r="P48" s="98">
        <f>IF(RES_hhdet_in_tes!P48=0,0,RES_hhdet_in_tes!P48*1000*11630/RES_hhdet_in_new!P45)</f>
        <v>1.7575425033395704</v>
      </c>
      <c r="Q48" s="98">
        <f>IF(RES_hhdet_in_tes!Q48=0,0,RES_hhdet_in_tes!Q48*1000*11630/RES_hhdet_in_new!Q45)</f>
        <v>2.7422035640632827</v>
      </c>
      <c r="R48" s="98">
        <f>IF(RES_hhdet_in_tes!R48=0,0,RES_hhdet_in_tes!R48*1000*11630/RES_hhdet_in_new!R45)</f>
        <v>3.5481812895155143</v>
      </c>
      <c r="S48" s="98">
        <f>IF(RES_hhdet_in_tes!S48=0,0,RES_hhdet_in_tes!S48*1000*11630/RES_hhdet_in_new!S45)</f>
        <v>8.6785538452640036</v>
      </c>
      <c r="T48" s="98">
        <f>IF(RES_hhdet_in_tes!T48=0,0,RES_hhdet_in_tes!T48*1000*11630/RES_hhdet_in_new!T45)</f>
        <v>5.5206203317820188</v>
      </c>
      <c r="U48" s="98">
        <f>IF(RES_hhdet_in_tes!U48=0,0,RES_hhdet_in_tes!U48*1000*11630/RES_hhdet_in_new!U45)</f>
        <v>8.7248678825361328</v>
      </c>
      <c r="V48" s="98">
        <f>IF(RES_hhdet_in_tes!V48=0,0,RES_hhdet_in_tes!V48*1000*11630/RES_hhdet_in_new!V45)</f>
        <v>11.086492637187739</v>
      </c>
      <c r="W48" s="98">
        <f>IF(RES_hhdet_in_tes!W48=0,0,RES_hhdet_in_tes!W48*1000*11630/RES_hhdet_in_new!W45)</f>
        <v>9.4360792440436789</v>
      </c>
      <c r="DA48" s="63" t="s">
        <v>4134</v>
      </c>
    </row>
    <row r="49" spans="1:105" ht="12" customHeight="1" x14ac:dyDescent="0.25">
      <c r="A49" s="121" t="s">
        <v>55</v>
      </c>
      <c r="B49" s="122"/>
      <c r="C49" s="122">
        <v>1894.3460053590145</v>
      </c>
      <c r="D49" s="122">
        <v>1974.4242149524723</v>
      </c>
      <c r="E49" s="122">
        <v>1998.3910135104088</v>
      </c>
      <c r="F49" s="122">
        <v>2008.971836367645</v>
      </c>
      <c r="G49" s="122">
        <v>1861.8271741228225</v>
      </c>
      <c r="H49" s="122">
        <v>1946.6908318141825</v>
      </c>
      <c r="I49" s="122">
        <v>1936.8351590601644</v>
      </c>
      <c r="J49" s="122">
        <v>1959.7674542879995</v>
      </c>
      <c r="K49" s="122">
        <v>2104.7517136490246</v>
      </c>
      <c r="L49" s="122">
        <v>2181.9553763760828</v>
      </c>
      <c r="M49" s="122">
        <v>2188.8238852338322</v>
      </c>
      <c r="N49" s="122">
        <v>2101.268646124588</v>
      </c>
      <c r="O49" s="122">
        <v>2230.9854119904867</v>
      </c>
      <c r="P49" s="122">
        <v>2187.1712693415657</v>
      </c>
      <c r="Q49" s="122">
        <v>2163.3503082549155</v>
      </c>
      <c r="R49" s="122">
        <v>2144.2705390004894</v>
      </c>
      <c r="S49" s="122">
        <v>2104.270000614973</v>
      </c>
      <c r="T49" s="122">
        <v>1981.4301568286814</v>
      </c>
      <c r="U49" s="122">
        <v>2022.0292902059182</v>
      </c>
      <c r="V49" s="122">
        <v>2012.5882246396134</v>
      </c>
      <c r="W49" s="122">
        <v>2278.0320660826987</v>
      </c>
      <c r="DA49" s="130" t="s">
        <v>4135</v>
      </c>
    </row>
    <row r="50" spans="1:105" ht="12" customHeight="1" x14ac:dyDescent="0.25">
      <c r="A50" s="97" t="s">
        <v>138</v>
      </c>
      <c r="B50" s="98"/>
      <c r="C50" s="98">
        <v>1849.8486128863742</v>
      </c>
      <c r="D50" s="98">
        <v>1982.8210752431455</v>
      </c>
      <c r="E50" s="98">
        <v>2033.5959000042894</v>
      </c>
      <c r="F50" s="98">
        <v>2033.72092745292</v>
      </c>
      <c r="G50" s="98">
        <v>1847.3975274082673</v>
      </c>
      <c r="H50" s="98">
        <v>1983.521459791599</v>
      </c>
      <c r="I50" s="98">
        <v>1888.8307148139506</v>
      </c>
      <c r="J50" s="98">
        <v>1969.7864875916855</v>
      </c>
      <c r="K50" s="98">
        <v>2062.7660444779963</v>
      </c>
      <c r="L50" s="98">
        <v>2182.8614728380944</v>
      </c>
      <c r="M50" s="98">
        <v>2244.2320969320135</v>
      </c>
      <c r="N50" s="98">
        <v>2009.7393992870125</v>
      </c>
      <c r="O50" s="98">
        <v>2243.4089091473584</v>
      </c>
      <c r="P50" s="98">
        <v>2241.4806168893633</v>
      </c>
      <c r="Q50" s="98">
        <v>2132.963664299531</v>
      </c>
      <c r="R50" s="98">
        <v>2097.3077832879781</v>
      </c>
      <c r="S50" s="98">
        <v>2125.6482339413687</v>
      </c>
      <c r="T50" s="98">
        <v>1943.9943564412424</v>
      </c>
      <c r="U50" s="98">
        <v>1981.9894202092273</v>
      </c>
      <c r="V50" s="98">
        <v>2016.4857278448335</v>
      </c>
      <c r="W50" s="98">
        <v>2274.2517106266819</v>
      </c>
      <c r="DA50" s="63" t="s">
        <v>4136</v>
      </c>
    </row>
    <row r="51" spans="1:105" ht="12" customHeight="1" x14ac:dyDescent="0.25">
      <c r="A51" s="97" t="s">
        <v>137</v>
      </c>
      <c r="B51" s="98"/>
      <c r="C51" s="98">
        <v>1849.8433140177976</v>
      </c>
      <c r="D51" s="98">
        <v>1982.8347327877718</v>
      </c>
      <c r="E51" s="98">
        <v>2033.6699572180646</v>
      </c>
      <c r="F51" s="98">
        <v>2033.8524193952978</v>
      </c>
      <c r="G51" s="98">
        <v>1847.6288554872447</v>
      </c>
      <c r="H51" s="98">
        <v>1983.9596674771997</v>
      </c>
      <c r="I51" s="98">
        <v>0</v>
      </c>
      <c r="J51" s="98">
        <v>1969.9818977025352</v>
      </c>
      <c r="K51" s="98">
        <v>2063.70559919994</v>
      </c>
      <c r="L51" s="98">
        <v>2183.9173119741786</v>
      </c>
      <c r="M51" s="98">
        <v>2244.8890719058154</v>
      </c>
      <c r="N51" s="98">
        <v>0</v>
      </c>
      <c r="O51" s="98">
        <v>2243.1143141542557</v>
      </c>
      <c r="P51" s="98">
        <v>2240.7767000459257</v>
      </c>
      <c r="Q51" s="98">
        <v>2131.6694171987729</v>
      </c>
      <c r="R51" s="98">
        <v>2095.5439888169512</v>
      </c>
      <c r="S51" s="98">
        <v>2124.9076145107319</v>
      </c>
      <c r="T51" s="98">
        <v>1942.8157356832303</v>
      </c>
      <c r="U51" s="98">
        <v>1981.5039468285286</v>
      </c>
      <c r="V51" s="98">
        <v>2016.7701475220747</v>
      </c>
      <c r="W51" s="98">
        <v>2273.9409555266775</v>
      </c>
      <c r="DA51" s="63" t="s">
        <v>4137</v>
      </c>
    </row>
    <row r="52" spans="1:105" ht="12" customHeight="1" x14ac:dyDescent="0.25">
      <c r="A52" s="100" t="s">
        <v>216</v>
      </c>
      <c r="B52" s="101"/>
      <c r="C52" s="101">
        <v>689.382748241787</v>
      </c>
      <c r="D52" s="101">
        <v>741.44718268419581</v>
      </c>
      <c r="E52" s="101">
        <v>754.28951417106362</v>
      </c>
      <c r="F52" s="101">
        <v>752.99352516655085</v>
      </c>
      <c r="G52" s="101">
        <v>684.38425786452694</v>
      </c>
      <c r="H52" s="101">
        <v>611.85606057769724</v>
      </c>
      <c r="I52" s="101">
        <v>0</v>
      </c>
      <c r="J52" s="101">
        <v>696.35291875022813</v>
      </c>
      <c r="K52" s="101">
        <v>745.40717520136673</v>
      </c>
      <c r="L52" s="101">
        <v>696.20952498324766</v>
      </c>
      <c r="M52" s="101">
        <v>784.56592223220423</v>
      </c>
      <c r="N52" s="101">
        <v>0</v>
      </c>
      <c r="O52" s="101">
        <v>657.94155701793954</v>
      </c>
      <c r="P52" s="101">
        <v>668.88352889591079</v>
      </c>
      <c r="Q52" s="101">
        <v>498.92187082429552</v>
      </c>
      <c r="R52" s="101">
        <v>441.68825684596936</v>
      </c>
      <c r="S52" s="101">
        <v>532.82036751085082</v>
      </c>
      <c r="T52" s="101">
        <v>558.6960779899257</v>
      </c>
      <c r="U52" s="101">
        <v>587.62603989507943</v>
      </c>
      <c r="V52" s="101">
        <v>618.3335980063332</v>
      </c>
      <c r="W52" s="101">
        <v>732.06237716247369</v>
      </c>
      <c r="DA52" s="131" t="s">
        <v>4138</v>
      </c>
    </row>
    <row r="53" spans="1:105" ht="12" customHeight="1" x14ac:dyDescent="0.25">
      <c r="A53" s="103" t="s">
        <v>52</v>
      </c>
      <c r="B53" s="104"/>
      <c r="C53" s="104">
        <v>1160.4605657760105</v>
      </c>
      <c r="D53" s="104">
        <v>1241.3875501035757</v>
      </c>
      <c r="E53" s="104">
        <v>1279.3804430470011</v>
      </c>
      <c r="F53" s="104">
        <v>1280.8588942287467</v>
      </c>
      <c r="G53" s="104">
        <v>1163.2445976227179</v>
      </c>
      <c r="H53" s="104">
        <v>1372.1036068995022</v>
      </c>
      <c r="I53" s="104">
        <v>0</v>
      </c>
      <c r="J53" s="104">
        <v>1273.6289789523073</v>
      </c>
      <c r="K53" s="104">
        <v>1318.2984239985726</v>
      </c>
      <c r="L53" s="104">
        <v>1487.7077869909313</v>
      </c>
      <c r="M53" s="104">
        <v>1460.3231496736107</v>
      </c>
      <c r="N53" s="104">
        <v>0</v>
      </c>
      <c r="O53" s="104">
        <v>1585.1727571363162</v>
      </c>
      <c r="P53" s="104">
        <v>1571.8931711500147</v>
      </c>
      <c r="Q53" s="104">
        <v>1632.7475463744768</v>
      </c>
      <c r="R53" s="104">
        <v>1653.8557319709817</v>
      </c>
      <c r="S53" s="104">
        <v>1592.087246999881</v>
      </c>
      <c r="T53" s="104">
        <v>1384.1196576933046</v>
      </c>
      <c r="U53" s="104">
        <v>1393.8779069334491</v>
      </c>
      <c r="V53" s="104">
        <v>1398.4365495157415</v>
      </c>
      <c r="W53" s="104">
        <v>1541.8785783642036</v>
      </c>
      <c r="DA53" s="132" t="s">
        <v>4139</v>
      </c>
    </row>
    <row r="54" spans="1:105" ht="12" customHeight="1" x14ac:dyDescent="0.25">
      <c r="A54" s="106" t="s">
        <v>122</v>
      </c>
      <c r="B54" s="101"/>
      <c r="C54" s="101">
        <v>1897.3491026323977</v>
      </c>
      <c r="D54" s="101">
        <v>1972.5945726729117</v>
      </c>
      <c r="E54" s="101">
        <v>1994.0024162117768</v>
      </c>
      <c r="F54" s="101">
        <v>2004.0746787806975</v>
      </c>
      <c r="G54" s="101">
        <v>1861.8217768361737</v>
      </c>
      <c r="H54" s="101">
        <v>1944.163402155579</v>
      </c>
      <c r="I54" s="101">
        <v>1956.3813444714478</v>
      </c>
      <c r="J54" s="101">
        <v>1949.4727071627065</v>
      </c>
      <c r="K54" s="101">
        <v>2130.0010616805293</v>
      </c>
      <c r="L54" s="101">
        <v>2180.9279561851786</v>
      </c>
      <c r="M54" s="101">
        <v>2127.915801843797</v>
      </c>
      <c r="N54" s="101">
        <v>2195.1628711649932</v>
      </c>
      <c r="O54" s="101">
        <v>2218.2180524973674</v>
      </c>
      <c r="P54" s="101">
        <v>2180.1454900394583</v>
      </c>
      <c r="Q54" s="101">
        <v>2172.4045351396867</v>
      </c>
      <c r="R54" s="101">
        <v>2161.2240462135105</v>
      </c>
      <c r="S54" s="101">
        <v>2092.5559447354262</v>
      </c>
      <c r="T54" s="101">
        <v>2000.9780473436902</v>
      </c>
      <c r="U54" s="101">
        <v>2050.3923560747608</v>
      </c>
      <c r="V54" s="101">
        <v>2009.0946331905793</v>
      </c>
      <c r="W54" s="101">
        <v>2281.4608234760613</v>
      </c>
      <c r="DA54" s="131" t="s">
        <v>4140</v>
      </c>
    </row>
    <row r="55" spans="1:105" ht="12" customHeight="1" x14ac:dyDescent="0.25">
      <c r="A55" s="107" t="s">
        <v>121</v>
      </c>
      <c r="B55" s="104"/>
      <c r="C55" s="104">
        <v>1897.4335053184193</v>
      </c>
      <c r="D55" s="104">
        <v>1972.6244915569225</v>
      </c>
      <c r="E55" s="104">
        <v>1994.4440328019109</v>
      </c>
      <c r="F55" s="104">
        <v>2004.9742354603818</v>
      </c>
      <c r="G55" s="104">
        <v>1863.2414105749217</v>
      </c>
      <c r="H55" s="104">
        <v>1945.4776331291478</v>
      </c>
      <c r="I55" s="104">
        <v>1956.9376040300688</v>
      </c>
      <c r="J55" s="104">
        <v>1949.9609869998051</v>
      </c>
      <c r="K55" s="104">
        <v>2131.4913035707195</v>
      </c>
      <c r="L55" s="104">
        <v>2181.7501052416173</v>
      </c>
      <c r="M55" s="104">
        <v>2128.1114442081785</v>
      </c>
      <c r="N55" s="104">
        <v>2194.9802552916617</v>
      </c>
      <c r="O55" s="104">
        <v>2217.5982882218655</v>
      </c>
      <c r="P55" s="104">
        <v>2177.6360061987853</v>
      </c>
      <c r="Q55" s="104">
        <v>2168.1549598548963</v>
      </c>
      <c r="R55" s="104">
        <v>2158.3056893679372</v>
      </c>
      <c r="S55" s="104">
        <v>2093.6593496913729</v>
      </c>
      <c r="T55" s="104">
        <v>2000.7542674037088</v>
      </c>
      <c r="U55" s="104">
        <v>2050.2841166980797</v>
      </c>
      <c r="V55" s="104">
        <v>2008.968949530537</v>
      </c>
      <c r="W55" s="104">
        <v>2280.7547440203712</v>
      </c>
      <c r="DA55" s="132" t="s">
        <v>4141</v>
      </c>
    </row>
    <row r="56" spans="1:105" ht="12" customHeight="1" x14ac:dyDescent="0.25">
      <c r="A56" s="108" t="s">
        <v>53</v>
      </c>
      <c r="B56" s="98"/>
      <c r="C56" s="98">
        <v>707.4169620786796</v>
      </c>
      <c r="D56" s="98">
        <v>737.65331345535549</v>
      </c>
      <c r="E56" s="98">
        <v>739.44391598089248</v>
      </c>
      <c r="F56" s="98">
        <v>741.95055456103466</v>
      </c>
      <c r="G56" s="98">
        <v>690.12322247364068</v>
      </c>
      <c r="H56" s="98">
        <v>599.31774664924433</v>
      </c>
      <c r="I56" s="98">
        <v>635.73200951049114</v>
      </c>
      <c r="J56" s="98">
        <v>688.79216089993929</v>
      </c>
      <c r="K56" s="98">
        <v>771.46451030400044</v>
      </c>
      <c r="L56" s="98">
        <v>696.31683973751865</v>
      </c>
      <c r="M56" s="98">
        <v>740.21181688768377</v>
      </c>
      <c r="N56" s="98">
        <v>751.59988869265101</v>
      </c>
      <c r="O56" s="98">
        <v>651.64024720002658</v>
      </c>
      <c r="P56" s="98">
        <v>646.9732615870995</v>
      </c>
      <c r="Q56" s="98">
        <v>508.01529441734135</v>
      </c>
      <c r="R56" s="98">
        <v>456.59658440100162</v>
      </c>
      <c r="S56" s="98">
        <v>523.82361118855385</v>
      </c>
      <c r="T56" s="98">
        <v>576.32497456217391</v>
      </c>
      <c r="U56" s="98">
        <v>610.21001887752027</v>
      </c>
      <c r="V56" s="98">
        <v>615.64299518281564</v>
      </c>
      <c r="W56" s="98">
        <v>733.17765480885259</v>
      </c>
      <c r="DA56" s="63" t="s">
        <v>4142</v>
      </c>
    </row>
    <row r="57" spans="1:105" ht="12" customHeight="1" x14ac:dyDescent="0.25">
      <c r="A57" s="108" t="s">
        <v>52</v>
      </c>
      <c r="B57" s="98"/>
      <c r="C57" s="98">
        <v>1190.01654323974</v>
      </c>
      <c r="D57" s="98">
        <v>1234.9711781015671</v>
      </c>
      <c r="E57" s="98">
        <v>1255.0001168210179</v>
      </c>
      <c r="F57" s="98">
        <v>1263.023680899347</v>
      </c>
      <c r="G57" s="98">
        <v>1173.118188101281</v>
      </c>
      <c r="H57" s="98">
        <v>1346.1598864799037</v>
      </c>
      <c r="I57" s="98">
        <v>1321.2055945195777</v>
      </c>
      <c r="J57" s="98">
        <v>1261.1688260998656</v>
      </c>
      <c r="K57" s="98">
        <v>1360.0267932667186</v>
      </c>
      <c r="L57" s="98">
        <v>1485.4332655040992</v>
      </c>
      <c r="M57" s="98">
        <v>1387.8996273204946</v>
      </c>
      <c r="N57" s="98">
        <v>1443.3803665990104</v>
      </c>
      <c r="O57" s="98">
        <v>1565.9580410218393</v>
      </c>
      <c r="P57" s="98">
        <v>1530.6627446116859</v>
      </c>
      <c r="Q57" s="98">
        <v>1660.1396654375549</v>
      </c>
      <c r="R57" s="98">
        <v>1701.7091049669357</v>
      </c>
      <c r="S57" s="98">
        <v>1569.8357385028187</v>
      </c>
      <c r="T57" s="98">
        <v>1424.4292928415352</v>
      </c>
      <c r="U57" s="98">
        <v>1440.074097820559</v>
      </c>
      <c r="V57" s="98">
        <v>1393.3259543477213</v>
      </c>
      <c r="W57" s="98">
        <v>1547.5770892115188</v>
      </c>
      <c r="DA57" s="63" t="s">
        <v>4143</v>
      </c>
    </row>
    <row r="58" spans="1:105" ht="12" customHeight="1" x14ac:dyDescent="0.25">
      <c r="A58" s="121" t="s">
        <v>54</v>
      </c>
      <c r="B58" s="122"/>
      <c r="C58" s="122">
        <v>317.53964504422004</v>
      </c>
      <c r="D58" s="122">
        <v>333.00805455351593</v>
      </c>
      <c r="E58" s="122">
        <v>332.64263081355131</v>
      </c>
      <c r="F58" s="122">
        <v>354.48845755624683</v>
      </c>
      <c r="G58" s="122">
        <v>287.72684466232391</v>
      </c>
      <c r="H58" s="122">
        <v>335.55085416269958</v>
      </c>
      <c r="I58" s="122">
        <v>293.17194300018201</v>
      </c>
      <c r="J58" s="122">
        <v>317.43961698235626</v>
      </c>
      <c r="K58" s="122">
        <v>401.36569003761849</v>
      </c>
      <c r="L58" s="122">
        <v>406.20586788312789</v>
      </c>
      <c r="M58" s="122">
        <v>401.12158332193525</v>
      </c>
      <c r="N58" s="122">
        <v>413.21304123588567</v>
      </c>
      <c r="O58" s="122">
        <v>404.09011340889697</v>
      </c>
      <c r="P58" s="122">
        <v>421.67473475836545</v>
      </c>
      <c r="Q58" s="122">
        <v>406.30043661025144</v>
      </c>
      <c r="R58" s="122">
        <v>416.15009246794904</v>
      </c>
      <c r="S58" s="122">
        <v>417.94561747809655</v>
      </c>
      <c r="T58" s="122">
        <v>414.48856927918837</v>
      </c>
      <c r="U58" s="122">
        <v>425.09148403179523</v>
      </c>
      <c r="V58" s="122">
        <v>418.57025823516938</v>
      </c>
      <c r="W58" s="122">
        <v>476.79923047138828</v>
      </c>
      <c r="DA58" s="130" t="s">
        <v>4144</v>
      </c>
    </row>
    <row r="59" spans="1:105" ht="12" customHeight="1" x14ac:dyDescent="0.25">
      <c r="A59" s="97" t="s">
        <v>50</v>
      </c>
      <c r="B59" s="98"/>
      <c r="C59" s="98">
        <v>319.42302120849178</v>
      </c>
      <c r="D59" s="98">
        <v>337.20185184529254</v>
      </c>
      <c r="E59" s="98">
        <v>323.24690734955277</v>
      </c>
      <c r="F59" s="98">
        <v>351.69635837048162</v>
      </c>
      <c r="G59" s="98">
        <v>294.38790829226446</v>
      </c>
      <c r="H59" s="98">
        <v>337.12086337702448</v>
      </c>
      <c r="I59" s="98">
        <v>294.28297513852567</v>
      </c>
      <c r="J59" s="98">
        <v>314.68253105024547</v>
      </c>
      <c r="K59" s="98">
        <v>408.55536626981848</v>
      </c>
      <c r="L59" s="98">
        <v>439.41439935631962</v>
      </c>
      <c r="M59" s="98">
        <v>406.57143222935997</v>
      </c>
      <c r="N59" s="98">
        <v>345.95211254360191</v>
      </c>
      <c r="O59" s="98">
        <v>346.43094385398757</v>
      </c>
      <c r="P59" s="98">
        <v>387.45080697744299</v>
      </c>
      <c r="Q59" s="98">
        <v>428.39534862007065</v>
      </c>
      <c r="R59" s="98">
        <v>452.15586739042948</v>
      </c>
      <c r="S59" s="98">
        <v>434.99631638487824</v>
      </c>
      <c r="T59" s="98">
        <v>404.55360148322899</v>
      </c>
      <c r="U59" s="98">
        <v>414.53060047077685</v>
      </c>
      <c r="V59" s="98">
        <v>401.83698832111816</v>
      </c>
      <c r="W59" s="98">
        <v>507.08815987145647</v>
      </c>
      <c r="DA59" s="63" t="s">
        <v>4145</v>
      </c>
    </row>
    <row r="60" spans="1:105" ht="12" customHeight="1" x14ac:dyDescent="0.25">
      <c r="A60" s="109" t="s">
        <v>120</v>
      </c>
      <c r="B60" s="33"/>
      <c r="C60" s="33">
        <v>317.52941755217427</v>
      </c>
      <c r="D60" s="33">
        <v>332.99028846713674</v>
      </c>
      <c r="E60" s="33">
        <v>332.68506492476911</v>
      </c>
      <c r="F60" s="33">
        <v>354.50490298421528</v>
      </c>
      <c r="G60" s="33">
        <v>287.68580730562559</v>
      </c>
      <c r="H60" s="33">
        <v>335.54275770262575</v>
      </c>
      <c r="I60" s="33">
        <v>293.16808692334615</v>
      </c>
      <c r="J60" s="33">
        <v>317.44667327487673</v>
      </c>
      <c r="K60" s="33">
        <v>401.34592807916903</v>
      </c>
      <c r="L60" s="33">
        <v>406.1490465267413</v>
      </c>
      <c r="M60" s="33">
        <v>401.11764324056935</v>
      </c>
      <c r="N60" s="33">
        <v>413.27603437912353</v>
      </c>
      <c r="O60" s="33">
        <v>404.22396834942634</v>
      </c>
      <c r="P60" s="33">
        <v>421.79450015444928</v>
      </c>
      <c r="Q60" s="33">
        <v>406.20041135518193</v>
      </c>
      <c r="R60" s="33">
        <v>416.02828996588977</v>
      </c>
      <c r="S60" s="33">
        <v>417.90883404233858</v>
      </c>
      <c r="T60" s="33">
        <v>414.49939315803459</v>
      </c>
      <c r="U60" s="33">
        <v>425.10742711149834</v>
      </c>
      <c r="V60" s="33">
        <v>418.60777277218182</v>
      </c>
      <c r="W60" s="33">
        <v>476.6794850883</v>
      </c>
      <c r="DA60" s="60" t="s">
        <v>4146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13863.03829963436</v>
      </c>
      <c r="D62" s="117">
        <f t="shared" si="21"/>
        <v>11973.103401036913</v>
      </c>
      <c r="E62" s="117">
        <f t="shared" si="21"/>
        <v>13216.729629882035</v>
      </c>
      <c r="F62" s="117">
        <f t="shared" si="21"/>
        <v>11744.641538773529</v>
      </c>
      <c r="G62" s="117">
        <f t="shared" si="21"/>
        <v>12850.184326165345</v>
      </c>
      <c r="H62" s="117">
        <f t="shared" si="21"/>
        <v>12440.849280070603</v>
      </c>
      <c r="I62" s="117">
        <f t="shared" si="21"/>
        <v>10996.586483315154</v>
      </c>
      <c r="J62" s="117">
        <f t="shared" si="21"/>
        <v>10885.969044848178</v>
      </c>
      <c r="K62" s="117">
        <f t="shared" si="21"/>
        <v>11216.431710141682</v>
      </c>
      <c r="L62" s="117">
        <f t="shared" si="21"/>
        <v>13162.052321180072</v>
      </c>
      <c r="M62" s="117">
        <f t="shared" si="21"/>
        <v>11167.951819175281</v>
      </c>
      <c r="N62" s="117">
        <f t="shared" si="21"/>
        <v>11067.528352494595</v>
      </c>
      <c r="O62" s="117">
        <f t="shared" si="21"/>
        <v>12304.621304009865</v>
      </c>
      <c r="P62" s="117">
        <f t="shared" si="21"/>
        <v>9829.4607035474583</v>
      </c>
      <c r="Q62" s="117">
        <f t="shared" si="21"/>
        <v>9084.3053190696464</v>
      </c>
      <c r="R62" s="117">
        <f t="shared" ref="R62:V62" si="22">R63+R66+R68+R77</f>
        <v>10940.995659435916</v>
      </c>
      <c r="S62" s="117">
        <f t="shared" si="22"/>
        <v>10906.317802516447</v>
      </c>
      <c r="T62" s="117">
        <f t="shared" si="22"/>
        <v>10013.092137580297</v>
      </c>
      <c r="U62" s="117">
        <f t="shared" si="22"/>
        <v>9245.5210004457695</v>
      </c>
      <c r="V62" s="117">
        <f t="shared" si="22"/>
        <v>9171.86404223094</v>
      </c>
      <c r="W62" s="117">
        <f t="shared" ref="W62" si="23">W63+W66+W68+W77</f>
        <v>12141.751227546431</v>
      </c>
      <c r="DA62" s="129" t="s">
        <v>4147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11635.134041349065</v>
      </c>
      <c r="D63" s="122">
        <f t="shared" si="24"/>
        <v>9673.6602288431914</v>
      </c>
      <c r="E63" s="122">
        <f t="shared" si="24"/>
        <v>10893.928287697649</v>
      </c>
      <c r="F63" s="122">
        <f t="shared" si="24"/>
        <v>9437.0757024881732</v>
      </c>
      <c r="G63" s="122">
        <f t="shared" si="24"/>
        <v>10629.840461638805</v>
      </c>
      <c r="H63" s="122">
        <f t="shared" si="24"/>
        <v>10133.881789537079</v>
      </c>
      <c r="I63" s="122">
        <f t="shared" si="24"/>
        <v>8763.3470655598503</v>
      </c>
      <c r="J63" s="122">
        <f t="shared" si="24"/>
        <v>8614.4469486809467</v>
      </c>
      <c r="K63" s="122">
        <f t="shared" si="24"/>
        <v>8686.5425973599722</v>
      </c>
      <c r="L63" s="122">
        <f t="shared" si="24"/>
        <v>10599.24797496688</v>
      </c>
      <c r="M63" s="122">
        <f t="shared" si="24"/>
        <v>8591.3236610564727</v>
      </c>
      <c r="N63" s="122">
        <f t="shared" si="24"/>
        <v>8452.8114332343212</v>
      </c>
      <c r="O63" s="122">
        <f t="shared" si="24"/>
        <v>9710.1189089101954</v>
      </c>
      <c r="P63" s="122">
        <f t="shared" si="24"/>
        <v>7208.5132117078447</v>
      </c>
      <c r="Q63" s="122">
        <f t="shared" si="24"/>
        <v>6527.3210685220156</v>
      </c>
      <c r="R63" s="122">
        <f t="shared" ref="R63:V63" si="25">SUM(R64:R65)</f>
        <v>8373.2573685636653</v>
      </c>
      <c r="S63" s="122">
        <f t="shared" si="25"/>
        <v>8368.0117846964131</v>
      </c>
      <c r="T63" s="122">
        <f t="shared" si="25"/>
        <v>7603.6247725521389</v>
      </c>
      <c r="U63" s="122">
        <f t="shared" si="25"/>
        <v>6811.9151007473456</v>
      </c>
      <c r="V63" s="122">
        <f t="shared" si="25"/>
        <v>6736.5753133798435</v>
      </c>
      <c r="W63" s="122">
        <f t="shared" ref="W63" si="26">SUM(W64:W65)</f>
        <v>9340.2238478087384</v>
      </c>
      <c r="DA63" s="130" t="s">
        <v>4148</v>
      </c>
    </row>
    <row r="64" spans="1:105" ht="12" customHeight="1" x14ac:dyDescent="0.25">
      <c r="A64" s="97" t="s">
        <v>217</v>
      </c>
      <c r="B64" s="98"/>
      <c r="C64" s="98">
        <v>11319.734133079528</v>
      </c>
      <c r="D64" s="98">
        <v>9419.4940960103668</v>
      </c>
      <c r="E64" s="98">
        <v>10614.438447693812</v>
      </c>
      <c r="F64" s="98">
        <v>9202.4246659502533</v>
      </c>
      <c r="G64" s="98">
        <v>10396.102872817613</v>
      </c>
      <c r="H64" s="98">
        <v>9909.7574182018652</v>
      </c>
      <c r="I64" s="98">
        <v>8576.1646610280914</v>
      </c>
      <c r="J64" s="98">
        <v>8432.7067587463753</v>
      </c>
      <c r="K64" s="98">
        <v>8504.9188156634609</v>
      </c>
      <c r="L64" s="98">
        <v>10379.323302622151</v>
      </c>
      <c r="M64" s="98">
        <v>8414.8135045159488</v>
      </c>
      <c r="N64" s="98">
        <v>8280.7369318402743</v>
      </c>
      <c r="O64" s="98">
        <v>9514.2896011171106</v>
      </c>
      <c r="P64" s="98">
        <v>7064.3149319351996</v>
      </c>
      <c r="Q64" s="98">
        <v>6397.7549909374438</v>
      </c>
      <c r="R64" s="98">
        <v>8207.9909540856261</v>
      </c>
      <c r="S64" s="98">
        <v>8203.6403399602841</v>
      </c>
      <c r="T64" s="98">
        <v>7454.8485159205638</v>
      </c>
      <c r="U64" s="98">
        <v>6679.0186127897759</v>
      </c>
      <c r="V64" s="98">
        <v>6605.4159562398809</v>
      </c>
      <c r="W64" s="98">
        <v>9158.5483224732852</v>
      </c>
      <c r="DA64" s="63" t="s">
        <v>4149</v>
      </c>
    </row>
    <row r="65" spans="1:105" ht="12" customHeight="1" x14ac:dyDescent="0.25">
      <c r="A65" s="97" t="s">
        <v>53</v>
      </c>
      <c r="B65" s="98"/>
      <c r="C65" s="98">
        <v>315.39990826953755</v>
      </c>
      <c r="D65" s="98">
        <v>254.16613283282402</v>
      </c>
      <c r="E65" s="98">
        <v>279.48984000383712</v>
      </c>
      <c r="F65" s="98">
        <v>234.65103653792033</v>
      </c>
      <c r="G65" s="98">
        <v>233.73758882119097</v>
      </c>
      <c r="H65" s="98">
        <v>224.12437133521416</v>
      </c>
      <c r="I65" s="98">
        <v>187.18240453175915</v>
      </c>
      <c r="J65" s="98">
        <v>181.7401899345719</v>
      </c>
      <c r="K65" s="98">
        <v>181.62378169651186</v>
      </c>
      <c r="L65" s="98">
        <v>219.92467234472784</v>
      </c>
      <c r="M65" s="98">
        <v>176.51015654052347</v>
      </c>
      <c r="N65" s="98">
        <v>172.07450139404688</v>
      </c>
      <c r="O65" s="98">
        <v>195.82930779308566</v>
      </c>
      <c r="P65" s="98">
        <v>144.19827977264492</v>
      </c>
      <c r="Q65" s="98">
        <v>129.56607758457159</v>
      </c>
      <c r="R65" s="98">
        <v>165.26641447803891</v>
      </c>
      <c r="S65" s="98">
        <v>164.3714447361298</v>
      </c>
      <c r="T65" s="98">
        <v>148.77625663157528</v>
      </c>
      <c r="U65" s="98">
        <v>132.89648795756932</v>
      </c>
      <c r="V65" s="98">
        <v>131.1593571399624</v>
      </c>
      <c r="W65" s="98">
        <v>181.67552533545398</v>
      </c>
      <c r="DA65" s="63" t="s">
        <v>4150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4.1342076471455709</v>
      </c>
      <c r="D66" s="122">
        <f t="shared" si="27"/>
        <v>2.4895295118773113</v>
      </c>
      <c r="E66" s="122">
        <f t="shared" si="27"/>
        <v>6.8649866869642073</v>
      </c>
      <c r="F66" s="122">
        <f t="shared" si="27"/>
        <v>5.1973331242756649</v>
      </c>
      <c r="G66" s="122">
        <f t="shared" si="27"/>
        <v>4.6320645341220823</v>
      </c>
      <c r="H66" s="122">
        <f t="shared" si="27"/>
        <v>6.1497049894409743</v>
      </c>
      <c r="I66" s="122">
        <f t="shared" si="27"/>
        <v>6.4717958656881507</v>
      </c>
      <c r="J66" s="122">
        <f t="shared" si="27"/>
        <v>4.4985225743812718</v>
      </c>
      <c r="K66" s="122">
        <f t="shared" si="27"/>
        <v>3.0425133605355263</v>
      </c>
      <c r="L66" s="122">
        <f t="shared" si="27"/>
        <v>5.14357035250808</v>
      </c>
      <c r="M66" s="122">
        <f t="shared" si="27"/>
        <v>4.4659237370038838</v>
      </c>
      <c r="N66" s="122">
        <f t="shared" si="27"/>
        <v>3.0398613408959121</v>
      </c>
      <c r="O66" s="122">
        <f t="shared" si="27"/>
        <v>6.4952494209458633</v>
      </c>
      <c r="P66" s="122">
        <f t="shared" si="27"/>
        <v>1.7594637130030599</v>
      </c>
      <c r="Q66" s="122">
        <f t="shared" si="27"/>
        <v>2.7377050420520797</v>
      </c>
      <c r="R66" s="122">
        <f t="shared" si="27"/>
        <v>3.5479158584430168</v>
      </c>
      <c r="S66" s="122">
        <f t="shared" si="27"/>
        <v>8.6735860544698387</v>
      </c>
      <c r="T66" s="122">
        <f t="shared" si="27"/>
        <v>5.5191802833255865</v>
      </c>
      <c r="U66" s="122">
        <f t="shared" si="27"/>
        <v>8.7200366521607897</v>
      </c>
      <c r="V66" s="122">
        <f t="shared" si="27"/>
        <v>11.090302466153684</v>
      </c>
      <c r="W66" s="122">
        <f t="shared" si="27"/>
        <v>9.4338136186335682</v>
      </c>
      <c r="DA66" s="130" t="s">
        <v>4151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4.1342076471455709</v>
      </c>
      <c r="D67" s="98">
        <f>IF(RES_hhdet_in_tes!D67=0,0,RES_hhdet_in_tes!D67*1000*11630/RES_hhdet_in_new!D64)</f>
        <v>2.4895295118773113</v>
      </c>
      <c r="E67" s="98">
        <f>IF(RES_hhdet_in_tes!E67=0,0,RES_hhdet_in_tes!E67*1000*11630/RES_hhdet_in_new!E64)</f>
        <v>6.8649866869642073</v>
      </c>
      <c r="F67" s="98">
        <f>IF(RES_hhdet_in_tes!F67=0,0,RES_hhdet_in_tes!F67*1000*11630/RES_hhdet_in_new!F64)</f>
        <v>5.1973331242756649</v>
      </c>
      <c r="G67" s="98">
        <f>IF(RES_hhdet_in_tes!G67=0,0,RES_hhdet_in_tes!G67*1000*11630/RES_hhdet_in_new!G64)</f>
        <v>4.6320645341220823</v>
      </c>
      <c r="H67" s="98">
        <f>IF(RES_hhdet_in_tes!H67=0,0,RES_hhdet_in_tes!H67*1000*11630/RES_hhdet_in_new!H64)</f>
        <v>6.1497049894409743</v>
      </c>
      <c r="I67" s="98">
        <f>IF(RES_hhdet_in_tes!I67=0,0,RES_hhdet_in_tes!I67*1000*11630/RES_hhdet_in_new!I64)</f>
        <v>6.4717958656881507</v>
      </c>
      <c r="J67" s="98">
        <f>IF(RES_hhdet_in_tes!J67=0,0,RES_hhdet_in_tes!J67*1000*11630/RES_hhdet_in_new!J64)</f>
        <v>4.4985225743812718</v>
      </c>
      <c r="K67" s="98">
        <f>IF(RES_hhdet_in_tes!K67=0,0,RES_hhdet_in_tes!K67*1000*11630/RES_hhdet_in_new!K64)</f>
        <v>3.0425133605355263</v>
      </c>
      <c r="L67" s="98">
        <f>IF(RES_hhdet_in_tes!L67=0,0,RES_hhdet_in_tes!L67*1000*11630/RES_hhdet_in_new!L64)</f>
        <v>5.14357035250808</v>
      </c>
      <c r="M67" s="98">
        <f>IF(RES_hhdet_in_tes!M67=0,0,RES_hhdet_in_tes!M67*1000*11630/RES_hhdet_in_new!M64)</f>
        <v>4.4659237370038838</v>
      </c>
      <c r="N67" s="98">
        <f>IF(RES_hhdet_in_tes!N67=0,0,RES_hhdet_in_tes!N67*1000*11630/RES_hhdet_in_new!N64)</f>
        <v>3.0398613408959121</v>
      </c>
      <c r="O67" s="98">
        <f>IF(RES_hhdet_in_tes!O67=0,0,RES_hhdet_in_tes!O67*1000*11630/RES_hhdet_in_new!O64)</f>
        <v>6.4952494209458633</v>
      </c>
      <c r="P67" s="98">
        <f>IF(RES_hhdet_in_tes!P67=0,0,RES_hhdet_in_tes!P67*1000*11630/RES_hhdet_in_new!P64)</f>
        <v>1.7594637130030599</v>
      </c>
      <c r="Q67" s="98">
        <f>IF(RES_hhdet_in_tes!Q67=0,0,RES_hhdet_in_tes!Q67*1000*11630/RES_hhdet_in_new!Q64)</f>
        <v>2.7377050420520797</v>
      </c>
      <c r="R67" s="98">
        <f>IF(RES_hhdet_in_tes!R67=0,0,RES_hhdet_in_tes!R67*1000*11630/RES_hhdet_in_new!R64)</f>
        <v>3.5479158584430168</v>
      </c>
      <c r="S67" s="98">
        <f>IF(RES_hhdet_in_tes!S67=0,0,RES_hhdet_in_tes!S67*1000*11630/RES_hhdet_in_new!S64)</f>
        <v>8.6735860544698387</v>
      </c>
      <c r="T67" s="98">
        <f>IF(RES_hhdet_in_tes!T67=0,0,RES_hhdet_in_tes!T67*1000*11630/RES_hhdet_in_new!T64)</f>
        <v>5.5191802833255865</v>
      </c>
      <c r="U67" s="98">
        <f>IF(RES_hhdet_in_tes!U67=0,0,RES_hhdet_in_tes!U67*1000*11630/RES_hhdet_in_new!U64)</f>
        <v>8.7200366521607897</v>
      </c>
      <c r="V67" s="98">
        <f>IF(RES_hhdet_in_tes!V67=0,0,RES_hhdet_in_tes!V67*1000*11630/RES_hhdet_in_new!V64)</f>
        <v>11.090302466153684</v>
      </c>
      <c r="W67" s="98">
        <f>IF(RES_hhdet_in_tes!W67=0,0,RES_hhdet_in_tes!W67*1000*11630/RES_hhdet_in_new!W64)</f>
        <v>9.4338136186335682</v>
      </c>
      <c r="DA67" s="63" t="s">
        <v>4152</v>
      </c>
    </row>
    <row r="68" spans="1:105" ht="12" customHeight="1" x14ac:dyDescent="0.25">
      <c r="A68" s="121" t="s">
        <v>55</v>
      </c>
      <c r="B68" s="122"/>
      <c r="C68" s="122">
        <v>1906.049222989868</v>
      </c>
      <c r="D68" s="122">
        <v>1964.2075651418331</v>
      </c>
      <c r="E68" s="122">
        <v>1983.7381123660241</v>
      </c>
      <c r="F68" s="122">
        <v>1950.3329427476785</v>
      </c>
      <c r="G68" s="122">
        <v>1925.4648195211928</v>
      </c>
      <c r="H68" s="122">
        <v>1963.9709612173183</v>
      </c>
      <c r="I68" s="122">
        <v>1934.0357244115792</v>
      </c>
      <c r="J68" s="122">
        <v>1949.7463674520332</v>
      </c>
      <c r="K68" s="122">
        <v>2125.1793850581776</v>
      </c>
      <c r="L68" s="122">
        <v>2151.4445568637825</v>
      </c>
      <c r="M68" s="122">
        <v>2169.664364291838</v>
      </c>
      <c r="N68" s="122">
        <v>2199.1689565382435</v>
      </c>
      <c r="O68" s="122">
        <v>2183.2417810484867</v>
      </c>
      <c r="P68" s="122">
        <v>2197.4465810711063</v>
      </c>
      <c r="Q68" s="122">
        <v>2147.9433666268833</v>
      </c>
      <c r="R68" s="122">
        <v>2148.7226958425235</v>
      </c>
      <c r="S68" s="122">
        <v>2111.6208638451094</v>
      </c>
      <c r="T68" s="122">
        <v>1990.4354056371819</v>
      </c>
      <c r="U68" s="122">
        <v>2000.4790178931687</v>
      </c>
      <c r="V68" s="122">
        <v>2005.1483219007087</v>
      </c>
      <c r="W68" s="122">
        <v>2315.2457795180044</v>
      </c>
      <c r="DA68" s="130" t="s">
        <v>4153</v>
      </c>
    </row>
    <row r="69" spans="1:105" ht="12" customHeight="1" x14ac:dyDescent="0.25">
      <c r="A69" s="97" t="s">
        <v>134</v>
      </c>
      <c r="B69" s="98"/>
      <c r="C69" s="98">
        <v>1924.5442474493545</v>
      </c>
      <c r="D69" s="98">
        <v>1946.7116170340373</v>
      </c>
      <c r="E69" s="98">
        <v>1967.0991719068084</v>
      </c>
      <c r="F69" s="98">
        <v>1865.4588603831648</v>
      </c>
      <c r="G69" s="98">
        <v>2016.4034384858905</v>
      </c>
      <c r="H69" s="98">
        <v>2022.0370328793988</v>
      </c>
      <c r="I69" s="98">
        <v>1903.3246983373083</v>
      </c>
      <c r="J69" s="98">
        <v>1949.8005085524278</v>
      </c>
      <c r="K69" s="98">
        <v>2115.4938381951897</v>
      </c>
      <c r="L69" s="98">
        <v>2111.0636915820642</v>
      </c>
      <c r="M69" s="98">
        <v>2207.6156747179011</v>
      </c>
      <c r="N69" s="98">
        <v>2203.853080114869</v>
      </c>
      <c r="O69" s="98">
        <v>2137.7434864295528</v>
      </c>
      <c r="P69" s="98">
        <v>2235.1940530396696</v>
      </c>
      <c r="Q69" s="98">
        <v>2112.4835979024233</v>
      </c>
      <c r="R69" s="98">
        <v>2136.7106732275015</v>
      </c>
      <c r="S69" s="98">
        <v>2126.0037543723088</v>
      </c>
      <c r="T69" s="98">
        <v>1982.201728272144</v>
      </c>
      <c r="U69" s="98">
        <v>1962.6090708447596</v>
      </c>
      <c r="V69" s="98">
        <v>2002.8637056620901</v>
      </c>
      <c r="W69" s="98">
        <v>2335.2899605283628</v>
      </c>
      <c r="DA69" s="63" t="s">
        <v>4154</v>
      </c>
    </row>
    <row r="70" spans="1:105" ht="12" customHeight="1" x14ac:dyDescent="0.25">
      <c r="A70" s="97" t="s">
        <v>133</v>
      </c>
      <c r="B70" s="98"/>
      <c r="C70" s="98">
        <v>1924.5816613176432</v>
      </c>
      <c r="D70" s="98">
        <v>1946.7021054591776</v>
      </c>
      <c r="E70" s="98">
        <v>1967.2160645595793</v>
      </c>
      <c r="F70" s="98">
        <v>1865.6419060202684</v>
      </c>
      <c r="G70" s="98">
        <v>2017.4104996081849</v>
      </c>
      <c r="H70" s="98">
        <v>2023.2104097108679</v>
      </c>
      <c r="I70" s="98">
        <v>0</v>
      </c>
      <c r="J70" s="98">
        <v>1950.530547508886</v>
      </c>
      <c r="K70" s="98">
        <v>2116.87804177213</v>
      </c>
      <c r="L70" s="98">
        <v>2112.2739895860022</v>
      </c>
      <c r="M70" s="98">
        <v>2208.5680775032088</v>
      </c>
      <c r="N70" s="98">
        <v>2204.1593004200836</v>
      </c>
      <c r="O70" s="98">
        <v>2137.5587284289304</v>
      </c>
      <c r="P70" s="98">
        <v>2235.4814976762823</v>
      </c>
      <c r="Q70" s="98">
        <v>2111.8491372282806</v>
      </c>
      <c r="R70" s="98">
        <v>2135.8861213456516</v>
      </c>
      <c r="S70" s="98">
        <v>2125.0557502028473</v>
      </c>
      <c r="T70" s="98">
        <v>1980.3755982111388</v>
      </c>
      <c r="U70" s="98">
        <v>1960.9051804195735</v>
      </c>
      <c r="V70" s="98">
        <v>2002.5744344077564</v>
      </c>
      <c r="W70" s="98">
        <v>2335.9589194324076</v>
      </c>
      <c r="DA70" s="63" t="s">
        <v>4155</v>
      </c>
    </row>
    <row r="71" spans="1:105" ht="12" customHeight="1" x14ac:dyDescent="0.25">
      <c r="A71" s="100" t="s">
        <v>217</v>
      </c>
      <c r="B71" s="101"/>
      <c r="C71" s="101">
        <v>717.69168238486691</v>
      </c>
      <c r="D71" s="101">
        <v>727.7303471155999</v>
      </c>
      <c r="E71" s="101">
        <v>729.22054034506107</v>
      </c>
      <c r="F71" s="101">
        <v>689.57342747258087</v>
      </c>
      <c r="G71" s="101">
        <v>749.03028293502859</v>
      </c>
      <c r="H71" s="101">
        <v>624.53454479053914</v>
      </c>
      <c r="I71" s="101">
        <v>0</v>
      </c>
      <c r="J71" s="101">
        <v>689.24509257212708</v>
      </c>
      <c r="K71" s="101">
        <v>765.4285816969093</v>
      </c>
      <c r="L71" s="101">
        <v>671.99236519205283</v>
      </c>
      <c r="M71" s="101">
        <v>771.22648935571374</v>
      </c>
      <c r="N71" s="101">
        <v>755.22355737187331</v>
      </c>
      <c r="O71" s="101">
        <v>625.080021762706</v>
      </c>
      <c r="P71" s="101">
        <v>667.25475615307164</v>
      </c>
      <c r="Q71" s="101">
        <v>493.7940458658195</v>
      </c>
      <c r="R71" s="101">
        <v>450.96196134011382</v>
      </c>
      <c r="S71" s="101">
        <v>532.78024722398493</v>
      </c>
      <c r="T71" s="101">
        <v>570.08319847877294</v>
      </c>
      <c r="U71" s="101">
        <v>581.3931181703897</v>
      </c>
      <c r="V71" s="101">
        <v>613.63894017921984</v>
      </c>
      <c r="W71" s="101">
        <v>752.91270072962539</v>
      </c>
      <c r="DA71" s="131" t="s">
        <v>4156</v>
      </c>
    </row>
    <row r="72" spans="1:105" ht="12" customHeight="1" x14ac:dyDescent="0.25">
      <c r="A72" s="103" t="s">
        <v>52</v>
      </c>
      <c r="B72" s="104"/>
      <c r="C72" s="104">
        <v>1206.8899789327763</v>
      </c>
      <c r="D72" s="104">
        <v>1218.9717583435777</v>
      </c>
      <c r="E72" s="104">
        <v>1237.9955242145184</v>
      </c>
      <c r="F72" s="104">
        <v>1176.0684785476876</v>
      </c>
      <c r="G72" s="104">
        <v>1268.3802166731562</v>
      </c>
      <c r="H72" s="104">
        <v>1398.6758649203291</v>
      </c>
      <c r="I72" s="104">
        <v>0</v>
      </c>
      <c r="J72" s="104">
        <v>1261.2854549367592</v>
      </c>
      <c r="K72" s="104">
        <v>1351.4494600752207</v>
      </c>
      <c r="L72" s="104">
        <v>1440.2816243939496</v>
      </c>
      <c r="M72" s="104">
        <v>1437.341588147495</v>
      </c>
      <c r="N72" s="104">
        <v>1448.9357430482107</v>
      </c>
      <c r="O72" s="104">
        <v>1512.4787066662245</v>
      </c>
      <c r="P72" s="104">
        <v>1568.2267415232104</v>
      </c>
      <c r="Q72" s="104">
        <v>1618.0550913624616</v>
      </c>
      <c r="R72" s="104">
        <v>1684.9241600055377</v>
      </c>
      <c r="S72" s="104">
        <v>1592.275502978863</v>
      </c>
      <c r="T72" s="104">
        <v>1410.2923997323655</v>
      </c>
      <c r="U72" s="104">
        <v>1379.5120622491841</v>
      </c>
      <c r="V72" s="104">
        <v>1388.9354942285363</v>
      </c>
      <c r="W72" s="104">
        <v>1583.0462187027824</v>
      </c>
      <c r="DA72" s="132" t="s">
        <v>4157</v>
      </c>
    </row>
    <row r="73" spans="1:105" ht="12" customHeight="1" x14ac:dyDescent="0.25">
      <c r="A73" s="106" t="s">
        <v>122</v>
      </c>
      <c r="B73" s="101"/>
      <c r="C73" s="101">
        <v>1897.3491026323975</v>
      </c>
      <c r="D73" s="101">
        <v>1972.5945726729115</v>
      </c>
      <c r="E73" s="101">
        <v>1994.002416211777</v>
      </c>
      <c r="F73" s="101">
        <v>2004.0746787806975</v>
      </c>
      <c r="G73" s="101">
        <v>1861.8217768361744</v>
      </c>
      <c r="H73" s="101">
        <v>1944.163402155579</v>
      </c>
      <c r="I73" s="101">
        <v>1956.3813444714469</v>
      </c>
      <c r="J73" s="101">
        <v>1949.4727071627067</v>
      </c>
      <c r="K73" s="101">
        <v>2130.0010616805293</v>
      </c>
      <c r="L73" s="101">
        <v>2180.9279561851795</v>
      </c>
      <c r="M73" s="101">
        <v>2127.915801843797</v>
      </c>
      <c r="N73" s="101">
        <v>2195.1628711649932</v>
      </c>
      <c r="O73" s="101">
        <v>2218.2180524973669</v>
      </c>
      <c r="P73" s="101">
        <v>2180.1454900394583</v>
      </c>
      <c r="Q73" s="101">
        <v>2172.4045351396862</v>
      </c>
      <c r="R73" s="101">
        <v>2161.224046213511</v>
      </c>
      <c r="S73" s="101">
        <v>2092.5559447354258</v>
      </c>
      <c r="T73" s="101">
        <v>2000.9780473436899</v>
      </c>
      <c r="U73" s="101">
        <v>2050.3923560747612</v>
      </c>
      <c r="V73" s="101">
        <v>2009.09463319058</v>
      </c>
      <c r="W73" s="101">
        <v>2281.4608234760613</v>
      </c>
      <c r="DA73" s="131" t="s">
        <v>4158</v>
      </c>
    </row>
    <row r="74" spans="1:105" ht="12" customHeight="1" x14ac:dyDescent="0.25">
      <c r="A74" s="107" t="s">
        <v>121</v>
      </c>
      <c r="B74" s="104"/>
      <c r="C74" s="104">
        <v>1897.4335053184191</v>
      </c>
      <c r="D74" s="104">
        <v>1972.6244915569221</v>
      </c>
      <c r="E74" s="104">
        <v>1994.4440328019105</v>
      </c>
      <c r="F74" s="104">
        <v>2004.9742354603823</v>
      </c>
      <c r="G74" s="104">
        <v>1863.2414105749219</v>
      </c>
      <c r="H74" s="104">
        <v>1945.477633129148</v>
      </c>
      <c r="I74" s="104">
        <v>1956.9376040300688</v>
      </c>
      <c r="J74" s="104">
        <v>1949.9609869998053</v>
      </c>
      <c r="K74" s="104">
        <v>2131.4913035707191</v>
      </c>
      <c r="L74" s="104">
        <v>2181.7501052416169</v>
      </c>
      <c r="M74" s="104">
        <v>2128.1114442081789</v>
      </c>
      <c r="N74" s="104">
        <v>2194.9802552916613</v>
      </c>
      <c r="O74" s="104">
        <v>2217.5982882218655</v>
      </c>
      <c r="P74" s="104">
        <v>2177.6360061987853</v>
      </c>
      <c r="Q74" s="104">
        <v>2168.1549598548963</v>
      </c>
      <c r="R74" s="104">
        <v>2158.3056893679372</v>
      </c>
      <c r="S74" s="104">
        <v>2093.6593496913724</v>
      </c>
      <c r="T74" s="104">
        <v>2000.7542674037095</v>
      </c>
      <c r="U74" s="104">
        <v>2050.2841166980797</v>
      </c>
      <c r="V74" s="104">
        <v>2008.968949530537</v>
      </c>
      <c r="W74" s="104">
        <v>2280.7547440203721</v>
      </c>
      <c r="DA74" s="132" t="s">
        <v>4159</v>
      </c>
    </row>
    <row r="75" spans="1:105" ht="12" customHeight="1" x14ac:dyDescent="0.25">
      <c r="A75" s="108" t="s">
        <v>53</v>
      </c>
      <c r="B75" s="98"/>
      <c r="C75" s="98">
        <v>707.41696207867926</v>
      </c>
      <c r="D75" s="98">
        <v>737.6533134553556</v>
      </c>
      <c r="E75" s="98">
        <v>739.44391598089248</v>
      </c>
      <c r="F75" s="98">
        <v>741.95055456103478</v>
      </c>
      <c r="G75" s="98">
        <v>690.12322247364068</v>
      </c>
      <c r="H75" s="98">
        <v>599.31774664924421</v>
      </c>
      <c r="I75" s="98">
        <v>635.73200951049114</v>
      </c>
      <c r="J75" s="98">
        <v>688.7921608999394</v>
      </c>
      <c r="K75" s="98">
        <v>771.46451030400044</v>
      </c>
      <c r="L75" s="98">
        <v>696.31683973751854</v>
      </c>
      <c r="M75" s="98">
        <v>740.21181688768377</v>
      </c>
      <c r="N75" s="98">
        <v>751.59988869265101</v>
      </c>
      <c r="O75" s="98">
        <v>651.64024720002658</v>
      </c>
      <c r="P75" s="98">
        <v>646.97326158709961</v>
      </c>
      <c r="Q75" s="98">
        <v>508.01529441734147</v>
      </c>
      <c r="R75" s="98">
        <v>456.59658440100156</v>
      </c>
      <c r="S75" s="98">
        <v>523.82361118855374</v>
      </c>
      <c r="T75" s="98">
        <v>576.32497456217379</v>
      </c>
      <c r="U75" s="98">
        <v>610.21001887752016</v>
      </c>
      <c r="V75" s="98">
        <v>615.64299518281575</v>
      </c>
      <c r="W75" s="98">
        <v>733.17765480885271</v>
      </c>
      <c r="DA75" s="63" t="s">
        <v>4160</v>
      </c>
    </row>
    <row r="76" spans="1:105" ht="12" customHeight="1" x14ac:dyDescent="0.25">
      <c r="A76" s="108" t="s">
        <v>52</v>
      </c>
      <c r="B76" s="98"/>
      <c r="C76" s="98">
        <v>1190.0165432397398</v>
      </c>
      <c r="D76" s="98">
        <v>1234.9711781015665</v>
      </c>
      <c r="E76" s="98">
        <v>1255.0001168210179</v>
      </c>
      <c r="F76" s="98">
        <v>1263.0236808993475</v>
      </c>
      <c r="G76" s="98">
        <v>1173.1181881012812</v>
      </c>
      <c r="H76" s="98">
        <v>1346.1598864799039</v>
      </c>
      <c r="I76" s="98">
        <v>1321.205594519578</v>
      </c>
      <c r="J76" s="98">
        <v>1261.1688260998658</v>
      </c>
      <c r="K76" s="98">
        <v>1360.0267932667182</v>
      </c>
      <c r="L76" s="98">
        <v>1485.4332655040985</v>
      </c>
      <c r="M76" s="98">
        <v>1387.899627320495</v>
      </c>
      <c r="N76" s="98">
        <v>1443.3803665990101</v>
      </c>
      <c r="O76" s="98">
        <v>1565.9580410218393</v>
      </c>
      <c r="P76" s="98">
        <v>1530.6627446116859</v>
      </c>
      <c r="Q76" s="98">
        <v>1660.1396654375551</v>
      </c>
      <c r="R76" s="98">
        <v>1701.7091049669357</v>
      </c>
      <c r="S76" s="98">
        <v>1569.8357385028187</v>
      </c>
      <c r="T76" s="98">
        <v>1424.4292928415355</v>
      </c>
      <c r="U76" s="98">
        <v>1440.0740978205592</v>
      </c>
      <c r="V76" s="98">
        <v>1393.3259543477213</v>
      </c>
      <c r="W76" s="98">
        <v>1547.5770892115193</v>
      </c>
      <c r="DA76" s="63" t="s">
        <v>4161</v>
      </c>
    </row>
    <row r="77" spans="1:105" ht="12" customHeight="1" x14ac:dyDescent="0.25">
      <c r="A77" s="121" t="s">
        <v>54</v>
      </c>
      <c r="B77" s="122"/>
      <c r="C77" s="122">
        <v>317.72082764827917</v>
      </c>
      <c r="D77" s="122">
        <v>332.74607754001175</v>
      </c>
      <c r="E77" s="122">
        <v>332.19824313139912</v>
      </c>
      <c r="F77" s="122">
        <v>352.03556041340238</v>
      </c>
      <c r="G77" s="122">
        <v>290.24698047122638</v>
      </c>
      <c r="H77" s="122">
        <v>336.84682432676556</v>
      </c>
      <c r="I77" s="122">
        <v>292.73189747803775</v>
      </c>
      <c r="J77" s="122">
        <v>317.27720614081528</v>
      </c>
      <c r="K77" s="122">
        <v>401.66721436299616</v>
      </c>
      <c r="L77" s="122">
        <v>406.21621899690211</v>
      </c>
      <c r="M77" s="122">
        <v>402.4978700899689</v>
      </c>
      <c r="N77" s="122">
        <v>412.50810138113445</v>
      </c>
      <c r="O77" s="122">
        <v>404.76536463023763</v>
      </c>
      <c r="P77" s="122">
        <v>421.74144705550492</v>
      </c>
      <c r="Q77" s="122">
        <v>406.30317887869586</v>
      </c>
      <c r="R77" s="122">
        <v>415.46767917128511</v>
      </c>
      <c r="S77" s="122">
        <v>418.01156792045418</v>
      </c>
      <c r="T77" s="122">
        <v>413.51277910765049</v>
      </c>
      <c r="U77" s="122">
        <v>424.40684515309516</v>
      </c>
      <c r="V77" s="122">
        <v>419.05010448423548</v>
      </c>
      <c r="W77" s="122">
        <v>476.84778660105326</v>
      </c>
      <c r="DA77" s="130" t="s">
        <v>4162</v>
      </c>
    </row>
    <row r="78" spans="1:105" ht="12" customHeight="1" x14ac:dyDescent="0.25">
      <c r="A78" s="97" t="s">
        <v>192</v>
      </c>
      <c r="B78" s="98"/>
      <c r="C78" s="98">
        <v>322.66723230648756</v>
      </c>
      <c r="D78" s="98">
        <v>329.03306717007854</v>
      </c>
      <c r="E78" s="98">
        <v>326.76632219750871</v>
      </c>
      <c r="F78" s="98">
        <v>327.82224483946976</v>
      </c>
      <c r="G78" s="98">
        <v>313.12554710494919</v>
      </c>
      <c r="H78" s="98">
        <v>349.69747524414709</v>
      </c>
      <c r="I78" s="98">
        <v>286.28849429766478</v>
      </c>
      <c r="J78" s="98">
        <v>316.07982683634299</v>
      </c>
      <c r="K78" s="98">
        <v>404.38458303204453</v>
      </c>
      <c r="L78" s="98">
        <v>406.747080172822</v>
      </c>
      <c r="M78" s="98">
        <v>412.39188708940645</v>
      </c>
      <c r="N78" s="98">
        <v>406.11074184621123</v>
      </c>
      <c r="O78" s="98">
        <v>409.14288933326219</v>
      </c>
      <c r="P78" s="98">
        <v>420.95101085853923</v>
      </c>
      <c r="Q78" s="98">
        <v>407.72064797499883</v>
      </c>
      <c r="R78" s="98">
        <v>408.01943808773456</v>
      </c>
      <c r="S78" s="98">
        <v>419.05224218693832</v>
      </c>
      <c r="T78" s="98">
        <v>403.77198711021015</v>
      </c>
      <c r="U78" s="98">
        <v>418.24543275561371</v>
      </c>
      <c r="V78" s="98">
        <v>422.83578617308279</v>
      </c>
      <c r="W78" s="98">
        <v>478.50577705809189</v>
      </c>
      <c r="DA78" s="63" t="s">
        <v>4163</v>
      </c>
    </row>
    <row r="79" spans="1:105" ht="12" customHeight="1" x14ac:dyDescent="0.25">
      <c r="A79" s="109" t="s">
        <v>120</v>
      </c>
      <c r="B79" s="33"/>
      <c r="C79" s="33">
        <v>317.52941755217427</v>
      </c>
      <c r="D79" s="33">
        <v>332.99028846713674</v>
      </c>
      <c r="E79" s="33">
        <v>332.68506492476911</v>
      </c>
      <c r="F79" s="33">
        <v>354.50490298421533</v>
      </c>
      <c r="G79" s="33">
        <v>287.68580730562547</v>
      </c>
      <c r="H79" s="33">
        <v>335.54275770262569</v>
      </c>
      <c r="I79" s="33">
        <v>293.16808692334615</v>
      </c>
      <c r="J79" s="33">
        <v>317.44667327487673</v>
      </c>
      <c r="K79" s="33">
        <v>401.34592807916903</v>
      </c>
      <c r="L79" s="33">
        <v>406.14904652674124</v>
      </c>
      <c r="M79" s="33">
        <v>401.11764324056941</v>
      </c>
      <c r="N79" s="33">
        <v>413.27603437912359</v>
      </c>
      <c r="O79" s="33">
        <v>404.22396834942634</v>
      </c>
      <c r="P79" s="33">
        <v>421.79450015444922</v>
      </c>
      <c r="Q79" s="33">
        <v>406.20041135518193</v>
      </c>
      <c r="R79" s="33">
        <v>416.02828996588983</v>
      </c>
      <c r="S79" s="33">
        <v>417.90883404233858</v>
      </c>
      <c r="T79" s="33">
        <v>414.49939315803465</v>
      </c>
      <c r="U79" s="33">
        <v>425.10742711149845</v>
      </c>
      <c r="V79" s="33">
        <v>418.6077727721817</v>
      </c>
      <c r="W79" s="33">
        <v>476.67948508829994</v>
      </c>
      <c r="DA79" s="60" t="s">
        <v>4164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13718.528581398614</v>
      </c>
      <c r="D81" s="117">
        <f t="shared" si="28"/>
        <v>12177.521925655859</v>
      </c>
      <c r="E81" s="117">
        <f t="shared" si="28"/>
        <v>13374.123222395339</v>
      </c>
      <c r="F81" s="117">
        <f t="shared" si="28"/>
        <v>12316.735098178509</v>
      </c>
      <c r="G81" s="117">
        <f t="shared" si="28"/>
        <v>11781.337328415691</v>
      </c>
      <c r="H81" s="117">
        <f t="shared" si="28"/>
        <v>12165.468520685463</v>
      </c>
      <c r="I81" s="117">
        <f t="shared" si="28"/>
        <v>11455.210223252601</v>
      </c>
      <c r="J81" s="117">
        <f t="shared" si="28"/>
        <v>10966.708775614561</v>
      </c>
      <c r="K81" s="117">
        <f t="shared" si="28"/>
        <v>11127.337690755556</v>
      </c>
      <c r="L81" s="117">
        <f t="shared" si="28"/>
        <v>13065.542851347103</v>
      </c>
      <c r="M81" s="117">
        <f t="shared" si="28"/>
        <v>11418.520255409107</v>
      </c>
      <c r="N81" s="117">
        <f t="shared" si="28"/>
        <v>11405.606303187824</v>
      </c>
      <c r="O81" s="117">
        <f t="shared" si="28"/>
        <v>12610.796163597761</v>
      </c>
      <c r="P81" s="117">
        <f t="shared" si="28"/>
        <v>10020.856721757655</v>
      </c>
      <c r="Q81" s="117">
        <f t="shared" si="28"/>
        <v>9187.4119728599344</v>
      </c>
      <c r="R81" s="117">
        <f t="shared" ref="R81:V81" si="29">R82+R85+R87+R100</f>
        <v>10571.590303385743</v>
      </c>
      <c r="S81" s="117">
        <f t="shared" si="29"/>
        <v>10844.892008015871</v>
      </c>
      <c r="T81" s="117">
        <f t="shared" si="29"/>
        <v>10026.842591411847</v>
      </c>
      <c r="U81" s="117">
        <f t="shared" si="29"/>
        <v>9034.559112404826</v>
      </c>
      <c r="V81" s="117">
        <f t="shared" si="29"/>
        <v>8901.5203541766678</v>
      </c>
      <c r="W81" s="117">
        <f t="shared" ref="W81" si="30">W82+W85+W87+W100</f>
        <v>12861.001128593145</v>
      </c>
      <c r="DA81" s="129" t="s">
        <v>4165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11499.233193309898</v>
      </c>
      <c r="D82" s="122">
        <f t="shared" si="31"/>
        <v>9867.6557888302141</v>
      </c>
      <c r="E82" s="122">
        <f t="shared" si="31"/>
        <v>11045.797463990099</v>
      </c>
      <c r="F82" s="122">
        <f t="shared" si="31"/>
        <v>9969.548935641862</v>
      </c>
      <c r="G82" s="122">
        <f t="shared" si="31"/>
        <v>9633.6085274257075</v>
      </c>
      <c r="H82" s="122">
        <f t="shared" si="31"/>
        <v>9876.0919179952543</v>
      </c>
      <c r="I82" s="122">
        <f t="shared" si="31"/>
        <v>9182.1659805453928</v>
      </c>
      <c r="J82" s="122">
        <f t="shared" si="31"/>
        <v>8690.9256175447208</v>
      </c>
      <c r="K82" s="122">
        <f t="shared" si="31"/>
        <v>8606.2970497661881</v>
      </c>
      <c r="L82" s="122">
        <f t="shared" si="31"/>
        <v>10492.0760363032</v>
      </c>
      <c r="M82" s="122">
        <f t="shared" si="31"/>
        <v>8858.5635075564751</v>
      </c>
      <c r="N82" s="122">
        <f t="shared" si="31"/>
        <v>8768.9253453192869</v>
      </c>
      <c r="O82" s="122">
        <f t="shared" si="31"/>
        <v>10013.346675935532</v>
      </c>
      <c r="P82" s="122">
        <f t="shared" si="31"/>
        <v>7402.5326732345702</v>
      </c>
      <c r="Q82" s="122">
        <f t="shared" si="31"/>
        <v>6602.0729333253521</v>
      </c>
      <c r="R82" s="122">
        <f t="shared" ref="R82:V82" si="32">SUM(R83:R84)</f>
        <v>8013.3741795399083</v>
      </c>
      <c r="S82" s="122">
        <f t="shared" si="32"/>
        <v>8341.4331148700421</v>
      </c>
      <c r="T82" s="122">
        <f t="shared" si="32"/>
        <v>7611.5782468688276</v>
      </c>
      <c r="U82" s="122">
        <f t="shared" si="32"/>
        <v>6566.2844147587284</v>
      </c>
      <c r="V82" s="122">
        <f t="shared" si="32"/>
        <v>6458.0415724807035</v>
      </c>
      <c r="W82" s="122">
        <f t="shared" ref="W82" si="33">SUM(W83:W84)</f>
        <v>10099.078253206691</v>
      </c>
      <c r="DA82" s="130" t="s">
        <v>4166</v>
      </c>
    </row>
    <row r="83" spans="1:105" ht="12" customHeight="1" x14ac:dyDescent="0.25">
      <c r="A83" s="97" t="s">
        <v>204</v>
      </c>
      <c r="B83" s="98"/>
      <c r="C83" s="98">
        <v>11372.485311010874</v>
      </c>
      <c r="D83" s="98">
        <v>9762.2894776950434</v>
      </c>
      <c r="E83" s="98">
        <v>10930.670829404595</v>
      </c>
      <c r="F83" s="98">
        <v>9868.8908783086372</v>
      </c>
      <c r="G83" s="98">
        <v>9547.7430272026286</v>
      </c>
      <c r="H83" s="98">
        <v>9787.5477531078468</v>
      </c>
      <c r="I83" s="98">
        <v>9102.6962113926002</v>
      </c>
      <c r="J83" s="98">
        <v>8616.6438696659661</v>
      </c>
      <c r="K83" s="98">
        <v>8533.4042131604001</v>
      </c>
      <c r="L83" s="98">
        <v>10403.897885689461</v>
      </c>
      <c r="M83" s="98">
        <v>8784.8546337586977</v>
      </c>
      <c r="N83" s="98">
        <v>8696.6385546429465</v>
      </c>
      <c r="O83" s="98">
        <v>9931.5793807630762</v>
      </c>
      <c r="P83" s="98">
        <v>7342.5813483166185</v>
      </c>
      <c r="Q83" s="98">
        <v>6549.0211373756683</v>
      </c>
      <c r="R83" s="98">
        <v>7949.3506837886434</v>
      </c>
      <c r="S83" s="98">
        <v>8275.1117251818341</v>
      </c>
      <c r="T83" s="98">
        <v>7551.2978095978124</v>
      </c>
      <c r="U83" s="98">
        <v>6514.435741695369</v>
      </c>
      <c r="V83" s="98">
        <v>6407.152543581924</v>
      </c>
      <c r="W83" s="98">
        <v>10019.57605788657</v>
      </c>
      <c r="DA83" s="63" t="s">
        <v>4167</v>
      </c>
    </row>
    <row r="84" spans="1:105" ht="12" customHeight="1" x14ac:dyDescent="0.25">
      <c r="A84" s="97" t="s">
        <v>53</v>
      </c>
      <c r="B84" s="98"/>
      <c r="C84" s="98">
        <v>126.74788229902298</v>
      </c>
      <c r="D84" s="98">
        <v>105.36631113517025</v>
      </c>
      <c r="E84" s="98">
        <v>115.12663458550307</v>
      </c>
      <c r="F84" s="98">
        <v>100.65805733322446</v>
      </c>
      <c r="G84" s="98">
        <v>85.865500223078939</v>
      </c>
      <c r="H84" s="98">
        <v>88.544164887407305</v>
      </c>
      <c r="I84" s="98">
        <v>79.469769152792651</v>
      </c>
      <c r="J84" s="98">
        <v>74.281747878753961</v>
      </c>
      <c r="K84" s="98">
        <v>72.892836605788801</v>
      </c>
      <c r="L84" s="98">
        <v>88.178150613738751</v>
      </c>
      <c r="M84" s="98">
        <v>73.708873797777045</v>
      </c>
      <c r="N84" s="98">
        <v>72.286790676339507</v>
      </c>
      <c r="O84" s="98">
        <v>81.767295172455462</v>
      </c>
      <c r="P84" s="98">
        <v>59.951324917951787</v>
      </c>
      <c r="Q84" s="98">
        <v>53.051795949684042</v>
      </c>
      <c r="R84" s="98">
        <v>64.023495751264434</v>
      </c>
      <c r="S84" s="98">
        <v>66.3213896882081</v>
      </c>
      <c r="T84" s="98">
        <v>60.280437271015238</v>
      </c>
      <c r="U84" s="98">
        <v>51.848673063359627</v>
      </c>
      <c r="V84" s="98">
        <v>50.889028898779713</v>
      </c>
      <c r="W84" s="98">
        <v>79.502195320120336</v>
      </c>
      <c r="DA84" s="63" t="s">
        <v>4168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4.1308235471205164</v>
      </c>
      <c r="D85" s="122">
        <f t="shared" si="34"/>
        <v>2.492094875648398</v>
      </c>
      <c r="E85" s="122">
        <f t="shared" si="34"/>
        <v>6.8582543061603882</v>
      </c>
      <c r="F85" s="122">
        <f t="shared" si="34"/>
        <v>5.2014305428210941</v>
      </c>
      <c r="G85" s="122">
        <f t="shared" si="34"/>
        <v>4.6331638090900302</v>
      </c>
      <c r="H85" s="122">
        <f t="shared" si="34"/>
        <v>6.1494832434768405</v>
      </c>
      <c r="I85" s="122">
        <f t="shared" si="34"/>
        <v>6.4735440974242557</v>
      </c>
      <c r="J85" s="122">
        <f t="shared" si="34"/>
        <v>4.4965515270448444</v>
      </c>
      <c r="K85" s="122">
        <f t="shared" si="34"/>
        <v>3.0411702462905099</v>
      </c>
      <c r="L85" s="122">
        <f t="shared" si="34"/>
        <v>5.1411306147613454</v>
      </c>
      <c r="M85" s="122">
        <f t="shared" si="34"/>
        <v>4.4667816926852542</v>
      </c>
      <c r="N85" s="122">
        <f t="shared" si="34"/>
        <v>3.045249320421457</v>
      </c>
      <c r="O85" s="122">
        <f t="shared" si="34"/>
        <v>6.4901000883948834</v>
      </c>
      <c r="P85" s="122">
        <f t="shared" si="34"/>
        <v>1.7618050958061628</v>
      </c>
      <c r="Q85" s="122">
        <f t="shared" si="34"/>
        <v>2.7390919888949949</v>
      </c>
      <c r="R85" s="122">
        <f t="shared" si="34"/>
        <v>3.5499791024449729</v>
      </c>
      <c r="S85" s="122">
        <f t="shared" si="34"/>
        <v>8.6735661084667512</v>
      </c>
      <c r="T85" s="122">
        <f t="shared" si="34"/>
        <v>5.5226255600192058</v>
      </c>
      <c r="U85" s="122">
        <f t="shared" si="34"/>
        <v>8.7199664696623014</v>
      </c>
      <c r="V85" s="122">
        <f t="shared" si="34"/>
        <v>11.092046978593503</v>
      </c>
      <c r="W85" s="122">
        <f t="shared" si="34"/>
        <v>9.4342510005079721</v>
      </c>
      <c r="DA85" s="130" t="s">
        <v>4169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4.1308235471205164</v>
      </c>
      <c r="D86" s="98">
        <f>IF(RES_hhdet_in_tes!D86=0,0,RES_hhdet_in_tes!D86*1000*11630/RES_hhdet_in_new!D83)</f>
        <v>2.492094875648398</v>
      </c>
      <c r="E86" s="98">
        <f>IF(RES_hhdet_in_tes!E86=0,0,RES_hhdet_in_tes!E86*1000*11630/RES_hhdet_in_new!E83)</f>
        <v>6.8582543061603882</v>
      </c>
      <c r="F86" s="98">
        <f>IF(RES_hhdet_in_tes!F86=0,0,RES_hhdet_in_tes!F86*1000*11630/RES_hhdet_in_new!F83)</f>
        <v>5.2014305428210941</v>
      </c>
      <c r="G86" s="98">
        <f>IF(RES_hhdet_in_tes!G86=0,0,RES_hhdet_in_tes!G86*1000*11630/RES_hhdet_in_new!G83)</f>
        <v>4.6331638090900302</v>
      </c>
      <c r="H86" s="98">
        <f>IF(RES_hhdet_in_tes!H86=0,0,RES_hhdet_in_tes!H86*1000*11630/RES_hhdet_in_new!H83)</f>
        <v>6.1494832434768405</v>
      </c>
      <c r="I86" s="98">
        <f>IF(RES_hhdet_in_tes!I86=0,0,RES_hhdet_in_tes!I86*1000*11630/RES_hhdet_in_new!I83)</f>
        <v>6.4735440974242557</v>
      </c>
      <c r="J86" s="98">
        <f>IF(RES_hhdet_in_tes!J86=0,0,RES_hhdet_in_tes!J86*1000*11630/RES_hhdet_in_new!J83)</f>
        <v>4.4965515270448444</v>
      </c>
      <c r="K86" s="98">
        <f>IF(RES_hhdet_in_tes!K86=0,0,RES_hhdet_in_tes!K86*1000*11630/RES_hhdet_in_new!K83)</f>
        <v>3.0411702462905099</v>
      </c>
      <c r="L86" s="98">
        <f>IF(RES_hhdet_in_tes!L86=0,0,RES_hhdet_in_tes!L86*1000*11630/RES_hhdet_in_new!L83)</f>
        <v>5.1411306147613454</v>
      </c>
      <c r="M86" s="98">
        <f>IF(RES_hhdet_in_tes!M86=0,0,RES_hhdet_in_tes!M86*1000*11630/RES_hhdet_in_new!M83)</f>
        <v>4.4667816926852542</v>
      </c>
      <c r="N86" s="98">
        <f>IF(RES_hhdet_in_tes!N86=0,0,RES_hhdet_in_tes!N86*1000*11630/RES_hhdet_in_new!N83)</f>
        <v>3.045249320421457</v>
      </c>
      <c r="O86" s="98">
        <f>IF(RES_hhdet_in_tes!O86=0,0,RES_hhdet_in_tes!O86*1000*11630/RES_hhdet_in_new!O83)</f>
        <v>6.4901000883948834</v>
      </c>
      <c r="P86" s="98">
        <f>IF(RES_hhdet_in_tes!P86=0,0,RES_hhdet_in_tes!P86*1000*11630/RES_hhdet_in_new!P83)</f>
        <v>1.7618050958061628</v>
      </c>
      <c r="Q86" s="98">
        <f>IF(RES_hhdet_in_tes!Q86=0,0,RES_hhdet_in_tes!Q86*1000*11630/RES_hhdet_in_new!Q83)</f>
        <v>2.7390919888949949</v>
      </c>
      <c r="R86" s="98">
        <f>IF(RES_hhdet_in_tes!R86=0,0,RES_hhdet_in_tes!R86*1000*11630/RES_hhdet_in_new!R83)</f>
        <v>3.5499791024449729</v>
      </c>
      <c r="S86" s="98">
        <f>IF(RES_hhdet_in_tes!S86=0,0,RES_hhdet_in_tes!S86*1000*11630/RES_hhdet_in_new!S83)</f>
        <v>8.6735661084667512</v>
      </c>
      <c r="T86" s="98">
        <f>IF(RES_hhdet_in_tes!T86=0,0,RES_hhdet_in_tes!T86*1000*11630/RES_hhdet_in_new!T83)</f>
        <v>5.5226255600192058</v>
      </c>
      <c r="U86" s="98">
        <f>IF(RES_hhdet_in_tes!U86=0,0,RES_hhdet_in_tes!U86*1000*11630/RES_hhdet_in_new!U83)</f>
        <v>8.7199664696623014</v>
      </c>
      <c r="V86" s="98">
        <f>IF(RES_hhdet_in_tes!V86=0,0,RES_hhdet_in_tes!V86*1000*11630/RES_hhdet_in_new!V83)</f>
        <v>11.092046978593503</v>
      </c>
      <c r="W86" s="98">
        <f>IF(RES_hhdet_in_tes!W86=0,0,RES_hhdet_in_tes!W86*1000*11630/RES_hhdet_in_new!W83)</f>
        <v>9.4342510005079721</v>
      </c>
      <c r="DA86" s="63" t="s">
        <v>4170</v>
      </c>
    </row>
    <row r="87" spans="1:105" ht="12" customHeight="1" x14ac:dyDescent="0.25">
      <c r="A87" s="121" t="s">
        <v>55</v>
      </c>
      <c r="B87" s="122"/>
      <c r="C87" s="122">
        <v>1897.6016024114049</v>
      </c>
      <c r="D87" s="122">
        <v>1974.2893557134976</v>
      </c>
      <c r="E87" s="122">
        <v>1988.9391652271349</v>
      </c>
      <c r="F87" s="122">
        <v>1987.9264082914538</v>
      </c>
      <c r="G87" s="122">
        <v>1855.6642020077436</v>
      </c>
      <c r="H87" s="122">
        <v>1947.5224832311926</v>
      </c>
      <c r="I87" s="122">
        <v>1973.1022989117948</v>
      </c>
      <c r="J87" s="122">
        <v>1953.8937130001634</v>
      </c>
      <c r="K87" s="122">
        <v>2116.9035804934238</v>
      </c>
      <c r="L87" s="122">
        <v>2162.7591286576712</v>
      </c>
      <c r="M87" s="122">
        <v>2153.5536971318534</v>
      </c>
      <c r="N87" s="122">
        <v>2219.1889700761194</v>
      </c>
      <c r="O87" s="122">
        <v>2186.5891991653552</v>
      </c>
      <c r="P87" s="122">
        <v>2194.5559247496476</v>
      </c>
      <c r="Q87" s="122">
        <v>2176.1473579305894</v>
      </c>
      <c r="R87" s="122">
        <v>2139.2121116320395</v>
      </c>
      <c r="S87" s="122">
        <v>2076.8224916864106</v>
      </c>
      <c r="T87" s="122">
        <v>1995.8650776215236</v>
      </c>
      <c r="U87" s="122">
        <v>2034.9348355959276</v>
      </c>
      <c r="V87" s="122">
        <v>2013.8004611935125</v>
      </c>
      <c r="W87" s="122">
        <v>2275.56653920701</v>
      </c>
      <c r="DA87" s="130" t="s">
        <v>4171</v>
      </c>
    </row>
    <row r="88" spans="1:105" ht="12" customHeight="1" x14ac:dyDescent="0.25">
      <c r="A88" s="97" t="s">
        <v>132</v>
      </c>
      <c r="B88" s="98"/>
      <c r="C88" s="98">
        <v>1899.9141742664042</v>
      </c>
      <c r="D88" s="98">
        <v>1982.5220897571362</v>
      </c>
      <c r="E88" s="98">
        <v>1984.871700442998</v>
      </c>
      <c r="F88" s="98">
        <v>1960.6645552840539</v>
      </c>
      <c r="G88" s="98">
        <v>1813.122734762929</v>
      </c>
      <c r="H88" s="98">
        <v>1955.2555894750451</v>
      </c>
      <c r="I88" s="98">
        <v>1989.1434300001354</v>
      </c>
      <c r="J88" s="98">
        <v>1956.3797866502182</v>
      </c>
      <c r="K88" s="98">
        <v>2103.7748428817622</v>
      </c>
      <c r="L88" s="98">
        <v>2141.8648929036149</v>
      </c>
      <c r="M88" s="98">
        <v>2183.7347086476625</v>
      </c>
      <c r="N88" s="98">
        <v>2248.2023915865789</v>
      </c>
      <c r="O88" s="98">
        <v>2128.7256828254772</v>
      </c>
      <c r="P88" s="98">
        <v>2264.8060186947555</v>
      </c>
      <c r="Q88" s="98">
        <v>2194.9164404410071</v>
      </c>
      <c r="R88" s="98">
        <v>2064.9751385327218</v>
      </c>
      <c r="S88" s="98">
        <v>2050.9196883251725</v>
      </c>
      <c r="T88" s="98">
        <v>1990.2246821718709</v>
      </c>
      <c r="U88" s="98">
        <v>2019.4248958912729</v>
      </c>
      <c r="V88" s="98">
        <v>2021.020371754006</v>
      </c>
      <c r="W88" s="98">
        <v>2260.3717395278682</v>
      </c>
      <c r="DA88" s="63" t="s">
        <v>4172</v>
      </c>
    </row>
    <row r="89" spans="1:105" ht="12" customHeight="1" x14ac:dyDescent="0.25">
      <c r="A89" s="97" t="s">
        <v>131</v>
      </c>
      <c r="B89" s="98"/>
      <c r="C89" s="98">
        <v>1899.9354602648937</v>
      </c>
      <c r="D89" s="98">
        <v>1982.5369067866332</v>
      </c>
      <c r="E89" s="98">
        <v>1984.9687869196127</v>
      </c>
      <c r="F89" s="98">
        <v>1960.8980275692463</v>
      </c>
      <c r="G89" s="98">
        <v>1813.7378300813166</v>
      </c>
      <c r="H89" s="98">
        <v>1956.4514874074359</v>
      </c>
      <c r="I89" s="98">
        <v>1990.143155567644</v>
      </c>
      <c r="J89" s="98">
        <v>1957.0988586040287</v>
      </c>
      <c r="K89" s="98">
        <v>2105.3255082937899</v>
      </c>
      <c r="L89" s="98">
        <v>2143.2353981577376</v>
      </c>
      <c r="M89" s="98">
        <v>2184.6170255100878</v>
      </c>
      <c r="N89" s="98">
        <v>2248.5219754706959</v>
      </c>
      <c r="O89" s="98">
        <v>2128.4374114056436</v>
      </c>
      <c r="P89" s="98">
        <v>2265.0759930008126</v>
      </c>
      <c r="Q89" s="98">
        <v>2195.0518752637458</v>
      </c>
      <c r="R89" s="98">
        <v>0</v>
      </c>
      <c r="S89" s="98">
        <v>2049.8159794924809</v>
      </c>
      <c r="T89" s="98">
        <v>1989.0481022779245</v>
      </c>
      <c r="U89" s="98">
        <v>2018.4759541268511</v>
      </c>
      <c r="V89" s="98">
        <v>2020.8303012943729</v>
      </c>
      <c r="W89" s="98">
        <v>2259.4068008249506</v>
      </c>
      <c r="DA89" s="63" t="s">
        <v>4173</v>
      </c>
    </row>
    <row r="90" spans="1:105" ht="12" customHeight="1" x14ac:dyDescent="0.25">
      <c r="A90" s="100" t="s">
        <v>204</v>
      </c>
      <c r="B90" s="101"/>
      <c r="C90" s="101">
        <v>708.34029815334986</v>
      </c>
      <c r="D90" s="101">
        <v>741.32532847077016</v>
      </c>
      <c r="E90" s="101">
        <v>735.9213653714005</v>
      </c>
      <c r="F90" s="101">
        <v>725.45769220891077</v>
      </c>
      <c r="G90" s="101">
        <v>671.50346403093454</v>
      </c>
      <c r="H90" s="101">
        <v>602.98495607376844</v>
      </c>
      <c r="I90" s="101">
        <v>647.13154432826104</v>
      </c>
      <c r="J90" s="101">
        <v>691.65510008224089</v>
      </c>
      <c r="K90" s="101">
        <v>761.07236016015531</v>
      </c>
      <c r="L90" s="101">
        <v>682.37700191752424</v>
      </c>
      <c r="M90" s="101">
        <v>762.39788429501652</v>
      </c>
      <c r="N90" s="101">
        <v>771.11548001934159</v>
      </c>
      <c r="O90" s="101">
        <v>622.22011999223002</v>
      </c>
      <c r="P90" s="101">
        <v>676.6965419268879</v>
      </c>
      <c r="Q90" s="101">
        <v>515.10383996488076</v>
      </c>
      <c r="R90" s="101">
        <v>0</v>
      </c>
      <c r="S90" s="101">
        <v>512.59401262067956</v>
      </c>
      <c r="T90" s="101">
        <v>572.81176074683924</v>
      </c>
      <c r="U90" s="101">
        <v>599.36175269649095</v>
      </c>
      <c r="V90" s="101">
        <v>619.69170252909146</v>
      </c>
      <c r="W90" s="101">
        <v>727.21765341518562</v>
      </c>
      <c r="DA90" s="131" t="s">
        <v>4174</v>
      </c>
    </row>
    <row r="91" spans="1:105" ht="12" customHeight="1" x14ac:dyDescent="0.25">
      <c r="A91" s="103" t="s">
        <v>52</v>
      </c>
      <c r="B91" s="104"/>
      <c r="C91" s="104">
        <v>1191.5951621115437</v>
      </c>
      <c r="D91" s="104">
        <v>1241.2115783158629</v>
      </c>
      <c r="E91" s="104">
        <v>1249.047421548212</v>
      </c>
      <c r="F91" s="104">
        <v>1235.4403353603357</v>
      </c>
      <c r="G91" s="104">
        <v>1142.2343660503818</v>
      </c>
      <c r="H91" s="104">
        <v>1353.4665313336677</v>
      </c>
      <c r="I91" s="104">
        <v>1343.0116112393832</v>
      </c>
      <c r="J91" s="104">
        <v>1265.4437585217877</v>
      </c>
      <c r="K91" s="104">
        <v>1344.2531481336348</v>
      </c>
      <c r="L91" s="104">
        <v>1460.8583962402136</v>
      </c>
      <c r="M91" s="104">
        <v>1422.2191412150712</v>
      </c>
      <c r="N91" s="104">
        <v>1477.4064954513542</v>
      </c>
      <c r="O91" s="104">
        <v>1506.2172914134139</v>
      </c>
      <c r="P91" s="104">
        <v>1588.3794510739247</v>
      </c>
      <c r="Q91" s="104">
        <v>1679.9480352988649</v>
      </c>
      <c r="R91" s="104">
        <v>0</v>
      </c>
      <c r="S91" s="104">
        <v>1537.2219668718008</v>
      </c>
      <c r="T91" s="104">
        <v>1416.2363415310854</v>
      </c>
      <c r="U91" s="104">
        <v>1419.11420143036</v>
      </c>
      <c r="V91" s="104">
        <v>1401.1385987652811</v>
      </c>
      <c r="W91" s="104">
        <v>1532.1891474097652</v>
      </c>
      <c r="DA91" s="132" t="s">
        <v>4175</v>
      </c>
    </row>
    <row r="92" spans="1:105" ht="12" customHeight="1" x14ac:dyDescent="0.25">
      <c r="A92" s="106" t="s">
        <v>124</v>
      </c>
      <c r="B92" s="101"/>
      <c r="C92" s="101">
        <v>1775.1507606532473</v>
      </c>
      <c r="D92" s="101">
        <v>1926.9152167561358</v>
      </c>
      <c r="E92" s="101">
        <v>1782.428982820378</v>
      </c>
      <c r="F92" s="101">
        <v>1786.2700523209746</v>
      </c>
      <c r="G92" s="101">
        <v>2059.3953216216578</v>
      </c>
      <c r="H92" s="101">
        <v>1933.2417555227162</v>
      </c>
      <c r="I92" s="101">
        <v>2064.7087170032141</v>
      </c>
      <c r="J92" s="101">
        <v>2258.8768153015021</v>
      </c>
      <c r="K92" s="101">
        <v>1814.1433413634666</v>
      </c>
      <c r="L92" s="101">
        <v>1997.7789841253855</v>
      </c>
      <c r="M92" s="101">
        <v>2163.2870199834269</v>
      </c>
      <c r="N92" s="101">
        <v>2196.8473891836525</v>
      </c>
      <c r="O92" s="101">
        <v>2102.5200145652111</v>
      </c>
      <c r="P92" s="101">
        <v>2255.012524531051</v>
      </c>
      <c r="Q92" s="101">
        <v>2314.4409579774979</v>
      </c>
      <c r="R92" s="101">
        <v>1998.930566208865</v>
      </c>
      <c r="S92" s="101">
        <v>2086.0327524873906</v>
      </c>
      <c r="T92" s="101">
        <v>1969.0853226928045</v>
      </c>
      <c r="U92" s="101">
        <v>1991.5794187093145</v>
      </c>
      <c r="V92" s="101">
        <v>1921.5490078972239</v>
      </c>
      <c r="W92" s="101">
        <v>2451.4146526498885</v>
      </c>
      <c r="DA92" s="131" t="s">
        <v>4176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1782.2591944226861</v>
      </c>
      <c r="F93" s="104">
        <v>1786.2113636934334</v>
      </c>
      <c r="G93" s="104">
        <v>2060.0680764801223</v>
      </c>
      <c r="H93" s="104">
        <v>1933.5059235514022</v>
      </c>
      <c r="I93" s="104">
        <v>2064.9934009459844</v>
      </c>
      <c r="J93" s="104">
        <v>2259.5277592736165</v>
      </c>
      <c r="K93" s="104">
        <v>0</v>
      </c>
      <c r="L93" s="104">
        <v>1997.4922577050224</v>
      </c>
      <c r="M93" s="104">
        <v>2163.5423157884397</v>
      </c>
      <c r="N93" s="104">
        <v>2197.9140405918361</v>
      </c>
      <c r="O93" s="104">
        <v>2104.6612465825297</v>
      </c>
      <c r="P93" s="104">
        <v>2259.1453419706909</v>
      </c>
      <c r="Q93" s="104">
        <v>2321.4681103117568</v>
      </c>
      <c r="R93" s="104">
        <v>0</v>
      </c>
      <c r="S93" s="104">
        <v>0</v>
      </c>
      <c r="T93" s="104">
        <v>1971.0528606220666</v>
      </c>
      <c r="U93" s="104">
        <v>1997.207847202503</v>
      </c>
      <c r="V93" s="104">
        <v>1929.866715811125</v>
      </c>
      <c r="W93" s="104">
        <v>2468.3185071450707</v>
      </c>
      <c r="DA93" s="132" t="s">
        <v>4177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659.62154290260969</v>
      </c>
      <c r="F94" s="98">
        <v>659.33751175846476</v>
      </c>
      <c r="G94" s="98">
        <v>764.71885277646118</v>
      </c>
      <c r="H94" s="98">
        <v>594.88577875860608</v>
      </c>
      <c r="I94" s="98">
        <v>671.51282067005093</v>
      </c>
      <c r="J94" s="98">
        <v>801.53825973752453</v>
      </c>
      <c r="K94" s="98">
        <v>0</v>
      </c>
      <c r="L94" s="98">
        <v>632.48283295634974</v>
      </c>
      <c r="M94" s="98">
        <v>752.58202302461086</v>
      </c>
      <c r="N94" s="98">
        <v>750.16174429017133</v>
      </c>
      <c r="O94" s="98">
        <v>609.806506576017</v>
      </c>
      <c r="P94" s="98">
        <v>669.21347737763278</v>
      </c>
      <c r="Q94" s="98">
        <v>540.41211143126202</v>
      </c>
      <c r="R94" s="98">
        <v>0</v>
      </c>
      <c r="S94" s="98">
        <v>0</v>
      </c>
      <c r="T94" s="98">
        <v>565.20109551329892</v>
      </c>
      <c r="U94" s="98">
        <v>583.15527482856032</v>
      </c>
      <c r="V94" s="98">
        <v>576.28424124253559</v>
      </c>
      <c r="W94" s="98">
        <v>788.47589495821262</v>
      </c>
      <c r="DA94" s="63" t="s">
        <v>4178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1122.6376515200764</v>
      </c>
      <c r="F95" s="98">
        <v>1126.8738519349686</v>
      </c>
      <c r="G95" s="98">
        <v>1295.349223703661</v>
      </c>
      <c r="H95" s="98">
        <v>1338.6201447927958</v>
      </c>
      <c r="I95" s="98">
        <v>1393.4805802759338</v>
      </c>
      <c r="J95" s="98">
        <v>1457.9894995360924</v>
      </c>
      <c r="K95" s="98">
        <v>0</v>
      </c>
      <c r="L95" s="98">
        <v>1365.0094247486727</v>
      </c>
      <c r="M95" s="98">
        <v>1410.9602927638286</v>
      </c>
      <c r="N95" s="98">
        <v>1447.7522963016645</v>
      </c>
      <c r="O95" s="98">
        <v>1494.8547400065124</v>
      </c>
      <c r="P95" s="98">
        <v>1589.9318645930584</v>
      </c>
      <c r="Q95" s="98">
        <v>1781.0559988804944</v>
      </c>
      <c r="R95" s="98">
        <v>0</v>
      </c>
      <c r="S95" s="98">
        <v>0</v>
      </c>
      <c r="T95" s="98">
        <v>1405.8517651087682</v>
      </c>
      <c r="U95" s="98">
        <v>1414.0525723739429</v>
      </c>
      <c r="V95" s="98">
        <v>1353.5824745685893</v>
      </c>
      <c r="W95" s="98">
        <v>1679.8426121868583</v>
      </c>
      <c r="DA95" s="63" t="s">
        <v>4179</v>
      </c>
    </row>
    <row r="96" spans="1:105" ht="12" customHeight="1" x14ac:dyDescent="0.25">
      <c r="A96" s="106" t="s">
        <v>122</v>
      </c>
      <c r="B96" s="101"/>
      <c r="C96" s="101">
        <v>1897.3491026323977</v>
      </c>
      <c r="D96" s="101">
        <v>1972.5945726729112</v>
      </c>
      <c r="E96" s="101">
        <v>1994.0024162117768</v>
      </c>
      <c r="F96" s="101">
        <v>2004.0746787806977</v>
      </c>
      <c r="G96" s="101">
        <v>1861.8217768361742</v>
      </c>
      <c r="H96" s="101">
        <v>1944.1634021555788</v>
      </c>
      <c r="I96" s="101">
        <v>1956.3813444714478</v>
      </c>
      <c r="J96" s="101">
        <v>1949.4727071627067</v>
      </c>
      <c r="K96" s="101">
        <v>2130.0010616805293</v>
      </c>
      <c r="L96" s="101">
        <v>2180.9279561851799</v>
      </c>
      <c r="M96" s="101">
        <v>2127.9158018437965</v>
      </c>
      <c r="N96" s="101">
        <v>2195.1628711649937</v>
      </c>
      <c r="O96" s="101">
        <v>2218.2180524973669</v>
      </c>
      <c r="P96" s="101">
        <v>2180.1454900394588</v>
      </c>
      <c r="Q96" s="101">
        <v>2172.4045351396867</v>
      </c>
      <c r="R96" s="101">
        <v>2161.2240462135114</v>
      </c>
      <c r="S96" s="101">
        <v>2092.5559447354258</v>
      </c>
      <c r="T96" s="101">
        <v>2000.9780473436899</v>
      </c>
      <c r="U96" s="101">
        <v>2050.3923560747612</v>
      </c>
      <c r="V96" s="101">
        <v>2009.0946331905798</v>
      </c>
      <c r="W96" s="101">
        <v>2281.4608234760608</v>
      </c>
      <c r="DA96" s="131" t="s">
        <v>4180</v>
      </c>
    </row>
    <row r="97" spans="1:105" ht="12" customHeight="1" x14ac:dyDescent="0.25">
      <c r="A97" s="107" t="s">
        <v>121</v>
      </c>
      <c r="B97" s="104"/>
      <c r="C97" s="104">
        <v>1897.4335053184191</v>
      </c>
      <c r="D97" s="104">
        <v>1972.6244915569227</v>
      </c>
      <c r="E97" s="104">
        <v>1994.4440328019102</v>
      </c>
      <c r="F97" s="104">
        <v>2004.974235460382</v>
      </c>
      <c r="G97" s="104">
        <v>1863.2414105749219</v>
      </c>
      <c r="H97" s="104">
        <v>1945.4776331291478</v>
      </c>
      <c r="I97" s="104">
        <v>1956.937604030069</v>
      </c>
      <c r="J97" s="104">
        <v>1949.9609869998051</v>
      </c>
      <c r="K97" s="104">
        <v>2131.4913035707191</v>
      </c>
      <c r="L97" s="104">
        <v>2181.7501052416173</v>
      </c>
      <c r="M97" s="104">
        <v>2128.1114442081789</v>
      </c>
      <c r="N97" s="104">
        <v>2194.9802552916617</v>
      </c>
      <c r="O97" s="104">
        <v>2217.5982882218664</v>
      </c>
      <c r="P97" s="104">
        <v>2177.6360061987848</v>
      </c>
      <c r="Q97" s="104">
        <v>2168.1549598548968</v>
      </c>
      <c r="R97" s="104">
        <v>2158.3056893679372</v>
      </c>
      <c r="S97" s="104">
        <v>2093.6593496913724</v>
      </c>
      <c r="T97" s="104">
        <v>2000.754267403709</v>
      </c>
      <c r="U97" s="104">
        <v>2050.2841166980793</v>
      </c>
      <c r="V97" s="104">
        <v>2008.968949530537</v>
      </c>
      <c r="W97" s="104">
        <v>2280.7547440203712</v>
      </c>
      <c r="DA97" s="132" t="s">
        <v>4181</v>
      </c>
    </row>
    <row r="98" spans="1:105" ht="12" customHeight="1" x14ac:dyDescent="0.25">
      <c r="A98" s="108" t="s">
        <v>53</v>
      </c>
      <c r="B98" s="98"/>
      <c r="C98" s="98">
        <v>707.41696207867938</v>
      </c>
      <c r="D98" s="98">
        <v>737.65331345535571</v>
      </c>
      <c r="E98" s="98">
        <v>739.44391598089271</v>
      </c>
      <c r="F98" s="98">
        <v>741.95055456103478</v>
      </c>
      <c r="G98" s="98">
        <v>690.12322247364057</v>
      </c>
      <c r="H98" s="98">
        <v>599.31774664924421</v>
      </c>
      <c r="I98" s="98">
        <v>635.73200951049091</v>
      </c>
      <c r="J98" s="98">
        <v>688.7921608999394</v>
      </c>
      <c r="K98" s="98">
        <v>771.46451030400033</v>
      </c>
      <c r="L98" s="98">
        <v>696.31683973751876</v>
      </c>
      <c r="M98" s="98">
        <v>740.21181688768399</v>
      </c>
      <c r="N98" s="98">
        <v>751.59988869265101</v>
      </c>
      <c r="O98" s="98">
        <v>651.64024720002669</v>
      </c>
      <c r="P98" s="98">
        <v>646.9732615870995</v>
      </c>
      <c r="Q98" s="98">
        <v>508.01529441734141</v>
      </c>
      <c r="R98" s="98">
        <v>456.59658440100179</v>
      </c>
      <c r="S98" s="98">
        <v>523.82361118855363</v>
      </c>
      <c r="T98" s="98">
        <v>576.32497456217391</v>
      </c>
      <c r="U98" s="98">
        <v>610.21001887752016</v>
      </c>
      <c r="V98" s="98">
        <v>615.64299518281564</v>
      </c>
      <c r="W98" s="98">
        <v>733.17765480885259</v>
      </c>
      <c r="DA98" s="63" t="s">
        <v>4182</v>
      </c>
    </row>
    <row r="99" spans="1:105" ht="12" customHeight="1" x14ac:dyDescent="0.25">
      <c r="A99" s="108" t="s">
        <v>52</v>
      </c>
      <c r="B99" s="98"/>
      <c r="C99" s="98">
        <v>1190.0165432397396</v>
      </c>
      <c r="D99" s="98">
        <v>1234.9711781015669</v>
      </c>
      <c r="E99" s="98">
        <v>1255.0001168210176</v>
      </c>
      <c r="F99" s="98">
        <v>1263.0236808993473</v>
      </c>
      <c r="G99" s="98">
        <v>1173.118188101281</v>
      </c>
      <c r="H99" s="98">
        <v>1346.1598864799034</v>
      </c>
      <c r="I99" s="98">
        <v>1321.2055945195777</v>
      </c>
      <c r="J99" s="98">
        <v>1261.168826099866</v>
      </c>
      <c r="K99" s="98">
        <v>1360.0267932667186</v>
      </c>
      <c r="L99" s="98">
        <v>1485.4332655040987</v>
      </c>
      <c r="M99" s="98">
        <v>1387.899627320495</v>
      </c>
      <c r="N99" s="98">
        <v>1443.3803665990104</v>
      </c>
      <c r="O99" s="98">
        <v>1565.9580410218396</v>
      </c>
      <c r="P99" s="98">
        <v>1530.6627446116854</v>
      </c>
      <c r="Q99" s="98">
        <v>1660.1396654375553</v>
      </c>
      <c r="R99" s="98">
        <v>1701.7091049669357</v>
      </c>
      <c r="S99" s="98">
        <v>1569.8357385028185</v>
      </c>
      <c r="T99" s="98">
        <v>1424.4292928415355</v>
      </c>
      <c r="U99" s="98">
        <v>1440.0740978205592</v>
      </c>
      <c r="V99" s="98">
        <v>1393.3259543477216</v>
      </c>
      <c r="W99" s="98">
        <v>1547.5770892115188</v>
      </c>
      <c r="DA99" s="63" t="s">
        <v>4183</v>
      </c>
    </row>
    <row r="100" spans="1:105" ht="12" customHeight="1" x14ac:dyDescent="0.25">
      <c r="A100" s="121" t="s">
        <v>54</v>
      </c>
      <c r="B100" s="122"/>
      <c r="C100" s="122">
        <v>317.56296213019084</v>
      </c>
      <c r="D100" s="122">
        <v>333.0846862365006</v>
      </c>
      <c r="E100" s="122">
        <v>332.52833887194589</v>
      </c>
      <c r="F100" s="122">
        <v>354.05832370237073</v>
      </c>
      <c r="G100" s="122">
        <v>287.43143517315076</v>
      </c>
      <c r="H100" s="122">
        <v>335.70463621553932</v>
      </c>
      <c r="I100" s="122">
        <v>293.46839969798884</v>
      </c>
      <c r="J100" s="122">
        <v>317.39289354263133</v>
      </c>
      <c r="K100" s="122">
        <v>401.09589024965567</v>
      </c>
      <c r="L100" s="122">
        <v>405.56655577146898</v>
      </c>
      <c r="M100" s="122">
        <v>401.93626902809302</v>
      </c>
      <c r="N100" s="122">
        <v>414.44673847199635</v>
      </c>
      <c r="O100" s="122">
        <v>404.37018840847929</v>
      </c>
      <c r="P100" s="122">
        <v>422.00631867762962</v>
      </c>
      <c r="Q100" s="122">
        <v>406.45258961509785</v>
      </c>
      <c r="R100" s="122">
        <v>415.45403311134891</v>
      </c>
      <c r="S100" s="122">
        <v>417.96283535094994</v>
      </c>
      <c r="T100" s="122">
        <v>413.87664136147833</v>
      </c>
      <c r="U100" s="122">
        <v>424.61989558050703</v>
      </c>
      <c r="V100" s="122">
        <v>418.58627352385952</v>
      </c>
      <c r="W100" s="122">
        <v>476.92208517893567</v>
      </c>
      <c r="DA100" s="130" t="s">
        <v>4184</v>
      </c>
    </row>
    <row r="101" spans="1:105" ht="12" customHeight="1" x14ac:dyDescent="0.25">
      <c r="A101" s="97" t="s">
        <v>207</v>
      </c>
      <c r="B101" s="98"/>
      <c r="C101" s="98">
        <v>318.54414344373743</v>
      </c>
      <c r="D101" s="98">
        <v>335.14446447389582</v>
      </c>
      <c r="E101" s="98">
        <v>329.92442532112244</v>
      </c>
      <c r="F101" s="98">
        <v>344.75045342397789</v>
      </c>
      <c r="G101" s="98">
        <v>281.79880258442029</v>
      </c>
      <c r="H101" s="98">
        <v>338.243291763569</v>
      </c>
      <c r="I101" s="98">
        <v>299.10194134845864</v>
      </c>
      <c r="J101" s="98">
        <v>316.96503183615835</v>
      </c>
      <c r="K101" s="98">
        <v>398.12693195134005</v>
      </c>
      <c r="L101" s="98">
        <v>398.50364293921763</v>
      </c>
      <c r="M101" s="98">
        <v>410.39064059278064</v>
      </c>
      <c r="N101" s="98">
        <v>428.83364554045141</v>
      </c>
      <c r="O101" s="98">
        <v>408.98911741851435</v>
      </c>
      <c r="P101" s="98">
        <v>435.37350267593069</v>
      </c>
      <c r="Q101" s="98">
        <v>413.28552225991336</v>
      </c>
      <c r="R101" s="98">
        <v>390.75635450212394</v>
      </c>
      <c r="S101" s="98">
        <v>418.28460237798038</v>
      </c>
      <c r="T101" s="98">
        <v>403.04976214229504</v>
      </c>
      <c r="U101" s="98">
        <v>417.81011443116716</v>
      </c>
      <c r="V101" s="98">
        <v>418.83437698055837</v>
      </c>
      <c r="W101" s="98">
        <v>479.16760304767314</v>
      </c>
      <c r="DA101" s="63" t="s">
        <v>4185</v>
      </c>
    </row>
    <row r="102" spans="1:105" ht="12" customHeight="1" x14ac:dyDescent="0.25">
      <c r="A102" s="97" t="s">
        <v>50</v>
      </c>
      <c r="B102" s="98"/>
      <c r="C102" s="98">
        <v>319.42302120849178</v>
      </c>
      <c r="D102" s="98">
        <v>337.20185184529248</v>
      </c>
      <c r="E102" s="98">
        <v>323.24690734955288</v>
      </c>
      <c r="F102" s="98">
        <v>351.69635837048156</v>
      </c>
      <c r="G102" s="98">
        <v>294.38790829226451</v>
      </c>
      <c r="H102" s="98">
        <v>337.12086337702448</v>
      </c>
      <c r="I102" s="98">
        <v>294.28297513852579</v>
      </c>
      <c r="J102" s="98">
        <v>314.68253105024547</v>
      </c>
      <c r="K102" s="98">
        <v>408.55536626981853</v>
      </c>
      <c r="L102" s="98">
        <v>439.41439935631956</v>
      </c>
      <c r="M102" s="98">
        <v>406.57143222935997</v>
      </c>
      <c r="N102" s="98">
        <v>345.95211254360191</v>
      </c>
      <c r="O102" s="98">
        <v>346.43094385398751</v>
      </c>
      <c r="P102" s="98">
        <v>387.45080697744288</v>
      </c>
      <c r="Q102" s="98">
        <v>428.39534862007054</v>
      </c>
      <c r="R102" s="98">
        <v>452.15586739042953</v>
      </c>
      <c r="S102" s="98">
        <v>434.99631638487818</v>
      </c>
      <c r="T102" s="98">
        <v>404.55360148322899</v>
      </c>
      <c r="U102" s="98">
        <v>414.53060047077702</v>
      </c>
      <c r="V102" s="98">
        <v>401.83698832111816</v>
      </c>
      <c r="W102" s="98">
        <v>507.08815987145636</v>
      </c>
      <c r="DA102" s="63" t="s">
        <v>4186</v>
      </c>
    </row>
    <row r="103" spans="1:105" ht="12" customHeight="1" x14ac:dyDescent="0.25">
      <c r="A103" s="109" t="s">
        <v>120</v>
      </c>
      <c r="B103" s="33"/>
      <c r="C103" s="33">
        <v>317.52941755217432</v>
      </c>
      <c r="D103" s="33">
        <v>332.99028846713679</v>
      </c>
      <c r="E103" s="33">
        <v>332.68506492476911</v>
      </c>
      <c r="F103" s="33">
        <v>354.50490298421533</v>
      </c>
      <c r="G103" s="33">
        <v>287.68580730562547</v>
      </c>
      <c r="H103" s="33">
        <v>335.54275770262575</v>
      </c>
      <c r="I103" s="33">
        <v>293.16808692334621</v>
      </c>
      <c r="J103" s="33">
        <v>317.44667327487673</v>
      </c>
      <c r="K103" s="33">
        <v>401.34592807916897</v>
      </c>
      <c r="L103" s="33">
        <v>406.14904652674119</v>
      </c>
      <c r="M103" s="33">
        <v>401.11764324056946</v>
      </c>
      <c r="N103" s="33">
        <v>413.27603437912353</v>
      </c>
      <c r="O103" s="33">
        <v>404.22396834942629</v>
      </c>
      <c r="P103" s="33">
        <v>421.79450015444922</v>
      </c>
      <c r="Q103" s="33">
        <v>406.20041135518198</v>
      </c>
      <c r="R103" s="33">
        <v>416.02828996588977</v>
      </c>
      <c r="S103" s="33">
        <v>417.90883404233864</v>
      </c>
      <c r="T103" s="33">
        <v>414.49939315803448</v>
      </c>
      <c r="U103" s="33">
        <v>425.1074271114984</v>
      </c>
      <c r="V103" s="33">
        <v>418.60777277218187</v>
      </c>
      <c r="W103" s="33">
        <v>476.6794850883</v>
      </c>
      <c r="DA103" s="60" t="s">
        <v>4187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4188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4189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4190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4191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4192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0</v>
      </c>
      <c r="D110" s="98">
        <f>IF(RES_hhdet_in_tes!D110=0,0,RES_hhdet_in_tes!D110*1000*11630/RES_hhdet_in_new!D107)</f>
        <v>0</v>
      </c>
      <c r="E110" s="98">
        <f>IF(RES_hhdet_in_tes!E110=0,0,RES_hhdet_in_tes!E110*1000*11630/RES_hhdet_in_new!E107)</f>
        <v>0</v>
      </c>
      <c r="F110" s="98">
        <f>IF(RES_hhdet_in_tes!F110=0,0,RES_hhdet_in_tes!F110*1000*11630/RES_hhdet_in_new!F107)</f>
        <v>0</v>
      </c>
      <c r="G110" s="98">
        <f>IF(RES_hhdet_in_tes!G110=0,0,RES_hhdet_in_tes!G110*1000*11630/RES_hhdet_in_new!G107)</f>
        <v>0</v>
      </c>
      <c r="H110" s="98">
        <f>IF(RES_hhdet_in_tes!H110=0,0,RES_hhdet_in_tes!H110*1000*11630/RES_hhdet_in_new!H107)</f>
        <v>0</v>
      </c>
      <c r="I110" s="98">
        <f>IF(RES_hhdet_in_tes!I110=0,0,RES_hhdet_in_tes!I110*1000*11630/RES_hhdet_in_new!I107)</f>
        <v>0</v>
      </c>
      <c r="J110" s="98">
        <f>IF(RES_hhdet_in_tes!J110=0,0,RES_hhdet_in_tes!J110*1000*11630/RES_hhdet_in_new!J107)</f>
        <v>0</v>
      </c>
      <c r="K110" s="98">
        <f>IF(RES_hhdet_in_tes!K110=0,0,RES_hhdet_in_tes!K110*1000*11630/RES_hhdet_in_new!K107)</f>
        <v>0</v>
      </c>
      <c r="L110" s="98">
        <f>IF(RES_hhdet_in_tes!L110=0,0,RES_hhdet_in_tes!L110*1000*11630/RES_hhdet_in_new!L107)</f>
        <v>0</v>
      </c>
      <c r="M110" s="98">
        <f>IF(RES_hhdet_in_tes!M110=0,0,RES_hhdet_in_tes!M110*1000*11630/RES_hhdet_in_new!M107)</f>
        <v>0</v>
      </c>
      <c r="N110" s="98">
        <f>IF(RES_hhdet_in_tes!N110=0,0,RES_hhdet_in_tes!N110*1000*11630/RES_hhdet_in_new!N107)</f>
        <v>0</v>
      </c>
      <c r="O110" s="98">
        <f>IF(RES_hhdet_in_tes!O110=0,0,RES_hhdet_in_tes!O110*1000*11630/RES_hhdet_in_new!O107)</f>
        <v>0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0</v>
      </c>
      <c r="S110" s="98">
        <f>IF(RES_hhdet_in_tes!S110=0,0,RES_hhdet_in_tes!S110*1000*11630/RES_hhdet_in_new!S107)</f>
        <v>0</v>
      </c>
      <c r="T110" s="98">
        <f>IF(RES_hhdet_in_tes!T110=0,0,RES_hhdet_in_tes!T110*1000*11630/RES_hhdet_in_new!T107)</f>
        <v>0</v>
      </c>
      <c r="U110" s="98">
        <f>IF(RES_hhdet_in_tes!U110=0,0,RES_hhdet_in_tes!U110*1000*11630/RES_hhdet_in_new!U107)</f>
        <v>0</v>
      </c>
      <c r="V110" s="98">
        <f>IF(RES_hhdet_in_tes!V110=0,0,RES_hhdet_in_tes!V110*1000*11630/RES_hhdet_in_new!V107)</f>
        <v>0</v>
      </c>
      <c r="W110" s="98">
        <f>IF(RES_hhdet_in_tes!W110=0,0,RES_hhdet_in_tes!W110*1000*11630/RES_hhdet_in_new!W107)</f>
        <v>0</v>
      </c>
      <c r="DA110" s="63" t="s">
        <v>4193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4194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4195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4196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4197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4198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4199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4200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4201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4202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4203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4204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4205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13762.481292712841</v>
      </c>
      <c r="D124" s="117">
        <f t="shared" si="42"/>
        <v>11822.709817098495</v>
      </c>
      <c r="E124" s="117">
        <f t="shared" si="42"/>
        <v>13616.370542331842</v>
      </c>
      <c r="F124" s="117">
        <f t="shared" si="42"/>
        <v>13931.49772653521</v>
      </c>
      <c r="G124" s="117">
        <f t="shared" si="42"/>
        <v>0</v>
      </c>
      <c r="H124" s="117">
        <f t="shared" si="42"/>
        <v>11167.90076690008</v>
      </c>
      <c r="I124" s="117">
        <f t="shared" si="42"/>
        <v>11490.567615491165</v>
      </c>
      <c r="J124" s="117">
        <f t="shared" si="42"/>
        <v>11091.898475143737</v>
      </c>
      <c r="K124" s="117">
        <f t="shared" si="42"/>
        <v>11117.372125020311</v>
      </c>
      <c r="L124" s="117">
        <f t="shared" si="42"/>
        <v>12839.292292380789</v>
      </c>
      <c r="M124" s="117">
        <f t="shared" si="42"/>
        <v>11251.012825812999</v>
      </c>
      <c r="N124" s="117">
        <f t="shared" si="42"/>
        <v>11185.574148020309</v>
      </c>
      <c r="O124" s="117">
        <f t="shared" si="42"/>
        <v>12615.60349730232</v>
      </c>
      <c r="P124" s="117">
        <f t="shared" si="42"/>
        <v>10241.777165328818</v>
      </c>
      <c r="Q124" s="117">
        <f t="shared" si="42"/>
        <v>9341.0357345804659</v>
      </c>
      <c r="R124" s="117">
        <f t="shared" ref="R124:V124" si="43">R125+R128+R130+R139</f>
        <v>10679.749599236806</v>
      </c>
      <c r="S124" s="117">
        <f t="shared" si="43"/>
        <v>11084.660238375187</v>
      </c>
      <c r="T124" s="117">
        <f t="shared" si="43"/>
        <v>10264.631694930744</v>
      </c>
      <c r="U124" s="117">
        <f t="shared" si="43"/>
        <v>8897.0815767920085</v>
      </c>
      <c r="V124" s="117">
        <f t="shared" si="43"/>
        <v>9308.5135892567396</v>
      </c>
      <c r="W124" s="117">
        <f t="shared" ref="W124" si="44">W125+W128+W130+W139</f>
        <v>12145.376348349178</v>
      </c>
      <c r="DA124" s="129" t="s">
        <v>4206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11536.709385077143</v>
      </c>
      <c r="D125" s="122">
        <f t="shared" si="45"/>
        <v>9555.0862293616483</v>
      </c>
      <c r="E125" s="122">
        <f t="shared" si="45"/>
        <v>11257.859256193875</v>
      </c>
      <c r="F125" s="122">
        <f t="shared" si="45"/>
        <v>11395.800970358665</v>
      </c>
      <c r="G125" s="122">
        <f t="shared" si="45"/>
        <v>0</v>
      </c>
      <c r="H125" s="122">
        <f t="shared" si="45"/>
        <v>8948.8257854320036</v>
      </c>
      <c r="I125" s="122">
        <f t="shared" si="45"/>
        <v>9204.7714922029045</v>
      </c>
      <c r="J125" s="122">
        <f t="shared" si="45"/>
        <v>8795.580679293209</v>
      </c>
      <c r="K125" s="122">
        <f t="shared" si="45"/>
        <v>8604.7153303837677</v>
      </c>
      <c r="L125" s="122">
        <f t="shared" si="45"/>
        <v>10304.696825869083</v>
      </c>
      <c r="M125" s="122">
        <f t="shared" si="45"/>
        <v>8679.5543968994989</v>
      </c>
      <c r="N125" s="122">
        <f t="shared" si="45"/>
        <v>8554.8763538140047</v>
      </c>
      <c r="O125" s="122">
        <f t="shared" si="45"/>
        <v>10068.220251670396</v>
      </c>
      <c r="P125" s="122">
        <f t="shared" si="45"/>
        <v>7571.8920768868693</v>
      </c>
      <c r="Q125" s="122">
        <f t="shared" si="45"/>
        <v>6740.2453899196798</v>
      </c>
      <c r="R125" s="122">
        <f t="shared" ref="R125:V125" si="46">SUM(R126:R127)</f>
        <v>8081.8656329392106</v>
      </c>
      <c r="S125" s="122">
        <f t="shared" si="46"/>
        <v>8569.608383635572</v>
      </c>
      <c r="T125" s="122">
        <f t="shared" si="46"/>
        <v>7849.3178826992635</v>
      </c>
      <c r="U125" s="122">
        <f t="shared" si="46"/>
        <v>6482.8419409865865</v>
      </c>
      <c r="V125" s="122">
        <f t="shared" si="46"/>
        <v>6924.519718457519</v>
      </c>
      <c r="W125" s="122">
        <f t="shared" ref="W125" si="47">SUM(W126:W127)</f>
        <v>9279.0104692646291</v>
      </c>
      <c r="DA125" s="130" t="s">
        <v>4207</v>
      </c>
    </row>
    <row r="126" spans="1:105" ht="12" customHeight="1" x14ac:dyDescent="0.25">
      <c r="A126" s="97" t="s">
        <v>203</v>
      </c>
      <c r="B126" s="98"/>
      <c r="C126" s="98">
        <v>11472.77656415765</v>
      </c>
      <c r="D126" s="98">
        <v>9503.7980482232542</v>
      </c>
      <c r="E126" s="98">
        <v>11198.88347211885</v>
      </c>
      <c r="F126" s="98">
        <v>11337.979932102131</v>
      </c>
      <c r="G126" s="98">
        <v>0</v>
      </c>
      <c r="H126" s="98">
        <v>8908.5297711057028</v>
      </c>
      <c r="I126" s="98">
        <v>9164.7656634517261</v>
      </c>
      <c r="J126" s="98">
        <v>8757.8312363717578</v>
      </c>
      <c r="K126" s="98">
        <v>8568.1206372210763</v>
      </c>
      <c r="L126" s="98">
        <v>10261.212415325095</v>
      </c>
      <c r="M126" s="98">
        <v>8643.2938393058485</v>
      </c>
      <c r="N126" s="98">
        <v>8519.4692773639017</v>
      </c>
      <c r="O126" s="98">
        <v>10026.944032603988</v>
      </c>
      <c r="P126" s="98">
        <v>7541.1059492596678</v>
      </c>
      <c r="Q126" s="98">
        <v>6713.0550952449985</v>
      </c>
      <c r="R126" s="98">
        <v>8049.4507855717993</v>
      </c>
      <c r="S126" s="98">
        <v>8535.4046221101016</v>
      </c>
      <c r="T126" s="98">
        <v>7818.1127002202757</v>
      </c>
      <c r="U126" s="98">
        <v>6457.145591833073</v>
      </c>
      <c r="V126" s="98">
        <v>6897.129375110675</v>
      </c>
      <c r="W126" s="98">
        <v>9242.3429222558734</v>
      </c>
      <c r="DA126" s="63" t="s">
        <v>4208</v>
      </c>
    </row>
    <row r="127" spans="1:105" ht="12" customHeight="1" x14ac:dyDescent="0.25">
      <c r="A127" s="97" t="s">
        <v>53</v>
      </c>
      <c r="B127" s="98"/>
      <c r="C127" s="98">
        <v>63.932820919492876</v>
      </c>
      <c r="D127" s="98">
        <v>51.288181138393625</v>
      </c>
      <c r="E127" s="98">
        <v>58.975784075023959</v>
      </c>
      <c r="F127" s="98">
        <v>57.821038256533924</v>
      </c>
      <c r="G127" s="98">
        <v>0</v>
      </c>
      <c r="H127" s="98">
        <v>40.296014326300089</v>
      </c>
      <c r="I127" s="98">
        <v>40.005828751178591</v>
      </c>
      <c r="J127" s="98">
        <v>37.749442921450466</v>
      </c>
      <c r="K127" s="98">
        <v>36.594693162691243</v>
      </c>
      <c r="L127" s="98">
        <v>43.484410543988183</v>
      </c>
      <c r="M127" s="98">
        <v>36.260557593649892</v>
      </c>
      <c r="N127" s="98">
        <v>35.407076450102871</v>
      </c>
      <c r="O127" s="98">
        <v>41.276219066409325</v>
      </c>
      <c r="P127" s="98">
        <v>30.786127627201246</v>
      </c>
      <c r="Q127" s="98">
        <v>27.1902946746815</v>
      </c>
      <c r="R127" s="98">
        <v>32.414847367411127</v>
      </c>
      <c r="S127" s="98">
        <v>34.203761525470995</v>
      </c>
      <c r="T127" s="98">
        <v>31.205182478987442</v>
      </c>
      <c r="U127" s="98">
        <v>25.69634915351374</v>
      </c>
      <c r="V127" s="98">
        <v>27.390343346844155</v>
      </c>
      <c r="W127" s="98">
        <v>36.667547008755719</v>
      </c>
      <c r="DA127" s="63" t="s">
        <v>4209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4.1329578197164425</v>
      </c>
      <c r="D128" s="122">
        <f t="shared" si="48"/>
        <v>2.490469030870444</v>
      </c>
      <c r="E128" s="122">
        <f t="shared" si="48"/>
        <v>6.8722603009742862</v>
      </c>
      <c r="F128" s="122">
        <f t="shared" si="48"/>
        <v>5.1989811146518026</v>
      </c>
      <c r="G128" s="122">
        <f t="shared" si="48"/>
        <v>0</v>
      </c>
      <c r="H128" s="122">
        <f t="shared" si="48"/>
        <v>6.1674834720543084</v>
      </c>
      <c r="I128" s="122">
        <f t="shared" si="48"/>
        <v>6.4725988902189444</v>
      </c>
      <c r="J128" s="122">
        <f t="shared" si="48"/>
        <v>4.4973968472780514</v>
      </c>
      <c r="K128" s="122">
        <f t="shared" si="48"/>
        <v>3.0451145625898355</v>
      </c>
      <c r="L128" s="122">
        <f t="shared" si="48"/>
        <v>5.1525160275467377</v>
      </c>
      <c r="M128" s="122">
        <f t="shared" si="48"/>
        <v>4.4629891502339882</v>
      </c>
      <c r="N128" s="122">
        <f t="shared" si="48"/>
        <v>3.0414613141263209</v>
      </c>
      <c r="O128" s="122">
        <f t="shared" si="48"/>
        <v>6.4919849221604817</v>
      </c>
      <c r="P128" s="122">
        <f t="shared" si="48"/>
        <v>1.757662758842206</v>
      </c>
      <c r="Q128" s="122">
        <f t="shared" si="48"/>
        <v>2.7356423808160764</v>
      </c>
      <c r="R128" s="122">
        <f t="shared" si="48"/>
        <v>3.546550358468501</v>
      </c>
      <c r="S128" s="122">
        <f t="shared" si="48"/>
        <v>8.6754329435990041</v>
      </c>
      <c r="T128" s="122">
        <f t="shared" si="48"/>
        <v>5.5195069562487449</v>
      </c>
      <c r="U128" s="122">
        <f t="shared" si="48"/>
        <v>8.7138797881123473</v>
      </c>
      <c r="V128" s="122">
        <f t="shared" si="48"/>
        <v>11.096042124950149</v>
      </c>
      <c r="W128" s="122">
        <f t="shared" si="48"/>
        <v>9.4361436208612375</v>
      </c>
      <c r="DA128" s="130" t="s">
        <v>4210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4.1329578197164425</v>
      </c>
      <c r="D129" s="98">
        <f>IF(RES_hhdet_in_tes!D129=0,0,RES_hhdet_in_tes!D129*1000*11630/RES_hhdet_in_new!D126)</f>
        <v>2.490469030870444</v>
      </c>
      <c r="E129" s="98">
        <f>IF(RES_hhdet_in_tes!E129=0,0,RES_hhdet_in_tes!E129*1000*11630/RES_hhdet_in_new!E126)</f>
        <v>6.8722603009742862</v>
      </c>
      <c r="F129" s="98">
        <f>IF(RES_hhdet_in_tes!F129=0,0,RES_hhdet_in_tes!F129*1000*11630/RES_hhdet_in_new!F126)</f>
        <v>5.1989811146518026</v>
      </c>
      <c r="G129" s="98">
        <f>IF(RES_hhdet_in_tes!G129=0,0,RES_hhdet_in_tes!G129*1000*11630/RES_hhdet_in_new!G126)</f>
        <v>0</v>
      </c>
      <c r="H129" s="98">
        <f>IF(RES_hhdet_in_tes!H129=0,0,RES_hhdet_in_tes!H129*1000*11630/RES_hhdet_in_new!H126)</f>
        <v>6.1674834720543084</v>
      </c>
      <c r="I129" s="98">
        <f>IF(RES_hhdet_in_tes!I129=0,0,RES_hhdet_in_tes!I129*1000*11630/RES_hhdet_in_new!I126)</f>
        <v>6.4725988902189444</v>
      </c>
      <c r="J129" s="98">
        <f>IF(RES_hhdet_in_tes!J129=0,0,RES_hhdet_in_tes!J129*1000*11630/RES_hhdet_in_new!J126)</f>
        <v>4.4973968472780514</v>
      </c>
      <c r="K129" s="98">
        <f>IF(RES_hhdet_in_tes!K129=0,0,RES_hhdet_in_tes!K129*1000*11630/RES_hhdet_in_new!K126)</f>
        <v>3.0451145625898355</v>
      </c>
      <c r="L129" s="98">
        <f>IF(RES_hhdet_in_tes!L129=0,0,RES_hhdet_in_tes!L129*1000*11630/RES_hhdet_in_new!L126)</f>
        <v>5.1525160275467377</v>
      </c>
      <c r="M129" s="98">
        <f>IF(RES_hhdet_in_tes!M129=0,0,RES_hhdet_in_tes!M129*1000*11630/RES_hhdet_in_new!M126)</f>
        <v>4.4629891502339882</v>
      </c>
      <c r="N129" s="98">
        <f>IF(RES_hhdet_in_tes!N129=0,0,RES_hhdet_in_tes!N129*1000*11630/RES_hhdet_in_new!N126)</f>
        <v>3.0414613141263209</v>
      </c>
      <c r="O129" s="98">
        <f>IF(RES_hhdet_in_tes!O129=0,0,RES_hhdet_in_tes!O129*1000*11630/RES_hhdet_in_new!O126)</f>
        <v>6.4919849221604817</v>
      </c>
      <c r="P129" s="98">
        <f>IF(RES_hhdet_in_tes!P129=0,0,RES_hhdet_in_tes!P129*1000*11630/RES_hhdet_in_new!P126)</f>
        <v>1.757662758842206</v>
      </c>
      <c r="Q129" s="98">
        <f>IF(RES_hhdet_in_tes!Q129=0,0,RES_hhdet_in_tes!Q129*1000*11630/RES_hhdet_in_new!Q126)</f>
        <v>2.7356423808160764</v>
      </c>
      <c r="R129" s="98">
        <f>IF(RES_hhdet_in_tes!R129=0,0,RES_hhdet_in_tes!R129*1000*11630/RES_hhdet_in_new!R126)</f>
        <v>3.546550358468501</v>
      </c>
      <c r="S129" s="98">
        <f>IF(RES_hhdet_in_tes!S129=0,0,RES_hhdet_in_tes!S129*1000*11630/RES_hhdet_in_new!S126)</f>
        <v>8.6754329435990041</v>
      </c>
      <c r="T129" s="98">
        <f>IF(RES_hhdet_in_tes!T129=0,0,RES_hhdet_in_tes!T129*1000*11630/RES_hhdet_in_new!T126)</f>
        <v>5.5195069562487449</v>
      </c>
      <c r="U129" s="98">
        <f>IF(RES_hhdet_in_tes!U129=0,0,RES_hhdet_in_tes!U129*1000*11630/RES_hhdet_in_new!U126)</f>
        <v>8.7138797881123473</v>
      </c>
      <c r="V129" s="98">
        <f>IF(RES_hhdet_in_tes!V129=0,0,RES_hhdet_in_tes!V129*1000*11630/RES_hhdet_in_new!V126)</f>
        <v>11.096042124950149</v>
      </c>
      <c r="W129" s="98">
        <f>IF(RES_hhdet_in_tes!W129=0,0,RES_hhdet_in_tes!W129*1000*11630/RES_hhdet_in_new!W126)</f>
        <v>9.4361436208612375</v>
      </c>
      <c r="DA129" s="63" t="s">
        <v>4211</v>
      </c>
    </row>
    <row r="130" spans="1:105" ht="12" customHeight="1" x14ac:dyDescent="0.25">
      <c r="A130" s="121" t="s">
        <v>55</v>
      </c>
      <c r="B130" s="122"/>
      <c r="C130" s="122">
        <v>1904.099223112499</v>
      </c>
      <c r="D130" s="122">
        <v>1932.1250780094852</v>
      </c>
      <c r="E130" s="122">
        <v>2018.9966908025176</v>
      </c>
      <c r="F130" s="122">
        <v>2176.0094456697684</v>
      </c>
      <c r="G130" s="122">
        <v>0</v>
      </c>
      <c r="H130" s="122">
        <v>1877.3565377764339</v>
      </c>
      <c r="I130" s="122">
        <v>1986.1515212753043</v>
      </c>
      <c r="J130" s="122">
        <v>1974.3808279203126</v>
      </c>
      <c r="K130" s="122">
        <v>2108.2460753567475</v>
      </c>
      <c r="L130" s="122">
        <v>2123.2377946250845</v>
      </c>
      <c r="M130" s="122">
        <v>2165.8739092889205</v>
      </c>
      <c r="N130" s="122">
        <v>2214.4437062521465</v>
      </c>
      <c r="O130" s="122">
        <v>2136.8018107940461</v>
      </c>
      <c r="P130" s="122">
        <v>2246.4525979072314</v>
      </c>
      <c r="Q130" s="122">
        <v>2191.7546950653991</v>
      </c>
      <c r="R130" s="122">
        <v>2178.1861207596489</v>
      </c>
      <c r="S130" s="122">
        <v>2088.4306773153999</v>
      </c>
      <c r="T130" s="122">
        <v>1995.3053061516064</v>
      </c>
      <c r="U130" s="122">
        <v>1980.4334155663289</v>
      </c>
      <c r="V130" s="122">
        <v>1954.3273020279732</v>
      </c>
      <c r="W130" s="122">
        <v>2380.1296835538178</v>
      </c>
      <c r="DA130" s="130" t="s">
        <v>4212</v>
      </c>
    </row>
    <row r="131" spans="1:105" ht="12" customHeight="1" x14ac:dyDescent="0.25">
      <c r="A131" s="97" t="s">
        <v>128</v>
      </c>
      <c r="B131" s="98"/>
      <c r="C131" s="98">
        <v>1906.2198119457789</v>
      </c>
      <c r="D131" s="98">
        <v>1920.9518371172494</v>
      </c>
      <c r="E131" s="98">
        <v>2026.4172264362896</v>
      </c>
      <c r="F131" s="98">
        <v>2243.9258316956384</v>
      </c>
      <c r="G131" s="98">
        <v>0</v>
      </c>
      <c r="H131" s="98">
        <v>1769.4790946600167</v>
      </c>
      <c r="I131" s="98">
        <v>1993.8045992327868</v>
      </c>
      <c r="J131" s="98">
        <v>1979.308148207512</v>
      </c>
      <c r="K131" s="98">
        <v>2101.7424342165878</v>
      </c>
      <c r="L131" s="98">
        <v>2106.195596687036</v>
      </c>
      <c r="M131" s="98">
        <v>2179.847924596977</v>
      </c>
      <c r="N131" s="98">
        <v>2222.2966564212811</v>
      </c>
      <c r="O131" s="98">
        <v>2097.0267827495454</v>
      </c>
      <c r="P131" s="98">
        <v>2264.5835708883055</v>
      </c>
      <c r="Q131" s="98">
        <v>2199.5516449224119</v>
      </c>
      <c r="R131" s="98">
        <v>2186.5389392613492</v>
      </c>
      <c r="S131" s="98">
        <v>2081.3493359761414</v>
      </c>
      <c r="T131" s="98">
        <v>1988.367374698701</v>
      </c>
      <c r="U131" s="98">
        <v>1948.8916402178882</v>
      </c>
      <c r="V131" s="98">
        <v>1950.1694665111315</v>
      </c>
      <c r="W131" s="98">
        <v>2380.1067575551629</v>
      </c>
      <c r="DA131" s="63" t="s">
        <v>4213</v>
      </c>
    </row>
    <row r="132" spans="1:105" ht="12" customHeight="1" x14ac:dyDescent="0.25">
      <c r="A132" s="97" t="s">
        <v>127</v>
      </c>
      <c r="B132" s="98"/>
      <c r="C132" s="98">
        <v>1906.2470124159465</v>
      </c>
      <c r="D132" s="98">
        <v>1920.9080051346623</v>
      </c>
      <c r="E132" s="98">
        <v>2026.6600954288226</v>
      </c>
      <c r="F132" s="98">
        <v>2244.6539051659483</v>
      </c>
      <c r="G132" s="98">
        <v>0</v>
      </c>
      <c r="H132" s="98">
        <v>1770.396348146624</v>
      </c>
      <c r="I132" s="98">
        <v>1995.205551113107</v>
      </c>
      <c r="J132" s="98">
        <v>1980.4263531583929</v>
      </c>
      <c r="K132" s="98">
        <v>2103.7712088469361</v>
      </c>
      <c r="L132" s="98">
        <v>2107.8535291935577</v>
      </c>
      <c r="M132" s="98">
        <v>2180.9934988779005</v>
      </c>
      <c r="N132" s="98">
        <v>2222.6203901242966</v>
      </c>
      <c r="O132" s="98">
        <v>2096.416831885263</v>
      </c>
      <c r="P132" s="98">
        <v>2265.4464572917327</v>
      </c>
      <c r="Q132" s="98">
        <v>2199.9682396881012</v>
      </c>
      <c r="R132" s="98">
        <v>2186.3241256257747</v>
      </c>
      <c r="S132" s="98">
        <v>2080.4854846495482</v>
      </c>
      <c r="T132" s="98">
        <v>1987.2657923880279</v>
      </c>
      <c r="U132" s="98">
        <v>1947.8459385684928</v>
      </c>
      <c r="V132" s="98">
        <v>1950.1050823136698</v>
      </c>
      <c r="W132" s="98">
        <v>2382.2370654828865</v>
      </c>
      <c r="DA132" s="63" t="s">
        <v>4214</v>
      </c>
    </row>
    <row r="133" spans="1:105" ht="12" customHeight="1" x14ac:dyDescent="0.25">
      <c r="A133" s="100" t="s">
        <v>203</v>
      </c>
      <c r="B133" s="101"/>
      <c r="C133" s="101">
        <v>710.7380681567505</v>
      </c>
      <c r="D133" s="101">
        <v>717.9327424005844</v>
      </c>
      <c r="E133" s="101">
        <v>751.64081411987002</v>
      </c>
      <c r="F133" s="101">
        <v>832.90144548497346</v>
      </c>
      <c r="G133" s="101">
        <v>0</v>
      </c>
      <c r="H133" s="101">
        <v>543.26695368379353</v>
      </c>
      <c r="I133" s="101">
        <v>648.83581349834344</v>
      </c>
      <c r="J133" s="101">
        <v>700.17099308755701</v>
      </c>
      <c r="K133" s="101">
        <v>760.45528944873297</v>
      </c>
      <c r="L133" s="101">
        <v>670.40487033545003</v>
      </c>
      <c r="M133" s="101">
        <v>761.09291457792165</v>
      </c>
      <c r="N133" s="101">
        <v>761.80110127709872</v>
      </c>
      <c r="O133" s="101">
        <v>612.28514171415975</v>
      </c>
      <c r="P133" s="101">
        <v>676.73883817705598</v>
      </c>
      <c r="Q133" s="101">
        <v>516.2120614264843</v>
      </c>
      <c r="R133" s="101">
        <v>462.66161871980057</v>
      </c>
      <c r="S133" s="101">
        <v>520.68103437199022</v>
      </c>
      <c r="T133" s="101">
        <v>572.12782124632315</v>
      </c>
      <c r="U133" s="101">
        <v>577.25079492633301</v>
      </c>
      <c r="V133" s="101">
        <v>596.81267305594736</v>
      </c>
      <c r="W133" s="101">
        <v>768.99109223773314</v>
      </c>
      <c r="DA133" s="131" t="s">
        <v>4215</v>
      </c>
    </row>
    <row r="134" spans="1:105" ht="12" customHeight="1" x14ac:dyDescent="0.25">
      <c r="A134" s="103" t="s">
        <v>52</v>
      </c>
      <c r="B134" s="104"/>
      <c r="C134" s="104">
        <v>1195.5089442591961</v>
      </c>
      <c r="D134" s="104">
        <v>1202.9752627340781</v>
      </c>
      <c r="E134" s="104">
        <v>1275.0192813089527</v>
      </c>
      <c r="F134" s="104">
        <v>1411.7524596809751</v>
      </c>
      <c r="G134" s="104">
        <v>0</v>
      </c>
      <c r="H134" s="104">
        <v>1227.1293944628305</v>
      </c>
      <c r="I134" s="104">
        <v>1346.3697376147638</v>
      </c>
      <c r="J134" s="104">
        <v>1280.2553600708356</v>
      </c>
      <c r="K134" s="104">
        <v>1343.3159193982031</v>
      </c>
      <c r="L134" s="104">
        <v>1437.4486588581074</v>
      </c>
      <c r="M134" s="104">
        <v>1419.9005842999791</v>
      </c>
      <c r="N134" s="104">
        <v>1460.8192888471979</v>
      </c>
      <c r="O134" s="104">
        <v>1484.1316901711034</v>
      </c>
      <c r="P134" s="104">
        <v>1588.7076191146768</v>
      </c>
      <c r="Q134" s="104">
        <v>1683.7561782616167</v>
      </c>
      <c r="R134" s="104">
        <v>1723.6625069059744</v>
      </c>
      <c r="S134" s="104">
        <v>1559.8044502775579</v>
      </c>
      <c r="T134" s="104">
        <v>1415.1379711417046</v>
      </c>
      <c r="U134" s="104">
        <v>1370.5951436421597</v>
      </c>
      <c r="V134" s="104">
        <v>1353.2924092577223</v>
      </c>
      <c r="W134" s="104">
        <v>1613.2459732451532</v>
      </c>
      <c r="DA134" s="132" t="s">
        <v>4216</v>
      </c>
    </row>
    <row r="135" spans="1:105" ht="12" customHeight="1" x14ac:dyDescent="0.25">
      <c r="A135" s="106" t="s">
        <v>122</v>
      </c>
      <c r="B135" s="101"/>
      <c r="C135" s="101">
        <v>1897.3491026323973</v>
      </c>
      <c r="D135" s="101">
        <v>1972.594572672911</v>
      </c>
      <c r="E135" s="101">
        <v>1994.002416211777</v>
      </c>
      <c r="F135" s="101">
        <v>2004.0746787806977</v>
      </c>
      <c r="G135" s="101">
        <v>0</v>
      </c>
      <c r="H135" s="101">
        <v>1944.163402155579</v>
      </c>
      <c r="I135" s="101">
        <v>1956.3813444714469</v>
      </c>
      <c r="J135" s="101">
        <v>1949.4727071627067</v>
      </c>
      <c r="K135" s="101">
        <v>2130.0010616805293</v>
      </c>
      <c r="L135" s="101">
        <v>2180.9279561851799</v>
      </c>
      <c r="M135" s="101">
        <v>2127.9158018437965</v>
      </c>
      <c r="N135" s="101">
        <v>2195.1628711649932</v>
      </c>
      <c r="O135" s="101">
        <v>2218.2180524973664</v>
      </c>
      <c r="P135" s="101">
        <v>2180.1454900394583</v>
      </c>
      <c r="Q135" s="101">
        <v>2172.4045351396871</v>
      </c>
      <c r="R135" s="101">
        <v>2161.224046213511</v>
      </c>
      <c r="S135" s="101">
        <v>2092.5559447354258</v>
      </c>
      <c r="T135" s="101">
        <v>2000.9780473436902</v>
      </c>
      <c r="U135" s="101">
        <v>2050.3923560747612</v>
      </c>
      <c r="V135" s="101">
        <v>2009.0946331905795</v>
      </c>
      <c r="W135" s="101">
        <v>0</v>
      </c>
      <c r="DA135" s="131" t="s">
        <v>4217</v>
      </c>
    </row>
    <row r="136" spans="1:105" ht="12" customHeight="1" x14ac:dyDescent="0.25">
      <c r="A136" s="107" t="s">
        <v>121</v>
      </c>
      <c r="B136" s="104"/>
      <c r="C136" s="104">
        <v>1897.4335053184191</v>
      </c>
      <c r="D136" s="104">
        <v>1972.6244915569218</v>
      </c>
      <c r="E136" s="104">
        <v>1994.4440328019109</v>
      </c>
      <c r="F136" s="104">
        <v>2004.9742354603823</v>
      </c>
      <c r="G136" s="104">
        <v>0</v>
      </c>
      <c r="H136" s="104">
        <v>1945.4776331291478</v>
      </c>
      <c r="I136" s="104">
        <v>1956.9376040300688</v>
      </c>
      <c r="J136" s="104">
        <v>1949.9609869998055</v>
      </c>
      <c r="K136" s="104">
        <v>2131.4913035707186</v>
      </c>
      <c r="L136" s="104">
        <v>2181.7501052416173</v>
      </c>
      <c r="M136" s="104">
        <v>2128.1114442081789</v>
      </c>
      <c r="N136" s="104">
        <v>2194.9802552916613</v>
      </c>
      <c r="O136" s="104">
        <v>2217.5982882218655</v>
      </c>
      <c r="P136" s="104">
        <v>2177.6360061987848</v>
      </c>
      <c r="Q136" s="104">
        <v>2168.1549598548963</v>
      </c>
      <c r="R136" s="104">
        <v>2158.3056893679377</v>
      </c>
      <c r="S136" s="104">
        <v>2093.6593496913715</v>
      </c>
      <c r="T136" s="104">
        <v>2000.7542674037093</v>
      </c>
      <c r="U136" s="104">
        <v>2050.2841166980802</v>
      </c>
      <c r="V136" s="104">
        <v>2008.9689495305372</v>
      </c>
      <c r="W136" s="104">
        <v>0</v>
      </c>
      <c r="DA136" s="132" t="s">
        <v>4218</v>
      </c>
    </row>
    <row r="137" spans="1:105" ht="12" customHeight="1" x14ac:dyDescent="0.25">
      <c r="A137" s="108" t="s">
        <v>53</v>
      </c>
      <c r="B137" s="98"/>
      <c r="C137" s="98">
        <v>707.41696207867938</v>
      </c>
      <c r="D137" s="98">
        <v>737.65331345535549</v>
      </c>
      <c r="E137" s="98">
        <v>739.44391598089283</v>
      </c>
      <c r="F137" s="98">
        <v>741.95055456103478</v>
      </c>
      <c r="G137" s="98">
        <v>0</v>
      </c>
      <c r="H137" s="98">
        <v>599.31774664924433</v>
      </c>
      <c r="I137" s="98">
        <v>635.73200951049091</v>
      </c>
      <c r="J137" s="98">
        <v>688.79216089993952</v>
      </c>
      <c r="K137" s="98">
        <v>771.46451030400056</v>
      </c>
      <c r="L137" s="98">
        <v>696.31683973751854</v>
      </c>
      <c r="M137" s="98">
        <v>740.21181688768388</v>
      </c>
      <c r="N137" s="98">
        <v>751.59988869265112</v>
      </c>
      <c r="O137" s="98">
        <v>651.64024720002635</v>
      </c>
      <c r="P137" s="98">
        <v>646.9732615870995</v>
      </c>
      <c r="Q137" s="98">
        <v>508.01529441734147</v>
      </c>
      <c r="R137" s="98">
        <v>456.59658440100156</v>
      </c>
      <c r="S137" s="98">
        <v>523.82361118855374</v>
      </c>
      <c r="T137" s="98">
        <v>576.32497456217379</v>
      </c>
      <c r="U137" s="98">
        <v>610.21001887752027</v>
      </c>
      <c r="V137" s="98">
        <v>615.64299518281587</v>
      </c>
      <c r="W137" s="98">
        <v>0</v>
      </c>
      <c r="DA137" s="63" t="s">
        <v>4219</v>
      </c>
    </row>
    <row r="138" spans="1:105" ht="12" customHeight="1" x14ac:dyDescent="0.25">
      <c r="A138" s="108" t="s">
        <v>52</v>
      </c>
      <c r="B138" s="98"/>
      <c r="C138" s="98">
        <v>1190.0165432397398</v>
      </c>
      <c r="D138" s="98">
        <v>1234.9711781015665</v>
      </c>
      <c r="E138" s="98">
        <v>1255.0001168210181</v>
      </c>
      <c r="F138" s="98">
        <v>1263.0236808993475</v>
      </c>
      <c r="G138" s="98">
        <v>0</v>
      </c>
      <c r="H138" s="98">
        <v>1346.1598864799039</v>
      </c>
      <c r="I138" s="98">
        <v>1321.2055945195777</v>
      </c>
      <c r="J138" s="98">
        <v>1261.1688260998658</v>
      </c>
      <c r="K138" s="98">
        <v>1360.0267932667184</v>
      </c>
      <c r="L138" s="98">
        <v>1485.4332655040987</v>
      </c>
      <c r="M138" s="98">
        <v>1387.899627320495</v>
      </c>
      <c r="N138" s="98">
        <v>1443.3803665990101</v>
      </c>
      <c r="O138" s="98">
        <v>1565.9580410218393</v>
      </c>
      <c r="P138" s="98">
        <v>1530.6627446116856</v>
      </c>
      <c r="Q138" s="98">
        <v>1660.1396654375551</v>
      </c>
      <c r="R138" s="98">
        <v>1701.7091049669357</v>
      </c>
      <c r="S138" s="98">
        <v>1569.835738502818</v>
      </c>
      <c r="T138" s="98">
        <v>1424.4292928415357</v>
      </c>
      <c r="U138" s="98">
        <v>1440.0740978205599</v>
      </c>
      <c r="V138" s="98">
        <v>1393.3259543477213</v>
      </c>
      <c r="W138" s="98">
        <v>0</v>
      </c>
      <c r="DA138" s="63" t="s">
        <v>4220</v>
      </c>
    </row>
    <row r="139" spans="1:105" ht="12" customHeight="1" x14ac:dyDescent="0.25">
      <c r="A139" s="121" t="s">
        <v>54</v>
      </c>
      <c r="B139" s="122"/>
      <c r="C139" s="122">
        <v>317.5397267034831</v>
      </c>
      <c r="D139" s="122">
        <v>333.00804069649223</v>
      </c>
      <c r="E139" s="122">
        <v>332.6423350344761</v>
      </c>
      <c r="F139" s="122">
        <v>354.48832939212502</v>
      </c>
      <c r="G139" s="122">
        <v>0</v>
      </c>
      <c r="H139" s="122">
        <v>335.55096021958934</v>
      </c>
      <c r="I139" s="122">
        <v>293.17200312273832</v>
      </c>
      <c r="J139" s="122">
        <v>317.43957108293506</v>
      </c>
      <c r="K139" s="122">
        <v>401.36560471720577</v>
      </c>
      <c r="L139" s="122">
        <v>406.20515585907486</v>
      </c>
      <c r="M139" s="122">
        <v>401.12153047434612</v>
      </c>
      <c r="N139" s="122">
        <v>413.21262664003109</v>
      </c>
      <c r="O139" s="122">
        <v>404.0894499157169</v>
      </c>
      <c r="P139" s="122">
        <v>421.67482777587475</v>
      </c>
      <c r="Q139" s="122">
        <v>406.30000721457111</v>
      </c>
      <c r="R139" s="122">
        <v>416.15129517947707</v>
      </c>
      <c r="S139" s="122">
        <v>417.94574448061599</v>
      </c>
      <c r="T139" s="122">
        <v>414.48899912362589</v>
      </c>
      <c r="U139" s="122">
        <v>425.09234045098185</v>
      </c>
      <c r="V139" s="122">
        <v>418.57052664629748</v>
      </c>
      <c r="W139" s="122">
        <v>476.80005190987015</v>
      </c>
      <c r="DA139" s="130" t="s">
        <v>4221</v>
      </c>
    </row>
    <row r="140" spans="1:105" ht="12" customHeight="1" x14ac:dyDescent="0.25">
      <c r="A140" s="97" t="s">
        <v>50</v>
      </c>
      <c r="B140" s="98"/>
      <c r="C140" s="98">
        <v>319.42302120849178</v>
      </c>
      <c r="D140" s="98">
        <v>337.20185184529242</v>
      </c>
      <c r="E140" s="98">
        <v>323.24690734955288</v>
      </c>
      <c r="F140" s="98">
        <v>351.69635837048156</v>
      </c>
      <c r="G140" s="98">
        <v>0</v>
      </c>
      <c r="H140" s="98">
        <v>337.12086337702442</v>
      </c>
      <c r="I140" s="98">
        <v>294.28297513852573</v>
      </c>
      <c r="J140" s="98">
        <v>314.68253105024559</v>
      </c>
      <c r="K140" s="98">
        <v>408.55536626981848</v>
      </c>
      <c r="L140" s="98">
        <v>439.41439935631956</v>
      </c>
      <c r="M140" s="98">
        <v>406.57143222936003</v>
      </c>
      <c r="N140" s="98">
        <v>345.95211254360191</v>
      </c>
      <c r="O140" s="98">
        <v>346.43094385398763</v>
      </c>
      <c r="P140" s="98">
        <v>387.45080697744299</v>
      </c>
      <c r="Q140" s="98">
        <v>428.39534862007059</v>
      </c>
      <c r="R140" s="98">
        <v>452.15586739042953</v>
      </c>
      <c r="S140" s="98">
        <v>434.9963163848783</v>
      </c>
      <c r="T140" s="98">
        <v>404.55360148322899</v>
      </c>
      <c r="U140" s="98">
        <v>414.53060047077685</v>
      </c>
      <c r="V140" s="98">
        <v>401.8369883211181</v>
      </c>
      <c r="W140" s="98">
        <v>507.0881598714563</v>
      </c>
      <c r="DA140" s="63" t="s">
        <v>4222</v>
      </c>
    </row>
    <row r="141" spans="1:105" ht="12" customHeight="1" x14ac:dyDescent="0.25">
      <c r="A141" s="109" t="s">
        <v>120</v>
      </c>
      <c r="B141" s="33"/>
      <c r="C141" s="33">
        <v>317.52941755217432</v>
      </c>
      <c r="D141" s="33">
        <v>332.99028846713662</v>
      </c>
      <c r="E141" s="33">
        <v>332.68506492476916</v>
      </c>
      <c r="F141" s="33">
        <v>354.50490298421533</v>
      </c>
      <c r="G141" s="33">
        <v>0</v>
      </c>
      <c r="H141" s="33">
        <v>335.54275770262569</v>
      </c>
      <c r="I141" s="33">
        <v>293.16808692334621</v>
      </c>
      <c r="J141" s="33">
        <v>317.44667327487673</v>
      </c>
      <c r="K141" s="33">
        <v>401.34592807916908</v>
      </c>
      <c r="L141" s="33">
        <v>406.14904652674119</v>
      </c>
      <c r="M141" s="33">
        <v>401.11764324056935</v>
      </c>
      <c r="N141" s="33">
        <v>413.27603437912359</v>
      </c>
      <c r="O141" s="33">
        <v>404.22396834942634</v>
      </c>
      <c r="P141" s="33">
        <v>421.79450015444922</v>
      </c>
      <c r="Q141" s="33">
        <v>406.20041135518193</v>
      </c>
      <c r="R141" s="33">
        <v>416.02828996588983</v>
      </c>
      <c r="S141" s="33">
        <v>417.90883404233858</v>
      </c>
      <c r="T141" s="33">
        <v>414.49939315803448</v>
      </c>
      <c r="U141" s="33">
        <v>425.10742711149845</v>
      </c>
      <c r="V141" s="33">
        <v>418.60777277218182</v>
      </c>
      <c r="W141" s="33">
        <v>476.6794850883</v>
      </c>
      <c r="DA141" s="60" t="s">
        <v>4223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13110.897248899508</v>
      </c>
      <c r="D143" s="117">
        <f t="shared" si="49"/>
        <v>11828.349124986415</v>
      </c>
      <c r="E143" s="117">
        <f t="shared" si="49"/>
        <v>13544.012089193151</v>
      </c>
      <c r="F143" s="117">
        <f t="shared" si="49"/>
        <v>12522.245860144043</v>
      </c>
      <c r="G143" s="117">
        <f t="shared" si="49"/>
        <v>12227.934943963368</v>
      </c>
      <c r="H143" s="117">
        <f t="shared" si="49"/>
        <v>11423.058775881667</v>
      </c>
      <c r="I143" s="117">
        <f t="shared" si="49"/>
        <v>11514.502506808067</v>
      </c>
      <c r="J143" s="117">
        <f t="shared" si="49"/>
        <v>10261.049977814846</v>
      </c>
      <c r="K143" s="117">
        <f t="shared" si="49"/>
        <v>11801.213203753738</v>
      </c>
      <c r="L143" s="117">
        <f t="shared" si="49"/>
        <v>12986.569540790331</v>
      </c>
      <c r="M143" s="117">
        <f t="shared" si="49"/>
        <v>11475.938516212227</v>
      </c>
      <c r="N143" s="117">
        <f t="shared" si="49"/>
        <v>11114.054902365313</v>
      </c>
      <c r="O143" s="117">
        <f t="shared" si="49"/>
        <v>11747.48716250747</v>
      </c>
      <c r="P143" s="117">
        <f t="shared" si="49"/>
        <v>10039.89442479802</v>
      </c>
      <c r="Q143" s="117">
        <f t="shared" si="49"/>
        <v>9785.1968964889693</v>
      </c>
      <c r="R143" s="117">
        <f t="shared" ref="R143:V143" si="50">R144+R146+R148+R157</f>
        <v>10788.126047269634</v>
      </c>
      <c r="S143" s="117">
        <f t="shared" si="50"/>
        <v>10548.522526973928</v>
      </c>
      <c r="T143" s="117">
        <f t="shared" si="50"/>
        <v>10439.159171674872</v>
      </c>
      <c r="U143" s="117">
        <f t="shared" si="50"/>
        <v>8587.922228197167</v>
      </c>
      <c r="V143" s="117">
        <f t="shared" si="50"/>
        <v>9957.7144828000855</v>
      </c>
      <c r="W143" s="117">
        <f t="shared" ref="W143" si="51">W144+W146+W148+W157</f>
        <v>12591.464296949514</v>
      </c>
      <c r="DA143" s="129" t="s">
        <v>4224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10887.614872397729</v>
      </c>
      <c r="D144" s="122">
        <f t="shared" si="52"/>
        <v>9513.4833272633423</v>
      </c>
      <c r="E144" s="122">
        <f t="shared" si="52"/>
        <v>11199.702532813961</v>
      </c>
      <c r="F144" s="122">
        <f t="shared" si="52"/>
        <v>10158.040740385039</v>
      </c>
      <c r="G144" s="122">
        <f t="shared" si="52"/>
        <v>10052.922674969021</v>
      </c>
      <c r="H144" s="122">
        <f t="shared" si="52"/>
        <v>9122.2534012615433</v>
      </c>
      <c r="I144" s="122">
        <f t="shared" si="52"/>
        <v>9241.4581614170838</v>
      </c>
      <c r="J144" s="122">
        <f t="shared" si="52"/>
        <v>7973.6149538547261</v>
      </c>
      <c r="K144" s="122">
        <f t="shared" si="52"/>
        <v>9252.0421445927204</v>
      </c>
      <c r="L144" s="122">
        <f t="shared" si="52"/>
        <v>10374.02720426435</v>
      </c>
      <c r="M144" s="122">
        <f t="shared" si="52"/>
        <v>8922.6170562075677</v>
      </c>
      <c r="N144" s="122">
        <f t="shared" si="52"/>
        <v>8478.8513934171515</v>
      </c>
      <c r="O144" s="122">
        <f t="shared" si="52"/>
        <v>9087.6229242391273</v>
      </c>
      <c r="P144" s="122">
        <f t="shared" si="52"/>
        <v>7420.6766187099811</v>
      </c>
      <c r="Q144" s="122">
        <f t="shared" si="52"/>
        <v>7179.922636321754</v>
      </c>
      <c r="R144" s="122">
        <f t="shared" si="52"/>
        <v>8187.3355444811377</v>
      </c>
      <c r="S144" s="122">
        <f t="shared" si="52"/>
        <v>8001.1305433909511</v>
      </c>
      <c r="T144" s="122">
        <f t="shared" si="52"/>
        <v>7988.2278176324362</v>
      </c>
      <c r="U144" s="122">
        <f t="shared" si="52"/>
        <v>6078.3115824929146</v>
      </c>
      <c r="V144" s="122">
        <f t="shared" si="52"/>
        <v>7495.7529858849139</v>
      </c>
      <c r="W144" s="122">
        <f t="shared" si="52"/>
        <v>9792.5913885703812</v>
      </c>
      <c r="DA144" s="130" t="s">
        <v>4225</v>
      </c>
    </row>
    <row r="145" spans="1:105" ht="12" customHeight="1" x14ac:dyDescent="0.25">
      <c r="A145" s="97" t="s">
        <v>53</v>
      </c>
      <c r="B145" s="98"/>
      <c r="C145" s="98">
        <v>10887.614872397729</v>
      </c>
      <c r="D145" s="98">
        <v>9513.4833272633423</v>
      </c>
      <c r="E145" s="98">
        <v>11199.702532813961</v>
      </c>
      <c r="F145" s="98">
        <v>10158.040740385039</v>
      </c>
      <c r="G145" s="98">
        <v>10052.922674969021</v>
      </c>
      <c r="H145" s="98">
        <v>9122.2534012615433</v>
      </c>
      <c r="I145" s="98">
        <v>9241.4581614170838</v>
      </c>
      <c r="J145" s="98">
        <v>7973.6149538547261</v>
      </c>
      <c r="K145" s="98">
        <v>9252.0421445927204</v>
      </c>
      <c r="L145" s="98">
        <v>10374.02720426435</v>
      </c>
      <c r="M145" s="98">
        <v>8922.6170562075677</v>
      </c>
      <c r="N145" s="98">
        <v>8478.8513934171515</v>
      </c>
      <c r="O145" s="98">
        <v>9087.6229242391273</v>
      </c>
      <c r="P145" s="98">
        <v>7420.6766187099811</v>
      </c>
      <c r="Q145" s="98">
        <v>7179.922636321754</v>
      </c>
      <c r="R145" s="98">
        <v>8187.3355444811377</v>
      </c>
      <c r="S145" s="98">
        <v>8001.1305433909511</v>
      </c>
      <c r="T145" s="98">
        <v>7988.2278176324362</v>
      </c>
      <c r="U145" s="98">
        <v>6078.3115824929146</v>
      </c>
      <c r="V145" s="98">
        <v>7495.7529858849139</v>
      </c>
      <c r="W145" s="98">
        <v>9792.5913885703812</v>
      </c>
      <c r="DA145" s="63" t="s">
        <v>4226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8.8481485355784599</v>
      </c>
      <c r="D146" s="122">
        <f t="shared" si="53"/>
        <v>9.6951449179489355</v>
      </c>
      <c r="E146" s="122">
        <f t="shared" si="53"/>
        <v>21.749200481286124</v>
      </c>
      <c r="F146" s="122">
        <f t="shared" si="53"/>
        <v>13.711789308339586</v>
      </c>
      <c r="G146" s="122">
        <f t="shared" si="53"/>
        <v>15.160411454453932</v>
      </c>
      <c r="H146" s="122">
        <f t="shared" si="53"/>
        <v>20.876728428989868</v>
      </c>
      <c r="I146" s="122">
        <f t="shared" si="53"/>
        <v>21.246781155949989</v>
      </c>
      <c r="J146" s="122">
        <f t="shared" si="53"/>
        <v>19.003158688258974</v>
      </c>
      <c r="K146" s="122">
        <f t="shared" si="53"/>
        <v>20.758052821921936</v>
      </c>
      <c r="L146" s="122">
        <f t="shared" si="53"/>
        <v>27.170929950801646</v>
      </c>
      <c r="M146" s="122">
        <f t="shared" si="53"/>
        <v>24.03783949007709</v>
      </c>
      <c r="N146" s="122">
        <f t="shared" si="53"/>
        <v>26.883328831574254</v>
      </c>
      <c r="O146" s="122">
        <f t="shared" si="53"/>
        <v>39.93830526228242</v>
      </c>
      <c r="P146" s="122">
        <f t="shared" si="53"/>
        <v>17.535659614878373</v>
      </c>
      <c r="Q146" s="122">
        <f t="shared" si="53"/>
        <v>27.237775978584025</v>
      </c>
      <c r="R146" s="122">
        <f t="shared" si="53"/>
        <v>25.464926641523082</v>
      </c>
      <c r="S146" s="122">
        <f t="shared" si="53"/>
        <v>36.337983346111812</v>
      </c>
      <c r="T146" s="122">
        <f t="shared" si="53"/>
        <v>35.832691518386603</v>
      </c>
      <c r="U146" s="122">
        <f t="shared" si="53"/>
        <v>34.849160017512986</v>
      </c>
      <c r="V146" s="122">
        <f t="shared" si="53"/>
        <v>35.396862661707068</v>
      </c>
      <c r="W146" s="122">
        <f t="shared" si="53"/>
        <v>38.715719267485859</v>
      </c>
      <c r="DA146" s="130" t="s">
        <v>4227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8.8481485355784599</v>
      </c>
      <c r="D147" s="98">
        <f>IF(RES_hhdet_in_tes!D147=0,0,RES_hhdet_in_tes!D147*1000*11630/RES_hhdet_in_new!D145)</f>
        <v>9.6951449179489355</v>
      </c>
      <c r="E147" s="98">
        <f>IF(RES_hhdet_in_tes!E147=0,0,RES_hhdet_in_tes!E147*1000*11630/RES_hhdet_in_new!E145)</f>
        <v>21.749200481286124</v>
      </c>
      <c r="F147" s="98">
        <f>IF(RES_hhdet_in_tes!F147=0,0,RES_hhdet_in_tes!F147*1000*11630/RES_hhdet_in_new!F145)</f>
        <v>13.711789308339586</v>
      </c>
      <c r="G147" s="98">
        <f>IF(RES_hhdet_in_tes!G147=0,0,RES_hhdet_in_tes!G147*1000*11630/RES_hhdet_in_new!G145)</f>
        <v>15.160411454453932</v>
      </c>
      <c r="H147" s="98">
        <f>IF(RES_hhdet_in_tes!H147=0,0,RES_hhdet_in_tes!H147*1000*11630/RES_hhdet_in_new!H145)</f>
        <v>20.876728428989868</v>
      </c>
      <c r="I147" s="98">
        <f>IF(RES_hhdet_in_tes!I147=0,0,RES_hhdet_in_tes!I147*1000*11630/RES_hhdet_in_new!I145)</f>
        <v>21.246781155949989</v>
      </c>
      <c r="J147" s="98">
        <f>IF(RES_hhdet_in_tes!J147=0,0,RES_hhdet_in_tes!J147*1000*11630/RES_hhdet_in_new!J145)</f>
        <v>19.003158688258974</v>
      </c>
      <c r="K147" s="98">
        <f>IF(RES_hhdet_in_tes!K147=0,0,RES_hhdet_in_tes!K147*1000*11630/RES_hhdet_in_new!K145)</f>
        <v>20.758052821921936</v>
      </c>
      <c r="L147" s="98">
        <f>IF(RES_hhdet_in_tes!L147=0,0,RES_hhdet_in_tes!L147*1000*11630/RES_hhdet_in_new!L145)</f>
        <v>27.170929950801646</v>
      </c>
      <c r="M147" s="98">
        <f>IF(RES_hhdet_in_tes!M147=0,0,RES_hhdet_in_tes!M147*1000*11630/RES_hhdet_in_new!M145)</f>
        <v>24.03783949007709</v>
      </c>
      <c r="N147" s="98">
        <f>IF(RES_hhdet_in_tes!N147=0,0,RES_hhdet_in_tes!N147*1000*11630/RES_hhdet_in_new!N145)</f>
        <v>26.883328831574254</v>
      </c>
      <c r="O147" s="98">
        <f>IF(RES_hhdet_in_tes!O147=0,0,RES_hhdet_in_tes!O147*1000*11630/RES_hhdet_in_new!O145)</f>
        <v>39.93830526228242</v>
      </c>
      <c r="P147" s="98">
        <f>IF(RES_hhdet_in_tes!P147=0,0,RES_hhdet_in_tes!P147*1000*11630/RES_hhdet_in_new!P145)</f>
        <v>17.535659614878373</v>
      </c>
      <c r="Q147" s="98">
        <f>IF(RES_hhdet_in_tes!Q147=0,0,RES_hhdet_in_tes!Q147*1000*11630/RES_hhdet_in_new!Q145)</f>
        <v>27.237775978584025</v>
      </c>
      <c r="R147" s="98">
        <f>IF(RES_hhdet_in_tes!R147=0,0,RES_hhdet_in_tes!R147*1000*11630/RES_hhdet_in_new!R145)</f>
        <v>25.464926641523082</v>
      </c>
      <c r="S147" s="98">
        <f>IF(RES_hhdet_in_tes!S147=0,0,RES_hhdet_in_tes!S147*1000*11630/RES_hhdet_in_new!S145)</f>
        <v>36.337983346111812</v>
      </c>
      <c r="T147" s="98">
        <f>IF(RES_hhdet_in_tes!T147=0,0,RES_hhdet_in_tes!T147*1000*11630/RES_hhdet_in_new!T145)</f>
        <v>35.832691518386603</v>
      </c>
      <c r="U147" s="98">
        <f>IF(RES_hhdet_in_tes!U147=0,0,RES_hhdet_in_tes!U147*1000*11630/RES_hhdet_in_new!U145)</f>
        <v>34.849160017512986</v>
      </c>
      <c r="V147" s="98">
        <f>IF(RES_hhdet_in_tes!V147=0,0,RES_hhdet_in_tes!V147*1000*11630/RES_hhdet_in_new!V145)</f>
        <v>35.396862661707068</v>
      </c>
      <c r="W147" s="98">
        <f>IF(RES_hhdet_in_tes!W147=0,0,RES_hhdet_in_tes!W147*1000*11630/RES_hhdet_in_new!W145)</f>
        <v>38.715719267485859</v>
      </c>
      <c r="DA147" s="63" t="s">
        <v>4228</v>
      </c>
    </row>
    <row r="148" spans="1:105" ht="12" customHeight="1" x14ac:dyDescent="0.25">
      <c r="A148" s="121" t="s">
        <v>55</v>
      </c>
      <c r="B148" s="122"/>
      <c r="C148" s="122">
        <v>1896.8946529171692</v>
      </c>
      <c r="D148" s="122">
        <v>1972.1627872026618</v>
      </c>
      <c r="E148" s="122">
        <v>1989.9180564625424</v>
      </c>
      <c r="F148" s="122">
        <v>1996.0047440521682</v>
      </c>
      <c r="G148" s="122">
        <v>1872.1250074446491</v>
      </c>
      <c r="H148" s="122">
        <v>1944.3778871726863</v>
      </c>
      <c r="I148" s="122">
        <v>1958.6255611952856</v>
      </c>
      <c r="J148" s="122">
        <v>1950.9921440649541</v>
      </c>
      <c r="K148" s="122">
        <v>2127.0476230119648</v>
      </c>
      <c r="L148" s="122">
        <v>2179.164519834866</v>
      </c>
      <c r="M148" s="122">
        <v>2128.1621696484681</v>
      </c>
      <c r="N148" s="122">
        <v>2195.1014102017416</v>
      </c>
      <c r="O148" s="122">
        <v>2215.8373535942314</v>
      </c>
      <c r="P148" s="122">
        <v>2180.006274131099</v>
      </c>
      <c r="Q148" s="122">
        <v>2171.7357210953955</v>
      </c>
      <c r="R148" s="122">
        <v>2159.1762877726474</v>
      </c>
      <c r="S148" s="122">
        <v>2093.1073664315145</v>
      </c>
      <c r="T148" s="122">
        <v>2000.6096423968979</v>
      </c>
      <c r="U148" s="122">
        <v>2049.6696379339701</v>
      </c>
      <c r="V148" s="122">
        <v>2007.9936743420469</v>
      </c>
      <c r="W148" s="122">
        <v>2283.3572190125101</v>
      </c>
      <c r="DA148" s="130" t="s">
        <v>4229</v>
      </c>
    </row>
    <row r="149" spans="1:105" ht="12" customHeight="1" x14ac:dyDescent="0.25">
      <c r="A149" s="97" t="s">
        <v>124</v>
      </c>
      <c r="B149" s="98"/>
      <c r="C149" s="98">
        <v>1775.1507606532471</v>
      </c>
      <c r="D149" s="98">
        <v>1926.9152167561356</v>
      </c>
      <c r="E149" s="98">
        <v>1782.428982820378</v>
      </c>
      <c r="F149" s="98">
        <v>1786.2700523209742</v>
      </c>
      <c r="G149" s="98">
        <v>2059.3953216216582</v>
      </c>
      <c r="H149" s="98">
        <v>1933.2417555227166</v>
      </c>
      <c r="I149" s="98">
        <v>2064.7087170032141</v>
      </c>
      <c r="J149" s="98">
        <v>2258.8768153015012</v>
      </c>
      <c r="K149" s="98">
        <v>1814.1433413634672</v>
      </c>
      <c r="L149" s="98">
        <v>1997.7789841253848</v>
      </c>
      <c r="M149" s="98">
        <v>2163.2870199834274</v>
      </c>
      <c r="N149" s="98">
        <v>2196.847389183652</v>
      </c>
      <c r="O149" s="98">
        <v>2102.5200145652107</v>
      </c>
      <c r="P149" s="98">
        <v>2255.0125245310514</v>
      </c>
      <c r="Q149" s="98">
        <v>2314.4409579774974</v>
      </c>
      <c r="R149" s="98">
        <v>1998.9305662088652</v>
      </c>
      <c r="S149" s="98">
        <v>2086.0327524873901</v>
      </c>
      <c r="T149" s="98">
        <v>1969.0853226928041</v>
      </c>
      <c r="U149" s="98">
        <v>1991.579418709314</v>
      </c>
      <c r="V149" s="98">
        <v>1921.5490078972241</v>
      </c>
      <c r="W149" s="98">
        <v>2451.4146526498889</v>
      </c>
      <c r="DA149" s="63" t="s">
        <v>4230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1782.2591944226861</v>
      </c>
      <c r="F150" s="98">
        <v>1786.2113636934337</v>
      </c>
      <c r="G150" s="98">
        <v>2060.0680764801223</v>
      </c>
      <c r="H150" s="98">
        <v>1933.5059235514018</v>
      </c>
      <c r="I150" s="98">
        <v>2064.9934009459848</v>
      </c>
      <c r="J150" s="98">
        <v>2259.5277592736165</v>
      </c>
      <c r="K150" s="98">
        <v>0</v>
      </c>
      <c r="L150" s="98">
        <v>0</v>
      </c>
      <c r="M150" s="98">
        <v>0</v>
      </c>
      <c r="N150" s="98">
        <v>2197.9140405918361</v>
      </c>
      <c r="O150" s="98">
        <v>2104.6612465825297</v>
      </c>
      <c r="P150" s="98">
        <v>2259.1453419706909</v>
      </c>
      <c r="Q150" s="98">
        <v>2321.4681103117564</v>
      </c>
      <c r="R150" s="98">
        <v>0</v>
      </c>
      <c r="S150" s="98">
        <v>0</v>
      </c>
      <c r="T150" s="98">
        <v>1971.0528606220666</v>
      </c>
      <c r="U150" s="98">
        <v>1997.207847202503</v>
      </c>
      <c r="V150" s="98">
        <v>1929.866715811125</v>
      </c>
      <c r="W150" s="98">
        <v>2468.3185071450707</v>
      </c>
      <c r="DA150" s="63" t="s">
        <v>4231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659.62154290260969</v>
      </c>
      <c r="F151" s="101">
        <v>659.33751175846476</v>
      </c>
      <c r="G151" s="101">
        <v>764.71885277646118</v>
      </c>
      <c r="H151" s="101">
        <v>594.88577875860608</v>
      </c>
      <c r="I151" s="101">
        <v>671.51282067005081</v>
      </c>
      <c r="J151" s="101">
        <v>801.53825973752453</v>
      </c>
      <c r="K151" s="101">
        <v>0</v>
      </c>
      <c r="L151" s="101">
        <v>0</v>
      </c>
      <c r="M151" s="101">
        <v>0</v>
      </c>
      <c r="N151" s="101">
        <v>750.16174429017133</v>
      </c>
      <c r="O151" s="101">
        <v>609.806506576017</v>
      </c>
      <c r="P151" s="101">
        <v>669.21347737763278</v>
      </c>
      <c r="Q151" s="101">
        <v>540.41211143126213</v>
      </c>
      <c r="R151" s="101">
        <v>0</v>
      </c>
      <c r="S151" s="101">
        <v>0</v>
      </c>
      <c r="T151" s="101">
        <v>565.20109551329892</v>
      </c>
      <c r="U151" s="101">
        <v>583.15527482856032</v>
      </c>
      <c r="V151" s="101">
        <v>576.28424124253559</v>
      </c>
      <c r="W151" s="101">
        <v>788.47589495821262</v>
      </c>
      <c r="DA151" s="131" t="s">
        <v>4232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1122.6376515200764</v>
      </c>
      <c r="F152" s="104">
        <v>1126.873851934969</v>
      </c>
      <c r="G152" s="104">
        <v>1295.349223703661</v>
      </c>
      <c r="H152" s="104">
        <v>1338.6201447927956</v>
      </c>
      <c r="I152" s="104">
        <v>1393.4805802759336</v>
      </c>
      <c r="J152" s="104">
        <v>1457.9894995360924</v>
      </c>
      <c r="K152" s="104">
        <v>0</v>
      </c>
      <c r="L152" s="104">
        <v>0</v>
      </c>
      <c r="M152" s="104">
        <v>0</v>
      </c>
      <c r="N152" s="104">
        <v>1447.7522963016645</v>
      </c>
      <c r="O152" s="104">
        <v>1494.8547400065124</v>
      </c>
      <c r="P152" s="104">
        <v>1589.9318645930582</v>
      </c>
      <c r="Q152" s="104">
        <v>1781.0559988804944</v>
      </c>
      <c r="R152" s="104">
        <v>0</v>
      </c>
      <c r="S152" s="104">
        <v>0</v>
      </c>
      <c r="T152" s="104">
        <v>1405.8517651087682</v>
      </c>
      <c r="U152" s="104">
        <v>1414.0525723739429</v>
      </c>
      <c r="V152" s="104">
        <v>1353.5824745685893</v>
      </c>
      <c r="W152" s="104">
        <v>1679.8426121868583</v>
      </c>
      <c r="DA152" s="132" t="s">
        <v>4233</v>
      </c>
    </row>
    <row r="153" spans="1:105" ht="12" customHeight="1" x14ac:dyDescent="0.25">
      <c r="A153" s="106" t="s">
        <v>122</v>
      </c>
      <c r="B153" s="101"/>
      <c r="C153" s="101">
        <v>1897.3491026323979</v>
      </c>
      <c r="D153" s="101">
        <v>1972.594572672911</v>
      </c>
      <c r="E153" s="101">
        <v>1994.0024162117772</v>
      </c>
      <c r="F153" s="101">
        <v>2004.0746787806977</v>
      </c>
      <c r="G153" s="101">
        <v>1861.8217768361737</v>
      </c>
      <c r="H153" s="101">
        <v>1944.1634021555794</v>
      </c>
      <c r="I153" s="101">
        <v>1956.3813444714474</v>
      </c>
      <c r="J153" s="101">
        <v>1949.4727071627069</v>
      </c>
      <c r="K153" s="101">
        <v>2130.0010616805293</v>
      </c>
      <c r="L153" s="101">
        <v>2180.9279561851795</v>
      </c>
      <c r="M153" s="101">
        <v>2127.9158018437965</v>
      </c>
      <c r="N153" s="101">
        <v>2195.1628711649937</v>
      </c>
      <c r="O153" s="101">
        <v>2218.2180524973669</v>
      </c>
      <c r="P153" s="101">
        <v>2180.1454900394588</v>
      </c>
      <c r="Q153" s="101">
        <v>2172.4045351396867</v>
      </c>
      <c r="R153" s="101">
        <v>2161.2240462135114</v>
      </c>
      <c r="S153" s="101">
        <v>2092.5559447354258</v>
      </c>
      <c r="T153" s="101">
        <v>2000.9780473436902</v>
      </c>
      <c r="U153" s="101">
        <v>2050.3923560747608</v>
      </c>
      <c r="V153" s="101">
        <v>2009.0946331905795</v>
      </c>
      <c r="W153" s="101">
        <v>2281.4608234760608</v>
      </c>
      <c r="DA153" s="131" t="s">
        <v>4234</v>
      </c>
    </row>
    <row r="154" spans="1:105" ht="12" customHeight="1" x14ac:dyDescent="0.25">
      <c r="A154" s="107" t="s">
        <v>121</v>
      </c>
      <c r="B154" s="104"/>
      <c r="C154" s="104">
        <v>1897.4335053184191</v>
      </c>
      <c r="D154" s="104">
        <v>1972.6244915569221</v>
      </c>
      <c r="E154" s="104">
        <v>1994.4440328019102</v>
      </c>
      <c r="F154" s="104">
        <v>2004.9742354603818</v>
      </c>
      <c r="G154" s="104">
        <v>1863.2414105749217</v>
      </c>
      <c r="H154" s="104">
        <v>1945.4776331291475</v>
      </c>
      <c r="I154" s="104">
        <v>1956.937604030069</v>
      </c>
      <c r="J154" s="104">
        <v>1949.9609869998051</v>
      </c>
      <c r="K154" s="104">
        <v>2131.4913035707191</v>
      </c>
      <c r="L154" s="104">
        <v>2181.7501052416173</v>
      </c>
      <c r="M154" s="104">
        <v>2128.111444208178</v>
      </c>
      <c r="N154" s="104">
        <v>2194.9802552916613</v>
      </c>
      <c r="O154" s="104">
        <v>2217.5982882218655</v>
      </c>
      <c r="P154" s="104">
        <v>2177.6360061987853</v>
      </c>
      <c r="Q154" s="104">
        <v>2168.1549598548963</v>
      </c>
      <c r="R154" s="104">
        <v>2158.3056893679372</v>
      </c>
      <c r="S154" s="104">
        <v>2093.659349691372</v>
      </c>
      <c r="T154" s="104">
        <v>2000.7542674037095</v>
      </c>
      <c r="U154" s="104">
        <v>2050.2841166980797</v>
      </c>
      <c r="V154" s="104">
        <v>2008.9689495305367</v>
      </c>
      <c r="W154" s="104">
        <v>2280.7547440203716</v>
      </c>
      <c r="DA154" s="132" t="s">
        <v>4235</v>
      </c>
    </row>
    <row r="155" spans="1:105" ht="12" customHeight="1" x14ac:dyDescent="0.25">
      <c r="A155" s="108" t="s">
        <v>53</v>
      </c>
      <c r="B155" s="98"/>
      <c r="C155" s="98">
        <v>707.41696207867926</v>
      </c>
      <c r="D155" s="98">
        <v>737.6533134553556</v>
      </c>
      <c r="E155" s="98">
        <v>739.44391598089271</v>
      </c>
      <c r="F155" s="98">
        <v>741.95055456103478</v>
      </c>
      <c r="G155" s="98">
        <v>690.12322247364079</v>
      </c>
      <c r="H155" s="98">
        <v>599.31774664924421</v>
      </c>
      <c r="I155" s="98">
        <v>635.73200951049103</v>
      </c>
      <c r="J155" s="98">
        <v>688.7921608999394</v>
      </c>
      <c r="K155" s="98">
        <v>771.46451030400044</v>
      </c>
      <c r="L155" s="98">
        <v>696.31683973751876</v>
      </c>
      <c r="M155" s="98">
        <v>740.21181688768388</v>
      </c>
      <c r="N155" s="98">
        <v>751.59988869265112</v>
      </c>
      <c r="O155" s="98">
        <v>651.64024720002647</v>
      </c>
      <c r="P155" s="98">
        <v>646.97326158709973</v>
      </c>
      <c r="Q155" s="98">
        <v>508.01529441734135</v>
      </c>
      <c r="R155" s="98">
        <v>456.59658440100173</v>
      </c>
      <c r="S155" s="98">
        <v>523.82361118855374</v>
      </c>
      <c r="T155" s="98">
        <v>576.32497456217379</v>
      </c>
      <c r="U155" s="98">
        <v>610.21001887752027</v>
      </c>
      <c r="V155" s="98">
        <v>615.64299518281575</v>
      </c>
      <c r="W155" s="98">
        <v>733.17765480885248</v>
      </c>
      <c r="DA155" s="63" t="s">
        <v>4236</v>
      </c>
    </row>
    <row r="156" spans="1:105" ht="12" customHeight="1" x14ac:dyDescent="0.25">
      <c r="A156" s="108" t="s">
        <v>52</v>
      </c>
      <c r="B156" s="98"/>
      <c r="C156" s="98">
        <v>1190.0165432397396</v>
      </c>
      <c r="D156" s="98">
        <v>1234.9711781015667</v>
      </c>
      <c r="E156" s="98">
        <v>1255.0001168210179</v>
      </c>
      <c r="F156" s="98">
        <v>1263.0236808993473</v>
      </c>
      <c r="G156" s="98">
        <v>1173.118188101281</v>
      </c>
      <c r="H156" s="98">
        <v>1346.1598864799037</v>
      </c>
      <c r="I156" s="98">
        <v>1321.205594519578</v>
      </c>
      <c r="J156" s="98">
        <v>1261.1688260998658</v>
      </c>
      <c r="K156" s="98">
        <v>1360.0267932667186</v>
      </c>
      <c r="L156" s="98">
        <v>1485.433265504098</v>
      </c>
      <c r="M156" s="98">
        <v>1387.8996273204946</v>
      </c>
      <c r="N156" s="98">
        <v>1443.3803665990101</v>
      </c>
      <c r="O156" s="98">
        <v>1565.9580410218391</v>
      </c>
      <c r="P156" s="98">
        <v>1530.6627446116854</v>
      </c>
      <c r="Q156" s="98">
        <v>1660.1396654375551</v>
      </c>
      <c r="R156" s="98">
        <v>1701.7091049669357</v>
      </c>
      <c r="S156" s="98">
        <v>1569.8357385028185</v>
      </c>
      <c r="T156" s="98">
        <v>1424.4292928415355</v>
      </c>
      <c r="U156" s="98">
        <v>1440.0740978205597</v>
      </c>
      <c r="V156" s="98">
        <v>1393.3259543477211</v>
      </c>
      <c r="W156" s="98">
        <v>1547.577089211519</v>
      </c>
      <c r="DA156" s="63" t="s">
        <v>4237</v>
      </c>
    </row>
    <row r="157" spans="1:105" ht="12" customHeight="1" x14ac:dyDescent="0.25">
      <c r="A157" s="121" t="s">
        <v>54</v>
      </c>
      <c r="B157" s="122"/>
      <c r="C157" s="122">
        <v>317.53957504903036</v>
      </c>
      <c r="D157" s="122">
        <v>333.00786560246235</v>
      </c>
      <c r="E157" s="122">
        <v>332.64229943536202</v>
      </c>
      <c r="F157" s="122">
        <v>354.48858639849573</v>
      </c>
      <c r="G157" s="122">
        <v>287.72685009524446</v>
      </c>
      <c r="H157" s="122">
        <v>335.55075901844748</v>
      </c>
      <c r="I157" s="122">
        <v>293.17200303974636</v>
      </c>
      <c r="J157" s="122">
        <v>317.43972120690728</v>
      </c>
      <c r="K157" s="122">
        <v>401.36538332713144</v>
      </c>
      <c r="L157" s="122">
        <v>406.20688674031152</v>
      </c>
      <c r="M157" s="122">
        <v>401.12145086611429</v>
      </c>
      <c r="N157" s="122">
        <v>413.21876991484618</v>
      </c>
      <c r="O157" s="122">
        <v>404.08857941182958</v>
      </c>
      <c r="P157" s="122">
        <v>421.67587234206081</v>
      </c>
      <c r="Q157" s="122">
        <v>406.30076309323533</v>
      </c>
      <c r="R157" s="122">
        <v>416.14928837432728</v>
      </c>
      <c r="S157" s="122">
        <v>417.94663380535042</v>
      </c>
      <c r="T157" s="122">
        <v>414.48902012715024</v>
      </c>
      <c r="U157" s="122">
        <v>425.09184775276992</v>
      </c>
      <c r="V157" s="122">
        <v>418.57095991141716</v>
      </c>
      <c r="W157" s="122">
        <v>476.79997009913643</v>
      </c>
      <c r="DA157" s="130" t="s">
        <v>4238</v>
      </c>
    </row>
    <row r="158" spans="1:105" ht="12" customHeight="1" x14ac:dyDescent="0.25">
      <c r="A158" s="97" t="s">
        <v>50</v>
      </c>
      <c r="B158" s="98"/>
      <c r="C158" s="98">
        <v>319.42302120849183</v>
      </c>
      <c r="D158" s="98">
        <v>337.20185184529242</v>
      </c>
      <c r="E158" s="98">
        <v>323.24690734955288</v>
      </c>
      <c r="F158" s="98">
        <v>351.69635837048156</v>
      </c>
      <c r="G158" s="98">
        <v>294.38790829226457</v>
      </c>
      <c r="H158" s="98">
        <v>337.12086337702442</v>
      </c>
      <c r="I158" s="98">
        <v>294.28297513852573</v>
      </c>
      <c r="J158" s="98">
        <v>314.68253105024547</v>
      </c>
      <c r="K158" s="98">
        <v>408.55536626981848</v>
      </c>
      <c r="L158" s="98">
        <v>439.41439935631962</v>
      </c>
      <c r="M158" s="98">
        <v>406.57143222935997</v>
      </c>
      <c r="N158" s="98">
        <v>345.95211254360191</v>
      </c>
      <c r="O158" s="98">
        <v>346.43094385398757</v>
      </c>
      <c r="P158" s="98">
        <v>387.45080697744282</v>
      </c>
      <c r="Q158" s="98">
        <v>428.39534862007054</v>
      </c>
      <c r="R158" s="98">
        <v>452.15586739042948</v>
      </c>
      <c r="S158" s="98">
        <v>434.99631638487824</v>
      </c>
      <c r="T158" s="98">
        <v>404.55360148322899</v>
      </c>
      <c r="U158" s="98">
        <v>414.5306004707769</v>
      </c>
      <c r="V158" s="98">
        <v>401.83698832111816</v>
      </c>
      <c r="W158" s="98">
        <v>507.08815987145647</v>
      </c>
      <c r="DA158" s="63" t="s">
        <v>4239</v>
      </c>
    </row>
    <row r="159" spans="1:105" ht="12" customHeight="1" x14ac:dyDescent="0.25">
      <c r="A159" s="109" t="s">
        <v>120</v>
      </c>
      <c r="B159" s="33"/>
      <c r="C159" s="33">
        <v>317.52941755217427</v>
      </c>
      <c r="D159" s="33">
        <v>332.99028846713668</v>
      </c>
      <c r="E159" s="33">
        <v>332.68506492476905</v>
      </c>
      <c r="F159" s="33">
        <v>354.50490298421533</v>
      </c>
      <c r="G159" s="33">
        <v>287.68580730562553</v>
      </c>
      <c r="H159" s="33">
        <v>335.54275770262564</v>
      </c>
      <c r="I159" s="33">
        <v>293.16808692334615</v>
      </c>
      <c r="J159" s="33">
        <v>317.44667327487673</v>
      </c>
      <c r="K159" s="33">
        <v>401.34592807916891</v>
      </c>
      <c r="L159" s="33">
        <v>406.14904652674124</v>
      </c>
      <c r="M159" s="33">
        <v>401.11764324056941</v>
      </c>
      <c r="N159" s="33">
        <v>413.27603437912364</v>
      </c>
      <c r="O159" s="33">
        <v>404.22396834942629</v>
      </c>
      <c r="P159" s="33">
        <v>421.79450015444922</v>
      </c>
      <c r="Q159" s="33">
        <v>406.20041135518198</v>
      </c>
      <c r="R159" s="33">
        <v>416.02828996588971</v>
      </c>
      <c r="S159" s="33">
        <v>417.90883404233864</v>
      </c>
      <c r="T159" s="33">
        <v>414.49939315803459</v>
      </c>
      <c r="U159" s="33">
        <v>425.10742711149834</v>
      </c>
      <c r="V159" s="33">
        <v>418.6077727721817</v>
      </c>
      <c r="W159" s="33">
        <v>476.6794850883</v>
      </c>
      <c r="DA159" s="60" t="s">
        <v>4240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13790.628116461809</v>
      </c>
      <c r="D161" s="117">
        <f t="shared" si="54"/>
        <v>12344.249675612813</v>
      </c>
      <c r="E161" s="117">
        <f t="shared" si="54"/>
        <v>14005.187398810171</v>
      </c>
      <c r="F161" s="117">
        <f t="shared" si="54"/>
        <v>12768.494972915934</v>
      </c>
      <c r="G161" s="117">
        <f t="shared" si="54"/>
        <v>11631.503613870027</v>
      </c>
      <c r="H161" s="117">
        <f t="shared" si="54"/>
        <v>11734.001586074048</v>
      </c>
      <c r="I161" s="117">
        <f t="shared" si="54"/>
        <v>11471.389893304662</v>
      </c>
      <c r="J161" s="117">
        <f t="shared" si="54"/>
        <v>10963.208218605465</v>
      </c>
      <c r="K161" s="117">
        <f t="shared" si="54"/>
        <v>10996.48926794874</v>
      </c>
      <c r="L161" s="117">
        <f t="shared" si="54"/>
        <v>12961.408495869733</v>
      </c>
      <c r="M161" s="117">
        <f t="shared" si="54"/>
        <v>11668.178650504366</v>
      </c>
      <c r="N161" s="117">
        <f t="shared" si="54"/>
        <v>11138.338721963428</v>
      </c>
      <c r="O161" s="117">
        <f t="shared" si="54"/>
        <v>12725.659972099735</v>
      </c>
      <c r="P161" s="117">
        <f t="shared" si="54"/>
        <v>9577.9583242987828</v>
      </c>
      <c r="Q161" s="117">
        <f t="shared" si="54"/>
        <v>8959.2864815517023</v>
      </c>
      <c r="R161" s="117">
        <f t="shared" ref="R161:V161" si="55">R162+R164+R166+R175</f>
        <v>10971.21871168749</v>
      </c>
      <c r="S161" s="117">
        <f t="shared" si="55"/>
        <v>10924.75577429551</v>
      </c>
      <c r="T161" s="117">
        <f t="shared" si="55"/>
        <v>10129.499622807223</v>
      </c>
      <c r="U161" s="117">
        <f t="shared" si="55"/>
        <v>9059.4822144470891</v>
      </c>
      <c r="V161" s="117">
        <f t="shared" si="55"/>
        <v>10022.369791422558</v>
      </c>
      <c r="W161" s="117">
        <f t="shared" ref="W161" si="56">W162+W164+W166+W175</f>
        <v>12092.703302763271</v>
      </c>
      <c r="DA161" s="129" t="s">
        <v>4241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11567.357245316913</v>
      </c>
      <c r="D162" s="122">
        <f t="shared" si="57"/>
        <v>10029.390355187481</v>
      </c>
      <c r="E162" s="122">
        <f t="shared" si="57"/>
        <v>11661.293139377563</v>
      </c>
      <c r="F162" s="122">
        <f t="shared" si="57"/>
        <v>10404.434579451297</v>
      </c>
      <c r="G162" s="122">
        <f t="shared" si="57"/>
        <v>9456.5772722423408</v>
      </c>
      <c r="H162" s="122">
        <f t="shared" si="57"/>
        <v>9433.6060186104314</v>
      </c>
      <c r="I162" s="122">
        <f t="shared" si="57"/>
        <v>9198.668669430077</v>
      </c>
      <c r="J162" s="122">
        <f t="shared" si="57"/>
        <v>8676.0362728739638</v>
      </c>
      <c r="K162" s="122">
        <f t="shared" si="57"/>
        <v>8452.8981723850102</v>
      </c>
      <c r="L162" s="122">
        <f t="shared" si="57"/>
        <v>10350.373378899279</v>
      </c>
      <c r="M162" s="122">
        <f t="shared" si="57"/>
        <v>9116.6230943481332</v>
      </c>
      <c r="N162" s="122">
        <f t="shared" si="57"/>
        <v>8514.8449118601675</v>
      </c>
      <c r="O162" s="122">
        <f t="shared" si="57"/>
        <v>10073.347757212623</v>
      </c>
      <c r="P162" s="122">
        <f t="shared" si="57"/>
        <v>6967.473277902749</v>
      </c>
      <c r="Q162" s="122">
        <f t="shared" si="57"/>
        <v>6367.5868609435993</v>
      </c>
      <c r="R162" s="122">
        <f t="shared" si="57"/>
        <v>8378.1942532115299</v>
      </c>
      <c r="S162" s="122">
        <f t="shared" si="57"/>
        <v>8377.8531625029718</v>
      </c>
      <c r="T162" s="122">
        <f t="shared" si="57"/>
        <v>7686.8611631123867</v>
      </c>
      <c r="U162" s="122">
        <f t="shared" si="57"/>
        <v>6550.3736108036719</v>
      </c>
      <c r="V162" s="122">
        <f t="shared" si="57"/>
        <v>7561.13672686056</v>
      </c>
      <c r="W162" s="122">
        <f t="shared" si="57"/>
        <v>9294.2600660733533</v>
      </c>
      <c r="DA162" s="130" t="s">
        <v>4242</v>
      </c>
    </row>
    <row r="163" spans="1:105" ht="12" customHeight="1" x14ac:dyDescent="0.25">
      <c r="A163" s="97" t="s">
        <v>53</v>
      </c>
      <c r="B163" s="33"/>
      <c r="C163" s="33">
        <v>11567.357245316913</v>
      </c>
      <c r="D163" s="33">
        <v>10029.390355187481</v>
      </c>
      <c r="E163" s="33">
        <v>11661.293139377563</v>
      </c>
      <c r="F163" s="33">
        <v>10404.434579451297</v>
      </c>
      <c r="G163" s="33">
        <v>9456.5772722423408</v>
      </c>
      <c r="H163" s="33">
        <v>9433.6060186104314</v>
      </c>
      <c r="I163" s="33">
        <v>9198.668669430077</v>
      </c>
      <c r="J163" s="33">
        <v>8676.0362728739638</v>
      </c>
      <c r="K163" s="33">
        <v>8452.8981723850102</v>
      </c>
      <c r="L163" s="33">
        <v>10350.373378899279</v>
      </c>
      <c r="M163" s="33">
        <v>9116.6230943481332</v>
      </c>
      <c r="N163" s="33">
        <v>8514.8449118601675</v>
      </c>
      <c r="O163" s="33">
        <v>10073.347757212623</v>
      </c>
      <c r="P163" s="33">
        <v>6967.473277902749</v>
      </c>
      <c r="Q163" s="33">
        <v>6367.5868609435993</v>
      </c>
      <c r="R163" s="33">
        <v>8378.1942532115299</v>
      </c>
      <c r="S163" s="33">
        <v>8377.8531625029718</v>
      </c>
      <c r="T163" s="33">
        <v>7686.8611631123867</v>
      </c>
      <c r="U163" s="33">
        <v>6550.3736108036719</v>
      </c>
      <c r="V163" s="33">
        <v>7561.13672686056</v>
      </c>
      <c r="W163" s="33">
        <v>9294.2600660733533</v>
      </c>
      <c r="DA163" s="60" t="s">
        <v>4243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8.8427803500073132</v>
      </c>
      <c r="D164" s="122">
        <f t="shared" si="58"/>
        <v>9.6876110992998452</v>
      </c>
      <c r="E164" s="122">
        <f t="shared" si="58"/>
        <v>21.339223758959939</v>
      </c>
      <c r="F164" s="122">
        <f t="shared" si="58"/>
        <v>13.531288514575465</v>
      </c>
      <c r="G164" s="122">
        <f t="shared" si="58"/>
        <v>14.74009812070717</v>
      </c>
      <c r="H164" s="122">
        <f t="shared" si="58"/>
        <v>20.465243018609712</v>
      </c>
      <c r="I164" s="122">
        <f t="shared" si="58"/>
        <v>20.920316233509755</v>
      </c>
      <c r="J164" s="122">
        <f t="shared" si="58"/>
        <v>18.750073150498825</v>
      </c>
      <c r="K164" s="122">
        <f t="shared" si="58"/>
        <v>15.175424542250479</v>
      </c>
      <c r="L164" s="122">
        <f t="shared" si="58"/>
        <v>25.670784583601648</v>
      </c>
      <c r="M164" s="122">
        <f t="shared" si="58"/>
        <v>22.275390929317616</v>
      </c>
      <c r="N164" s="122">
        <f t="shared" si="58"/>
        <v>15.184458833946607</v>
      </c>
      <c r="O164" s="122">
        <f t="shared" si="58"/>
        <v>32.377610490559263</v>
      </c>
      <c r="P164" s="122">
        <f t="shared" si="58"/>
        <v>8.8079788912592978</v>
      </c>
      <c r="Q164" s="122">
        <f t="shared" si="58"/>
        <v>13.656484981597574</v>
      </c>
      <c r="R164" s="122">
        <f t="shared" si="58"/>
        <v>17.69917269917336</v>
      </c>
      <c r="S164" s="122">
        <f t="shared" si="58"/>
        <v>35.850010410122643</v>
      </c>
      <c r="T164" s="122">
        <f t="shared" si="58"/>
        <v>27.540251379442473</v>
      </c>
      <c r="U164" s="122">
        <f t="shared" si="58"/>
        <v>34.347290792473217</v>
      </c>
      <c r="V164" s="122">
        <f t="shared" si="58"/>
        <v>34.672857462518763</v>
      </c>
      <c r="W164" s="122">
        <f t="shared" si="58"/>
        <v>38.277674221266466</v>
      </c>
      <c r="DA164" s="130" t="s">
        <v>4244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8.8427803500073132</v>
      </c>
      <c r="D165" s="98">
        <f>IF(RES_hhdet_in_tes!D165=0,0,RES_hhdet_in_tes!D165*1000*11630/RES_hhdet_in_new!D163)</f>
        <v>9.6876110992998452</v>
      </c>
      <c r="E165" s="98">
        <f>IF(RES_hhdet_in_tes!E165=0,0,RES_hhdet_in_tes!E165*1000*11630/RES_hhdet_in_new!E163)</f>
        <v>21.339223758959939</v>
      </c>
      <c r="F165" s="98">
        <f>IF(RES_hhdet_in_tes!F165=0,0,RES_hhdet_in_tes!F165*1000*11630/RES_hhdet_in_new!F163)</f>
        <v>13.531288514575465</v>
      </c>
      <c r="G165" s="98">
        <f>IF(RES_hhdet_in_tes!G165=0,0,RES_hhdet_in_tes!G165*1000*11630/RES_hhdet_in_new!G163)</f>
        <v>14.74009812070717</v>
      </c>
      <c r="H165" s="98">
        <f>IF(RES_hhdet_in_tes!H165=0,0,RES_hhdet_in_tes!H165*1000*11630/RES_hhdet_in_new!H163)</f>
        <v>20.465243018609712</v>
      </c>
      <c r="I165" s="98">
        <f>IF(RES_hhdet_in_tes!I165=0,0,RES_hhdet_in_tes!I165*1000*11630/RES_hhdet_in_new!I163)</f>
        <v>20.920316233509755</v>
      </c>
      <c r="J165" s="98">
        <f>IF(RES_hhdet_in_tes!J165=0,0,RES_hhdet_in_tes!J165*1000*11630/RES_hhdet_in_new!J163)</f>
        <v>18.750073150498825</v>
      </c>
      <c r="K165" s="98">
        <f>IF(RES_hhdet_in_tes!K165=0,0,RES_hhdet_in_tes!K165*1000*11630/RES_hhdet_in_new!K163)</f>
        <v>15.175424542250479</v>
      </c>
      <c r="L165" s="98">
        <f>IF(RES_hhdet_in_tes!L165=0,0,RES_hhdet_in_tes!L165*1000*11630/RES_hhdet_in_new!L163)</f>
        <v>25.670784583601648</v>
      </c>
      <c r="M165" s="98">
        <f>IF(RES_hhdet_in_tes!M165=0,0,RES_hhdet_in_tes!M165*1000*11630/RES_hhdet_in_new!M163)</f>
        <v>22.275390929317616</v>
      </c>
      <c r="N165" s="98">
        <f>IF(RES_hhdet_in_tes!N165=0,0,RES_hhdet_in_tes!N165*1000*11630/RES_hhdet_in_new!N163)</f>
        <v>15.184458833946607</v>
      </c>
      <c r="O165" s="98">
        <f>IF(RES_hhdet_in_tes!O165=0,0,RES_hhdet_in_tes!O165*1000*11630/RES_hhdet_in_new!O163)</f>
        <v>32.377610490559263</v>
      </c>
      <c r="P165" s="98">
        <f>IF(RES_hhdet_in_tes!P165=0,0,RES_hhdet_in_tes!P165*1000*11630/RES_hhdet_in_new!P163)</f>
        <v>8.8079788912592978</v>
      </c>
      <c r="Q165" s="98">
        <f>IF(RES_hhdet_in_tes!Q165=0,0,RES_hhdet_in_tes!Q165*1000*11630/RES_hhdet_in_new!Q163)</f>
        <v>13.656484981597574</v>
      </c>
      <c r="R165" s="98">
        <f>IF(RES_hhdet_in_tes!R165=0,0,RES_hhdet_in_tes!R165*1000*11630/RES_hhdet_in_new!R163)</f>
        <v>17.69917269917336</v>
      </c>
      <c r="S165" s="98">
        <f>IF(RES_hhdet_in_tes!S165=0,0,RES_hhdet_in_tes!S165*1000*11630/RES_hhdet_in_new!S163)</f>
        <v>35.850010410122643</v>
      </c>
      <c r="T165" s="98">
        <f>IF(RES_hhdet_in_tes!T165=0,0,RES_hhdet_in_tes!T165*1000*11630/RES_hhdet_in_new!T163)</f>
        <v>27.540251379442473</v>
      </c>
      <c r="U165" s="98">
        <f>IF(RES_hhdet_in_tes!U165=0,0,RES_hhdet_in_tes!U165*1000*11630/RES_hhdet_in_new!U163)</f>
        <v>34.347290792473217</v>
      </c>
      <c r="V165" s="98">
        <f>IF(RES_hhdet_in_tes!V165=0,0,RES_hhdet_in_tes!V165*1000*11630/RES_hhdet_in_new!V163)</f>
        <v>34.672857462518763</v>
      </c>
      <c r="W165" s="98">
        <f>IF(RES_hhdet_in_tes!W165=0,0,RES_hhdet_in_tes!W165*1000*11630/RES_hhdet_in_new!W163)</f>
        <v>38.277674221266466</v>
      </c>
      <c r="DA165" s="63" t="s">
        <v>4245</v>
      </c>
    </row>
    <row r="166" spans="1:105" ht="12" customHeight="1" x14ac:dyDescent="0.25">
      <c r="A166" s="121" t="s">
        <v>55</v>
      </c>
      <c r="B166" s="122"/>
      <c r="C166" s="122">
        <v>1896.8884010592108</v>
      </c>
      <c r="D166" s="122">
        <v>1972.1635891293938</v>
      </c>
      <c r="E166" s="122">
        <v>1989.9122441460011</v>
      </c>
      <c r="F166" s="122">
        <v>1996.0399581768627</v>
      </c>
      <c r="G166" s="122">
        <v>1872.4723939378132</v>
      </c>
      <c r="H166" s="122">
        <v>1944.3797488091045</v>
      </c>
      <c r="I166" s="122">
        <v>1958.6289177308045</v>
      </c>
      <c r="J166" s="122">
        <v>1950.9822755102209</v>
      </c>
      <c r="K166" s="122">
        <v>2127.0498793510073</v>
      </c>
      <c r="L166" s="122">
        <v>2179.1564571855401</v>
      </c>
      <c r="M166" s="122">
        <v>2128.1589443236667</v>
      </c>
      <c r="N166" s="122">
        <v>2195.1012293869994</v>
      </c>
      <c r="O166" s="122">
        <v>2215.8433308837139</v>
      </c>
      <c r="P166" s="122">
        <v>2179.9980360593736</v>
      </c>
      <c r="Q166" s="122">
        <v>2171.7432866132776</v>
      </c>
      <c r="R166" s="122">
        <v>2159.175771172957</v>
      </c>
      <c r="S166" s="122">
        <v>2093.1070263872475</v>
      </c>
      <c r="T166" s="122">
        <v>2000.6093374186344</v>
      </c>
      <c r="U166" s="122">
        <v>2049.6692367215069</v>
      </c>
      <c r="V166" s="122">
        <v>2007.989238043798</v>
      </c>
      <c r="W166" s="122">
        <v>2283.3651220896613</v>
      </c>
      <c r="DA166" s="130" t="s">
        <v>4246</v>
      </c>
    </row>
    <row r="167" spans="1:105" ht="12" customHeight="1" x14ac:dyDescent="0.25">
      <c r="A167" s="97" t="s">
        <v>124</v>
      </c>
      <c r="B167" s="98"/>
      <c r="C167" s="98">
        <v>1775.1507606532473</v>
      </c>
      <c r="D167" s="98">
        <v>1926.915216756136</v>
      </c>
      <c r="E167" s="98">
        <v>1782.4289828203782</v>
      </c>
      <c r="F167" s="98">
        <v>1786.2700523209744</v>
      </c>
      <c r="G167" s="98">
        <v>2059.3953216216582</v>
      </c>
      <c r="H167" s="98">
        <v>1933.2417555227164</v>
      </c>
      <c r="I167" s="98">
        <v>2064.7087170032141</v>
      </c>
      <c r="J167" s="98">
        <v>2258.8768153015017</v>
      </c>
      <c r="K167" s="98">
        <v>1814.1433413634668</v>
      </c>
      <c r="L167" s="98">
        <v>1997.7789841253853</v>
      </c>
      <c r="M167" s="98">
        <v>2163.2870199834269</v>
      </c>
      <c r="N167" s="98">
        <v>2196.8473891836525</v>
      </c>
      <c r="O167" s="98">
        <v>2102.5200145652107</v>
      </c>
      <c r="P167" s="98">
        <v>2255.0125245310519</v>
      </c>
      <c r="Q167" s="98">
        <v>2314.440957977497</v>
      </c>
      <c r="R167" s="98">
        <v>1998.9305662088652</v>
      </c>
      <c r="S167" s="98">
        <v>2086.0327524873901</v>
      </c>
      <c r="T167" s="98">
        <v>1969.0853226928041</v>
      </c>
      <c r="U167" s="98">
        <v>1991.579418709314</v>
      </c>
      <c r="V167" s="98">
        <v>1921.5490078972241</v>
      </c>
      <c r="W167" s="98">
        <v>2451.4146526498889</v>
      </c>
      <c r="DA167" s="63" t="s">
        <v>4247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2064.9934009459848</v>
      </c>
      <c r="J168" s="98">
        <v>2259.5277592736165</v>
      </c>
      <c r="K168" s="98">
        <v>0</v>
      </c>
      <c r="L168" s="98">
        <v>0</v>
      </c>
      <c r="M168" s="98">
        <v>2163.5423157884397</v>
      </c>
      <c r="N168" s="98">
        <v>2197.9140405918361</v>
      </c>
      <c r="O168" s="98">
        <v>2104.6612465825297</v>
      </c>
      <c r="P168" s="98">
        <v>2259.1453419706904</v>
      </c>
      <c r="Q168" s="98">
        <v>2321.4681103117564</v>
      </c>
      <c r="R168" s="98">
        <v>0</v>
      </c>
      <c r="S168" s="98">
        <v>0</v>
      </c>
      <c r="T168" s="98">
        <v>1971.0528606220666</v>
      </c>
      <c r="U168" s="98">
        <v>1997.207847202503</v>
      </c>
      <c r="V168" s="98">
        <v>1929.8667158111248</v>
      </c>
      <c r="W168" s="98">
        <v>2468.3185071450707</v>
      </c>
      <c r="DA168" s="63" t="s">
        <v>4248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671.51282067005081</v>
      </c>
      <c r="J169" s="101">
        <v>801.53825973752453</v>
      </c>
      <c r="K169" s="101">
        <v>0</v>
      </c>
      <c r="L169" s="101">
        <v>0</v>
      </c>
      <c r="M169" s="101">
        <v>752.58202302461086</v>
      </c>
      <c r="N169" s="101">
        <v>750.16174429017133</v>
      </c>
      <c r="O169" s="101">
        <v>609.806506576017</v>
      </c>
      <c r="P169" s="101">
        <v>669.21347737763267</v>
      </c>
      <c r="Q169" s="101">
        <v>540.41211143126213</v>
      </c>
      <c r="R169" s="101">
        <v>0</v>
      </c>
      <c r="S169" s="101">
        <v>0</v>
      </c>
      <c r="T169" s="101">
        <v>565.20109551329892</v>
      </c>
      <c r="U169" s="101">
        <v>583.15527482856032</v>
      </c>
      <c r="V169" s="101">
        <v>576.28424124253536</v>
      </c>
      <c r="W169" s="101">
        <v>788.47589495821262</v>
      </c>
      <c r="DA169" s="131" t="s">
        <v>4249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1393.4805802759336</v>
      </c>
      <c r="J170" s="104">
        <v>1457.9894995360924</v>
      </c>
      <c r="K170" s="104">
        <v>0</v>
      </c>
      <c r="L170" s="104">
        <v>0</v>
      </c>
      <c r="M170" s="104">
        <v>1410.9602927638286</v>
      </c>
      <c r="N170" s="104">
        <v>1447.7522963016645</v>
      </c>
      <c r="O170" s="104">
        <v>1494.8547400065124</v>
      </c>
      <c r="P170" s="104">
        <v>1589.9318645930578</v>
      </c>
      <c r="Q170" s="104">
        <v>1781.0559988804944</v>
      </c>
      <c r="R170" s="104">
        <v>0</v>
      </c>
      <c r="S170" s="104">
        <v>0</v>
      </c>
      <c r="T170" s="104">
        <v>1405.8517651087682</v>
      </c>
      <c r="U170" s="104">
        <v>1414.0525723739429</v>
      </c>
      <c r="V170" s="104">
        <v>1353.5824745685891</v>
      </c>
      <c r="W170" s="104">
        <v>1679.8426121868583</v>
      </c>
      <c r="DA170" s="132" t="s">
        <v>4250</v>
      </c>
    </row>
    <row r="171" spans="1:105" ht="12" customHeight="1" x14ac:dyDescent="0.25">
      <c r="A171" s="106" t="s">
        <v>122</v>
      </c>
      <c r="B171" s="101"/>
      <c r="C171" s="101">
        <v>1897.3491026323975</v>
      </c>
      <c r="D171" s="101">
        <v>1972.5945726729112</v>
      </c>
      <c r="E171" s="101">
        <v>1994.0024162117772</v>
      </c>
      <c r="F171" s="101">
        <v>2004.074678780697</v>
      </c>
      <c r="G171" s="101">
        <v>1861.8217768361735</v>
      </c>
      <c r="H171" s="101">
        <v>1944.1634021555788</v>
      </c>
      <c r="I171" s="101">
        <v>1956.3813444714474</v>
      </c>
      <c r="J171" s="101">
        <v>1949.4727071627067</v>
      </c>
      <c r="K171" s="101">
        <v>2130.0010616805293</v>
      </c>
      <c r="L171" s="101">
        <v>2180.9279561851795</v>
      </c>
      <c r="M171" s="101">
        <v>2127.9158018437965</v>
      </c>
      <c r="N171" s="101">
        <v>2195.1628711649937</v>
      </c>
      <c r="O171" s="101">
        <v>2218.2180524973669</v>
      </c>
      <c r="P171" s="101">
        <v>2180.1454900394588</v>
      </c>
      <c r="Q171" s="101">
        <v>2172.4045351396867</v>
      </c>
      <c r="R171" s="101">
        <v>2161.2240462135114</v>
      </c>
      <c r="S171" s="101">
        <v>2092.5559447354262</v>
      </c>
      <c r="T171" s="101">
        <v>2000.9780473436899</v>
      </c>
      <c r="U171" s="101">
        <v>2050.3923560747612</v>
      </c>
      <c r="V171" s="101">
        <v>2009.0946331905795</v>
      </c>
      <c r="W171" s="101">
        <v>2281.4608234760613</v>
      </c>
      <c r="DA171" s="131" t="s">
        <v>4251</v>
      </c>
    </row>
    <row r="172" spans="1:105" ht="12" customHeight="1" x14ac:dyDescent="0.25">
      <c r="A172" s="107" t="s">
        <v>121</v>
      </c>
      <c r="B172" s="104"/>
      <c r="C172" s="104">
        <v>1897.4335053184191</v>
      </c>
      <c r="D172" s="104">
        <v>1972.6244915569223</v>
      </c>
      <c r="E172" s="104">
        <v>1994.4440328019109</v>
      </c>
      <c r="F172" s="104">
        <v>2004.9742354603823</v>
      </c>
      <c r="G172" s="104">
        <v>1863.2414105749219</v>
      </c>
      <c r="H172" s="104">
        <v>1945.4776331291475</v>
      </c>
      <c r="I172" s="104">
        <v>1956.9376040300688</v>
      </c>
      <c r="J172" s="104">
        <v>1949.9609869998053</v>
      </c>
      <c r="K172" s="104">
        <v>2131.4913035707191</v>
      </c>
      <c r="L172" s="104">
        <v>2181.7501052416169</v>
      </c>
      <c r="M172" s="104">
        <v>2128.1114442081785</v>
      </c>
      <c r="N172" s="104">
        <v>2194.9802552916613</v>
      </c>
      <c r="O172" s="104">
        <v>2217.5982882218655</v>
      </c>
      <c r="P172" s="104">
        <v>2177.6360061987853</v>
      </c>
      <c r="Q172" s="104">
        <v>2168.1549598548968</v>
      </c>
      <c r="R172" s="104">
        <v>2158.3056893679372</v>
      </c>
      <c r="S172" s="104">
        <v>2093.6593496913724</v>
      </c>
      <c r="T172" s="104">
        <v>2000.7542674037093</v>
      </c>
      <c r="U172" s="104">
        <v>2050.2841166980797</v>
      </c>
      <c r="V172" s="104">
        <v>2008.9689495305372</v>
      </c>
      <c r="W172" s="104">
        <v>2280.7547440203712</v>
      </c>
      <c r="DA172" s="132" t="s">
        <v>4252</v>
      </c>
    </row>
    <row r="173" spans="1:105" ht="12" customHeight="1" x14ac:dyDescent="0.25">
      <c r="A173" s="108" t="s">
        <v>53</v>
      </c>
      <c r="B173" s="98"/>
      <c r="C173" s="98">
        <v>707.41696207867949</v>
      </c>
      <c r="D173" s="98">
        <v>737.6533134553556</v>
      </c>
      <c r="E173" s="98">
        <v>739.44391598089283</v>
      </c>
      <c r="F173" s="98">
        <v>741.95055456103478</v>
      </c>
      <c r="G173" s="98">
        <v>690.12322247364057</v>
      </c>
      <c r="H173" s="98">
        <v>599.31774664924421</v>
      </c>
      <c r="I173" s="98">
        <v>635.73200951049103</v>
      </c>
      <c r="J173" s="98">
        <v>688.7921608999394</v>
      </c>
      <c r="K173" s="98">
        <v>771.46451030400056</v>
      </c>
      <c r="L173" s="98">
        <v>696.31683973751865</v>
      </c>
      <c r="M173" s="98">
        <v>740.21181688768388</v>
      </c>
      <c r="N173" s="98">
        <v>751.59988869265112</v>
      </c>
      <c r="O173" s="98">
        <v>651.64024720002647</v>
      </c>
      <c r="P173" s="98">
        <v>646.97326158709961</v>
      </c>
      <c r="Q173" s="98">
        <v>508.01529441734141</v>
      </c>
      <c r="R173" s="98">
        <v>456.59658440100162</v>
      </c>
      <c r="S173" s="98">
        <v>523.82361118855374</v>
      </c>
      <c r="T173" s="98">
        <v>576.32497456217379</v>
      </c>
      <c r="U173" s="98">
        <v>610.21001887752016</v>
      </c>
      <c r="V173" s="98">
        <v>615.64299518281575</v>
      </c>
      <c r="W173" s="98">
        <v>733.17765480885271</v>
      </c>
      <c r="DA173" s="63" t="s">
        <v>4253</v>
      </c>
    </row>
    <row r="174" spans="1:105" ht="12" customHeight="1" x14ac:dyDescent="0.25">
      <c r="A174" s="115" t="s">
        <v>52</v>
      </c>
      <c r="B174" s="33"/>
      <c r="C174" s="33">
        <v>1190.0165432397398</v>
      </c>
      <c r="D174" s="33">
        <v>1234.9711781015665</v>
      </c>
      <c r="E174" s="33">
        <v>1255.0001168210179</v>
      </c>
      <c r="F174" s="33">
        <v>1263.023680899347</v>
      </c>
      <c r="G174" s="33">
        <v>1173.1181881012812</v>
      </c>
      <c r="H174" s="33">
        <v>1346.1598864799034</v>
      </c>
      <c r="I174" s="33">
        <v>1321.2055945195777</v>
      </c>
      <c r="J174" s="33">
        <v>1261.168826099866</v>
      </c>
      <c r="K174" s="33">
        <v>1360.0267932667189</v>
      </c>
      <c r="L174" s="33">
        <v>1485.4332655040987</v>
      </c>
      <c r="M174" s="33">
        <v>1387.8996273204948</v>
      </c>
      <c r="N174" s="33">
        <v>1443.3803665990106</v>
      </c>
      <c r="O174" s="33">
        <v>1565.9580410218396</v>
      </c>
      <c r="P174" s="33">
        <v>1530.6627446116854</v>
      </c>
      <c r="Q174" s="33">
        <v>1660.1396654375551</v>
      </c>
      <c r="R174" s="33">
        <v>1701.7091049669357</v>
      </c>
      <c r="S174" s="33">
        <v>1569.8357385028185</v>
      </c>
      <c r="T174" s="33">
        <v>1424.4292928415355</v>
      </c>
      <c r="U174" s="33">
        <v>1440.0740978205592</v>
      </c>
      <c r="V174" s="33">
        <v>1393.3259543477213</v>
      </c>
      <c r="W174" s="33">
        <v>1547.5770892115188</v>
      </c>
      <c r="DA174" s="60" t="s">
        <v>4254</v>
      </c>
    </row>
    <row r="175" spans="1:105" ht="12" customHeight="1" x14ac:dyDescent="0.25">
      <c r="A175" s="121" t="s">
        <v>54</v>
      </c>
      <c r="B175" s="122"/>
      <c r="C175" s="122">
        <v>317.53968973567879</v>
      </c>
      <c r="D175" s="122">
        <v>333.00812019663891</v>
      </c>
      <c r="E175" s="122">
        <v>332.64279152764647</v>
      </c>
      <c r="F175" s="122">
        <v>354.48914677319857</v>
      </c>
      <c r="G175" s="122">
        <v>287.71384956916791</v>
      </c>
      <c r="H175" s="122">
        <v>335.55057563590299</v>
      </c>
      <c r="I175" s="122">
        <v>293.17198991027135</v>
      </c>
      <c r="J175" s="122">
        <v>317.43959707078164</v>
      </c>
      <c r="K175" s="122">
        <v>401.36579167047154</v>
      </c>
      <c r="L175" s="122">
        <v>406.20787520131393</v>
      </c>
      <c r="M175" s="122">
        <v>401.12122090324903</v>
      </c>
      <c r="N175" s="122">
        <v>413.20812188231577</v>
      </c>
      <c r="O175" s="122">
        <v>404.09127351283797</v>
      </c>
      <c r="P175" s="122">
        <v>421.67903144540071</v>
      </c>
      <c r="Q175" s="122">
        <v>406.29984901322644</v>
      </c>
      <c r="R175" s="122">
        <v>416.14951460383037</v>
      </c>
      <c r="S175" s="122">
        <v>417.94557499516941</v>
      </c>
      <c r="T175" s="122">
        <v>414.48887089675992</v>
      </c>
      <c r="U175" s="122">
        <v>425.09207612943646</v>
      </c>
      <c r="V175" s="122">
        <v>418.57096905568062</v>
      </c>
      <c r="W175" s="122">
        <v>476.80044037899125</v>
      </c>
      <c r="DA175" s="130" t="s">
        <v>4255</v>
      </c>
    </row>
    <row r="176" spans="1:105" ht="12" customHeight="1" x14ac:dyDescent="0.25">
      <c r="A176" s="97" t="s">
        <v>50</v>
      </c>
      <c r="B176" s="98"/>
      <c r="C176" s="98">
        <v>319.42302120849183</v>
      </c>
      <c r="D176" s="98">
        <v>337.20185184529248</v>
      </c>
      <c r="E176" s="98">
        <v>323.24690734955277</v>
      </c>
      <c r="F176" s="98">
        <v>351.69635837048156</v>
      </c>
      <c r="G176" s="98">
        <v>294.38790829226463</v>
      </c>
      <c r="H176" s="98">
        <v>337.12086337702442</v>
      </c>
      <c r="I176" s="98">
        <v>294.28297513852573</v>
      </c>
      <c r="J176" s="98">
        <v>314.68253105024553</v>
      </c>
      <c r="K176" s="98">
        <v>408.55536626981848</v>
      </c>
      <c r="L176" s="98">
        <v>439.41439935631962</v>
      </c>
      <c r="M176" s="98">
        <v>406.57143222935997</v>
      </c>
      <c r="N176" s="98">
        <v>345.95211254360191</v>
      </c>
      <c r="O176" s="98">
        <v>346.43094385398757</v>
      </c>
      <c r="P176" s="98">
        <v>387.45080697744294</v>
      </c>
      <c r="Q176" s="98">
        <v>428.39534862007054</v>
      </c>
      <c r="R176" s="98">
        <v>452.15586739042953</v>
      </c>
      <c r="S176" s="98">
        <v>434.99631638487836</v>
      </c>
      <c r="T176" s="98">
        <v>404.55360148322904</v>
      </c>
      <c r="U176" s="98">
        <v>414.5306004707769</v>
      </c>
      <c r="V176" s="98">
        <v>401.83698832111821</v>
      </c>
      <c r="W176" s="98">
        <v>507.08815987145641</v>
      </c>
      <c r="DA176" s="63" t="s">
        <v>4256</v>
      </c>
    </row>
    <row r="177" spans="1:105" ht="12" customHeight="1" x14ac:dyDescent="0.25">
      <c r="A177" s="109" t="s">
        <v>120</v>
      </c>
      <c r="B177" s="33"/>
      <c r="C177" s="33">
        <v>317.52941755217427</v>
      </c>
      <c r="D177" s="33">
        <v>332.99028846713662</v>
      </c>
      <c r="E177" s="33">
        <v>332.68506492476911</v>
      </c>
      <c r="F177" s="33">
        <v>354.50490298421533</v>
      </c>
      <c r="G177" s="33">
        <v>287.68580730562553</v>
      </c>
      <c r="H177" s="33">
        <v>335.54275770262575</v>
      </c>
      <c r="I177" s="33">
        <v>293.16808692334621</v>
      </c>
      <c r="J177" s="33">
        <v>317.44667327487673</v>
      </c>
      <c r="K177" s="33">
        <v>401.34592807916903</v>
      </c>
      <c r="L177" s="33">
        <v>406.14904652674119</v>
      </c>
      <c r="M177" s="33">
        <v>401.11764324056935</v>
      </c>
      <c r="N177" s="33">
        <v>413.27603437912347</v>
      </c>
      <c r="O177" s="33">
        <v>404.22396834942629</v>
      </c>
      <c r="P177" s="33">
        <v>421.79450015444928</v>
      </c>
      <c r="Q177" s="33">
        <v>406.20041135518198</v>
      </c>
      <c r="R177" s="33">
        <v>416.02828996588977</v>
      </c>
      <c r="S177" s="33">
        <v>417.90883404233858</v>
      </c>
      <c r="T177" s="33">
        <v>414.49939315803459</v>
      </c>
      <c r="U177" s="33">
        <v>425.10742711149845</v>
      </c>
      <c r="V177" s="33">
        <v>418.60777277218176</v>
      </c>
      <c r="W177" s="33">
        <v>476.6794850883</v>
      </c>
      <c r="DA177" s="60" t="s">
        <v>4257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0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0</v>
      </c>
      <c r="L3" s="117">
        <f t="shared" si="0"/>
        <v>5968.4313297205235</v>
      </c>
      <c r="M3" s="117">
        <f t="shared" si="0"/>
        <v>4350.6570007564587</v>
      </c>
      <c r="N3" s="117">
        <f t="shared" si="0"/>
        <v>4722.5170932162782</v>
      </c>
      <c r="O3" s="117">
        <f t="shared" si="0"/>
        <v>4867.0277675177513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</v>
      </c>
      <c r="DA3" s="129" t="s">
        <v>4258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0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0</v>
      </c>
      <c r="L4" s="122">
        <f t="shared" si="3"/>
        <v>5487.0391483916383</v>
      </c>
      <c r="M4" s="122">
        <f t="shared" si="3"/>
        <v>3916.0364021966443</v>
      </c>
      <c r="N4" s="122">
        <f t="shared" si="3"/>
        <v>4550.5581075456566</v>
      </c>
      <c r="O4" s="122">
        <f t="shared" si="3"/>
        <v>4569.9877923096828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</v>
      </c>
      <c r="DA4" s="130" t="s">
        <v>4259</v>
      </c>
    </row>
    <row r="5" spans="1:105" ht="12" customHeight="1" x14ac:dyDescent="0.25">
      <c r="A5" s="97" t="s">
        <v>51</v>
      </c>
      <c r="B5" s="98"/>
      <c r="C5" s="98">
        <v>0</v>
      </c>
      <c r="D5" s="98">
        <v>0</v>
      </c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5487.0391483916383</v>
      </c>
      <c r="M5" s="98">
        <v>3916.0364021966443</v>
      </c>
      <c r="N5" s="98">
        <v>4550.5581075456566</v>
      </c>
      <c r="O5" s="98">
        <v>4569.9877923096828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DA5" s="63" t="s">
        <v>4260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4261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4262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4263</v>
      </c>
    </row>
    <row r="9" spans="1:105" ht="12" customHeight="1" x14ac:dyDescent="0.25">
      <c r="A9" s="121" t="s">
        <v>55</v>
      </c>
      <c r="B9" s="122"/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462.60949810709229</v>
      </c>
      <c r="M9" s="122">
        <v>418.15310063132978</v>
      </c>
      <c r="N9" s="122">
        <v>163.75027248009485</v>
      </c>
      <c r="O9" s="122">
        <v>291.91124227017917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0</v>
      </c>
      <c r="DA9" s="130" t="s">
        <v>4264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0</v>
      </c>
      <c r="E10" s="98">
        <v>0</v>
      </c>
      <c r="F10" s="98">
        <v>0</v>
      </c>
      <c r="G10" s="98">
        <v>0</v>
      </c>
      <c r="H10" s="98">
        <v>0</v>
      </c>
      <c r="I10" s="98">
        <v>0</v>
      </c>
      <c r="J10" s="98">
        <v>0</v>
      </c>
      <c r="K10" s="98">
        <v>0</v>
      </c>
      <c r="L10" s="98">
        <v>1128.6304956405738</v>
      </c>
      <c r="M10" s="98">
        <v>1020.8372521520578</v>
      </c>
      <c r="N10" s="98">
        <v>794.27017222857842</v>
      </c>
      <c r="O10" s="98">
        <v>988.47880707535296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4265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700.98070403260363</v>
      </c>
      <c r="M11" s="98">
        <v>747.95712687553657</v>
      </c>
      <c r="N11" s="98">
        <v>741.48735467894971</v>
      </c>
      <c r="O11" s="98">
        <v>685.64047281561216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DA11" s="63" t="s">
        <v>4266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4267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4268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4269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4270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4271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4272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4273</v>
      </c>
    </row>
    <row r="19" spans="1:105" ht="12" customHeight="1" x14ac:dyDescent="0.25">
      <c r="A19" s="121" t="s">
        <v>54</v>
      </c>
      <c r="B19" s="122"/>
      <c r="C19" s="122">
        <v>0</v>
      </c>
      <c r="D19" s="122">
        <v>0</v>
      </c>
      <c r="E19" s="122">
        <v>0</v>
      </c>
      <c r="F19" s="122">
        <v>0</v>
      </c>
      <c r="G19" s="122">
        <v>0</v>
      </c>
      <c r="H19" s="122">
        <v>0</v>
      </c>
      <c r="I19" s="122">
        <v>0</v>
      </c>
      <c r="J19" s="122">
        <v>0</v>
      </c>
      <c r="K19" s="122">
        <v>0</v>
      </c>
      <c r="L19" s="122">
        <v>18.782683221793068</v>
      </c>
      <c r="M19" s="122">
        <v>16.467497928484672</v>
      </c>
      <c r="N19" s="122">
        <v>8.2087131905262307</v>
      </c>
      <c r="O19" s="122">
        <v>5.1287329378891124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0</v>
      </c>
      <c r="DA19" s="130" t="s">
        <v>4274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236.46824236694096</v>
      </c>
      <c r="M20" s="98">
        <v>255.87481353331017</v>
      </c>
      <c r="N20" s="98">
        <v>271.19783067089452</v>
      </c>
      <c r="O20" s="98">
        <v>239.53221948990526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4275</v>
      </c>
    </row>
    <row r="21" spans="1:105" ht="12" customHeight="1" x14ac:dyDescent="0.25">
      <c r="A21" s="97" t="s">
        <v>50</v>
      </c>
      <c r="B21" s="98"/>
      <c r="C21" s="98">
        <v>0</v>
      </c>
      <c r="D21" s="98">
        <v>0</v>
      </c>
      <c r="E21" s="98">
        <v>0</v>
      </c>
      <c r="F21" s="98">
        <v>0</v>
      </c>
      <c r="G21" s="98">
        <v>0</v>
      </c>
      <c r="H21" s="98">
        <v>0</v>
      </c>
      <c r="I21" s="98">
        <v>0</v>
      </c>
      <c r="J21" s="98">
        <v>0</v>
      </c>
      <c r="K21" s="98">
        <v>0</v>
      </c>
      <c r="L21" s="98">
        <v>162.10839482058475</v>
      </c>
      <c r="M21" s="98">
        <v>149.9607176069305</v>
      </c>
      <c r="N21" s="98">
        <v>127.60175197308355</v>
      </c>
      <c r="O21" s="98">
        <v>127.77836518598041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0</v>
      </c>
      <c r="DA21" s="63" t="s">
        <v>4276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4277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3984.3327493169477</v>
      </c>
      <c r="F24" s="117">
        <f t="shared" si="7"/>
        <v>3641.9328724134521</v>
      </c>
      <c r="G24" s="117">
        <f t="shared" si="7"/>
        <v>4020.5476011607648</v>
      </c>
      <c r="H24" s="117">
        <f t="shared" si="7"/>
        <v>3724.5792073290368</v>
      </c>
      <c r="I24" s="117">
        <f t="shared" si="7"/>
        <v>3564.2932006833303</v>
      </c>
      <c r="J24" s="117">
        <f t="shared" si="7"/>
        <v>3609.9599400956445</v>
      </c>
      <c r="K24" s="117">
        <f t="shared" si="7"/>
        <v>0</v>
      </c>
      <c r="L24" s="117">
        <f t="shared" si="7"/>
        <v>0</v>
      </c>
      <c r="M24" s="117">
        <f t="shared" si="7"/>
        <v>0</v>
      </c>
      <c r="N24" s="117">
        <f t="shared" si="7"/>
        <v>2745.6866753624486</v>
      </c>
      <c r="O24" s="117">
        <f t="shared" si="7"/>
        <v>3441.2284163015929</v>
      </c>
      <c r="P24" s="117">
        <f t="shared" si="7"/>
        <v>2371.4694780525351</v>
      </c>
      <c r="Q24" s="117">
        <f t="shared" si="7"/>
        <v>1904.4392530268565</v>
      </c>
      <c r="R24" s="117">
        <f t="shared" ref="R24:V24" si="8">R25+R28+R30+R39</f>
        <v>2201.5980433872101</v>
      </c>
      <c r="S24" s="117">
        <f t="shared" si="8"/>
        <v>2600.0844797080035</v>
      </c>
      <c r="T24" s="117">
        <f t="shared" si="8"/>
        <v>2290.6572076676493</v>
      </c>
      <c r="U24" s="117">
        <f t="shared" si="8"/>
        <v>1952.9537132310625</v>
      </c>
      <c r="V24" s="117">
        <f t="shared" si="8"/>
        <v>2018.2574809873061</v>
      </c>
      <c r="W24" s="117">
        <f t="shared" ref="W24" si="9">W25+W28+W30+W39</f>
        <v>2748.4063439049341</v>
      </c>
      <c r="DA24" s="129" t="s">
        <v>4278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3968.7617712085676</v>
      </c>
      <c r="F25" s="122">
        <f t="shared" si="10"/>
        <v>3615.994620062821</v>
      </c>
      <c r="G25" s="122">
        <f t="shared" si="10"/>
        <v>3984.0688454159149</v>
      </c>
      <c r="H25" s="122">
        <f t="shared" si="10"/>
        <v>3700.0921298533963</v>
      </c>
      <c r="I25" s="122">
        <f t="shared" si="10"/>
        <v>3549.7729273643681</v>
      </c>
      <c r="J25" s="122">
        <f t="shared" si="10"/>
        <v>3605.3302444960987</v>
      </c>
      <c r="K25" s="122">
        <f t="shared" si="10"/>
        <v>0</v>
      </c>
      <c r="L25" s="122">
        <f t="shared" si="10"/>
        <v>0</v>
      </c>
      <c r="M25" s="122">
        <f t="shared" si="10"/>
        <v>0</v>
      </c>
      <c r="N25" s="122">
        <f t="shared" si="10"/>
        <v>2734.0489814549314</v>
      </c>
      <c r="O25" s="122">
        <f t="shared" si="10"/>
        <v>3428.1300121916283</v>
      </c>
      <c r="P25" s="122">
        <f t="shared" si="10"/>
        <v>2364.4069305467656</v>
      </c>
      <c r="Q25" s="122">
        <f t="shared" si="10"/>
        <v>1897.8118497473047</v>
      </c>
      <c r="R25" s="122">
        <f t="shared" ref="R25:V25" si="11">SUM(R26:R27)</f>
        <v>2199.0660891189214</v>
      </c>
      <c r="S25" s="122">
        <f t="shared" si="11"/>
        <v>2594.0485563226889</v>
      </c>
      <c r="T25" s="122">
        <f t="shared" si="11"/>
        <v>2285.7064135455503</v>
      </c>
      <c r="U25" s="122">
        <f t="shared" si="11"/>
        <v>1946.4472133403824</v>
      </c>
      <c r="V25" s="122">
        <f t="shared" si="11"/>
        <v>2011.3162261685784</v>
      </c>
      <c r="W25" s="122">
        <f t="shared" ref="W25" si="12">SUM(W26:W27)</f>
        <v>2738.7648952981212</v>
      </c>
      <c r="DA25" s="130" t="s">
        <v>4279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3968.7617712085676</v>
      </c>
      <c r="F26" s="98">
        <v>3615.994620062821</v>
      </c>
      <c r="G26" s="98">
        <v>3984.0688454159149</v>
      </c>
      <c r="H26" s="98">
        <v>3700.0921298533963</v>
      </c>
      <c r="I26" s="98">
        <v>3549.7729273643681</v>
      </c>
      <c r="J26" s="98">
        <v>3605.3302444960987</v>
      </c>
      <c r="K26" s="98">
        <v>0</v>
      </c>
      <c r="L26" s="98">
        <v>0</v>
      </c>
      <c r="M26" s="98">
        <v>0</v>
      </c>
      <c r="N26" s="98">
        <v>2734.0489814549314</v>
      </c>
      <c r="O26" s="98">
        <v>3428.1300121916283</v>
      </c>
      <c r="P26" s="98">
        <v>2364.4069305467656</v>
      </c>
      <c r="Q26" s="98">
        <v>1897.8118497473047</v>
      </c>
      <c r="R26" s="98">
        <v>2199.0660891189214</v>
      </c>
      <c r="S26" s="98">
        <v>2594.0485563226889</v>
      </c>
      <c r="T26" s="98">
        <v>2285.7064135455503</v>
      </c>
      <c r="U26" s="98">
        <v>1946.4472133403824</v>
      </c>
      <c r="V26" s="98">
        <v>2011.3162261685784</v>
      </c>
      <c r="W26" s="98">
        <v>2738.7648952981212</v>
      </c>
      <c r="DA26" s="63" t="s">
        <v>4280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4281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4282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4283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15.570978108380173</v>
      </c>
      <c r="F30" s="122">
        <v>25.117580417759719</v>
      </c>
      <c r="G30" s="122">
        <v>35.785958021425827</v>
      </c>
      <c r="H30" s="122">
        <v>23.840772135400016</v>
      </c>
      <c r="I30" s="122">
        <v>14.104600285683484</v>
      </c>
      <c r="J30" s="122">
        <v>4.3173717381448409</v>
      </c>
      <c r="K30" s="122">
        <v>0</v>
      </c>
      <c r="L30" s="122">
        <v>0</v>
      </c>
      <c r="M30" s="122">
        <v>0</v>
      </c>
      <c r="N30" s="122">
        <v>11.637693907517146</v>
      </c>
      <c r="O30" s="122">
        <v>12.733323066575654</v>
      </c>
      <c r="P30" s="122">
        <v>7.0625475057694533</v>
      </c>
      <c r="Q30" s="122">
        <v>5.9550190250642716</v>
      </c>
      <c r="R30" s="122">
        <v>1.9749149246061626</v>
      </c>
      <c r="S30" s="122">
        <v>5.7000201612186352</v>
      </c>
      <c r="T30" s="122">
        <v>4.7916431355505251</v>
      </c>
      <c r="U30" s="122">
        <v>6.3150926872376587</v>
      </c>
      <c r="V30" s="122">
        <v>6.5774826927330503</v>
      </c>
      <c r="W30" s="122">
        <v>8.9702169137360226</v>
      </c>
      <c r="DA30" s="130" t="s">
        <v>4284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646.19559149777717</v>
      </c>
      <c r="F31" s="98">
        <v>645.58970208890514</v>
      </c>
      <c r="G31" s="98">
        <v>741.71941564032841</v>
      </c>
      <c r="H31" s="98">
        <v>693.63152137333634</v>
      </c>
      <c r="I31" s="98">
        <v>737.67059494124624</v>
      </c>
      <c r="J31" s="98">
        <v>803.03114329494042</v>
      </c>
      <c r="K31" s="98">
        <v>0</v>
      </c>
      <c r="L31" s="98">
        <v>0</v>
      </c>
      <c r="M31" s="98">
        <v>0</v>
      </c>
      <c r="N31" s="98">
        <v>741.4873546789496</v>
      </c>
      <c r="O31" s="98">
        <v>685.64047281561216</v>
      </c>
      <c r="P31" s="98">
        <v>706.2547505769453</v>
      </c>
      <c r="Q31" s="98">
        <v>699.71473544505193</v>
      </c>
      <c r="R31" s="98">
        <v>590.49956245724263</v>
      </c>
      <c r="S31" s="98">
        <v>602.9354659422379</v>
      </c>
      <c r="T31" s="98">
        <v>558.22642529163613</v>
      </c>
      <c r="U31" s="98">
        <v>555.72815647691402</v>
      </c>
      <c r="V31" s="98">
        <v>530.1451050342838</v>
      </c>
      <c r="W31" s="98">
        <v>672.76626853020173</v>
      </c>
      <c r="DA31" s="63" t="s">
        <v>4285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275.42396287656686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DA32" s="63" t="s">
        <v>4286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275.42396287656686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DA33" s="131" t="s">
        <v>4287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4288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4289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4290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4291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4292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0.82067193287153106</v>
      </c>
      <c r="G39" s="122">
        <v>0.69279772342406087</v>
      </c>
      <c r="H39" s="122">
        <v>0.64630534024056041</v>
      </c>
      <c r="I39" s="122">
        <v>0.41567303327865646</v>
      </c>
      <c r="J39" s="122">
        <v>0.31232386140139395</v>
      </c>
      <c r="K39" s="122">
        <v>0</v>
      </c>
      <c r="L39" s="122">
        <v>0</v>
      </c>
      <c r="M39" s="122">
        <v>0</v>
      </c>
      <c r="N39" s="122">
        <v>0</v>
      </c>
      <c r="O39" s="122">
        <v>0.36508104338851544</v>
      </c>
      <c r="P39" s="122">
        <v>0</v>
      </c>
      <c r="Q39" s="122">
        <v>0.67238425448755668</v>
      </c>
      <c r="R39" s="122">
        <v>0.55703934368241803</v>
      </c>
      <c r="S39" s="122">
        <v>0.33590322409604262</v>
      </c>
      <c r="T39" s="122">
        <v>0.15915098654851678</v>
      </c>
      <c r="U39" s="122">
        <v>0.19140720344244841</v>
      </c>
      <c r="V39" s="122">
        <v>0.36377212599441389</v>
      </c>
      <c r="W39" s="122">
        <v>0.67123169307685826</v>
      </c>
      <c r="DA39" s="130" t="s">
        <v>4293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130.07650136013766</v>
      </c>
      <c r="G40" s="98">
        <v>108.83222418879792</v>
      </c>
      <c r="H40" s="98">
        <v>124.57535433136802</v>
      </c>
      <c r="I40" s="98">
        <v>108.69849820236867</v>
      </c>
      <c r="J40" s="98">
        <v>116.18447644131855</v>
      </c>
      <c r="K40" s="98">
        <v>0</v>
      </c>
      <c r="L40" s="98">
        <v>0</v>
      </c>
      <c r="M40" s="98">
        <v>0</v>
      </c>
      <c r="N40" s="98">
        <v>0</v>
      </c>
      <c r="O40" s="98">
        <v>127.77836518598041</v>
      </c>
      <c r="P40" s="98">
        <v>0</v>
      </c>
      <c r="Q40" s="98">
        <v>158.01029980457582</v>
      </c>
      <c r="R40" s="98">
        <v>166.55476376104301</v>
      </c>
      <c r="S40" s="98">
        <v>159.8899346697163</v>
      </c>
      <c r="T40" s="98">
        <v>148.32871946321765</v>
      </c>
      <c r="U40" s="98">
        <v>151.59450512641914</v>
      </c>
      <c r="V40" s="98">
        <v>146.60016677574879</v>
      </c>
      <c r="W40" s="98">
        <v>184.58871559613601</v>
      </c>
      <c r="DA40" s="63" t="s">
        <v>4294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4295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5522.0557833597868</v>
      </c>
      <c r="D43" s="117">
        <f t="shared" si="14"/>
        <v>4898.053882745703</v>
      </c>
      <c r="E43" s="117">
        <f t="shared" si="14"/>
        <v>5404.0917301879235</v>
      </c>
      <c r="F43" s="117">
        <f t="shared" si="14"/>
        <v>5059.5909119743801</v>
      </c>
      <c r="G43" s="117">
        <f t="shared" si="14"/>
        <v>4633.253996759684</v>
      </c>
      <c r="H43" s="117">
        <f t="shared" si="14"/>
        <v>4683.6624209315705</v>
      </c>
      <c r="I43" s="117">
        <f t="shared" si="14"/>
        <v>4241.2912473854176</v>
      </c>
      <c r="J43" s="117">
        <f t="shared" si="14"/>
        <v>4400.7263908585683</v>
      </c>
      <c r="K43" s="117">
        <f t="shared" si="14"/>
        <v>4128.3496964167025</v>
      </c>
      <c r="L43" s="117">
        <f t="shared" si="14"/>
        <v>5137.3491461432677</v>
      </c>
      <c r="M43" s="117">
        <f t="shared" si="14"/>
        <v>4294.9736018138119</v>
      </c>
      <c r="N43" s="117">
        <f t="shared" si="14"/>
        <v>3787.0961357043693</v>
      </c>
      <c r="O43" s="117">
        <f t="shared" si="14"/>
        <v>4415.1895143288275</v>
      </c>
      <c r="P43" s="117">
        <f t="shared" si="14"/>
        <v>2981.1883224377302</v>
      </c>
      <c r="Q43" s="117">
        <f t="shared" si="14"/>
        <v>2603.2446827832491</v>
      </c>
      <c r="R43" s="117">
        <f t="shared" ref="R43:V43" si="15">R44+R47+R49+R58</f>
        <v>3076.5344589803144</v>
      </c>
      <c r="S43" s="117">
        <f t="shared" si="15"/>
        <v>3281.9267414687279</v>
      </c>
      <c r="T43" s="117">
        <f t="shared" si="15"/>
        <v>2948.7658375083975</v>
      </c>
      <c r="U43" s="117">
        <f t="shared" si="15"/>
        <v>2609.4476178300201</v>
      </c>
      <c r="V43" s="117">
        <f t="shared" si="15"/>
        <v>2702.2735411389804</v>
      </c>
      <c r="W43" s="117">
        <f t="shared" ref="W43" si="16">W44+W47+W49+W58</f>
        <v>3593.2411769765899</v>
      </c>
      <c r="DA43" s="129" t="s">
        <v>4296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5465.228779612753</v>
      </c>
      <c r="D44" s="122">
        <f t="shared" si="17"/>
        <v>4729.7707891773407</v>
      </c>
      <c r="E44" s="122">
        <f t="shared" si="17"/>
        <v>5300.4003337054746</v>
      </c>
      <c r="F44" s="122">
        <f t="shared" si="17"/>
        <v>4911.5110922313952</v>
      </c>
      <c r="G44" s="122">
        <f t="shared" si="17"/>
        <v>4589.5161181878229</v>
      </c>
      <c r="H44" s="122">
        <f t="shared" si="17"/>
        <v>4637.9387081808036</v>
      </c>
      <c r="I44" s="122">
        <f t="shared" si="17"/>
        <v>3985.9536437794422</v>
      </c>
      <c r="J44" s="122">
        <f t="shared" si="17"/>
        <v>3947.5247367357019</v>
      </c>
      <c r="K44" s="122">
        <f t="shared" si="17"/>
        <v>3766.9192834555492</v>
      </c>
      <c r="L44" s="122">
        <f t="shared" si="17"/>
        <v>4720.6080479241273</v>
      </c>
      <c r="M44" s="122">
        <f t="shared" si="17"/>
        <v>3776.973589445699</v>
      </c>
      <c r="N44" s="122">
        <f t="shared" si="17"/>
        <v>3350.0696116790132</v>
      </c>
      <c r="O44" s="122">
        <f t="shared" si="17"/>
        <v>3945.7678053950631</v>
      </c>
      <c r="P44" s="122">
        <f t="shared" si="17"/>
        <v>2867.4227711240092</v>
      </c>
      <c r="Q44" s="122">
        <f t="shared" si="17"/>
        <v>2450.7179694209444</v>
      </c>
      <c r="R44" s="122">
        <f t="shared" ref="R44:V44" si="18">SUM(R45:R46)</f>
        <v>2887.7082597759559</v>
      </c>
      <c r="S44" s="122">
        <f t="shared" si="18"/>
        <v>3026.9804400450757</v>
      </c>
      <c r="T44" s="122">
        <f t="shared" si="18"/>
        <v>2719.8321555060284</v>
      </c>
      <c r="U44" s="122">
        <f t="shared" si="18"/>
        <v>2333.2591682759635</v>
      </c>
      <c r="V44" s="122">
        <f t="shared" si="18"/>
        <v>2383.4664669390404</v>
      </c>
      <c r="W44" s="122">
        <f t="shared" ref="W44" si="19">SUM(W45:W46)</f>
        <v>3253.5615409428215</v>
      </c>
      <c r="DA44" s="130" t="s">
        <v>4297</v>
      </c>
    </row>
    <row r="45" spans="1:105" ht="12" customHeight="1" x14ac:dyDescent="0.25">
      <c r="A45" s="97" t="s">
        <v>216</v>
      </c>
      <c r="B45" s="98"/>
      <c r="C45" s="98">
        <v>5465.228779612753</v>
      </c>
      <c r="D45" s="98">
        <v>4729.7707891773407</v>
      </c>
      <c r="E45" s="98">
        <v>5300.4003337054746</v>
      </c>
      <c r="F45" s="98">
        <v>4911.5110922313952</v>
      </c>
      <c r="G45" s="98">
        <v>4589.5161181878229</v>
      </c>
      <c r="H45" s="98">
        <v>4637.9387081808036</v>
      </c>
      <c r="I45" s="98">
        <v>3985.9536437794422</v>
      </c>
      <c r="J45" s="98">
        <v>3947.5247367357019</v>
      </c>
      <c r="K45" s="98">
        <v>3766.9192834555492</v>
      </c>
      <c r="L45" s="98">
        <v>4720.6080479241273</v>
      </c>
      <c r="M45" s="98">
        <v>3776.973589445699</v>
      </c>
      <c r="N45" s="98">
        <v>3350.0696116790132</v>
      </c>
      <c r="O45" s="98">
        <v>3945.7678053950631</v>
      </c>
      <c r="P45" s="98">
        <v>2867.4227711240092</v>
      </c>
      <c r="Q45" s="98">
        <v>2450.7179694209444</v>
      </c>
      <c r="R45" s="98">
        <v>2887.7082597759559</v>
      </c>
      <c r="S45" s="98">
        <v>3026.9804400450757</v>
      </c>
      <c r="T45" s="98">
        <v>2719.8321555060284</v>
      </c>
      <c r="U45" s="98">
        <v>2333.2591682759635</v>
      </c>
      <c r="V45" s="98">
        <v>2383.4664669390404</v>
      </c>
      <c r="W45" s="98">
        <v>3253.5615409428215</v>
      </c>
      <c r="DA45" s="63" t="s">
        <v>4298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4299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4300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4301</v>
      </c>
    </row>
    <row r="49" spans="1:105" ht="12" customHeight="1" x14ac:dyDescent="0.25">
      <c r="A49" s="121" t="s">
        <v>55</v>
      </c>
      <c r="B49" s="122"/>
      <c r="C49" s="122">
        <v>56.188049964214215</v>
      </c>
      <c r="D49" s="122">
        <v>167.75651636210989</v>
      </c>
      <c r="E49" s="122">
        <v>103.15363541781541</v>
      </c>
      <c r="F49" s="122">
        <v>147.31815702164246</v>
      </c>
      <c r="G49" s="122">
        <v>43.071492491851586</v>
      </c>
      <c r="H49" s="122">
        <v>45.084579770703947</v>
      </c>
      <c r="I49" s="122">
        <v>254.9616468460884</v>
      </c>
      <c r="J49" s="122">
        <v>452.90505880124772</v>
      </c>
      <c r="K49" s="122">
        <v>361.01709997092155</v>
      </c>
      <c r="L49" s="122">
        <v>416.46419693621857</v>
      </c>
      <c r="M49" s="122">
        <v>517.89167348109947</v>
      </c>
      <c r="N49" s="122">
        <v>436.90713057321756</v>
      </c>
      <c r="O49" s="122">
        <v>469.12576032020405</v>
      </c>
      <c r="P49" s="122">
        <v>113.26719314685232</v>
      </c>
      <c r="Q49" s="122">
        <v>151.8146131048031</v>
      </c>
      <c r="R49" s="122">
        <v>188.26466731093541</v>
      </c>
      <c r="S49" s="122">
        <v>254.60211372985546</v>
      </c>
      <c r="T49" s="122">
        <v>228.77225773958767</v>
      </c>
      <c r="U49" s="122">
        <v>275.95994214253409</v>
      </c>
      <c r="V49" s="122">
        <v>318.47914455546925</v>
      </c>
      <c r="W49" s="122">
        <v>338.95274982052615</v>
      </c>
      <c r="DA49" s="130" t="s">
        <v>4302</v>
      </c>
    </row>
    <row r="50" spans="1:105" ht="12" customHeight="1" x14ac:dyDescent="0.25">
      <c r="A50" s="97" t="s">
        <v>138</v>
      </c>
      <c r="B50" s="98"/>
      <c r="C50" s="98">
        <v>883.4961079322436</v>
      </c>
      <c r="D50" s="98">
        <v>942.96152136120713</v>
      </c>
      <c r="E50" s="98">
        <v>963.89866743332766</v>
      </c>
      <c r="F50" s="98">
        <v>960.02686288863424</v>
      </c>
      <c r="G50" s="98">
        <v>865.84386903566906</v>
      </c>
      <c r="H50" s="98">
        <v>924.82840505148647</v>
      </c>
      <c r="I50" s="98">
        <v>875.28948297588488</v>
      </c>
      <c r="J50" s="98">
        <v>906.89655740146929</v>
      </c>
      <c r="K50" s="98">
        <v>941.33440734530734</v>
      </c>
      <c r="L50" s="98">
        <v>986.53125171765976</v>
      </c>
      <c r="M50" s="98">
        <v>994.55046602926984</v>
      </c>
      <c r="N50" s="98">
        <v>863.21339489335878</v>
      </c>
      <c r="O50" s="98">
        <v>921.98271949623188</v>
      </c>
      <c r="P50" s="98">
        <v>875.10124606791237</v>
      </c>
      <c r="Q50" s="98">
        <v>796.66623793709823</v>
      </c>
      <c r="R50" s="98">
        <v>761.10071506948179</v>
      </c>
      <c r="S50" s="98">
        <v>750.83615151374511</v>
      </c>
      <c r="T50" s="98">
        <v>670.49466712869366</v>
      </c>
      <c r="U50" s="98">
        <v>670.43769346700856</v>
      </c>
      <c r="V50" s="98">
        <v>672.71627999926511</v>
      </c>
      <c r="W50" s="98">
        <v>753.82760902743087</v>
      </c>
      <c r="DA50" s="63" t="s">
        <v>4303</v>
      </c>
    </row>
    <row r="51" spans="1:105" ht="12" customHeight="1" x14ac:dyDescent="0.25">
      <c r="A51" s="97" t="s">
        <v>137</v>
      </c>
      <c r="B51" s="98"/>
      <c r="C51" s="98">
        <v>329.252334869126</v>
      </c>
      <c r="D51" s="98">
        <v>352.60678440546405</v>
      </c>
      <c r="E51" s="98">
        <v>357.5236641492474</v>
      </c>
      <c r="F51" s="98">
        <v>355.45388847744567</v>
      </c>
      <c r="G51" s="98">
        <v>320.75928702137497</v>
      </c>
      <c r="H51" s="98">
        <v>285.28144317864377</v>
      </c>
      <c r="I51" s="98">
        <v>0</v>
      </c>
      <c r="J51" s="98">
        <v>320.60330839367293</v>
      </c>
      <c r="K51" s="98">
        <v>340.1633565655697</v>
      </c>
      <c r="L51" s="98">
        <v>314.64775144273386</v>
      </c>
      <c r="M51" s="98">
        <v>347.68703497887839</v>
      </c>
      <c r="N51" s="98">
        <v>0</v>
      </c>
      <c r="O51" s="98">
        <v>270.39686948534796</v>
      </c>
      <c r="P51" s="98">
        <v>261.14025042225279</v>
      </c>
      <c r="Q51" s="98">
        <v>186.34832674688892</v>
      </c>
      <c r="R51" s="98">
        <v>160.2860823775913</v>
      </c>
      <c r="S51" s="98">
        <v>188.20649051992737</v>
      </c>
      <c r="T51" s="98">
        <v>192.69744256034025</v>
      </c>
      <c r="U51" s="98">
        <v>198.77333490852874</v>
      </c>
      <c r="V51" s="98">
        <v>206.2811911363994</v>
      </c>
      <c r="W51" s="98">
        <v>242.65072720699857</v>
      </c>
      <c r="DA51" s="63" t="s">
        <v>4304</v>
      </c>
    </row>
    <row r="52" spans="1:105" ht="12" customHeight="1" x14ac:dyDescent="0.25">
      <c r="A52" s="100" t="s">
        <v>216</v>
      </c>
      <c r="B52" s="101"/>
      <c r="C52" s="101">
        <v>329.252334869126</v>
      </c>
      <c r="D52" s="101">
        <v>352.60678440546405</v>
      </c>
      <c r="E52" s="101">
        <v>357.5236641492474</v>
      </c>
      <c r="F52" s="101">
        <v>355.45388847744567</v>
      </c>
      <c r="G52" s="101">
        <v>320.75928702137497</v>
      </c>
      <c r="H52" s="101">
        <v>285.28144317864377</v>
      </c>
      <c r="I52" s="101">
        <v>0</v>
      </c>
      <c r="J52" s="101">
        <v>320.60330839367293</v>
      </c>
      <c r="K52" s="101">
        <v>340.1633565655697</v>
      </c>
      <c r="L52" s="101">
        <v>314.64775144273386</v>
      </c>
      <c r="M52" s="101">
        <v>347.68703497887839</v>
      </c>
      <c r="N52" s="101">
        <v>0</v>
      </c>
      <c r="O52" s="101">
        <v>270.39686948534796</v>
      </c>
      <c r="P52" s="101">
        <v>261.14025042225279</v>
      </c>
      <c r="Q52" s="101">
        <v>186.34832674688892</v>
      </c>
      <c r="R52" s="101">
        <v>160.2860823775913</v>
      </c>
      <c r="S52" s="101">
        <v>188.20649051992737</v>
      </c>
      <c r="T52" s="101">
        <v>192.69744256034025</v>
      </c>
      <c r="U52" s="101">
        <v>198.77333490852874</v>
      </c>
      <c r="V52" s="101">
        <v>206.2811911363994</v>
      </c>
      <c r="W52" s="101">
        <v>242.65072720699857</v>
      </c>
      <c r="DA52" s="131" t="s">
        <v>4305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4306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4307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4308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4309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4310</v>
      </c>
    </row>
    <row r="58" spans="1:105" ht="12" customHeight="1" x14ac:dyDescent="0.25">
      <c r="A58" s="121" t="s">
        <v>54</v>
      </c>
      <c r="B58" s="122"/>
      <c r="C58" s="122">
        <v>0.63895378282022153</v>
      </c>
      <c r="D58" s="122">
        <v>0.52657720625167059</v>
      </c>
      <c r="E58" s="122">
        <v>0.53776106463410811</v>
      </c>
      <c r="F58" s="122">
        <v>0.76166272134260837</v>
      </c>
      <c r="G58" s="122">
        <v>0.66638608000906729</v>
      </c>
      <c r="H58" s="122">
        <v>0.63913298006278485</v>
      </c>
      <c r="I58" s="122">
        <v>0.37595675988713761</v>
      </c>
      <c r="J58" s="122">
        <v>0.29659532161858992</v>
      </c>
      <c r="K58" s="122">
        <v>0.4133129902319751</v>
      </c>
      <c r="L58" s="122">
        <v>0.27690128292189131</v>
      </c>
      <c r="M58" s="122">
        <v>0.10833888701407038</v>
      </c>
      <c r="N58" s="122">
        <v>0.1193934521385577</v>
      </c>
      <c r="O58" s="122">
        <v>0.29594861356069252</v>
      </c>
      <c r="P58" s="122">
        <v>0.4983581668688451</v>
      </c>
      <c r="Q58" s="122">
        <v>0.71210025750169359</v>
      </c>
      <c r="R58" s="122">
        <v>0.56153189342322962</v>
      </c>
      <c r="S58" s="122">
        <v>0.3441876937966708</v>
      </c>
      <c r="T58" s="122">
        <v>0.16142426278135508</v>
      </c>
      <c r="U58" s="122">
        <v>0.22850741152235549</v>
      </c>
      <c r="V58" s="122">
        <v>0.32792964447067796</v>
      </c>
      <c r="W58" s="122">
        <v>0.7268862132422772</v>
      </c>
      <c r="DA58" s="130" t="s">
        <v>4311</v>
      </c>
    </row>
    <row r="59" spans="1:105" ht="12" customHeight="1" x14ac:dyDescent="0.25">
      <c r="A59" s="97" t="s">
        <v>50</v>
      </c>
      <c r="B59" s="98"/>
      <c r="C59" s="98">
        <v>118.30126231854656</v>
      </c>
      <c r="D59" s="98">
        <v>124.82846420312489</v>
      </c>
      <c r="E59" s="98">
        <v>119.6083415008613</v>
      </c>
      <c r="F59" s="98">
        <v>130.07650136013766</v>
      </c>
      <c r="G59" s="98">
        <v>108.83222418879791</v>
      </c>
      <c r="H59" s="98">
        <v>124.57535433136803</v>
      </c>
      <c r="I59" s="98">
        <v>108.69849820236867</v>
      </c>
      <c r="J59" s="98">
        <v>116.18447644131855</v>
      </c>
      <c r="K59" s="98">
        <v>150.78234599462775</v>
      </c>
      <c r="L59" s="98">
        <v>162.10839482058475</v>
      </c>
      <c r="M59" s="98">
        <v>149.9607176069305</v>
      </c>
      <c r="N59" s="98">
        <v>127.60175197308355</v>
      </c>
      <c r="O59" s="98">
        <v>127.77836518598039</v>
      </c>
      <c r="P59" s="98">
        <v>142.90822336711608</v>
      </c>
      <c r="Q59" s="98">
        <v>158.01029980457579</v>
      </c>
      <c r="R59" s="98">
        <v>166.55476376104303</v>
      </c>
      <c r="S59" s="98">
        <v>159.8899346697163</v>
      </c>
      <c r="T59" s="98">
        <v>148.32871946321765</v>
      </c>
      <c r="U59" s="98">
        <v>151.59450512641911</v>
      </c>
      <c r="V59" s="98">
        <v>146.60016677574879</v>
      </c>
      <c r="W59" s="98">
        <v>184.58871559613604</v>
      </c>
      <c r="DA59" s="63" t="s">
        <v>4312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4313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3850.6198957358183</v>
      </c>
      <c r="D62" s="117">
        <f t="shared" si="21"/>
        <v>3205.2763589057722</v>
      </c>
      <c r="E62" s="117">
        <f t="shared" si="21"/>
        <v>3581.7536357882886</v>
      </c>
      <c r="F62" s="117">
        <f t="shared" si="21"/>
        <v>3091.2852930476479</v>
      </c>
      <c r="G62" s="117">
        <f t="shared" si="21"/>
        <v>3448.6442026057575</v>
      </c>
      <c r="H62" s="117">
        <f t="shared" si="21"/>
        <v>3161.6731356756391</v>
      </c>
      <c r="I62" s="117">
        <f t="shared" si="21"/>
        <v>2814.4237054735531</v>
      </c>
      <c r="J62" s="117">
        <f t="shared" si="21"/>
        <v>2770.8920986190974</v>
      </c>
      <c r="K62" s="117">
        <f t="shared" si="21"/>
        <v>2735.6171375121039</v>
      </c>
      <c r="L62" s="117">
        <f t="shared" si="21"/>
        <v>3266.3633315052934</v>
      </c>
      <c r="M62" s="117">
        <f t="shared" si="21"/>
        <v>2732.4434660928009</v>
      </c>
      <c r="N62" s="117">
        <f t="shared" si="21"/>
        <v>2602.4823736914104</v>
      </c>
      <c r="O62" s="117">
        <f t="shared" si="21"/>
        <v>2843.0690728682493</v>
      </c>
      <c r="P62" s="117">
        <f t="shared" si="21"/>
        <v>2061.6803769870307</v>
      </c>
      <c r="Q62" s="117">
        <f t="shared" si="21"/>
        <v>1865.9340060472809</v>
      </c>
      <c r="R62" s="117">
        <f t="shared" ref="R62:V62" si="22">R63+R66+R68+R77</f>
        <v>2350.5736278680056</v>
      </c>
      <c r="S62" s="117">
        <f t="shared" si="22"/>
        <v>2365.2486654902177</v>
      </c>
      <c r="T62" s="117">
        <f t="shared" si="22"/>
        <v>2136.3754675690407</v>
      </c>
      <c r="U62" s="117">
        <f t="shared" si="22"/>
        <v>1940.5550766157653</v>
      </c>
      <c r="V62" s="117">
        <f t="shared" si="22"/>
        <v>1943.9541642286824</v>
      </c>
      <c r="W62" s="117">
        <f t="shared" ref="W62" si="23">W63+W66+W68+W77</f>
        <v>2615.5628907211203</v>
      </c>
      <c r="DA62" s="129" t="s">
        <v>4314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3647.3696850808028</v>
      </c>
      <c r="D63" s="122">
        <f t="shared" si="24"/>
        <v>2995.598301899347</v>
      </c>
      <c r="E63" s="122">
        <f t="shared" si="24"/>
        <v>3332.2419190093501</v>
      </c>
      <c r="F63" s="122">
        <f t="shared" si="24"/>
        <v>2852.7574644481065</v>
      </c>
      <c r="G63" s="122">
        <f t="shared" si="24"/>
        <v>3182.9325307983859</v>
      </c>
      <c r="H63" s="122">
        <f t="shared" si="24"/>
        <v>2997.0271457151125</v>
      </c>
      <c r="I63" s="122">
        <f t="shared" si="24"/>
        <v>2562.4182786858501</v>
      </c>
      <c r="J63" s="122">
        <f t="shared" si="24"/>
        <v>2488.970075048715</v>
      </c>
      <c r="K63" s="122">
        <f t="shared" si="24"/>
        <v>2479.4887316034583</v>
      </c>
      <c r="L63" s="122">
        <f t="shared" si="24"/>
        <v>2988.5383606801624</v>
      </c>
      <c r="M63" s="122">
        <f t="shared" si="24"/>
        <v>2384.4631897924787</v>
      </c>
      <c r="N63" s="122">
        <f t="shared" si="24"/>
        <v>2300.2378005672922</v>
      </c>
      <c r="O63" s="122">
        <f t="shared" si="24"/>
        <v>2578.7931018754721</v>
      </c>
      <c r="P63" s="122">
        <f t="shared" si="24"/>
        <v>1864.0474138993384</v>
      </c>
      <c r="Q63" s="122">
        <f t="shared" si="24"/>
        <v>1650.9486516366542</v>
      </c>
      <c r="R63" s="122">
        <f t="shared" ref="R63:V63" si="25">SUM(R64:R65)</f>
        <v>2090.8913065514712</v>
      </c>
      <c r="S63" s="122">
        <f t="shared" si="25"/>
        <v>2066.8569531117482</v>
      </c>
      <c r="T63" s="122">
        <f t="shared" si="25"/>
        <v>1862.8948956784666</v>
      </c>
      <c r="U63" s="122">
        <f t="shared" si="25"/>
        <v>1666.3873258833758</v>
      </c>
      <c r="V63" s="122">
        <f t="shared" si="25"/>
        <v>1638.987500637661</v>
      </c>
      <c r="W63" s="122">
        <f t="shared" ref="W63" si="26">SUM(W64:W65)</f>
        <v>2263.6928481358791</v>
      </c>
      <c r="DA63" s="130" t="s">
        <v>4315</v>
      </c>
    </row>
    <row r="64" spans="1:105" ht="12" customHeight="1" x14ac:dyDescent="0.25">
      <c r="A64" s="97" t="s">
        <v>217</v>
      </c>
      <c r="B64" s="98"/>
      <c r="C64" s="98">
        <v>3647.3696850808028</v>
      </c>
      <c r="D64" s="98">
        <v>2995.598301899347</v>
      </c>
      <c r="E64" s="98">
        <v>3332.2419190093501</v>
      </c>
      <c r="F64" s="98">
        <v>2852.7574644481065</v>
      </c>
      <c r="G64" s="98">
        <v>3182.9325307983859</v>
      </c>
      <c r="H64" s="98">
        <v>2997.0271457151125</v>
      </c>
      <c r="I64" s="98">
        <v>2562.4182786858501</v>
      </c>
      <c r="J64" s="98">
        <v>2488.970075048715</v>
      </c>
      <c r="K64" s="98">
        <v>2479.4887316034583</v>
      </c>
      <c r="L64" s="98">
        <v>2988.5383606801624</v>
      </c>
      <c r="M64" s="98">
        <v>2384.4631897924787</v>
      </c>
      <c r="N64" s="98">
        <v>2300.2378005672922</v>
      </c>
      <c r="O64" s="98">
        <v>2578.7931018754721</v>
      </c>
      <c r="P64" s="98">
        <v>1864.0474138993384</v>
      </c>
      <c r="Q64" s="98">
        <v>1650.9486516366542</v>
      </c>
      <c r="R64" s="98">
        <v>2090.8913065514712</v>
      </c>
      <c r="S64" s="98">
        <v>2066.8569531117482</v>
      </c>
      <c r="T64" s="98">
        <v>1862.8948956784666</v>
      </c>
      <c r="U64" s="98">
        <v>1666.3873258833758</v>
      </c>
      <c r="V64" s="98">
        <v>1638.987500637661</v>
      </c>
      <c r="W64" s="98">
        <v>2263.6928481358791</v>
      </c>
      <c r="DA64" s="63" t="s">
        <v>4316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4317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4318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4319</v>
      </c>
    </row>
    <row r="68" spans="1:105" ht="12" customHeight="1" x14ac:dyDescent="0.25">
      <c r="A68" s="121" t="s">
        <v>55</v>
      </c>
      <c r="B68" s="122"/>
      <c r="C68" s="122">
        <v>199.2595838811495</v>
      </c>
      <c r="D68" s="122">
        <v>202.94320358857169</v>
      </c>
      <c r="E68" s="122">
        <v>240.60512669343484</v>
      </c>
      <c r="F68" s="122">
        <v>228.48293944566015</v>
      </c>
      <c r="G68" s="122">
        <v>255.28308555001939</v>
      </c>
      <c r="H68" s="122">
        <v>153.99714014600653</v>
      </c>
      <c r="I68" s="122">
        <v>246.01076393750589</v>
      </c>
      <c r="J68" s="122">
        <v>268.9910642929662</v>
      </c>
      <c r="K68" s="122">
        <v>242.03194466392438</v>
      </c>
      <c r="L68" s="122">
        <v>262.77357398464051</v>
      </c>
      <c r="M68" s="122">
        <v>331.358925102603</v>
      </c>
      <c r="N68" s="122">
        <v>287.91624442128619</v>
      </c>
      <c r="O68" s="122">
        <v>249.45564603088778</v>
      </c>
      <c r="P68" s="122">
        <v>188.92394801100724</v>
      </c>
      <c r="Q68" s="122">
        <v>205.92375560051605</v>
      </c>
      <c r="R68" s="122">
        <v>250.3222579849012</v>
      </c>
      <c r="S68" s="122">
        <v>286.12319916887623</v>
      </c>
      <c r="T68" s="122">
        <v>261.44623306160338</v>
      </c>
      <c r="U68" s="122">
        <v>260.33321691639844</v>
      </c>
      <c r="V68" s="122">
        <v>290.70041964925281</v>
      </c>
      <c r="W68" s="122">
        <v>337.70877487780086</v>
      </c>
      <c r="DA68" s="130" t="s">
        <v>4320</v>
      </c>
    </row>
    <row r="69" spans="1:105" ht="12" customHeight="1" x14ac:dyDescent="0.25">
      <c r="A69" s="97" t="s">
        <v>134</v>
      </c>
      <c r="B69" s="98"/>
      <c r="C69" s="98">
        <v>625.70640608198096</v>
      </c>
      <c r="D69" s="98">
        <v>626.68443375437005</v>
      </c>
      <c r="E69" s="98">
        <v>626.81189897567913</v>
      </c>
      <c r="F69" s="98">
        <v>588.39623584981985</v>
      </c>
      <c r="G69" s="98">
        <v>629.38436973935188</v>
      </c>
      <c r="H69" s="98">
        <v>624.43094358691837</v>
      </c>
      <c r="I69" s="98">
        <v>581.35537844243458</v>
      </c>
      <c r="J69" s="98">
        <v>588.68635117226017</v>
      </c>
      <c r="K69" s="98">
        <v>630.87018019007803</v>
      </c>
      <c r="L69" s="98">
        <v>621.37084564712677</v>
      </c>
      <c r="M69" s="98">
        <v>637.08205795598576</v>
      </c>
      <c r="N69" s="98">
        <v>618.89974085407277</v>
      </c>
      <c r="O69" s="98">
        <v>579.2564386479188</v>
      </c>
      <c r="P69" s="98">
        <v>581.75860406803781</v>
      </c>
      <c r="Q69" s="98">
        <v>531.16852621938358</v>
      </c>
      <c r="R69" s="98">
        <v>525.34516890864063</v>
      </c>
      <c r="S69" s="98">
        <v>511.81807390151789</v>
      </c>
      <c r="T69" s="98">
        <v>468.94563486196836</v>
      </c>
      <c r="U69" s="98">
        <v>460.15826732737617</v>
      </c>
      <c r="V69" s="98">
        <v>464.85828699685834</v>
      </c>
      <c r="W69" s="98">
        <v>539.21839579473556</v>
      </c>
      <c r="DA69" s="63" t="s">
        <v>4321</v>
      </c>
    </row>
    <row r="70" spans="1:105" ht="12" customHeight="1" x14ac:dyDescent="0.25">
      <c r="A70" s="97" t="s">
        <v>133</v>
      </c>
      <c r="B70" s="98"/>
      <c r="C70" s="98">
        <v>233.33539036845812</v>
      </c>
      <c r="D70" s="98">
        <v>234.27059073230825</v>
      </c>
      <c r="E70" s="98">
        <v>232.36454887156697</v>
      </c>
      <c r="F70" s="98">
        <v>217.50273762863137</v>
      </c>
      <c r="G70" s="98">
        <v>233.79644348094587</v>
      </c>
      <c r="H70" s="98">
        <v>192.86426942974916</v>
      </c>
      <c r="I70" s="98">
        <v>0</v>
      </c>
      <c r="J70" s="98">
        <v>208.09779094319177</v>
      </c>
      <c r="K70" s="98">
        <v>228.26162787112347</v>
      </c>
      <c r="L70" s="98">
        <v>197.79434694122148</v>
      </c>
      <c r="M70" s="98">
        <v>222.56344916181712</v>
      </c>
      <c r="N70" s="98">
        <v>212.08658061724384</v>
      </c>
      <c r="O70" s="98">
        <v>169.37561946731759</v>
      </c>
      <c r="P70" s="98">
        <v>173.6677828797358</v>
      </c>
      <c r="Q70" s="98">
        <v>124.16089566749351</v>
      </c>
      <c r="R70" s="98">
        <v>110.87635341557046</v>
      </c>
      <c r="S70" s="98">
        <v>128.2625016000801</v>
      </c>
      <c r="T70" s="98">
        <v>134.86923334881976</v>
      </c>
      <c r="U70" s="98">
        <v>136.31489524207367</v>
      </c>
      <c r="V70" s="98">
        <v>142.42364358586372</v>
      </c>
      <c r="W70" s="98">
        <v>173.84752451428167</v>
      </c>
      <c r="DA70" s="63" t="s">
        <v>4322</v>
      </c>
    </row>
    <row r="71" spans="1:105" ht="12" customHeight="1" x14ac:dyDescent="0.25">
      <c r="A71" s="100" t="s">
        <v>217</v>
      </c>
      <c r="B71" s="101"/>
      <c r="C71" s="101">
        <v>233.33539036845812</v>
      </c>
      <c r="D71" s="101">
        <v>234.27059073230825</v>
      </c>
      <c r="E71" s="101">
        <v>232.36454887156697</v>
      </c>
      <c r="F71" s="101">
        <v>217.50273762863137</v>
      </c>
      <c r="G71" s="101">
        <v>233.79644348094587</v>
      </c>
      <c r="H71" s="101">
        <v>192.86426942974916</v>
      </c>
      <c r="I71" s="101">
        <v>0</v>
      </c>
      <c r="J71" s="101">
        <v>208.09779094319177</v>
      </c>
      <c r="K71" s="101">
        <v>228.26162787112347</v>
      </c>
      <c r="L71" s="101">
        <v>197.79434694122148</v>
      </c>
      <c r="M71" s="101">
        <v>222.56344916181712</v>
      </c>
      <c r="N71" s="101">
        <v>212.08658061724384</v>
      </c>
      <c r="O71" s="101">
        <v>169.37561946731759</v>
      </c>
      <c r="P71" s="101">
        <v>173.6677828797358</v>
      </c>
      <c r="Q71" s="101">
        <v>124.16089566749351</v>
      </c>
      <c r="R71" s="101">
        <v>110.87635341557046</v>
      </c>
      <c r="S71" s="101">
        <v>128.2625016000801</v>
      </c>
      <c r="T71" s="101">
        <v>134.86923334881976</v>
      </c>
      <c r="U71" s="101">
        <v>136.31489524207367</v>
      </c>
      <c r="V71" s="101">
        <v>142.42364358586372</v>
      </c>
      <c r="W71" s="101">
        <v>173.84752451428167</v>
      </c>
      <c r="DA71" s="131" t="s">
        <v>4323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4324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4325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4326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4327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4328</v>
      </c>
    </row>
    <row r="77" spans="1:105" ht="12" customHeight="1" x14ac:dyDescent="0.25">
      <c r="A77" s="121" t="s">
        <v>54</v>
      </c>
      <c r="B77" s="122"/>
      <c r="C77" s="122">
        <v>3.9906267738659698</v>
      </c>
      <c r="D77" s="122">
        <v>6.7348534178536683</v>
      </c>
      <c r="E77" s="122">
        <v>8.9065900855034439</v>
      </c>
      <c r="F77" s="122">
        <v>10.044889153881083</v>
      </c>
      <c r="G77" s="122">
        <v>10.428586257352553</v>
      </c>
      <c r="H77" s="122">
        <v>10.648849814520149</v>
      </c>
      <c r="I77" s="122">
        <v>5.9946628501969501</v>
      </c>
      <c r="J77" s="122">
        <v>12.930959277416123</v>
      </c>
      <c r="K77" s="122">
        <v>14.096461244721651</v>
      </c>
      <c r="L77" s="122">
        <v>15.051396840490524</v>
      </c>
      <c r="M77" s="122">
        <v>16.621351197719289</v>
      </c>
      <c r="N77" s="122">
        <v>14.328328702832206</v>
      </c>
      <c r="O77" s="122">
        <v>14.820324961889467</v>
      </c>
      <c r="P77" s="122">
        <v>8.709015076685299</v>
      </c>
      <c r="Q77" s="122">
        <v>9.0615988101107305</v>
      </c>
      <c r="R77" s="122">
        <v>9.3600633316331621</v>
      </c>
      <c r="S77" s="122">
        <v>12.26851320959306</v>
      </c>
      <c r="T77" s="122">
        <v>12.034338828970887</v>
      </c>
      <c r="U77" s="122">
        <v>13.834533815991009</v>
      </c>
      <c r="V77" s="122">
        <v>14.266243941768543</v>
      </c>
      <c r="W77" s="122">
        <v>14.161267707440457</v>
      </c>
      <c r="DA77" s="130" t="s">
        <v>4329</v>
      </c>
    </row>
    <row r="78" spans="1:105" ht="12" customHeight="1" x14ac:dyDescent="0.25">
      <c r="A78" s="97" t="s">
        <v>192</v>
      </c>
      <c r="B78" s="98"/>
      <c r="C78" s="98">
        <v>107.11609019039014</v>
      </c>
      <c r="D78" s="98">
        <v>109.13232135620355</v>
      </c>
      <c r="E78" s="98">
        <v>108.28565198025139</v>
      </c>
      <c r="F78" s="98">
        <v>108.54076974286593</v>
      </c>
      <c r="G78" s="98">
        <v>103.5855460400339</v>
      </c>
      <c r="H78" s="98">
        <v>115.58570588066364</v>
      </c>
      <c r="I78" s="98">
        <v>94.547996933987477</v>
      </c>
      <c r="J78" s="98">
        <v>104.29535929220847</v>
      </c>
      <c r="K78" s="98">
        <v>133.32122762619335</v>
      </c>
      <c r="L78" s="98">
        <v>134.00194617786065</v>
      </c>
      <c r="M78" s="98">
        <v>135.76983130112075</v>
      </c>
      <c r="N78" s="98">
        <v>133.69221915499082</v>
      </c>
      <c r="O78" s="98">
        <v>134.65184380851713</v>
      </c>
      <c r="P78" s="98">
        <v>138.46431483320643</v>
      </c>
      <c r="Q78" s="98">
        <v>134.04793532229826</v>
      </c>
      <c r="R78" s="98">
        <v>133.71729819450087</v>
      </c>
      <c r="S78" s="98">
        <v>136.54617331005511</v>
      </c>
      <c r="T78" s="98">
        <v>130.84877423467114</v>
      </c>
      <c r="U78" s="98">
        <v>135.50519225185653</v>
      </c>
      <c r="V78" s="98">
        <v>136.36343251597714</v>
      </c>
      <c r="W78" s="98">
        <v>153.66831273865202</v>
      </c>
      <c r="DA78" s="63" t="s">
        <v>4330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4331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2.5746610717403202</v>
      </c>
      <c r="D81" s="117">
        <f t="shared" si="28"/>
        <v>5.8579666063974267</v>
      </c>
      <c r="E81" s="117">
        <f t="shared" si="28"/>
        <v>10.94538228197356</v>
      </c>
      <c r="F81" s="117">
        <f t="shared" si="28"/>
        <v>19.931368212778494</v>
      </c>
      <c r="G81" s="117">
        <f t="shared" si="28"/>
        <v>26.37437611374078</v>
      </c>
      <c r="H81" s="117">
        <f t="shared" si="28"/>
        <v>17.364455267126012</v>
      </c>
      <c r="I81" s="117">
        <f t="shared" si="28"/>
        <v>7.714099744655682</v>
      </c>
      <c r="J81" s="117">
        <f t="shared" si="28"/>
        <v>1.799115845724059</v>
      </c>
      <c r="K81" s="117">
        <f t="shared" si="28"/>
        <v>5.2182947337400352</v>
      </c>
      <c r="L81" s="117">
        <f t="shared" si="28"/>
        <v>4.7517057694892655</v>
      </c>
      <c r="M81" s="117">
        <f t="shared" si="28"/>
        <v>1.8439581173464081</v>
      </c>
      <c r="N81" s="117">
        <f t="shared" si="28"/>
        <v>6.2598598538766428</v>
      </c>
      <c r="O81" s="117">
        <f t="shared" si="28"/>
        <v>8.3724814192845258</v>
      </c>
      <c r="P81" s="117">
        <f t="shared" si="28"/>
        <v>7.5023726870218521</v>
      </c>
      <c r="Q81" s="117">
        <f t="shared" si="28"/>
        <v>5.3991201567501417</v>
      </c>
      <c r="R81" s="117">
        <f t="shared" ref="R81:V81" si="29">R82+R85+R87+R100</f>
        <v>2.3230314120773761</v>
      </c>
      <c r="S81" s="117">
        <f t="shared" si="29"/>
        <v>3.92348866439476</v>
      </c>
      <c r="T81" s="117">
        <f t="shared" si="29"/>
        <v>2.7433665658795348</v>
      </c>
      <c r="U81" s="117">
        <f t="shared" si="29"/>
        <v>3.4386327949056734</v>
      </c>
      <c r="V81" s="117">
        <f t="shared" si="29"/>
        <v>3.7883356336471392</v>
      </c>
      <c r="W81" s="117">
        <f t="shared" ref="W81" si="30">W82+W85+W87+W100</f>
        <v>6.4143707724621164</v>
      </c>
      <c r="DA81" s="129" t="s">
        <v>4332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4333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4334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4335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4336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4337</v>
      </c>
    </row>
    <row r="87" spans="1:105" ht="12" customHeight="1" x14ac:dyDescent="0.25">
      <c r="A87" s="121" t="s">
        <v>55</v>
      </c>
      <c r="B87" s="122"/>
      <c r="C87" s="122">
        <v>1.9506824007382983</v>
      </c>
      <c r="D87" s="122">
        <v>5.3530992082048083</v>
      </c>
      <c r="E87" s="122">
        <v>10.430677923621552</v>
      </c>
      <c r="F87" s="122">
        <v>19.201509281656726</v>
      </c>
      <c r="G87" s="122">
        <v>25.739140233980734</v>
      </c>
      <c r="H87" s="122">
        <v>16.763174940237683</v>
      </c>
      <c r="I87" s="122">
        <v>7.3537255590252659</v>
      </c>
      <c r="J87" s="122">
        <v>1.5306314051962264</v>
      </c>
      <c r="K87" s="122">
        <v>4.842661662632902</v>
      </c>
      <c r="L87" s="122">
        <v>4.4963432320313359</v>
      </c>
      <c r="M87" s="122">
        <v>1.7467973414070788</v>
      </c>
      <c r="N87" s="122">
        <v>6.1501071443970705</v>
      </c>
      <c r="O87" s="122">
        <v>8.0916904476455347</v>
      </c>
      <c r="P87" s="122">
        <v>7.0188659980170067</v>
      </c>
      <c r="Q87" s="122">
        <v>4.7038651644970724</v>
      </c>
      <c r="R87" s="122">
        <v>1.7745758774571057</v>
      </c>
      <c r="S87" s="122">
        <v>3.5949741745004915</v>
      </c>
      <c r="T87" s="122">
        <v>2.5932411845951395</v>
      </c>
      <c r="U87" s="122">
        <v>3.2282131757647976</v>
      </c>
      <c r="V87" s="122">
        <v>3.483982948118781</v>
      </c>
      <c r="W87" s="122">
        <v>5.718460489393614</v>
      </c>
      <c r="DA87" s="130" t="s">
        <v>4338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4339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4340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4341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4342</v>
      </c>
    </row>
    <row r="92" spans="1:105" ht="12" customHeight="1" x14ac:dyDescent="0.25">
      <c r="A92" s="106" t="s">
        <v>124</v>
      </c>
      <c r="B92" s="101"/>
      <c r="C92" s="101">
        <v>647.20855367352829</v>
      </c>
      <c r="D92" s="101">
        <v>700.70494194457353</v>
      </c>
      <c r="E92" s="101">
        <v>646.19559149777729</v>
      </c>
      <c r="F92" s="101">
        <v>645.58970208890526</v>
      </c>
      <c r="G92" s="101">
        <v>741.71941564032829</v>
      </c>
      <c r="H92" s="101">
        <v>693.63152137333645</v>
      </c>
      <c r="I92" s="101">
        <v>737.67059494124624</v>
      </c>
      <c r="J92" s="101">
        <v>803.03114329494053</v>
      </c>
      <c r="K92" s="101">
        <v>641.06880328988962</v>
      </c>
      <c r="L92" s="101">
        <v>700.98070403260385</v>
      </c>
      <c r="M92" s="101">
        <v>747.95712687553657</v>
      </c>
      <c r="N92" s="101">
        <v>741.48735467894971</v>
      </c>
      <c r="O92" s="101">
        <v>685.64047281561216</v>
      </c>
      <c r="P92" s="101">
        <v>706.25475057694553</v>
      </c>
      <c r="Q92" s="101">
        <v>699.71473544505193</v>
      </c>
      <c r="R92" s="101">
        <v>590.49956245724263</v>
      </c>
      <c r="S92" s="101">
        <v>602.93546594223778</v>
      </c>
      <c r="T92" s="101">
        <v>558.22642529163625</v>
      </c>
      <c r="U92" s="101">
        <v>555.72815647691402</v>
      </c>
      <c r="V92" s="101">
        <v>530.1451050342838</v>
      </c>
      <c r="W92" s="101">
        <v>672.76626853020173</v>
      </c>
      <c r="DA92" s="131" t="s">
        <v>4343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239.13689532032393</v>
      </c>
      <c r="F93" s="104">
        <v>238.29627957939934</v>
      </c>
      <c r="G93" s="104">
        <v>275.42396287656692</v>
      </c>
      <c r="H93" s="104">
        <v>213.44021076770369</v>
      </c>
      <c r="I93" s="104">
        <v>239.91532454676016</v>
      </c>
      <c r="J93" s="104">
        <v>284.94700585332686</v>
      </c>
      <c r="K93" s="104">
        <v>0</v>
      </c>
      <c r="L93" s="104">
        <v>221.92558088620456</v>
      </c>
      <c r="M93" s="104">
        <v>260.20545701049844</v>
      </c>
      <c r="N93" s="104">
        <v>253.19712698011435</v>
      </c>
      <c r="O93" s="104">
        <v>198.86042396665573</v>
      </c>
      <c r="P93" s="104">
        <v>209.59315853305912</v>
      </c>
      <c r="Q93" s="104">
        <v>163.3804121371343</v>
      </c>
      <c r="R93" s="104">
        <v>0</v>
      </c>
      <c r="S93" s="104">
        <v>0</v>
      </c>
      <c r="T93" s="104">
        <v>160.23185155218792</v>
      </c>
      <c r="U93" s="104">
        <v>162.72301409415462</v>
      </c>
      <c r="V93" s="104">
        <v>158.99374324959567</v>
      </c>
      <c r="W93" s="104">
        <v>216.38933466585928</v>
      </c>
      <c r="DA93" s="132" t="s">
        <v>4344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239.13689532032393</v>
      </c>
      <c r="F94" s="98">
        <v>238.29627957939934</v>
      </c>
      <c r="G94" s="98">
        <v>275.42396287656692</v>
      </c>
      <c r="H94" s="98">
        <v>213.44021076770369</v>
      </c>
      <c r="I94" s="98">
        <v>239.91532454676016</v>
      </c>
      <c r="J94" s="98">
        <v>284.94700585332686</v>
      </c>
      <c r="K94" s="98">
        <v>0</v>
      </c>
      <c r="L94" s="98">
        <v>221.92558088620456</v>
      </c>
      <c r="M94" s="98">
        <v>260.20545701049844</v>
      </c>
      <c r="N94" s="98">
        <v>253.19712698011435</v>
      </c>
      <c r="O94" s="98">
        <v>198.86042396665573</v>
      </c>
      <c r="P94" s="98">
        <v>209.59315853305912</v>
      </c>
      <c r="Q94" s="98">
        <v>163.3804121371343</v>
      </c>
      <c r="R94" s="98">
        <v>0</v>
      </c>
      <c r="S94" s="98">
        <v>0</v>
      </c>
      <c r="T94" s="98">
        <v>160.23185155218792</v>
      </c>
      <c r="U94" s="98">
        <v>162.72301409415462</v>
      </c>
      <c r="V94" s="98">
        <v>158.99374324959567</v>
      </c>
      <c r="W94" s="98">
        <v>216.38933466585928</v>
      </c>
      <c r="DA94" s="63" t="s">
        <v>4345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4346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4347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4348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4349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4350</v>
      </c>
    </row>
    <row r="100" spans="1:105" ht="12" customHeight="1" x14ac:dyDescent="0.25">
      <c r="A100" s="121" t="s">
        <v>54</v>
      </c>
      <c r="B100" s="122"/>
      <c r="C100" s="122">
        <v>0.62397867100202176</v>
      </c>
      <c r="D100" s="122">
        <v>0.50486739819261839</v>
      </c>
      <c r="E100" s="122">
        <v>0.51470435835200756</v>
      </c>
      <c r="F100" s="122">
        <v>0.72985893112176947</v>
      </c>
      <c r="G100" s="122">
        <v>0.63523587976004559</v>
      </c>
      <c r="H100" s="122">
        <v>0.60128032688832822</v>
      </c>
      <c r="I100" s="122">
        <v>0.36037418563041612</v>
      </c>
      <c r="J100" s="122">
        <v>0.26848444052783266</v>
      </c>
      <c r="K100" s="122">
        <v>0.37563307110713295</v>
      </c>
      <c r="L100" s="122">
        <v>0.25536253745792975</v>
      </c>
      <c r="M100" s="122">
        <v>9.7160775939329272E-2</v>
      </c>
      <c r="N100" s="122">
        <v>0.10975270947957234</v>
      </c>
      <c r="O100" s="122">
        <v>0.28079097163899114</v>
      </c>
      <c r="P100" s="122">
        <v>0.48350668900484572</v>
      </c>
      <c r="Q100" s="122">
        <v>0.69525499225306941</v>
      </c>
      <c r="R100" s="122">
        <v>0.5484555346202703</v>
      </c>
      <c r="S100" s="122">
        <v>0.32851448989426835</v>
      </c>
      <c r="T100" s="122">
        <v>0.15012538128439543</v>
      </c>
      <c r="U100" s="122">
        <v>0.21041961914087562</v>
      </c>
      <c r="V100" s="122">
        <v>0.30435268552835815</v>
      </c>
      <c r="W100" s="122">
        <v>0.69591028306850267</v>
      </c>
      <c r="DA100" s="130" t="s">
        <v>4351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4352</v>
      </c>
    </row>
    <row r="102" spans="1:105" ht="12" customHeight="1" x14ac:dyDescent="0.25">
      <c r="A102" s="97" t="s">
        <v>50</v>
      </c>
      <c r="B102" s="98"/>
      <c r="C102" s="98">
        <v>118.30126231854656</v>
      </c>
      <c r="D102" s="98">
        <v>124.82846420312489</v>
      </c>
      <c r="E102" s="98">
        <v>119.6083415008613</v>
      </c>
      <c r="F102" s="98">
        <v>130.07650136013766</v>
      </c>
      <c r="G102" s="98">
        <v>108.83222418879791</v>
      </c>
      <c r="H102" s="98">
        <v>124.57535433136803</v>
      </c>
      <c r="I102" s="98">
        <v>108.69849820236868</v>
      </c>
      <c r="J102" s="98">
        <v>116.18447644131854</v>
      </c>
      <c r="K102" s="98">
        <v>150.78234599462775</v>
      </c>
      <c r="L102" s="98">
        <v>162.10839482058475</v>
      </c>
      <c r="M102" s="98">
        <v>149.9607176069305</v>
      </c>
      <c r="N102" s="98">
        <v>127.60175197308354</v>
      </c>
      <c r="O102" s="98">
        <v>127.77836518598038</v>
      </c>
      <c r="P102" s="98">
        <v>142.90822336711605</v>
      </c>
      <c r="Q102" s="98">
        <v>158.01029980457585</v>
      </c>
      <c r="R102" s="98">
        <v>166.55476376104303</v>
      </c>
      <c r="S102" s="98">
        <v>159.88993466971627</v>
      </c>
      <c r="T102" s="98">
        <v>148.32871946321765</v>
      </c>
      <c r="U102" s="98">
        <v>151.59450512641914</v>
      </c>
      <c r="V102" s="98">
        <v>146.60016677574879</v>
      </c>
      <c r="W102" s="98">
        <v>184.58871559613601</v>
      </c>
      <c r="DA102" s="63" t="s">
        <v>4353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4354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4355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4356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4357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4358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4359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4360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4361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4362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4363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4364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4365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4366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4367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4368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4369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4370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4371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4372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0.64405537515665046</v>
      </c>
      <c r="D124" s="117">
        <f t="shared" si="42"/>
        <v>0.52616649155386941</v>
      </c>
      <c r="E124" s="117">
        <f t="shared" si="42"/>
        <v>0.54150942805713664</v>
      </c>
      <c r="F124" s="117">
        <f t="shared" si="42"/>
        <v>0.76759858595031416</v>
      </c>
      <c r="G124" s="117">
        <f t="shared" si="42"/>
        <v>0</v>
      </c>
      <c r="H124" s="117">
        <f t="shared" si="42"/>
        <v>0.64750509026885195</v>
      </c>
      <c r="I124" s="117">
        <f t="shared" si="42"/>
        <v>0.38181854179494473</v>
      </c>
      <c r="J124" s="117">
        <f t="shared" si="42"/>
        <v>0.29852460013967791</v>
      </c>
      <c r="K124" s="117">
        <f t="shared" si="42"/>
        <v>0.41152854993700633</v>
      </c>
      <c r="L124" s="117">
        <f t="shared" si="42"/>
        <v>0.27343145421216364</v>
      </c>
      <c r="M124" s="117">
        <f t="shared" si="42"/>
        <v>0.10688575738198899</v>
      </c>
      <c r="N124" s="117">
        <f t="shared" si="42"/>
        <v>0.12017925243013654</v>
      </c>
      <c r="O124" s="117">
        <f t="shared" si="42"/>
        <v>0.29741557388334966</v>
      </c>
      <c r="P124" s="117">
        <f t="shared" si="42"/>
        <v>0.49797110986450688</v>
      </c>
      <c r="Q124" s="117">
        <f t="shared" si="42"/>
        <v>0.70904330179302588</v>
      </c>
      <c r="R124" s="117">
        <f t="shared" ref="R124:V124" si="43">R125+R128+R130+R139</f>
        <v>0.5670766143453877</v>
      </c>
      <c r="S124" s="117">
        <f t="shared" si="43"/>
        <v>0.34537607392954439</v>
      </c>
      <c r="T124" s="117">
        <f t="shared" si="43"/>
        <v>0.15501368461211512</v>
      </c>
      <c r="U124" s="117">
        <f t="shared" si="43"/>
        <v>0.21623261047069461</v>
      </c>
      <c r="V124" s="117">
        <f t="shared" si="43"/>
        <v>0.32558335493033813</v>
      </c>
      <c r="W124" s="117">
        <f t="shared" ref="W124" si="44">W125+W128+W130+W139</f>
        <v>0.7318725625448611</v>
      </c>
      <c r="DA124" s="129" t="s">
        <v>4373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4374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4375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4376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4377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4378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4379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4380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4381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4382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4383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4384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4385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4386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4387</v>
      </c>
    </row>
    <row r="139" spans="1:105" ht="12" customHeight="1" x14ac:dyDescent="0.25">
      <c r="A139" s="121" t="s">
        <v>54</v>
      </c>
      <c r="B139" s="122"/>
      <c r="C139" s="122">
        <v>0.64405537515665046</v>
      </c>
      <c r="D139" s="122">
        <v>0.52616649155386941</v>
      </c>
      <c r="E139" s="122">
        <v>0.54150942805713664</v>
      </c>
      <c r="F139" s="122">
        <v>0.76759858595031416</v>
      </c>
      <c r="G139" s="122">
        <v>0</v>
      </c>
      <c r="H139" s="122">
        <v>0.64750509026885195</v>
      </c>
      <c r="I139" s="122">
        <v>0.38181854179494473</v>
      </c>
      <c r="J139" s="122">
        <v>0.29852460013967791</v>
      </c>
      <c r="K139" s="122">
        <v>0.41152854993700633</v>
      </c>
      <c r="L139" s="122">
        <v>0.27343145421216364</v>
      </c>
      <c r="M139" s="122">
        <v>0.10688575738198899</v>
      </c>
      <c r="N139" s="122">
        <v>0.12017925243013654</v>
      </c>
      <c r="O139" s="122">
        <v>0.29741557388334966</v>
      </c>
      <c r="P139" s="122">
        <v>0.49797110986450688</v>
      </c>
      <c r="Q139" s="122">
        <v>0.70904330179302588</v>
      </c>
      <c r="R139" s="122">
        <v>0.5670766143453877</v>
      </c>
      <c r="S139" s="122">
        <v>0.34537607392954439</v>
      </c>
      <c r="T139" s="122">
        <v>0.15501368461211512</v>
      </c>
      <c r="U139" s="122">
        <v>0.21623261047069461</v>
      </c>
      <c r="V139" s="122">
        <v>0.32558335493033813</v>
      </c>
      <c r="W139" s="122">
        <v>0.7318725625448611</v>
      </c>
      <c r="DA139" s="130" t="s">
        <v>4388</v>
      </c>
    </row>
    <row r="140" spans="1:105" ht="12" customHeight="1" x14ac:dyDescent="0.25">
      <c r="A140" s="97" t="s">
        <v>50</v>
      </c>
      <c r="B140" s="98"/>
      <c r="C140" s="98">
        <v>118.30126231854656</v>
      </c>
      <c r="D140" s="98">
        <v>124.82846420312488</v>
      </c>
      <c r="E140" s="98">
        <v>119.60834150086129</v>
      </c>
      <c r="F140" s="98">
        <v>130.07650136013766</v>
      </c>
      <c r="G140" s="98">
        <v>0</v>
      </c>
      <c r="H140" s="98">
        <v>124.57535433136805</v>
      </c>
      <c r="I140" s="98">
        <v>108.69849820236868</v>
      </c>
      <c r="J140" s="98">
        <v>116.18447644131857</v>
      </c>
      <c r="K140" s="98">
        <v>150.78234599462772</v>
      </c>
      <c r="L140" s="98">
        <v>162.10839482058475</v>
      </c>
      <c r="M140" s="98">
        <v>149.96071760693056</v>
      </c>
      <c r="N140" s="98">
        <v>127.60175197308354</v>
      </c>
      <c r="O140" s="98">
        <v>127.77836518598041</v>
      </c>
      <c r="P140" s="98">
        <v>142.90822336711605</v>
      </c>
      <c r="Q140" s="98">
        <v>158.01029980457579</v>
      </c>
      <c r="R140" s="98">
        <v>166.55476376104301</v>
      </c>
      <c r="S140" s="98">
        <v>159.8899346697163</v>
      </c>
      <c r="T140" s="98">
        <v>148.32871946321765</v>
      </c>
      <c r="U140" s="98">
        <v>151.59450512641911</v>
      </c>
      <c r="V140" s="98">
        <v>146.60016677574879</v>
      </c>
      <c r="W140" s="98">
        <v>184.58871559613604</v>
      </c>
      <c r="DA140" s="63" t="s">
        <v>4389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4390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3.1594517140241729</v>
      </c>
      <c r="D143" s="117">
        <f t="shared" si="49"/>
        <v>7.2539467352467373</v>
      </c>
      <c r="E143" s="117">
        <f t="shared" si="49"/>
        <v>13.423229913998318</v>
      </c>
      <c r="F143" s="117">
        <f t="shared" si="49"/>
        <v>25.699242167980213</v>
      </c>
      <c r="G143" s="117">
        <f t="shared" si="49"/>
        <v>36.396393618489924</v>
      </c>
      <c r="H143" s="117">
        <f t="shared" si="49"/>
        <v>24.209103771907923</v>
      </c>
      <c r="I143" s="117">
        <f t="shared" si="49"/>
        <v>14.36638200075423</v>
      </c>
      <c r="J143" s="117">
        <f t="shared" si="49"/>
        <v>3.5715059677316687</v>
      </c>
      <c r="K143" s="117">
        <f t="shared" si="49"/>
        <v>9.0567765266002311</v>
      </c>
      <c r="L143" s="117">
        <f t="shared" si="49"/>
        <v>8.3566277922826941</v>
      </c>
      <c r="M143" s="117">
        <f t="shared" si="49"/>
        <v>3.4119310131384655</v>
      </c>
      <c r="N143" s="117">
        <f t="shared" si="49"/>
        <v>11.322606232175698</v>
      </c>
      <c r="O143" s="117">
        <f t="shared" si="49"/>
        <v>12.537646384934586</v>
      </c>
      <c r="P143" s="117">
        <f t="shared" si="49"/>
        <v>8.9695451051867749</v>
      </c>
      <c r="Q143" s="117">
        <f t="shared" si="49"/>
        <v>6.5205379116109823</v>
      </c>
      <c r="R143" s="117">
        <f t="shared" ref="R143:V143" si="50">R144+R146+R148+R157</f>
        <v>2.7957484759898708</v>
      </c>
      <c r="S143" s="117">
        <f t="shared" si="50"/>
        <v>6.1801784179683708</v>
      </c>
      <c r="T143" s="117">
        <f t="shared" si="50"/>
        <v>4.9319570481825181</v>
      </c>
      <c r="U143" s="117">
        <f t="shared" si="50"/>
        <v>6.5093345169895809</v>
      </c>
      <c r="V143" s="117">
        <f t="shared" si="50"/>
        <v>6.594359495338975</v>
      </c>
      <c r="W143" s="117">
        <f t="shared" ref="W143" si="51">W144+W146+W148+W157</f>
        <v>9.3797871252261231</v>
      </c>
      <c r="DA143" s="129" t="s">
        <v>4391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4392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4393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4394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4395</v>
      </c>
    </row>
    <row r="148" spans="1:105" ht="12" customHeight="1" x14ac:dyDescent="0.25">
      <c r="A148" s="121" t="s">
        <v>55</v>
      </c>
      <c r="B148" s="122"/>
      <c r="C148" s="122">
        <v>2.5248708205729318</v>
      </c>
      <c r="D148" s="122">
        <v>6.7329699361848752</v>
      </c>
      <c r="E148" s="122">
        <v>12.881269343761948</v>
      </c>
      <c r="F148" s="122">
        <v>24.943546718398004</v>
      </c>
      <c r="G148" s="122">
        <v>35.729919315872372</v>
      </c>
      <c r="H148" s="122">
        <v>23.577481460555433</v>
      </c>
      <c r="I148" s="122">
        <v>13.984571550435183</v>
      </c>
      <c r="J148" s="122">
        <v>3.2792914897605456</v>
      </c>
      <c r="K148" s="122">
        <v>8.6498782562873799</v>
      </c>
      <c r="L148" s="122">
        <v>8.0747614244138219</v>
      </c>
      <c r="M148" s="122">
        <v>3.3072342123889213</v>
      </c>
      <c r="N148" s="122">
        <v>11.214070576967519</v>
      </c>
      <c r="O148" s="122">
        <v>12.238306157261666</v>
      </c>
      <c r="P148" s="122">
        <v>8.4759205604130319</v>
      </c>
      <c r="Q148" s="122">
        <v>5.8061133549438653</v>
      </c>
      <c r="R148" s="122">
        <v>2.2379236017681507</v>
      </c>
      <c r="S148" s="122">
        <v>5.8264808095477623</v>
      </c>
      <c r="T148" s="122">
        <v>4.7772566041820301</v>
      </c>
      <c r="U148" s="122">
        <v>6.2860402098362167</v>
      </c>
      <c r="V148" s="122">
        <v>6.2725634849420056</v>
      </c>
      <c r="W148" s="122">
        <v>8.6484111755183086</v>
      </c>
      <c r="DA148" s="130" t="s">
        <v>4396</v>
      </c>
    </row>
    <row r="149" spans="1:105" ht="12" customHeight="1" x14ac:dyDescent="0.25">
      <c r="A149" s="97" t="s">
        <v>124</v>
      </c>
      <c r="B149" s="98"/>
      <c r="C149" s="98">
        <v>647.20855367352817</v>
      </c>
      <c r="D149" s="98">
        <v>700.70494194457342</v>
      </c>
      <c r="E149" s="98">
        <v>646.19559149777717</v>
      </c>
      <c r="F149" s="98">
        <v>645.58970208890503</v>
      </c>
      <c r="G149" s="98">
        <v>741.71941564032841</v>
      </c>
      <c r="H149" s="98">
        <v>693.63152137333657</v>
      </c>
      <c r="I149" s="98">
        <v>737.67059494124612</v>
      </c>
      <c r="J149" s="98">
        <v>803.03114329494031</v>
      </c>
      <c r="K149" s="98">
        <v>641.06880328988984</v>
      </c>
      <c r="L149" s="98">
        <v>700.98070403260363</v>
      </c>
      <c r="M149" s="98">
        <v>747.95712687553657</v>
      </c>
      <c r="N149" s="98">
        <v>741.4873546789496</v>
      </c>
      <c r="O149" s="98">
        <v>685.64047281561216</v>
      </c>
      <c r="P149" s="98">
        <v>706.25475057694564</v>
      </c>
      <c r="Q149" s="98">
        <v>699.71473544505193</v>
      </c>
      <c r="R149" s="98">
        <v>590.49956245724275</v>
      </c>
      <c r="S149" s="98">
        <v>602.93546594223778</v>
      </c>
      <c r="T149" s="98">
        <v>558.22642529163625</v>
      </c>
      <c r="U149" s="98">
        <v>555.72815647691402</v>
      </c>
      <c r="V149" s="98">
        <v>530.1451050342838</v>
      </c>
      <c r="W149" s="98">
        <v>672.76626853020173</v>
      </c>
      <c r="DA149" s="63" t="s">
        <v>4397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239.13689532032393</v>
      </c>
      <c r="F150" s="98">
        <v>238.29627957939937</v>
      </c>
      <c r="G150" s="98">
        <v>275.42396287656692</v>
      </c>
      <c r="H150" s="98">
        <v>213.44021076770366</v>
      </c>
      <c r="I150" s="98">
        <v>239.91532454676013</v>
      </c>
      <c r="J150" s="98">
        <v>284.94700585332686</v>
      </c>
      <c r="K150" s="98">
        <v>0</v>
      </c>
      <c r="L150" s="98">
        <v>0</v>
      </c>
      <c r="M150" s="98">
        <v>0</v>
      </c>
      <c r="N150" s="98">
        <v>253.19712698011435</v>
      </c>
      <c r="O150" s="98">
        <v>198.86042396665573</v>
      </c>
      <c r="P150" s="98">
        <v>209.59315853305907</v>
      </c>
      <c r="Q150" s="98">
        <v>163.38041213713427</v>
      </c>
      <c r="R150" s="98">
        <v>0</v>
      </c>
      <c r="S150" s="98">
        <v>0</v>
      </c>
      <c r="T150" s="98">
        <v>160.23185155218792</v>
      </c>
      <c r="U150" s="98">
        <v>162.72301409415462</v>
      </c>
      <c r="V150" s="98">
        <v>158.99374324959567</v>
      </c>
      <c r="W150" s="98">
        <v>216.38933466585928</v>
      </c>
      <c r="DA150" s="63" t="s">
        <v>4398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239.13689532032393</v>
      </c>
      <c r="F151" s="101">
        <v>238.29627957939937</v>
      </c>
      <c r="G151" s="101">
        <v>275.42396287656692</v>
      </c>
      <c r="H151" s="101">
        <v>213.44021076770366</v>
      </c>
      <c r="I151" s="101">
        <v>239.91532454676013</v>
      </c>
      <c r="J151" s="101">
        <v>284.94700585332686</v>
      </c>
      <c r="K151" s="101">
        <v>0</v>
      </c>
      <c r="L151" s="101">
        <v>0</v>
      </c>
      <c r="M151" s="101">
        <v>0</v>
      </c>
      <c r="N151" s="101">
        <v>253.19712698011435</v>
      </c>
      <c r="O151" s="101">
        <v>198.86042396665573</v>
      </c>
      <c r="P151" s="101">
        <v>209.59315853305907</v>
      </c>
      <c r="Q151" s="101">
        <v>163.38041213713427</v>
      </c>
      <c r="R151" s="101">
        <v>0</v>
      </c>
      <c r="S151" s="101">
        <v>0</v>
      </c>
      <c r="T151" s="101">
        <v>160.23185155218792</v>
      </c>
      <c r="U151" s="101">
        <v>162.72301409415462</v>
      </c>
      <c r="V151" s="101">
        <v>158.99374324959567</v>
      </c>
      <c r="W151" s="101">
        <v>216.38933466585928</v>
      </c>
      <c r="DA151" s="131" t="s">
        <v>4399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4400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4401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4402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4403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4404</v>
      </c>
    </row>
    <row r="157" spans="1:105" ht="12" customHeight="1" x14ac:dyDescent="0.25">
      <c r="A157" s="121" t="s">
        <v>54</v>
      </c>
      <c r="B157" s="122"/>
      <c r="C157" s="122">
        <v>0.63458089345124125</v>
      </c>
      <c r="D157" s="122">
        <v>0.52097679906186256</v>
      </c>
      <c r="E157" s="122">
        <v>0.54196057023636912</v>
      </c>
      <c r="F157" s="122">
        <v>0.75569544958220902</v>
      </c>
      <c r="G157" s="122">
        <v>0.66647430261755169</v>
      </c>
      <c r="H157" s="122">
        <v>0.63162231135248992</v>
      </c>
      <c r="I157" s="122">
        <v>0.38181045031904698</v>
      </c>
      <c r="J157" s="122">
        <v>0.2922144779711231</v>
      </c>
      <c r="K157" s="122">
        <v>0.40689827031285208</v>
      </c>
      <c r="L157" s="122">
        <v>0.28186636786887154</v>
      </c>
      <c r="M157" s="122">
        <v>0.10469680074954424</v>
      </c>
      <c r="N157" s="122">
        <v>0.10853565520817993</v>
      </c>
      <c r="O157" s="122">
        <v>0.29934022767291985</v>
      </c>
      <c r="P157" s="122">
        <v>0.49362454477374368</v>
      </c>
      <c r="Q157" s="122">
        <v>0.71442455666711702</v>
      </c>
      <c r="R157" s="122">
        <v>0.55782487422171989</v>
      </c>
      <c r="S157" s="122">
        <v>0.35369760842060888</v>
      </c>
      <c r="T157" s="122">
        <v>0.15470044400048774</v>
      </c>
      <c r="U157" s="122">
        <v>0.22329430715336443</v>
      </c>
      <c r="V157" s="122">
        <v>0.32179601039696942</v>
      </c>
      <c r="W157" s="122">
        <v>0.73137594970781428</v>
      </c>
      <c r="DA157" s="130" t="s">
        <v>4405</v>
      </c>
    </row>
    <row r="158" spans="1:105" ht="12" customHeight="1" x14ac:dyDescent="0.25">
      <c r="A158" s="97" t="s">
        <v>50</v>
      </c>
      <c r="B158" s="98"/>
      <c r="C158" s="98">
        <v>118.30126231854656</v>
      </c>
      <c r="D158" s="98">
        <v>124.82846420312488</v>
      </c>
      <c r="E158" s="98">
        <v>119.6083415008613</v>
      </c>
      <c r="F158" s="98">
        <v>130.07650136013768</v>
      </c>
      <c r="G158" s="98">
        <v>108.83222418879792</v>
      </c>
      <c r="H158" s="98">
        <v>124.57535433136802</v>
      </c>
      <c r="I158" s="98">
        <v>108.69849820236868</v>
      </c>
      <c r="J158" s="98">
        <v>116.18447644131855</v>
      </c>
      <c r="K158" s="98">
        <v>150.78234599462775</v>
      </c>
      <c r="L158" s="98">
        <v>162.10839482058475</v>
      </c>
      <c r="M158" s="98">
        <v>149.96071760693053</v>
      </c>
      <c r="N158" s="98">
        <v>127.60175197308354</v>
      </c>
      <c r="O158" s="98">
        <v>127.77836518598039</v>
      </c>
      <c r="P158" s="98">
        <v>142.90822336711605</v>
      </c>
      <c r="Q158" s="98">
        <v>158.01029980457579</v>
      </c>
      <c r="R158" s="98">
        <v>166.55476376104301</v>
      </c>
      <c r="S158" s="98">
        <v>159.8899346697163</v>
      </c>
      <c r="T158" s="98">
        <v>148.32871946321765</v>
      </c>
      <c r="U158" s="98">
        <v>151.59450512641911</v>
      </c>
      <c r="V158" s="98">
        <v>146.60016677574876</v>
      </c>
      <c r="W158" s="98">
        <v>184.58871559613607</v>
      </c>
      <c r="DA158" s="63" t="s">
        <v>4406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4407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3.1996841754222105</v>
      </c>
      <c r="D161" s="117">
        <f t="shared" si="54"/>
        <v>7.2491871858464334</v>
      </c>
      <c r="E161" s="117">
        <f t="shared" si="54"/>
        <v>13.474958967025611</v>
      </c>
      <c r="F161" s="117">
        <f t="shared" si="54"/>
        <v>25.629765515968362</v>
      </c>
      <c r="G161" s="117">
        <f t="shared" si="54"/>
        <v>37.69650716264745</v>
      </c>
      <c r="H161" s="117">
        <f t="shared" si="54"/>
        <v>24.180000358272988</v>
      </c>
      <c r="I161" s="117">
        <f t="shared" si="54"/>
        <v>14.367636888193372</v>
      </c>
      <c r="J161" s="117">
        <f t="shared" si="54"/>
        <v>3.5551483538060693</v>
      </c>
      <c r="K161" s="117">
        <f t="shared" si="54"/>
        <v>9.060943051023445</v>
      </c>
      <c r="L161" s="117">
        <f t="shared" si="54"/>
        <v>8.3921601109289767</v>
      </c>
      <c r="M161" s="117">
        <f t="shared" si="54"/>
        <v>3.2727154428053429</v>
      </c>
      <c r="N161" s="117">
        <f t="shared" si="54"/>
        <v>11.390832138521199</v>
      </c>
      <c r="O161" s="117">
        <f t="shared" si="54"/>
        <v>12.498060729889389</v>
      </c>
      <c r="P161" s="117">
        <f t="shared" si="54"/>
        <v>8.8416885360093698</v>
      </c>
      <c r="Q161" s="117">
        <f t="shared" si="54"/>
        <v>6.5667897271186959</v>
      </c>
      <c r="R161" s="117">
        <f t="shared" ref="R161:V161" si="55">R162+R164+R166+R175</f>
        <v>2.7987086133769496</v>
      </c>
      <c r="S161" s="117">
        <f t="shared" si="55"/>
        <v>6.2035740963460713</v>
      </c>
      <c r="T161" s="117">
        <f t="shared" si="55"/>
        <v>4.9358739501240922</v>
      </c>
      <c r="U161" s="117">
        <f t="shared" si="55"/>
        <v>6.5270280501973286</v>
      </c>
      <c r="V161" s="117">
        <f t="shared" si="55"/>
        <v>6.6305700659746485</v>
      </c>
      <c r="W161" s="117">
        <f t="shared" ref="W161" si="56">W162+W164+W166+W175</f>
        <v>9.425264143444549</v>
      </c>
      <c r="DA161" s="129" t="s">
        <v>4408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4409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4410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4411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4412</v>
      </c>
    </row>
    <row r="166" spans="1:105" ht="12" customHeight="1" x14ac:dyDescent="0.25">
      <c r="A166" s="121" t="s">
        <v>55</v>
      </c>
      <c r="B166" s="122"/>
      <c r="C166" s="122">
        <v>2.5579383320946949</v>
      </c>
      <c r="D166" s="122">
        <v>6.7206643528771846</v>
      </c>
      <c r="E166" s="122">
        <v>12.939234607780547</v>
      </c>
      <c r="F166" s="122">
        <v>24.900023572853986</v>
      </c>
      <c r="G166" s="122">
        <v>37.241142207882604</v>
      </c>
      <c r="H166" s="122">
        <v>23.562854229242856</v>
      </c>
      <c r="I166" s="122">
        <v>13.987106525153397</v>
      </c>
      <c r="J166" s="122">
        <v>3.2577160941162937</v>
      </c>
      <c r="K166" s="122">
        <v>8.645504452720381</v>
      </c>
      <c r="L166" s="122">
        <v>8.1054767844880029</v>
      </c>
      <c r="M166" s="122">
        <v>3.1743418416462439</v>
      </c>
      <c r="N166" s="122">
        <v>11.262114836598116</v>
      </c>
      <c r="O166" s="122">
        <v>12.204677065755039</v>
      </c>
      <c r="P166" s="122">
        <v>8.3612093988480769</v>
      </c>
      <c r="Q166" s="122">
        <v>5.858872693069074</v>
      </c>
      <c r="R166" s="122">
        <v>2.239840779617523</v>
      </c>
      <c r="S166" s="122">
        <v>5.859783921172518</v>
      </c>
      <c r="T166" s="122">
        <v>4.7789479263588808</v>
      </c>
      <c r="U166" s="122">
        <v>6.3070069977642094</v>
      </c>
      <c r="V166" s="122">
        <v>6.3088539892597879</v>
      </c>
      <c r="W166" s="122">
        <v>8.6910334703725791</v>
      </c>
      <c r="DA166" s="130" t="s">
        <v>4413</v>
      </c>
    </row>
    <row r="167" spans="1:105" ht="12" customHeight="1" x14ac:dyDescent="0.25">
      <c r="A167" s="97" t="s">
        <v>124</v>
      </c>
      <c r="B167" s="98"/>
      <c r="C167" s="98">
        <v>647.20855367352829</v>
      </c>
      <c r="D167" s="98">
        <v>700.70494194457353</v>
      </c>
      <c r="E167" s="98">
        <v>646.19559149777717</v>
      </c>
      <c r="F167" s="98">
        <v>645.58970208890514</v>
      </c>
      <c r="G167" s="98">
        <v>741.71941564032852</v>
      </c>
      <c r="H167" s="98">
        <v>693.63152137333657</v>
      </c>
      <c r="I167" s="98">
        <v>737.67059494124624</v>
      </c>
      <c r="J167" s="98">
        <v>803.03114329494042</v>
      </c>
      <c r="K167" s="98">
        <v>641.06880328988973</v>
      </c>
      <c r="L167" s="98">
        <v>700.98070403260374</v>
      </c>
      <c r="M167" s="98">
        <v>747.95712687553657</v>
      </c>
      <c r="N167" s="98">
        <v>741.48735467894971</v>
      </c>
      <c r="O167" s="98">
        <v>685.64047281561216</v>
      </c>
      <c r="P167" s="98">
        <v>706.25475057694564</v>
      </c>
      <c r="Q167" s="98">
        <v>699.7147354450517</v>
      </c>
      <c r="R167" s="98">
        <v>590.49956245724275</v>
      </c>
      <c r="S167" s="98">
        <v>602.93546594223778</v>
      </c>
      <c r="T167" s="98">
        <v>558.22642529163613</v>
      </c>
      <c r="U167" s="98">
        <v>555.72815647691402</v>
      </c>
      <c r="V167" s="98">
        <v>530.14510503428392</v>
      </c>
      <c r="W167" s="98">
        <v>672.76626853020173</v>
      </c>
      <c r="DA167" s="63" t="s">
        <v>4414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239.91532454676013</v>
      </c>
      <c r="J168" s="98">
        <v>284.94700585332686</v>
      </c>
      <c r="K168" s="98">
        <v>0</v>
      </c>
      <c r="L168" s="98">
        <v>0</v>
      </c>
      <c r="M168" s="98">
        <v>260.20545701049844</v>
      </c>
      <c r="N168" s="98">
        <v>253.19712698011435</v>
      </c>
      <c r="O168" s="98">
        <v>198.86042396665573</v>
      </c>
      <c r="P168" s="98">
        <v>209.59315853305907</v>
      </c>
      <c r="Q168" s="98">
        <v>163.38041213713427</v>
      </c>
      <c r="R168" s="98">
        <v>0</v>
      </c>
      <c r="S168" s="98">
        <v>0</v>
      </c>
      <c r="T168" s="98">
        <v>160.23185155218792</v>
      </c>
      <c r="U168" s="98">
        <v>162.72301409415462</v>
      </c>
      <c r="V168" s="98">
        <v>158.99374324959564</v>
      </c>
      <c r="W168" s="98">
        <v>216.38933466585928</v>
      </c>
      <c r="DA168" s="63" t="s">
        <v>4415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239.91532454676013</v>
      </c>
      <c r="J169" s="101">
        <v>284.94700585332686</v>
      </c>
      <c r="K169" s="101">
        <v>0</v>
      </c>
      <c r="L169" s="101">
        <v>0</v>
      </c>
      <c r="M169" s="101">
        <v>260.20545701049844</v>
      </c>
      <c r="N169" s="101">
        <v>253.19712698011435</v>
      </c>
      <c r="O169" s="101">
        <v>198.86042396665573</v>
      </c>
      <c r="P169" s="101">
        <v>209.59315853305907</v>
      </c>
      <c r="Q169" s="101">
        <v>163.38041213713427</v>
      </c>
      <c r="R169" s="101">
        <v>0</v>
      </c>
      <c r="S169" s="101">
        <v>0</v>
      </c>
      <c r="T169" s="101">
        <v>160.23185155218792</v>
      </c>
      <c r="U169" s="101">
        <v>162.72301409415462</v>
      </c>
      <c r="V169" s="101">
        <v>158.99374324959564</v>
      </c>
      <c r="W169" s="101">
        <v>216.38933466585928</v>
      </c>
      <c r="DA169" s="131" t="s">
        <v>4416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4417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4418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4419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4420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4421</v>
      </c>
    </row>
    <row r="175" spans="1:105" ht="12" customHeight="1" x14ac:dyDescent="0.25">
      <c r="A175" s="121" t="s">
        <v>54</v>
      </c>
      <c r="B175" s="122"/>
      <c r="C175" s="122">
        <v>0.64174584332751561</v>
      </c>
      <c r="D175" s="122">
        <v>0.52852283296924907</v>
      </c>
      <c r="E175" s="122">
        <v>0.53572435924506445</v>
      </c>
      <c r="F175" s="122">
        <v>0.7297419431143769</v>
      </c>
      <c r="G175" s="122">
        <v>0.45536495476484495</v>
      </c>
      <c r="H175" s="122">
        <v>0.61714612903013188</v>
      </c>
      <c r="I175" s="122">
        <v>0.3805303630399744</v>
      </c>
      <c r="J175" s="122">
        <v>0.29743225968977549</v>
      </c>
      <c r="K175" s="122">
        <v>0.41543859830306368</v>
      </c>
      <c r="L175" s="122">
        <v>0.28668332644097427</v>
      </c>
      <c r="M175" s="122">
        <v>9.8373601159099003E-2</v>
      </c>
      <c r="N175" s="122">
        <v>0.12871730192308359</v>
      </c>
      <c r="O175" s="122">
        <v>0.29338366413434958</v>
      </c>
      <c r="P175" s="122">
        <v>0.4804791371612932</v>
      </c>
      <c r="Q175" s="122">
        <v>0.7079170340496217</v>
      </c>
      <c r="R175" s="122">
        <v>0.55886783375942661</v>
      </c>
      <c r="S175" s="122">
        <v>0.34379017517355354</v>
      </c>
      <c r="T175" s="122">
        <v>0.15692602376521175</v>
      </c>
      <c r="U175" s="122">
        <v>0.22002105243311923</v>
      </c>
      <c r="V175" s="122">
        <v>0.32171607671486019</v>
      </c>
      <c r="W175" s="122">
        <v>0.73423067307196965</v>
      </c>
      <c r="DA175" s="130" t="s">
        <v>4422</v>
      </c>
    </row>
    <row r="176" spans="1:105" ht="12" customHeight="1" x14ac:dyDescent="0.25">
      <c r="A176" s="97" t="s">
        <v>50</v>
      </c>
      <c r="B176" s="98"/>
      <c r="C176" s="98">
        <v>118.30126231854661</v>
      </c>
      <c r="D176" s="98">
        <v>124.82846420312488</v>
      </c>
      <c r="E176" s="98">
        <v>119.6083415008613</v>
      </c>
      <c r="F176" s="98">
        <v>130.07650136013768</v>
      </c>
      <c r="G176" s="98">
        <v>108.83222418879794</v>
      </c>
      <c r="H176" s="98">
        <v>124.57535433136805</v>
      </c>
      <c r="I176" s="98">
        <v>108.69849820236868</v>
      </c>
      <c r="J176" s="98">
        <v>116.18447644131855</v>
      </c>
      <c r="K176" s="98">
        <v>150.78234599462775</v>
      </c>
      <c r="L176" s="98">
        <v>162.10839482058478</v>
      </c>
      <c r="M176" s="98">
        <v>149.96071760693053</v>
      </c>
      <c r="N176" s="98">
        <v>127.60175197308354</v>
      </c>
      <c r="O176" s="98">
        <v>127.77836518598039</v>
      </c>
      <c r="P176" s="98">
        <v>142.90822336711605</v>
      </c>
      <c r="Q176" s="98">
        <v>158.01029980457579</v>
      </c>
      <c r="R176" s="98">
        <v>166.55476376104301</v>
      </c>
      <c r="S176" s="98">
        <v>159.88993466971627</v>
      </c>
      <c r="T176" s="98">
        <v>148.32871946321765</v>
      </c>
      <c r="U176" s="98">
        <v>151.59450512641916</v>
      </c>
      <c r="V176" s="98">
        <v>146.60016677574879</v>
      </c>
      <c r="W176" s="98">
        <v>184.58871559613601</v>
      </c>
      <c r="DA176" s="63" t="s">
        <v>4423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4424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163.51591707670482</v>
      </c>
      <c r="M3" s="118">
        <f t="shared" si="0"/>
        <v>136.56970299177127</v>
      </c>
      <c r="N3" s="118">
        <f t="shared" si="0"/>
        <v>162.56624667457012</v>
      </c>
      <c r="O3" s="118">
        <f t="shared" si="0"/>
        <v>143.73972826955961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4426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133.21883129066109</v>
      </c>
      <c r="M4" s="123">
        <f t="shared" si="3"/>
        <v>104.86495211155504</v>
      </c>
      <c r="N4" s="123">
        <f t="shared" si="3"/>
        <v>129.81290777581427</v>
      </c>
      <c r="O4" s="123">
        <f t="shared" si="3"/>
        <v>114.61794055223956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4427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132.4042583813407</v>
      </c>
      <c r="M5" s="99">
        <v>104.22415699944744</v>
      </c>
      <c r="N5" s="99">
        <v>129.01988283079794</v>
      </c>
      <c r="O5" s="99">
        <v>113.91837065350622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4428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0.81457290932038817</v>
      </c>
      <c r="M6" s="99">
        <v>0.6407951121075981</v>
      </c>
      <c r="N6" s="99">
        <v>0.79302494501631793</v>
      </c>
      <c r="O6" s="99">
        <v>0.69956989873334086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4429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1.4512340781486293E-2</v>
      </c>
      <c r="M7" s="123">
        <f t="shared" si="6"/>
        <v>1.3394971771013823E-2</v>
      </c>
      <c r="N7" s="123">
        <f t="shared" si="6"/>
        <v>9.2426120680729387E-3</v>
      </c>
      <c r="O7" s="123">
        <f t="shared" si="6"/>
        <v>1.6347318606418981E-2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4430</v>
      </c>
    </row>
    <row r="8" spans="1:105" ht="12" customHeight="1" x14ac:dyDescent="0.25">
      <c r="A8" s="97" t="s">
        <v>53</v>
      </c>
      <c r="B8" s="98"/>
      <c r="C8" s="99">
        <f>RES_hhdet_in_fech!C8/RES_summary!C$21</f>
        <v>0</v>
      </c>
      <c r="D8" s="99">
        <f>RES_hhdet_in_fech!D8/RES_summary!D$21</f>
        <v>0</v>
      </c>
      <c r="E8" s="99">
        <f>RES_hhdet_in_fech!E8/RES_summary!E$21</f>
        <v>0</v>
      </c>
      <c r="F8" s="99">
        <f>RES_hhdet_in_fech!F8/RES_summary!F$21</f>
        <v>0</v>
      </c>
      <c r="G8" s="99">
        <f>RES_hhdet_in_fech!G8/RES_summary!G$21</f>
        <v>0</v>
      </c>
      <c r="H8" s="99">
        <f>RES_hhdet_in_fech!H8/RES_summary!H$21</f>
        <v>0</v>
      </c>
      <c r="I8" s="99">
        <f>RES_hhdet_in_fech!I8/RES_summary!I$21</f>
        <v>0</v>
      </c>
      <c r="J8" s="99">
        <f>RES_hhdet_in_fech!J8/RES_summary!J$21</f>
        <v>0</v>
      </c>
      <c r="K8" s="99">
        <f>RES_hhdet_in_fech!K8/RES_summary!K$21</f>
        <v>0</v>
      </c>
      <c r="L8" s="99">
        <f>RES_hhdet_in_fech!L8/RES_summary!L$21</f>
        <v>1.4512340781486293E-2</v>
      </c>
      <c r="M8" s="99">
        <f>RES_hhdet_in_fech!M8/RES_summary!M$21</f>
        <v>1.3394971771013823E-2</v>
      </c>
      <c r="N8" s="99">
        <f>RES_hhdet_in_fech!N8/RES_summary!N$21</f>
        <v>9.2426120680729387E-3</v>
      </c>
      <c r="O8" s="99">
        <f>RES_hhdet_in_fech!O8/RES_summary!O$21</f>
        <v>1.6347318606418981E-2</v>
      </c>
      <c r="P8" s="99">
        <f>RES_hhdet_in_fech!P8/RES_summary!P$21</f>
        <v>0</v>
      </c>
      <c r="Q8" s="99">
        <f>RES_hhdet_in_fech!Q8/RES_summary!Q$21</f>
        <v>0</v>
      </c>
      <c r="R8" s="99">
        <f>RES_hhdet_in_fech!R8/RES_summary!R$21</f>
        <v>0</v>
      </c>
      <c r="S8" s="99">
        <f>RES_hhdet_in_fech!S8/RES_summary!S$21</f>
        <v>0</v>
      </c>
      <c r="T8" s="99">
        <f>RES_hhdet_in_fech!T8/RES_summary!T$21</f>
        <v>0</v>
      </c>
      <c r="U8" s="99">
        <f>RES_hhdet_in_fech!U8/RES_summary!U$21</f>
        <v>0</v>
      </c>
      <c r="V8" s="99">
        <f>RES_hhdet_in_fech!V8/RES_summary!V$21</f>
        <v>0</v>
      </c>
      <c r="W8" s="99">
        <f>RES_hhdet_in_fech!W8/RES_summary!W$21</f>
        <v>0</v>
      </c>
      <c r="DA8" s="63" t="s">
        <v>4431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25.646723310090408</v>
      </c>
      <c r="M9" s="123">
        <v>26.633737302309122</v>
      </c>
      <c r="N9" s="123">
        <v>27.301438752700605</v>
      </c>
      <c r="O9" s="123">
        <v>24.538598255482736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4432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27.234266007680603</v>
      </c>
      <c r="M10" s="99">
        <v>27.169283201631973</v>
      </c>
      <c r="N10" s="99">
        <v>22.519577189225185</v>
      </c>
      <c r="O10" s="99">
        <v>24.640305454871783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4433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26.962241442892196</v>
      </c>
      <c r="M11" s="99">
        <v>31.77295662843996</v>
      </c>
      <c r="N11" s="99">
        <v>33.426712309505525</v>
      </c>
      <c r="O11" s="99">
        <v>26.849160857982639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4434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4435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4436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4437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26.770304343025806</v>
      </c>
      <c r="M15" s="102">
        <v>28.699296609163611</v>
      </c>
      <c r="N15" s="102">
        <v>31.161562530550199</v>
      </c>
      <c r="O15" s="102">
        <v>27.017450765473242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4438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21.525913831059508</v>
      </c>
      <c r="M16" s="105">
        <v>23.376053613063153</v>
      </c>
      <c r="N16" s="105">
        <v>25.450337540715577</v>
      </c>
      <c r="O16" s="105">
        <v>21.866691435337877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4439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8.5471020104455722</v>
      </c>
      <c r="M17" s="99">
        <v>9.9832702346871134</v>
      </c>
      <c r="N17" s="99">
        <v>10.669380043322645</v>
      </c>
      <c r="O17" s="99">
        <v>7.9368474509105678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4440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12.978811820613938</v>
      </c>
      <c r="M18" s="99">
        <v>13.392783378376039</v>
      </c>
      <c r="N18" s="99">
        <v>14.780957497392938</v>
      </c>
      <c r="O18" s="99">
        <v>13.929843984427313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4441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4.6358501351718404</v>
      </c>
      <c r="M19" s="123">
        <v>5.0576186061360762</v>
      </c>
      <c r="N19" s="123">
        <v>5.4426575339871457</v>
      </c>
      <c r="O19" s="123">
        <v>4.5668421432309101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4442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5.7060650406533657</v>
      </c>
      <c r="M20" s="99">
        <v>6.8100329003430211</v>
      </c>
      <c r="N20" s="99">
        <v>7.6891474650341731</v>
      </c>
      <c r="O20" s="99">
        <v>5.970939399275081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4443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6.2352724631761163</v>
      </c>
      <c r="M21" s="99">
        <v>6.3702787302775485</v>
      </c>
      <c r="N21" s="99">
        <v>5.752366546075411</v>
      </c>
      <c r="O21" s="99">
        <v>5.003703860946171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4444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4.5420279846998772</v>
      </c>
      <c r="M22" s="110">
        <v>4.9368547442090138</v>
      </c>
      <c r="N22" s="110">
        <v>5.3731065953994879</v>
      </c>
      <c r="O22" s="110">
        <v>4.5368048381829755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4445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0</v>
      </c>
      <c r="E24" s="118">
        <f t="shared" si="7"/>
        <v>171.18415751518495</v>
      </c>
      <c r="F24" s="118">
        <f t="shared" si="7"/>
        <v>167.77691770358462</v>
      </c>
      <c r="G24" s="118">
        <f t="shared" si="7"/>
        <v>189.56258775970238</v>
      </c>
      <c r="H24" s="118">
        <f t="shared" si="7"/>
        <v>172.19447268418065</v>
      </c>
      <c r="I24" s="118">
        <f t="shared" si="7"/>
        <v>174.89339189955092</v>
      </c>
      <c r="J24" s="118">
        <f t="shared" si="7"/>
        <v>186.59455525416044</v>
      </c>
      <c r="K24" s="118">
        <f t="shared" si="7"/>
        <v>0</v>
      </c>
      <c r="L24" s="118">
        <f t="shared" si="7"/>
        <v>0</v>
      </c>
      <c r="M24" s="118">
        <f t="shared" si="7"/>
        <v>0</v>
      </c>
      <c r="N24" s="118">
        <f t="shared" si="7"/>
        <v>158.76447783019282</v>
      </c>
      <c r="O24" s="118">
        <f t="shared" si="7"/>
        <v>165.16867524664909</v>
      </c>
      <c r="P24" s="118">
        <f t="shared" si="7"/>
        <v>139.91996323402583</v>
      </c>
      <c r="Q24" s="118">
        <f t="shared" si="7"/>
        <v>145.06929778574934</v>
      </c>
      <c r="R24" s="118">
        <f t="shared" ref="R24:V24" si="8">R25+R28+R30+R39</f>
        <v>129.68727654162211</v>
      </c>
      <c r="S24" s="118">
        <f t="shared" si="8"/>
        <v>137.25532264941657</v>
      </c>
      <c r="T24" s="118">
        <f t="shared" si="8"/>
        <v>120.11024938394559</v>
      </c>
      <c r="U24" s="118">
        <f t="shared" si="8"/>
        <v>126.04103305551806</v>
      </c>
      <c r="V24" s="118">
        <f t="shared" si="8"/>
        <v>125.76782999761348</v>
      </c>
      <c r="W24" s="118">
        <f t="shared" ref="W24" si="9">W25+W28+W30+W39</f>
        <v>116.19426205329535</v>
      </c>
      <c r="DA24" s="129" t="s">
        <v>4446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0</v>
      </c>
      <c r="E25" s="123">
        <f t="shared" si="10"/>
        <v>145.68440965468903</v>
      </c>
      <c r="F25" s="123">
        <f t="shared" si="10"/>
        <v>140.78063119888822</v>
      </c>
      <c r="G25" s="123">
        <f t="shared" si="10"/>
        <v>163.79177628853316</v>
      </c>
      <c r="H25" s="123">
        <f t="shared" si="10"/>
        <v>146.063593661064</v>
      </c>
      <c r="I25" s="123">
        <f t="shared" si="10"/>
        <v>147.18142882979311</v>
      </c>
      <c r="J25" s="123">
        <f t="shared" si="10"/>
        <v>157.81909935473203</v>
      </c>
      <c r="K25" s="123">
        <f t="shared" si="10"/>
        <v>0</v>
      </c>
      <c r="L25" s="123">
        <f t="shared" si="10"/>
        <v>0</v>
      </c>
      <c r="M25" s="123">
        <f t="shared" si="10"/>
        <v>0</v>
      </c>
      <c r="N25" s="123">
        <f t="shared" si="10"/>
        <v>124.92501531562961</v>
      </c>
      <c r="O25" s="123">
        <f t="shared" si="10"/>
        <v>136.11546016671915</v>
      </c>
      <c r="P25" s="123">
        <f t="shared" si="10"/>
        <v>107.04069945741418</v>
      </c>
      <c r="Q25" s="123">
        <f t="shared" si="10"/>
        <v>105.77697454342898</v>
      </c>
      <c r="R25" s="123">
        <f t="shared" ref="R25:V25" si="11">SUM(R26:R27)</f>
        <v>98.711856828039515</v>
      </c>
      <c r="S25" s="123">
        <f t="shared" si="11"/>
        <v>109.32011749508048</v>
      </c>
      <c r="T25" s="123">
        <f t="shared" si="11"/>
        <v>93.610031055572321</v>
      </c>
      <c r="U25" s="123">
        <f t="shared" si="11"/>
        <v>94.400800996772276</v>
      </c>
      <c r="V25" s="123">
        <f t="shared" si="11"/>
        <v>95.511584708197304</v>
      </c>
      <c r="W25" s="123">
        <f t="shared" ref="W25" si="12">SUM(W26:W27)</f>
        <v>91.919265779448182</v>
      </c>
      <c r="DA25" s="130" t="s">
        <v>4447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0</v>
      </c>
      <c r="E26" s="99">
        <v>143.50624176549124</v>
      </c>
      <c r="F26" s="99">
        <v>138.72101087294575</v>
      </c>
      <c r="G26" s="99">
        <v>161.65370942685618</v>
      </c>
      <c r="H26" s="99">
        <v>144.12603846817399</v>
      </c>
      <c r="I26" s="99">
        <v>145.27664859834721</v>
      </c>
      <c r="J26" s="99">
        <v>155.7798114478347</v>
      </c>
      <c r="K26" s="99">
        <v>0</v>
      </c>
      <c r="L26" s="99">
        <v>0</v>
      </c>
      <c r="M26" s="99">
        <v>0</v>
      </c>
      <c r="N26" s="99">
        <v>123.25263292286473</v>
      </c>
      <c r="O26" s="99">
        <v>134.24297104491933</v>
      </c>
      <c r="P26" s="99">
        <v>105.52003934800119</v>
      </c>
      <c r="Q26" s="99">
        <v>104.23713514376891</v>
      </c>
      <c r="R26" s="99">
        <v>97.260958384071373</v>
      </c>
      <c r="S26" s="99">
        <v>107.70368628181838</v>
      </c>
      <c r="T26" s="99">
        <v>92.220489138589798</v>
      </c>
      <c r="U26" s="99">
        <v>92.995146065051486</v>
      </c>
      <c r="V26" s="99">
        <v>94.084790449456136</v>
      </c>
      <c r="W26" s="99">
        <v>90.542690802876891</v>
      </c>
      <c r="DA26" s="63" t="s">
        <v>4448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2.178167889197808</v>
      </c>
      <c r="F27" s="99">
        <v>2.0596203259424475</v>
      </c>
      <c r="G27" s="99">
        <v>2.1380668616769869</v>
      </c>
      <c r="H27" s="99">
        <v>1.9375551928900239</v>
      </c>
      <c r="I27" s="99">
        <v>1.9047802314459044</v>
      </c>
      <c r="J27" s="99">
        <v>2.0392879068973406</v>
      </c>
      <c r="K27" s="99">
        <v>0</v>
      </c>
      <c r="L27" s="99">
        <v>0</v>
      </c>
      <c r="M27" s="99">
        <v>0</v>
      </c>
      <c r="N27" s="99">
        <v>1.672382392764878</v>
      </c>
      <c r="O27" s="99">
        <v>1.8724891217998161</v>
      </c>
      <c r="P27" s="99">
        <v>1.520660109412981</v>
      </c>
      <c r="Q27" s="99">
        <v>1.539839399660067</v>
      </c>
      <c r="R27" s="99">
        <v>1.4508984439681483</v>
      </c>
      <c r="S27" s="99">
        <v>1.6164312132621048</v>
      </c>
      <c r="T27" s="99">
        <v>1.3895419169825203</v>
      </c>
      <c r="U27" s="99">
        <v>1.4056549317207887</v>
      </c>
      <c r="V27" s="99">
        <v>1.4267942587411622</v>
      </c>
      <c r="W27" s="99">
        <v>1.3765749765712889</v>
      </c>
      <c r="DA27" s="63" t="s">
        <v>4449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1.9923041171797301E-2</v>
      </c>
      <c r="F28" s="123">
        <f t="shared" si="13"/>
        <v>1.7134573917817697E-2</v>
      </c>
      <c r="G28" s="123">
        <f t="shared" si="13"/>
        <v>1.598459089342329E-2</v>
      </c>
      <c r="H28" s="123">
        <f t="shared" si="13"/>
        <v>1.971954914504373E-2</v>
      </c>
      <c r="I28" s="123">
        <f t="shared" si="13"/>
        <v>2.1076704711161309E-2</v>
      </c>
      <c r="J28" s="123">
        <f t="shared" si="13"/>
        <v>1.4360128392700731E-2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9.6052706133448584E-3</v>
      </c>
      <c r="O28" s="123">
        <f t="shared" si="13"/>
        <v>1.7264707213927453E-2</v>
      </c>
      <c r="P28" s="123">
        <f t="shared" si="13"/>
        <v>3.3441232811899355E-3</v>
      </c>
      <c r="Q28" s="123">
        <f t="shared" si="13"/>
        <v>9.7345824537320939E-3</v>
      </c>
      <c r="R28" s="123">
        <f t="shared" si="13"/>
        <v>9.0400395797880922E-3</v>
      </c>
      <c r="S28" s="123">
        <f t="shared" si="13"/>
        <v>2.0576407364056123E-2</v>
      </c>
      <c r="T28" s="123">
        <f t="shared" si="13"/>
        <v>1.2786379920180602E-2</v>
      </c>
      <c r="U28" s="123">
        <f t="shared" si="13"/>
        <v>2.3312880974253977E-2</v>
      </c>
      <c r="V28" s="123">
        <f t="shared" si="13"/>
        <v>2.8536403649073516E-2</v>
      </c>
      <c r="W28" s="123">
        <f t="shared" si="13"/>
        <v>1.6881444780399012E-2</v>
      </c>
      <c r="DA28" s="130" t="s">
        <v>4450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0</v>
      </c>
      <c r="D29" s="99">
        <f>RES_hhdet_in_fech!D29/RES_summary!D$21</f>
        <v>0</v>
      </c>
      <c r="E29" s="99">
        <f>RES_hhdet_in_fech!E29/RES_summary!E$21</f>
        <v>1.9923041171797301E-2</v>
      </c>
      <c r="F29" s="99">
        <f>RES_hhdet_in_fech!F29/RES_summary!F$21</f>
        <v>1.7134573917817697E-2</v>
      </c>
      <c r="G29" s="99">
        <f>RES_hhdet_in_fech!G29/RES_summary!G$21</f>
        <v>1.598459089342329E-2</v>
      </c>
      <c r="H29" s="99">
        <f>RES_hhdet_in_fech!H29/RES_summary!H$21</f>
        <v>1.971954914504373E-2</v>
      </c>
      <c r="I29" s="99">
        <f>RES_hhdet_in_fech!I29/RES_summary!I$21</f>
        <v>2.1076704711161309E-2</v>
      </c>
      <c r="J29" s="99">
        <f>RES_hhdet_in_fech!J29/RES_summary!J$21</f>
        <v>1.4360128392700731E-2</v>
      </c>
      <c r="K29" s="99">
        <f>RES_hhdet_in_fech!K29/RES_summary!K$21</f>
        <v>0</v>
      </c>
      <c r="L29" s="99">
        <f>RES_hhdet_in_fech!L29/RES_summary!L$21</f>
        <v>0</v>
      </c>
      <c r="M29" s="99">
        <f>RES_hhdet_in_fech!M29/RES_summary!M$21</f>
        <v>0</v>
      </c>
      <c r="N29" s="99">
        <f>RES_hhdet_in_fech!N29/RES_summary!N$21</f>
        <v>9.6052706133448584E-3</v>
      </c>
      <c r="O29" s="99">
        <f>RES_hhdet_in_fech!O29/RES_summary!O$21</f>
        <v>1.7264707213927453E-2</v>
      </c>
      <c r="P29" s="99">
        <f>RES_hhdet_in_fech!P29/RES_summary!P$21</f>
        <v>3.3441232811899355E-3</v>
      </c>
      <c r="Q29" s="99">
        <f>RES_hhdet_in_fech!Q29/RES_summary!Q$21</f>
        <v>9.7345824537320939E-3</v>
      </c>
      <c r="R29" s="99">
        <f>RES_hhdet_in_fech!R29/RES_summary!R$21</f>
        <v>9.0400395797880922E-3</v>
      </c>
      <c r="S29" s="99">
        <f>RES_hhdet_in_fech!S29/RES_summary!S$21</f>
        <v>2.0576407364056123E-2</v>
      </c>
      <c r="T29" s="99">
        <f>RES_hhdet_in_fech!T29/RES_summary!T$21</f>
        <v>1.2786379920180602E-2</v>
      </c>
      <c r="U29" s="99">
        <f>RES_hhdet_in_fech!U29/RES_summary!U$21</f>
        <v>2.3312880974253977E-2</v>
      </c>
      <c r="V29" s="99">
        <f>RES_hhdet_in_fech!V29/RES_summary!V$21</f>
        <v>2.8536403649073516E-2</v>
      </c>
      <c r="W29" s="99">
        <f>RES_hhdet_in_fech!W29/RES_summary!W$21</f>
        <v>1.6881444780399012E-2</v>
      </c>
      <c r="DA29" s="63" t="s">
        <v>4451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21.928292438521801</v>
      </c>
      <c r="F30" s="123">
        <v>22.965566313821746</v>
      </c>
      <c r="G30" s="123">
        <v>22.315886711866725</v>
      </c>
      <c r="H30" s="123">
        <v>22.270198356398858</v>
      </c>
      <c r="I30" s="123">
        <v>24.173666455042309</v>
      </c>
      <c r="J30" s="123">
        <v>24.750521493476214</v>
      </c>
      <c r="K30" s="123">
        <v>0</v>
      </c>
      <c r="L30" s="123">
        <v>0</v>
      </c>
      <c r="M30" s="123">
        <v>0</v>
      </c>
      <c r="N30" s="123">
        <v>28.456750648550376</v>
      </c>
      <c r="O30" s="123">
        <v>24.497811537325134</v>
      </c>
      <c r="P30" s="123">
        <v>27.52405830708938</v>
      </c>
      <c r="Q30" s="123">
        <v>32.994278835500154</v>
      </c>
      <c r="R30" s="123">
        <v>25.852249756253187</v>
      </c>
      <c r="S30" s="123">
        <v>23.176370561143791</v>
      </c>
      <c r="T30" s="123">
        <v>22.004120152218938</v>
      </c>
      <c r="U30" s="123">
        <v>26.262697268893927</v>
      </c>
      <c r="V30" s="123">
        <v>25.134375536189321</v>
      </c>
      <c r="W30" s="123">
        <v>20.196800508282223</v>
      </c>
      <c r="DA30" s="130" t="s">
        <v>4452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23.365751367090883</v>
      </c>
      <c r="F31" s="99">
        <v>24.766866517456528</v>
      </c>
      <c r="G31" s="99">
        <v>30.095286889968929</v>
      </c>
      <c r="H31" s="99">
        <v>27.018344361104464</v>
      </c>
      <c r="I31" s="99">
        <v>30.189624518372185</v>
      </c>
      <c r="J31" s="99">
        <v>34.69752605331972</v>
      </c>
      <c r="K31" s="99">
        <v>0</v>
      </c>
      <c r="L31" s="99">
        <v>0</v>
      </c>
      <c r="M31" s="99">
        <v>0</v>
      </c>
      <c r="N31" s="99">
        <v>33.426712309505525</v>
      </c>
      <c r="O31" s="99">
        <v>26.849160857982643</v>
      </c>
      <c r="P31" s="99">
        <v>31.519121394792414</v>
      </c>
      <c r="Q31" s="99">
        <v>38.431765219710215</v>
      </c>
      <c r="R31" s="99">
        <v>26.116792784966815</v>
      </c>
      <c r="S31" s="99">
        <v>25.033599357168981</v>
      </c>
      <c r="T31" s="99">
        <v>22.522539940125714</v>
      </c>
      <c r="U31" s="99">
        <v>26.550949201104753</v>
      </c>
      <c r="V31" s="99">
        <v>24.798980123563588</v>
      </c>
      <c r="W31" s="99">
        <v>22.24143749567984</v>
      </c>
      <c r="DA31" s="63" t="s">
        <v>4453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23.114599699627352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4454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11.175335314616978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4455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11.939264385010372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4456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23.354648890014719</v>
      </c>
      <c r="F35" s="102">
        <v>24.861835205577371</v>
      </c>
      <c r="G35" s="102">
        <v>24.385306976535098</v>
      </c>
      <c r="H35" s="102">
        <v>24.399379963352665</v>
      </c>
      <c r="I35" s="102">
        <v>25.745286559973035</v>
      </c>
      <c r="J35" s="102">
        <v>27.025344022140601</v>
      </c>
      <c r="K35" s="102">
        <v>0</v>
      </c>
      <c r="L35" s="102">
        <v>0</v>
      </c>
      <c r="M35" s="102">
        <v>0</v>
      </c>
      <c r="N35" s="102">
        <v>31.161562530550199</v>
      </c>
      <c r="O35" s="102">
        <v>27.017450765473239</v>
      </c>
      <c r="P35" s="102">
        <v>29.787435731026193</v>
      </c>
      <c r="Q35" s="102">
        <v>35.975507535902381</v>
      </c>
      <c r="R35" s="102">
        <v>28.510192496113806</v>
      </c>
      <c r="S35" s="102">
        <v>25.640626822670416</v>
      </c>
      <c r="T35" s="102">
        <v>23.584990411394575</v>
      </c>
      <c r="U35" s="102">
        <v>28.348907204092125</v>
      </c>
      <c r="V35" s="102">
        <v>26.971565444558784</v>
      </c>
      <c r="W35" s="102">
        <v>21.505704146847673</v>
      </c>
      <c r="DA35" s="131" t="s">
        <v>4457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18.96910109638269</v>
      </c>
      <c r="F36" s="105">
        <v>20.211091343564117</v>
      </c>
      <c r="G36" s="105">
        <v>19.851582628399541</v>
      </c>
      <c r="H36" s="105">
        <v>19.43275710267978</v>
      </c>
      <c r="I36" s="105">
        <v>20.648811886662674</v>
      </c>
      <c r="J36" s="105">
        <v>21.92724730778847</v>
      </c>
      <c r="K36" s="105">
        <v>0</v>
      </c>
      <c r="L36" s="105">
        <v>0</v>
      </c>
      <c r="M36" s="105">
        <v>0</v>
      </c>
      <c r="N36" s="105">
        <v>25.450337540715584</v>
      </c>
      <c r="O36" s="105">
        <v>21.866691435337874</v>
      </c>
      <c r="P36" s="105">
        <v>24.357211253467927</v>
      </c>
      <c r="Q36" s="105">
        <v>29.125980740153469</v>
      </c>
      <c r="R36" s="105">
        <v>23.120182431439119</v>
      </c>
      <c r="S36" s="105">
        <v>21.224572645719785</v>
      </c>
      <c r="T36" s="105">
        <v>19.848073376237586</v>
      </c>
      <c r="U36" s="105">
        <v>24.065931689301326</v>
      </c>
      <c r="V36" s="105">
        <v>23.070364340452272</v>
      </c>
      <c r="W36" s="105">
        <v>18.533194396427852</v>
      </c>
      <c r="DA36" s="132" t="s">
        <v>4458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8.6606981471968076</v>
      </c>
      <c r="F37" s="99">
        <v>9.2043737758345934</v>
      </c>
      <c r="G37" s="99">
        <v>9.038924585065784</v>
      </c>
      <c r="H37" s="99">
        <v>7.5214775687383577</v>
      </c>
      <c r="I37" s="99">
        <v>8.3660083993578329</v>
      </c>
      <c r="J37" s="99">
        <v>9.5486564339578894</v>
      </c>
      <c r="K37" s="99">
        <v>0</v>
      </c>
      <c r="L37" s="99">
        <v>0</v>
      </c>
      <c r="M37" s="99">
        <v>0</v>
      </c>
      <c r="N37" s="99">
        <v>10.669380043322645</v>
      </c>
      <c r="O37" s="99">
        <v>7.9368474509105669</v>
      </c>
      <c r="P37" s="99">
        <v>8.83962769331937</v>
      </c>
      <c r="Q37" s="99">
        <v>8.4128474955009089</v>
      </c>
      <c r="R37" s="99">
        <v>6.0232795101219185</v>
      </c>
      <c r="S37" s="99">
        <v>6.4185455921406653</v>
      </c>
      <c r="T37" s="99">
        <v>6.7929875677248779</v>
      </c>
      <c r="U37" s="99">
        <v>8.4368180309073395</v>
      </c>
      <c r="V37" s="99">
        <v>8.2648448016049176</v>
      </c>
      <c r="W37" s="99">
        <v>6.9111428822938272</v>
      </c>
      <c r="DA37" s="63" t="s">
        <v>4459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10.308402949185885</v>
      </c>
      <c r="F38" s="99">
        <v>11.006717567729526</v>
      </c>
      <c r="G38" s="99">
        <v>10.812658043333757</v>
      </c>
      <c r="H38" s="99">
        <v>11.911279533941421</v>
      </c>
      <c r="I38" s="99">
        <v>12.28280348730484</v>
      </c>
      <c r="J38" s="99">
        <v>12.378590873830579</v>
      </c>
      <c r="K38" s="99">
        <v>0</v>
      </c>
      <c r="L38" s="99">
        <v>0</v>
      </c>
      <c r="M38" s="99">
        <v>0</v>
      </c>
      <c r="N38" s="99">
        <v>14.780957497392937</v>
      </c>
      <c r="O38" s="99">
        <v>13.929843984427306</v>
      </c>
      <c r="P38" s="99">
        <v>15.517583560148557</v>
      </c>
      <c r="Q38" s="99">
        <v>20.713133244652568</v>
      </c>
      <c r="R38" s="99">
        <v>17.096902921317199</v>
      </c>
      <c r="S38" s="99">
        <v>14.806027053579124</v>
      </c>
      <c r="T38" s="99">
        <v>13.055085808512709</v>
      </c>
      <c r="U38" s="99">
        <v>15.62911365839399</v>
      </c>
      <c r="V38" s="99">
        <v>14.805519538847356</v>
      </c>
      <c r="W38" s="99">
        <v>11.622051514134025</v>
      </c>
      <c r="DA38" s="63" t="s">
        <v>4460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3.5515323808023274</v>
      </c>
      <c r="F39" s="123">
        <v>4.0135856169568536</v>
      </c>
      <c r="G39" s="123">
        <v>3.4389401684090486</v>
      </c>
      <c r="H39" s="123">
        <v>3.8409611175727534</v>
      </c>
      <c r="I39" s="123">
        <v>3.5172199100043451</v>
      </c>
      <c r="J39" s="123">
        <v>4.0105742775594955</v>
      </c>
      <c r="K39" s="123">
        <v>0</v>
      </c>
      <c r="L39" s="123">
        <v>0</v>
      </c>
      <c r="M39" s="123">
        <v>0</v>
      </c>
      <c r="N39" s="123">
        <v>5.3731065953994879</v>
      </c>
      <c r="O39" s="123">
        <v>4.5381388353908712</v>
      </c>
      <c r="P39" s="123">
        <v>5.3518613462410682</v>
      </c>
      <c r="Q39" s="123">
        <v>6.2883098243664755</v>
      </c>
      <c r="R39" s="123">
        <v>5.1141299177496311</v>
      </c>
      <c r="S39" s="123">
        <v>4.7382581858282373</v>
      </c>
      <c r="T39" s="123">
        <v>4.4833117962341413</v>
      </c>
      <c r="U39" s="123">
        <v>5.3542219088775971</v>
      </c>
      <c r="V39" s="123">
        <v>5.0933333495777697</v>
      </c>
      <c r="W39" s="123">
        <v>4.0613143207845539</v>
      </c>
      <c r="DA39" s="130" t="s">
        <v>4461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4.9901467384320704</v>
      </c>
      <c r="G40" s="99">
        <v>4.4158706658739444</v>
      </c>
      <c r="H40" s="99">
        <v>4.8524608794701924</v>
      </c>
      <c r="I40" s="99">
        <v>4.4485531468172912</v>
      </c>
      <c r="J40" s="99">
        <v>5.020121488405743</v>
      </c>
      <c r="K40" s="99">
        <v>0</v>
      </c>
      <c r="L40" s="99">
        <v>0</v>
      </c>
      <c r="M40" s="99">
        <v>0</v>
      </c>
      <c r="N40" s="99">
        <v>0</v>
      </c>
      <c r="O40" s="99">
        <v>5.003703860946171</v>
      </c>
      <c r="P40" s="99">
        <v>0</v>
      </c>
      <c r="Q40" s="99">
        <v>8.6787006715286754</v>
      </c>
      <c r="R40" s="99">
        <v>7.3664343363696059</v>
      </c>
      <c r="S40" s="99">
        <v>6.6385555202172455</v>
      </c>
      <c r="T40" s="99">
        <v>5.9845599509781504</v>
      </c>
      <c r="U40" s="99">
        <v>7.2427102313743825</v>
      </c>
      <c r="V40" s="99">
        <v>6.8576217859217916</v>
      </c>
      <c r="W40" s="99">
        <v>6.1024438536561041</v>
      </c>
      <c r="DA40" s="63" t="s">
        <v>4462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3.5515323808023274</v>
      </c>
      <c r="F41" s="110">
        <v>4.0073852288839955</v>
      </c>
      <c r="G41" s="110">
        <v>3.4326814407025172</v>
      </c>
      <c r="H41" s="110">
        <v>3.835686021030916</v>
      </c>
      <c r="I41" s="110">
        <v>3.5136447344311659</v>
      </c>
      <c r="J41" s="110">
        <v>4.0078531260477801</v>
      </c>
      <c r="K41" s="110">
        <v>0</v>
      </c>
      <c r="L41" s="110">
        <v>0</v>
      </c>
      <c r="M41" s="110">
        <v>0</v>
      </c>
      <c r="N41" s="110">
        <v>5.3731065953994879</v>
      </c>
      <c r="O41" s="110">
        <v>4.5368048381829755</v>
      </c>
      <c r="P41" s="110">
        <v>5.3518613462410682</v>
      </c>
      <c r="Q41" s="110">
        <v>6.278094478865782</v>
      </c>
      <c r="R41" s="110">
        <v>5.1065718492307717</v>
      </c>
      <c r="S41" s="110">
        <v>4.7342575598611019</v>
      </c>
      <c r="T41" s="110">
        <v>4.4816992847897321</v>
      </c>
      <c r="U41" s="110">
        <v>5.3518344394433406</v>
      </c>
      <c r="V41" s="110">
        <v>5.0889445723729336</v>
      </c>
      <c r="W41" s="110">
        <v>4.0538649429273583</v>
      </c>
      <c r="DA41" s="60" t="s">
        <v>4463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206.52133920794222</v>
      </c>
      <c r="D43" s="118">
        <f t="shared" si="14"/>
        <v>201.82838862396153</v>
      </c>
      <c r="E43" s="118">
        <f t="shared" si="14"/>
        <v>190.84928870517641</v>
      </c>
      <c r="F43" s="118">
        <f t="shared" si="14"/>
        <v>189.95503967068629</v>
      </c>
      <c r="G43" s="118">
        <f t="shared" si="14"/>
        <v>185.81557499597488</v>
      </c>
      <c r="H43" s="118">
        <f t="shared" si="14"/>
        <v>181.70330731180255</v>
      </c>
      <c r="I43" s="118">
        <f t="shared" si="14"/>
        <v>169.75224026608274</v>
      </c>
      <c r="J43" s="118">
        <f t="shared" si="14"/>
        <v>179.69405745129094</v>
      </c>
      <c r="K43" s="118">
        <f t="shared" si="14"/>
        <v>174.55852088024105</v>
      </c>
      <c r="L43" s="118">
        <f t="shared" si="14"/>
        <v>188.76269142851982</v>
      </c>
      <c r="M43" s="118">
        <f t="shared" si="14"/>
        <v>174.54743387040435</v>
      </c>
      <c r="N43" s="118">
        <f t="shared" si="14"/>
        <v>166.41323683124227</v>
      </c>
      <c r="O43" s="118">
        <f t="shared" si="14"/>
        <v>165.51170115087379</v>
      </c>
      <c r="P43" s="118">
        <f t="shared" si="14"/>
        <v>144.09206179140492</v>
      </c>
      <c r="Q43" s="118">
        <f t="shared" si="14"/>
        <v>156.33223640327861</v>
      </c>
      <c r="R43" s="118">
        <f t="shared" ref="R43:V43" si="15">R44+R47+R49+R58</f>
        <v>142.00351694998685</v>
      </c>
      <c r="S43" s="118">
        <f t="shared" si="15"/>
        <v>137.64181158562963</v>
      </c>
      <c r="T43" s="118">
        <f t="shared" si="15"/>
        <v>121.66253019909793</v>
      </c>
      <c r="U43" s="118">
        <f t="shared" si="15"/>
        <v>128.36917192369242</v>
      </c>
      <c r="V43" s="118">
        <f t="shared" si="15"/>
        <v>127.37853937100647</v>
      </c>
      <c r="W43" s="118">
        <f t="shared" ref="W43" si="16">W44+W47+W49+W58</f>
        <v>117.66643603060609</v>
      </c>
      <c r="DA43" s="129" t="s">
        <v>4464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180.03579126146937</v>
      </c>
      <c r="D44" s="123">
        <f t="shared" si="17"/>
        <v>170.6320699916977</v>
      </c>
      <c r="E44" s="123">
        <f t="shared" si="17"/>
        <v>164.58544193568406</v>
      </c>
      <c r="F44" s="123">
        <f t="shared" si="17"/>
        <v>161.76314165615463</v>
      </c>
      <c r="G44" s="123">
        <f t="shared" si="17"/>
        <v>160.04852631621972</v>
      </c>
      <c r="H44" s="123">
        <f t="shared" si="17"/>
        <v>155.33125809490591</v>
      </c>
      <c r="I44" s="123">
        <f t="shared" si="17"/>
        <v>140.3008105137244</v>
      </c>
      <c r="J44" s="123">
        <f t="shared" si="17"/>
        <v>146.69446517396503</v>
      </c>
      <c r="K44" s="123">
        <f t="shared" si="17"/>
        <v>140.88918773157903</v>
      </c>
      <c r="L44" s="123">
        <f t="shared" si="17"/>
        <v>156.4135122813293</v>
      </c>
      <c r="M44" s="123">
        <f t="shared" si="17"/>
        <v>138.30606252201446</v>
      </c>
      <c r="N44" s="123">
        <f t="shared" si="17"/>
        <v>130.24713572702873</v>
      </c>
      <c r="O44" s="123">
        <f t="shared" si="17"/>
        <v>133.32378446883286</v>
      </c>
      <c r="P44" s="123">
        <f t="shared" si="17"/>
        <v>110.49264870884291</v>
      </c>
      <c r="Q44" s="123">
        <f t="shared" si="17"/>
        <v>116.2670319955926</v>
      </c>
      <c r="R44" s="123">
        <f t="shared" ref="R44:V44" si="18">SUM(R45:R46)</f>
        <v>110.33545907576654</v>
      </c>
      <c r="S44" s="123">
        <f t="shared" si="18"/>
        <v>108.5842007861098</v>
      </c>
      <c r="T44" s="123">
        <f t="shared" si="18"/>
        <v>94.81616722193688</v>
      </c>
      <c r="U44" s="123">
        <f t="shared" si="18"/>
        <v>96.324518043671787</v>
      </c>
      <c r="V44" s="123">
        <f t="shared" si="18"/>
        <v>96.344570895263914</v>
      </c>
      <c r="W44" s="123">
        <f t="shared" ref="W44" si="19">SUM(W45:W46)</f>
        <v>92.950941575176898</v>
      </c>
      <c r="DA44" s="130" t="s">
        <v>4465</v>
      </c>
    </row>
    <row r="45" spans="1:105" ht="12" customHeight="1" x14ac:dyDescent="0.25">
      <c r="A45" s="97" t="s">
        <v>216</v>
      </c>
      <c r="B45" s="98"/>
      <c r="C45" s="99">
        <v>177.38149935536194</v>
      </c>
      <c r="D45" s="99">
        <v>168.16860733606742</v>
      </c>
      <c r="E45" s="99">
        <v>162.2404104008549</v>
      </c>
      <c r="F45" s="99">
        <v>159.50603316687182</v>
      </c>
      <c r="G45" s="99">
        <v>158.05445808546139</v>
      </c>
      <c r="H45" s="99">
        <v>153.36291781851145</v>
      </c>
      <c r="I45" s="99">
        <v>138.56482336143085</v>
      </c>
      <c r="J45" s="99">
        <v>144.88055449485464</v>
      </c>
      <c r="K45" s="99">
        <v>139.1408708780242</v>
      </c>
      <c r="L45" s="99">
        <v>154.46152264021296</v>
      </c>
      <c r="M45" s="99">
        <v>136.56072055898343</v>
      </c>
      <c r="N45" s="99">
        <v>128.56862127906854</v>
      </c>
      <c r="O45" s="99">
        <v>131.55287529619042</v>
      </c>
      <c r="P45" s="99">
        <v>108.97217065744786</v>
      </c>
      <c r="Q45" s="99">
        <v>114.6235352999694</v>
      </c>
      <c r="R45" s="99">
        <v>108.75888073462552</v>
      </c>
      <c r="S45" s="99">
        <v>107.02204185607988</v>
      </c>
      <c r="T45" s="99">
        <v>93.445895384209663</v>
      </c>
      <c r="U45" s="99">
        <v>94.927443019610408</v>
      </c>
      <c r="V45" s="99">
        <v>94.942193704560125</v>
      </c>
      <c r="W45" s="99">
        <v>91.59437877834344</v>
      </c>
      <c r="DA45" s="63" t="s">
        <v>4466</v>
      </c>
    </row>
    <row r="46" spans="1:105" ht="12" customHeight="1" x14ac:dyDescent="0.25">
      <c r="A46" s="97" t="s">
        <v>53</v>
      </c>
      <c r="B46" s="98"/>
      <c r="C46" s="99">
        <v>2.6542919061074248</v>
      </c>
      <c r="D46" s="99">
        <v>2.4634626556302903</v>
      </c>
      <c r="E46" s="99">
        <v>2.345031534829157</v>
      </c>
      <c r="F46" s="99">
        <v>2.2571084892828108</v>
      </c>
      <c r="G46" s="99">
        <v>1.9940682307583386</v>
      </c>
      <c r="H46" s="99">
        <v>1.9683402763944597</v>
      </c>
      <c r="I46" s="99">
        <v>1.7359871522935422</v>
      </c>
      <c r="J46" s="99">
        <v>1.8139106791103987</v>
      </c>
      <c r="K46" s="99">
        <v>1.7483168535548232</v>
      </c>
      <c r="L46" s="99">
        <v>1.9519896411163464</v>
      </c>
      <c r="M46" s="99">
        <v>1.7453419630310352</v>
      </c>
      <c r="N46" s="99">
        <v>1.6785144479601997</v>
      </c>
      <c r="O46" s="99">
        <v>1.7709091726424451</v>
      </c>
      <c r="P46" s="99">
        <v>1.5204780513950453</v>
      </c>
      <c r="Q46" s="99">
        <v>1.6434966956231924</v>
      </c>
      <c r="R46" s="99">
        <v>1.5765783411410219</v>
      </c>
      <c r="S46" s="99">
        <v>1.5621589300299272</v>
      </c>
      <c r="T46" s="99">
        <v>1.3702718377272178</v>
      </c>
      <c r="U46" s="99">
        <v>1.3970750240613772</v>
      </c>
      <c r="V46" s="99">
        <v>1.4023771907037825</v>
      </c>
      <c r="W46" s="99">
        <v>1.356562796833461</v>
      </c>
      <c r="DA46" s="63" t="s">
        <v>4467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1.5267937464294659E-2</v>
      </c>
      <c r="D47" s="123">
        <f t="shared" si="20"/>
        <v>9.7333283301392556E-3</v>
      </c>
      <c r="E47" s="123">
        <f t="shared" si="20"/>
        <v>2.2386005648703518E-2</v>
      </c>
      <c r="F47" s="123">
        <f t="shared" si="20"/>
        <v>1.7456324828582122E-2</v>
      </c>
      <c r="G47" s="123">
        <f t="shared" si="20"/>
        <v>1.5921267669736835E-2</v>
      </c>
      <c r="H47" s="123">
        <f t="shared" si="20"/>
        <v>1.9678657159390885E-2</v>
      </c>
      <c r="I47" s="123">
        <f t="shared" si="20"/>
        <v>2.1162078100738245E-2</v>
      </c>
      <c r="J47" s="123">
        <f t="shared" si="20"/>
        <v>1.5083300326146092E-2</v>
      </c>
      <c r="K47" s="123">
        <f t="shared" si="20"/>
        <v>9.9450565334652848E-3</v>
      </c>
      <c r="L47" s="123">
        <f t="shared" si="20"/>
        <v>1.4479534246197729E-2</v>
      </c>
      <c r="M47" s="123">
        <f t="shared" si="20"/>
        <v>1.3434137943563773E-2</v>
      </c>
      <c r="N47" s="123">
        <f t="shared" si="20"/>
        <v>9.3250388716039981E-3</v>
      </c>
      <c r="O47" s="123">
        <f t="shared" si="20"/>
        <v>1.6540053560038973E-2</v>
      </c>
      <c r="P47" s="123">
        <f t="shared" si="20"/>
        <v>4.8716346803993095E-3</v>
      </c>
      <c r="Q47" s="123">
        <f t="shared" si="20"/>
        <v>9.0036990998119959E-3</v>
      </c>
      <c r="R47" s="123">
        <f t="shared" si="20"/>
        <v>9.165502430632369E-3</v>
      </c>
      <c r="S47" s="123">
        <f t="shared" si="20"/>
        <v>2.0666844766494583E-2</v>
      </c>
      <c r="T47" s="123">
        <f t="shared" si="20"/>
        <v>1.2586251496121185E-2</v>
      </c>
      <c r="U47" s="123">
        <f t="shared" si="20"/>
        <v>2.3241713286026644E-2</v>
      </c>
      <c r="V47" s="123">
        <f t="shared" si="20"/>
        <v>2.8528568060323587E-2</v>
      </c>
      <c r="W47" s="123">
        <f t="shared" si="20"/>
        <v>1.6939084491692534E-2</v>
      </c>
      <c r="DA47" s="130" t="s">
        <v>4468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1.5267937464294659E-2</v>
      </c>
      <c r="D48" s="99">
        <f>RES_hhdet_in_fech!D48/RES_summary!D$21</f>
        <v>9.7333283301392556E-3</v>
      </c>
      <c r="E48" s="99">
        <f>RES_hhdet_in_fech!E48/RES_summary!E$21</f>
        <v>2.2386005648703518E-2</v>
      </c>
      <c r="F48" s="99">
        <f>RES_hhdet_in_fech!F48/RES_summary!F$21</f>
        <v>1.7456324828582122E-2</v>
      </c>
      <c r="G48" s="99">
        <f>RES_hhdet_in_fech!G48/RES_summary!G$21</f>
        <v>1.5921267669736835E-2</v>
      </c>
      <c r="H48" s="99">
        <f>RES_hhdet_in_fech!H48/RES_summary!H$21</f>
        <v>1.9678657159390885E-2</v>
      </c>
      <c r="I48" s="99">
        <f>RES_hhdet_in_fech!I48/RES_summary!I$21</f>
        <v>2.1162078100738245E-2</v>
      </c>
      <c r="J48" s="99">
        <f>RES_hhdet_in_fech!J48/RES_summary!J$21</f>
        <v>1.5083300326146092E-2</v>
      </c>
      <c r="K48" s="99">
        <f>RES_hhdet_in_fech!K48/RES_summary!K$21</f>
        <v>9.9450565334652848E-3</v>
      </c>
      <c r="L48" s="99">
        <f>RES_hhdet_in_fech!L48/RES_summary!L$21</f>
        <v>1.4479534246197729E-2</v>
      </c>
      <c r="M48" s="99">
        <f>RES_hhdet_in_fech!M48/RES_summary!M$21</f>
        <v>1.3434137943563773E-2</v>
      </c>
      <c r="N48" s="99">
        <f>RES_hhdet_in_fech!N48/RES_summary!N$21</f>
        <v>9.3250388716039981E-3</v>
      </c>
      <c r="O48" s="99">
        <f>RES_hhdet_in_fech!O48/RES_summary!O$21</f>
        <v>1.6540053560038973E-2</v>
      </c>
      <c r="P48" s="99">
        <f>RES_hhdet_in_fech!P48/RES_summary!P$21</f>
        <v>4.8716346803993095E-3</v>
      </c>
      <c r="Q48" s="99">
        <f>RES_hhdet_in_fech!Q48/RES_summary!Q$21</f>
        <v>9.0036990998119959E-3</v>
      </c>
      <c r="R48" s="99">
        <f>RES_hhdet_in_fech!R48/RES_summary!R$21</f>
        <v>9.165502430632369E-3</v>
      </c>
      <c r="S48" s="99">
        <f>RES_hhdet_in_fech!S48/RES_summary!S$21</f>
        <v>2.0666844766494583E-2</v>
      </c>
      <c r="T48" s="99">
        <f>RES_hhdet_in_fech!T48/RES_summary!T$21</f>
        <v>1.2586251496121185E-2</v>
      </c>
      <c r="U48" s="99">
        <f>RES_hhdet_in_fech!U48/RES_summary!U$21</f>
        <v>2.3241713286026644E-2</v>
      </c>
      <c r="V48" s="99">
        <f>RES_hhdet_in_fech!V48/RES_summary!V$21</f>
        <v>2.8528568060323587E-2</v>
      </c>
      <c r="W48" s="99">
        <f>RES_hhdet_in_fech!W48/RES_summary!W$21</f>
        <v>1.6939084491692534E-2</v>
      </c>
      <c r="DA48" s="63" t="s">
        <v>4469</v>
      </c>
    </row>
    <row r="49" spans="1:105" ht="12" customHeight="1" x14ac:dyDescent="0.25">
      <c r="A49" s="121" t="s">
        <v>55</v>
      </c>
      <c r="B49" s="122"/>
      <c r="C49" s="123">
        <v>22.856661770925434</v>
      </c>
      <c r="D49" s="123">
        <v>27.047482220369329</v>
      </c>
      <c r="E49" s="123">
        <v>22.686451257672999</v>
      </c>
      <c r="F49" s="123">
        <v>24.161301902555557</v>
      </c>
      <c r="G49" s="123">
        <v>22.312425846198909</v>
      </c>
      <c r="H49" s="123">
        <v>22.51146798243952</v>
      </c>
      <c r="I49" s="123">
        <v>25.913389361227612</v>
      </c>
      <c r="J49" s="123">
        <v>28.974071735847332</v>
      </c>
      <c r="K49" s="123">
        <v>28.573119904730209</v>
      </c>
      <c r="L49" s="123">
        <v>27.789779356262411</v>
      </c>
      <c r="M49" s="123">
        <v>31.290046891309785</v>
      </c>
      <c r="N49" s="123">
        <v>30.783314606830725</v>
      </c>
      <c r="O49" s="123">
        <v>27.633490401298619</v>
      </c>
      <c r="P49" s="123">
        <v>28.23910243547407</v>
      </c>
      <c r="Q49" s="123">
        <v>33.767287490118825</v>
      </c>
      <c r="R49" s="123">
        <v>26.544701497845214</v>
      </c>
      <c r="S49" s="123">
        <v>24.298587100432993</v>
      </c>
      <c r="T49" s="123">
        <v>22.350441896686714</v>
      </c>
      <c r="U49" s="123">
        <v>26.666727497776897</v>
      </c>
      <c r="V49" s="123">
        <v>25.912538984490755</v>
      </c>
      <c r="W49" s="123">
        <v>20.636623392264536</v>
      </c>
      <c r="DA49" s="130" t="s">
        <v>4470</v>
      </c>
    </row>
    <row r="50" spans="1:105" ht="12" customHeight="1" x14ac:dyDescent="0.25">
      <c r="A50" s="97" t="s">
        <v>138</v>
      </c>
      <c r="B50" s="98"/>
      <c r="C50" s="99">
        <v>28.675078504353561</v>
      </c>
      <c r="D50" s="99">
        <v>33.52731726063098</v>
      </c>
      <c r="E50" s="99">
        <v>29.504057343512706</v>
      </c>
      <c r="F50" s="99">
        <v>31.177793098179169</v>
      </c>
      <c r="G50" s="99">
        <v>29.818063600370895</v>
      </c>
      <c r="H50" s="99">
        <v>30.581340462726725</v>
      </c>
      <c r="I50" s="99">
        <v>30.427933548085875</v>
      </c>
      <c r="J50" s="99">
        <v>33.284573211933917</v>
      </c>
      <c r="K50" s="99">
        <v>34.770612102238431</v>
      </c>
      <c r="L50" s="99">
        <v>32.279977012595673</v>
      </c>
      <c r="M50" s="99">
        <v>35.959088687501797</v>
      </c>
      <c r="N50" s="99">
        <v>33.128313412998125</v>
      </c>
      <c r="O50" s="99">
        <v>30.739132079006463</v>
      </c>
      <c r="P50" s="99">
        <v>33.256931377327632</v>
      </c>
      <c r="Q50" s="99">
        <v>37.261203364030138</v>
      </c>
      <c r="R50" s="99">
        <v>28.665105492236336</v>
      </c>
      <c r="S50" s="99">
        <v>26.546593090362141</v>
      </c>
      <c r="T50" s="99">
        <v>23.036338618667948</v>
      </c>
      <c r="U50" s="99">
        <v>27.276410957730864</v>
      </c>
      <c r="V50" s="99">
        <v>26.796751810788063</v>
      </c>
      <c r="W50" s="99">
        <v>21.221781326694419</v>
      </c>
      <c r="DA50" s="63" t="s">
        <v>4471</v>
      </c>
    </row>
    <row r="51" spans="1:105" ht="12" customHeight="1" x14ac:dyDescent="0.25">
      <c r="A51" s="97" t="s">
        <v>137</v>
      </c>
      <c r="B51" s="98"/>
      <c r="C51" s="99">
        <v>20.795138688534223</v>
      </c>
      <c r="D51" s="99">
        <v>24.373407244746083</v>
      </c>
      <c r="E51" s="99">
        <v>21.452132318649397</v>
      </c>
      <c r="F51" s="99">
        <v>22.705849844761921</v>
      </c>
      <c r="G51" s="99">
        <v>21.768010316152353</v>
      </c>
      <c r="H51" s="99">
        <v>21.574252071758064</v>
      </c>
      <c r="I51" s="99">
        <v>0</v>
      </c>
      <c r="J51" s="99">
        <v>24.267550366999458</v>
      </c>
      <c r="K51" s="99">
        <v>25.57398066547654</v>
      </c>
      <c r="L51" s="99">
        <v>23.294174745767076</v>
      </c>
      <c r="M51" s="99">
        <v>26.662662090317436</v>
      </c>
      <c r="N51" s="99">
        <v>0</v>
      </c>
      <c r="O51" s="99">
        <v>23.115865383510538</v>
      </c>
      <c r="P51" s="99">
        <v>25.85982003262448</v>
      </c>
      <c r="Q51" s="99">
        <v>29.087142879811616</v>
      </c>
      <c r="R51" s="99">
        <v>22.652930947335708</v>
      </c>
      <c r="S51" s="99">
        <v>21.670130103262956</v>
      </c>
      <c r="T51" s="99">
        <v>19.306192691073218</v>
      </c>
      <c r="U51" s="99">
        <v>23.214737105815576</v>
      </c>
      <c r="V51" s="99">
        <v>23.076759767036922</v>
      </c>
      <c r="W51" s="99">
        <v>18.410368422324439</v>
      </c>
      <c r="DA51" s="63" t="s">
        <v>4472</v>
      </c>
    </row>
    <row r="52" spans="1:105" ht="12" customHeight="1" x14ac:dyDescent="0.25">
      <c r="A52" s="100" t="s">
        <v>216</v>
      </c>
      <c r="B52" s="101"/>
      <c r="C52" s="102">
        <v>10.686336323779212</v>
      </c>
      <c r="D52" s="102">
        <v>12.537054016740123</v>
      </c>
      <c r="E52" s="102">
        <v>10.94347263370587</v>
      </c>
      <c r="F52" s="102">
        <v>11.543705930839799</v>
      </c>
      <c r="G52" s="102">
        <v>11.046357389427873</v>
      </c>
      <c r="H52" s="102">
        <v>9.4334136947907012</v>
      </c>
      <c r="I52" s="102">
        <v>0</v>
      </c>
      <c r="J52" s="102">
        <v>11.766660930760906</v>
      </c>
      <c r="K52" s="102">
        <v>12.564810156990385</v>
      </c>
      <c r="L52" s="102">
        <v>10.295489540703567</v>
      </c>
      <c r="M52" s="102">
        <v>12.571015100134771</v>
      </c>
      <c r="N52" s="102">
        <v>0</v>
      </c>
      <c r="O52" s="102">
        <v>9.0150985578140777</v>
      </c>
      <c r="P52" s="102">
        <v>9.9242498250048587</v>
      </c>
      <c r="Q52" s="102">
        <v>8.7157740203003335</v>
      </c>
      <c r="R52" s="102">
        <v>6.036806127388135</v>
      </c>
      <c r="S52" s="102">
        <v>6.654236228136849</v>
      </c>
      <c r="T52" s="102">
        <v>6.6205501033750824</v>
      </c>
      <c r="U52" s="102">
        <v>8.0869903694794267</v>
      </c>
      <c r="V52" s="102">
        <v>8.2169349047444875</v>
      </c>
      <c r="W52" s="102">
        <v>6.831111795167641</v>
      </c>
      <c r="DA52" s="131" t="s">
        <v>4473</v>
      </c>
    </row>
    <row r="53" spans="1:105" ht="12" customHeight="1" x14ac:dyDescent="0.25">
      <c r="A53" s="103" t="s">
        <v>52</v>
      </c>
      <c r="B53" s="104"/>
      <c r="C53" s="105">
        <v>10.108802364755011</v>
      </c>
      <c r="D53" s="105">
        <v>11.836353228005958</v>
      </c>
      <c r="E53" s="105">
        <v>10.508659684943527</v>
      </c>
      <c r="F53" s="105">
        <v>11.162143913922121</v>
      </c>
      <c r="G53" s="105">
        <v>10.721652926724479</v>
      </c>
      <c r="H53" s="105">
        <v>12.140838376967363</v>
      </c>
      <c r="I53" s="105">
        <v>0</v>
      </c>
      <c r="J53" s="105">
        <v>12.500889436238552</v>
      </c>
      <c r="K53" s="105">
        <v>13.009170508486154</v>
      </c>
      <c r="L53" s="105">
        <v>12.998685205063508</v>
      </c>
      <c r="M53" s="105">
        <v>14.09164699018266</v>
      </c>
      <c r="N53" s="105">
        <v>0</v>
      </c>
      <c r="O53" s="105">
        <v>14.100766825696461</v>
      </c>
      <c r="P53" s="105">
        <v>15.935570207619618</v>
      </c>
      <c r="Q53" s="105">
        <v>20.371368859511279</v>
      </c>
      <c r="R53" s="105">
        <v>16.616124819947576</v>
      </c>
      <c r="S53" s="105">
        <v>15.015893875126109</v>
      </c>
      <c r="T53" s="105">
        <v>12.685642587698139</v>
      </c>
      <c r="U53" s="105">
        <v>15.127746736336151</v>
      </c>
      <c r="V53" s="105">
        <v>14.859824862292427</v>
      </c>
      <c r="W53" s="105">
        <v>11.579256627156802</v>
      </c>
      <c r="DA53" s="132" t="s">
        <v>4474</v>
      </c>
    </row>
    <row r="54" spans="1:105" ht="12" customHeight="1" x14ac:dyDescent="0.25">
      <c r="A54" s="106" t="s">
        <v>122</v>
      </c>
      <c r="B54" s="101"/>
      <c r="C54" s="102">
        <v>23.643344272808669</v>
      </c>
      <c r="D54" s="102">
        <v>26.863944424409659</v>
      </c>
      <c r="E54" s="102">
        <v>23.354648890014719</v>
      </c>
      <c r="F54" s="102">
        <v>24.861835205577378</v>
      </c>
      <c r="G54" s="102">
        <v>24.385306976535094</v>
      </c>
      <c r="H54" s="102">
        <v>24.399379963352661</v>
      </c>
      <c r="I54" s="102">
        <v>25.745286559973042</v>
      </c>
      <c r="J54" s="102">
        <v>27.025344022140594</v>
      </c>
      <c r="K54" s="102">
        <v>29.612846577610924</v>
      </c>
      <c r="L54" s="102">
        <v>26.770304343025799</v>
      </c>
      <c r="M54" s="102">
        <v>28.699296609163607</v>
      </c>
      <c r="N54" s="102">
        <v>31.161562530550196</v>
      </c>
      <c r="O54" s="102">
        <v>27.017450765473242</v>
      </c>
      <c r="P54" s="102">
        <v>29.787435731026189</v>
      </c>
      <c r="Q54" s="102">
        <v>35.975507535902373</v>
      </c>
      <c r="R54" s="102">
        <v>28.510192496113802</v>
      </c>
      <c r="S54" s="102">
        <v>25.640626822670413</v>
      </c>
      <c r="T54" s="102">
        <v>23.584990411394568</v>
      </c>
      <c r="U54" s="102">
        <v>28.348907204092118</v>
      </c>
      <c r="V54" s="102">
        <v>26.971565444558781</v>
      </c>
      <c r="W54" s="102">
        <v>21.50570414684767</v>
      </c>
      <c r="DA54" s="131" t="s">
        <v>4475</v>
      </c>
    </row>
    <row r="55" spans="1:105" ht="12" customHeight="1" x14ac:dyDescent="0.25">
      <c r="A55" s="107" t="s">
        <v>121</v>
      </c>
      <c r="B55" s="104"/>
      <c r="C55" s="105">
        <v>19.181565908700442</v>
      </c>
      <c r="D55" s="105">
        <v>21.820967992620172</v>
      </c>
      <c r="E55" s="105">
        <v>18.96910109638269</v>
      </c>
      <c r="F55" s="105">
        <v>20.211091343564121</v>
      </c>
      <c r="G55" s="105">
        <v>19.851582628399541</v>
      </c>
      <c r="H55" s="105">
        <v>19.432757102679773</v>
      </c>
      <c r="I55" s="105">
        <v>20.648811886662674</v>
      </c>
      <c r="J55" s="105">
        <v>21.927247307788463</v>
      </c>
      <c r="K55" s="105">
        <v>24.146421358254528</v>
      </c>
      <c r="L55" s="105">
        <v>21.525913831059512</v>
      </c>
      <c r="M55" s="105">
        <v>23.376053613063153</v>
      </c>
      <c r="N55" s="105">
        <v>25.450337540715587</v>
      </c>
      <c r="O55" s="105">
        <v>21.866691435337877</v>
      </c>
      <c r="P55" s="105">
        <v>24.357211253467927</v>
      </c>
      <c r="Q55" s="105">
        <v>29.125980740153469</v>
      </c>
      <c r="R55" s="105">
        <v>23.120182431439126</v>
      </c>
      <c r="S55" s="105">
        <v>21.224572645719785</v>
      </c>
      <c r="T55" s="105">
        <v>19.848073376237583</v>
      </c>
      <c r="U55" s="105">
        <v>24.065931689301323</v>
      </c>
      <c r="V55" s="105">
        <v>23.070364340452276</v>
      </c>
      <c r="W55" s="105">
        <v>18.533194396427852</v>
      </c>
      <c r="DA55" s="132" t="s">
        <v>4476</v>
      </c>
    </row>
    <row r="56" spans="1:105" ht="12" customHeight="1" x14ac:dyDescent="0.25">
      <c r="A56" s="108" t="s">
        <v>53</v>
      </c>
      <c r="B56" s="98"/>
      <c r="C56" s="99">
        <v>8.8153006505999745</v>
      </c>
      <c r="D56" s="99">
        <v>10.045793439599091</v>
      </c>
      <c r="E56" s="99">
        <v>8.6606981471968059</v>
      </c>
      <c r="F56" s="99">
        <v>9.2043737758345934</v>
      </c>
      <c r="G56" s="99">
        <v>9.038924585065784</v>
      </c>
      <c r="H56" s="99">
        <v>7.5214775687383559</v>
      </c>
      <c r="I56" s="99">
        <v>8.3660083993578329</v>
      </c>
      <c r="J56" s="99">
        <v>9.5486564339578894</v>
      </c>
      <c r="K56" s="99">
        <v>10.725468918630325</v>
      </c>
      <c r="L56" s="99">
        <v>8.5471020104455739</v>
      </c>
      <c r="M56" s="99">
        <v>9.9832702346871134</v>
      </c>
      <c r="N56" s="99">
        <v>10.669380043322645</v>
      </c>
      <c r="O56" s="99">
        <v>7.9368474509105678</v>
      </c>
      <c r="P56" s="99">
        <v>8.83962769331937</v>
      </c>
      <c r="Q56" s="99">
        <v>8.4128474955009072</v>
      </c>
      <c r="R56" s="99">
        <v>6.0232795101219203</v>
      </c>
      <c r="S56" s="99">
        <v>6.4185455921406644</v>
      </c>
      <c r="T56" s="99">
        <v>6.7929875677248788</v>
      </c>
      <c r="U56" s="99">
        <v>8.4368180309073377</v>
      </c>
      <c r="V56" s="99">
        <v>8.2648448016049176</v>
      </c>
      <c r="W56" s="99">
        <v>6.9111428822938263</v>
      </c>
      <c r="DA56" s="63" t="s">
        <v>4477</v>
      </c>
    </row>
    <row r="57" spans="1:105" ht="12" customHeight="1" x14ac:dyDescent="0.25">
      <c r="A57" s="108" t="s">
        <v>52</v>
      </c>
      <c r="B57" s="98"/>
      <c r="C57" s="99">
        <v>10.366265258100466</v>
      </c>
      <c r="D57" s="99">
        <v>11.775174553021079</v>
      </c>
      <c r="E57" s="99">
        <v>10.308402949185883</v>
      </c>
      <c r="F57" s="99">
        <v>11.006717567729526</v>
      </c>
      <c r="G57" s="99">
        <v>10.812658043333755</v>
      </c>
      <c r="H57" s="99">
        <v>11.911279533941419</v>
      </c>
      <c r="I57" s="99">
        <v>12.28280348730484</v>
      </c>
      <c r="J57" s="99">
        <v>12.378590873830575</v>
      </c>
      <c r="K57" s="99">
        <v>13.420952439624207</v>
      </c>
      <c r="L57" s="99">
        <v>12.978811820613942</v>
      </c>
      <c r="M57" s="99">
        <v>13.392783378376041</v>
      </c>
      <c r="N57" s="99">
        <v>14.78095749739294</v>
      </c>
      <c r="O57" s="99">
        <v>13.929843984427311</v>
      </c>
      <c r="P57" s="99">
        <v>15.517583560148562</v>
      </c>
      <c r="Q57" s="99">
        <v>20.713133244652564</v>
      </c>
      <c r="R57" s="99">
        <v>17.096902921317202</v>
      </c>
      <c r="S57" s="99">
        <v>14.806027053579124</v>
      </c>
      <c r="T57" s="99">
        <v>13.055085808512706</v>
      </c>
      <c r="U57" s="99">
        <v>15.629113658393985</v>
      </c>
      <c r="V57" s="99">
        <v>14.805519538847358</v>
      </c>
      <c r="W57" s="99">
        <v>11.622051514134027</v>
      </c>
      <c r="DA57" s="63" t="s">
        <v>4478</v>
      </c>
    </row>
    <row r="58" spans="1:105" ht="12" customHeight="1" x14ac:dyDescent="0.25">
      <c r="A58" s="121" t="s">
        <v>54</v>
      </c>
      <c r="B58" s="122"/>
      <c r="C58" s="123">
        <v>3.6136182380831272</v>
      </c>
      <c r="D58" s="123">
        <v>4.1391030835643781</v>
      </c>
      <c r="E58" s="123">
        <v>3.5550095061706521</v>
      </c>
      <c r="F58" s="123">
        <v>4.0131397871475256</v>
      </c>
      <c r="G58" s="123">
        <v>3.4387015658865128</v>
      </c>
      <c r="H58" s="123">
        <v>3.8409025772977246</v>
      </c>
      <c r="I58" s="123">
        <v>3.5168783130299945</v>
      </c>
      <c r="J58" s="123">
        <v>4.0104372411524309</v>
      </c>
      <c r="K58" s="123">
        <v>5.0862681873983204</v>
      </c>
      <c r="L58" s="123">
        <v>4.5449202566819027</v>
      </c>
      <c r="M58" s="123">
        <v>4.9378903191365557</v>
      </c>
      <c r="N58" s="123">
        <v>5.3734614585112306</v>
      </c>
      <c r="O58" s="123">
        <v>4.537886227182268</v>
      </c>
      <c r="P58" s="123">
        <v>5.3554390124075413</v>
      </c>
      <c r="Q58" s="123">
        <v>6.2889132184673757</v>
      </c>
      <c r="R58" s="123">
        <v>5.1141908739444668</v>
      </c>
      <c r="S58" s="123">
        <v>4.7383568543203234</v>
      </c>
      <c r="T58" s="123">
        <v>4.4833348289782116</v>
      </c>
      <c r="U58" s="123">
        <v>5.354684668957689</v>
      </c>
      <c r="V58" s="123">
        <v>5.0929009231914826</v>
      </c>
      <c r="W58" s="123">
        <v>4.0619319786729546</v>
      </c>
      <c r="DA58" s="130" t="s">
        <v>4479</v>
      </c>
    </row>
    <row r="59" spans="1:105" ht="12" customHeight="1" x14ac:dyDescent="0.25">
      <c r="A59" s="97" t="s">
        <v>50</v>
      </c>
      <c r="B59" s="98"/>
      <c r="C59" s="99">
        <v>4.5365618626398483</v>
      </c>
      <c r="D59" s="99">
        <v>5.2395296091703418</v>
      </c>
      <c r="E59" s="99">
        <v>4.3249115371732403</v>
      </c>
      <c r="F59" s="99">
        <v>4.9901467384320695</v>
      </c>
      <c r="G59" s="99">
        <v>4.4158706658739426</v>
      </c>
      <c r="H59" s="99">
        <v>4.8524608794701924</v>
      </c>
      <c r="I59" s="99">
        <v>4.4485531468172912</v>
      </c>
      <c r="J59" s="99">
        <v>5.020121488405743</v>
      </c>
      <c r="K59" s="99">
        <v>6.5501992229769161</v>
      </c>
      <c r="L59" s="99">
        <v>6.2352724631761163</v>
      </c>
      <c r="M59" s="99">
        <v>6.3702787302775477</v>
      </c>
      <c r="N59" s="99">
        <v>5.752366546075411</v>
      </c>
      <c r="O59" s="99">
        <v>5.003703860946171</v>
      </c>
      <c r="P59" s="99">
        <v>6.3777859716237071</v>
      </c>
      <c r="Q59" s="99">
        <v>8.6787006715286736</v>
      </c>
      <c r="R59" s="99">
        <v>7.3664343363696059</v>
      </c>
      <c r="S59" s="99">
        <v>6.6385555202172455</v>
      </c>
      <c r="T59" s="99">
        <v>5.9845599509781504</v>
      </c>
      <c r="U59" s="99">
        <v>7.2427102313743807</v>
      </c>
      <c r="V59" s="99">
        <v>6.8576217859217907</v>
      </c>
      <c r="W59" s="99">
        <v>6.1024438536561041</v>
      </c>
      <c r="DA59" s="63" t="s">
        <v>4480</v>
      </c>
    </row>
    <row r="60" spans="1:105" ht="12" customHeight="1" x14ac:dyDescent="0.25">
      <c r="A60" s="109" t="s">
        <v>120</v>
      </c>
      <c r="B60" s="33"/>
      <c r="C60" s="110">
        <v>3.6086062820236284</v>
      </c>
      <c r="D60" s="110">
        <v>4.1344413721492215</v>
      </c>
      <c r="E60" s="110">
        <v>3.5515323808023274</v>
      </c>
      <c r="F60" s="110">
        <v>4.0073852288839964</v>
      </c>
      <c r="G60" s="110">
        <v>3.4326814407025177</v>
      </c>
      <c r="H60" s="110">
        <v>3.8356860210309165</v>
      </c>
      <c r="I60" s="110">
        <v>3.5136447344311663</v>
      </c>
      <c r="J60" s="110">
        <v>4.0078531260477801</v>
      </c>
      <c r="K60" s="110">
        <v>5.0822443421841879</v>
      </c>
      <c r="L60" s="110">
        <v>4.5420279846998781</v>
      </c>
      <c r="M60" s="110">
        <v>4.9368547442090129</v>
      </c>
      <c r="N60" s="110">
        <v>5.3731065953994879</v>
      </c>
      <c r="O60" s="110">
        <v>4.5368048381829764</v>
      </c>
      <c r="P60" s="110">
        <v>5.3518613462410682</v>
      </c>
      <c r="Q60" s="110">
        <v>6.2780944788657811</v>
      </c>
      <c r="R60" s="110">
        <v>5.1065718492307717</v>
      </c>
      <c r="S60" s="110">
        <v>4.7342575598611027</v>
      </c>
      <c r="T60" s="110">
        <v>4.4816992847897321</v>
      </c>
      <c r="U60" s="110">
        <v>5.3518344394433397</v>
      </c>
      <c r="V60" s="110">
        <v>5.0889445723729345</v>
      </c>
      <c r="W60" s="110">
        <v>4.0538649429273583</v>
      </c>
      <c r="DA60" s="60" t="s">
        <v>4481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187.62719967945773</v>
      </c>
      <c r="D62" s="118">
        <f t="shared" si="21"/>
        <v>174.97736822051462</v>
      </c>
      <c r="E62" s="118">
        <f t="shared" si="21"/>
        <v>164.72025055151803</v>
      </c>
      <c r="F62" s="118">
        <f t="shared" si="21"/>
        <v>153.08500941986409</v>
      </c>
      <c r="G62" s="118">
        <f t="shared" si="21"/>
        <v>175.66654773318976</v>
      </c>
      <c r="H62" s="118">
        <f t="shared" si="21"/>
        <v>160.64877590912198</v>
      </c>
      <c r="I62" s="118">
        <f t="shared" si="21"/>
        <v>148.48369906499781</v>
      </c>
      <c r="J62" s="118">
        <f t="shared" si="21"/>
        <v>153.38112468698193</v>
      </c>
      <c r="K62" s="118">
        <f t="shared" si="21"/>
        <v>155.26304449686373</v>
      </c>
      <c r="L62" s="118">
        <f t="shared" si="21"/>
        <v>161.4421939582717</v>
      </c>
      <c r="M62" s="118">
        <f t="shared" si="21"/>
        <v>149.23219387828934</v>
      </c>
      <c r="N62" s="118">
        <f t="shared" si="21"/>
        <v>153.75915019776164</v>
      </c>
      <c r="O62" s="118">
        <f t="shared" si="21"/>
        <v>145.02500559942922</v>
      </c>
      <c r="P62" s="118">
        <f t="shared" si="21"/>
        <v>128.65715153663965</v>
      </c>
      <c r="Q62" s="118">
        <f t="shared" si="21"/>
        <v>143.12094537533849</v>
      </c>
      <c r="R62" s="118">
        <f t="shared" ref="R62:V62" si="22">R63+R66+R68+R77</f>
        <v>137.15757417144869</v>
      </c>
      <c r="S62" s="118">
        <f t="shared" si="22"/>
        <v>126.98545077764626</v>
      </c>
      <c r="T62" s="118">
        <f t="shared" si="22"/>
        <v>112.58149215520199</v>
      </c>
      <c r="U62" s="118">
        <f t="shared" si="22"/>
        <v>121.94446313413347</v>
      </c>
      <c r="V62" s="118">
        <f t="shared" si="22"/>
        <v>117.66312988779036</v>
      </c>
      <c r="W62" s="118">
        <f t="shared" ref="W62" si="23">W63+W66+W68+W77</f>
        <v>109.84854479935896</v>
      </c>
      <c r="DA62" s="129" t="s">
        <v>4482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160.06738555804088</v>
      </c>
      <c r="D63" s="123">
        <f t="shared" si="24"/>
        <v>143.84925032864979</v>
      </c>
      <c r="E63" s="123">
        <f t="shared" si="24"/>
        <v>137.8204942003149</v>
      </c>
      <c r="F63" s="123">
        <f t="shared" si="24"/>
        <v>125.1414165832982</v>
      </c>
      <c r="G63" s="123">
        <f t="shared" si="24"/>
        <v>147.41661632404617</v>
      </c>
      <c r="H63" s="123">
        <f t="shared" si="24"/>
        <v>133.28988881607671</v>
      </c>
      <c r="I63" s="123">
        <f t="shared" si="24"/>
        <v>119.69392413297848</v>
      </c>
      <c r="J63" s="123">
        <f t="shared" si="24"/>
        <v>122.75430036751851</v>
      </c>
      <c r="K63" s="123">
        <f t="shared" si="24"/>
        <v>122.95916761512311</v>
      </c>
      <c r="L63" s="123">
        <f t="shared" si="24"/>
        <v>131.22792311860442</v>
      </c>
      <c r="M63" s="123">
        <f t="shared" si="24"/>
        <v>115.67614384175937</v>
      </c>
      <c r="N63" s="123">
        <f t="shared" si="24"/>
        <v>118.44957562214707</v>
      </c>
      <c r="O63" s="123">
        <f t="shared" si="24"/>
        <v>115.40956062754549</v>
      </c>
      <c r="P63" s="123">
        <f t="shared" si="24"/>
        <v>95.150403223723032</v>
      </c>
      <c r="Q63" s="123">
        <f t="shared" si="24"/>
        <v>103.78778436716065</v>
      </c>
      <c r="R63" s="123">
        <f t="shared" ref="R63:V63" si="25">SUM(R64:R65)</f>
        <v>105.92731063481568</v>
      </c>
      <c r="S63" s="123">
        <f t="shared" si="25"/>
        <v>98.462269864749985</v>
      </c>
      <c r="T63" s="123">
        <f t="shared" si="25"/>
        <v>86.3016352760079</v>
      </c>
      <c r="U63" s="123">
        <f t="shared" si="25"/>
        <v>90.991193044232361</v>
      </c>
      <c r="V63" s="123">
        <f t="shared" si="25"/>
        <v>87.629609129374913</v>
      </c>
      <c r="W63" s="123">
        <f t="shared" ref="W63" si="26">SUM(W64:W65)</f>
        <v>85.539259770082836</v>
      </c>
      <c r="DA63" s="130" t="s">
        <v>4483</v>
      </c>
    </row>
    <row r="64" spans="1:105" ht="12" customHeight="1" x14ac:dyDescent="0.25">
      <c r="A64" s="97" t="s">
        <v>217</v>
      </c>
      <c r="B64" s="98"/>
      <c r="C64" s="99">
        <v>157.31992870117944</v>
      </c>
      <c r="D64" s="99">
        <v>141.42583297880236</v>
      </c>
      <c r="E64" s="99">
        <v>135.52480207061134</v>
      </c>
      <c r="F64" s="99">
        <v>123.09653197408105</v>
      </c>
      <c r="G64" s="99">
        <v>145.26225144808475</v>
      </c>
      <c r="H64" s="99">
        <v>131.30676031540253</v>
      </c>
      <c r="I64" s="99">
        <v>117.95375235299082</v>
      </c>
      <c r="J64" s="99">
        <v>120.97048886665115</v>
      </c>
      <c r="K64" s="99">
        <v>121.16687635430267</v>
      </c>
      <c r="L64" s="99">
        <v>129.30635518057676</v>
      </c>
      <c r="M64" s="99">
        <v>113.97287781005477</v>
      </c>
      <c r="N64" s="99">
        <v>116.68744420457521</v>
      </c>
      <c r="O64" s="99">
        <v>113.66757799858817</v>
      </c>
      <c r="P64" s="99">
        <v>93.68854700263276</v>
      </c>
      <c r="Q64" s="99">
        <v>102.17122192674159</v>
      </c>
      <c r="R64" s="99">
        <v>104.2668953286755</v>
      </c>
      <c r="S64" s="99">
        <v>96.911987884343503</v>
      </c>
      <c r="T64" s="99">
        <v>84.938080899279285</v>
      </c>
      <c r="U64" s="99">
        <v>89.548868431746314</v>
      </c>
      <c r="V64" s="99">
        <v>86.235906228213167</v>
      </c>
      <c r="W64" s="99">
        <v>84.174906207972541</v>
      </c>
      <c r="DA64" s="63" t="s">
        <v>4484</v>
      </c>
    </row>
    <row r="65" spans="1:105" ht="12" customHeight="1" x14ac:dyDescent="0.25">
      <c r="A65" s="97" t="s">
        <v>53</v>
      </c>
      <c r="B65" s="98"/>
      <c r="C65" s="99">
        <v>2.7474568568614472</v>
      </c>
      <c r="D65" s="99">
        <v>2.4234173498474192</v>
      </c>
      <c r="E65" s="99">
        <v>2.2956921297035486</v>
      </c>
      <c r="F65" s="99">
        <v>2.0448846092171524</v>
      </c>
      <c r="G65" s="99">
        <v>2.1543648759614085</v>
      </c>
      <c r="H65" s="99">
        <v>1.9831285006741857</v>
      </c>
      <c r="I65" s="99">
        <v>1.7401717799876664</v>
      </c>
      <c r="J65" s="99">
        <v>1.7838115008673594</v>
      </c>
      <c r="K65" s="99">
        <v>1.7922912608204313</v>
      </c>
      <c r="L65" s="99">
        <v>1.9215679380276576</v>
      </c>
      <c r="M65" s="99">
        <v>1.7032660317046027</v>
      </c>
      <c r="N65" s="99">
        <v>1.762131417571849</v>
      </c>
      <c r="O65" s="99">
        <v>1.7419826289573201</v>
      </c>
      <c r="P65" s="99">
        <v>1.4618562210902684</v>
      </c>
      <c r="Q65" s="99">
        <v>1.6165624404190646</v>
      </c>
      <c r="R65" s="99">
        <v>1.6604153061401781</v>
      </c>
      <c r="S65" s="99">
        <v>1.5502819804064831</v>
      </c>
      <c r="T65" s="99">
        <v>1.3635543767286158</v>
      </c>
      <c r="U65" s="99">
        <v>1.4423246124860518</v>
      </c>
      <c r="V65" s="99">
        <v>1.3937029011617419</v>
      </c>
      <c r="W65" s="99">
        <v>1.3643535621102887</v>
      </c>
      <c r="DA65" s="63" t="s">
        <v>4485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1.5271072948639303E-2</v>
      </c>
      <c r="D66" s="123">
        <f t="shared" si="27"/>
        <v>9.7367079002692435E-3</v>
      </c>
      <c r="E66" s="123">
        <f t="shared" si="27"/>
        <v>2.2390648791727422E-2</v>
      </c>
      <c r="F66" s="123">
        <f t="shared" si="27"/>
        <v>1.7427317841979002E-2</v>
      </c>
      <c r="G66" s="123">
        <f t="shared" si="27"/>
        <v>1.5928935090900171E-2</v>
      </c>
      <c r="H66" s="123">
        <f t="shared" si="27"/>
        <v>1.9699205557938824E-2</v>
      </c>
      <c r="I66" s="123">
        <f t="shared" si="27"/>
        <v>2.1147078712393567E-2</v>
      </c>
      <c r="J66" s="123">
        <f t="shared" si="27"/>
        <v>1.5072160921574602E-2</v>
      </c>
      <c r="K66" s="123">
        <f t="shared" si="27"/>
        <v>9.9550830412602886E-3</v>
      </c>
      <c r="L66" s="123">
        <f t="shared" si="27"/>
        <v>1.447561927141168E-2</v>
      </c>
      <c r="M66" s="123">
        <f t="shared" si="27"/>
        <v>1.3422859495393279E-2</v>
      </c>
      <c r="N66" s="123">
        <f t="shared" si="27"/>
        <v>9.3241324657811868E-3</v>
      </c>
      <c r="O66" s="123">
        <f t="shared" si="27"/>
        <v>1.6547864833936349E-2</v>
      </c>
      <c r="P66" s="123">
        <f t="shared" si="27"/>
        <v>4.8769599750122083E-3</v>
      </c>
      <c r="Q66" s="123">
        <f t="shared" si="27"/>
        <v>8.9889287380804494E-3</v>
      </c>
      <c r="R66" s="123">
        <f t="shared" si="27"/>
        <v>9.1648167810159508E-3</v>
      </c>
      <c r="S66" s="123">
        <f t="shared" si="27"/>
        <v>2.0655014620250635E-2</v>
      </c>
      <c r="T66" s="123">
        <f t="shared" si="27"/>
        <v>1.2582968384631904E-2</v>
      </c>
      <c r="U66" s="123">
        <f t="shared" si="27"/>
        <v>2.3228843627400964E-2</v>
      </c>
      <c r="V66" s="123">
        <f t="shared" si="27"/>
        <v>2.8538371788924696E-2</v>
      </c>
      <c r="W66" s="123">
        <f t="shared" si="27"/>
        <v>1.6935017376606295E-2</v>
      </c>
      <c r="DA66" s="130" t="s">
        <v>4486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1.5271072948639303E-2</v>
      </c>
      <c r="D67" s="99">
        <f>RES_hhdet_in_fech!D67/RES_summary!D$21</f>
        <v>9.7367079002692435E-3</v>
      </c>
      <c r="E67" s="99">
        <f>RES_hhdet_in_fech!E67/RES_summary!E$21</f>
        <v>2.2390648791727422E-2</v>
      </c>
      <c r="F67" s="99">
        <f>RES_hhdet_in_fech!F67/RES_summary!F$21</f>
        <v>1.7427317841979002E-2</v>
      </c>
      <c r="G67" s="99">
        <f>RES_hhdet_in_fech!G67/RES_summary!G$21</f>
        <v>1.5928935090900171E-2</v>
      </c>
      <c r="H67" s="99">
        <f>RES_hhdet_in_fech!H67/RES_summary!H$21</f>
        <v>1.9699205557938824E-2</v>
      </c>
      <c r="I67" s="99">
        <f>RES_hhdet_in_fech!I67/RES_summary!I$21</f>
        <v>2.1147078712393567E-2</v>
      </c>
      <c r="J67" s="99">
        <f>RES_hhdet_in_fech!J67/RES_summary!J$21</f>
        <v>1.5072160921574602E-2</v>
      </c>
      <c r="K67" s="99">
        <f>RES_hhdet_in_fech!K67/RES_summary!K$21</f>
        <v>9.9550830412602886E-3</v>
      </c>
      <c r="L67" s="99">
        <f>RES_hhdet_in_fech!L67/RES_summary!L$21</f>
        <v>1.447561927141168E-2</v>
      </c>
      <c r="M67" s="99">
        <f>RES_hhdet_in_fech!M67/RES_summary!M$21</f>
        <v>1.3422859495393279E-2</v>
      </c>
      <c r="N67" s="99">
        <f>RES_hhdet_in_fech!N67/RES_summary!N$21</f>
        <v>9.3241324657811868E-3</v>
      </c>
      <c r="O67" s="99">
        <f>RES_hhdet_in_fech!O67/RES_summary!O$21</f>
        <v>1.6547864833936349E-2</v>
      </c>
      <c r="P67" s="99">
        <f>RES_hhdet_in_fech!P67/RES_summary!P$21</f>
        <v>4.8769599750122083E-3</v>
      </c>
      <c r="Q67" s="99">
        <f>RES_hhdet_in_fech!Q67/RES_summary!Q$21</f>
        <v>8.9889287380804494E-3</v>
      </c>
      <c r="R67" s="99">
        <f>RES_hhdet_in_fech!R67/RES_summary!R$21</f>
        <v>9.1648167810159508E-3</v>
      </c>
      <c r="S67" s="99">
        <f>RES_hhdet_in_fech!S67/RES_summary!S$21</f>
        <v>2.0655014620250635E-2</v>
      </c>
      <c r="T67" s="99">
        <f>RES_hhdet_in_fech!T67/RES_summary!T$21</f>
        <v>1.2582968384631904E-2</v>
      </c>
      <c r="U67" s="99">
        <f>RES_hhdet_in_fech!U67/RES_summary!U$21</f>
        <v>2.3228843627400964E-2</v>
      </c>
      <c r="V67" s="99">
        <f>RES_hhdet_in_fech!V67/RES_summary!V$21</f>
        <v>2.8538371788924696E-2</v>
      </c>
      <c r="W67" s="99">
        <f>RES_hhdet_in_fech!W67/RES_summary!W$21</f>
        <v>1.6935017376606295E-2</v>
      </c>
      <c r="DA67" s="63" t="s">
        <v>4487</v>
      </c>
    </row>
    <row r="68" spans="1:105" ht="12" customHeight="1" x14ac:dyDescent="0.25">
      <c r="A68" s="121" t="s">
        <v>55</v>
      </c>
      <c r="B68" s="122"/>
      <c r="C68" s="123">
        <v>23.898250518494155</v>
      </c>
      <c r="D68" s="123">
        <v>26.921126866410486</v>
      </c>
      <c r="E68" s="123">
        <v>23.25571221963034</v>
      </c>
      <c r="F68" s="123">
        <v>23.856206017184018</v>
      </c>
      <c r="G68" s="123">
        <v>24.670971496951918</v>
      </c>
      <c r="H68" s="123">
        <v>23.390330600290799</v>
      </c>
      <c r="I68" s="123">
        <v>25.2018125581315</v>
      </c>
      <c r="J68" s="123">
        <v>26.472330212182193</v>
      </c>
      <c r="K68" s="123">
        <v>27.060177258674614</v>
      </c>
      <c r="L68" s="123">
        <v>25.516702765260373</v>
      </c>
      <c r="M68" s="123">
        <v>28.415687563218807</v>
      </c>
      <c r="N68" s="123">
        <v>29.776147556555756</v>
      </c>
      <c r="O68" s="123">
        <v>24.908183690591528</v>
      </c>
      <c r="P68" s="123">
        <v>28.048904780718289</v>
      </c>
      <c r="Q68" s="123">
        <v>32.909685365958708</v>
      </c>
      <c r="R68" s="123">
        <v>26.005221113727952</v>
      </c>
      <c r="S68" s="123">
        <v>23.618382651873606</v>
      </c>
      <c r="T68" s="123">
        <v>21.649060847590803</v>
      </c>
      <c r="U68" s="123">
        <v>25.381162812480486</v>
      </c>
      <c r="V68" s="123">
        <v>24.697816060657637</v>
      </c>
      <c r="W68" s="123">
        <v>20.085484517710562</v>
      </c>
      <c r="DA68" s="130" t="s">
        <v>4488</v>
      </c>
    </row>
    <row r="69" spans="1:105" ht="12" customHeight="1" x14ac:dyDescent="0.25">
      <c r="A69" s="97" t="s">
        <v>134</v>
      </c>
      <c r="B69" s="98"/>
      <c r="C69" s="99">
        <v>26.988239660852411</v>
      </c>
      <c r="D69" s="99">
        <v>29.586533014912511</v>
      </c>
      <c r="E69" s="99">
        <v>25.492914562889084</v>
      </c>
      <c r="F69" s="99">
        <v>25.389307349942722</v>
      </c>
      <c r="G69" s="99">
        <v>28.723760145691632</v>
      </c>
      <c r="H69" s="99">
        <v>27.357778310521187</v>
      </c>
      <c r="I69" s="99">
        <v>26.761067429259139</v>
      </c>
      <c r="J69" s="99">
        <v>28.611704256444135</v>
      </c>
      <c r="K69" s="99">
        <v>30.829165764860953</v>
      </c>
      <c r="L69" s="99">
        <v>26.885115588014898</v>
      </c>
      <c r="M69" s="99">
        <v>30.451330034042197</v>
      </c>
      <c r="N69" s="99">
        <v>31.395810016392694</v>
      </c>
      <c r="O69" s="99">
        <v>25.53236099992337</v>
      </c>
      <c r="P69" s="99">
        <v>29.239663065972692</v>
      </c>
      <c r="Q69" s="99">
        <v>32.87209285343954</v>
      </c>
      <c r="R69" s="99">
        <v>26.197492699113752</v>
      </c>
      <c r="S69" s="99">
        <v>23.998422775342473</v>
      </c>
      <c r="T69" s="99">
        <v>21.381422195997363</v>
      </c>
      <c r="U69" s="99">
        <v>24.728135829306861</v>
      </c>
      <c r="V69" s="99">
        <v>24.458682955954529</v>
      </c>
      <c r="W69" s="99">
        <v>20.050714004336864</v>
      </c>
      <c r="DA69" s="63" t="s">
        <v>4489</v>
      </c>
    </row>
    <row r="70" spans="1:105" ht="12" customHeight="1" x14ac:dyDescent="0.25">
      <c r="A70" s="97" t="s">
        <v>133</v>
      </c>
      <c r="B70" s="98"/>
      <c r="C70" s="99">
        <v>20.577573298220184</v>
      </c>
      <c r="D70" s="99">
        <v>22.682822687773626</v>
      </c>
      <c r="E70" s="99">
        <v>19.619171654562347</v>
      </c>
      <c r="F70" s="99">
        <v>19.634186471769837</v>
      </c>
      <c r="G70" s="99">
        <v>22.360661398395642</v>
      </c>
      <c r="H70" s="99">
        <v>20.825792909051813</v>
      </c>
      <c r="I70" s="99">
        <v>0</v>
      </c>
      <c r="J70" s="99">
        <v>22.493835311369619</v>
      </c>
      <c r="K70" s="99">
        <v>24.490927521397637</v>
      </c>
      <c r="L70" s="99">
        <v>21.142356054193968</v>
      </c>
      <c r="M70" s="99">
        <v>24.507998669540399</v>
      </c>
      <c r="N70" s="99">
        <v>25.596665927211419</v>
      </c>
      <c r="O70" s="99">
        <v>20.919831258911792</v>
      </c>
      <c r="P70" s="99">
        <v>24.627085355850628</v>
      </c>
      <c r="Q70" s="99">
        <v>27.871922239159876</v>
      </c>
      <c r="R70" s="99">
        <v>22.457359551357928</v>
      </c>
      <c r="S70" s="99">
        <v>21.031716011196558</v>
      </c>
      <c r="T70" s="99">
        <v>19.074837680839551</v>
      </c>
      <c r="U70" s="99">
        <v>22.297168859378495</v>
      </c>
      <c r="V70" s="99">
        <v>22.252536700631076</v>
      </c>
      <c r="W70" s="99">
        <v>18.352899742742679</v>
      </c>
      <c r="DA70" s="63" t="s">
        <v>4490</v>
      </c>
    </row>
    <row r="71" spans="1:105" ht="12" customHeight="1" x14ac:dyDescent="0.25">
      <c r="A71" s="100" t="s">
        <v>217</v>
      </c>
      <c r="B71" s="101"/>
      <c r="C71" s="102">
        <v>10.06432310011769</v>
      </c>
      <c r="D71" s="102">
        <v>11.060199031273864</v>
      </c>
      <c r="E71" s="102">
        <v>9.4504421525937978</v>
      </c>
      <c r="F71" s="102">
        <v>9.385246741307764</v>
      </c>
      <c r="G71" s="102">
        <v>10.669970988068146</v>
      </c>
      <c r="H71" s="102">
        <v>8.4498341750503911</v>
      </c>
      <c r="I71" s="102">
        <v>0</v>
      </c>
      <c r="J71" s="102">
        <v>10.114099705266792</v>
      </c>
      <c r="K71" s="102">
        <v>11.154617517784121</v>
      </c>
      <c r="L71" s="102">
        <v>8.5580517937440668</v>
      </c>
      <c r="M71" s="102">
        <v>10.638116329450131</v>
      </c>
      <c r="N71" s="102">
        <v>10.75881851702915</v>
      </c>
      <c r="O71" s="102">
        <v>7.4657080565551324</v>
      </c>
      <c r="P71" s="102">
        <v>8.7286847522483626</v>
      </c>
      <c r="Q71" s="102">
        <v>7.6838673409319238</v>
      </c>
      <c r="R71" s="102">
        <v>5.5290933104857345</v>
      </c>
      <c r="S71" s="102">
        <v>6.0140465852599778</v>
      </c>
      <c r="T71" s="102">
        <v>6.1493183966418687</v>
      </c>
      <c r="U71" s="102">
        <v>7.3253345304031967</v>
      </c>
      <c r="V71" s="102">
        <v>7.4936703105866131</v>
      </c>
      <c r="W71" s="102">
        <v>6.4644808515114747</v>
      </c>
      <c r="DA71" s="131" t="s">
        <v>4491</v>
      </c>
    </row>
    <row r="72" spans="1:105" ht="12" customHeight="1" x14ac:dyDescent="0.25">
      <c r="A72" s="103" t="s">
        <v>52</v>
      </c>
      <c r="B72" s="104"/>
      <c r="C72" s="105">
        <v>10.513250198102494</v>
      </c>
      <c r="D72" s="105">
        <v>11.622623656499764</v>
      </c>
      <c r="E72" s="105">
        <v>10.168729501968553</v>
      </c>
      <c r="F72" s="105">
        <v>10.248939730462073</v>
      </c>
      <c r="G72" s="105">
        <v>11.690690410327495</v>
      </c>
      <c r="H72" s="105">
        <v>12.375958734001424</v>
      </c>
      <c r="I72" s="105">
        <v>0</v>
      </c>
      <c r="J72" s="105">
        <v>12.379735606102829</v>
      </c>
      <c r="K72" s="105">
        <v>13.336310003613516</v>
      </c>
      <c r="L72" s="105">
        <v>12.584304260449901</v>
      </c>
      <c r="M72" s="105">
        <v>13.869882340090269</v>
      </c>
      <c r="N72" s="105">
        <v>14.83784741018227</v>
      </c>
      <c r="O72" s="105">
        <v>13.454123202356657</v>
      </c>
      <c r="P72" s="105">
        <v>15.89840060360226</v>
      </c>
      <c r="Q72" s="105">
        <v>20.188054898227954</v>
      </c>
      <c r="R72" s="105">
        <v>16.92826624087219</v>
      </c>
      <c r="S72" s="105">
        <v>15.01766942593658</v>
      </c>
      <c r="T72" s="105">
        <v>12.925519284197684</v>
      </c>
      <c r="U72" s="105">
        <v>14.971834328975296</v>
      </c>
      <c r="V72" s="105">
        <v>14.75886639004446</v>
      </c>
      <c r="W72" s="105">
        <v>11.888418891231204</v>
      </c>
      <c r="DA72" s="132" t="s">
        <v>4492</v>
      </c>
    </row>
    <row r="73" spans="1:105" ht="12" customHeight="1" x14ac:dyDescent="0.25">
      <c r="A73" s="106" t="s">
        <v>122</v>
      </c>
      <c r="B73" s="101"/>
      <c r="C73" s="102">
        <v>23.643344272808662</v>
      </c>
      <c r="D73" s="102">
        <v>26.863944424409652</v>
      </c>
      <c r="E73" s="102">
        <v>23.354648890014719</v>
      </c>
      <c r="F73" s="102">
        <v>24.861835205577375</v>
      </c>
      <c r="G73" s="102">
        <v>24.385306976535098</v>
      </c>
      <c r="H73" s="102">
        <v>24.399379963352661</v>
      </c>
      <c r="I73" s="102">
        <v>25.745286559973035</v>
      </c>
      <c r="J73" s="102">
        <v>27.025344022140597</v>
      </c>
      <c r="K73" s="102">
        <v>29.612846577610924</v>
      </c>
      <c r="L73" s="102">
        <v>26.77030434302581</v>
      </c>
      <c r="M73" s="102">
        <v>28.699296609163607</v>
      </c>
      <c r="N73" s="102">
        <v>31.161562530550196</v>
      </c>
      <c r="O73" s="102">
        <v>27.017450765473242</v>
      </c>
      <c r="P73" s="102">
        <v>29.787435731026193</v>
      </c>
      <c r="Q73" s="102">
        <v>35.975507535902373</v>
      </c>
      <c r="R73" s="102">
        <v>28.51019249611381</v>
      </c>
      <c r="S73" s="102">
        <v>25.640626822670416</v>
      </c>
      <c r="T73" s="102">
        <v>23.584990411394575</v>
      </c>
      <c r="U73" s="102">
        <v>28.348907204092125</v>
      </c>
      <c r="V73" s="102">
        <v>26.971565444558774</v>
      </c>
      <c r="W73" s="102">
        <v>21.505704146847677</v>
      </c>
      <c r="DA73" s="131" t="s">
        <v>4493</v>
      </c>
    </row>
    <row r="74" spans="1:105" ht="12" customHeight="1" x14ac:dyDescent="0.25">
      <c r="A74" s="107" t="s">
        <v>121</v>
      </c>
      <c r="B74" s="104"/>
      <c r="C74" s="105">
        <v>19.181565908700435</v>
      </c>
      <c r="D74" s="105">
        <v>21.820967992620165</v>
      </c>
      <c r="E74" s="105">
        <v>18.969101096382683</v>
      </c>
      <c r="F74" s="105">
        <v>20.211091343564128</v>
      </c>
      <c r="G74" s="105">
        <v>19.851582628399541</v>
      </c>
      <c r="H74" s="105">
        <v>19.43275710267978</v>
      </c>
      <c r="I74" s="105">
        <v>20.648811886662674</v>
      </c>
      <c r="J74" s="105">
        <v>21.927247307788466</v>
      </c>
      <c r="K74" s="105">
        <v>24.146421358254536</v>
      </c>
      <c r="L74" s="105">
        <v>21.525913831059505</v>
      </c>
      <c r="M74" s="105">
        <v>23.37605361306316</v>
      </c>
      <c r="N74" s="105">
        <v>25.450337540715584</v>
      </c>
      <c r="O74" s="105">
        <v>21.866691435337877</v>
      </c>
      <c r="P74" s="105">
        <v>24.357211253467931</v>
      </c>
      <c r="Q74" s="105">
        <v>29.125980740153469</v>
      </c>
      <c r="R74" s="105">
        <v>23.120182431439126</v>
      </c>
      <c r="S74" s="105">
        <v>21.224572645719785</v>
      </c>
      <c r="T74" s="105">
        <v>19.84807337623759</v>
      </c>
      <c r="U74" s="105">
        <v>24.065931689301323</v>
      </c>
      <c r="V74" s="105">
        <v>23.070364340452276</v>
      </c>
      <c r="W74" s="105">
        <v>18.533194396427856</v>
      </c>
      <c r="DA74" s="132" t="s">
        <v>4494</v>
      </c>
    </row>
    <row r="75" spans="1:105" ht="12" customHeight="1" x14ac:dyDescent="0.25">
      <c r="A75" s="108" t="s">
        <v>53</v>
      </c>
      <c r="B75" s="98"/>
      <c r="C75" s="99">
        <v>8.8153006505999727</v>
      </c>
      <c r="D75" s="99">
        <v>10.045793439599093</v>
      </c>
      <c r="E75" s="99">
        <v>8.6606981471968023</v>
      </c>
      <c r="F75" s="99">
        <v>9.2043737758345952</v>
      </c>
      <c r="G75" s="99">
        <v>9.0389245850657822</v>
      </c>
      <c r="H75" s="99">
        <v>7.5214775687383568</v>
      </c>
      <c r="I75" s="99">
        <v>8.3660083993578329</v>
      </c>
      <c r="J75" s="99">
        <v>9.548656433957893</v>
      </c>
      <c r="K75" s="99">
        <v>10.725468918630325</v>
      </c>
      <c r="L75" s="99">
        <v>8.5471020104455704</v>
      </c>
      <c r="M75" s="99">
        <v>9.9832702346871134</v>
      </c>
      <c r="N75" s="99">
        <v>10.669380043322645</v>
      </c>
      <c r="O75" s="99">
        <v>7.936847450910566</v>
      </c>
      <c r="P75" s="99">
        <v>8.8396276933193718</v>
      </c>
      <c r="Q75" s="99">
        <v>8.4128474955009072</v>
      </c>
      <c r="R75" s="99">
        <v>6.0232795101219203</v>
      </c>
      <c r="S75" s="99">
        <v>6.4185455921406627</v>
      </c>
      <c r="T75" s="99">
        <v>6.7929875677248788</v>
      </c>
      <c r="U75" s="99">
        <v>8.436818030907336</v>
      </c>
      <c r="V75" s="99">
        <v>8.2648448016049176</v>
      </c>
      <c r="W75" s="99">
        <v>6.911142882293829</v>
      </c>
      <c r="DA75" s="63" t="s">
        <v>4495</v>
      </c>
    </row>
    <row r="76" spans="1:105" ht="12" customHeight="1" x14ac:dyDescent="0.25">
      <c r="A76" s="108" t="s">
        <v>52</v>
      </c>
      <c r="B76" s="98"/>
      <c r="C76" s="99">
        <v>10.366265258100464</v>
      </c>
      <c r="D76" s="99">
        <v>11.775174553021072</v>
      </c>
      <c r="E76" s="99">
        <v>10.308402949185883</v>
      </c>
      <c r="F76" s="99">
        <v>11.006717567729529</v>
      </c>
      <c r="G76" s="99">
        <v>10.812658043333757</v>
      </c>
      <c r="H76" s="99">
        <v>11.911279533941421</v>
      </c>
      <c r="I76" s="99">
        <v>12.282803487304841</v>
      </c>
      <c r="J76" s="99">
        <v>12.378590873830577</v>
      </c>
      <c r="K76" s="99">
        <v>13.420952439624203</v>
      </c>
      <c r="L76" s="99">
        <v>12.978811820613936</v>
      </c>
      <c r="M76" s="99">
        <v>13.392783378376047</v>
      </c>
      <c r="N76" s="99">
        <v>14.780957497392938</v>
      </c>
      <c r="O76" s="99">
        <v>13.929843984427311</v>
      </c>
      <c r="P76" s="99">
        <v>15.517583560148562</v>
      </c>
      <c r="Q76" s="99">
        <v>20.713133244652568</v>
      </c>
      <c r="R76" s="99">
        <v>17.096902921317202</v>
      </c>
      <c r="S76" s="99">
        <v>14.806027053579124</v>
      </c>
      <c r="T76" s="99">
        <v>13.055085808512708</v>
      </c>
      <c r="U76" s="99">
        <v>15.629113658393987</v>
      </c>
      <c r="V76" s="99">
        <v>14.805519538847358</v>
      </c>
      <c r="W76" s="99">
        <v>11.62205151413403</v>
      </c>
      <c r="DA76" s="63" t="s">
        <v>4496</v>
      </c>
    </row>
    <row r="77" spans="1:105" ht="12" customHeight="1" x14ac:dyDescent="0.25">
      <c r="A77" s="121" t="s">
        <v>54</v>
      </c>
      <c r="B77" s="122"/>
      <c r="C77" s="123">
        <v>3.6462925299740419</v>
      </c>
      <c r="D77" s="123">
        <v>4.1972543175540862</v>
      </c>
      <c r="E77" s="123">
        <v>3.6216534827810709</v>
      </c>
      <c r="F77" s="123">
        <v>4.0699595015399126</v>
      </c>
      <c r="G77" s="123">
        <v>3.5630309771007629</v>
      </c>
      <c r="H77" s="123">
        <v>3.9488572871965033</v>
      </c>
      <c r="I77" s="123">
        <v>3.5668152951754344</v>
      </c>
      <c r="J77" s="123">
        <v>4.1394219463596595</v>
      </c>
      <c r="K77" s="123">
        <v>5.2337445400247402</v>
      </c>
      <c r="L77" s="123">
        <v>4.6830924551354842</v>
      </c>
      <c r="M77" s="123">
        <v>5.1269396138157903</v>
      </c>
      <c r="N77" s="123">
        <v>5.5241028865930133</v>
      </c>
      <c r="O77" s="123">
        <v>4.6907134164582684</v>
      </c>
      <c r="P77" s="123">
        <v>5.4529665722233247</v>
      </c>
      <c r="Q77" s="123">
        <v>6.4144867134810584</v>
      </c>
      <c r="R77" s="123">
        <v>5.2158776061240388</v>
      </c>
      <c r="S77" s="123">
        <v>4.8841432464024281</v>
      </c>
      <c r="T77" s="123">
        <v>4.6182130632186524</v>
      </c>
      <c r="U77" s="123">
        <v>5.5488784337932175</v>
      </c>
      <c r="V77" s="123">
        <v>5.3071663259688808</v>
      </c>
      <c r="W77" s="123">
        <v>4.2068654941889392</v>
      </c>
      <c r="DA77" s="130" t="s">
        <v>4497</v>
      </c>
    </row>
    <row r="78" spans="1:105" ht="12" customHeight="1" x14ac:dyDescent="0.25">
      <c r="A78" s="97" t="s">
        <v>192</v>
      </c>
      <c r="B78" s="98"/>
      <c r="C78" s="99">
        <v>4.6201775872708009</v>
      </c>
      <c r="D78" s="99">
        <v>5.1522693957081902</v>
      </c>
      <c r="E78" s="99">
        <v>4.4040594615872166</v>
      </c>
      <c r="F78" s="99">
        <v>4.6835360172228597</v>
      </c>
      <c r="G78" s="99">
        <v>4.7274233712645684</v>
      </c>
      <c r="H78" s="99">
        <v>5.0640797830803521</v>
      </c>
      <c r="I78" s="99">
        <v>4.3522523658949259</v>
      </c>
      <c r="J78" s="99">
        <v>5.0690286422405268</v>
      </c>
      <c r="K78" s="99">
        <v>6.5150998660680024</v>
      </c>
      <c r="L78" s="99">
        <v>5.7979189677924863</v>
      </c>
      <c r="M78" s="99">
        <v>6.4895438350302657</v>
      </c>
      <c r="N78" s="99">
        <v>6.781995913373156</v>
      </c>
      <c r="O78" s="99">
        <v>5.935159725542583</v>
      </c>
      <c r="P78" s="99">
        <v>6.9593296671040239</v>
      </c>
      <c r="Q78" s="99">
        <v>8.2957403521053052</v>
      </c>
      <c r="R78" s="99">
        <v>6.6681072759704918</v>
      </c>
      <c r="S78" s="99">
        <v>6.4024561900883832</v>
      </c>
      <c r="T78" s="99">
        <v>5.966006883854976</v>
      </c>
      <c r="U78" s="99">
        <v>7.2818224456594454</v>
      </c>
      <c r="V78" s="99">
        <v>7.1748101647083837</v>
      </c>
      <c r="W78" s="99">
        <v>5.7141214288701923</v>
      </c>
      <c r="DA78" s="63" t="s">
        <v>4498</v>
      </c>
    </row>
    <row r="79" spans="1:105" ht="12" customHeight="1" x14ac:dyDescent="0.25">
      <c r="A79" s="109" t="s">
        <v>120</v>
      </c>
      <c r="B79" s="33"/>
      <c r="C79" s="110">
        <v>3.6086062820236284</v>
      </c>
      <c r="D79" s="110">
        <v>4.1344413721492206</v>
      </c>
      <c r="E79" s="110">
        <v>3.5515323808023278</v>
      </c>
      <c r="F79" s="110">
        <v>4.0073852288839955</v>
      </c>
      <c r="G79" s="110">
        <v>3.4326814407025177</v>
      </c>
      <c r="H79" s="110">
        <v>3.8356860210309169</v>
      </c>
      <c r="I79" s="110">
        <v>3.5136447344311668</v>
      </c>
      <c r="J79" s="110">
        <v>4.0078531260477801</v>
      </c>
      <c r="K79" s="110">
        <v>5.0822443421841887</v>
      </c>
      <c r="L79" s="110">
        <v>4.5420279846998781</v>
      </c>
      <c r="M79" s="110">
        <v>4.9368547442090147</v>
      </c>
      <c r="N79" s="110">
        <v>5.3731065953994879</v>
      </c>
      <c r="O79" s="110">
        <v>4.5368048381829755</v>
      </c>
      <c r="P79" s="110">
        <v>5.3518613462410691</v>
      </c>
      <c r="Q79" s="110">
        <v>6.278094478865782</v>
      </c>
      <c r="R79" s="110">
        <v>5.1065718492307708</v>
      </c>
      <c r="S79" s="110">
        <v>4.7342575598611019</v>
      </c>
      <c r="T79" s="110">
        <v>4.481699284789733</v>
      </c>
      <c r="U79" s="110">
        <v>5.3518344394433406</v>
      </c>
      <c r="V79" s="110">
        <v>5.0889445723729336</v>
      </c>
      <c r="W79" s="110">
        <v>4.0538649429273592</v>
      </c>
      <c r="DA79" s="60" t="s">
        <v>4499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194.30441430689208</v>
      </c>
      <c r="D81" s="118">
        <f t="shared" si="28"/>
        <v>184.72208395076206</v>
      </c>
      <c r="E81" s="118">
        <f t="shared" si="28"/>
        <v>171.83687508977573</v>
      </c>
      <c r="F81" s="118">
        <f t="shared" si="28"/>
        <v>164.52128068884087</v>
      </c>
      <c r="G81" s="118">
        <f t="shared" si="28"/>
        <v>163.72187521125451</v>
      </c>
      <c r="H81" s="118">
        <f t="shared" si="28"/>
        <v>159.53602706731755</v>
      </c>
      <c r="I81" s="118">
        <f t="shared" si="28"/>
        <v>155.70537563755212</v>
      </c>
      <c r="J81" s="118">
        <f t="shared" si="28"/>
        <v>154.47071870193582</v>
      </c>
      <c r="K81" s="118">
        <f t="shared" si="28"/>
        <v>153.37835759552976</v>
      </c>
      <c r="L81" s="118">
        <f t="shared" si="28"/>
        <v>158.75723614069028</v>
      </c>
      <c r="M81" s="118">
        <f t="shared" si="28"/>
        <v>150.66541548662815</v>
      </c>
      <c r="N81" s="118">
        <f t="shared" si="28"/>
        <v>157.57106270195223</v>
      </c>
      <c r="O81" s="118">
        <f t="shared" si="28"/>
        <v>149.81202500357162</v>
      </c>
      <c r="P81" s="118">
        <f t="shared" si="28"/>
        <v>134.02978329321164</v>
      </c>
      <c r="Q81" s="118">
        <f t="shared" si="28"/>
        <v>148.97841403438636</v>
      </c>
      <c r="R81" s="118">
        <f t="shared" ref="R81:V81" si="29">R82+R85+R87+R100</f>
        <v>136.15231423797863</v>
      </c>
      <c r="S81" s="118">
        <f t="shared" si="29"/>
        <v>128.95389017682621</v>
      </c>
      <c r="T81" s="118">
        <f t="shared" si="29"/>
        <v>114.20784102218248</v>
      </c>
      <c r="U81" s="118">
        <f t="shared" si="29"/>
        <v>119.61008204769909</v>
      </c>
      <c r="V81" s="118">
        <f t="shared" si="29"/>
        <v>113.99502637795686</v>
      </c>
      <c r="W81" s="118">
        <f t="shared" ref="W81" si="30">W82+W85+W87+W100</f>
        <v>115.86210935377584</v>
      </c>
      <c r="DA81" s="129" t="s">
        <v>4500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167.39260727573597</v>
      </c>
      <c r="D82" s="123">
        <f t="shared" si="31"/>
        <v>154.18855587899137</v>
      </c>
      <c r="E82" s="123">
        <f t="shared" si="31"/>
        <v>145.83817093426251</v>
      </c>
      <c r="F82" s="123">
        <f t="shared" si="31"/>
        <v>137.00919363325514</v>
      </c>
      <c r="G82" s="123">
        <f t="shared" si="31"/>
        <v>137.44777566746973</v>
      </c>
      <c r="H82" s="123">
        <f t="shared" si="31"/>
        <v>132.75257366912257</v>
      </c>
      <c r="I82" s="123">
        <f t="shared" si="31"/>
        <v>127.31325049737934</v>
      </c>
      <c r="J82" s="123">
        <f t="shared" si="31"/>
        <v>124.93224355160208</v>
      </c>
      <c r="K82" s="123">
        <f t="shared" si="31"/>
        <v>122.18822374933973</v>
      </c>
      <c r="L82" s="123">
        <f t="shared" si="31"/>
        <v>129.6191242215979</v>
      </c>
      <c r="M82" s="123">
        <f t="shared" si="31"/>
        <v>118.97772203865892</v>
      </c>
      <c r="N82" s="123">
        <f t="shared" si="31"/>
        <v>123.30641244284013</v>
      </c>
      <c r="O82" s="123">
        <f t="shared" si="31"/>
        <v>120.96793644875096</v>
      </c>
      <c r="P82" s="123">
        <f t="shared" si="31"/>
        <v>100.94737674431127</v>
      </c>
      <c r="Q82" s="123">
        <f t="shared" si="31"/>
        <v>109.56075055309682</v>
      </c>
      <c r="R82" s="123">
        <f t="shared" ref="R82:V82" si="32">SUM(R83:R84)</f>
        <v>105.34069210819708</v>
      </c>
      <c r="S82" s="123">
        <f t="shared" si="32"/>
        <v>101.09385291511053</v>
      </c>
      <c r="T82" s="123">
        <f t="shared" si="32"/>
        <v>88.057710069532845</v>
      </c>
      <c r="U82" s="123">
        <f t="shared" si="32"/>
        <v>88.513396165645673</v>
      </c>
      <c r="V82" s="123">
        <f t="shared" si="32"/>
        <v>84.104438380506139</v>
      </c>
      <c r="W82" s="123">
        <f t="shared" ref="W82" si="33">SUM(W83:W84)</f>
        <v>91.972004039514204</v>
      </c>
      <c r="DA82" s="130" t="s">
        <v>4501</v>
      </c>
    </row>
    <row r="83" spans="1:105" ht="12" customHeight="1" x14ac:dyDescent="0.25">
      <c r="A83" s="97" t="s">
        <v>204</v>
      </c>
      <c r="B83" s="98"/>
      <c r="C83" s="99">
        <v>166.28850315526958</v>
      </c>
      <c r="D83" s="99">
        <v>153.18391161876514</v>
      </c>
      <c r="E83" s="99">
        <v>144.89253617010232</v>
      </c>
      <c r="F83" s="99">
        <v>136.13200120627369</v>
      </c>
      <c r="G83" s="99">
        <v>136.65635132416921</v>
      </c>
      <c r="H83" s="99">
        <v>131.96910484817056</v>
      </c>
      <c r="I83" s="99">
        <v>126.57444681554951</v>
      </c>
      <c r="J83" s="99">
        <v>124.2031553063529</v>
      </c>
      <c r="K83" s="99">
        <v>121.46890608727678</v>
      </c>
      <c r="L83" s="99">
        <v>128.84867720786613</v>
      </c>
      <c r="M83" s="99">
        <v>118.26645520033321</v>
      </c>
      <c r="N83" s="99">
        <v>122.56615851855577</v>
      </c>
      <c r="O83" s="99">
        <v>120.24058256381693</v>
      </c>
      <c r="P83" s="99">
        <v>100.33960099669422</v>
      </c>
      <c r="Q83" s="99">
        <v>108.89883701578952</v>
      </c>
      <c r="R83" s="99">
        <v>104.69745438422427</v>
      </c>
      <c r="S83" s="99">
        <v>100.46833760425955</v>
      </c>
      <c r="T83" s="99">
        <v>87.505231764640726</v>
      </c>
      <c r="U83" s="99">
        <v>87.950682895842021</v>
      </c>
      <c r="V83" s="99">
        <v>83.563690173438843</v>
      </c>
      <c r="W83" s="99">
        <v>91.374955520291195</v>
      </c>
      <c r="DA83" s="63" t="s">
        <v>4502</v>
      </c>
    </row>
    <row r="84" spans="1:105" ht="12" customHeight="1" x14ac:dyDescent="0.25">
      <c r="A84" s="97" t="s">
        <v>53</v>
      </c>
      <c r="B84" s="98"/>
      <c r="C84" s="99">
        <v>1.1041041204663917</v>
      </c>
      <c r="D84" s="99">
        <v>1.0046442602262249</v>
      </c>
      <c r="E84" s="99">
        <v>0.94563476416018299</v>
      </c>
      <c r="F84" s="99">
        <v>0.87719242698143796</v>
      </c>
      <c r="G84" s="99">
        <v>0.79142434330051881</v>
      </c>
      <c r="H84" s="99">
        <v>0.78346882095201542</v>
      </c>
      <c r="I84" s="99">
        <v>0.73880368182982903</v>
      </c>
      <c r="J84" s="99">
        <v>0.72908824524918647</v>
      </c>
      <c r="K84" s="99">
        <v>0.71931766206295211</v>
      </c>
      <c r="L84" s="99">
        <v>0.77044701373177293</v>
      </c>
      <c r="M84" s="99">
        <v>0.71126683832571458</v>
      </c>
      <c r="N84" s="99">
        <v>0.74025392428435932</v>
      </c>
      <c r="O84" s="99">
        <v>0.72735388493403197</v>
      </c>
      <c r="P84" s="99">
        <v>0.60777574761705033</v>
      </c>
      <c r="Q84" s="99">
        <v>0.66191353730729707</v>
      </c>
      <c r="R84" s="99">
        <v>0.64323772397280587</v>
      </c>
      <c r="S84" s="99">
        <v>0.62551531085098266</v>
      </c>
      <c r="T84" s="99">
        <v>0.55247830489211913</v>
      </c>
      <c r="U84" s="99">
        <v>0.56271326980365699</v>
      </c>
      <c r="V84" s="99">
        <v>0.54074820706728988</v>
      </c>
      <c r="W84" s="99">
        <v>0.59704851922300373</v>
      </c>
      <c r="DA84" s="63" t="s">
        <v>4503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1.5258572648035446E-2</v>
      </c>
      <c r="D85" s="123">
        <f t="shared" si="34"/>
        <v>9.7467412007695327E-3</v>
      </c>
      <c r="E85" s="123">
        <f t="shared" si="34"/>
        <v>2.2368690646579568E-2</v>
      </c>
      <c r="F85" s="123">
        <f t="shared" si="34"/>
        <v>1.7441057006588115E-2</v>
      </c>
      <c r="G85" s="123">
        <f t="shared" si="34"/>
        <v>1.5932715323123296E-2</v>
      </c>
      <c r="H85" s="123">
        <f t="shared" si="34"/>
        <v>1.9698495244299934E-2</v>
      </c>
      <c r="I85" s="123">
        <f t="shared" si="34"/>
        <v>2.1152791190799592E-2</v>
      </c>
      <c r="J85" s="123">
        <f t="shared" si="34"/>
        <v>1.5065556988361541E-2</v>
      </c>
      <c r="K85" s="123">
        <f t="shared" si="34"/>
        <v>9.9506883805772928E-3</v>
      </c>
      <c r="L85" s="123">
        <f t="shared" si="34"/>
        <v>1.4468753084634129E-2</v>
      </c>
      <c r="M85" s="123">
        <f t="shared" si="34"/>
        <v>1.3425438182187433E-2</v>
      </c>
      <c r="N85" s="123">
        <f t="shared" si="34"/>
        <v>9.3406589547177822E-3</v>
      </c>
      <c r="O85" s="123">
        <f t="shared" si="34"/>
        <v>1.6534745944496346E-2</v>
      </c>
      <c r="P85" s="123">
        <f t="shared" si="34"/>
        <v>4.8834499242692044E-3</v>
      </c>
      <c r="Q85" s="123">
        <f t="shared" si="34"/>
        <v>8.9934826130023161E-3</v>
      </c>
      <c r="R85" s="123">
        <f t="shared" si="34"/>
        <v>9.170146460187302E-3</v>
      </c>
      <c r="S85" s="123">
        <f t="shared" si="34"/>
        <v>2.065496712144417E-2</v>
      </c>
      <c r="T85" s="123">
        <f t="shared" si="34"/>
        <v>1.25908231394119E-2</v>
      </c>
      <c r="U85" s="123">
        <f t="shared" si="34"/>
        <v>2.3228656671961688E-2</v>
      </c>
      <c r="V85" s="123">
        <f t="shared" si="34"/>
        <v>2.8542860895037894E-2</v>
      </c>
      <c r="W85" s="123">
        <f t="shared" si="34"/>
        <v>1.6935802538359822E-2</v>
      </c>
      <c r="DA85" s="130" t="s">
        <v>4504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1.5258572648035446E-2</v>
      </c>
      <c r="D86" s="99">
        <f>RES_hhdet_in_fech!D86/RES_summary!D$21</f>
        <v>9.7467412007695327E-3</v>
      </c>
      <c r="E86" s="99">
        <f>RES_hhdet_in_fech!E86/RES_summary!E$21</f>
        <v>2.2368690646579568E-2</v>
      </c>
      <c r="F86" s="99">
        <f>RES_hhdet_in_fech!F86/RES_summary!F$21</f>
        <v>1.7441057006588115E-2</v>
      </c>
      <c r="G86" s="99">
        <f>RES_hhdet_in_fech!G86/RES_summary!G$21</f>
        <v>1.5932715323123296E-2</v>
      </c>
      <c r="H86" s="99">
        <f>RES_hhdet_in_fech!H86/RES_summary!H$21</f>
        <v>1.9698495244299934E-2</v>
      </c>
      <c r="I86" s="99">
        <f>RES_hhdet_in_fech!I86/RES_summary!I$21</f>
        <v>2.1152791190799592E-2</v>
      </c>
      <c r="J86" s="99">
        <f>RES_hhdet_in_fech!J86/RES_summary!J$21</f>
        <v>1.5065556988361541E-2</v>
      </c>
      <c r="K86" s="99">
        <f>RES_hhdet_in_fech!K86/RES_summary!K$21</f>
        <v>9.9506883805772928E-3</v>
      </c>
      <c r="L86" s="99">
        <f>RES_hhdet_in_fech!L86/RES_summary!L$21</f>
        <v>1.4468753084634129E-2</v>
      </c>
      <c r="M86" s="99">
        <f>RES_hhdet_in_fech!M86/RES_summary!M$21</f>
        <v>1.3425438182187433E-2</v>
      </c>
      <c r="N86" s="99">
        <f>RES_hhdet_in_fech!N86/RES_summary!N$21</f>
        <v>9.3406589547177822E-3</v>
      </c>
      <c r="O86" s="99">
        <f>RES_hhdet_in_fech!O86/RES_summary!O$21</f>
        <v>1.6534745944496346E-2</v>
      </c>
      <c r="P86" s="99">
        <f>RES_hhdet_in_fech!P86/RES_summary!P$21</f>
        <v>4.8834499242692044E-3</v>
      </c>
      <c r="Q86" s="99">
        <f>RES_hhdet_in_fech!Q86/RES_summary!Q$21</f>
        <v>8.9934826130023161E-3</v>
      </c>
      <c r="R86" s="99">
        <f>RES_hhdet_in_fech!R86/RES_summary!R$21</f>
        <v>9.170146460187302E-3</v>
      </c>
      <c r="S86" s="99">
        <f>RES_hhdet_in_fech!S86/RES_summary!S$21</f>
        <v>2.065496712144417E-2</v>
      </c>
      <c r="T86" s="99">
        <f>RES_hhdet_in_fech!T86/RES_summary!T$21</f>
        <v>1.25908231394119E-2</v>
      </c>
      <c r="U86" s="99">
        <f>RES_hhdet_in_fech!U86/RES_summary!U$21</f>
        <v>2.3228656671961688E-2</v>
      </c>
      <c r="V86" s="99">
        <f>RES_hhdet_in_fech!V86/RES_summary!V$21</f>
        <v>2.8542860895037894E-2</v>
      </c>
      <c r="W86" s="99">
        <f>RES_hhdet_in_fech!W86/RES_summary!W$21</f>
        <v>1.6935802538359822E-2</v>
      </c>
      <c r="DA86" s="63" t="s">
        <v>4505</v>
      </c>
    </row>
    <row r="87" spans="1:105" ht="12" customHeight="1" x14ac:dyDescent="0.25">
      <c r="A87" s="121" t="s">
        <v>55</v>
      </c>
      <c r="B87" s="122"/>
      <c r="C87" s="123">
        <v>23.257364280276846</v>
      </c>
      <c r="D87" s="123">
        <v>26.338401969659103</v>
      </c>
      <c r="E87" s="123">
        <v>22.377279993567626</v>
      </c>
      <c r="F87" s="123">
        <v>23.433446138852602</v>
      </c>
      <c r="G87" s="123">
        <v>22.771081845106597</v>
      </c>
      <c r="H87" s="123">
        <v>22.852141287814501</v>
      </c>
      <c r="I87" s="123">
        <v>24.794043530554934</v>
      </c>
      <c r="J87" s="123">
        <v>25.388339387425717</v>
      </c>
      <c r="K87" s="123">
        <v>25.962722174200039</v>
      </c>
      <c r="L87" s="123">
        <v>24.465904680677845</v>
      </c>
      <c r="M87" s="123">
        <v>26.580330795310843</v>
      </c>
      <c r="N87" s="123">
        <v>28.718289143590891</v>
      </c>
      <c r="O87" s="123">
        <v>24.196225239376009</v>
      </c>
      <c r="P87" s="123">
        <v>27.670727356221995</v>
      </c>
      <c r="Q87" s="123">
        <v>33.066290528257923</v>
      </c>
      <c r="R87" s="123">
        <v>25.646092012244459</v>
      </c>
      <c r="S87" s="123">
        <v>23.003649150828135</v>
      </c>
      <c r="T87" s="123">
        <v>21.560173422278286</v>
      </c>
      <c r="U87" s="123">
        <v>25.570091409912653</v>
      </c>
      <c r="V87" s="123">
        <v>24.627841800914396</v>
      </c>
      <c r="W87" s="123">
        <v>19.708676088364516</v>
      </c>
      <c r="DA87" s="130" t="s">
        <v>4506</v>
      </c>
    </row>
    <row r="88" spans="1:105" ht="12" customHeight="1" x14ac:dyDescent="0.25">
      <c r="A88" s="97" t="s">
        <v>132</v>
      </c>
      <c r="B88" s="98"/>
      <c r="C88" s="99">
        <v>25.8337720794249</v>
      </c>
      <c r="D88" s="99">
        <v>28.884768033746543</v>
      </c>
      <c r="E88" s="99">
        <v>24.394038096909071</v>
      </c>
      <c r="F88" s="99">
        <v>25.039748601438966</v>
      </c>
      <c r="G88" s="99">
        <v>23.993496157661184</v>
      </c>
      <c r="H88" s="99">
        <v>24.342269240978801</v>
      </c>
      <c r="I88" s="99">
        <v>25.506009528698325</v>
      </c>
      <c r="J88" s="99">
        <v>25.972242171310803</v>
      </c>
      <c r="K88" s="99">
        <v>27.547763599170441</v>
      </c>
      <c r="L88" s="99">
        <v>24.373868691542114</v>
      </c>
      <c r="M88" s="99">
        <v>26.985735533110493</v>
      </c>
      <c r="N88" s="99">
        <v>29.059550957859827</v>
      </c>
      <c r="O88" s="99">
        <v>23.62034323389803</v>
      </c>
      <c r="P88" s="99">
        <v>28.348537106604912</v>
      </c>
      <c r="Q88" s="99">
        <v>33.40724315980065</v>
      </c>
      <c r="R88" s="99">
        <v>24.869378123843369</v>
      </c>
      <c r="S88" s="99">
        <v>22.74492176462142</v>
      </c>
      <c r="T88" s="99">
        <v>21.044790003034812</v>
      </c>
      <c r="U88" s="99">
        <v>24.855338051871428</v>
      </c>
      <c r="V88" s="99">
        <v>24.011935455623252</v>
      </c>
      <c r="W88" s="99">
        <v>18.76748668509109</v>
      </c>
      <c r="DA88" s="63" t="s">
        <v>4507</v>
      </c>
    </row>
    <row r="89" spans="1:105" ht="12" customHeight="1" x14ac:dyDescent="0.25">
      <c r="A89" s="97" t="s">
        <v>131</v>
      </c>
      <c r="B89" s="98"/>
      <c r="C89" s="99">
        <v>20.011557938552873</v>
      </c>
      <c r="D89" s="99">
        <v>22.63556897593309</v>
      </c>
      <c r="E89" s="99">
        <v>19.303968873105561</v>
      </c>
      <c r="F89" s="99">
        <v>20.031198136531575</v>
      </c>
      <c r="G89" s="99">
        <v>19.414170537182081</v>
      </c>
      <c r="H89" s="99">
        <v>19.482889493508164</v>
      </c>
      <c r="I89" s="99">
        <v>20.783441797559433</v>
      </c>
      <c r="J89" s="99">
        <v>21.602731308706787</v>
      </c>
      <c r="K89" s="99">
        <v>23.231115722632289</v>
      </c>
      <c r="L89" s="99">
        <v>20.52936541945239</v>
      </c>
      <c r="M89" s="99">
        <v>23.145369114389599</v>
      </c>
      <c r="N89" s="99">
        <v>25.096596649483313</v>
      </c>
      <c r="O89" s="99">
        <v>20.302580670907268</v>
      </c>
      <c r="P89" s="99">
        <v>24.572903862596551</v>
      </c>
      <c r="Q89" s="99">
        <v>28.800301910136032</v>
      </c>
      <c r="R89" s="99">
        <v>0</v>
      </c>
      <c r="S89" s="99">
        <v>20.183150937191122</v>
      </c>
      <c r="T89" s="99">
        <v>19.036952252014935</v>
      </c>
      <c r="U89" s="99">
        <v>22.778656617186336</v>
      </c>
      <c r="V89" s="99">
        <v>22.251153029027364</v>
      </c>
      <c r="W89" s="99">
        <v>17.544456544416974</v>
      </c>
      <c r="DA89" s="63" t="s">
        <v>4508</v>
      </c>
    </row>
    <row r="90" spans="1:105" ht="12" customHeight="1" x14ac:dyDescent="0.25">
      <c r="A90" s="100" t="s">
        <v>204</v>
      </c>
      <c r="B90" s="101"/>
      <c r="C90" s="102">
        <v>9.6315412901381077</v>
      </c>
      <c r="D90" s="102">
        <v>10.800893599648262</v>
      </c>
      <c r="E90" s="102">
        <v>9.0444605659865083</v>
      </c>
      <c r="F90" s="102">
        <v>9.2648577671969434</v>
      </c>
      <c r="G90" s="102">
        <v>8.886169411023932</v>
      </c>
      <c r="H90" s="102">
        <v>7.506958286178973</v>
      </c>
      <c r="I90" s="102">
        <v>8.2979151161345683</v>
      </c>
      <c r="J90" s="102">
        <v>9.1821812313428541</v>
      </c>
      <c r="K90" s="102">
        <v>9.9658200260801379</v>
      </c>
      <c r="L90" s="102">
        <v>7.7652738498918819</v>
      </c>
      <c r="M90" s="102">
        <v>9.4214135055485837</v>
      </c>
      <c r="N90" s="102">
        <v>9.9671940879854937</v>
      </c>
      <c r="O90" s="102">
        <v>6.9041553450636055</v>
      </c>
      <c r="P90" s="102">
        <v>8.4701987147584905</v>
      </c>
      <c r="Q90" s="102">
        <v>7.8400247577517375</v>
      </c>
      <c r="R90" s="102">
        <v>0</v>
      </c>
      <c r="S90" s="102">
        <v>5.684723190497845</v>
      </c>
      <c r="T90" s="102">
        <v>6.0569559427988402</v>
      </c>
      <c r="U90" s="102">
        <v>7.3770205611229231</v>
      </c>
      <c r="V90" s="102">
        <v>7.3626161178176313</v>
      </c>
      <c r="W90" s="102">
        <v>6.0379659632815077</v>
      </c>
      <c r="DA90" s="131" t="s">
        <v>4509</v>
      </c>
    </row>
    <row r="91" spans="1:105" ht="12" customHeight="1" x14ac:dyDescent="0.25">
      <c r="A91" s="103" t="s">
        <v>52</v>
      </c>
      <c r="B91" s="104"/>
      <c r="C91" s="105">
        <v>10.380016648414763</v>
      </c>
      <c r="D91" s="105">
        <v>11.834675376284826</v>
      </c>
      <c r="E91" s="105">
        <v>10.25950830711905</v>
      </c>
      <c r="F91" s="105">
        <v>10.766340369334634</v>
      </c>
      <c r="G91" s="105">
        <v>10.528001126158149</v>
      </c>
      <c r="H91" s="105">
        <v>11.975931207329191</v>
      </c>
      <c r="I91" s="105">
        <v>12.485526681424865</v>
      </c>
      <c r="J91" s="105">
        <v>12.420550077363931</v>
      </c>
      <c r="K91" s="105">
        <v>13.265295696552153</v>
      </c>
      <c r="L91" s="105">
        <v>12.764091569560509</v>
      </c>
      <c r="M91" s="105">
        <v>13.723955608841013</v>
      </c>
      <c r="N91" s="105">
        <v>15.129402561497816</v>
      </c>
      <c r="O91" s="105">
        <v>13.398425325843663</v>
      </c>
      <c r="P91" s="105">
        <v>16.102705147838062</v>
      </c>
      <c r="Q91" s="105">
        <v>20.960277152384286</v>
      </c>
      <c r="R91" s="105">
        <v>0</v>
      </c>
      <c r="S91" s="105">
        <v>14.498427746693274</v>
      </c>
      <c r="T91" s="105">
        <v>12.979996309216098</v>
      </c>
      <c r="U91" s="105">
        <v>15.401636056063413</v>
      </c>
      <c r="V91" s="105">
        <v>14.888536911209735</v>
      </c>
      <c r="W91" s="105">
        <v>11.506490581135468</v>
      </c>
      <c r="DA91" s="132" t="s">
        <v>4510</v>
      </c>
    </row>
    <row r="92" spans="1:105" ht="12" customHeight="1" x14ac:dyDescent="0.25">
      <c r="A92" s="106" t="s">
        <v>124</v>
      </c>
      <c r="B92" s="101"/>
      <c r="C92" s="102">
        <v>24.818853021734146</v>
      </c>
      <c r="D92" s="102">
        <v>29.411275016861666</v>
      </c>
      <c r="E92" s="102">
        <v>23.365751367090891</v>
      </c>
      <c r="F92" s="102">
        <v>24.766866517456528</v>
      </c>
      <c r="G92" s="102">
        <v>30.095286889968921</v>
      </c>
      <c r="H92" s="102">
        <v>27.018344361104468</v>
      </c>
      <c r="I92" s="102">
        <v>30.189624518372185</v>
      </c>
      <c r="J92" s="102">
        <v>34.697526053319727</v>
      </c>
      <c r="K92" s="102">
        <v>27.848939141282422</v>
      </c>
      <c r="L92" s="102">
        <v>26.962241442892203</v>
      </c>
      <c r="M92" s="102">
        <v>31.772956628439964</v>
      </c>
      <c r="N92" s="102">
        <v>33.426712309505525</v>
      </c>
      <c r="O92" s="102">
        <v>26.849160857982639</v>
      </c>
      <c r="P92" s="102">
        <v>31.519121394792414</v>
      </c>
      <c r="Q92" s="102">
        <v>38.431765219710222</v>
      </c>
      <c r="R92" s="102">
        <v>26.116792784966812</v>
      </c>
      <c r="S92" s="102">
        <v>25.033599357168981</v>
      </c>
      <c r="T92" s="102">
        <v>22.522539940125714</v>
      </c>
      <c r="U92" s="102">
        <v>26.550949201104757</v>
      </c>
      <c r="V92" s="102">
        <v>24.798980123563588</v>
      </c>
      <c r="W92" s="102">
        <v>22.24143749567984</v>
      </c>
      <c r="DA92" s="131" t="s">
        <v>4511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17.868133414837573</v>
      </c>
      <c r="F93" s="105">
        <v>18.962029675765063</v>
      </c>
      <c r="G93" s="105">
        <v>23.114599699627355</v>
      </c>
      <c r="H93" s="105">
        <v>20.158491304712975</v>
      </c>
      <c r="I93" s="105">
        <v>22.773402465920874</v>
      </c>
      <c r="J93" s="105">
        <v>26.622465667808207</v>
      </c>
      <c r="K93" s="105">
        <v>0</v>
      </c>
      <c r="L93" s="105">
        <v>20.462678375695397</v>
      </c>
      <c r="M93" s="105">
        <v>24.668747980656843</v>
      </c>
      <c r="N93" s="105">
        <v>26.240012674104616</v>
      </c>
      <c r="O93" s="105">
        <v>21.084574102084499</v>
      </c>
      <c r="P93" s="105">
        <v>25.472280788974203</v>
      </c>
      <c r="Q93" s="105">
        <v>31.195428644564526</v>
      </c>
      <c r="R93" s="105">
        <v>0</v>
      </c>
      <c r="S93" s="105">
        <v>0</v>
      </c>
      <c r="T93" s="105">
        <v>19.349631166664846</v>
      </c>
      <c r="U93" s="105">
        <v>23.121097736736345</v>
      </c>
      <c r="V93" s="105">
        <v>21.820569295952492</v>
      </c>
      <c r="W93" s="105">
        <v>19.769106159024613</v>
      </c>
      <c r="DA93" s="132" t="s">
        <v>4512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8.6469380358995362</v>
      </c>
      <c r="F94" s="99">
        <v>9.1418003243439774</v>
      </c>
      <c r="G94" s="99">
        <v>11.175335314616982</v>
      </c>
      <c r="H94" s="99">
        <v>8.3139259640489183</v>
      </c>
      <c r="I94" s="99">
        <v>9.8186827751307817</v>
      </c>
      <c r="J94" s="99">
        <v>12.312045730684613</v>
      </c>
      <c r="K94" s="99">
        <v>0</v>
      </c>
      <c r="L94" s="99">
        <v>8.5360567841388715</v>
      </c>
      <c r="M94" s="99">
        <v>11.053436624922636</v>
      </c>
      <c r="N94" s="99">
        <v>11.414284367428195</v>
      </c>
      <c r="O94" s="99">
        <v>7.7872233671410394</v>
      </c>
      <c r="P94" s="99">
        <v>9.3538375521365467</v>
      </c>
      <c r="Q94" s="99">
        <v>8.973653580069449</v>
      </c>
      <c r="R94" s="99">
        <v>0</v>
      </c>
      <c r="S94" s="99">
        <v>0</v>
      </c>
      <c r="T94" s="99">
        <v>6.4648108952905154</v>
      </c>
      <c r="U94" s="99">
        <v>7.7743955038276562</v>
      </c>
      <c r="V94" s="99">
        <v>7.4373650556722852</v>
      </c>
      <c r="W94" s="99">
        <v>7.1537621412218577</v>
      </c>
      <c r="DA94" s="63" t="s">
        <v>4513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9.2211953789380381</v>
      </c>
      <c r="F95" s="99">
        <v>9.8202293514210801</v>
      </c>
      <c r="G95" s="99">
        <v>11.939264385010373</v>
      </c>
      <c r="H95" s="99">
        <v>11.844565340664056</v>
      </c>
      <c r="I95" s="99">
        <v>12.954719690790098</v>
      </c>
      <c r="J95" s="99">
        <v>14.310419937123598</v>
      </c>
      <c r="K95" s="99">
        <v>0</v>
      </c>
      <c r="L95" s="99">
        <v>11.926621591556529</v>
      </c>
      <c r="M95" s="99">
        <v>13.615311355734203</v>
      </c>
      <c r="N95" s="99">
        <v>14.825728306676419</v>
      </c>
      <c r="O95" s="99">
        <v>13.297350734943455</v>
      </c>
      <c r="P95" s="99">
        <v>16.118443236837656</v>
      </c>
      <c r="Q95" s="99">
        <v>22.22177506449507</v>
      </c>
      <c r="R95" s="99">
        <v>0</v>
      </c>
      <c r="S95" s="99">
        <v>0</v>
      </c>
      <c r="T95" s="99">
        <v>12.884820271374331</v>
      </c>
      <c r="U95" s="99">
        <v>15.34670223290869</v>
      </c>
      <c r="V95" s="99">
        <v>14.383204240280204</v>
      </c>
      <c r="W95" s="99">
        <v>12.615344017802757</v>
      </c>
      <c r="DA95" s="63" t="s">
        <v>4514</v>
      </c>
    </row>
    <row r="96" spans="1:105" ht="12" customHeight="1" x14ac:dyDescent="0.25">
      <c r="A96" s="106" t="s">
        <v>122</v>
      </c>
      <c r="B96" s="101"/>
      <c r="C96" s="102">
        <v>23.643344272808669</v>
      </c>
      <c r="D96" s="102">
        <v>26.863944424409659</v>
      </c>
      <c r="E96" s="102">
        <v>23.354648890014719</v>
      </c>
      <c r="F96" s="102">
        <v>24.861835205577378</v>
      </c>
      <c r="G96" s="102">
        <v>24.385306976535098</v>
      </c>
      <c r="H96" s="102">
        <v>24.399379963352658</v>
      </c>
      <c r="I96" s="102">
        <v>25.745286559973039</v>
      </c>
      <c r="J96" s="102">
        <v>27.025344022140601</v>
      </c>
      <c r="K96" s="102">
        <v>29.612846577610927</v>
      </c>
      <c r="L96" s="102">
        <v>26.770304343025813</v>
      </c>
      <c r="M96" s="102">
        <v>28.699296609163607</v>
      </c>
      <c r="N96" s="102">
        <v>31.161562530550199</v>
      </c>
      <c r="O96" s="102">
        <v>27.017450765473239</v>
      </c>
      <c r="P96" s="102">
        <v>29.787435731026193</v>
      </c>
      <c r="Q96" s="102">
        <v>35.975507535902381</v>
      </c>
      <c r="R96" s="102">
        <v>28.510192496113799</v>
      </c>
      <c r="S96" s="102">
        <v>25.64062682267042</v>
      </c>
      <c r="T96" s="102">
        <v>23.584990411394568</v>
      </c>
      <c r="U96" s="102">
        <v>28.348907204092118</v>
      </c>
      <c r="V96" s="102">
        <v>26.971565444558774</v>
      </c>
      <c r="W96" s="102">
        <v>21.50570414684767</v>
      </c>
      <c r="DA96" s="131" t="s">
        <v>4515</v>
      </c>
    </row>
    <row r="97" spans="1:105" ht="12" customHeight="1" x14ac:dyDescent="0.25">
      <c r="A97" s="107" t="s">
        <v>121</v>
      </c>
      <c r="B97" s="104"/>
      <c r="C97" s="105">
        <v>19.181565908700435</v>
      </c>
      <c r="D97" s="105">
        <v>21.820967992620172</v>
      </c>
      <c r="E97" s="105">
        <v>18.96910109638269</v>
      </c>
      <c r="F97" s="105">
        <v>20.211091343564121</v>
      </c>
      <c r="G97" s="105">
        <v>19.851582628399541</v>
      </c>
      <c r="H97" s="105">
        <v>19.432757102679776</v>
      </c>
      <c r="I97" s="105">
        <v>20.648811886662671</v>
      </c>
      <c r="J97" s="105">
        <v>21.92724730778847</v>
      </c>
      <c r="K97" s="105">
        <v>24.146421358254536</v>
      </c>
      <c r="L97" s="105">
        <v>21.525913831059508</v>
      </c>
      <c r="M97" s="105">
        <v>23.376053613063164</v>
      </c>
      <c r="N97" s="105">
        <v>25.450337540715587</v>
      </c>
      <c r="O97" s="105">
        <v>21.866691435337874</v>
      </c>
      <c r="P97" s="105">
        <v>24.357211253467927</v>
      </c>
      <c r="Q97" s="105">
        <v>29.12598074015348</v>
      </c>
      <c r="R97" s="105">
        <v>23.120182431439122</v>
      </c>
      <c r="S97" s="105">
        <v>21.224572645719785</v>
      </c>
      <c r="T97" s="105">
        <v>19.848073376237583</v>
      </c>
      <c r="U97" s="105">
        <v>24.065931689301326</v>
      </c>
      <c r="V97" s="105">
        <v>23.070364340452276</v>
      </c>
      <c r="W97" s="105">
        <v>18.533194396427852</v>
      </c>
      <c r="DA97" s="132" t="s">
        <v>4516</v>
      </c>
    </row>
    <row r="98" spans="1:105" ht="12" customHeight="1" x14ac:dyDescent="0.25">
      <c r="A98" s="108" t="s">
        <v>53</v>
      </c>
      <c r="B98" s="98"/>
      <c r="C98" s="99">
        <v>8.8153006505999727</v>
      </c>
      <c r="D98" s="99">
        <v>10.045793439599093</v>
      </c>
      <c r="E98" s="99">
        <v>8.6606981471968059</v>
      </c>
      <c r="F98" s="99">
        <v>9.2043737758345934</v>
      </c>
      <c r="G98" s="99">
        <v>9.0389245850657822</v>
      </c>
      <c r="H98" s="99">
        <v>7.5214775687383568</v>
      </c>
      <c r="I98" s="99">
        <v>8.3660083993578311</v>
      </c>
      <c r="J98" s="99">
        <v>9.5486564339578894</v>
      </c>
      <c r="K98" s="99">
        <v>10.725468918630323</v>
      </c>
      <c r="L98" s="99">
        <v>8.5471020104455739</v>
      </c>
      <c r="M98" s="99">
        <v>9.9832702346871152</v>
      </c>
      <c r="N98" s="99">
        <v>10.669380043322645</v>
      </c>
      <c r="O98" s="99">
        <v>7.9368474509105678</v>
      </c>
      <c r="P98" s="99">
        <v>8.83962769331937</v>
      </c>
      <c r="Q98" s="99">
        <v>8.4128474955009089</v>
      </c>
      <c r="R98" s="99">
        <v>6.0232795101219221</v>
      </c>
      <c r="S98" s="99">
        <v>6.4185455921406636</v>
      </c>
      <c r="T98" s="99">
        <v>6.7929875677248779</v>
      </c>
      <c r="U98" s="99">
        <v>8.4368180309073377</v>
      </c>
      <c r="V98" s="99">
        <v>8.2648448016049141</v>
      </c>
      <c r="W98" s="99">
        <v>6.9111428822938263</v>
      </c>
      <c r="DA98" s="63" t="s">
        <v>4517</v>
      </c>
    </row>
    <row r="99" spans="1:105" ht="12" customHeight="1" x14ac:dyDescent="0.25">
      <c r="A99" s="108" t="s">
        <v>52</v>
      </c>
      <c r="B99" s="98"/>
      <c r="C99" s="99">
        <v>10.366265258100462</v>
      </c>
      <c r="D99" s="99">
        <v>11.775174553021078</v>
      </c>
      <c r="E99" s="99">
        <v>10.308402949185881</v>
      </c>
      <c r="F99" s="99">
        <v>11.006717567729527</v>
      </c>
      <c r="G99" s="99">
        <v>10.812658043333755</v>
      </c>
      <c r="H99" s="99">
        <v>11.911279533941418</v>
      </c>
      <c r="I99" s="99">
        <v>12.28280348730484</v>
      </c>
      <c r="J99" s="99">
        <v>12.378590873830579</v>
      </c>
      <c r="K99" s="99">
        <v>13.420952439624207</v>
      </c>
      <c r="L99" s="99">
        <v>12.978811820613938</v>
      </c>
      <c r="M99" s="99">
        <v>13.392783378376047</v>
      </c>
      <c r="N99" s="99">
        <v>14.78095749739294</v>
      </c>
      <c r="O99" s="99">
        <v>13.929843984427313</v>
      </c>
      <c r="P99" s="99">
        <v>15.517583560148557</v>
      </c>
      <c r="Q99" s="99">
        <v>20.713133244652568</v>
      </c>
      <c r="R99" s="99">
        <v>17.096902921317202</v>
      </c>
      <c r="S99" s="99">
        <v>14.806027053579122</v>
      </c>
      <c r="T99" s="99">
        <v>13.055085808512708</v>
      </c>
      <c r="U99" s="99">
        <v>15.629113658393987</v>
      </c>
      <c r="V99" s="99">
        <v>14.805519538847362</v>
      </c>
      <c r="W99" s="99">
        <v>11.622051514134027</v>
      </c>
      <c r="DA99" s="63" t="s">
        <v>4518</v>
      </c>
    </row>
    <row r="100" spans="1:105" ht="12" customHeight="1" x14ac:dyDescent="0.25">
      <c r="A100" s="121" t="s">
        <v>54</v>
      </c>
      <c r="B100" s="122"/>
      <c r="C100" s="123">
        <v>3.6391841782312446</v>
      </c>
      <c r="D100" s="123">
        <v>4.1853793609108294</v>
      </c>
      <c r="E100" s="123">
        <v>3.5990554712990264</v>
      </c>
      <c r="F100" s="123">
        <v>4.0611998597265604</v>
      </c>
      <c r="G100" s="123">
        <v>3.4870849833550595</v>
      </c>
      <c r="H100" s="123">
        <v>3.9116136151361496</v>
      </c>
      <c r="I100" s="123">
        <v>3.57692881842704</v>
      </c>
      <c r="J100" s="123">
        <v>4.1350702059196509</v>
      </c>
      <c r="K100" s="123">
        <v>5.2174609836094188</v>
      </c>
      <c r="L100" s="123">
        <v>4.6577384853299098</v>
      </c>
      <c r="M100" s="123">
        <v>5.0939372144762087</v>
      </c>
      <c r="N100" s="123">
        <v>5.5370204565664984</v>
      </c>
      <c r="O100" s="123">
        <v>4.6313285695001403</v>
      </c>
      <c r="P100" s="123">
        <v>5.4067957427540865</v>
      </c>
      <c r="Q100" s="123">
        <v>6.3423794704185976</v>
      </c>
      <c r="R100" s="123">
        <v>5.1563599710769026</v>
      </c>
      <c r="S100" s="123">
        <v>4.8357331437660784</v>
      </c>
      <c r="T100" s="123">
        <v>4.5773667072319455</v>
      </c>
      <c r="U100" s="123">
        <v>5.5033658154688148</v>
      </c>
      <c r="V100" s="123">
        <v>5.2342033356412836</v>
      </c>
      <c r="W100" s="123">
        <v>4.1644934233587634</v>
      </c>
      <c r="DA100" s="130" t="s">
        <v>4519</v>
      </c>
    </row>
    <row r="101" spans="1:105" ht="12" customHeight="1" x14ac:dyDescent="0.25">
      <c r="A101" s="97" t="s">
        <v>207</v>
      </c>
      <c r="B101" s="98"/>
      <c r="C101" s="99">
        <v>4.7149378074574324</v>
      </c>
      <c r="D101" s="99">
        <v>5.4283387488988764</v>
      </c>
      <c r="E101" s="99">
        <v>4.6023050386769935</v>
      </c>
      <c r="F101" s="99">
        <v>5.1009807305319832</v>
      </c>
      <c r="G101" s="99">
        <v>4.4088268023794317</v>
      </c>
      <c r="H101" s="99">
        <v>5.0789762521228523</v>
      </c>
      <c r="I101" s="99">
        <v>4.7176445509040237</v>
      </c>
      <c r="J101" s="99">
        <v>5.276971919417508</v>
      </c>
      <c r="K101" s="99">
        <v>6.6624414583783809</v>
      </c>
      <c r="L101" s="99">
        <v>5.9032997487810563</v>
      </c>
      <c r="M101" s="99">
        <v>6.7133570687414315</v>
      </c>
      <c r="N101" s="99">
        <v>7.4445789621705352</v>
      </c>
      <c r="O101" s="99">
        <v>6.1674749954568764</v>
      </c>
      <c r="P101" s="99">
        <v>7.482316740249094</v>
      </c>
      <c r="Q101" s="99">
        <v>8.7413976842484633</v>
      </c>
      <c r="R101" s="99">
        <v>6.6503443749298645</v>
      </c>
      <c r="S101" s="99">
        <v>6.6747285115527335</v>
      </c>
      <c r="T101" s="99">
        <v>6.2410701214771702</v>
      </c>
      <c r="U101" s="99">
        <v>7.6498531842559236</v>
      </c>
      <c r="V101" s="99">
        <v>7.4980050999854555</v>
      </c>
      <c r="W101" s="99">
        <v>6.0548427180858582</v>
      </c>
      <c r="DA101" s="63" t="s">
        <v>4520</v>
      </c>
    </row>
    <row r="102" spans="1:105" ht="12" customHeight="1" x14ac:dyDescent="0.25">
      <c r="A102" s="97" t="s">
        <v>50</v>
      </c>
      <c r="B102" s="98"/>
      <c r="C102" s="99">
        <v>4.5365618626398492</v>
      </c>
      <c r="D102" s="99">
        <v>5.2395296091703418</v>
      </c>
      <c r="E102" s="99">
        <v>4.3249115371732412</v>
      </c>
      <c r="F102" s="99">
        <v>4.9901467384320704</v>
      </c>
      <c r="G102" s="99">
        <v>4.4158706658739426</v>
      </c>
      <c r="H102" s="99">
        <v>4.8524608794701933</v>
      </c>
      <c r="I102" s="99">
        <v>4.4485531468172912</v>
      </c>
      <c r="J102" s="99">
        <v>5.020121488405743</v>
      </c>
      <c r="K102" s="99">
        <v>6.550199222976917</v>
      </c>
      <c r="L102" s="99">
        <v>6.2352724631761163</v>
      </c>
      <c r="M102" s="99">
        <v>6.3702787302775485</v>
      </c>
      <c r="N102" s="99">
        <v>5.752366546075411</v>
      </c>
      <c r="O102" s="99">
        <v>5.003703860946171</v>
      </c>
      <c r="P102" s="99">
        <v>6.3777859716237062</v>
      </c>
      <c r="Q102" s="99">
        <v>8.6787006715286754</v>
      </c>
      <c r="R102" s="99">
        <v>7.3664343363696059</v>
      </c>
      <c r="S102" s="99">
        <v>6.6385555202172446</v>
      </c>
      <c r="T102" s="99">
        <v>5.9845599509781504</v>
      </c>
      <c r="U102" s="99">
        <v>7.2427102313743825</v>
      </c>
      <c r="V102" s="99">
        <v>6.8576217859217907</v>
      </c>
      <c r="W102" s="99">
        <v>6.1024438536561032</v>
      </c>
      <c r="DA102" s="63" t="s">
        <v>4521</v>
      </c>
    </row>
    <row r="103" spans="1:105" ht="12" customHeight="1" x14ac:dyDescent="0.25">
      <c r="A103" s="109" t="s">
        <v>120</v>
      </c>
      <c r="B103" s="33"/>
      <c r="C103" s="110">
        <v>3.6086062820236289</v>
      </c>
      <c r="D103" s="110">
        <v>4.1344413721492224</v>
      </c>
      <c r="E103" s="110">
        <v>3.5515323808023278</v>
      </c>
      <c r="F103" s="110">
        <v>4.0073852288839964</v>
      </c>
      <c r="G103" s="110">
        <v>3.4326814407025172</v>
      </c>
      <c r="H103" s="110">
        <v>3.835686021030916</v>
      </c>
      <c r="I103" s="110">
        <v>3.5136447344311668</v>
      </c>
      <c r="J103" s="110">
        <v>4.007853126047781</v>
      </c>
      <c r="K103" s="110">
        <v>5.0822443421841879</v>
      </c>
      <c r="L103" s="110">
        <v>4.5420279846998772</v>
      </c>
      <c r="M103" s="110">
        <v>4.9368547442090147</v>
      </c>
      <c r="N103" s="110">
        <v>5.3731065953994861</v>
      </c>
      <c r="O103" s="110">
        <v>4.5368048381829746</v>
      </c>
      <c r="P103" s="110">
        <v>5.3518613462410682</v>
      </c>
      <c r="Q103" s="110">
        <v>6.2780944788657829</v>
      </c>
      <c r="R103" s="110">
        <v>5.1065718492307717</v>
      </c>
      <c r="S103" s="110">
        <v>4.7342575598611036</v>
      </c>
      <c r="T103" s="110">
        <v>4.4816992847897321</v>
      </c>
      <c r="U103" s="110">
        <v>5.3518344394433397</v>
      </c>
      <c r="V103" s="110">
        <v>5.0889445723729354</v>
      </c>
      <c r="W103" s="110">
        <v>4.0538649429273592</v>
      </c>
      <c r="DA103" s="60" t="s">
        <v>4522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4523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4524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4525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4526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4527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</v>
      </c>
      <c r="D110" s="99">
        <f>RES_hhdet_in_fech!D110/RES_summary!D$21</f>
        <v>0</v>
      </c>
      <c r="E110" s="99">
        <f>RES_hhdet_in_fech!E110/RES_summary!E$21</f>
        <v>0</v>
      </c>
      <c r="F110" s="99">
        <f>RES_hhdet_in_fech!F110/RES_summary!F$21</f>
        <v>0</v>
      </c>
      <c r="G110" s="99">
        <f>RES_hhdet_in_fech!G110/RES_summary!G$21</f>
        <v>0</v>
      </c>
      <c r="H110" s="99">
        <f>RES_hhdet_in_fech!H110/RES_summary!H$21</f>
        <v>0</v>
      </c>
      <c r="I110" s="99">
        <f>RES_hhdet_in_fech!I110/RES_summary!I$21</f>
        <v>0</v>
      </c>
      <c r="J110" s="99">
        <f>RES_hhdet_in_fech!J110/RES_summary!J$21</f>
        <v>0</v>
      </c>
      <c r="K110" s="99">
        <f>RES_hhdet_in_fech!K110/RES_summary!K$21</f>
        <v>0</v>
      </c>
      <c r="L110" s="99">
        <f>RES_hhdet_in_fech!L110/RES_summary!L$21</f>
        <v>0</v>
      </c>
      <c r="M110" s="99">
        <f>RES_hhdet_in_fech!M110/RES_summary!M$21</f>
        <v>0</v>
      </c>
      <c r="N110" s="99">
        <f>RES_hhdet_in_fech!N110/RES_summary!N$21</f>
        <v>0</v>
      </c>
      <c r="O110" s="99">
        <f>RES_hhdet_in_fech!O110/RES_summary!O$21</f>
        <v>0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</v>
      </c>
      <c r="S110" s="99">
        <f>RES_hhdet_in_fech!S110/RES_summary!S$21</f>
        <v>0</v>
      </c>
      <c r="T110" s="99">
        <f>RES_hhdet_in_fech!T110/RES_summary!T$21</f>
        <v>0</v>
      </c>
      <c r="U110" s="99">
        <f>RES_hhdet_in_fech!U110/RES_summary!U$21</f>
        <v>0</v>
      </c>
      <c r="V110" s="99">
        <f>RES_hhdet_in_fech!V110/RES_summary!V$21</f>
        <v>0</v>
      </c>
      <c r="W110" s="99">
        <f>RES_hhdet_in_fech!W110/RES_summary!W$21</f>
        <v>0</v>
      </c>
      <c r="DA110" s="63" t="s">
        <v>4528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4529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4530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4531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4532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4533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4534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4535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4536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4537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4538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4539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4540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145.34873368084445</v>
      </c>
      <c r="D124" s="118">
        <f t="shared" si="42"/>
        <v>136.46059189659744</v>
      </c>
      <c r="E124" s="118">
        <f t="shared" si="42"/>
        <v>134.92362213763596</v>
      </c>
      <c r="F124" s="118">
        <f t="shared" si="42"/>
        <v>146.16143107445697</v>
      </c>
      <c r="G124" s="118">
        <f t="shared" si="42"/>
        <v>0</v>
      </c>
      <c r="H124" s="118">
        <f t="shared" si="42"/>
        <v>119.12966179167147</v>
      </c>
      <c r="I124" s="118">
        <f t="shared" si="42"/>
        <v>127.65664929499913</v>
      </c>
      <c r="J124" s="118">
        <f t="shared" si="42"/>
        <v>129.62397166033003</v>
      </c>
      <c r="K124" s="118">
        <f t="shared" si="42"/>
        <v>129.99257141340814</v>
      </c>
      <c r="L124" s="118">
        <f t="shared" si="42"/>
        <v>133.08930538474095</v>
      </c>
      <c r="M124" s="118">
        <f t="shared" si="42"/>
        <v>128.41762842705708</v>
      </c>
      <c r="N124" s="118">
        <f t="shared" si="42"/>
        <v>134.83688338296287</v>
      </c>
      <c r="O124" s="118">
        <f t="shared" si="42"/>
        <v>131.19182233389731</v>
      </c>
      <c r="P124" s="118">
        <f t="shared" si="42"/>
        <v>120.29006647593661</v>
      </c>
      <c r="Q124" s="118">
        <f t="shared" si="42"/>
        <v>134.09619987090701</v>
      </c>
      <c r="R124" s="118">
        <f t="shared" ref="R124:V124" si="43">R125+R128+R130+R139</f>
        <v>122.70475674338194</v>
      </c>
      <c r="S124" s="118">
        <f t="shared" si="43"/>
        <v>119.21141172211496</v>
      </c>
      <c r="T124" s="118">
        <f t="shared" si="43"/>
        <v>106.98063314429346</v>
      </c>
      <c r="U124" s="118">
        <f t="shared" si="43"/>
        <v>108.60244612713053</v>
      </c>
      <c r="V124" s="118">
        <f t="shared" si="43"/>
        <v>110.17425203879381</v>
      </c>
      <c r="W124" s="118">
        <f t="shared" ref="W124" si="44">W125+W128+W130+W139</f>
        <v>101.08135632448106</v>
      </c>
      <c r="DA124" s="129" t="s">
        <v>4541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121.42901803011016</v>
      </c>
      <c r="D125" s="123">
        <f t="shared" si="45"/>
        <v>109.85593101014241</v>
      </c>
      <c r="E125" s="123">
        <f t="shared" si="45"/>
        <v>111.26610613617213</v>
      </c>
      <c r="F125" s="123">
        <f t="shared" si="45"/>
        <v>119.24297852925923</v>
      </c>
      <c r="G125" s="123">
        <f t="shared" si="45"/>
        <v>0</v>
      </c>
      <c r="H125" s="123">
        <f t="shared" si="45"/>
        <v>94.665480871403176</v>
      </c>
      <c r="I125" s="123">
        <f t="shared" si="45"/>
        <v>102.07604803326892</v>
      </c>
      <c r="J125" s="123">
        <f t="shared" si="45"/>
        <v>102.73474575736725</v>
      </c>
      <c r="K125" s="123">
        <f t="shared" si="45"/>
        <v>100.7952086084285</v>
      </c>
      <c r="L125" s="123">
        <f t="shared" si="45"/>
        <v>106.59467222004034</v>
      </c>
      <c r="M125" s="123">
        <f t="shared" si="45"/>
        <v>98.796705191468618</v>
      </c>
      <c r="N125" s="123">
        <f t="shared" si="45"/>
        <v>102.83232049448516</v>
      </c>
      <c r="O125" s="123">
        <f t="shared" si="45"/>
        <v>104.45471511955544</v>
      </c>
      <c r="P125" s="123">
        <f t="shared" si="45"/>
        <v>88.865589686547438</v>
      </c>
      <c r="Q125" s="123">
        <f t="shared" si="45"/>
        <v>96.680968820349733</v>
      </c>
      <c r="R125" s="123">
        <f t="shared" ref="R125:V125" si="46">SUM(R126:R127)</f>
        <v>92.855452776066926</v>
      </c>
      <c r="S125" s="123">
        <f t="shared" si="46"/>
        <v>91.956511944540253</v>
      </c>
      <c r="T125" s="123">
        <f t="shared" si="46"/>
        <v>81.445884831069492</v>
      </c>
      <c r="U125" s="123">
        <f t="shared" si="46"/>
        <v>79.282200774262677</v>
      </c>
      <c r="V125" s="123">
        <f t="shared" si="46"/>
        <v>82.546401229829598</v>
      </c>
      <c r="W125" s="123">
        <f t="shared" ref="W125" si="47">SUM(W126:W127)</f>
        <v>77.858399511778984</v>
      </c>
      <c r="DA125" s="130" t="s">
        <v>4542</v>
      </c>
    </row>
    <row r="126" spans="1:105" ht="12" customHeight="1" x14ac:dyDescent="0.25">
      <c r="A126" s="97" t="s">
        <v>203</v>
      </c>
      <c r="B126" s="98"/>
      <c r="C126" s="99">
        <v>120.87209755357138</v>
      </c>
      <c r="D126" s="99">
        <v>109.36690964987073</v>
      </c>
      <c r="E126" s="99">
        <v>110.78168694103333</v>
      </c>
      <c r="F126" s="99">
        <v>118.73909261865668</v>
      </c>
      <c r="G126" s="99">
        <v>0</v>
      </c>
      <c r="H126" s="99">
        <v>94.308928061023892</v>
      </c>
      <c r="I126" s="99">
        <v>101.70412731560334</v>
      </c>
      <c r="J126" s="99">
        <v>102.36422842458103</v>
      </c>
      <c r="K126" s="99">
        <v>100.4340865783989</v>
      </c>
      <c r="L126" s="99">
        <v>106.21473190586593</v>
      </c>
      <c r="M126" s="99">
        <v>98.446802515892259</v>
      </c>
      <c r="N126" s="99">
        <v>102.4697338165542</v>
      </c>
      <c r="O126" s="99">
        <v>104.08754609152265</v>
      </c>
      <c r="P126" s="99">
        <v>88.553485462654749</v>
      </c>
      <c r="Q126" s="99">
        <v>96.341722545904744</v>
      </c>
      <c r="R126" s="99">
        <v>92.529784013390412</v>
      </c>
      <c r="S126" s="99">
        <v>91.633916525121862</v>
      </c>
      <c r="T126" s="99">
        <v>81.159885141944315</v>
      </c>
      <c r="U126" s="99">
        <v>79.003318484709766</v>
      </c>
      <c r="V126" s="99">
        <v>82.255350695435951</v>
      </c>
      <c r="W126" s="99">
        <v>77.58303221459974</v>
      </c>
      <c r="DA126" s="63" t="s">
        <v>4543</v>
      </c>
    </row>
    <row r="127" spans="1:105" ht="12" customHeight="1" x14ac:dyDescent="0.25">
      <c r="A127" s="97" t="s">
        <v>53</v>
      </c>
      <c r="B127" s="98"/>
      <c r="C127" s="99">
        <v>0.55692047653877153</v>
      </c>
      <c r="D127" s="99">
        <v>0.48902136027168064</v>
      </c>
      <c r="E127" s="99">
        <v>0.4844191951387915</v>
      </c>
      <c r="F127" s="99">
        <v>0.50388591060255072</v>
      </c>
      <c r="G127" s="99">
        <v>0</v>
      </c>
      <c r="H127" s="99">
        <v>0.35655281037928466</v>
      </c>
      <c r="I127" s="99">
        <v>0.37192071766557694</v>
      </c>
      <c r="J127" s="99">
        <v>0.37051733278622367</v>
      </c>
      <c r="K127" s="99">
        <v>0.36112203002959692</v>
      </c>
      <c r="L127" s="99">
        <v>0.37994031417440738</v>
      </c>
      <c r="M127" s="99">
        <v>0.3499026755763654</v>
      </c>
      <c r="N127" s="99">
        <v>0.36258667793096466</v>
      </c>
      <c r="O127" s="99">
        <v>0.36716902803279328</v>
      </c>
      <c r="P127" s="99">
        <v>0.3121042238926956</v>
      </c>
      <c r="Q127" s="99">
        <v>0.33924627444499139</v>
      </c>
      <c r="R127" s="99">
        <v>0.32566876267651546</v>
      </c>
      <c r="S127" s="99">
        <v>0.32259541941838843</v>
      </c>
      <c r="T127" s="99">
        <v>0.28599968912517942</v>
      </c>
      <c r="U127" s="99">
        <v>0.27888228955291244</v>
      </c>
      <c r="V127" s="99">
        <v>0.29105053439364442</v>
      </c>
      <c r="W127" s="99">
        <v>0.27536729717923902</v>
      </c>
      <c r="DA127" s="63" t="s">
        <v>4544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1.5266456294742737E-2</v>
      </c>
      <c r="D128" s="123">
        <f t="shared" si="48"/>
        <v>9.7403824186709093E-3</v>
      </c>
      <c r="E128" s="123">
        <f t="shared" si="48"/>
        <v>2.241437220798044E-2</v>
      </c>
      <c r="F128" s="123">
        <f t="shared" si="48"/>
        <v>1.74328437629463E-2</v>
      </c>
      <c r="G128" s="123">
        <f t="shared" si="48"/>
        <v>0</v>
      </c>
      <c r="H128" s="123">
        <f t="shared" si="48"/>
        <v>1.9756154953740675E-2</v>
      </c>
      <c r="I128" s="123">
        <f t="shared" si="48"/>
        <v>2.1149702655316537E-2</v>
      </c>
      <c r="J128" s="123">
        <f t="shared" si="48"/>
        <v>1.5068389207690108E-2</v>
      </c>
      <c r="K128" s="123">
        <f t="shared" si="48"/>
        <v>9.9635941567063641E-3</v>
      </c>
      <c r="L128" s="123">
        <f t="shared" si="48"/>
        <v>1.4500795205074617E-2</v>
      </c>
      <c r="M128" s="123">
        <f t="shared" si="48"/>
        <v>1.3414039249413041E-2</v>
      </c>
      <c r="N128" s="123">
        <f t="shared" si="48"/>
        <v>9.3290400456570634E-3</v>
      </c>
      <c r="O128" s="123">
        <f t="shared" si="48"/>
        <v>1.6539547911652065E-2</v>
      </c>
      <c r="P128" s="123">
        <f t="shared" si="48"/>
        <v>4.8719680099637659E-3</v>
      </c>
      <c r="Q128" s="123">
        <f t="shared" si="48"/>
        <v>8.9821562353541023E-3</v>
      </c>
      <c r="R128" s="123">
        <f t="shared" si="48"/>
        <v>9.1612894828554999E-3</v>
      </c>
      <c r="S128" s="123">
        <f t="shared" si="48"/>
        <v>2.0659412745976879E-2</v>
      </c>
      <c r="T128" s="123">
        <f t="shared" si="48"/>
        <v>1.2583713153755793E-2</v>
      </c>
      <c r="U128" s="123">
        <f t="shared" si="48"/>
        <v>2.3212442683469042E-2</v>
      </c>
      <c r="V128" s="123">
        <f t="shared" si="48"/>
        <v>2.855314149580826E-2</v>
      </c>
      <c r="W128" s="123">
        <f t="shared" si="48"/>
        <v>1.6939200057100978E-2</v>
      </c>
      <c r="DA128" s="130" t="s">
        <v>4545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1.5266456294742737E-2</v>
      </c>
      <c r="D129" s="99">
        <f>RES_hhdet_in_fech!D129/RES_summary!D$21</f>
        <v>9.7403824186709093E-3</v>
      </c>
      <c r="E129" s="99">
        <f>RES_hhdet_in_fech!E129/RES_summary!E$21</f>
        <v>2.241437220798044E-2</v>
      </c>
      <c r="F129" s="99">
        <f>RES_hhdet_in_fech!F129/RES_summary!F$21</f>
        <v>1.74328437629463E-2</v>
      </c>
      <c r="G129" s="99">
        <f>RES_hhdet_in_fech!G129/RES_summary!G$21</f>
        <v>0</v>
      </c>
      <c r="H129" s="99">
        <f>RES_hhdet_in_fech!H129/RES_summary!H$21</f>
        <v>1.9756154953740675E-2</v>
      </c>
      <c r="I129" s="99">
        <f>RES_hhdet_in_fech!I129/RES_summary!I$21</f>
        <v>2.1149702655316537E-2</v>
      </c>
      <c r="J129" s="99">
        <f>RES_hhdet_in_fech!J129/RES_summary!J$21</f>
        <v>1.5068389207690108E-2</v>
      </c>
      <c r="K129" s="99">
        <f>RES_hhdet_in_fech!K129/RES_summary!K$21</f>
        <v>9.9635941567063641E-3</v>
      </c>
      <c r="L129" s="99">
        <f>RES_hhdet_in_fech!L129/RES_summary!L$21</f>
        <v>1.4500795205074617E-2</v>
      </c>
      <c r="M129" s="99">
        <f>RES_hhdet_in_fech!M129/RES_summary!M$21</f>
        <v>1.3414039249413041E-2</v>
      </c>
      <c r="N129" s="99">
        <f>RES_hhdet_in_fech!N129/RES_summary!N$21</f>
        <v>9.3290400456570634E-3</v>
      </c>
      <c r="O129" s="99">
        <f>RES_hhdet_in_fech!O129/RES_summary!O$21</f>
        <v>1.6539547911652065E-2</v>
      </c>
      <c r="P129" s="99">
        <f>RES_hhdet_in_fech!P129/RES_summary!P$21</f>
        <v>4.8719680099637659E-3</v>
      </c>
      <c r="Q129" s="99">
        <f>RES_hhdet_in_fech!Q129/RES_summary!Q$21</f>
        <v>8.9821562353541023E-3</v>
      </c>
      <c r="R129" s="99">
        <f>RES_hhdet_in_fech!R129/RES_summary!R$21</f>
        <v>9.1612894828554999E-3</v>
      </c>
      <c r="S129" s="99">
        <f>RES_hhdet_in_fech!S129/RES_summary!S$21</f>
        <v>2.0659412745976879E-2</v>
      </c>
      <c r="T129" s="99">
        <f>RES_hhdet_in_fech!T129/RES_summary!T$21</f>
        <v>1.2583713153755793E-2</v>
      </c>
      <c r="U129" s="99">
        <f>RES_hhdet_in_fech!U129/RES_summary!U$21</f>
        <v>2.3212442683469042E-2</v>
      </c>
      <c r="V129" s="99">
        <f>RES_hhdet_in_fech!V129/RES_summary!V$21</f>
        <v>2.855314149580826E-2</v>
      </c>
      <c r="W129" s="99">
        <f>RES_hhdet_in_fech!W129/RES_summary!W$21</f>
        <v>1.6939200057100978E-2</v>
      </c>
      <c r="DA129" s="63" t="s">
        <v>4546</v>
      </c>
    </row>
    <row r="130" spans="1:105" ht="12" customHeight="1" x14ac:dyDescent="0.25">
      <c r="A130" s="121" t="s">
        <v>55</v>
      </c>
      <c r="B130" s="122"/>
      <c r="C130" s="123">
        <v>20.290790939445472</v>
      </c>
      <c r="D130" s="123">
        <v>22.45582105646945</v>
      </c>
      <c r="E130" s="123">
        <v>20.080067886429912</v>
      </c>
      <c r="F130" s="123">
        <v>22.887835067299498</v>
      </c>
      <c r="G130" s="123">
        <v>0</v>
      </c>
      <c r="H130" s="123">
        <v>20.603453855470505</v>
      </c>
      <c r="I130" s="123">
        <v>22.042522829256189</v>
      </c>
      <c r="J130" s="123">
        <v>22.863703463579025</v>
      </c>
      <c r="K130" s="123">
        <v>24.101148396001133</v>
      </c>
      <c r="L130" s="123">
        <v>21.935248355651709</v>
      </c>
      <c r="M130" s="123">
        <v>24.66963276717917</v>
      </c>
      <c r="N130" s="123">
        <v>26.621770054352734</v>
      </c>
      <c r="O130" s="123">
        <v>22.18267607901079</v>
      </c>
      <c r="P130" s="123">
        <v>26.064168587617321</v>
      </c>
      <c r="Q130" s="123">
        <v>31.117382119325743</v>
      </c>
      <c r="R130" s="123">
        <v>24.725876571534485</v>
      </c>
      <c r="S130" s="123">
        <v>22.495869356835339</v>
      </c>
      <c r="T130" s="123">
        <v>21.038894722814184</v>
      </c>
      <c r="U130" s="123">
        <v>23.942501347859022</v>
      </c>
      <c r="V130" s="123">
        <v>22.506425051399212</v>
      </c>
      <c r="W130" s="123">
        <v>19.144030295106973</v>
      </c>
      <c r="DA130" s="130" t="s">
        <v>4547</v>
      </c>
    </row>
    <row r="131" spans="1:105" ht="12" customHeight="1" x14ac:dyDescent="0.25">
      <c r="A131" s="97" t="s">
        <v>128</v>
      </c>
      <c r="B131" s="98"/>
      <c r="C131" s="99">
        <v>19.614016748203127</v>
      </c>
      <c r="D131" s="99">
        <v>21.578249365376923</v>
      </c>
      <c r="E131" s="99">
        <v>19.557038053741127</v>
      </c>
      <c r="F131" s="99">
        <v>22.914889340823237</v>
      </c>
      <c r="G131" s="99">
        <v>0</v>
      </c>
      <c r="H131" s="99">
        <v>18.246157108533104</v>
      </c>
      <c r="I131" s="99">
        <v>21.539533294690344</v>
      </c>
      <c r="J131" s="99">
        <v>22.508648376169511</v>
      </c>
      <c r="K131" s="99">
        <v>23.954885886574672</v>
      </c>
      <c r="L131" s="99">
        <v>21.184807807479949</v>
      </c>
      <c r="M131" s="99">
        <v>24.104841848621824</v>
      </c>
      <c r="N131" s="99">
        <v>25.919482732004123</v>
      </c>
      <c r="O131" s="99">
        <v>21.07706506585772</v>
      </c>
      <c r="P131" s="99">
        <v>25.702268882701176</v>
      </c>
      <c r="Q131" s="99">
        <v>30.460150795316583</v>
      </c>
      <c r="R131" s="99">
        <v>24.223700130429226</v>
      </c>
      <c r="S131" s="99">
        <v>21.509482479911291</v>
      </c>
      <c r="T131" s="99">
        <v>19.847108484455795</v>
      </c>
      <c r="U131" s="99">
        <v>22.902764264340284</v>
      </c>
      <c r="V131" s="99">
        <v>22.31652557581052</v>
      </c>
      <c r="W131" s="99">
        <v>19.153175072089805</v>
      </c>
      <c r="DA131" s="63" t="s">
        <v>4548</v>
      </c>
    </row>
    <row r="132" spans="1:105" ht="12" customHeight="1" x14ac:dyDescent="0.25">
      <c r="A132" s="97" t="s">
        <v>127</v>
      </c>
      <c r="B132" s="98"/>
      <c r="C132" s="99">
        <v>17.727237125641665</v>
      </c>
      <c r="D132" s="99">
        <v>19.53471290451925</v>
      </c>
      <c r="E132" s="99">
        <v>17.726954860517999</v>
      </c>
      <c r="F132" s="99">
        <v>20.808385417227406</v>
      </c>
      <c r="G132" s="99">
        <v>0</v>
      </c>
      <c r="H132" s="99">
        <v>16.460007781803256</v>
      </c>
      <c r="I132" s="99">
        <v>19.526269759561949</v>
      </c>
      <c r="J132" s="99">
        <v>20.528257525957954</v>
      </c>
      <c r="K132" s="99">
        <v>21.923436182437889</v>
      </c>
      <c r="L132" s="99">
        <v>19.302704140011986</v>
      </c>
      <c r="M132" s="99">
        <v>22.117776885900465</v>
      </c>
      <c r="N132" s="99">
        <v>23.844714140687667</v>
      </c>
      <c r="O132" s="99">
        <v>19.355998608313421</v>
      </c>
      <c r="P132" s="99">
        <v>23.786792354142527</v>
      </c>
      <c r="Q132" s="99">
        <v>28.156473268000148</v>
      </c>
      <c r="R132" s="99">
        <v>22.443090508646609</v>
      </c>
      <c r="S132" s="99">
        <v>20.092338738498558</v>
      </c>
      <c r="T132" s="99">
        <v>18.680686612958322</v>
      </c>
      <c r="U132" s="99">
        <v>21.658729653553447</v>
      </c>
      <c r="V132" s="99">
        <v>21.209674768510109</v>
      </c>
      <c r="W132" s="99">
        <v>18.303432768764122</v>
      </c>
      <c r="DA132" s="63" t="s">
        <v>4549</v>
      </c>
    </row>
    <row r="133" spans="1:105" ht="12" customHeight="1" x14ac:dyDescent="0.25">
      <c r="A133" s="100" t="s">
        <v>203</v>
      </c>
      <c r="B133" s="101"/>
      <c r="C133" s="102">
        <v>7.3131274184913178</v>
      </c>
      <c r="D133" s="102">
        <v>8.0646122634375832</v>
      </c>
      <c r="E133" s="102">
        <v>7.2541171742498625</v>
      </c>
      <c r="F133" s="102">
        <v>8.5055594019689735</v>
      </c>
      <c r="G133" s="102">
        <v>0</v>
      </c>
      <c r="H133" s="102">
        <v>5.6019504376756952</v>
      </c>
      <c r="I133" s="102">
        <v>7.009523708097003</v>
      </c>
      <c r="J133" s="102">
        <v>7.9623290091912233</v>
      </c>
      <c r="K133" s="102">
        <v>8.6673892024151122</v>
      </c>
      <c r="L133" s="102">
        <v>6.7431526082358362</v>
      </c>
      <c r="M133" s="102">
        <v>8.4161946028410952</v>
      </c>
      <c r="N133" s="102">
        <v>8.8851731080633556</v>
      </c>
      <c r="O133" s="102">
        <v>6.1540338334861229</v>
      </c>
      <c r="P133" s="102">
        <v>7.6807602977401421</v>
      </c>
      <c r="Q133" s="102">
        <v>7.1486829007675308</v>
      </c>
      <c r="R133" s="102">
        <v>5.1256239312680512</v>
      </c>
      <c r="S133" s="102">
        <v>5.3809225548357409</v>
      </c>
      <c r="T133" s="102">
        <v>5.7107570159019314</v>
      </c>
      <c r="U133" s="102">
        <v>6.7836705770479711</v>
      </c>
      <c r="V133" s="102">
        <v>6.8295527701232572</v>
      </c>
      <c r="W133" s="102">
        <v>6.1882186468123184</v>
      </c>
      <c r="DA133" s="131" t="s">
        <v>4550</v>
      </c>
    </row>
    <row r="134" spans="1:105" ht="12" customHeight="1" x14ac:dyDescent="0.25">
      <c r="A134" s="103" t="s">
        <v>52</v>
      </c>
      <c r="B134" s="104"/>
      <c r="C134" s="105">
        <v>10.414109707150342</v>
      </c>
      <c r="D134" s="105">
        <v>11.470100641081665</v>
      </c>
      <c r="E134" s="105">
        <v>10.472837686268139</v>
      </c>
      <c r="F134" s="105">
        <v>12.302826015258438</v>
      </c>
      <c r="G134" s="105">
        <v>0</v>
      </c>
      <c r="H134" s="105">
        <v>10.858057344127561</v>
      </c>
      <c r="I134" s="105">
        <v>12.516746051464947</v>
      </c>
      <c r="J134" s="105">
        <v>12.56592851676673</v>
      </c>
      <c r="K134" s="105">
        <v>13.256046980022779</v>
      </c>
      <c r="L134" s="105">
        <v>12.559551531776153</v>
      </c>
      <c r="M134" s="105">
        <v>13.701582283059368</v>
      </c>
      <c r="N134" s="105">
        <v>14.959541032624308</v>
      </c>
      <c r="O134" s="105">
        <v>13.201964774827296</v>
      </c>
      <c r="P134" s="105">
        <v>16.106032056402388</v>
      </c>
      <c r="Q134" s="105">
        <v>21.007790367232616</v>
      </c>
      <c r="R134" s="105">
        <v>17.317466577378557</v>
      </c>
      <c r="S134" s="105">
        <v>14.711416183662815</v>
      </c>
      <c r="T134" s="105">
        <v>12.969929597056389</v>
      </c>
      <c r="U134" s="105">
        <v>14.875059076505478</v>
      </c>
      <c r="V134" s="105">
        <v>14.380121998386853</v>
      </c>
      <c r="W134" s="105">
        <v>12.115214121951801</v>
      </c>
      <c r="DA134" s="132" t="s">
        <v>4551</v>
      </c>
    </row>
    <row r="135" spans="1:105" ht="12" customHeight="1" x14ac:dyDescent="0.25">
      <c r="A135" s="106" t="s">
        <v>122</v>
      </c>
      <c r="B135" s="101"/>
      <c r="C135" s="102">
        <v>23.643344272808662</v>
      </c>
      <c r="D135" s="102">
        <v>26.863944424409652</v>
      </c>
      <c r="E135" s="102">
        <v>23.354648890014719</v>
      </c>
      <c r="F135" s="102">
        <v>24.861835205577375</v>
      </c>
      <c r="G135" s="102">
        <v>0</v>
      </c>
      <c r="H135" s="102">
        <v>24.399379963352661</v>
      </c>
      <c r="I135" s="102">
        <v>25.745286559973032</v>
      </c>
      <c r="J135" s="102">
        <v>27.025344022140601</v>
      </c>
      <c r="K135" s="102">
        <v>29.612846577610927</v>
      </c>
      <c r="L135" s="102">
        <v>26.77030434302581</v>
      </c>
      <c r="M135" s="102">
        <v>28.699296609163603</v>
      </c>
      <c r="N135" s="102">
        <v>31.161562530550196</v>
      </c>
      <c r="O135" s="102">
        <v>27.017450765473235</v>
      </c>
      <c r="P135" s="102">
        <v>29.787435731026189</v>
      </c>
      <c r="Q135" s="102">
        <v>35.975507535902373</v>
      </c>
      <c r="R135" s="102">
        <v>28.510192496113802</v>
      </c>
      <c r="S135" s="102">
        <v>25.640626822670406</v>
      </c>
      <c r="T135" s="102">
        <v>23.584990411394568</v>
      </c>
      <c r="U135" s="102">
        <v>28.348907204092125</v>
      </c>
      <c r="V135" s="102">
        <v>26.971565444558774</v>
      </c>
      <c r="W135" s="102">
        <v>0</v>
      </c>
      <c r="DA135" s="131" t="s">
        <v>4552</v>
      </c>
    </row>
    <row r="136" spans="1:105" ht="12" customHeight="1" x14ac:dyDescent="0.25">
      <c r="A136" s="107" t="s">
        <v>121</v>
      </c>
      <c r="B136" s="104"/>
      <c r="C136" s="105">
        <v>19.181565908700435</v>
      </c>
      <c r="D136" s="105">
        <v>21.820967992620165</v>
      </c>
      <c r="E136" s="105">
        <v>18.969101096382694</v>
      </c>
      <c r="F136" s="105">
        <v>20.211091343564128</v>
      </c>
      <c r="G136" s="105">
        <v>0</v>
      </c>
      <c r="H136" s="105">
        <v>19.43275710267978</v>
      </c>
      <c r="I136" s="105">
        <v>20.648811886662674</v>
      </c>
      <c r="J136" s="105">
        <v>21.92724730778847</v>
      </c>
      <c r="K136" s="105">
        <v>24.146421358254536</v>
      </c>
      <c r="L136" s="105">
        <v>21.525913831059512</v>
      </c>
      <c r="M136" s="105">
        <v>23.376053613063164</v>
      </c>
      <c r="N136" s="105">
        <v>25.450337540715584</v>
      </c>
      <c r="O136" s="105">
        <v>21.866691435337874</v>
      </c>
      <c r="P136" s="105">
        <v>24.357211253467931</v>
      </c>
      <c r="Q136" s="105">
        <v>29.125980740153476</v>
      </c>
      <c r="R136" s="105">
        <v>23.120182431439122</v>
      </c>
      <c r="S136" s="105">
        <v>21.224572645719782</v>
      </c>
      <c r="T136" s="105">
        <v>19.848073376237586</v>
      </c>
      <c r="U136" s="105">
        <v>24.065931689301333</v>
      </c>
      <c r="V136" s="105">
        <v>23.070364340452279</v>
      </c>
      <c r="W136" s="105">
        <v>0</v>
      </c>
      <c r="DA136" s="132" t="s">
        <v>4553</v>
      </c>
    </row>
    <row r="137" spans="1:105" ht="12" customHeight="1" x14ac:dyDescent="0.25">
      <c r="A137" s="108" t="s">
        <v>53</v>
      </c>
      <c r="B137" s="98"/>
      <c r="C137" s="99">
        <v>8.8153006505999727</v>
      </c>
      <c r="D137" s="99">
        <v>10.045793439599091</v>
      </c>
      <c r="E137" s="99">
        <v>8.6606981471968094</v>
      </c>
      <c r="F137" s="99">
        <v>9.2043737758345952</v>
      </c>
      <c r="G137" s="99">
        <v>0</v>
      </c>
      <c r="H137" s="99">
        <v>7.5214775687383577</v>
      </c>
      <c r="I137" s="99">
        <v>8.3660083993578329</v>
      </c>
      <c r="J137" s="99">
        <v>9.5486564339578912</v>
      </c>
      <c r="K137" s="99">
        <v>10.725468918630325</v>
      </c>
      <c r="L137" s="99">
        <v>8.5471020104455722</v>
      </c>
      <c r="M137" s="99">
        <v>9.9832702346871152</v>
      </c>
      <c r="N137" s="99">
        <v>10.669380043322645</v>
      </c>
      <c r="O137" s="99">
        <v>7.9368474509105642</v>
      </c>
      <c r="P137" s="99">
        <v>8.83962769331937</v>
      </c>
      <c r="Q137" s="99">
        <v>8.4128474955009089</v>
      </c>
      <c r="R137" s="99">
        <v>6.0232795101219185</v>
      </c>
      <c r="S137" s="99">
        <v>6.4185455921406627</v>
      </c>
      <c r="T137" s="99">
        <v>6.7929875677248779</v>
      </c>
      <c r="U137" s="99">
        <v>8.436818030907336</v>
      </c>
      <c r="V137" s="99">
        <v>8.2648448016049176</v>
      </c>
      <c r="W137" s="99">
        <v>0</v>
      </c>
      <c r="DA137" s="63" t="s">
        <v>4554</v>
      </c>
    </row>
    <row r="138" spans="1:105" ht="12" customHeight="1" x14ac:dyDescent="0.25">
      <c r="A138" s="108" t="s">
        <v>52</v>
      </c>
      <c r="B138" s="98"/>
      <c r="C138" s="99">
        <v>10.366265258100464</v>
      </c>
      <c r="D138" s="99">
        <v>11.775174553021072</v>
      </c>
      <c r="E138" s="99">
        <v>10.308402949185885</v>
      </c>
      <c r="F138" s="99">
        <v>11.006717567729529</v>
      </c>
      <c r="G138" s="99">
        <v>0</v>
      </c>
      <c r="H138" s="99">
        <v>11.911279533941421</v>
      </c>
      <c r="I138" s="99">
        <v>12.28280348730484</v>
      </c>
      <c r="J138" s="99">
        <v>12.378590873830577</v>
      </c>
      <c r="K138" s="99">
        <v>13.420952439624205</v>
      </c>
      <c r="L138" s="99">
        <v>12.978811820613938</v>
      </c>
      <c r="M138" s="99">
        <v>13.392783378376047</v>
      </c>
      <c r="N138" s="99">
        <v>14.780957497392938</v>
      </c>
      <c r="O138" s="99">
        <v>13.929843984427311</v>
      </c>
      <c r="P138" s="99">
        <v>15.517583560148559</v>
      </c>
      <c r="Q138" s="99">
        <v>20.713133244652568</v>
      </c>
      <c r="R138" s="99">
        <v>17.096902921317202</v>
      </c>
      <c r="S138" s="99">
        <v>14.806027053579117</v>
      </c>
      <c r="T138" s="99">
        <v>13.055085808512709</v>
      </c>
      <c r="U138" s="99">
        <v>15.629113658393994</v>
      </c>
      <c r="V138" s="99">
        <v>14.805519538847358</v>
      </c>
      <c r="W138" s="99">
        <v>0</v>
      </c>
      <c r="DA138" s="63" t="s">
        <v>4555</v>
      </c>
    </row>
    <row r="139" spans="1:105" ht="12" customHeight="1" x14ac:dyDescent="0.25">
      <c r="A139" s="121" t="s">
        <v>54</v>
      </c>
      <c r="B139" s="122"/>
      <c r="C139" s="123">
        <v>3.6136582549940708</v>
      </c>
      <c r="D139" s="123">
        <v>4.1390994475668972</v>
      </c>
      <c r="E139" s="123">
        <v>3.5550337428259353</v>
      </c>
      <c r="F139" s="123">
        <v>4.0131846341352713</v>
      </c>
      <c r="G139" s="123">
        <v>0</v>
      </c>
      <c r="H139" s="123">
        <v>3.840970909844041</v>
      </c>
      <c r="I139" s="123">
        <v>3.516928729818706</v>
      </c>
      <c r="J139" s="123">
        <v>4.0104540501760537</v>
      </c>
      <c r="K139" s="123">
        <v>5.0862508148218222</v>
      </c>
      <c r="L139" s="123">
        <v>4.5448840138438271</v>
      </c>
      <c r="M139" s="123">
        <v>4.937876429159882</v>
      </c>
      <c r="N139" s="123">
        <v>5.3734637940793188</v>
      </c>
      <c r="O139" s="123">
        <v>4.5378915874194261</v>
      </c>
      <c r="P139" s="123">
        <v>5.3554362337618988</v>
      </c>
      <c r="Q139" s="123">
        <v>6.2888667749961975</v>
      </c>
      <c r="R139" s="123">
        <v>5.1142661062976638</v>
      </c>
      <c r="S139" s="123">
        <v>4.7383710079933961</v>
      </c>
      <c r="T139" s="123">
        <v>4.4832698772560287</v>
      </c>
      <c r="U139" s="123">
        <v>5.3545315623253611</v>
      </c>
      <c r="V139" s="123">
        <v>5.092872616069207</v>
      </c>
      <c r="W139" s="123">
        <v>4.0619873175380077</v>
      </c>
      <c r="DA139" s="130" t="s">
        <v>4556</v>
      </c>
    </row>
    <row r="140" spans="1:105" ht="12" customHeight="1" x14ac:dyDescent="0.25">
      <c r="A140" s="97" t="s">
        <v>50</v>
      </c>
      <c r="B140" s="98"/>
      <c r="C140" s="99">
        <v>4.5365618626398483</v>
      </c>
      <c r="D140" s="99">
        <v>5.2395296091703409</v>
      </c>
      <c r="E140" s="99">
        <v>4.3249115371732412</v>
      </c>
      <c r="F140" s="99">
        <v>4.9901467384320704</v>
      </c>
      <c r="G140" s="99">
        <v>0</v>
      </c>
      <c r="H140" s="99">
        <v>4.8524608794701933</v>
      </c>
      <c r="I140" s="99">
        <v>4.4485531468172912</v>
      </c>
      <c r="J140" s="99">
        <v>5.020121488405743</v>
      </c>
      <c r="K140" s="99">
        <v>6.5501992229769161</v>
      </c>
      <c r="L140" s="99">
        <v>6.2352724631761163</v>
      </c>
      <c r="M140" s="99">
        <v>6.3702787302775485</v>
      </c>
      <c r="N140" s="99">
        <v>5.752366546075411</v>
      </c>
      <c r="O140" s="99">
        <v>5.003703860946171</v>
      </c>
      <c r="P140" s="99">
        <v>6.3777859716237062</v>
      </c>
      <c r="Q140" s="99">
        <v>8.6787006715286754</v>
      </c>
      <c r="R140" s="99">
        <v>7.3664343363696059</v>
      </c>
      <c r="S140" s="99">
        <v>6.6385555202172455</v>
      </c>
      <c r="T140" s="99">
        <v>5.9845599509781504</v>
      </c>
      <c r="U140" s="99">
        <v>7.2427102313743807</v>
      </c>
      <c r="V140" s="99">
        <v>6.8576217859217916</v>
      </c>
      <c r="W140" s="99">
        <v>6.1024438536561032</v>
      </c>
      <c r="DA140" s="63" t="s">
        <v>4557</v>
      </c>
    </row>
    <row r="141" spans="1:105" ht="12" customHeight="1" x14ac:dyDescent="0.25">
      <c r="A141" s="109" t="s">
        <v>120</v>
      </c>
      <c r="B141" s="33"/>
      <c r="C141" s="110">
        <v>3.6086062820236284</v>
      </c>
      <c r="D141" s="110">
        <v>4.1344413721492206</v>
      </c>
      <c r="E141" s="110">
        <v>3.5515323808023278</v>
      </c>
      <c r="F141" s="110">
        <v>4.0073852288839964</v>
      </c>
      <c r="G141" s="110">
        <v>0</v>
      </c>
      <c r="H141" s="110">
        <v>3.835686021030916</v>
      </c>
      <c r="I141" s="110">
        <v>3.5136447344311663</v>
      </c>
      <c r="J141" s="110">
        <v>4.007853126047781</v>
      </c>
      <c r="K141" s="110">
        <v>5.0822443421841879</v>
      </c>
      <c r="L141" s="110">
        <v>4.5420279846998772</v>
      </c>
      <c r="M141" s="110">
        <v>4.9368547442090129</v>
      </c>
      <c r="N141" s="110">
        <v>5.3731065953994888</v>
      </c>
      <c r="O141" s="110">
        <v>4.5368048381829755</v>
      </c>
      <c r="P141" s="110">
        <v>5.3518613462410682</v>
      </c>
      <c r="Q141" s="110">
        <v>6.278094478865782</v>
      </c>
      <c r="R141" s="110">
        <v>5.1065718492307717</v>
      </c>
      <c r="S141" s="110">
        <v>4.7342575598611019</v>
      </c>
      <c r="T141" s="110">
        <v>4.4816992847897321</v>
      </c>
      <c r="U141" s="110">
        <v>5.3518344394433397</v>
      </c>
      <c r="V141" s="110">
        <v>5.0889445723729336</v>
      </c>
      <c r="W141" s="110">
        <v>4.0538649429273592</v>
      </c>
      <c r="DA141" s="60" t="s">
        <v>4558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89.350634692463643</v>
      </c>
      <c r="D143" s="118">
        <f t="shared" si="49"/>
        <v>86.340708072715358</v>
      </c>
      <c r="E143" s="118">
        <f t="shared" si="49"/>
        <v>79.158213355536574</v>
      </c>
      <c r="F143" s="118">
        <f t="shared" si="49"/>
        <v>75.474383977666037</v>
      </c>
      <c r="G143" s="118">
        <f t="shared" si="49"/>
        <v>73.521727428579737</v>
      </c>
      <c r="H143" s="118">
        <f t="shared" si="49"/>
        <v>65.366888631254852</v>
      </c>
      <c r="I143" s="118">
        <f t="shared" si="49"/>
        <v>67.166283400576219</v>
      </c>
      <c r="J143" s="118">
        <f t="shared" si="49"/>
        <v>62.774155124039439</v>
      </c>
      <c r="K143" s="118">
        <f t="shared" si="49"/>
        <v>67.490715719595954</v>
      </c>
      <c r="L143" s="118">
        <f t="shared" si="49"/>
        <v>64.555384993119119</v>
      </c>
      <c r="M143" s="118">
        <f t="shared" si="49"/>
        <v>63.085140080586022</v>
      </c>
      <c r="N143" s="118">
        <f t="shared" si="49"/>
        <v>64.205395013633606</v>
      </c>
      <c r="O143" s="118">
        <f t="shared" si="49"/>
        <v>55.729664273009632</v>
      </c>
      <c r="P143" s="118">
        <f t="shared" si="49"/>
        <v>56.355481893500773</v>
      </c>
      <c r="Q143" s="118">
        <f t="shared" si="49"/>
        <v>66.062924522705558</v>
      </c>
      <c r="R143" s="118">
        <f t="shared" ref="R143:V143" si="50">R144+R146+R148+R157</f>
        <v>55.125868359449363</v>
      </c>
      <c r="S143" s="118">
        <f t="shared" si="50"/>
        <v>49.865724909637507</v>
      </c>
      <c r="T143" s="118">
        <f t="shared" si="50"/>
        <v>47.637886141569368</v>
      </c>
      <c r="U143" s="118">
        <f t="shared" si="50"/>
        <v>50.592835190082418</v>
      </c>
      <c r="V143" s="118">
        <f t="shared" si="50"/>
        <v>52.970354398846851</v>
      </c>
      <c r="W143" s="118">
        <f t="shared" ref="W143" si="51">W144+W146+W148+W157</f>
        <v>45.086170715244165</v>
      </c>
      <c r="DA143" s="129" t="s">
        <v>4559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63.233528437659615</v>
      </c>
      <c r="D144" s="123">
        <f t="shared" si="52"/>
        <v>56.478913754347886</v>
      </c>
      <c r="E144" s="123">
        <f t="shared" si="52"/>
        <v>53.630688250615989</v>
      </c>
      <c r="F144" s="123">
        <f t="shared" si="52"/>
        <v>48.449354464145998</v>
      </c>
      <c r="G144" s="123">
        <f t="shared" si="52"/>
        <v>47.714837500532212</v>
      </c>
      <c r="H144" s="123">
        <f t="shared" si="52"/>
        <v>39.190658134023515</v>
      </c>
      <c r="I144" s="123">
        <f t="shared" si="52"/>
        <v>39.406203074806143</v>
      </c>
      <c r="J144" s="123">
        <f t="shared" si="52"/>
        <v>33.965604569624169</v>
      </c>
      <c r="K144" s="123">
        <f t="shared" si="52"/>
        <v>37.546940343443381</v>
      </c>
      <c r="L144" s="123">
        <f t="shared" si="52"/>
        <v>35.370434356069843</v>
      </c>
      <c r="M144" s="123">
        <f t="shared" si="52"/>
        <v>31.810072344161611</v>
      </c>
      <c r="N144" s="123">
        <f t="shared" si="52"/>
        <v>30.293515691168484</v>
      </c>
      <c r="O144" s="123">
        <f t="shared" si="52"/>
        <v>26.595154824894504</v>
      </c>
      <c r="P144" s="123">
        <f t="shared" si="52"/>
        <v>23.409741805712152</v>
      </c>
      <c r="Q144" s="123">
        <f t="shared" si="52"/>
        <v>26.691157534603636</v>
      </c>
      <c r="R144" s="123">
        <f t="shared" si="52"/>
        <v>24.090900175777382</v>
      </c>
      <c r="S144" s="123">
        <f t="shared" si="52"/>
        <v>21.865150313291469</v>
      </c>
      <c r="T144" s="123">
        <f t="shared" si="52"/>
        <v>21.068927885392334</v>
      </c>
      <c r="U144" s="123">
        <f t="shared" si="52"/>
        <v>18.881711551217499</v>
      </c>
      <c r="V144" s="123">
        <f t="shared" si="52"/>
        <v>22.650719658007468</v>
      </c>
      <c r="W144" s="123">
        <f t="shared" si="52"/>
        <v>20.760136070997937</v>
      </c>
      <c r="DA144" s="130" t="s">
        <v>4560</v>
      </c>
    </row>
    <row r="145" spans="1:105" ht="12" customHeight="1" x14ac:dyDescent="0.25">
      <c r="A145" s="97" t="s">
        <v>53</v>
      </c>
      <c r="B145" s="98"/>
      <c r="C145" s="99">
        <v>63.233528437659615</v>
      </c>
      <c r="D145" s="99">
        <v>56.478913754347886</v>
      </c>
      <c r="E145" s="99">
        <v>53.630688250615989</v>
      </c>
      <c r="F145" s="99">
        <v>48.449354464145998</v>
      </c>
      <c r="G145" s="99">
        <v>47.714837500532212</v>
      </c>
      <c r="H145" s="99">
        <v>39.190658134023515</v>
      </c>
      <c r="I145" s="99">
        <v>39.406203074806143</v>
      </c>
      <c r="J145" s="99">
        <v>33.965604569624169</v>
      </c>
      <c r="K145" s="99">
        <v>37.546940343443381</v>
      </c>
      <c r="L145" s="99">
        <v>35.370434356069843</v>
      </c>
      <c r="M145" s="99">
        <v>31.810072344161611</v>
      </c>
      <c r="N145" s="99">
        <v>30.293515691168484</v>
      </c>
      <c r="O145" s="99">
        <v>26.595154824894504</v>
      </c>
      <c r="P145" s="99">
        <v>23.409741805712152</v>
      </c>
      <c r="Q145" s="99">
        <v>26.691157534603636</v>
      </c>
      <c r="R145" s="99">
        <v>24.090900175777382</v>
      </c>
      <c r="S145" s="99">
        <v>21.865150313291469</v>
      </c>
      <c r="T145" s="99">
        <v>21.068927885392334</v>
      </c>
      <c r="U145" s="99">
        <v>18.881711551217499</v>
      </c>
      <c r="V145" s="99">
        <v>22.650719658007468</v>
      </c>
      <c r="W145" s="99">
        <v>20.760136070997937</v>
      </c>
      <c r="DA145" s="63" t="s">
        <v>4561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3.2683583719000597E-2</v>
      </c>
      <c r="D146" s="123">
        <f t="shared" si="53"/>
        <v>3.7918327003749433E-2</v>
      </c>
      <c r="E146" s="123">
        <f t="shared" si="53"/>
        <v>7.0936584684433743E-2</v>
      </c>
      <c r="F146" s="123">
        <f t="shared" si="53"/>
        <v>4.5977370459967665E-2</v>
      </c>
      <c r="G146" s="123">
        <f t="shared" si="53"/>
        <v>5.2134249907445578E-2</v>
      </c>
      <c r="H146" s="123">
        <f t="shared" si="53"/>
        <v>6.6873933856349238E-2</v>
      </c>
      <c r="I146" s="123">
        <f t="shared" si="53"/>
        <v>6.9425452040598259E-2</v>
      </c>
      <c r="J146" s="123">
        <f t="shared" si="53"/>
        <v>6.3669496158314146E-2</v>
      </c>
      <c r="K146" s="123">
        <f t="shared" si="53"/>
        <v>6.7920207778718614E-2</v>
      </c>
      <c r="L146" s="123">
        <f t="shared" si="53"/>
        <v>7.6467513859553721E-2</v>
      </c>
      <c r="M146" s="123">
        <f t="shared" si="53"/>
        <v>7.2248556188867177E-2</v>
      </c>
      <c r="N146" s="123">
        <f t="shared" si="53"/>
        <v>8.2458931851436684E-2</v>
      </c>
      <c r="O146" s="123">
        <f t="shared" si="53"/>
        <v>0.10175031539904994</v>
      </c>
      <c r="P146" s="123">
        <f t="shared" si="53"/>
        <v>4.8606123243788144E-2</v>
      </c>
      <c r="Q146" s="123">
        <f t="shared" si="53"/>
        <v>8.9431996323376645E-2</v>
      </c>
      <c r="R146" s="123">
        <f t="shared" si="53"/>
        <v>6.5779853954594347E-2</v>
      </c>
      <c r="S146" s="123">
        <f t="shared" si="53"/>
        <v>8.6534170822870876E-2</v>
      </c>
      <c r="T146" s="123">
        <f t="shared" si="53"/>
        <v>8.1693585164144572E-2</v>
      </c>
      <c r="U146" s="123">
        <f t="shared" si="53"/>
        <v>9.2832830971242605E-2</v>
      </c>
      <c r="V146" s="123">
        <f t="shared" si="53"/>
        <v>9.1085777857206451E-2</v>
      </c>
      <c r="W146" s="123">
        <f t="shared" si="53"/>
        <v>6.9500141199275792E-2</v>
      </c>
      <c r="DA146" s="130" t="s">
        <v>4562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3.2683583719000597E-2</v>
      </c>
      <c r="D147" s="99">
        <f>RES_hhdet_in_fech!D147/RES_summary!D$21</f>
        <v>3.7918327003749433E-2</v>
      </c>
      <c r="E147" s="99">
        <f>RES_hhdet_in_fech!E147/RES_summary!E$21</f>
        <v>7.0936584684433743E-2</v>
      </c>
      <c r="F147" s="99">
        <f>RES_hhdet_in_fech!F147/RES_summary!F$21</f>
        <v>4.5977370459967665E-2</v>
      </c>
      <c r="G147" s="99">
        <f>RES_hhdet_in_fech!G147/RES_summary!G$21</f>
        <v>5.2134249907445578E-2</v>
      </c>
      <c r="H147" s="99">
        <f>RES_hhdet_in_fech!H147/RES_summary!H$21</f>
        <v>6.6873933856349238E-2</v>
      </c>
      <c r="I147" s="99">
        <f>RES_hhdet_in_fech!I147/RES_summary!I$21</f>
        <v>6.9425452040598259E-2</v>
      </c>
      <c r="J147" s="99">
        <f>RES_hhdet_in_fech!J147/RES_summary!J$21</f>
        <v>6.3669496158314146E-2</v>
      </c>
      <c r="K147" s="99">
        <f>RES_hhdet_in_fech!K147/RES_summary!K$21</f>
        <v>6.7920207778718614E-2</v>
      </c>
      <c r="L147" s="99">
        <f>RES_hhdet_in_fech!L147/RES_summary!L$21</f>
        <v>7.6467513859553721E-2</v>
      </c>
      <c r="M147" s="99">
        <f>RES_hhdet_in_fech!M147/RES_summary!M$21</f>
        <v>7.2248556188867177E-2</v>
      </c>
      <c r="N147" s="99">
        <f>RES_hhdet_in_fech!N147/RES_summary!N$21</f>
        <v>8.2458931851436684E-2</v>
      </c>
      <c r="O147" s="99">
        <f>RES_hhdet_in_fech!O147/RES_summary!O$21</f>
        <v>0.10175031539904994</v>
      </c>
      <c r="P147" s="99">
        <f>RES_hhdet_in_fech!P147/RES_summary!P$21</f>
        <v>4.8606123243788144E-2</v>
      </c>
      <c r="Q147" s="99">
        <f>RES_hhdet_in_fech!Q147/RES_summary!Q$21</f>
        <v>8.9431996323376645E-2</v>
      </c>
      <c r="R147" s="99">
        <f>RES_hhdet_in_fech!R147/RES_summary!R$21</f>
        <v>6.5779853954594347E-2</v>
      </c>
      <c r="S147" s="99">
        <f>RES_hhdet_in_fech!S147/RES_summary!S$21</f>
        <v>8.6534170822870876E-2</v>
      </c>
      <c r="T147" s="99">
        <f>RES_hhdet_in_fech!T147/RES_summary!T$21</f>
        <v>8.1693585164144572E-2</v>
      </c>
      <c r="U147" s="99">
        <f>RES_hhdet_in_fech!U147/RES_summary!U$21</f>
        <v>9.2832830971242605E-2</v>
      </c>
      <c r="V147" s="99">
        <f>RES_hhdet_in_fech!V147/RES_summary!V$21</f>
        <v>9.1085777857206451E-2</v>
      </c>
      <c r="W147" s="99">
        <f>RES_hhdet_in_fech!W147/RES_summary!W$21</f>
        <v>6.9500141199275792E-2</v>
      </c>
      <c r="DA147" s="63" t="s">
        <v>4563</v>
      </c>
    </row>
    <row r="148" spans="1:105" ht="12" customHeight="1" x14ac:dyDescent="0.25">
      <c r="A148" s="121" t="s">
        <v>55</v>
      </c>
      <c r="B148" s="122"/>
      <c r="C148" s="123">
        <v>22.470838733963827</v>
      </c>
      <c r="D148" s="123">
        <v>25.684822487389599</v>
      </c>
      <c r="E148" s="123">
        <v>21.901551860356495</v>
      </c>
      <c r="F148" s="123">
        <v>22.965957440189428</v>
      </c>
      <c r="G148" s="123">
        <v>22.316053315251395</v>
      </c>
      <c r="H148" s="123">
        <v>22.268515287601605</v>
      </c>
      <c r="I148" s="123">
        <v>24.173726213505017</v>
      </c>
      <c r="J148" s="123">
        <v>24.734481985623766</v>
      </c>
      <c r="K148" s="123">
        <v>24.789649432049305</v>
      </c>
      <c r="L148" s="123">
        <v>24.563511005512702</v>
      </c>
      <c r="M148" s="123">
        <v>26.264963674574769</v>
      </c>
      <c r="N148" s="123">
        <v>28.455991203818662</v>
      </c>
      <c r="O148" s="123">
        <v>24.494860512658754</v>
      </c>
      <c r="P148" s="123">
        <v>27.541728934362805</v>
      </c>
      <c r="Q148" s="123">
        <v>32.993386460885475</v>
      </c>
      <c r="R148" s="123">
        <v>25.855047753665598</v>
      </c>
      <c r="S148" s="123">
        <v>23.175570307593979</v>
      </c>
      <c r="T148" s="123">
        <v>22.003997967498229</v>
      </c>
      <c r="U148" s="123">
        <v>26.263671163277362</v>
      </c>
      <c r="V148" s="123">
        <v>25.13572203983491</v>
      </c>
      <c r="W148" s="123">
        <v>20.194552696954116</v>
      </c>
      <c r="DA148" s="130" t="s">
        <v>4564</v>
      </c>
    </row>
    <row r="149" spans="1:105" ht="12" customHeight="1" x14ac:dyDescent="0.25">
      <c r="A149" s="97" t="s">
        <v>124</v>
      </c>
      <c r="B149" s="98"/>
      <c r="C149" s="99">
        <v>24.818853021734146</v>
      </c>
      <c r="D149" s="99">
        <v>29.411275016861666</v>
      </c>
      <c r="E149" s="99">
        <v>23.365751367090887</v>
      </c>
      <c r="F149" s="99">
        <v>24.766866517456524</v>
      </c>
      <c r="G149" s="99">
        <v>30.095286889968929</v>
      </c>
      <c r="H149" s="99">
        <v>27.018344361104464</v>
      </c>
      <c r="I149" s="99">
        <v>30.189624518372181</v>
      </c>
      <c r="J149" s="99">
        <v>34.69752605331972</v>
      </c>
      <c r="K149" s="99">
        <v>27.848939141282429</v>
      </c>
      <c r="L149" s="99">
        <v>26.962241442892189</v>
      </c>
      <c r="M149" s="99">
        <v>31.772956628439964</v>
      </c>
      <c r="N149" s="99">
        <v>33.426712309505518</v>
      </c>
      <c r="O149" s="99">
        <v>26.849160857982643</v>
      </c>
      <c r="P149" s="99">
        <v>31.519121394792428</v>
      </c>
      <c r="Q149" s="99">
        <v>38.431765219710215</v>
      </c>
      <c r="R149" s="99">
        <v>26.116792784966815</v>
      </c>
      <c r="S149" s="99">
        <v>25.033599357168978</v>
      </c>
      <c r="T149" s="99">
        <v>22.522539940125714</v>
      </c>
      <c r="U149" s="99">
        <v>26.550949201104753</v>
      </c>
      <c r="V149" s="99">
        <v>24.798980123563584</v>
      </c>
      <c r="W149" s="99">
        <v>22.241437495679836</v>
      </c>
      <c r="DA149" s="63" t="s">
        <v>4565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17.868133414837573</v>
      </c>
      <c r="F150" s="99">
        <v>18.962029675765063</v>
      </c>
      <c r="G150" s="99">
        <v>23.114599699627355</v>
      </c>
      <c r="H150" s="99">
        <v>20.158491304712978</v>
      </c>
      <c r="I150" s="99">
        <v>22.773402465920874</v>
      </c>
      <c r="J150" s="99">
        <v>26.622465667808207</v>
      </c>
      <c r="K150" s="99">
        <v>0</v>
      </c>
      <c r="L150" s="99">
        <v>0</v>
      </c>
      <c r="M150" s="99">
        <v>0</v>
      </c>
      <c r="N150" s="99">
        <v>26.240012674104616</v>
      </c>
      <c r="O150" s="99">
        <v>21.084574102084499</v>
      </c>
      <c r="P150" s="99">
        <v>25.472280788974199</v>
      </c>
      <c r="Q150" s="99">
        <v>31.195428644564519</v>
      </c>
      <c r="R150" s="99">
        <v>0</v>
      </c>
      <c r="S150" s="99">
        <v>0</v>
      </c>
      <c r="T150" s="99">
        <v>19.349631166664846</v>
      </c>
      <c r="U150" s="99">
        <v>23.121097736736345</v>
      </c>
      <c r="V150" s="99">
        <v>21.820569295952492</v>
      </c>
      <c r="W150" s="99">
        <v>19.769106159024613</v>
      </c>
      <c r="DA150" s="63" t="s">
        <v>4566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8.6469380358995362</v>
      </c>
      <c r="F151" s="102">
        <v>9.1418003243439774</v>
      </c>
      <c r="G151" s="102">
        <v>11.17533531461698</v>
      </c>
      <c r="H151" s="102">
        <v>8.31392596404892</v>
      </c>
      <c r="I151" s="102">
        <v>9.8186827751307799</v>
      </c>
      <c r="J151" s="102">
        <v>12.312045730684613</v>
      </c>
      <c r="K151" s="102">
        <v>0</v>
      </c>
      <c r="L151" s="102">
        <v>0</v>
      </c>
      <c r="M151" s="102">
        <v>0</v>
      </c>
      <c r="N151" s="102">
        <v>11.414284367428195</v>
      </c>
      <c r="O151" s="102">
        <v>7.7872233671410394</v>
      </c>
      <c r="P151" s="102">
        <v>9.3538375521365467</v>
      </c>
      <c r="Q151" s="102">
        <v>8.973653580069449</v>
      </c>
      <c r="R151" s="102">
        <v>0</v>
      </c>
      <c r="S151" s="102">
        <v>0</v>
      </c>
      <c r="T151" s="102">
        <v>6.4648108952905154</v>
      </c>
      <c r="U151" s="102">
        <v>7.7743955038276562</v>
      </c>
      <c r="V151" s="102">
        <v>7.4373650556722852</v>
      </c>
      <c r="W151" s="102">
        <v>7.1537621412218577</v>
      </c>
      <c r="DA151" s="131" t="s">
        <v>4567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9.2211953789380381</v>
      </c>
      <c r="F152" s="105">
        <v>9.8202293514210837</v>
      </c>
      <c r="G152" s="105">
        <v>11.939264385010373</v>
      </c>
      <c r="H152" s="105">
        <v>11.844565340664055</v>
      </c>
      <c r="I152" s="105">
        <v>12.954719690790096</v>
      </c>
      <c r="J152" s="105">
        <v>14.310419937123598</v>
      </c>
      <c r="K152" s="105">
        <v>0</v>
      </c>
      <c r="L152" s="105">
        <v>0</v>
      </c>
      <c r="M152" s="105">
        <v>0</v>
      </c>
      <c r="N152" s="105">
        <v>14.825728306676419</v>
      </c>
      <c r="O152" s="105">
        <v>13.297350734943455</v>
      </c>
      <c r="P152" s="105">
        <v>16.118443236837653</v>
      </c>
      <c r="Q152" s="105">
        <v>22.22177506449507</v>
      </c>
      <c r="R152" s="105">
        <v>0</v>
      </c>
      <c r="S152" s="105">
        <v>0</v>
      </c>
      <c r="T152" s="105">
        <v>12.884820271374331</v>
      </c>
      <c r="U152" s="105">
        <v>15.34670223290869</v>
      </c>
      <c r="V152" s="105">
        <v>14.383204240280204</v>
      </c>
      <c r="W152" s="105">
        <v>12.615344017802757</v>
      </c>
      <c r="DA152" s="132" t="s">
        <v>4568</v>
      </c>
    </row>
    <row r="153" spans="1:105" ht="12" customHeight="1" x14ac:dyDescent="0.25">
      <c r="A153" s="106" t="s">
        <v>122</v>
      </c>
      <c r="B153" s="101"/>
      <c r="C153" s="102">
        <v>23.643344272808665</v>
      </c>
      <c r="D153" s="102">
        <v>26.863944424409652</v>
      </c>
      <c r="E153" s="102">
        <v>23.354648890014715</v>
      </c>
      <c r="F153" s="102">
        <v>24.861835205577378</v>
      </c>
      <c r="G153" s="102">
        <v>24.385306976535098</v>
      </c>
      <c r="H153" s="102">
        <v>24.399379963352665</v>
      </c>
      <c r="I153" s="102">
        <v>25.745286559973039</v>
      </c>
      <c r="J153" s="102">
        <v>27.025344022140601</v>
      </c>
      <c r="K153" s="102">
        <v>29.612846577610927</v>
      </c>
      <c r="L153" s="102">
        <v>26.770304343025806</v>
      </c>
      <c r="M153" s="102">
        <v>28.699296609163607</v>
      </c>
      <c r="N153" s="102">
        <v>31.161562530550196</v>
      </c>
      <c r="O153" s="102">
        <v>27.017450765473239</v>
      </c>
      <c r="P153" s="102">
        <v>29.787435731026189</v>
      </c>
      <c r="Q153" s="102">
        <v>35.975507535902381</v>
      </c>
      <c r="R153" s="102">
        <v>28.510192496113806</v>
      </c>
      <c r="S153" s="102">
        <v>25.640626822670416</v>
      </c>
      <c r="T153" s="102">
        <v>23.584990411394575</v>
      </c>
      <c r="U153" s="102">
        <v>28.348907204092114</v>
      </c>
      <c r="V153" s="102">
        <v>26.971565444558774</v>
      </c>
      <c r="W153" s="102">
        <v>21.505704146847673</v>
      </c>
      <c r="DA153" s="131" t="s">
        <v>4569</v>
      </c>
    </row>
    <row r="154" spans="1:105" ht="12" customHeight="1" x14ac:dyDescent="0.25">
      <c r="A154" s="107" t="s">
        <v>121</v>
      </c>
      <c r="B154" s="104"/>
      <c r="C154" s="105">
        <v>19.181565908700435</v>
      </c>
      <c r="D154" s="105">
        <v>21.820967992620165</v>
      </c>
      <c r="E154" s="105">
        <v>18.969101096382694</v>
      </c>
      <c r="F154" s="105">
        <v>20.211091343564121</v>
      </c>
      <c r="G154" s="105">
        <v>19.851582628399541</v>
      </c>
      <c r="H154" s="105">
        <v>19.43275710267978</v>
      </c>
      <c r="I154" s="105">
        <v>20.648811886662674</v>
      </c>
      <c r="J154" s="105">
        <v>21.927247307788466</v>
      </c>
      <c r="K154" s="105">
        <v>24.146421358254528</v>
      </c>
      <c r="L154" s="105">
        <v>21.525913831059505</v>
      </c>
      <c r="M154" s="105">
        <v>23.376053613063153</v>
      </c>
      <c r="N154" s="105">
        <v>25.450337540715584</v>
      </c>
      <c r="O154" s="105">
        <v>21.866691435337874</v>
      </c>
      <c r="P154" s="105">
        <v>24.357211253467931</v>
      </c>
      <c r="Q154" s="105">
        <v>29.125980740153469</v>
      </c>
      <c r="R154" s="105">
        <v>23.120182431439126</v>
      </c>
      <c r="S154" s="105">
        <v>21.224572645719782</v>
      </c>
      <c r="T154" s="105">
        <v>19.84807337623759</v>
      </c>
      <c r="U154" s="105">
        <v>24.065931689301333</v>
      </c>
      <c r="V154" s="105">
        <v>23.070364340452272</v>
      </c>
      <c r="W154" s="105">
        <v>18.533194396427856</v>
      </c>
      <c r="DA154" s="132" t="s">
        <v>4570</v>
      </c>
    </row>
    <row r="155" spans="1:105" ht="12" customHeight="1" x14ac:dyDescent="0.25">
      <c r="A155" s="108" t="s">
        <v>53</v>
      </c>
      <c r="B155" s="98"/>
      <c r="C155" s="99">
        <v>8.8153006505999727</v>
      </c>
      <c r="D155" s="99">
        <v>10.045793439599093</v>
      </c>
      <c r="E155" s="99">
        <v>8.6606981471968076</v>
      </c>
      <c r="F155" s="99">
        <v>9.2043737758345952</v>
      </c>
      <c r="G155" s="99">
        <v>9.038924585065784</v>
      </c>
      <c r="H155" s="99">
        <v>7.5214775687383568</v>
      </c>
      <c r="I155" s="99">
        <v>8.3660083993578311</v>
      </c>
      <c r="J155" s="99">
        <v>9.5486564339578912</v>
      </c>
      <c r="K155" s="99">
        <v>10.725468918630325</v>
      </c>
      <c r="L155" s="99">
        <v>8.5471020104455739</v>
      </c>
      <c r="M155" s="99">
        <v>9.9832702346871152</v>
      </c>
      <c r="N155" s="99">
        <v>10.669380043322645</v>
      </c>
      <c r="O155" s="99">
        <v>7.936847450910566</v>
      </c>
      <c r="P155" s="99">
        <v>8.8396276933193718</v>
      </c>
      <c r="Q155" s="99">
        <v>8.4128474955009089</v>
      </c>
      <c r="R155" s="99">
        <v>6.0232795101219203</v>
      </c>
      <c r="S155" s="99">
        <v>6.4185455921406636</v>
      </c>
      <c r="T155" s="99">
        <v>6.7929875677248788</v>
      </c>
      <c r="U155" s="99">
        <v>8.4368180309073395</v>
      </c>
      <c r="V155" s="99">
        <v>8.2648448016049159</v>
      </c>
      <c r="W155" s="99">
        <v>6.9111428822938263</v>
      </c>
      <c r="DA155" s="63" t="s">
        <v>4571</v>
      </c>
    </row>
    <row r="156" spans="1:105" ht="12" customHeight="1" x14ac:dyDescent="0.25">
      <c r="A156" s="108" t="s">
        <v>52</v>
      </c>
      <c r="B156" s="98"/>
      <c r="C156" s="99">
        <v>10.366265258100462</v>
      </c>
      <c r="D156" s="99">
        <v>11.775174553021076</v>
      </c>
      <c r="E156" s="99">
        <v>10.308402949185883</v>
      </c>
      <c r="F156" s="99">
        <v>11.006717567729527</v>
      </c>
      <c r="G156" s="99">
        <v>10.812658043333755</v>
      </c>
      <c r="H156" s="99">
        <v>11.911279533941419</v>
      </c>
      <c r="I156" s="99">
        <v>12.282803487304841</v>
      </c>
      <c r="J156" s="99">
        <v>12.378590873830577</v>
      </c>
      <c r="K156" s="99">
        <v>13.420952439624207</v>
      </c>
      <c r="L156" s="99">
        <v>12.978811820613931</v>
      </c>
      <c r="M156" s="99">
        <v>13.392783378376041</v>
      </c>
      <c r="N156" s="99">
        <v>14.780957497392938</v>
      </c>
      <c r="O156" s="99">
        <v>13.929843984427309</v>
      </c>
      <c r="P156" s="99">
        <v>15.517583560148557</v>
      </c>
      <c r="Q156" s="99">
        <v>20.713133244652568</v>
      </c>
      <c r="R156" s="99">
        <v>17.096902921317202</v>
      </c>
      <c r="S156" s="99">
        <v>14.806027053579122</v>
      </c>
      <c r="T156" s="99">
        <v>13.055085808512708</v>
      </c>
      <c r="U156" s="99">
        <v>15.629113658393992</v>
      </c>
      <c r="V156" s="99">
        <v>14.805519538847356</v>
      </c>
      <c r="W156" s="99">
        <v>11.622051514134029</v>
      </c>
      <c r="DA156" s="63" t="s">
        <v>4572</v>
      </c>
    </row>
    <row r="157" spans="1:105" ht="12" customHeight="1" x14ac:dyDescent="0.25">
      <c r="A157" s="121" t="s">
        <v>54</v>
      </c>
      <c r="B157" s="122"/>
      <c r="C157" s="123">
        <v>3.613583937121212</v>
      </c>
      <c r="D157" s="123">
        <v>4.1390535039741181</v>
      </c>
      <c r="E157" s="123">
        <v>3.5550366598796588</v>
      </c>
      <c r="F157" s="123">
        <v>4.013094702870645</v>
      </c>
      <c r="G157" s="123">
        <v>3.4387023628886753</v>
      </c>
      <c r="H157" s="123">
        <v>3.8408412757733927</v>
      </c>
      <c r="I157" s="123">
        <v>3.5169286602244703</v>
      </c>
      <c r="J157" s="123">
        <v>4.0103990726331888</v>
      </c>
      <c r="K157" s="123">
        <v>5.0862057363245414</v>
      </c>
      <c r="L157" s="123">
        <v>4.5449721176770144</v>
      </c>
      <c r="M157" s="123">
        <v>4.9378555056607718</v>
      </c>
      <c r="N157" s="123">
        <v>5.3734291867950157</v>
      </c>
      <c r="O157" s="123">
        <v>4.537898620057323</v>
      </c>
      <c r="P157" s="123">
        <v>5.3554050301820251</v>
      </c>
      <c r="Q157" s="123">
        <v>6.288948530893065</v>
      </c>
      <c r="R157" s="123">
        <v>5.1141405760517902</v>
      </c>
      <c r="S157" s="123">
        <v>4.738470117929185</v>
      </c>
      <c r="T157" s="123">
        <v>4.4832667035146549</v>
      </c>
      <c r="U157" s="123">
        <v>5.3546196446163128</v>
      </c>
      <c r="V157" s="123">
        <v>5.0928269231472729</v>
      </c>
      <c r="W157" s="123">
        <v>4.061981806092839</v>
      </c>
      <c r="DA157" s="130" t="s">
        <v>4573</v>
      </c>
    </row>
    <row r="158" spans="1:105" ht="12" customHeight="1" x14ac:dyDescent="0.25">
      <c r="A158" s="97" t="s">
        <v>50</v>
      </c>
      <c r="B158" s="98"/>
      <c r="C158" s="99">
        <v>4.5365618626398492</v>
      </c>
      <c r="D158" s="99">
        <v>5.2395296091703418</v>
      </c>
      <c r="E158" s="99">
        <v>4.3249115371732412</v>
      </c>
      <c r="F158" s="99">
        <v>4.9901467384320704</v>
      </c>
      <c r="G158" s="99">
        <v>4.4158706658739444</v>
      </c>
      <c r="H158" s="99">
        <v>4.8524608794701924</v>
      </c>
      <c r="I158" s="99">
        <v>4.4485531468172912</v>
      </c>
      <c r="J158" s="99">
        <v>5.020121488405743</v>
      </c>
      <c r="K158" s="99">
        <v>6.5501992229769161</v>
      </c>
      <c r="L158" s="99">
        <v>6.2352724631761163</v>
      </c>
      <c r="M158" s="99">
        <v>6.3702787302775485</v>
      </c>
      <c r="N158" s="99">
        <v>5.752366546075411</v>
      </c>
      <c r="O158" s="99">
        <v>5.0037038609461701</v>
      </c>
      <c r="P158" s="99">
        <v>6.3777859716237044</v>
      </c>
      <c r="Q158" s="99">
        <v>8.6787006715286736</v>
      </c>
      <c r="R158" s="99">
        <v>7.3664343363696059</v>
      </c>
      <c r="S158" s="99">
        <v>6.6385555202172455</v>
      </c>
      <c r="T158" s="99">
        <v>5.9845599509781504</v>
      </c>
      <c r="U158" s="99">
        <v>7.2427102313743807</v>
      </c>
      <c r="V158" s="99">
        <v>6.8576217859217916</v>
      </c>
      <c r="W158" s="99">
        <v>6.102443853656105</v>
      </c>
      <c r="DA158" s="63" t="s">
        <v>4574</v>
      </c>
    </row>
    <row r="159" spans="1:105" ht="12" customHeight="1" x14ac:dyDescent="0.25">
      <c r="A159" s="109" t="s">
        <v>120</v>
      </c>
      <c r="B159" s="33"/>
      <c r="C159" s="110">
        <v>3.608606282023628</v>
      </c>
      <c r="D159" s="110">
        <v>4.1344413721492215</v>
      </c>
      <c r="E159" s="110">
        <v>3.5515323808023274</v>
      </c>
      <c r="F159" s="110">
        <v>4.0073852288839955</v>
      </c>
      <c r="G159" s="110">
        <v>3.4326814407025172</v>
      </c>
      <c r="H159" s="110">
        <v>3.835686021030916</v>
      </c>
      <c r="I159" s="110">
        <v>3.5136447344311668</v>
      </c>
      <c r="J159" s="110">
        <v>4.0078531260477801</v>
      </c>
      <c r="K159" s="110">
        <v>5.0822443421841879</v>
      </c>
      <c r="L159" s="110">
        <v>4.5420279846998781</v>
      </c>
      <c r="M159" s="110">
        <v>4.9368547442090147</v>
      </c>
      <c r="N159" s="110">
        <v>5.3731065953994879</v>
      </c>
      <c r="O159" s="110">
        <v>4.5368048381829764</v>
      </c>
      <c r="P159" s="110">
        <v>5.3518613462410691</v>
      </c>
      <c r="Q159" s="110">
        <v>6.278094478865782</v>
      </c>
      <c r="R159" s="110">
        <v>5.1065718492307717</v>
      </c>
      <c r="S159" s="110">
        <v>4.7342575598611019</v>
      </c>
      <c r="T159" s="110">
        <v>4.481699284789733</v>
      </c>
      <c r="U159" s="110">
        <v>5.3518344394433397</v>
      </c>
      <c r="V159" s="110">
        <v>5.0889445723729336</v>
      </c>
      <c r="W159" s="110">
        <v>4.0538649429273592</v>
      </c>
      <c r="DA159" s="60" t="s">
        <v>4575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159.29193964353803</v>
      </c>
      <c r="D161" s="118">
        <f t="shared" si="54"/>
        <v>155.56663808149582</v>
      </c>
      <c r="E161" s="118">
        <f t="shared" si="54"/>
        <v>150.74364147072481</v>
      </c>
      <c r="F161" s="118">
        <f t="shared" si="54"/>
        <v>144.90539944500946</v>
      </c>
      <c r="G161" s="118">
        <f t="shared" si="54"/>
        <v>138.51187366234396</v>
      </c>
      <c r="H161" s="118">
        <f t="shared" si="54"/>
        <v>133.47872895819782</v>
      </c>
      <c r="I161" s="118">
        <f t="shared" si="54"/>
        <v>137.05675642957149</v>
      </c>
      <c r="J161" s="118">
        <f t="shared" si="54"/>
        <v>136.99516975750251</v>
      </c>
      <c r="K161" s="118">
        <f t="shared" si="54"/>
        <v>135.23458438785764</v>
      </c>
      <c r="L161" s="118">
        <f t="shared" si="54"/>
        <v>142.60274859387746</v>
      </c>
      <c r="M161" s="118">
        <f t="shared" si="54"/>
        <v>140.64458538973381</v>
      </c>
      <c r="N161" s="118">
        <f t="shared" si="54"/>
        <v>141.06937969693928</v>
      </c>
      <c r="O161" s="118">
        <f t="shared" si="54"/>
        <v>137.68949341956463</v>
      </c>
      <c r="P161" s="118">
        <f t="shared" si="54"/>
        <v>117.05980015726523</v>
      </c>
      <c r="Q161" s="118">
        <f t="shared" si="54"/>
        <v>132.29353830478937</v>
      </c>
      <c r="R161" s="118">
        <f t="shared" ref="R161:V161" si="55">R162+R164+R166+R175</f>
        <v>127.68027349104861</v>
      </c>
      <c r="S161" s="118">
        <f t="shared" si="55"/>
        <v>116.81530719001449</v>
      </c>
      <c r="T161" s="118">
        <f t="shared" si="55"/>
        <v>104.07447471355229</v>
      </c>
      <c r="U161" s="118">
        <f t="shared" si="55"/>
        <v>108.51146580531736</v>
      </c>
      <c r="V161" s="118">
        <f t="shared" si="55"/>
        <v>115.98447312919042</v>
      </c>
      <c r="W161" s="118">
        <f t="shared" ref="W161" si="56">W162+W164+W166+W175</f>
        <v>98.262701077536448</v>
      </c>
      <c r="DA161" s="129" t="s">
        <v>4576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133.17429092129009</v>
      </c>
      <c r="D162" s="123">
        <f t="shared" si="57"/>
        <v>125.70480374852175</v>
      </c>
      <c r="E162" s="123">
        <f t="shared" si="57"/>
        <v>125.2171652540295</v>
      </c>
      <c r="F162" s="123">
        <f t="shared" si="57"/>
        <v>117.88056328170252</v>
      </c>
      <c r="G162" s="123">
        <f t="shared" si="57"/>
        <v>112.68564469835152</v>
      </c>
      <c r="H162" s="123">
        <f t="shared" si="57"/>
        <v>107.30379335623881</v>
      </c>
      <c r="I162" s="123">
        <f t="shared" si="57"/>
        <v>109.29840432954016</v>
      </c>
      <c r="J162" s="123">
        <f t="shared" si="57"/>
        <v>108.18740471368375</v>
      </c>
      <c r="K162" s="123">
        <f t="shared" si="57"/>
        <v>105.30935190111219</v>
      </c>
      <c r="L162" s="123">
        <f t="shared" si="57"/>
        <v>113.42172201144824</v>
      </c>
      <c r="M162" s="123">
        <f t="shared" si="57"/>
        <v>109.37607640422287</v>
      </c>
      <c r="N162" s="123">
        <f t="shared" si="57"/>
        <v>107.19373521700982</v>
      </c>
      <c r="O162" s="123">
        <f t="shared" si="57"/>
        <v>108.57379315467207</v>
      </c>
      <c r="P162" s="123">
        <f t="shared" si="57"/>
        <v>84.139803850149306</v>
      </c>
      <c r="Q162" s="123">
        <f t="shared" si="57"/>
        <v>92.966087947845722</v>
      </c>
      <c r="R162" s="123">
        <f t="shared" si="57"/>
        <v>96.665340014253715</v>
      </c>
      <c r="S162" s="123">
        <f t="shared" si="57"/>
        <v>88.816127265305326</v>
      </c>
      <c r="T162" s="123">
        <f t="shared" si="57"/>
        <v>77.524321127057249</v>
      </c>
      <c r="U162" s="123">
        <f t="shared" si="57"/>
        <v>76.801543356833307</v>
      </c>
      <c r="V162" s="123">
        <f t="shared" si="57"/>
        <v>85.666696794644906</v>
      </c>
      <c r="W162" s="123">
        <f t="shared" si="57"/>
        <v>73.937320169718731</v>
      </c>
      <c r="DA162" s="130" t="s">
        <v>4577</v>
      </c>
    </row>
    <row r="163" spans="1:105" ht="12" customHeight="1" x14ac:dyDescent="0.25">
      <c r="A163" s="97" t="s">
        <v>53</v>
      </c>
      <c r="B163" s="33"/>
      <c r="C163" s="110">
        <v>133.17429092129009</v>
      </c>
      <c r="D163" s="110">
        <v>125.70480374852175</v>
      </c>
      <c r="E163" s="110">
        <v>125.2171652540295</v>
      </c>
      <c r="F163" s="110">
        <v>117.88056328170252</v>
      </c>
      <c r="G163" s="110">
        <v>112.68564469835152</v>
      </c>
      <c r="H163" s="110">
        <v>107.30379335623881</v>
      </c>
      <c r="I163" s="110">
        <v>109.29840432954016</v>
      </c>
      <c r="J163" s="110">
        <v>108.18740471368375</v>
      </c>
      <c r="K163" s="110">
        <v>105.30935190111219</v>
      </c>
      <c r="L163" s="110">
        <v>113.42172201144824</v>
      </c>
      <c r="M163" s="110">
        <v>109.37607640422287</v>
      </c>
      <c r="N163" s="110">
        <v>107.19373521700982</v>
      </c>
      <c r="O163" s="110">
        <v>108.57379315467207</v>
      </c>
      <c r="P163" s="110">
        <v>84.139803850149306</v>
      </c>
      <c r="Q163" s="110">
        <v>92.966087947845722</v>
      </c>
      <c r="R163" s="110">
        <v>96.665340014253715</v>
      </c>
      <c r="S163" s="110">
        <v>88.816127265305326</v>
      </c>
      <c r="T163" s="110">
        <v>77.524321127057249</v>
      </c>
      <c r="U163" s="110">
        <v>76.801543356833307</v>
      </c>
      <c r="V163" s="110">
        <v>85.666696794644906</v>
      </c>
      <c r="W163" s="110">
        <v>73.937320169718731</v>
      </c>
      <c r="DA163" s="60" t="s">
        <v>4578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3.2663754537581649E-2</v>
      </c>
      <c r="D164" s="123">
        <f t="shared" si="58"/>
        <v>3.7888861760935547E-2</v>
      </c>
      <c r="E164" s="123">
        <f t="shared" si="58"/>
        <v>6.9599416060375036E-2</v>
      </c>
      <c r="F164" s="123">
        <f t="shared" si="58"/>
        <v>4.5372128381301544E-2</v>
      </c>
      <c r="G164" s="123">
        <f t="shared" si="58"/>
        <v>5.0688859032216552E-2</v>
      </c>
      <c r="H164" s="123">
        <f t="shared" si="58"/>
        <v>6.5555832305609921E-2</v>
      </c>
      <c r="I164" s="123">
        <f t="shared" si="58"/>
        <v>6.8358703404677701E-2</v>
      </c>
      <c r="J164" s="123">
        <f t="shared" si="58"/>
        <v>6.2821540882115764E-2</v>
      </c>
      <c r="K164" s="123">
        <f t="shared" si="58"/>
        <v>4.9653885982571984E-2</v>
      </c>
      <c r="L164" s="123">
        <f t="shared" si="58"/>
        <v>7.2245634561884459E-2</v>
      </c>
      <c r="M164" s="123">
        <f t="shared" si="58"/>
        <v>6.6951309573813331E-2</v>
      </c>
      <c r="N164" s="123">
        <f t="shared" si="58"/>
        <v>4.6575119622789214E-2</v>
      </c>
      <c r="O164" s="123">
        <f t="shared" si="58"/>
        <v>8.248802891476828E-2</v>
      </c>
      <c r="P164" s="123">
        <f t="shared" si="58"/>
        <v>2.4414348642693096E-2</v>
      </c>
      <c r="Q164" s="123">
        <f t="shared" si="58"/>
        <v>4.483944341214801E-2</v>
      </c>
      <c r="R164" s="123">
        <f t="shared" si="58"/>
        <v>4.571970741004782E-2</v>
      </c>
      <c r="S164" s="123">
        <f t="shared" si="58"/>
        <v>8.5372126881201715E-2</v>
      </c>
      <c r="T164" s="123">
        <f t="shared" si="58"/>
        <v>6.2787967528310729E-2</v>
      </c>
      <c r="U164" s="123">
        <f t="shared" si="58"/>
        <v>9.1495928132999935E-2</v>
      </c>
      <c r="V164" s="123">
        <f t="shared" si="58"/>
        <v>8.9222715094526325E-2</v>
      </c>
      <c r="W164" s="123">
        <f t="shared" si="58"/>
        <v>6.8713788959412908E-2</v>
      </c>
      <c r="DA164" s="130" t="s">
        <v>4579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3.2663754537581649E-2</v>
      </c>
      <c r="D165" s="99">
        <f>RES_hhdet_in_fech!D165/RES_summary!D$21</f>
        <v>3.7888861760935547E-2</v>
      </c>
      <c r="E165" s="99">
        <f>RES_hhdet_in_fech!E165/RES_summary!E$21</f>
        <v>6.9599416060375036E-2</v>
      </c>
      <c r="F165" s="99">
        <f>RES_hhdet_in_fech!F165/RES_summary!F$21</f>
        <v>4.5372128381301544E-2</v>
      </c>
      <c r="G165" s="99">
        <f>RES_hhdet_in_fech!G165/RES_summary!G$21</f>
        <v>5.0688859032216552E-2</v>
      </c>
      <c r="H165" s="99">
        <f>RES_hhdet_in_fech!H165/RES_summary!H$21</f>
        <v>6.5555832305609921E-2</v>
      </c>
      <c r="I165" s="99">
        <f>RES_hhdet_in_fech!I165/RES_summary!I$21</f>
        <v>6.8358703404677701E-2</v>
      </c>
      <c r="J165" s="99">
        <f>RES_hhdet_in_fech!J165/RES_summary!J$21</f>
        <v>6.2821540882115764E-2</v>
      </c>
      <c r="K165" s="99">
        <f>RES_hhdet_in_fech!K165/RES_summary!K$21</f>
        <v>4.9653885982571984E-2</v>
      </c>
      <c r="L165" s="99">
        <f>RES_hhdet_in_fech!L165/RES_summary!L$21</f>
        <v>7.2245634561884459E-2</v>
      </c>
      <c r="M165" s="99">
        <f>RES_hhdet_in_fech!M165/RES_summary!M$21</f>
        <v>6.6951309573813331E-2</v>
      </c>
      <c r="N165" s="99">
        <f>RES_hhdet_in_fech!N165/RES_summary!N$21</f>
        <v>4.6575119622789214E-2</v>
      </c>
      <c r="O165" s="99">
        <f>RES_hhdet_in_fech!O165/RES_summary!O$21</f>
        <v>8.248802891476828E-2</v>
      </c>
      <c r="P165" s="99">
        <f>RES_hhdet_in_fech!P165/RES_summary!P$21</f>
        <v>2.4414348642693096E-2</v>
      </c>
      <c r="Q165" s="99">
        <f>RES_hhdet_in_fech!Q165/RES_summary!Q$21</f>
        <v>4.483944341214801E-2</v>
      </c>
      <c r="R165" s="99">
        <f>RES_hhdet_in_fech!R165/RES_summary!R$21</f>
        <v>4.571970741004782E-2</v>
      </c>
      <c r="S165" s="99">
        <f>RES_hhdet_in_fech!S165/RES_summary!S$21</f>
        <v>8.5372126881201715E-2</v>
      </c>
      <c r="T165" s="99">
        <f>RES_hhdet_in_fech!T165/RES_summary!T$21</f>
        <v>6.2787967528310729E-2</v>
      </c>
      <c r="U165" s="99">
        <f>RES_hhdet_in_fech!U165/RES_summary!U$21</f>
        <v>9.1495928132999935E-2</v>
      </c>
      <c r="V165" s="99">
        <f>RES_hhdet_in_fech!V165/RES_summary!V$21</f>
        <v>8.9222715094526325E-2</v>
      </c>
      <c r="W165" s="99">
        <f>RES_hhdet_in_fech!W165/RES_summary!W$21</f>
        <v>6.8713788959412908E-2</v>
      </c>
      <c r="DA165" s="63" t="s">
        <v>4580</v>
      </c>
    </row>
    <row r="166" spans="1:105" ht="12" customHeight="1" x14ac:dyDescent="0.25">
      <c r="A166" s="121" t="s">
        <v>55</v>
      </c>
      <c r="B166" s="122"/>
      <c r="C166" s="123">
        <v>22.471344828693269</v>
      </c>
      <c r="D166" s="123">
        <v>25.684825163298417</v>
      </c>
      <c r="E166" s="123">
        <v>21.901880463658646</v>
      </c>
      <c r="F166" s="123">
        <v>22.966565417488781</v>
      </c>
      <c r="G166" s="123">
        <v>22.338744901809296</v>
      </c>
      <c r="H166" s="123">
        <v>22.268656647412936</v>
      </c>
      <c r="I166" s="123">
        <v>24.173075746346051</v>
      </c>
      <c r="J166" s="123">
        <v>24.734498969881233</v>
      </c>
      <c r="K166" s="123">
        <v>24.789289719318948</v>
      </c>
      <c r="L166" s="123">
        <v>24.563758516395556</v>
      </c>
      <c r="M166" s="123">
        <v>26.263762611611295</v>
      </c>
      <c r="N166" s="123">
        <v>28.455580189301273</v>
      </c>
      <c r="O166" s="123">
        <v>24.49533538105802</v>
      </c>
      <c r="P166" s="123">
        <v>27.540271297929714</v>
      </c>
      <c r="Q166" s="123">
        <v>32.99376124960542</v>
      </c>
      <c r="R166" s="123">
        <v>25.855059042160907</v>
      </c>
      <c r="S166" s="123">
        <v>23.17545567797643</v>
      </c>
      <c r="T166" s="123">
        <v>22.004076365966725</v>
      </c>
      <c r="U166" s="123">
        <v>26.263847703851205</v>
      </c>
      <c r="V166" s="123">
        <v>25.135727660674259</v>
      </c>
      <c r="W166" s="123">
        <v>20.194653630839181</v>
      </c>
      <c r="DA166" s="130" t="s">
        <v>4581</v>
      </c>
    </row>
    <row r="167" spans="1:105" ht="12" customHeight="1" x14ac:dyDescent="0.25">
      <c r="A167" s="97" t="s">
        <v>124</v>
      </c>
      <c r="B167" s="98"/>
      <c r="C167" s="99">
        <v>24.818853021734153</v>
      </c>
      <c r="D167" s="99">
        <v>29.411275016861676</v>
      </c>
      <c r="E167" s="99">
        <v>23.365751367090883</v>
      </c>
      <c r="F167" s="99">
        <v>24.766866517456524</v>
      </c>
      <c r="G167" s="99">
        <v>30.095286889968921</v>
      </c>
      <c r="H167" s="99">
        <v>27.018344361104468</v>
      </c>
      <c r="I167" s="99">
        <v>30.189624518372181</v>
      </c>
      <c r="J167" s="99">
        <v>34.697526053319713</v>
      </c>
      <c r="K167" s="99">
        <v>27.848939141282422</v>
      </c>
      <c r="L167" s="99">
        <v>26.962241442892203</v>
      </c>
      <c r="M167" s="99">
        <v>31.77295662843996</v>
      </c>
      <c r="N167" s="99">
        <v>33.426712309505525</v>
      </c>
      <c r="O167" s="99">
        <v>26.849160857982643</v>
      </c>
      <c r="P167" s="99">
        <v>31.519121394792425</v>
      </c>
      <c r="Q167" s="99">
        <v>38.431765219710208</v>
      </c>
      <c r="R167" s="99">
        <v>26.116792784966819</v>
      </c>
      <c r="S167" s="99">
        <v>25.033599357168978</v>
      </c>
      <c r="T167" s="99">
        <v>22.522539940125711</v>
      </c>
      <c r="U167" s="99">
        <v>26.550949201104746</v>
      </c>
      <c r="V167" s="99">
        <v>24.798980123563588</v>
      </c>
      <c r="W167" s="99">
        <v>22.241437495679836</v>
      </c>
      <c r="DA167" s="63" t="s">
        <v>4582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22.773402465920874</v>
      </c>
      <c r="J168" s="99">
        <v>26.622465667808207</v>
      </c>
      <c r="K168" s="99">
        <v>0</v>
      </c>
      <c r="L168" s="99">
        <v>0</v>
      </c>
      <c r="M168" s="99">
        <v>24.668747980656843</v>
      </c>
      <c r="N168" s="99">
        <v>26.240012674104616</v>
      </c>
      <c r="O168" s="99">
        <v>21.084574102084499</v>
      </c>
      <c r="P168" s="99">
        <v>25.472280788974196</v>
      </c>
      <c r="Q168" s="99">
        <v>31.195428644564519</v>
      </c>
      <c r="R168" s="99">
        <v>0</v>
      </c>
      <c r="S168" s="99">
        <v>0</v>
      </c>
      <c r="T168" s="99">
        <v>19.349631166664846</v>
      </c>
      <c r="U168" s="99">
        <v>23.121097736736345</v>
      </c>
      <c r="V168" s="99">
        <v>21.820569295952485</v>
      </c>
      <c r="W168" s="99">
        <v>19.769106159024613</v>
      </c>
      <c r="DA168" s="63" t="s">
        <v>4583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9.8186827751307799</v>
      </c>
      <c r="J169" s="102">
        <v>12.312045730684613</v>
      </c>
      <c r="K169" s="102">
        <v>0</v>
      </c>
      <c r="L169" s="102">
        <v>0</v>
      </c>
      <c r="M169" s="102">
        <v>11.053436624922636</v>
      </c>
      <c r="N169" s="102">
        <v>11.414284367428195</v>
      </c>
      <c r="O169" s="102">
        <v>7.7872233671410394</v>
      </c>
      <c r="P169" s="102">
        <v>9.3538375521365449</v>
      </c>
      <c r="Q169" s="102">
        <v>8.973653580069449</v>
      </c>
      <c r="R169" s="102">
        <v>0</v>
      </c>
      <c r="S169" s="102">
        <v>0</v>
      </c>
      <c r="T169" s="102">
        <v>6.4648108952905154</v>
      </c>
      <c r="U169" s="102">
        <v>7.7743955038276562</v>
      </c>
      <c r="V169" s="102">
        <v>7.4373650556722835</v>
      </c>
      <c r="W169" s="102">
        <v>7.1537621412218577</v>
      </c>
      <c r="DA169" s="131" t="s">
        <v>4584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12.954719690790096</v>
      </c>
      <c r="J170" s="105">
        <v>14.310419937123598</v>
      </c>
      <c r="K170" s="105">
        <v>0</v>
      </c>
      <c r="L170" s="105">
        <v>0</v>
      </c>
      <c r="M170" s="105">
        <v>13.615311355734203</v>
      </c>
      <c r="N170" s="105">
        <v>14.825728306676419</v>
      </c>
      <c r="O170" s="105">
        <v>13.297350734943455</v>
      </c>
      <c r="P170" s="105">
        <v>16.118443236837649</v>
      </c>
      <c r="Q170" s="105">
        <v>22.22177506449507</v>
      </c>
      <c r="R170" s="105">
        <v>0</v>
      </c>
      <c r="S170" s="105">
        <v>0</v>
      </c>
      <c r="T170" s="105">
        <v>12.884820271374331</v>
      </c>
      <c r="U170" s="105">
        <v>15.34670223290869</v>
      </c>
      <c r="V170" s="105">
        <v>14.383204240280202</v>
      </c>
      <c r="W170" s="105">
        <v>12.615344017802757</v>
      </c>
      <c r="DA170" s="132" t="s">
        <v>4585</v>
      </c>
    </row>
    <row r="171" spans="1:105" ht="12" customHeight="1" x14ac:dyDescent="0.25">
      <c r="A171" s="106" t="s">
        <v>122</v>
      </c>
      <c r="B171" s="101"/>
      <c r="C171" s="102">
        <v>23.643344272808665</v>
      </c>
      <c r="D171" s="102">
        <v>26.863944424409659</v>
      </c>
      <c r="E171" s="102">
        <v>23.354648890014722</v>
      </c>
      <c r="F171" s="102">
        <v>24.861835205577371</v>
      </c>
      <c r="G171" s="102">
        <v>24.385306976535094</v>
      </c>
      <c r="H171" s="102">
        <v>24.399379963352665</v>
      </c>
      <c r="I171" s="102">
        <v>25.745286559973035</v>
      </c>
      <c r="J171" s="102">
        <v>27.025344022140597</v>
      </c>
      <c r="K171" s="102">
        <v>29.612846577610927</v>
      </c>
      <c r="L171" s="102">
        <v>26.77030434302581</v>
      </c>
      <c r="M171" s="102">
        <v>28.699296609163607</v>
      </c>
      <c r="N171" s="102">
        <v>31.161562530550199</v>
      </c>
      <c r="O171" s="102">
        <v>27.017450765473239</v>
      </c>
      <c r="P171" s="102">
        <v>29.787435731026189</v>
      </c>
      <c r="Q171" s="102">
        <v>35.975507535902381</v>
      </c>
      <c r="R171" s="102">
        <v>28.510192496113806</v>
      </c>
      <c r="S171" s="102">
        <v>25.640626822670413</v>
      </c>
      <c r="T171" s="102">
        <v>23.584990411394568</v>
      </c>
      <c r="U171" s="102">
        <v>28.348907204092125</v>
      </c>
      <c r="V171" s="102">
        <v>26.971565444558774</v>
      </c>
      <c r="W171" s="102">
        <v>21.505704146847673</v>
      </c>
      <c r="DA171" s="131" t="s">
        <v>4586</v>
      </c>
    </row>
    <row r="172" spans="1:105" ht="12" customHeight="1" x14ac:dyDescent="0.25">
      <c r="A172" s="107" t="s">
        <v>121</v>
      </c>
      <c r="B172" s="104"/>
      <c r="C172" s="105">
        <v>19.181565908700438</v>
      </c>
      <c r="D172" s="105">
        <v>21.820967992620165</v>
      </c>
      <c r="E172" s="105">
        <v>18.969101096382687</v>
      </c>
      <c r="F172" s="105">
        <v>20.211091343564117</v>
      </c>
      <c r="G172" s="105">
        <v>19.851582628399541</v>
      </c>
      <c r="H172" s="105">
        <v>19.432757102679776</v>
      </c>
      <c r="I172" s="105">
        <v>20.648811886662671</v>
      </c>
      <c r="J172" s="105">
        <v>21.927247307788466</v>
      </c>
      <c r="K172" s="105">
        <v>24.146421358254539</v>
      </c>
      <c r="L172" s="105">
        <v>21.525913831059512</v>
      </c>
      <c r="M172" s="105">
        <v>23.376053613063153</v>
      </c>
      <c r="N172" s="105">
        <v>25.450337540715584</v>
      </c>
      <c r="O172" s="105">
        <v>21.866691435337877</v>
      </c>
      <c r="P172" s="105">
        <v>24.357211253467931</v>
      </c>
      <c r="Q172" s="105">
        <v>29.12598074015348</v>
      </c>
      <c r="R172" s="105">
        <v>23.120182431439122</v>
      </c>
      <c r="S172" s="105">
        <v>21.224572645719785</v>
      </c>
      <c r="T172" s="105">
        <v>19.848073376237583</v>
      </c>
      <c r="U172" s="105">
        <v>24.065931689301326</v>
      </c>
      <c r="V172" s="105">
        <v>23.070364340452276</v>
      </c>
      <c r="W172" s="105">
        <v>18.533194396427852</v>
      </c>
      <c r="DA172" s="132" t="s">
        <v>4587</v>
      </c>
    </row>
    <row r="173" spans="1:105" ht="12" customHeight="1" x14ac:dyDescent="0.25">
      <c r="A173" s="108" t="s">
        <v>53</v>
      </c>
      <c r="B173" s="98"/>
      <c r="C173" s="99">
        <v>8.8153006505999727</v>
      </c>
      <c r="D173" s="99">
        <v>10.045793439599091</v>
      </c>
      <c r="E173" s="99">
        <v>8.6606981471968094</v>
      </c>
      <c r="F173" s="99">
        <v>9.2043737758345952</v>
      </c>
      <c r="G173" s="99">
        <v>9.0389245850657822</v>
      </c>
      <c r="H173" s="99">
        <v>7.5214775687383568</v>
      </c>
      <c r="I173" s="99">
        <v>8.3660083993578311</v>
      </c>
      <c r="J173" s="99">
        <v>9.5486564339578912</v>
      </c>
      <c r="K173" s="99">
        <v>10.725468918630327</v>
      </c>
      <c r="L173" s="99">
        <v>8.5471020104455722</v>
      </c>
      <c r="M173" s="99">
        <v>9.9832702346871134</v>
      </c>
      <c r="N173" s="99">
        <v>10.669380043322642</v>
      </c>
      <c r="O173" s="99">
        <v>7.9368474509105651</v>
      </c>
      <c r="P173" s="99">
        <v>8.83962769331937</v>
      </c>
      <c r="Q173" s="99">
        <v>8.4128474955009072</v>
      </c>
      <c r="R173" s="99">
        <v>6.0232795101219185</v>
      </c>
      <c r="S173" s="99">
        <v>6.4185455921406636</v>
      </c>
      <c r="T173" s="99">
        <v>6.7929875677248779</v>
      </c>
      <c r="U173" s="99">
        <v>8.4368180309073377</v>
      </c>
      <c r="V173" s="99">
        <v>8.2648448016049176</v>
      </c>
      <c r="W173" s="99">
        <v>6.9111428822938281</v>
      </c>
      <c r="DA173" s="63" t="s">
        <v>4588</v>
      </c>
    </row>
    <row r="174" spans="1:105" ht="12" customHeight="1" x14ac:dyDescent="0.25">
      <c r="A174" s="115" t="s">
        <v>52</v>
      </c>
      <c r="B174" s="33"/>
      <c r="C174" s="110">
        <v>10.366265258100464</v>
      </c>
      <c r="D174" s="110">
        <v>11.775174553021072</v>
      </c>
      <c r="E174" s="110">
        <v>10.308402949185883</v>
      </c>
      <c r="F174" s="110">
        <v>11.006717567729526</v>
      </c>
      <c r="G174" s="110">
        <v>10.812658043333757</v>
      </c>
      <c r="H174" s="110">
        <v>11.911279533941418</v>
      </c>
      <c r="I174" s="110">
        <v>12.28280348730484</v>
      </c>
      <c r="J174" s="110">
        <v>12.378590873830579</v>
      </c>
      <c r="K174" s="110">
        <v>13.420952439624211</v>
      </c>
      <c r="L174" s="110">
        <v>12.978811820613938</v>
      </c>
      <c r="M174" s="110">
        <v>13.392783378376043</v>
      </c>
      <c r="N174" s="110">
        <v>14.780957497392944</v>
      </c>
      <c r="O174" s="110">
        <v>13.929843984427313</v>
      </c>
      <c r="P174" s="110">
        <v>15.517583560148557</v>
      </c>
      <c r="Q174" s="110">
        <v>20.713133244652568</v>
      </c>
      <c r="R174" s="110">
        <v>17.096902921317202</v>
      </c>
      <c r="S174" s="110">
        <v>14.806027053579122</v>
      </c>
      <c r="T174" s="110">
        <v>13.055085808512708</v>
      </c>
      <c r="U174" s="110">
        <v>15.629113658393987</v>
      </c>
      <c r="V174" s="110">
        <v>14.805519538847358</v>
      </c>
      <c r="W174" s="110">
        <v>11.622051514134027</v>
      </c>
      <c r="DA174" s="60" t="s">
        <v>4589</v>
      </c>
    </row>
    <row r="175" spans="1:105" ht="12" customHeight="1" x14ac:dyDescent="0.25">
      <c r="A175" s="121" t="s">
        <v>54</v>
      </c>
      <c r="B175" s="122"/>
      <c r="C175" s="123">
        <v>3.6136401390170518</v>
      </c>
      <c r="D175" s="123">
        <v>4.1391203079147125</v>
      </c>
      <c r="E175" s="123">
        <v>3.554996336976298</v>
      </c>
      <c r="F175" s="123">
        <v>4.0128986174368597</v>
      </c>
      <c r="G175" s="123">
        <v>3.4367952031509339</v>
      </c>
      <c r="H175" s="123">
        <v>3.840723122240453</v>
      </c>
      <c r="I175" s="123">
        <v>3.516917650280583</v>
      </c>
      <c r="J175" s="123">
        <v>4.0104445330554173</v>
      </c>
      <c r="K175" s="123">
        <v>5.0862888814439131</v>
      </c>
      <c r="L175" s="123">
        <v>4.5450224314717707</v>
      </c>
      <c r="M175" s="123">
        <v>4.9377950643258259</v>
      </c>
      <c r="N175" s="123">
        <v>5.3734891710054145</v>
      </c>
      <c r="O175" s="123">
        <v>4.5378768549197641</v>
      </c>
      <c r="P175" s="123">
        <v>5.3553106605435081</v>
      </c>
      <c r="Q175" s="123">
        <v>6.2888496639260785</v>
      </c>
      <c r="R175" s="123">
        <v>5.1141547272239434</v>
      </c>
      <c r="S175" s="123">
        <v>4.7383521198515473</v>
      </c>
      <c r="T175" s="123">
        <v>4.483289253000013</v>
      </c>
      <c r="U175" s="123">
        <v>5.3545788164998447</v>
      </c>
      <c r="V175" s="123">
        <v>5.0928259587767313</v>
      </c>
      <c r="W175" s="123">
        <v>4.0620134880191205</v>
      </c>
      <c r="DA175" s="130" t="s">
        <v>4590</v>
      </c>
    </row>
    <row r="176" spans="1:105" ht="12" customHeight="1" x14ac:dyDescent="0.25">
      <c r="A176" s="97" t="s">
        <v>50</v>
      </c>
      <c r="B176" s="98"/>
      <c r="C176" s="99">
        <v>4.5365618626398501</v>
      </c>
      <c r="D176" s="99">
        <v>5.2395296091703418</v>
      </c>
      <c r="E176" s="99">
        <v>4.3249115371732403</v>
      </c>
      <c r="F176" s="99">
        <v>4.9901467384320704</v>
      </c>
      <c r="G176" s="99">
        <v>4.4158706658739444</v>
      </c>
      <c r="H176" s="99">
        <v>4.8524608794701933</v>
      </c>
      <c r="I176" s="99">
        <v>4.4485531468172912</v>
      </c>
      <c r="J176" s="99">
        <v>5.020121488405743</v>
      </c>
      <c r="K176" s="99">
        <v>6.550199222976917</v>
      </c>
      <c r="L176" s="99">
        <v>6.2352724631761172</v>
      </c>
      <c r="M176" s="99">
        <v>6.3702787302775477</v>
      </c>
      <c r="N176" s="99">
        <v>5.752366546075411</v>
      </c>
      <c r="O176" s="99">
        <v>5.0037038609461701</v>
      </c>
      <c r="P176" s="99">
        <v>6.3777859716237062</v>
      </c>
      <c r="Q176" s="99">
        <v>8.6787006715286736</v>
      </c>
      <c r="R176" s="99">
        <v>7.3664343363696068</v>
      </c>
      <c r="S176" s="99">
        <v>6.6385555202172446</v>
      </c>
      <c r="T176" s="99">
        <v>5.9845599509781513</v>
      </c>
      <c r="U176" s="99">
        <v>7.2427102313743825</v>
      </c>
      <c r="V176" s="99">
        <v>6.8576217859217916</v>
      </c>
      <c r="W176" s="99">
        <v>6.1024438536561032</v>
      </c>
      <c r="DA176" s="63" t="s">
        <v>4591</v>
      </c>
    </row>
    <row r="177" spans="1:105" ht="12" customHeight="1" x14ac:dyDescent="0.25">
      <c r="A177" s="109" t="s">
        <v>120</v>
      </c>
      <c r="B177" s="33"/>
      <c r="C177" s="110">
        <v>3.6086062820236284</v>
      </c>
      <c r="D177" s="110">
        <v>4.1344413721492215</v>
      </c>
      <c r="E177" s="110">
        <v>3.5515323808023269</v>
      </c>
      <c r="F177" s="110">
        <v>4.0073852288839964</v>
      </c>
      <c r="G177" s="110">
        <v>3.4326814407025177</v>
      </c>
      <c r="H177" s="110">
        <v>3.8356860210309165</v>
      </c>
      <c r="I177" s="110">
        <v>3.5136447344311663</v>
      </c>
      <c r="J177" s="110">
        <v>4.007853126047781</v>
      </c>
      <c r="K177" s="110">
        <v>5.0822443421841896</v>
      </c>
      <c r="L177" s="110">
        <v>4.5420279846998781</v>
      </c>
      <c r="M177" s="110">
        <v>4.9368547442090138</v>
      </c>
      <c r="N177" s="110">
        <v>5.3731065953994861</v>
      </c>
      <c r="O177" s="110">
        <v>4.5368048381829746</v>
      </c>
      <c r="P177" s="110">
        <v>5.3518613462410709</v>
      </c>
      <c r="Q177" s="110">
        <v>6.278094478865782</v>
      </c>
      <c r="R177" s="110">
        <v>5.1065718492307708</v>
      </c>
      <c r="S177" s="110">
        <v>4.7342575598611019</v>
      </c>
      <c r="T177" s="110">
        <v>4.481699284789733</v>
      </c>
      <c r="U177" s="110">
        <v>5.3518344394433397</v>
      </c>
      <c r="V177" s="110">
        <v>5.0889445723729336</v>
      </c>
      <c r="W177" s="110">
        <v>4.0538649429273592</v>
      </c>
      <c r="DA177" s="60" t="s">
        <v>4592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120.30518725668431</v>
      </c>
      <c r="M3" s="118">
        <f t="shared" si="0"/>
        <v>101.68090193141077</v>
      </c>
      <c r="N3" s="118">
        <f t="shared" si="0"/>
        <v>122.00032843831336</v>
      </c>
      <c r="O3" s="118">
        <f t="shared" si="0"/>
        <v>108.94162180831634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4594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96.9237939582123</v>
      </c>
      <c r="M4" s="123">
        <f t="shared" si="3"/>
        <v>77.012765267729861</v>
      </c>
      <c r="N4" s="123">
        <f t="shared" si="3"/>
        <v>96.199823989421589</v>
      </c>
      <c r="O4" s="123">
        <f t="shared" si="3"/>
        <v>85.670388207066537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4595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96.109221048891911</v>
      </c>
      <c r="M5" s="99">
        <v>76.371970155622265</v>
      </c>
      <c r="N5" s="99">
        <v>95.406799044405275</v>
      </c>
      <c r="O5" s="99">
        <v>84.970818308333193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4596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0.81457290932038817</v>
      </c>
      <c r="M6" s="99">
        <v>0.6407951121075981</v>
      </c>
      <c r="N6" s="99">
        <v>0.79302494501631793</v>
      </c>
      <c r="O6" s="99">
        <v>0.69956989873334086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4597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4.5055393862048043E-2</v>
      </c>
      <c r="M7" s="123">
        <f t="shared" si="6"/>
        <v>4.3005187573436132E-2</v>
      </c>
      <c r="N7" s="123">
        <f t="shared" si="6"/>
        <v>3.0857578272291981E-2</v>
      </c>
      <c r="O7" s="123">
        <f t="shared" si="6"/>
        <v>5.707770810645893E-2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4598</v>
      </c>
    </row>
    <row r="8" spans="1:105" ht="12" customHeight="1" x14ac:dyDescent="0.25">
      <c r="A8" s="97" t="s">
        <v>53</v>
      </c>
      <c r="B8" s="98"/>
      <c r="C8" s="99">
        <f>RES_hhdet_in_tesh!C8/RES_summary!C$21</f>
        <v>0</v>
      </c>
      <c r="D8" s="99">
        <f>RES_hhdet_in_tesh!D8/RES_summary!D$21</f>
        <v>0</v>
      </c>
      <c r="E8" s="99">
        <f>RES_hhdet_in_tesh!E8/RES_summary!E$21</f>
        <v>0</v>
      </c>
      <c r="F8" s="99">
        <f>RES_hhdet_in_tesh!F8/RES_summary!F$21</f>
        <v>0</v>
      </c>
      <c r="G8" s="99">
        <f>RES_hhdet_in_tesh!G8/RES_summary!G$21</f>
        <v>0</v>
      </c>
      <c r="H8" s="99">
        <f>RES_hhdet_in_tesh!H8/RES_summary!H$21</f>
        <v>0</v>
      </c>
      <c r="I8" s="99">
        <f>RES_hhdet_in_tesh!I8/RES_summary!I$21</f>
        <v>0</v>
      </c>
      <c r="J8" s="99">
        <f>RES_hhdet_in_tesh!J8/RES_summary!J$21</f>
        <v>0</v>
      </c>
      <c r="K8" s="99">
        <f>RES_hhdet_in_tesh!K8/RES_summary!K$21</f>
        <v>0</v>
      </c>
      <c r="L8" s="99">
        <f>RES_hhdet_in_tesh!L8/RES_summary!L$21</f>
        <v>4.5055393862048043E-2</v>
      </c>
      <c r="M8" s="99">
        <f>RES_hhdet_in_tesh!M8/RES_summary!M$21</f>
        <v>4.3005187573436132E-2</v>
      </c>
      <c r="N8" s="99">
        <f>RES_hhdet_in_tesh!N8/RES_summary!N$21</f>
        <v>3.0857578272291981E-2</v>
      </c>
      <c r="O8" s="99">
        <f>RES_hhdet_in_tesh!O8/RES_summary!O$21</f>
        <v>5.707770810645893E-2</v>
      </c>
      <c r="P8" s="99">
        <f>RES_hhdet_in_tesh!P8/RES_summary!P$21</f>
        <v>0</v>
      </c>
      <c r="Q8" s="99">
        <f>RES_hhdet_in_tesh!Q8/RES_summary!Q$21</f>
        <v>0</v>
      </c>
      <c r="R8" s="99">
        <f>RES_hhdet_in_tesh!R8/RES_summary!R$21</f>
        <v>0</v>
      </c>
      <c r="S8" s="99">
        <f>RES_hhdet_in_tesh!S8/RES_summary!S$21</f>
        <v>0</v>
      </c>
      <c r="T8" s="99">
        <f>RES_hhdet_in_tesh!T8/RES_summary!T$21</f>
        <v>0</v>
      </c>
      <c r="U8" s="99">
        <f>RES_hhdet_in_tesh!U8/RES_summary!U$21</f>
        <v>0</v>
      </c>
      <c r="V8" s="99">
        <f>RES_hhdet_in_tesh!V8/RES_summary!V$21</f>
        <v>0</v>
      </c>
      <c r="W8" s="99">
        <f>RES_hhdet_in_tesh!W8/RES_summary!W$21</f>
        <v>0</v>
      </c>
      <c r="DA8" s="63" t="s">
        <v>4599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19.7969704496989</v>
      </c>
      <c r="M9" s="123">
        <v>20.740588157707553</v>
      </c>
      <c r="N9" s="123">
        <v>21.526581567882712</v>
      </c>
      <c r="O9" s="123">
        <v>19.619817240754916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4600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20.905849731584954</v>
      </c>
      <c r="M10" s="99">
        <v>21.037691616622237</v>
      </c>
      <c r="N10" s="99">
        <v>17.583975804536266</v>
      </c>
      <c r="O10" s="99">
        <v>19.393451075325007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4601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17.455376889880959</v>
      </c>
      <c r="M11" s="99">
        <v>20.875021416228357</v>
      </c>
      <c r="N11" s="99">
        <v>22.496847427884695</v>
      </c>
      <c r="O11" s="99">
        <v>18.702784499843933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4602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4603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4604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4605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19.055621140972423</v>
      </c>
      <c r="M15" s="102">
        <v>20.533700579297292</v>
      </c>
      <c r="N15" s="102">
        <v>22.479597096777542</v>
      </c>
      <c r="O15" s="102">
        <v>19.731966365181545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4606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19.062804579057325</v>
      </c>
      <c r="M16" s="105">
        <v>20.535588464958622</v>
      </c>
      <c r="N16" s="105">
        <v>22.477727016288348</v>
      </c>
      <c r="O16" s="105">
        <v>19.726453305802753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4607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6.0839927584433857</v>
      </c>
      <c r="M17" s="99">
        <v>7.1428050865825838</v>
      </c>
      <c r="N17" s="99">
        <v>7.6967695188954055</v>
      </c>
      <c r="O17" s="99">
        <v>5.7966093213754393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4608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12.978811820613938</v>
      </c>
      <c r="M18" s="99">
        <v>13.392783378376039</v>
      </c>
      <c r="N18" s="99">
        <v>14.780957497392938</v>
      </c>
      <c r="O18" s="99">
        <v>13.929843984427313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4609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3.5393674549110634</v>
      </c>
      <c r="M19" s="123">
        <v>3.8845433183999272</v>
      </c>
      <c r="N19" s="123">
        <v>4.2430653027367669</v>
      </c>
      <c r="O19" s="123">
        <v>3.5943386523884344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4610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3.4241961027613934</v>
      </c>
      <c r="M20" s="99">
        <v>4.0871667505121803</v>
      </c>
      <c r="N20" s="99">
        <v>4.6147835581366596</v>
      </c>
      <c r="O20" s="99">
        <v>3.5835693217885987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4611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3.8393355884475704</v>
      </c>
      <c r="M21" s="99">
        <v>3.9232830764544349</v>
      </c>
      <c r="N21" s="99">
        <v>3.5427276066454048</v>
      </c>
      <c r="O21" s="99">
        <v>3.0816464252867188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4612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3.5486831811346717</v>
      </c>
      <c r="M22" s="110">
        <v>3.8706557732399651</v>
      </c>
      <c r="N22" s="110">
        <v>4.2321592008643272</v>
      </c>
      <c r="O22" s="110">
        <v>3.5957392639967067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4613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0</v>
      </c>
      <c r="E24" s="118">
        <f t="shared" si="7"/>
        <v>104.02099756833499</v>
      </c>
      <c r="F24" s="118">
        <f t="shared" si="7"/>
        <v>103.36050408470038</v>
      </c>
      <c r="G24" s="118">
        <f t="shared" si="7"/>
        <v>117.18488165946246</v>
      </c>
      <c r="H24" s="118">
        <f t="shared" si="7"/>
        <v>107.83543973050612</v>
      </c>
      <c r="I24" s="118">
        <f t="shared" si="7"/>
        <v>110.17063128927953</v>
      </c>
      <c r="J24" s="118">
        <f t="shared" si="7"/>
        <v>118.97252626608133</v>
      </c>
      <c r="K24" s="118">
        <f t="shared" si="7"/>
        <v>0</v>
      </c>
      <c r="L24" s="118">
        <f t="shared" si="7"/>
        <v>0</v>
      </c>
      <c r="M24" s="118">
        <f t="shared" si="7"/>
        <v>0</v>
      </c>
      <c r="N24" s="118">
        <f t="shared" si="7"/>
        <v>108.89559659776747</v>
      </c>
      <c r="O24" s="118">
        <f t="shared" si="7"/>
        <v>116.21134452254626</v>
      </c>
      <c r="P24" s="118">
        <f t="shared" si="7"/>
        <v>102.40536866001949</v>
      </c>
      <c r="Q24" s="118">
        <f t="shared" si="7"/>
        <v>109.77711877602769</v>
      </c>
      <c r="R24" s="118">
        <f t="shared" ref="R24:V24" si="8">R25+R28+R30+R39</f>
        <v>99.419977252732934</v>
      </c>
      <c r="S24" s="118">
        <f t="shared" si="8"/>
        <v>106.05583884024556</v>
      </c>
      <c r="T24" s="118">
        <f t="shared" si="8"/>
        <v>93.20251549430931</v>
      </c>
      <c r="U24" s="118">
        <f t="shared" si="8"/>
        <v>99.003673018465591</v>
      </c>
      <c r="V24" s="118">
        <f t="shared" si="8"/>
        <v>99.184729084755645</v>
      </c>
      <c r="W24" s="118">
        <f t="shared" ref="W24" si="9">W25+W28+W30+W39</f>
        <v>91.571181514837846</v>
      </c>
      <c r="DA24" s="129" t="s">
        <v>4614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0</v>
      </c>
      <c r="E25" s="123">
        <f t="shared" si="10"/>
        <v>84.900419933550737</v>
      </c>
      <c r="F25" s="123">
        <f t="shared" si="10"/>
        <v>82.832759748586071</v>
      </c>
      <c r="G25" s="123">
        <f t="shared" si="10"/>
        <v>97.234294879842793</v>
      </c>
      <c r="H25" s="123">
        <f t="shared" si="10"/>
        <v>87.607408192498497</v>
      </c>
      <c r="I25" s="123">
        <f t="shared" si="10"/>
        <v>89.176385427540083</v>
      </c>
      <c r="J25" s="123">
        <f t="shared" si="10"/>
        <v>96.661819784485473</v>
      </c>
      <c r="K25" s="123">
        <f t="shared" si="10"/>
        <v>0</v>
      </c>
      <c r="L25" s="123">
        <f t="shared" si="10"/>
        <v>0</v>
      </c>
      <c r="M25" s="123">
        <f t="shared" si="10"/>
        <v>0</v>
      </c>
      <c r="N25" s="123">
        <f t="shared" si="10"/>
        <v>82.1523985005241</v>
      </c>
      <c r="O25" s="123">
        <f t="shared" si="10"/>
        <v>92.846633801761371</v>
      </c>
      <c r="P25" s="123">
        <f t="shared" si="10"/>
        <v>76.018233410992863</v>
      </c>
      <c r="Q25" s="123">
        <f t="shared" si="10"/>
        <v>77.574519063300727</v>
      </c>
      <c r="R25" s="123">
        <f t="shared" ref="R25:V25" si="11">SUM(R26:R27)</f>
        <v>73.510072360214579</v>
      </c>
      <c r="S25" s="123">
        <f t="shared" si="11"/>
        <v>82.291151382422882</v>
      </c>
      <c r="T25" s="123">
        <f t="shared" si="11"/>
        <v>71.016408005425745</v>
      </c>
      <c r="U25" s="123">
        <f t="shared" si="11"/>
        <v>72.050075987605894</v>
      </c>
      <c r="V25" s="123">
        <f t="shared" si="11"/>
        <v>73.282663092431832</v>
      </c>
      <c r="W25" s="123">
        <f t="shared" ref="W25" si="12">SUM(W26:W27)</f>
        <v>70.771879705464997</v>
      </c>
      <c r="DA25" s="130" t="s">
        <v>4615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0</v>
      </c>
      <c r="E26" s="99">
        <v>82.722252044352928</v>
      </c>
      <c r="F26" s="99">
        <v>80.773139422643624</v>
      </c>
      <c r="G26" s="99">
        <v>95.096228018165803</v>
      </c>
      <c r="H26" s="99">
        <v>85.669852999608466</v>
      </c>
      <c r="I26" s="99">
        <v>87.271605196094185</v>
      </c>
      <c r="J26" s="99">
        <v>94.622531877588131</v>
      </c>
      <c r="K26" s="99">
        <v>0</v>
      </c>
      <c r="L26" s="99">
        <v>0</v>
      </c>
      <c r="M26" s="99">
        <v>0</v>
      </c>
      <c r="N26" s="99">
        <v>80.480016107759226</v>
      </c>
      <c r="O26" s="99">
        <v>90.974144679961555</v>
      </c>
      <c r="P26" s="99">
        <v>74.497573301579877</v>
      </c>
      <c r="Q26" s="99">
        <v>76.034679663640659</v>
      </c>
      <c r="R26" s="99">
        <v>72.059173916246436</v>
      </c>
      <c r="S26" s="99">
        <v>80.674720169160778</v>
      </c>
      <c r="T26" s="99">
        <v>69.626866088443222</v>
      </c>
      <c r="U26" s="99">
        <v>70.644421055885104</v>
      </c>
      <c r="V26" s="99">
        <v>71.855868833690664</v>
      </c>
      <c r="W26" s="99">
        <v>69.395304728893706</v>
      </c>
      <c r="DA26" s="63" t="s">
        <v>4616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2.178167889197808</v>
      </c>
      <c r="F27" s="99">
        <v>2.0596203259424475</v>
      </c>
      <c r="G27" s="99">
        <v>2.1380668616769869</v>
      </c>
      <c r="H27" s="99">
        <v>1.9375551928900239</v>
      </c>
      <c r="I27" s="99">
        <v>1.9047802314459044</v>
      </c>
      <c r="J27" s="99">
        <v>2.0392879068973406</v>
      </c>
      <c r="K27" s="99">
        <v>0</v>
      </c>
      <c r="L27" s="99">
        <v>0</v>
      </c>
      <c r="M27" s="99">
        <v>0</v>
      </c>
      <c r="N27" s="99">
        <v>1.672382392764878</v>
      </c>
      <c r="O27" s="99">
        <v>1.8724891217998161</v>
      </c>
      <c r="P27" s="99">
        <v>1.520660109412981</v>
      </c>
      <c r="Q27" s="99">
        <v>1.539839399660067</v>
      </c>
      <c r="R27" s="99">
        <v>1.4508984439681483</v>
      </c>
      <c r="S27" s="99">
        <v>1.6164312132621048</v>
      </c>
      <c r="T27" s="99">
        <v>1.3895419169825203</v>
      </c>
      <c r="U27" s="99">
        <v>1.4056549317207887</v>
      </c>
      <c r="V27" s="99">
        <v>1.4267942587411622</v>
      </c>
      <c r="W27" s="99">
        <v>1.3765749765712889</v>
      </c>
      <c r="DA27" s="63" t="s">
        <v>4617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5.0173716804671649E-2</v>
      </c>
      <c r="F28" s="123">
        <f t="shared" si="13"/>
        <v>4.4531737517872753E-2</v>
      </c>
      <c r="G28" s="123">
        <f t="shared" si="13"/>
        <v>4.2843020781378915E-2</v>
      </c>
      <c r="H28" s="123">
        <f t="shared" si="13"/>
        <v>5.4470871464795921E-2</v>
      </c>
      <c r="I28" s="123">
        <f t="shared" si="13"/>
        <v>5.9965883830633122E-2</v>
      </c>
      <c r="J28" s="123">
        <f t="shared" si="13"/>
        <v>4.2067885852925251E-2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3.2068357688805692E-2</v>
      </c>
      <c r="O28" s="123">
        <f t="shared" si="13"/>
        <v>6.0280829084293094E-2</v>
      </c>
      <c r="P28" s="123">
        <f t="shared" si="13"/>
        <v>1.2230887828448044E-2</v>
      </c>
      <c r="Q28" s="123">
        <f t="shared" si="13"/>
        <v>3.6991097701829331E-2</v>
      </c>
      <c r="R28" s="123">
        <f t="shared" si="13"/>
        <v>3.5160252041809621E-2</v>
      </c>
      <c r="S28" s="123">
        <f t="shared" si="13"/>
        <v>8.1494267585805691E-2</v>
      </c>
      <c r="T28" s="123">
        <f t="shared" si="13"/>
        <v>5.1401751060077994E-2</v>
      </c>
      <c r="U28" s="123">
        <f t="shared" si="13"/>
        <v>9.4980877344654602E-2</v>
      </c>
      <c r="V28" s="123">
        <f t="shared" si="13"/>
        <v>0.11783772885296986</v>
      </c>
      <c r="W28" s="123">
        <f t="shared" si="13"/>
        <v>7.0622284501298413E-2</v>
      </c>
      <c r="DA28" s="130" t="s">
        <v>4618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0</v>
      </c>
      <c r="D29" s="99">
        <f>RES_hhdet_in_tesh!D29/RES_summary!D$21</f>
        <v>0</v>
      </c>
      <c r="E29" s="99">
        <f>RES_hhdet_in_tesh!E29/RES_summary!E$21</f>
        <v>5.0173716804671649E-2</v>
      </c>
      <c r="F29" s="99">
        <f>RES_hhdet_in_tesh!F29/RES_summary!F$21</f>
        <v>4.4531737517872753E-2</v>
      </c>
      <c r="G29" s="99">
        <f>RES_hhdet_in_tesh!G29/RES_summary!G$21</f>
        <v>4.2843020781378915E-2</v>
      </c>
      <c r="H29" s="99">
        <f>RES_hhdet_in_tesh!H29/RES_summary!H$21</f>
        <v>5.4470871464795921E-2</v>
      </c>
      <c r="I29" s="99">
        <f>RES_hhdet_in_tesh!I29/RES_summary!I$21</f>
        <v>5.9965883830633122E-2</v>
      </c>
      <c r="J29" s="99">
        <f>RES_hhdet_in_tesh!J29/RES_summary!J$21</f>
        <v>4.2067885852925251E-2</v>
      </c>
      <c r="K29" s="99">
        <f>RES_hhdet_in_tesh!K29/RES_summary!K$21</f>
        <v>0</v>
      </c>
      <c r="L29" s="99">
        <f>RES_hhdet_in_tesh!L29/RES_summary!L$21</f>
        <v>0</v>
      </c>
      <c r="M29" s="99">
        <f>RES_hhdet_in_tesh!M29/RES_summary!M$21</f>
        <v>0</v>
      </c>
      <c r="N29" s="99">
        <f>RES_hhdet_in_tesh!N29/RES_summary!N$21</f>
        <v>3.2068357688805692E-2</v>
      </c>
      <c r="O29" s="99">
        <f>RES_hhdet_in_tesh!O29/RES_summary!O$21</f>
        <v>6.0280829084293094E-2</v>
      </c>
      <c r="P29" s="99">
        <f>RES_hhdet_in_tesh!P29/RES_summary!P$21</f>
        <v>1.2230887828448044E-2</v>
      </c>
      <c r="Q29" s="99">
        <f>RES_hhdet_in_tesh!Q29/RES_summary!Q$21</f>
        <v>3.6991097701829331E-2</v>
      </c>
      <c r="R29" s="99">
        <f>RES_hhdet_in_tesh!R29/RES_summary!R$21</f>
        <v>3.5160252041809621E-2</v>
      </c>
      <c r="S29" s="99">
        <f>RES_hhdet_in_tesh!S29/RES_summary!S$21</f>
        <v>8.1494267585805691E-2</v>
      </c>
      <c r="T29" s="99">
        <f>RES_hhdet_in_tesh!T29/RES_summary!T$21</f>
        <v>5.1401751060077994E-2</v>
      </c>
      <c r="U29" s="99">
        <f>RES_hhdet_in_tesh!U29/RES_summary!U$21</f>
        <v>9.4980877344654602E-2</v>
      </c>
      <c r="V29" s="99">
        <f>RES_hhdet_in_tesh!V29/RES_summary!V$21</f>
        <v>0.11783772885296986</v>
      </c>
      <c r="W29" s="99">
        <f>RES_hhdet_in_tesh!W29/RES_summary!W$21</f>
        <v>7.0622284501298413E-2</v>
      </c>
      <c r="DA29" s="63" t="s">
        <v>4619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16.337773332169299</v>
      </c>
      <c r="F30" s="123">
        <v>17.394006617166152</v>
      </c>
      <c r="G30" s="123">
        <v>17.255743645503525</v>
      </c>
      <c r="H30" s="123">
        <v>17.204492026057387</v>
      </c>
      <c r="I30" s="123">
        <v>18.208755364405725</v>
      </c>
      <c r="J30" s="123">
        <v>19.152917343826058</v>
      </c>
      <c r="K30" s="123">
        <v>0</v>
      </c>
      <c r="L30" s="123">
        <v>0</v>
      </c>
      <c r="M30" s="123">
        <v>0</v>
      </c>
      <c r="N30" s="123">
        <v>22.478970538690241</v>
      </c>
      <c r="O30" s="123">
        <v>19.710159464385917</v>
      </c>
      <c r="P30" s="123">
        <v>22.098827593537496</v>
      </c>
      <c r="Q30" s="123">
        <v>27.096372752864003</v>
      </c>
      <c r="R30" s="123">
        <v>21.693735647695139</v>
      </c>
      <c r="S30" s="123">
        <v>19.741315158787735</v>
      </c>
      <c r="T30" s="123">
        <v>18.335860926256359</v>
      </c>
      <c r="U30" s="123">
        <v>22.245073291259899</v>
      </c>
      <c r="V30" s="123">
        <v>21.336532869522681</v>
      </c>
      <c r="W30" s="123">
        <v>17.148063927989405</v>
      </c>
      <c r="DA30" s="130" t="s">
        <v>4620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14.640633046124561</v>
      </c>
      <c r="F31" s="99">
        <v>15.566588546930999</v>
      </c>
      <c r="G31" s="99">
        <v>18.981495312741551</v>
      </c>
      <c r="H31" s="99">
        <v>17.105979154477264</v>
      </c>
      <c r="I31" s="99">
        <v>19.194901637316665</v>
      </c>
      <c r="J31" s="99">
        <v>22.171267916183407</v>
      </c>
      <c r="K31" s="99">
        <v>0</v>
      </c>
      <c r="L31" s="99">
        <v>0</v>
      </c>
      <c r="M31" s="99">
        <v>0</v>
      </c>
      <c r="N31" s="99">
        <v>22.496847427884695</v>
      </c>
      <c r="O31" s="99">
        <v>18.702784499843929</v>
      </c>
      <c r="P31" s="99">
        <v>22.860911328621484</v>
      </c>
      <c r="Q31" s="99">
        <v>28.876681250088737</v>
      </c>
      <c r="R31" s="99">
        <v>20.083057519746081</v>
      </c>
      <c r="S31" s="99">
        <v>19.674579072481073</v>
      </c>
      <c r="T31" s="99">
        <v>18.046931484227272</v>
      </c>
      <c r="U31" s="99">
        <v>21.614596875142624</v>
      </c>
      <c r="V31" s="99">
        <v>20.418432092290722</v>
      </c>
      <c r="W31" s="99">
        <v>18.40972419029265</v>
      </c>
      <c r="DA31" s="63" t="s">
        <v>4621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18.987696110159355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4622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7.0484317251489852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4623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11.939264385010372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4624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16.378468904073188</v>
      </c>
      <c r="F35" s="102">
        <v>17.464663812376511</v>
      </c>
      <c r="G35" s="102">
        <v>17.160455284684048</v>
      </c>
      <c r="H35" s="102">
        <v>17.202617590462111</v>
      </c>
      <c r="I35" s="102">
        <v>18.187818534866146</v>
      </c>
      <c r="J35" s="102">
        <v>19.134412905124563</v>
      </c>
      <c r="K35" s="102">
        <v>0</v>
      </c>
      <c r="L35" s="102">
        <v>0</v>
      </c>
      <c r="M35" s="102">
        <v>0</v>
      </c>
      <c r="N35" s="102">
        <v>22.47959709677755</v>
      </c>
      <c r="O35" s="102">
        <v>19.731966365181542</v>
      </c>
      <c r="P35" s="102">
        <v>22.101922800473481</v>
      </c>
      <c r="Q35" s="102">
        <v>27.10452953714357</v>
      </c>
      <c r="R35" s="102">
        <v>21.71360404753003</v>
      </c>
      <c r="S35" s="102">
        <v>19.736103064151834</v>
      </c>
      <c r="T35" s="102">
        <v>18.339232589713522</v>
      </c>
      <c r="U35" s="102">
        <v>22.252893254516238</v>
      </c>
      <c r="V35" s="102">
        <v>21.348694291008016</v>
      </c>
      <c r="W35" s="102">
        <v>17.13339865442618</v>
      </c>
      <c r="DA35" s="131" t="s">
        <v>4625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16.382096283624094</v>
      </c>
      <c r="F36" s="105">
        <v>17.472503068646358</v>
      </c>
      <c r="G36" s="105">
        <v>17.173540082379244</v>
      </c>
      <c r="H36" s="105">
        <v>17.21424635213862</v>
      </c>
      <c r="I36" s="105">
        <v>18.192989892658474</v>
      </c>
      <c r="J36" s="105">
        <v>19.139205456454967</v>
      </c>
      <c r="K36" s="105">
        <v>0</v>
      </c>
      <c r="L36" s="105">
        <v>0</v>
      </c>
      <c r="M36" s="105">
        <v>0</v>
      </c>
      <c r="N36" s="105">
        <v>22.477727016288345</v>
      </c>
      <c r="O36" s="105">
        <v>19.726453305802746</v>
      </c>
      <c r="P36" s="105">
        <v>22.076482104717616</v>
      </c>
      <c r="Q36" s="105">
        <v>27.051508685380568</v>
      </c>
      <c r="R36" s="105">
        <v>21.684283605197724</v>
      </c>
      <c r="S36" s="105">
        <v>19.746509913243177</v>
      </c>
      <c r="T36" s="105">
        <v>18.337181616503862</v>
      </c>
      <c r="U36" s="105">
        <v>22.251718533352214</v>
      </c>
      <c r="V36" s="105">
        <v>21.347358773013344</v>
      </c>
      <c r="W36" s="105">
        <v>17.128096112882819</v>
      </c>
      <c r="DA36" s="132" t="s">
        <v>4626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6.0736933344382109</v>
      </c>
      <c r="F37" s="99">
        <v>6.465785500916831</v>
      </c>
      <c r="G37" s="99">
        <v>6.3608820390454861</v>
      </c>
      <c r="H37" s="99">
        <v>5.3029668181971941</v>
      </c>
      <c r="I37" s="99">
        <v>5.9101864053536328</v>
      </c>
      <c r="J37" s="99">
        <v>6.7606145826243855</v>
      </c>
      <c r="K37" s="99">
        <v>0</v>
      </c>
      <c r="L37" s="99">
        <v>0</v>
      </c>
      <c r="M37" s="99">
        <v>0</v>
      </c>
      <c r="N37" s="99">
        <v>7.6967695188954073</v>
      </c>
      <c r="O37" s="99">
        <v>5.7966093213754402</v>
      </c>
      <c r="P37" s="99">
        <v>6.5588985445690611</v>
      </c>
      <c r="Q37" s="99">
        <v>6.3383754407279973</v>
      </c>
      <c r="R37" s="99">
        <v>4.5873806838805278</v>
      </c>
      <c r="S37" s="99">
        <v>4.9404828596640558</v>
      </c>
      <c r="T37" s="99">
        <v>5.2820958079911566</v>
      </c>
      <c r="U37" s="99">
        <v>6.6226048749582249</v>
      </c>
      <c r="V37" s="99">
        <v>6.5418392341659857</v>
      </c>
      <c r="W37" s="99">
        <v>5.5060445987487929</v>
      </c>
      <c r="DA37" s="63" t="s">
        <v>4627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10.308402949185885</v>
      </c>
      <c r="F38" s="99">
        <v>11.006717567729526</v>
      </c>
      <c r="G38" s="99">
        <v>10.812658043333757</v>
      </c>
      <c r="H38" s="99">
        <v>11.911279533941421</v>
      </c>
      <c r="I38" s="99">
        <v>12.28280348730484</v>
      </c>
      <c r="J38" s="99">
        <v>12.378590873830579</v>
      </c>
      <c r="K38" s="99">
        <v>0</v>
      </c>
      <c r="L38" s="99">
        <v>0</v>
      </c>
      <c r="M38" s="99">
        <v>0</v>
      </c>
      <c r="N38" s="99">
        <v>14.780957497392937</v>
      </c>
      <c r="O38" s="99">
        <v>13.929843984427306</v>
      </c>
      <c r="P38" s="99">
        <v>15.517583560148557</v>
      </c>
      <c r="Q38" s="99">
        <v>20.713133244652568</v>
      </c>
      <c r="R38" s="99">
        <v>17.096902921317199</v>
      </c>
      <c r="S38" s="99">
        <v>14.806027053579124</v>
      </c>
      <c r="T38" s="99">
        <v>13.055085808512709</v>
      </c>
      <c r="U38" s="99">
        <v>15.62911365839399</v>
      </c>
      <c r="V38" s="99">
        <v>14.805519538847356</v>
      </c>
      <c r="W38" s="99">
        <v>11.622051514134025</v>
      </c>
      <c r="DA38" s="63" t="s">
        <v>4628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2.7326305858102793</v>
      </c>
      <c r="F39" s="123">
        <v>3.0892059814302888</v>
      </c>
      <c r="G39" s="123">
        <v>2.6520001133347626</v>
      </c>
      <c r="H39" s="123">
        <v>2.9690686404854296</v>
      </c>
      <c r="I39" s="123">
        <v>2.7255246135030937</v>
      </c>
      <c r="J39" s="123">
        <v>3.1157212519168724</v>
      </c>
      <c r="K39" s="123">
        <v>0</v>
      </c>
      <c r="L39" s="123">
        <v>0</v>
      </c>
      <c r="M39" s="123">
        <v>0</v>
      </c>
      <c r="N39" s="123">
        <v>4.2321592008643281</v>
      </c>
      <c r="O39" s="123">
        <v>3.5942704273146768</v>
      </c>
      <c r="P39" s="123">
        <v>4.2760767676606779</v>
      </c>
      <c r="Q39" s="123">
        <v>5.0692358621611371</v>
      </c>
      <c r="R39" s="123">
        <v>4.1810089927814165</v>
      </c>
      <c r="S39" s="123">
        <v>3.9418780314491229</v>
      </c>
      <c r="T39" s="123">
        <v>3.7988448115671178</v>
      </c>
      <c r="U39" s="123">
        <v>4.6135428622551462</v>
      </c>
      <c r="V39" s="123">
        <v>4.4476953939481474</v>
      </c>
      <c r="W39" s="123">
        <v>3.5806155968821338</v>
      </c>
      <c r="DA39" s="130" t="s">
        <v>4629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3.0648851203062826</v>
      </c>
      <c r="G40" s="99">
        <v>2.713380302805211</v>
      </c>
      <c r="H40" s="99">
        <v>2.9829598108941715</v>
      </c>
      <c r="I40" s="99">
        <v>2.7358497180753232</v>
      </c>
      <c r="J40" s="99">
        <v>3.0886636478786738</v>
      </c>
      <c r="K40" s="99">
        <v>0</v>
      </c>
      <c r="L40" s="99">
        <v>0</v>
      </c>
      <c r="M40" s="99">
        <v>0</v>
      </c>
      <c r="N40" s="99">
        <v>0</v>
      </c>
      <c r="O40" s="99">
        <v>3.0816464252867188</v>
      </c>
      <c r="P40" s="99">
        <v>0</v>
      </c>
      <c r="Q40" s="99">
        <v>5.3449779690783945</v>
      </c>
      <c r="R40" s="99">
        <v>4.5427652396725886</v>
      </c>
      <c r="S40" s="99">
        <v>4.1027013659048546</v>
      </c>
      <c r="T40" s="99">
        <v>3.7077881001524453</v>
      </c>
      <c r="U40" s="99">
        <v>4.4988975771768702</v>
      </c>
      <c r="V40" s="99">
        <v>4.2699307821371049</v>
      </c>
      <c r="W40" s="99">
        <v>3.8081493693061526</v>
      </c>
      <c r="DA40" s="63" t="s">
        <v>4630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2.7326305858102793</v>
      </c>
      <c r="F41" s="110">
        <v>3.0893603995961558</v>
      </c>
      <c r="G41" s="110">
        <v>2.6516068797388543</v>
      </c>
      <c r="H41" s="110">
        <v>2.9689961963111995</v>
      </c>
      <c r="I41" s="110">
        <v>2.7254849777849661</v>
      </c>
      <c r="J41" s="110">
        <v>3.1157941834641454</v>
      </c>
      <c r="K41" s="110">
        <v>0</v>
      </c>
      <c r="L41" s="110">
        <v>0</v>
      </c>
      <c r="M41" s="110">
        <v>0</v>
      </c>
      <c r="N41" s="110">
        <v>4.2321592008643281</v>
      </c>
      <c r="O41" s="110">
        <v>3.5957392639967054</v>
      </c>
      <c r="P41" s="110">
        <v>4.2760767676606779</v>
      </c>
      <c r="Q41" s="110">
        <v>5.06805747708884</v>
      </c>
      <c r="R41" s="110">
        <v>4.1797950456441981</v>
      </c>
      <c r="S41" s="110">
        <v>3.9415394560081634</v>
      </c>
      <c r="T41" s="110">
        <v>3.7989426168425364</v>
      </c>
      <c r="U41" s="110">
        <v>4.6136877994044232</v>
      </c>
      <c r="V41" s="110">
        <v>4.4481375944750408</v>
      </c>
      <c r="W41" s="110">
        <v>3.5797851816543091</v>
      </c>
      <c r="DA41" s="60" t="s">
        <v>4631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117.22089247601969</v>
      </c>
      <c r="D43" s="118">
        <f t="shared" si="14"/>
        <v>115.78491146501743</v>
      </c>
      <c r="E43" s="118">
        <f t="shared" si="14"/>
        <v>110.60758985559166</v>
      </c>
      <c r="F43" s="118">
        <f t="shared" si="14"/>
        <v>111.41716347654032</v>
      </c>
      <c r="G43" s="118">
        <f t="shared" si="14"/>
        <v>110.54073640270197</v>
      </c>
      <c r="H43" s="118">
        <f t="shared" si="14"/>
        <v>109.2477761496194</v>
      </c>
      <c r="I43" s="118">
        <f t="shared" si="14"/>
        <v>102.06580804130056</v>
      </c>
      <c r="J43" s="118">
        <f t="shared" si="14"/>
        <v>108.3743553504484</v>
      </c>
      <c r="K43" s="118">
        <f t="shared" si="14"/>
        <v>108.3777054819175</v>
      </c>
      <c r="L43" s="118">
        <f t="shared" si="14"/>
        <v>116.73468026765765</v>
      </c>
      <c r="M43" s="118">
        <f t="shared" si="14"/>
        <v>109.98674111626416</v>
      </c>
      <c r="N43" s="118">
        <f t="shared" si="14"/>
        <v>108.2343421122044</v>
      </c>
      <c r="O43" s="118">
        <f t="shared" si="14"/>
        <v>111.30766865705615</v>
      </c>
      <c r="P43" s="118">
        <f t="shared" si="14"/>
        <v>102.47496142321181</v>
      </c>
      <c r="Q43" s="118">
        <f t="shared" si="14"/>
        <v>114.89168081128763</v>
      </c>
      <c r="R43" s="118">
        <f t="shared" ref="R43:V43" si="15">R44+R47+R49+R58</f>
        <v>105.63761141902322</v>
      </c>
      <c r="S43" s="118">
        <f t="shared" si="15"/>
        <v>103.39851908228188</v>
      </c>
      <c r="T43" s="118">
        <f t="shared" si="15"/>
        <v>92.041071147995865</v>
      </c>
      <c r="U43" s="118">
        <f t="shared" si="15"/>
        <v>98.263567894636139</v>
      </c>
      <c r="V43" s="118">
        <f t="shared" si="15"/>
        <v>97.979921150019777</v>
      </c>
      <c r="W43" s="118">
        <f t="shared" ref="W43" si="16">W44+W47+W49+W58</f>
        <v>90.502219253089393</v>
      </c>
      <c r="DA43" s="129" t="s">
        <v>4632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97.917092880177591</v>
      </c>
      <c r="D44" s="123">
        <f t="shared" si="17"/>
        <v>93.760330896192414</v>
      </c>
      <c r="E44" s="123">
        <f t="shared" si="17"/>
        <v>91.40441517468993</v>
      </c>
      <c r="F44" s="123">
        <f t="shared" si="17"/>
        <v>90.775237971933564</v>
      </c>
      <c r="G44" s="123">
        <f t="shared" si="17"/>
        <v>90.685572951635478</v>
      </c>
      <c r="H44" s="123">
        <f t="shared" si="17"/>
        <v>88.999369250800299</v>
      </c>
      <c r="I44" s="123">
        <f t="shared" si="17"/>
        <v>81.273974201565622</v>
      </c>
      <c r="J44" s="123">
        <f t="shared" si="17"/>
        <v>85.978986378674932</v>
      </c>
      <c r="K44" s="123">
        <f t="shared" si="17"/>
        <v>83.616961833021861</v>
      </c>
      <c r="L44" s="123">
        <f t="shared" si="17"/>
        <v>94.075948960961341</v>
      </c>
      <c r="M44" s="123">
        <f t="shared" si="17"/>
        <v>84.951472467708996</v>
      </c>
      <c r="N44" s="123">
        <f t="shared" si="17"/>
        <v>82.4536232946936</v>
      </c>
      <c r="O44" s="123">
        <f t="shared" si="17"/>
        <v>87.809832128942773</v>
      </c>
      <c r="P44" s="123">
        <f t="shared" si="17"/>
        <v>76.00913227865162</v>
      </c>
      <c r="Q44" s="123">
        <f t="shared" si="17"/>
        <v>82.796599290314532</v>
      </c>
      <c r="R44" s="123">
        <f t="shared" ref="R44:V44" si="18">SUM(R45:R46)</f>
        <v>79.877670570696282</v>
      </c>
      <c r="S44" s="123">
        <f t="shared" si="18"/>
        <v>79.528195162148094</v>
      </c>
      <c r="T44" s="123">
        <f t="shared" si="18"/>
        <v>70.031556959216786</v>
      </c>
      <c r="U44" s="123">
        <f t="shared" si="18"/>
        <v>71.61029309005616</v>
      </c>
      <c r="V44" s="123">
        <f t="shared" si="18"/>
        <v>72.028559524432467</v>
      </c>
      <c r="W44" s="123">
        <f t="shared" ref="W44" si="19">SUM(W45:W46)</f>
        <v>69.743022141471386</v>
      </c>
      <c r="DA44" s="130" t="s">
        <v>4633</v>
      </c>
    </row>
    <row r="45" spans="1:105" ht="12" customHeight="1" x14ac:dyDescent="0.25">
      <c r="A45" s="97" t="s">
        <v>216</v>
      </c>
      <c r="B45" s="98"/>
      <c r="C45" s="99">
        <v>95.26280097407016</v>
      </c>
      <c r="D45" s="99">
        <v>91.296868240562119</v>
      </c>
      <c r="E45" s="99">
        <v>89.059383639860769</v>
      </c>
      <c r="F45" s="99">
        <v>88.51812948265075</v>
      </c>
      <c r="G45" s="99">
        <v>88.691504720877134</v>
      </c>
      <c r="H45" s="99">
        <v>87.031028974405842</v>
      </c>
      <c r="I45" s="99">
        <v>79.537987049272076</v>
      </c>
      <c r="J45" s="99">
        <v>84.165075699564539</v>
      </c>
      <c r="K45" s="99">
        <v>81.868644979467035</v>
      </c>
      <c r="L45" s="99">
        <v>92.123959319845</v>
      </c>
      <c r="M45" s="99">
        <v>83.206130504677958</v>
      </c>
      <c r="N45" s="99">
        <v>80.775108846733403</v>
      </c>
      <c r="O45" s="99">
        <v>86.038922956300325</v>
      </c>
      <c r="P45" s="99">
        <v>74.488654227256575</v>
      </c>
      <c r="Q45" s="99">
        <v>81.153102594691333</v>
      </c>
      <c r="R45" s="99">
        <v>78.301092229555266</v>
      </c>
      <c r="S45" s="99">
        <v>77.966036232118171</v>
      </c>
      <c r="T45" s="99">
        <v>68.66128512148957</v>
      </c>
      <c r="U45" s="99">
        <v>70.213218065994781</v>
      </c>
      <c r="V45" s="99">
        <v>70.626182333728678</v>
      </c>
      <c r="W45" s="99">
        <v>68.386459344637927</v>
      </c>
      <c r="DA45" s="63" t="s">
        <v>4634</v>
      </c>
    </row>
    <row r="46" spans="1:105" ht="12" customHeight="1" x14ac:dyDescent="0.25">
      <c r="A46" s="97" t="s">
        <v>53</v>
      </c>
      <c r="B46" s="98"/>
      <c r="C46" s="99">
        <v>2.6542919061074248</v>
      </c>
      <c r="D46" s="99">
        <v>2.4634626556302903</v>
      </c>
      <c r="E46" s="99">
        <v>2.345031534829157</v>
      </c>
      <c r="F46" s="99">
        <v>2.2571084892828108</v>
      </c>
      <c r="G46" s="99">
        <v>1.9940682307583386</v>
      </c>
      <c r="H46" s="99">
        <v>1.9683402763944597</v>
      </c>
      <c r="I46" s="99">
        <v>1.7359871522935422</v>
      </c>
      <c r="J46" s="99">
        <v>1.8139106791103987</v>
      </c>
      <c r="K46" s="99">
        <v>1.7483168535548232</v>
      </c>
      <c r="L46" s="99">
        <v>1.9519896411163464</v>
      </c>
      <c r="M46" s="99">
        <v>1.7453419630310352</v>
      </c>
      <c r="N46" s="99">
        <v>1.6785144479601997</v>
      </c>
      <c r="O46" s="99">
        <v>1.7709091726424451</v>
      </c>
      <c r="P46" s="99">
        <v>1.5204780513950453</v>
      </c>
      <c r="Q46" s="99">
        <v>1.6434966956231924</v>
      </c>
      <c r="R46" s="99">
        <v>1.5765783411410219</v>
      </c>
      <c r="S46" s="99">
        <v>1.5621589300299272</v>
      </c>
      <c r="T46" s="99">
        <v>1.3702718377272178</v>
      </c>
      <c r="U46" s="99">
        <v>1.3970750240613772</v>
      </c>
      <c r="V46" s="99">
        <v>1.4023771907037825</v>
      </c>
      <c r="W46" s="99">
        <v>1.356562796833461</v>
      </c>
      <c r="DA46" s="63" t="s">
        <v>4635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3.6005796737952851E-2</v>
      </c>
      <c r="D47" s="123">
        <f t="shared" si="20"/>
        <v>2.3728869213906045E-2</v>
      </c>
      <c r="E47" s="123">
        <f t="shared" si="20"/>
        <v>5.6376388429884718E-2</v>
      </c>
      <c r="F47" s="123">
        <f t="shared" si="20"/>
        <v>4.5367948979740426E-2</v>
      </c>
      <c r="G47" s="123">
        <f t="shared" si="20"/>
        <v>4.2673297439290825E-2</v>
      </c>
      <c r="H47" s="123">
        <f t="shared" si="20"/>
        <v>5.4357916443458824E-2</v>
      </c>
      <c r="I47" s="123">
        <f t="shared" si="20"/>
        <v>6.0208781894242065E-2</v>
      </c>
      <c r="J47" s="123">
        <f t="shared" si="20"/>
        <v>4.4186412478612123E-2</v>
      </c>
      <c r="K47" s="123">
        <f t="shared" si="20"/>
        <v>2.9993747855444428E-2</v>
      </c>
      <c r="L47" s="123">
        <f t="shared" si="20"/>
        <v>4.4953541832046029E-2</v>
      </c>
      <c r="M47" s="123">
        <f t="shared" si="20"/>
        <v>4.3130932414548004E-2</v>
      </c>
      <c r="N47" s="123">
        <f t="shared" si="20"/>
        <v>3.1132770125305118E-2</v>
      </c>
      <c r="O47" s="123">
        <f t="shared" si="20"/>
        <v>5.7750654519842848E-2</v>
      </c>
      <c r="P47" s="123">
        <f t="shared" si="20"/>
        <v>1.781764974165051E-2</v>
      </c>
      <c r="Q47" s="123">
        <f t="shared" si="20"/>
        <v>3.4213764654212706E-2</v>
      </c>
      <c r="R47" s="123">
        <f t="shared" si="20"/>
        <v>3.5648226172745025E-2</v>
      </c>
      <c r="S47" s="123">
        <f t="shared" si="20"/>
        <v>8.1852451098781795E-2</v>
      </c>
      <c r="T47" s="123">
        <f t="shared" si="20"/>
        <v>5.0597226910337072E-2</v>
      </c>
      <c r="U47" s="123">
        <f t="shared" si="20"/>
        <v>9.469092736061413E-2</v>
      </c>
      <c r="V47" s="123">
        <f t="shared" si="20"/>
        <v>0.11780537270908183</v>
      </c>
      <c r="W47" s="123">
        <f t="shared" si="20"/>
        <v>7.0863416000556692E-2</v>
      </c>
      <c r="DA47" s="130" t="s">
        <v>4636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3.6005796737952851E-2</v>
      </c>
      <c r="D48" s="99">
        <f>RES_hhdet_in_tesh!D48/RES_summary!D$21</f>
        <v>2.3728869213906045E-2</v>
      </c>
      <c r="E48" s="99">
        <f>RES_hhdet_in_tesh!E48/RES_summary!E$21</f>
        <v>5.6376388429884718E-2</v>
      </c>
      <c r="F48" s="99">
        <f>RES_hhdet_in_tesh!F48/RES_summary!F$21</f>
        <v>4.5367948979740426E-2</v>
      </c>
      <c r="G48" s="99">
        <f>RES_hhdet_in_tesh!G48/RES_summary!G$21</f>
        <v>4.2673297439290825E-2</v>
      </c>
      <c r="H48" s="99">
        <f>RES_hhdet_in_tesh!H48/RES_summary!H$21</f>
        <v>5.4357916443458824E-2</v>
      </c>
      <c r="I48" s="99">
        <f>RES_hhdet_in_tesh!I48/RES_summary!I$21</f>
        <v>6.0208781894242065E-2</v>
      </c>
      <c r="J48" s="99">
        <f>RES_hhdet_in_tesh!J48/RES_summary!J$21</f>
        <v>4.4186412478612123E-2</v>
      </c>
      <c r="K48" s="99">
        <f>RES_hhdet_in_tesh!K48/RES_summary!K$21</f>
        <v>2.9993747855444428E-2</v>
      </c>
      <c r="L48" s="99">
        <f>RES_hhdet_in_tesh!L48/RES_summary!L$21</f>
        <v>4.4953541832046029E-2</v>
      </c>
      <c r="M48" s="99">
        <f>RES_hhdet_in_tesh!M48/RES_summary!M$21</f>
        <v>4.3130932414548004E-2</v>
      </c>
      <c r="N48" s="99">
        <f>RES_hhdet_in_tesh!N48/RES_summary!N$21</f>
        <v>3.1132770125305118E-2</v>
      </c>
      <c r="O48" s="99">
        <f>RES_hhdet_in_tesh!O48/RES_summary!O$21</f>
        <v>5.7750654519842848E-2</v>
      </c>
      <c r="P48" s="99">
        <f>RES_hhdet_in_tesh!P48/RES_summary!P$21</f>
        <v>1.781764974165051E-2</v>
      </c>
      <c r="Q48" s="99">
        <f>RES_hhdet_in_tesh!Q48/RES_summary!Q$21</f>
        <v>3.4213764654212706E-2</v>
      </c>
      <c r="R48" s="99">
        <f>RES_hhdet_in_tesh!R48/RES_summary!R$21</f>
        <v>3.5648226172745025E-2</v>
      </c>
      <c r="S48" s="99">
        <f>RES_hhdet_in_tesh!S48/RES_summary!S$21</f>
        <v>8.1852451098781795E-2</v>
      </c>
      <c r="T48" s="99">
        <f>RES_hhdet_in_tesh!T48/RES_summary!T$21</f>
        <v>5.0597226910337072E-2</v>
      </c>
      <c r="U48" s="99">
        <f>RES_hhdet_in_tesh!U48/RES_summary!U$21</f>
        <v>9.469092736061413E-2</v>
      </c>
      <c r="V48" s="99">
        <f>RES_hhdet_in_tesh!V48/RES_summary!V$21</f>
        <v>0.11780537270908183</v>
      </c>
      <c r="W48" s="99">
        <f>RES_hhdet_in_tesh!W48/RES_summary!W$21</f>
        <v>7.0863416000556692E-2</v>
      </c>
      <c r="DA48" s="63" t="s">
        <v>4637</v>
      </c>
    </row>
    <row r="49" spans="1:105" ht="12" customHeight="1" x14ac:dyDescent="0.25">
      <c r="A49" s="121" t="s">
        <v>55</v>
      </c>
      <c r="B49" s="122"/>
      <c r="C49" s="123">
        <v>16.50169763918856</v>
      </c>
      <c r="D49" s="123">
        <v>18.825694222691325</v>
      </c>
      <c r="E49" s="123">
        <v>16.414516254770334</v>
      </c>
      <c r="F49" s="123">
        <v>17.507340470985017</v>
      </c>
      <c r="G49" s="123">
        <v>17.160505031602543</v>
      </c>
      <c r="H49" s="123">
        <v>17.22498114583793</v>
      </c>
      <c r="I49" s="123">
        <v>18.006104231407939</v>
      </c>
      <c r="J49" s="123">
        <v>19.235457634566245</v>
      </c>
      <c r="K49" s="123">
        <v>20.770011874730294</v>
      </c>
      <c r="L49" s="123">
        <v>19.064598113299688</v>
      </c>
      <c r="M49" s="123">
        <v>21.121443922387357</v>
      </c>
      <c r="N49" s="123">
        <v>21.518071928714594</v>
      </c>
      <c r="O49" s="123">
        <v>19.845537304615018</v>
      </c>
      <c r="P49" s="123">
        <v>22.173148887199243</v>
      </c>
      <c r="Q49" s="123">
        <v>26.991562289992011</v>
      </c>
      <c r="R49" s="123">
        <v>21.543273838829339</v>
      </c>
      <c r="S49" s="123">
        <v>19.846585087210581</v>
      </c>
      <c r="T49" s="123">
        <v>18.160073547329777</v>
      </c>
      <c r="U49" s="123">
        <v>21.945069107942427</v>
      </c>
      <c r="V49" s="123">
        <v>21.385817288895208</v>
      </c>
      <c r="W49" s="123">
        <v>17.107649245667854</v>
      </c>
      <c r="DA49" s="130" t="s">
        <v>4638</v>
      </c>
    </row>
    <row r="50" spans="1:105" ht="12" customHeight="1" x14ac:dyDescent="0.25">
      <c r="A50" s="97" t="s">
        <v>138</v>
      </c>
      <c r="B50" s="98"/>
      <c r="C50" s="99">
        <v>16.114079688593176</v>
      </c>
      <c r="D50" s="99">
        <v>18.905756411488316</v>
      </c>
      <c r="E50" s="99">
        <v>16.703684479454274</v>
      </c>
      <c r="F50" s="99">
        <v>17.723018339700563</v>
      </c>
      <c r="G50" s="99">
        <v>17.027506637073238</v>
      </c>
      <c r="H50" s="99">
        <v>17.550871041723013</v>
      </c>
      <c r="I50" s="99">
        <v>17.559823079073031</v>
      </c>
      <c r="J50" s="99">
        <v>19.333796185005323</v>
      </c>
      <c r="K50" s="99">
        <v>20.35569086879136</v>
      </c>
      <c r="L50" s="99">
        <v>19.07251503272305</v>
      </c>
      <c r="M50" s="99">
        <v>21.656115279054262</v>
      </c>
      <c r="N50" s="99">
        <v>20.58076535410574</v>
      </c>
      <c r="O50" s="99">
        <v>19.956049446449466</v>
      </c>
      <c r="P50" s="99">
        <v>22.72372728315014</v>
      </c>
      <c r="Q50" s="99">
        <v>26.612435992241753</v>
      </c>
      <c r="R50" s="99">
        <v>21.071443681142114</v>
      </c>
      <c r="S50" s="99">
        <v>20.048215546515973</v>
      </c>
      <c r="T50" s="99">
        <v>17.816969408132085</v>
      </c>
      <c r="U50" s="99">
        <v>21.510516691512827</v>
      </c>
      <c r="V50" s="99">
        <v>21.427232264104379</v>
      </c>
      <c r="W50" s="99">
        <v>17.079259392808279</v>
      </c>
      <c r="DA50" s="63" t="s">
        <v>4639</v>
      </c>
    </row>
    <row r="51" spans="1:105" ht="12" customHeight="1" x14ac:dyDescent="0.25">
      <c r="A51" s="97" t="s">
        <v>137</v>
      </c>
      <c r="B51" s="98"/>
      <c r="C51" s="99">
        <v>16.114033530010303</v>
      </c>
      <c r="D51" s="99">
        <v>18.905886633128134</v>
      </c>
      <c r="E51" s="99">
        <v>16.704292775493975</v>
      </c>
      <c r="F51" s="99">
        <v>17.724164236403904</v>
      </c>
      <c r="G51" s="99">
        <v>17.029638793440064</v>
      </c>
      <c r="H51" s="99">
        <v>17.554748452043686</v>
      </c>
      <c r="I51" s="99">
        <v>0</v>
      </c>
      <c r="J51" s="99">
        <v>19.335714169152059</v>
      </c>
      <c r="K51" s="99">
        <v>20.364962538511442</v>
      </c>
      <c r="L51" s="99">
        <v>19.081740312497178</v>
      </c>
      <c r="M51" s="99">
        <v>21.662454875474598</v>
      </c>
      <c r="N51" s="99">
        <v>0</v>
      </c>
      <c r="O51" s="99">
        <v>19.953428902229877</v>
      </c>
      <c r="P51" s="99">
        <v>22.716591100816121</v>
      </c>
      <c r="Q51" s="99">
        <v>26.59628800589601</v>
      </c>
      <c r="R51" s="99">
        <v>21.053723012693972</v>
      </c>
      <c r="S51" s="99">
        <v>20.041230337135485</v>
      </c>
      <c r="T51" s="99">
        <v>17.806167190564061</v>
      </c>
      <c r="U51" s="99">
        <v>21.505247852460343</v>
      </c>
      <c r="V51" s="99">
        <v>21.430254515341058</v>
      </c>
      <c r="W51" s="99">
        <v>17.076925672694621</v>
      </c>
      <c r="DA51" s="63" t="s">
        <v>4640</v>
      </c>
    </row>
    <row r="52" spans="1:105" ht="12" customHeight="1" x14ac:dyDescent="0.25">
      <c r="A52" s="100" t="s">
        <v>216</v>
      </c>
      <c r="B52" s="101"/>
      <c r="C52" s="102">
        <v>6.0052311652552905</v>
      </c>
      <c r="D52" s="102">
        <v>7.069533405122173</v>
      </c>
      <c r="E52" s="102">
        <v>6.1956330905504498</v>
      </c>
      <c r="F52" s="102">
        <v>6.5620203224817812</v>
      </c>
      <c r="G52" s="102">
        <v>6.3079858667155886</v>
      </c>
      <c r="H52" s="102">
        <v>5.4139100750763207</v>
      </c>
      <c r="I52" s="102">
        <v>0</v>
      </c>
      <c r="J52" s="102">
        <v>6.8348247329135088</v>
      </c>
      <c r="K52" s="102">
        <v>7.3557920300252828</v>
      </c>
      <c r="L52" s="102">
        <v>6.0830551074336743</v>
      </c>
      <c r="M52" s="102">
        <v>7.5708078852919325</v>
      </c>
      <c r="N52" s="102">
        <v>0</v>
      </c>
      <c r="O52" s="102">
        <v>5.8526620765334192</v>
      </c>
      <c r="P52" s="102">
        <v>6.7810208931965006</v>
      </c>
      <c r="Q52" s="102">
        <v>6.2249191463847255</v>
      </c>
      <c r="R52" s="102">
        <v>4.4375981927463934</v>
      </c>
      <c r="S52" s="102">
        <v>5.0253364620093741</v>
      </c>
      <c r="T52" s="102">
        <v>5.1205246028659204</v>
      </c>
      <c r="U52" s="102">
        <v>6.3775011161241926</v>
      </c>
      <c r="V52" s="102">
        <v>6.5704296530486328</v>
      </c>
      <c r="W52" s="102">
        <v>5.4976690455378163</v>
      </c>
      <c r="DA52" s="131" t="s">
        <v>4641</v>
      </c>
    </row>
    <row r="53" spans="1:105" ht="12" customHeight="1" x14ac:dyDescent="0.25">
      <c r="A53" s="103" t="s">
        <v>52</v>
      </c>
      <c r="B53" s="104"/>
      <c r="C53" s="105">
        <v>10.108802364755011</v>
      </c>
      <c r="D53" s="105">
        <v>11.836353228005958</v>
      </c>
      <c r="E53" s="105">
        <v>10.508659684943527</v>
      </c>
      <c r="F53" s="105">
        <v>11.162143913922121</v>
      </c>
      <c r="G53" s="105">
        <v>10.721652926724479</v>
      </c>
      <c r="H53" s="105">
        <v>12.140838376967363</v>
      </c>
      <c r="I53" s="105">
        <v>0</v>
      </c>
      <c r="J53" s="105">
        <v>12.500889436238552</v>
      </c>
      <c r="K53" s="105">
        <v>13.009170508486154</v>
      </c>
      <c r="L53" s="105">
        <v>12.998685205063508</v>
      </c>
      <c r="M53" s="105">
        <v>14.09164699018266</v>
      </c>
      <c r="N53" s="105">
        <v>0</v>
      </c>
      <c r="O53" s="105">
        <v>14.100766825696461</v>
      </c>
      <c r="P53" s="105">
        <v>15.935570207619618</v>
      </c>
      <c r="Q53" s="105">
        <v>20.371368859511279</v>
      </c>
      <c r="R53" s="105">
        <v>16.616124819947576</v>
      </c>
      <c r="S53" s="105">
        <v>15.015893875126109</v>
      </c>
      <c r="T53" s="105">
        <v>12.685642587698139</v>
      </c>
      <c r="U53" s="105">
        <v>15.127746736336151</v>
      </c>
      <c r="V53" s="105">
        <v>14.859824862292427</v>
      </c>
      <c r="W53" s="105">
        <v>11.579256627156802</v>
      </c>
      <c r="DA53" s="132" t="s">
        <v>4642</v>
      </c>
    </row>
    <row r="54" spans="1:105" ht="12" customHeight="1" x14ac:dyDescent="0.25">
      <c r="A54" s="106" t="s">
        <v>122</v>
      </c>
      <c r="B54" s="101"/>
      <c r="C54" s="102">
        <v>16.527857698146242</v>
      </c>
      <c r="D54" s="102">
        <v>18.808248991909071</v>
      </c>
      <c r="E54" s="102">
        <v>16.378468904073184</v>
      </c>
      <c r="F54" s="102">
        <v>17.464663812376514</v>
      </c>
      <c r="G54" s="102">
        <v>17.160455284684044</v>
      </c>
      <c r="H54" s="102">
        <v>17.202617590462111</v>
      </c>
      <c r="I54" s="102">
        <v>18.187818534866153</v>
      </c>
      <c r="J54" s="102">
        <v>19.134412905124563</v>
      </c>
      <c r="K54" s="102">
        <v>21.019176303504814</v>
      </c>
      <c r="L54" s="102">
        <v>19.055621140972413</v>
      </c>
      <c r="M54" s="102">
        <v>20.533700579297289</v>
      </c>
      <c r="N54" s="102">
        <v>22.479597096777542</v>
      </c>
      <c r="O54" s="102">
        <v>19.731966365181545</v>
      </c>
      <c r="P54" s="102">
        <v>22.101922800473474</v>
      </c>
      <c r="Q54" s="102">
        <v>27.104529537143566</v>
      </c>
      <c r="R54" s="102">
        <v>21.713604047530026</v>
      </c>
      <c r="S54" s="102">
        <v>19.736103064151838</v>
      </c>
      <c r="T54" s="102">
        <v>18.339232589713525</v>
      </c>
      <c r="U54" s="102">
        <v>22.252893254516231</v>
      </c>
      <c r="V54" s="102">
        <v>21.348694291008012</v>
      </c>
      <c r="W54" s="102">
        <v>17.13339865442618</v>
      </c>
      <c r="DA54" s="131" t="s">
        <v>4643</v>
      </c>
    </row>
    <row r="55" spans="1:105" ht="12" customHeight="1" x14ac:dyDescent="0.25">
      <c r="A55" s="107" t="s">
        <v>121</v>
      </c>
      <c r="B55" s="104"/>
      <c r="C55" s="105">
        <v>16.528592932153508</v>
      </c>
      <c r="D55" s="105">
        <v>18.808534261790594</v>
      </c>
      <c r="E55" s="105">
        <v>16.382096283624097</v>
      </c>
      <c r="F55" s="105">
        <v>17.472503068646358</v>
      </c>
      <c r="G55" s="105">
        <v>17.17354008237924</v>
      </c>
      <c r="H55" s="105">
        <v>17.214246352138613</v>
      </c>
      <c r="I55" s="105">
        <v>18.192989892658474</v>
      </c>
      <c r="J55" s="105">
        <v>19.139205456454963</v>
      </c>
      <c r="K55" s="105">
        <v>21.033882238439919</v>
      </c>
      <c r="L55" s="105">
        <v>19.062804579057325</v>
      </c>
      <c r="M55" s="105">
        <v>20.535588464958625</v>
      </c>
      <c r="N55" s="105">
        <v>22.477727016288348</v>
      </c>
      <c r="O55" s="105">
        <v>19.726453305802746</v>
      </c>
      <c r="P55" s="105">
        <v>22.07648210471762</v>
      </c>
      <c r="Q55" s="105">
        <v>27.051508685380561</v>
      </c>
      <c r="R55" s="105">
        <v>21.684283605197727</v>
      </c>
      <c r="S55" s="105">
        <v>19.746509913243184</v>
      </c>
      <c r="T55" s="105">
        <v>18.337181616503859</v>
      </c>
      <c r="U55" s="105">
        <v>22.251718533352214</v>
      </c>
      <c r="V55" s="105">
        <v>21.347358773013344</v>
      </c>
      <c r="W55" s="105">
        <v>17.128096112882815</v>
      </c>
      <c r="DA55" s="132" t="s">
        <v>4644</v>
      </c>
    </row>
    <row r="56" spans="1:105" ht="12" customHeight="1" x14ac:dyDescent="0.25">
      <c r="A56" s="108" t="s">
        <v>53</v>
      </c>
      <c r="B56" s="98"/>
      <c r="C56" s="99">
        <v>6.1623276740530439</v>
      </c>
      <c r="D56" s="99">
        <v>7.0333597087695159</v>
      </c>
      <c r="E56" s="99">
        <v>6.0736933344382091</v>
      </c>
      <c r="F56" s="99">
        <v>6.465785500916831</v>
      </c>
      <c r="G56" s="99">
        <v>6.3608820390454852</v>
      </c>
      <c r="H56" s="99">
        <v>5.3029668181971958</v>
      </c>
      <c r="I56" s="99">
        <v>5.9101864053536337</v>
      </c>
      <c r="J56" s="99">
        <v>6.7606145826243855</v>
      </c>
      <c r="K56" s="99">
        <v>7.6129297988157054</v>
      </c>
      <c r="L56" s="99">
        <v>6.0839927584433857</v>
      </c>
      <c r="M56" s="99">
        <v>7.1428050865825838</v>
      </c>
      <c r="N56" s="99">
        <v>7.6967695188954055</v>
      </c>
      <c r="O56" s="99">
        <v>5.7966093213754393</v>
      </c>
      <c r="P56" s="99">
        <v>6.5588985445690611</v>
      </c>
      <c r="Q56" s="99">
        <v>6.3383754407279982</v>
      </c>
      <c r="R56" s="99">
        <v>4.5873806838805269</v>
      </c>
      <c r="S56" s="99">
        <v>4.9404828596640558</v>
      </c>
      <c r="T56" s="99">
        <v>5.2820958079911575</v>
      </c>
      <c r="U56" s="99">
        <v>6.6226048749582258</v>
      </c>
      <c r="V56" s="99">
        <v>6.5418392341659848</v>
      </c>
      <c r="W56" s="99">
        <v>5.506044598748792</v>
      </c>
      <c r="DA56" s="63" t="s">
        <v>4645</v>
      </c>
    </row>
    <row r="57" spans="1:105" ht="12" customHeight="1" x14ac:dyDescent="0.25">
      <c r="A57" s="108" t="s">
        <v>52</v>
      </c>
      <c r="B57" s="98"/>
      <c r="C57" s="99">
        <v>10.366265258100466</v>
      </c>
      <c r="D57" s="99">
        <v>11.775174553021079</v>
      </c>
      <c r="E57" s="99">
        <v>10.308402949185883</v>
      </c>
      <c r="F57" s="99">
        <v>11.006717567729526</v>
      </c>
      <c r="G57" s="99">
        <v>10.812658043333755</v>
      </c>
      <c r="H57" s="99">
        <v>11.911279533941419</v>
      </c>
      <c r="I57" s="99">
        <v>12.28280348730484</v>
      </c>
      <c r="J57" s="99">
        <v>12.378590873830575</v>
      </c>
      <c r="K57" s="99">
        <v>13.420952439624207</v>
      </c>
      <c r="L57" s="99">
        <v>12.978811820613942</v>
      </c>
      <c r="M57" s="99">
        <v>13.392783378376041</v>
      </c>
      <c r="N57" s="99">
        <v>14.78095749739294</v>
      </c>
      <c r="O57" s="99">
        <v>13.929843984427311</v>
      </c>
      <c r="P57" s="99">
        <v>15.517583560148562</v>
      </c>
      <c r="Q57" s="99">
        <v>20.713133244652564</v>
      </c>
      <c r="R57" s="99">
        <v>17.096902921317202</v>
      </c>
      <c r="S57" s="99">
        <v>14.806027053579124</v>
      </c>
      <c r="T57" s="99">
        <v>13.055085808512706</v>
      </c>
      <c r="U57" s="99">
        <v>15.629113658393985</v>
      </c>
      <c r="V57" s="99">
        <v>14.805519538847358</v>
      </c>
      <c r="W57" s="99">
        <v>11.622051514134027</v>
      </c>
      <c r="DA57" s="63" t="s">
        <v>4646</v>
      </c>
    </row>
    <row r="58" spans="1:105" ht="12" customHeight="1" x14ac:dyDescent="0.25">
      <c r="A58" s="121" t="s">
        <v>54</v>
      </c>
      <c r="B58" s="122"/>
      <c r="C58" s="123">
        <v>2.7660961599155751</v>
      </c>
      <c r="D58" s="123">
        <v>3.1751574769197766</v>
      </c>
      <c r="E58" s="123">
        <v>2.7322820377015096</v>
      </c>
      <c r="F58" s="123">
        <v>3.0892170846419966</v>
      </c>
      <c r="G58" s="123">
        <v>2.6519851220246555</v>
      </c>
      <c r="H58" s="123">
        <v>2.9690678365377017</v>
      </c>
      <c r="I58" s="123">
        <v>2.7255208264327493</v>
      </c>
      <c r="J58" s="123">
        <v>3.1157249247286063</v>
      </c>
      <c r="K58" s="123">
        <v>3.9607380263099174</v>
      </c>
      <c r="L58" s="123">
        <v>3.5491796515645873</v>
      </c>
      <c r="M58" s="123">
        <v>3.8706937937532557</v>
      </c>
      <c r="N58" s="123">
        <v>4.2315141186709075</v>
      </c>
      <c r="O58" s="123">
        <v>3.5945485689785288</v>
      </c>
      <c r="P58" s="123">
        <v>4.2748626076192942</v>
      </c>
      <c r="Q58" s="123">
        <v>5.0693054663268651</v>
      </c>
      <c r="R58" s="123">
        <v>4.1810187833248644</v>
      </c>
      <c r="S58" s="123">
        <v>3.9418863818244119</v>
      </c>
      <c r="T58" s="123">
        <v>3.7988434145389691</v>
      </c>
      <c r="U58" s="123">
        <v>4.6135147692769296</v>
      </c>
      <c r="V58" s="123">
        <v>4.4477389639830189</v>
      </c>
      <c r="W58" s="123">
        <v>3.5806844499495916</v>
      </c>
      <c r="DA58" s="130" t="s">
        <v>4647</v>
      </c>
    </row>
    <row r="59" spans="1:105" ht="12" customHeight="1" x14ac:dyDescent="0.25">
      <c r="A59" s="97" t="s">
        <v>50</v>
      </c>
      <c r="B59" s="98"/>
      <c r="C59" s="99">
        <v>2.7825022989819055</v>
      </c>
      <c r="D59" s="99">
        <v>3.2151443980935723</v>
      </c>
      <c r="E59" s="99">
        <v>2.6551068230000512</v>
      </c>
      <c r="F59" s="99">
        <v>3.0648851203062826</v>
      </c>
      <c r="G59" s="99">
        <v>2.7133803028052097</v>
      </c>
      <c r="H59" s="99">
        <v>2.9829598108941715</v>
      </c>
      <c r="I59" s="99">
        <v>2.7358497180753232</v>
      </c>
      <c r="J59" s="99">
        <v>3.0886636478786733</v>
      </c>
      <c r="K59" s="99">
        <v>4.0316868511759942</v>
      </c>
      <c r="L59" s="99">
        <v>3.8393355884475704</v>
      </c>
      <c r="M59" s="99">
        <v>3.9232830764544349</v>
      </c>
      <c r="N59" s="99">
        <v>3.5427276066454048</v>
      </c>
      <c r="O59" s="99">
        <v>3.0816464252867188</v>
      </c>
      <c r="P59" s="99">
        <v>3.9279065841801257</v>
      </c>
      <c r="Q59" s="99">
        <v>5.3449779690783963</v>
      </c>
      <c r="R59" s="99">
        <v>4.5427652396725886</v>
      </c>
      <c r="S59" s="99">
        <v>4.1027013659048546</v>
      </c>
      <c r="T59" s="99">
        <v>3.7077881001524453</v>
      </c>
      <c r="U59" s="99">
        <v>4.4988975771768693</v>
      </c>
      <c r="V59" s="99">
        <v>4.269930782137104</v>
      </c>
      <c r="W59" s="99">
        <v>3.8081493693061534</v>
      </c>
      <c r="DA59" s="63" t="s">
        <v>4648</v>
      </c>
    </row>
    <row r="60" spans="1:105" ht="12" customHeight="1" x14ac:dyDescent="0.25">
      <c r="A60" s="109" t="s">
        <v>120</v>
      </c>
      <c r="B60" s="33"/>
      <c r="C60" s="110">
        <v>2.7660070679646491</v>
      </c>
      <c r="D60" s="110">
        <v>3.1749880812513203</v>
      </c>
      <c r="E60" s="110">
        <v>2.7326305858102793</v>
      </c>
      <c r="F60" s="110">
        <v>3.0893603995961549</v>
      </c>
      <c r="G60" s="110">
        <v>2.6516068797388552</v>
      </c>
      <c r="H60" s="110">
        <v>2.9689961963111999</v>
      </c>
      <c r="I60" s="110">
        <v>2.7254849777849661</v>
      </c>
      <c r="J60" s="110">
        <v>3.1157941834641454</v>
      </c>
      <c r="K60" s="110">
        <v>3.960543012280946</v>
      </c>
      <c r="L60" s="110">
        <v>3.5486831811346731</v>
      </c>
      <c r="M60" s="110">
        <v>3.8706557732399651</v>
      </c>
      <c r="N60" s="110">
        <v>4.2321592008643281</v>
      </c>
      <c r="O60" s="110">
        <v>3.5957392639967058</v>
      </c>
      <c r="P60" s="110">
        <v>4.2760767676606797</v>
      </c>
      <c r="Q60" s="110">
        <v>5.06805747708884</v>
      </c>
      <c r="R60" s="110">
        <v>4.1797950456441981</v>
      </c>
      <c r="S60" s="110">
        <v>3.9415394560081634</v>
      </c>
      <c r="T60" s="110">
        <v>3.7989426168425364</v>
      </c>
      <c r="U60" s="110">
        <v>4.6136877994044223</v>
      </c>
      <c r="V60" s="110">
        <v>4.4481375944750408</v>
      </c>
      <c r="W60" s="110">
        <v>3.57978518165431</v>
      </c>
      <c r="DA60" s="60" t="s">
        <v>4649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120.76128950777492</v>
      </c>
      <c r="D62" s="118">
        <f t="shared" si="21"/>
        <v>114.16086868141065</v>
      </c>
      <c r="E62" s="118">
        <f t="shared" si="21"/>
        <v>108.56044781922422</v>
      </c>
      <c r="F62" s="118">
        <f t="shared" si="21"/>
        <v>102.3495871902075</v>
      </c>
      <c r="G62" s="118">
        <f t="shared" si="21"/>
        <v>118.44045239595016</v>
      </c>
      <c r="H62" s="118">
        <f t="shared" si="21"/>
        <v>110.08085659278561</v>
      </c>
      <c r="I62" s="118">
        <f t="shared" si="21"/>
        <v>102.23156136030968</v>
      </c>
      <c r="J62" s="118">
        <f t="shared" si="21"/>
        <v>106.84767517452843</v>
      </c>
      <c r="K62" s="118">
        <f t="shared" si="21"/>
        <v>110.6854638962855</v>
      </c>
      <c r="L62" s="118">
        <f t="shared" si="21"/>
        <v>115.00200259194996</v>
      </c>
      <c r="M62" s="118">
        <f t="shared" si="21"/>
        <v>107.76712994953232</v>
      </c>
      <c r="N62" s="118">
        <f t="shared" si="21"/>
        <v>113.33718399182088</v>
      </c>
      <c r="O62" s="118">
        <f t="shared" si="21"/>
        <v>109.45469199192134</v>
      </c>
      <c r="P62" s="118">
        <f t="shared" si="21"/>
        <v>99.64930443066973</v>
      </c>
      <c r="Q62" s="118">
        <f t="shared" si="21"/>
        <v>113.34252799712608</v>
      </c>
      <c r="R62" s="118">
        <f t="shared" ref="R62:V62" si="22">R63+R66+R68+R77</f>
        <v>109.92310031482336</v>
      </c>
      <c r="S62" s="118">
        <f t="shared" si="22"/>
        <v>102.86377897919169</v>
      </c>
      <c r="T62" s="118">
        <f t="shared" si="22"/>
        <v>91.771334471704947</v>
      </c>
      <c r="U62" s="118">
        <f t="shared" si="22"/>
        <v>100.34157184392382</v>
      </c>
      <c r="V62" s="118">
        <f t="shared" si="22"/>
        <v>97.460477113177106</v>
      </c>
      <c r="W62" s="118">
        <f t="shared" ref="W62" si="23">W63+W66+W68+W77</f>
        <v>91.182571273551503</v>
      </c>
      <c r="DA62" s="129" t="s">
        <v>4650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101.35395719610621</v>
      </c>
      <c r="D63" s="123">
        <f t="shared" si="24"/>
        <v>92.236191241605042</v>
      </c>
      <c r="E63" s="123">
        <f t="shared" si="24"/>
        <v>89.481268554445492</v>
      </c>
      <c r="F63" s="123">
        <f t="shared" si="24"/>
        <v>82.240126209357868</v>
      </c>
      <c r="G63" s="123">
        <f t="shared" si="24"/>
        <v>97.97549056239707</v>
      </c>
      <c r="H63" s="123">
        <f t="shared" si="24"/>
        <v>89.668025300274508</v>
      </c>
      <c r="I63" s="123">
        <f t="shared" si="24"/>
        <v>81.469886551957202</v>
      </c>
      <c r="J63" s="123">
        <f t="shared" si="24"/>
        <v>84.552291632362113</v>
      </c>
      <c r="K63" s="123">
        <f t="shared" si="24"/>
        <v>85.720131133530373</v>
      </c>
      <c r="L63" s="123">
        <f t="shared" si="24"/>
        <v>92.609777969684842</v>
      </c>
      <c r="M63" s="123">
        <f t="shared" si="24"/>
        <v>82.903499980172413</v>
      </c>
      <c r="N63" s="123">
        <f t="shared" si="24"/>
        <v>86.561137604017119</v>
      </c>
      <c r="O63" s="123">
        <f t="shared" si="24"/>
        <v>86.37552088119466</v>
      </c>
      <c r="P63" s="123">
        <f t="shared" si="24"/>
        <v>73.078610230033931</v>
      </c>
      <c r="Q63" s="123">
        <f t="shared" si="24"/>
        <v>81.439696814478623</v>
      </c>
      <c r="R63" s="123">
        <f t="shared" ref="R63:V63" si="25">SUM(R64:R65)</f>
        <v>84.125287893031782</v>
      </c>
      <c r="S63" s="123">
        <f t="shared" si="25"/>
        <v>78.923549661983671</v>
      </c>
      <c r="T63" s="123">
        <f t="shared" si="25"/>
        <v>69.68824241418082</v>
      </c>
      <c r="U63" s="123">
        <f t="shared" si="25"/>
        <v>73.929664801301485</v>
      </c>
      <c r="V63" s="123">
        <f t="shared" si="25"/>
        <v>71.583032754065172</v>
      </c>
      <c r="W63" s="123">
        <f t="shared" ref="W63" si="26">SUM(W64:W65)</f>
        <v>70.143557609839775</v>
      </c>
      <c r="DA63" s="130" t="s">
        <v>4651</v>
      </c>
    </row>
    <row r="64" spans="1:105" ht="12" customHeight="1" x14ac:dyDescent="0.25">
      <c r="A64" s="97" t="s">
        <v>217</v>
      </c>
      <c r="B64" s="98"/>
      <c r="C64" s="99">
        <v>98.606500339244761</v>
      </c>
      <c r="D64" s="99">
        <v>89.812773891757615</v>
      </c>
      <c r="E64" s="99">
        <v>87.185576424741939</v>
      </c>
      <c r="F64" s="99">
        <v>80.195241600140719</v>
      </c>
      <c r="G64" s="99">
        <v>95.821125686435664</v>
      </c>
      <c r="H64" s="99">
        <v>87.684896799600324</v>
      </c>
      <c r="I64" s="99">
        <v>79.72971477196954</v>
      </c>
      <c r="J64" s="99">
        <v>82.768480131494755</v>
      </c>
      <c r="K64" s="99">
        <v>83.927839872709939</v>
      </c>
      <c r="L64" s="99">
        <v>90.688210031657178</v>
      </c>
      <c r="M64" s="99">
        <v>81.200233948467812</v>
      </c>
      <c r="N64" s="99">
        <v>84.799006186445268</v>
      </c>
      <c r="O64" s="99">
        <v>84.633538252237344</v>
      </c>
      <c r="P64" s="99">
        <v>71.616754008943659</v>
      </c>
      <c r="Q64" s="99">
        <v>79.823134374059563</v>
      </c>
      <c r="R64" s="99">
        <v>82.464872586891602</v>
      </c>
      <c r="S64" s="99">
        <v>77.37326768157719</v>
      </c>
      <c r="T64" s="99">
        <v>68.324688037452205</v>
      </c>
      <c r="U64" s="99">
        <v>72.487340188815438</v>
      </c>
      <c r="V64" s="99">
        <v>70.189329852903427</v>
      </c>
      <c r="W64" s="99">
        <v>68.779204047729479</v>
      </c>
      <c r="DA64" s="63" t="s">
        <v>4652</v>
      </c>
    </row>
    <row r="65" spans="1:105" ht="12" customHeight="1" x14ac:dyDescent="0.25">
      <c r="A65" s="97" t="s">
        <v>53</v>
      </c>
      <c r="B65" s="98"/>
      <c r="C65" s="99">
        <v>2.7474568568614472</v>
      </c>
      <c r="D65" s="99">
        <v>2.4234173498474192</v>
      </c>
      <c r="E65" s="99">
        <v>2.2956921297035486</v>
      </c>
      <c r="F65" s="99">
        <v>2.0448846092171524</v>
      </c>
      <c r="G65" s="99">
        <v>2.1543648759614085</v>
      </c>
      <c r="H65" s="99">
        <v>1.9831285006741857</v>
      </c>
      <c r="I65" s="99">
        <v>1.7401717799876664</v>
      </c>
      <c r="J65" s="99">
        <v>1.7838115008673594</v>
      </c>
      <c r="K65" s="99">
        <v>1.7922912608204313</v>
      </c>
      <c r="L65" s="99">
        <v>1.9215679380276576</v>
      </c>
      <c r="M65" s="99">
        <v>1.7032660317046027</v>
      </c>
      <c r="N65" s="99">
        <v>1.762131417571849</v>
      </c>
      <c r="O65" s="99">
        <v>1.7419826289573201</v>
      </c>
      <c r="P65" s="99">
        <v>1.4618562210902684</v>
      </c>
      <c r="Q65" s="99">
        <v>1.6165624404190646</v>
      </c>
      <c r="R65" s="99">
        <v>1.6604153061401781</v>
      </c>
      <c r="S65" s="99">
        <v>1.5502819804064831</v>
      </c>
      <c r="T65" s="99">
        <v>1.3635543767286158</v>
      </c>
      <c r="U65" s="99">
        <v>1.4423246124860518</v>
      </c>
      <c r="V65" s="99">
        <v>1.3937029011617419</v>
      </c>
      <c r="W65" s="99">
        <v>1.3643535621102887</v>
      </c>
      <c r="DA65" s="63" t="s">
        <v>4653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3.6013191031533914E-2</v>
      </c>
      <c r="D66" s="123">
        <f t="shared" si="27"/>
        <v>2.3737108263786375E-2</v>
      </c>
      <c r="E66" s="123">
        <f t="shared" si="27"/>
        <v>5.6388081611721569E-2</v>
      </c>
      <c r="F66" s="123">
        <f t="shared" si="27"/>
        <v>4.5292561548468994E-2</v>
      </c>
      <c r="G66" s="123">
        <f t="shared" si="27"/>
        <v>4.269384819885861E-2</v>
      </c>
      <c r="H66" s="123">
        <f t="shared" si="27"/>
        <v>5.441467682717141E-2</v>
      </c>
      <c r="I66" s="123">
        <f t="shared" si="27"/>
        <v>6.0166106742156659E-2</v>
      </c>
      <c r="J66" s="123">
        <f t="shared" si="27"/>
        <v>4.4153779678461055E-2</v>
      </c>
      <c r="K66" s="123">
        <f t="shared" si="27"/>
        <v>3.0023987255860307E-2</v>
      </c>
      <c r="L66" s="123">
        <f t="shared" si="27"/>
        <v>4.4941387298631938E-2</v>
      </c>
      <c r="M66" s="123">
        <f t="shared" si="27"/>
        <v>4.30947224256506E-2</v>
      </c>
      <c r="N66" s="123">
        <f t="shared" si="27"/>
        <v>3.1129743979836949E-2</v>
      </c>
      <c r="O66" s="123">
        <f t="shared" si="27"/>
        <v>5.777792808208191E-2</v>
      </c>
      <c r="P66" s="123">
        <f t="shared" si="27"/>
        <v>1.7837126619620339E-2</v>
      </c>
      <c r="Q66" s="123">
        <f t="shared" si="27"/>
        <v>3.4157637758529209E-2</v>
      </c>
      <c r="R66" s="123">
        <f t="shared" si="27"/>
        <v>3.5645559413035308E-2</v>
      </c>
      <c r="S66" s="123">
        <f t="shared" si="27"/>
        <v>8.180559699609391E-2</v>
      </c>
      <c r="T66" s="123">
        <f t="shared" si="27"/>
        <v>5.0584028672796169E-2</v>
      </c>
      <c r="U66" s="123">
        <f t="shared" si="27"/>
        <v>9.4638494052661157E-2</v>
      </c>
      <c r="V66" s="123">
        <f t="shared" si="27"/>
        <v>0.11784585605543661</v>
      </c>
      <c r="W66" s="123">
        <f t="shared" si="27"/>
        <v>7.0846401523273719E-2</v>
      </c>
      <c r="DA66" s="130" t="s">
        <v>4654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3.6013191031533914E-2</v>
      </c>
      <c r="D67" s="99">
        <f>RES_hhdet_in_tesh!D67/RES_summary!D$21</f>
        <v>2.3737108263786375E-2</v>
      </c>
      <c r="E67" s="99">
        <f>RES_hhdet_in_tesh!E67/RES_summary!E$21</f>
        <v>5.6388081611721569E-2</v>
      </c>
      <c r="F67" s="99">
        <f>RES_hhdet_in_tesh!F67/RES_summary!F$21</f>
        <v>4.5292561548468994E-2</v>
      </c>
      <c r="G67" s="99">
        <f>RES_hhdet_in_tesh!G67/RES_summary!G$21</f>
        <v>4.269384819885861E-2</v>
      </c>
      <c r="H67" s="99">
        <f>RES_hhdet_in_tesh!H67/RES_summary!H$21</f>
        <v>5.441467682717141E-2</v>
      </c>
      <c r="I67" s="99">
        <f>RES_hhdet_in_tesh!I67/RES_summary!I$21</f>
        <v>6.0166106742156659E-2</v>
      </c>
      <c r="J67" s="99">
        <f>RES_hhdet_in_tesh!J67/RES_summary!J$21</f>
        <v>4.4153779678461055E-2</v>
      </c>
      <c r="K67" s="99">
        <f>RES_hhdet_in_tesh!K67/RES_summary!K$21</f>
        <v>3.0023987255860307E-2</v>
      </c>
      <c r="L67" s="99">
        <f>RES_hhdet_in_tesh!L67/RES_summary!L$21</f>
        <v>4.4941387298631938E-2</v>
      </c>
      <c r="M67" s="99">
        <f>RES_hhdet_in_tesh!M67/RES_summary!M$21</f>
        <v>4.30947224256506E-2</v>
      </c>
      <c r="N67" s="99">
        <f>RES_hhdet_in_tesh!N67/RES_summary!N$21</f>
        <v>3.1129743979836949E-2</v>
      </c>
      <c r="O67" s="99">
        <f>RES_hhdet_in_tesh!O67/RES_summary!O$21</f>
        <v>5.777792808208191E-2</v>
      </c>
      <c r="P67" s="99">
        <f>RES_hhdet_in_tesh!P67/RES_summary!P$21</f>
        <v>1.7837126619620339E-2</v>
      </c>
      <c r="Q67" s="99">
        <f>RES_hhdet_in_tesh!Q67/RES_summary!Q$21</f>
        <v>3.4157637758529209E-2</v>
      </c>
      <c r="R67" s="99">
        <f>RES_hhdet_in_tesh!R67/RES_summary!R$21</f>
        <v>3.5645559413035308E-2</v>
      </c>
      <c r="S67" s="99">
        <f>RES_hhdet_in_tesh!S67/RES_summary!S$21</f>
        <v>8.180559699609391E-2</v>
      </c>
      <c r="T67" s="99">
        <f>RES_hhdet_in_tesh!T67/RES_summary!T$21</f>
        <v>5.0584028672796169E-2</v>
      </c>
      <c r="U67" s="99">
        <f>RES_hhdet_in_tesh!U67/RES_summary!U$21</f>
        <v>9.4638494052661157E-2</v>
      </c>
      <c r="V67" s="99">
        <f>RES_hhdet_in_tesh!V67/RES_summary!V$21</f>
        <v>0.11784585605543661</v>
      </c>
      <c r="W67" s="99">
        <f>RES_hhdet_in_tesh!W67/RES_summary!W$21</f>
        <v>7.0846401523273719E-2</v>
      </c>
      <c r="DA67" s="63" t="s">
        <v>4655</v>
      </c>
    </row>
    <row r="68" spans="1:105" ht="12" customHeight="1" x14ac:dyDescent="0.25">
      <c r="A68" s="121" t="s">
        <v>55</v>
      </c>
      <c r="B68" s="122"/>
      <c r="C68" s="123">
        <v>16.603644674314999</v>
      </c>
      <c r="D68" s="123">
        <v>18.728280746975805</v>
      </c>
      <c r="E68" s="123">
        <v>16.294159286395288</v>
      </c>
      <c r="F68" s="123">
        <v>16.996327296553062</v>
      </c>
      <c r="G68" s="123">
        <v>17.747054712065005</v>
      </c>
      <c r="H68" s="123">
        <v>17.377881595309542</v>
      </c>
      <c r="I68" s="123">
        <v>17.980078830208644</v>
      </c>
      <c r="J68" s="123">
        <v>19.137098928351495</v>
      </c>
      <c r="K68" s="123">
        <v>20.971595261022262</v>
      </c>
      <c r="L68" s="123">
        <v>18.798013141669561</v>
      </c>
      <c r="M68" s="123">
        <v>20.936560730146009</v>
      </c>
      <c r="N68" s="123">
        <v>22.520621471920226</v>
      </c>
      <c r="O68" s="123">
        <v>19.420837974971317</v>
      </c>
      <c r="P68" s="123">
        <v>22.277318149129094</v>
      </c>
      <c r="Q68" s="123">
        <v>26.799333863987922</v>
      </c>
      <c r="R68" s="123">
        <v>21.588004217891523</v>
      </c>
      <c r="S68" s="123">
        <v>19.915915321695088</v>
      </c>
      <c r="T68" s="123">
        <v>18.242607862309676</v>
      </c>
      <c r="U68" s="123">
        <v>21.71118416003937</v>
      </c>
      <c r="V68" s="123">
        <v>21.306760679762032</v>
      </c>
      <c r="W68" s="123">
        <v>17.387118163625086</v>
      </c>
      <c r="DA68" s="130" t="s">
        <v>4656</v>
      </c>
    </row>
    <row r="69" spans="1:105" ht="12" customHeight="1" x14ac:dyDescent="0.25">
      <c r="A69" s="97" t="s">
        <v>134</v>
      </c>
      <c r="B69" s="98"/>
      <c r="C69" s="99">
        <v>16.764755316508374</v>
      </c>
      <c r="D69" s="99">
        <v>18.561460786645565</v>
      </c>
      <c r="E69" s="99">
        <v>16.157489256964869</v>
      </c>
      <c r="F69" s="99">
        <v>16.25668554039753</v>
      </c>
      <c r="G69" s="99">
        <v>18.585238110610533</v>
      </c>
      <c r="H69" s="99">
        <v>17.891669903779718</v>
      </c>
      <c r="I69" s="99">
        <v>17.694568762942446</v>
      </c>
      <c r="J69" s="99">
        <v>19.137630332646761</v>
      </c>
      <c r="K69" s="99">
        <v>20.876016802977563</v>
      </c>
      <c r="L69" s="99">
        <v>18.445189717140199</v>
      </c>
      <c r="M69" s="99">
        <v>21.302778624766422</v>
      </c>
      <c r="N69" s="99">
        <v>22.568589307080529</v>
      </c>
      <c r="O69" s="99">
        <v>19.016111839917475</v>
      </c>
      <c r="P69" s="99">
        <v>22.659995229706468</v>
      </c>
      <c r="Q69" s="99">
        <v>26.356911500553387</v>
      </c>
      <c r="R69" s="99">
        <v>21.467320615777464</v>
      </c>
      <c r="S69" s="99">
        <v>20.051568664927977</v>
      </c>
      <c r="T69" s="99">
        <v>18.167145103252153</v>
      </c>
      <c r="U69" s="99">
        <v>21.30018190150788</v>
      </c>
      <c r="V69" s="99">
        <v>21.28248428538777</v>
      </c>
      <c r="W69" s="99">
        <v>17.537646693599449</v>
      </c>
      <c r="DA69" s="63" t="s">
        <v>4657</v>
      </c>
    </row>
    <row r="70" spans="1:105" ht="12" customHeight="1" x14ac:dyDescent="0.25">
      <c r="A70" s="97" t="s">
        <v>133</v>
      </c>
      <c r="B70" s="98"/>
      <c r="C70" s="99">
        <v>16.765081229694385</v>
      </c>
      <c r="D70" s="99">
        <v>18.561370095902141</v>
      </c>
      <c r="E70" s="99">
        <v>16.158449397565981</v>
      </c>
      <c r="F70" s="99">
        <v>16.258280705761468</v>
      </c>
      <c r="G70" s="99">
        <v>18.594520216756827</v>
      </c>
      <c r="H70" s="99">
        <v>17.902052340203987</v>
      </c>
      <c r="I70" s="99">
        <v>0</v>
      </c>
      <c r="J70" s="99">
        <v>19.144795791685183</v>
      </c>
      <c r="K70" s="99">
        <v>20.889676335616809</v>
      </c>
      <c r="L70" s="99">
        <v>18.455764564496029</v>
      </c>
      <c r="M70" s="99">
        <v>21.311969004201291</v>
      </c>
      <c r="N70" s="99">
        <v>22.571725160540197</v>
      </c>
      <c r="O70" s="99">
        <v>19.014468341141566</v>
      </c>
      <c r="P70" s="99">
        <v>22.662909291725192</v>
      </c>
      <c r="Q70" s="99">
        <v>26.348995498812325</v>
      </c>
      <c r="R70" s="99">
        <v>21.459036424644896</v>
      </c>
      <c r="S70" s="99">
        <v>20.042627490360669</v>
      </c>
      <c r="T70" s="99">
        <v>18.150408375944075</v>
      </c>
      <c r="U70" s="99">
        <v>21.281689591176775</v>
      </c>
      <c r="V70" s="99">
        <v>21.27941048116077</v>
      </c>
      <c r="W70" s="99">
        <v>17.542670465854702</v>
      </c>
      <c r="DA70" s="63" t="s">
        <v>4658</v>
      </c>
    </row>
    <row r="71" spans="1:105" ht="12" customHeight="1" x14ac:dyDescent="0.25">
      <c r="A71" s="100" t="s">
        <v>217</v>
      </c>
      <c r="B71" s="101"/>
      <c r="C71" s="102">
        <v>6.251831031591891</v>
      </c>
      <c r="D71" s="102">
        <v>6.9387464394023777</v>
      </c>
      <c r="E71" s="102">
        <v>5.9897198955974309</v>
      </c>
      <c r="F71" s="102">
        <v>6.0093409752993985</v>
      </c>
      <c r="G71" s="102">
        <v>6.9038298064293313</v>
      </c>
      <c r="H71" s="102">
        <v>5.5260936062025676</v>
      </c>
      <c r="I71" s="102">
        <v>0</v>
      </c>
      <c r="J71" s="102">
        <v>6.7650601855823584</v>
      </c>
      <c r="K71" s="102">
        <v>7.5533663320032902</v>
      </c>
      <c r="L71" s="102">
        <v>5.8714603040461313</v>
      </c>
      <c r="M71" s="102">
        <v>7.4420866641110219</v>
      </c>
      <c r="N71" s="102">
        <v>7.7338777503579301</v>
      </c>
      <c r="O71" s="102">
        <v>5.5603451387849088</v>
      </c>
      <c r="P71" s="102">
        <v>6.7645086881229322</v>
      </c>
      <c r="Q71" s="102">
        <v>6.1609406005843788</v>
      </c>
      <c r="R71" s="102">
        <v>4.5307701837727041</v>
      </c>
      <c r="S71" s="102">
        <v>5.0249580644240952</v>
      </c>
      <c r="T71" s="102">
        <v>5.2248890917463893</v>
      </c>
      <c r="U71" s="102">
        <v>6.3098552622014816</v>
      </c>
      <c r="V71" s="102">
        <v>6.5205440911163075</v>
      </c>
      <c r="W71" s="102">
        <v>5.6542515746234994</v>
      </c>
      <c r="DA71" s="131" t="s">
        <v>4659</v>
      </c>
    </row>
    <row r="72" spans="1:105" ht="12" customHeight="1" x14ac:dyDescent="0.25">
      <c r="A72" s="103" t="s">
        <v>52</v>
      </c>
      <c r="B72" s="104"/>
      <c r="C72" s="105">
        <v>10.513250198102494</v>
      </c>
      <c r="D72" s="105">
        <v>11.622623656499764</v>
      </c>
      <c r="E72" s="105">
        <v>10.168729501968553</v>
      </c>
      <c r="F72" s="105">
        <v>10.248939730462073</v>
      </c>
      <c r="G72" s="105">
        <v>11.690690410327495</v>
      </c>
      <c r="H72" s="105">
        <v>12.375958734001424</v>
      </c>
      <c r="I72" s="105">
        <v>0</v>
      </c>
      <c r="J72" s="105">
        <v>12.379735606102829</v>
      </c>
      <c r="K72" s="105">
        <v>13.336310003613516</v>
      </c>
      <c r="L72" s="105">
        <v>12.584304260449901</v>
      </c>
      <c r="M72" s="105">
        <v>13.869882340090269</v>
      </c>
      <c r="N72" s="105">
        <v>14.83784741018227</v>
      </c>
      <c r="O72" s="105">
        <v>13.454123202356657</v>
      </c>
      <c r="P72" s="105">
        <v>15.89840060360226</v>
      </c>
      <c r="Q72" s="105">
        <v>20.188054898227954</v>
      </c>
      <c r="R72" s="105">
        <v>16.92826624087219</v>
      </c>
      <c r="S72" s="105">
        <v>15.01766942593658</v>
      </c>
      <c r="T72" s="105">
        <v>12.925519284197684</v>
      </c>
      <c r="U72" s="105">
        <v>14.971834328975296</v>
      </c>
      <c r="V72" s="105">
        <v>14.75886639004446</v>
      </c>
      <c r="W72" s="105">
        <v>11.888418891231204</v>
      </c>
      <c r="DA72" s="132" t="s">
        <v>4660</v>
      </c>
    </row>
    <row r="73" spans="1:105" ht="12" customHeight="1" x14ac:dyDescent="0.25">
      <c r="A73" s="106" t="s">
        <v>122</v>
      </c>
      <c r="B73" s="101"/>
      <c r="C73" s="102">
        <v>16.527857698146242</v>
      </c>
      <c r="D73" s="102">
        <v>18.808248991909071</v>
      </c>
      <c r="E73" s="102">
        <v>16.378468904073188</v>
      </c>
      <c r="F73" s="102">
        <v>17.464663812376514</v>
      </c>
      <c r="G73" s="102">
        <v>17.160455284684048</v>
      </c>
      <c r="H73" s="102">
        <v>17.202617590462111</v>
      </c>
      <c r="I73" s="102">
        <v>18.187818534866146</v>
      </c>
      <c r="J73" s="102">
        <v>19.134412905124563</v>
      </c>
      <c r="K73" s="102">
        <v>21.019176303504814</v>
      </c>
      <c r="L73" s="102">
        <v>19.055621140972423</v>
      </c>
      <c r="M73" s="102">
        <v>20.533700579297289</v>
      </c>
      <c r="N73" s="102">
        <v>22.479597096777542</v>
      </c>
      <c r="O73" s="102">
        <v>19.731966365181542</v>
      </c>
      <c r="P73" s="102">
        <v>22.101922800473474</v>
      </c>
      <c r="Q73" s="102">
        <v>27.104529537143559</v>
      </c>
      <c r="R73" s="102">
        <v>21.71360404753003</v>
      </c>
      <c r="S73" s="102">
        <v>19.736103064151834</v>
      </c>
      <c r="T73" s="102">
        <v>18.339232589713522</v>
      </c>
      <c r="U73" s="102">
        <v>22.252893254516238</v>
      </c>
      <c r="V73" s="102">
        <v>21.34869429100802</v>
      </c>
      <c r="W73" s="102">
        <v>17.13339865442618</v>
      </c>
      <c r="DA73" s="131" t="s">
        <v>4661</v>
      </c>
    </row>
    <row r="74" spans="1:105" ht="12" customHeight="1" x14ac:dyDescent="0.25">
      <c r="A74" s="107" t="s">
        <v>121</v>
      </c>
      <c r="B74" s="104"/>
      <c r="C74" s="105">
        <v>16.528592932153504</v>
      </c>
      <c r="D74" s="105">
        <v>18.808534261790591</v>
      </c>
      <c r="E74" s="105">
        <v>16.382096283624094</v>
      </c>
      <c r="F74" s="105">
        <v>17.472503068646361</v>
      </c>
      <c r="G74" s="105">
        <v>17.17354008237924</v>
      </c>
      <c r="H74" s="105">
        <v>17.214246352138616</v>
      </c>
      <c r="I74" s="105">
        <v>18.192989892658474</v>
      </c>
      <c r="J74" s="105">
        <v>19.139205456454963</v>
      </c>
      <c r="K74" s="105">
        <v>21.033882238439912</v>
      </c>
      <c r="L74" s="105">
        <v>19.062804579057321</v>
      </c>
      <c r="M74" s="105">
        <v>20.535588464958632</v>
      </c>
      <c r="N74" s="105">
        <v>22.477727016288345</v>
      </c>
      <c r="O74" s="105">
        <v>19.726453305802746</v>
      </c>
      <c r="P74" s="105">
        <v>22.07648210471762</v>
      </c>
      <c r="Q74" s="105">
        <v>27.051508685380561</v>
      </c>
      <c r="R74" s="105">
        <v>21.684283605197727</v>
      </c>
      <c r="S74" s="105">
        <v>19.746509913243177</v>
      </c>
      <c r="T74" s="105">
        <v>18.337181616503866</v>
      </c>
      <c r="U74" s="105">
        <v>22.251718533352214</v>
      </c>
      <c r="V74" s="105">
        <v>21.347358773013344</v>
      </c>
      <c r="W74" s="105">
        <v>17.128096112882822</v>
      </c>
      <c r="DA74" s="132" t="s">
        <v>4662</v>
      </c>
    </row>
    <row r="75" spans="1:105" ht="12" customHeight="1" x14ac:dyDescent="0.25">
      <c r="A75" s="108" t="s">
        <v>53</v>
      </c>
      <c r="B75" s="98"/>
      <c r="C75" s="99">
        <v>6.1623276740530413</v>
      </c>
      <c r="D75" s="99">
        <v>7.0333597087695168</v>
      </c>
      <c r="E75" s="99">
        <v>6.0736933344382091</v>
      </c>
      <c r="F75" s="99">
        <v>6.4657855009168319</v>
      </c>
      <c r="G75" s="99">
        <v>6.3608820390454852</v>
      </c>
      <c r="H75" s="99">
        <v>5.3029668181971941</v>
      </c>
      <c r="I75" s="99">
        <v>5.9101864053536337</v>
      </c>
      <c r="J75" s="99">
        <v>6.7606145826243864</v>
      </c>
      <c r="K75" s="99">
        <v>7.6129297988157054</v>
      </c>
      <c r="L75" s="99">
        <v>6.0839927584433848</v>
      </c>
      <c r="M75" s="99">
        <v>7.1428050865825838</v>
      </c>
      <c r="N75" s="99">
        <v>7.6967695188954055</v>
      </c>
      <c r="O75" s="99">
        <v>5.7966093213754393</v>
      </c>
      <c r="P75" s="99">
        <v>6.558898544569062</v>
      </c>
      <c r="Q75" s="99">
        <v>6.3383754407279991</v>
      </c>
      <c r="R75" s="99">
        <v>4.5873806838805269</v>
      </c>
      <c r="S75" s="99">
        <v>4.9404828596640549</v>
      </c>
      <c r="T75" s="99">
        <v>5.2820958079911566</v>
      </c>
      <c r="U75" s="99">
        <v>6.6226048749582249</v>
      </c>
      <c r="V75" s="99">
        <v>6.5418392341659857</v>
      </c>
      <c r="W75" s="99">
        <v>5.5060445987487929</v>
      </c>
      <c r="DA75" s="63" t="s">
        <v>4663</v>
      </c>
    </row>
    <row r="76" spans="1:105" ht="12" customHeight="1" x14ac:dyDescent="0.25">
      <c r="A76" s="108" t="s">
        <v>52</v>
      </c>
      <c r="B76" s="98"/>
      <c r="C76" s="99">
        <v>10.366265258100464</v>
      </c>
      <c r="D76" s="99">
        <v>11.775174553021072</v>
      </c>
      <c r="E76" s="99">
        <v>10.308402949185883</v>
      </c>
      <c r="F76" s="99">
        <v>11.006717567729529</v>
      </c>
      <c r="G76" s="99">
        <v>10.812658043333757</v>
      </c>
      <c r="H76" s="99">
        <v>11.911279533941421</v>
      </c>
      <c r="I76" s="99">
        <v>12.282803487304841</v>
      </c>
      <c r="J76" s="99">
        <v>12.378590873830577</v>
      </c>
      <c r="K76" s="99">
        <v>13.420952439624203</v>
      </c>
      <c r="L76" s="99">
        <v>12.978811820613936</v>
      </c>
      <c r="M76" s="99">
        <v>13.392783378376047</v>
      </c>
      <c r="N76" s="99">
        <v>14.780957497392938</v>
      </c>
      <c r="O76" s="99">
        <v>13.929843984427311</v>
      </c>
      <c r="P76" s="99">
        <v>15.517583560148562</v>
      </c>
      <c r="Q76" s="99">
        <v>20.713133244652568</v>
      </c>
      <c r="R76" s="99">
        <v>17.096902921317202</v>
      </c>
      <c r="S76" s="99">
        <v>14.806027053579124</v>
      </c>
      <c r="T76" s="99">
        <v>13.055085808512708</v>
      </c>
      <c r="U76" s="99">
        <v>15.629113658393987</v>
      </c>
      <c r="V76" s="99">
        <v>14.805519538847358</v>
      </c>
      <c r="W76" s="99">
        <v>11.62205151413403</v>
      </c>
      <c r="DA76" s="63" t="s">
        <v>4664</v>
      </c>
    </row>
    <row r="77" spans="1:105" ht="12" customHeight="1" x14ac:dyDescent="0.25">
      <c r="A77" s="121" t="s">
        <v>54</v>
      </c>
      <c r="B77" s="122"/>
      <c r="C77" s="123">
        <v>2.7676744463221801</v>
      </c>
      <c r="D77" s="123">
        <v>3.172659584566019</v>
      </c>
      <c r="E77" s="123">
        <v>2.7286318967717356</v>
      </c>
      <c r="F77" s="123">
        <v>3.0678411227481113</v>
      </c>
      <c r="G77" s="123">
        <v>2.6752132732892151</v>
      </c>
      <c r="H77" s="123">
        <v>2.9805350203743877</v>
      </c>
      <c r="I77" s="123">
        <v>2.7214298714016878</v>
      </c>
      <c r="J77" s="123">
        <v>3.1141308341363674</v>
      </c>
      <c r="K77" s="123">
        <v>3.9637135144770026</v>
      </c>
      <c r="L77" s="123">
        <v>3.5492700932969283</v>
      </c>
      <c r="M77" s="123">
        <v>3.8839745167882391</v>
      </c>
      <c r="N77" s="123">
        <v>4.2242951719037096</v>
      </c>
      <c r="O77" s="123">
        <v>3.600555207673287</v>
      </c>
      <c r="P77" s="123">
        <v>4.2755389248870888</v>
      </c>
      <c r="Q77" s="123">
        <v>5.0693396809010149</v>
      </c>
      <c r="R77" s="123">
        <v>4.1741626444870192</v>
      </c>
      <c r="S77" s="123">
        <v>3.9425083985168548</v>
      </c>
      <c r="T77" s="123">
        <v>3.7899001665416483</v>
      </c>
      <c r="U77" s="123">
        <v>4.6060843885303049</v>
      </c>
      <c r="V77" s="123">
        <v>4.4528378232944545</v>
      </c>
      <c r="W77" s="123">
        <v>3.5810490985633678</v>
      </c>
      <c r="DA77" s="130" t="s">
        <v>4665</v>
      </c>
    </row>
    <row r="78" spans="1:105" ht="12" customHeight="1" x14ac:dyDescent="0.25">
      <c r="A78" s="97" t="s">
        <v>192</v>
      </c>
      <c r="B78" s="98"/>
      <c r="C78" s="99">
        <v>2.8107627067771963</v>
      </c>
      <c r="D78" s="99">
        <v>3.1372568593863508</v>
      </c>
      <c r="E78" s="99">
        <v>2.6840148254072345</v>
      </c>
      <c r="F78" s="99">
        <v>2.8568323111707912</v>
      </c>
      <c r="G78" s="99">
        <v>2.8860855622377457</v>
      </c>
      <c r="H78" s="99">
        <v>3.0942419409321613</v>
      </c>
      <c r="I78" s="99">
        <v>2.661527721893477</v>
      </c>
      <c r="J78" s="99">
        <v>3.102378348486456</v>
      </c>
      <c r="K78" s="99">
        <v>3.9905289241797957</v>
      </c>
      <c r="L78" s="99">
        <v>3.5539084351633301</v>
      </c>
      <c r="M78" s="99">
        <v>3.9794485869638039</v>
      </c>
      <c r="N78" s="99">
        <v>4.1587829191604859</v>
      </c>
      <c r="O78" s="99">
        <v>3.6394950991350776</v>
      </c>
      <c r="P78" s="99">
        <v>4.2675256249106184</v>
      </c>
      <c r="Q78" s="99">
        <v>5.0870250762163316</v>
      </c>
      <c r="R78" s="99">
        <v>4.0993309036399221</v>
      </c>
      <c r="S78" s="99">
        <v>3.9523235982639462</v>
      </c>
      <c r="T78" s="99">
        <v>3.7006244994316457</v>
      </c>
      <c r="U78" s="99">
        <v>4.5392146248131366</v>
      </c>
      <c r="V78" s="99">
        <v>4.4930645800251323</v>
      </c>
      <c r="W78" s="99">
        <v>3.5935003364603202</v>
      </c>
      <c r="DA78" s="63" t="s">
        <v>4666</v>
      </c>
    </row>
    <row r="79" spans="1:105" ht="12" customHeight="1" x14ac:dyDescent="0.25">
      <c r="A79" s="109" t="s">
        <v>120</v>
      </c>
      <c r="B79" s="33"/>
      <c r="C79" s="110">
        <v>2.7660070679646491</v>
      </c>
      <c r="D79" s="110">
        <v>3.1749880812513203</v>
      </c>
      <c r="E79" s="110">
        <v>2.7326305858102793</v>
      </c>
      <c r="F79" s="110">
        <v>3.0893603995961558</v>
      </c>
      <c r="G79" s="110">
        <v>2.6516068797388543</v>
      </c>
      <c r="H79" s="110">
        <v>2.9689961963111995</v>
      </c>
      <c r="I79" s="110">
        <v>2.7254849777849661</v>
      </c>
      <c r="J79" s="110">
        <v>3.1157941834641454</v>
      </c>
      <c r="K79" s="110">
        <v>3.960543012280946</v>
      </c>
      <c r="L79" s="110">
        <v>3.5486831811346726</v>
      </c>
      <c r="M79" s="110">
        <v>3.8706557732399656</v>
      </c>
      <c r="N79" s="110">
        <v>4.232159200864329</v>
      </c>
      <c r="O79" s="110">
        <v>3.5957392639967058</v>
      </c>
      <c r="P79" s="110">
        <v>4.2760767676606788</v>
      </c>
      <c r="Q79" s="110">
        <v>5.06805747708884</v>
      </c>
      <c r="R79" s="110">
        <v>4.179795045644199</v>
      </c>
      <c r="S79" s="110">
        <v>3.9415394560081634</v>
      </c>
      <c r="T79" s="110">
        <v>3.7989426168425369</v>
      </c>
      <c r="U79" s="110">
        <v>4.6136877994044241</v>
      </c>
      <c r="V79" s="110">
        <v>4.448137594475039</v>
      </c>
      <c r="W79" s="110">
        <v>3.5797851816543096</v>
      </c>
      <c r="DA79" s="60" t="s">
        <v>4667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119.50246156952896</v>
      </c>
      <c r="D81" s="118">
        <f t="shared" si="28"/>
        <v>116.10995368998499</v>
      </c>
      <c r="E81" s="118">
        <f t="shared" si="28"/>
        <v>109.85325771740729</v>
      </c>
      <c r="F81" s="118">
        <f t="shared" si="28"/>
        <v>107.33514076763839</v>
      </c>
      <c r="G81" s="118">
        <f t="shared" si="28"/>
        <v>108.58886437648869</v>
      </c>
      <c r="H81" s="118">
        <f t="shared" si="28"/>
        <v>107.64419417530503</v>
      </c>
      <c r="I81" s="118">
        <f t="shared" si="28"/>
        <v>106.49523182585355</v>
      </c>
      <c r="J81" s="118">
        <f t="shared" si="28"/>
        <v>107.64014964244804</v>
      </c>
      <c r="K81" s="118">
        <f t="shared" si="28"/>
        <v>109.80627048424687</v>
      </c>
      <c r="L81" s="118">
        <f t="shared" si="28"/>
        <v>114.15876158142613</v>
      </c>
      <c r="M81" s="118">
        <f t="shared" si="28"/>
        <v>110.18503447366336</v>
      </c>
      <c r="N81" s="118">
        <f t="shared" si="28"/>
        <v>116.7992761302756</v>
      </c>
      <c r="O81" s="118">
        <f t="shared" si="28"/>
        <v>112.17824390984521</v>
      </c>
      <c r="P81" s="118">
        <f t="shared" si="28"/>
        <v>101.5896428338298</v>
      </c>
      <c r="Q81" s="118">
        <f t="shared" si="28"/>
        <v>114.62896305005016</v>
      </c>
      <c r="R81" s="118">
        <f t="shared" ref="R81:V81" si="29">R82+R85+R87+R100</f>
        <v>106.21172127091374</v>
      </c>
      <c r="S81" s="118">
        <f t="shared" si="29"/>
        <v>102.28443685258773</v>
      </c>
      <c r="T81" s="118">
        <f t="shared" si="29"/>
        <v>91.897359228131279</v>
      </c>
      <c r="U81" s="118">
        <f t="shared" si="29"/>
        <v>98.052004014899396</v>
      </c>
      <c r="V81" s="118">
        <f t="shared" si="29"/>
        <v>94.587797720963124</v>
      </c>
      <c r="W81" s="118">
        <f t="shared" ref="W81" si="30">W82+W85+W87+W100</f>
        <v>96.584020713307453</v>
      </c>
      <c r="DA81" s="129" t="s">
        <v>4668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100.17012135148887</v>
      </c>
      <c r="D82" s="123">
        <f t="shared" si="31"/>
        <v>94.085895608689782</v>
      </c>
      <c r="E82" s="123">
        <f t="shared" si="31"/>
        <v>90.728701637359521</v>
      </c>
      <c r="F82" s="123">
        <f t="shared" si="31"/>
        <v>86.880405388862414</v>
      </c>
      <c r="G82" s="123">
        <f t="shared" si="31"/>
        <v>88.793197298382665</v>
      </c>
      <c r="H82" s="123">
        <f t="shared" si="31"/>
        <v>87.387013028409143</v>
      </c>
      <c r="I82" s="123">
        <f t="shared" si="31"/>
        <v>85.363504964467964</v>
      </c>
      <c r="J82" s="123">
        <f t="shared" si="31"/>
        <v>85.302943038302303</v>
      </c>
      <c r="K82" s="123">
        <f t="shared" si="31"/>
        <v>84.92825579469168</v>
      </c>
      <c r="L82" s="123">
        <f t="shared" si="31"/>
        <v>91.673374795830867</v>
      </c>
      <c r="M82" s="123">
        <f t="shared" si="31"/>
        <v>85.482278231705521</v>
      </c>
      <c r="N82" s="123">
        <f t="shared" si="31"/>
        <v>89.798306687778492</v>
      </c>
      <c r="O82" s="123">
        <f t="shared" si="31"/>
        <v>89.07285719274293</v>
      </c>
      <c r="P82" s="123">
        <f t="shared" si="31"/>
        <v>75.045544629616373</v>
      </c>
      <c r="Q82" s="123">
        <f t="shared" si="31"/>
        <v>82.372356498596034</v>
      </c>
      <c r="R82" s="123">
        <f t="shared" ref="R82:V82" si="32">SUM(R83:R84)</f>
        <v>80.509577118614331</v>
      </c>
      <c r="S82" s="123">
        <f t="shared" si="32"/>
        <v>78.672870884041771</v>
      </c>
      <c r="T82" s="123">
        <f t="shared" si="32"/>
        <v>69.761137074661335</v>
      </c>
      <c r="U82" s="123">
        <f t="shared" si="32"/>
        <v>71.263836761539224</v>
      </c>
      <c r="V82" s="123">
        <f t="shared" si="32"/>
        <v>68.623325637261331</v>
      </c>
      <c r="W82" s="123">
        <f t="shared" ref="W82" si="33">SUM(W83:W84)</f>
        <v>75.84243041736886</v>
      </c>
      <c r="DA82" s="130" t="s">
        <v>4669</v>
      </c>
    </row>
    <row r="83" spans="1:105" ht="12" customHeight="1" x14ac:dyDescent="0.25">
      <c r="A83" s="97" t="s">
        <v>204</v>
      </c>
      <c r="B83" s="98"/>
      <c r="C83" s="99">
        <v>99.066017231022485</v>
      </c>
      <c r="D83" s="99">
        <v>93.081251348463553</v>
      </c>
      <c r="E83" s="99">
        <v>89.783066873199331</v>
      </c>
      <c r="F83" s="99">
        <v>86.003212961880976</v>
      </c>
      <c r="G83" s="99">
        <v>88.001772955082146</v>
      </c>
      <c r="H83" s="99">
        <v>86.603544207457134</v>
      </c>
      <c r="I83" s="99">
        <v>84.624701282638128</v>
      </c>
      <c r="J83" s="99">
        <v>84.573854793053115</v>
      </c>
      <c r="K83" s="99">
        <v>84.208938132628731</v>
      </c>
      <c r="L83" s="99">
        <v>90.902927782099098</v>
      </c>
      <c r="M83" s="99">
        <v>84.771011393379808</v>
      </c>
      <c r="N83" s="99">
        <v>89.058052763494132</v>
      </c>
      <c r="O83" s="99">
        <v>88.345503307808897</v>
      </c>
      <c r="P83" s="99">
        <v>74.437768881999318</v>
      </c>
      <c r="Q83" s="99">
        <v>81.710442961288734</v>
      </c>
      <c r="R83" s="99">
        <v>79.866339394641528</v>
      </c>
      <c r="S83" s="99">
        <v>78.047355573190785</v>
      </c>
      <c r="T83" s="99">
        <v>69.208658769769215</v>
      </c>
      <c r="U83" s="99">
        <v>70.701123491735572</v>
      </c>
      <c r="V83" s="99">
        <v>68.082577430194036</v>
      </c>
      <c r="W83" s="99">
        <v>75.245381898145851</v>
      </c>
      <c r="DA83" s="63" t="s">
        <v>4670</v>
      </c>
    </row>
    <row r="84" spans="1:105" ht="12" customHeight="1" x14ac:dyDescent="0.25">
      <c r="A84" s="97" t="s">
        <v>53</v>
      </c>
      <c r="B84" s="98"/>
      <c r="C84" s="99">
        <v>1.1041041204663917</v>
      </c>
      <c r="D84" s="99">
        <v>1.0046442602262249</v>
      </c>
      <c r="E84" s="99">
        <v>0.94563476416018299</v>
      </c>
      <c r="F84" s="99">
        <v>0.87719242698143796</v>
      </c>
      <c r="G84" s="99">
        <v>0.79142434330051881</v>
      </c>
      <c r="H84" s="99">
        <v>0.78346882095201542</v>
      </c>
      <c r="I84" s="99">
        <v>0.73880368182982903</v>
      </c>
      <c r="J84" s="99">
        <v>0.72908824524918647</v>
      </c>
      <c r="K84" s="99">
        <v>0.71931766206295211</v>
      </c>
      <c r="L84" s="99">
        <v>0.77044701373177293</v>
      </c>
      <c r="M84" s="99">
        <v>0.71126683832571458</v>
      </c>
      <c r="N84" s="99">
        <v>0.74025392428435932</v>
      </c>
      <c r="O84" s="99">
        <v>0.72735388493403197</v>
      </c>
      <c r="P84" s="99">
        <v>0.60777574761705033</v>
      </c>
      <c r="Q84" s="99">
        <v>0.66191353730729707</v>
      </c>
      <c r="R84" s="99">
        <v>0.64323772397280587</v>
      </c>
      <c r="S84" s="99">
        <v>0.62551531085098266</v>
      </c>
      <c r="T84" s="99">
        <v>0.55247830489211913</v>
      </c>
      <c r="U84" s="99">
        <v>0.56271326980365699</v>
      </c>
      <c r="V84" s="99">
        <v>0.54074820706728988</v>
      </c>
      <c r="W84" s="99">
        <v>0.59704851922300373</v>
      </c>
      <c r="DA84" s="63" t="s">
        <v>4671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3.598371204763328E-2</v>
      </c>
      <c r="D85" s="123">
        <f t="shared" si="34"/>
        <v>2.3761568434786461E-2</v>
      </c>
      <c r="E85" s="123">
        <f t="shared" si="34"/>
        <v>5.6332782737081678E-2</v>
      </c>
      <c r="F85" s="123">
        <f t="shared" si="34"/>
        <v>4.5328268819336798E-2</v>
      </c>
      <c r="G85" s="123">
        <f t="shared" si="34"/>
        <v>4.2703980242197959E-2</v>
      </c>
      <c r="H85" s="123">
        <f t="shared" si="34"/>
        <v>5.4412714743624836E-2</v>
      </c>
      <c r="I85" s="123">
        <f t="shared" si="34"/>
        <v>6.0182359463878336E-2</v>
      </c>
      <c r="J85" s="123">
        <f t="shared" si="34"/>
        <v>4.4134433506825943E-2</v>
      </c>
      <c r="K85" s="123">
        <f t="shared" si="34"/>
        <v>3.0010733199033933E-2</v>
      </c>
      <c r="L85" s="123">
        <f t="shared" si="34"/>
        <v>4.492007035505604E-2</v>
      </c>
      <c r="M85" s="123">
        <f t="shared" si="34"/>
        <v>4.3103001421020769E-2</v>
      </c>
      <c r="N85" s="123">
        <f t="shared" si="34"/>
        <v>3.1184919662011118E-2</v>
      </c>
      <c r="O85" s="123">
        <f t="shared" si="34"/>
        <v>5.7732122640824828E-2</v>
      </c>
      <c r="P85" s="123">
        <f t="shared" si="34"/>
        <v>1.7860863137296321E-2</v>
      </c>
      <c r="Q85" s="123">
        <f t="shared" si="34"/>
        <v>3.4174942335582964E-2</v>
      </c>
      <c r="R85" s="123">
        <f t="shared" si="34"/>
        <v>3.5666288621277464E-2</v>
      </c>
      <c r="S85" s="123">
        <f t="shared" si="34"/>
        <v>8.1805408873824759E-2</v>
      </c>
      <c r="T85" s="123">
        <f t="shared" si="34"/>
        <v>5.0615605096487618E-2</v>
      </c>
      <c r="U85" s="123">
        <f t="shared" si="34"/>
        <v>9.4637732362518018E-2</v>
      </c>
      <c r="V85" s="123">
        <f t="shared" si="34"/>
        <v>0.11786439329213483</v>
      </c>
      <c r="W85" s="123">
        <f t="shared" si="34"/>
        <v>7.0849686189808983E-2</v>
      </c>
      <c r="DA85" s="130" t="s">
        <v>4672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3.598371204763328E-2</v>
      </c>
      <c r="D86" s="99">
        <f>RES_hhdet_in_tesh!D86/RES_summary!D$21</f>
        <v>2.3761568434786461E-2</v>
      </c>
      <c r="E86" s="99">
        <f>RES_hhdet_in_tesh!E86/RES_summary!E$21</f>
        <v>5.6332782737081678E-2</v>
      </c>
      <c r="F86" s="99">
        <f>RES_hhdet_in_tesh!F86/RES_summary!F$21</f>
        <v>4.5328268819336798E-2</v>
      </c>
      <c r="G86" s="99">
        <f>RES_hhdet_in_tesh!G86/RES_summary!G$21</f>
        <v>4.2703980242197959E-2</v>
      </c>
      <c r="H86" s="99">
        <f>RES_hhdet_in_tesh!H86/RES_summary!H$21</f>
        <v>5.4412714743624836E-2</v>
      </c>
      <c r="I86" s="99">
        <f>RES_hhdet_in_tesh!I86/RES_summary!I$21</f>
        <v>6.0182359463878336E-2</v>
      </c>
      <c r="J86" s="99">
        <f>RES_hhdet_in_tesh!J86/RES_summary!J$21</f>
        <v>4.4134433506825943E-2</v>
      </c>
      <c r="K86" s="99">
        <f>RES_hhdet_in_tesh!K86/RES_summary!K$21</f>
        <v>3.0010733199033933E-2</v>
      </c>
      <c r="L86" s="99">
        <f>RES_hhdet_in_tesh!L86/RES_summary!L$21</f>
        <v>4.492007035505604E-2</v>
      </c>
      <c r="M86" s="99">
        <f>RES_hhdet_in_tesh!M86/RES_summary!M$21</f>
        <v>4.3103001421020769E-2</v>
      </c>
      <c r="N86" s="99">
        <f>RES_hhdet_in_tesh!N86/RES_summary!N$21</f>
        <v>3.1184919662011118E-2</v>
      </c>
      <c r="O86" s="99">
        <f>RES_hhdet_in_tesh!O86/RES_summary!O$21</f>
        <v>5.7732122640824828E-2</v>
      </c>
      <c r="P86" s="99">
        <f>RES_hhdet_in_tesh!P86/RES_summary!P$21</f>
        <v>1.7860863137296321E-2</v>
      </c>
      <c r="Q86" s="99">
        <f>RES_hhdet_in_tesh!Q86/RES_summary!Q$21</f>
        <v>3.4174942335582964E-2</v>
      </c>
      <c r="R86" s="99">
        <f>RES_hhdet_in_tesh!R86/RES_summary!R$21</f>
        <v>3.5666288621277464E-2</v>
      </c>
      <c r="S86" s="99">
        <f>RES_hhdet_in_tesh!S86/RES_summary!S$21</f>
        <v>8.1805408873824759E-2</v>
      </c>
      <c r="T86" s="99">
        <f>RES_hhdet_in_tesh!T86/RES_summary!T$21</f>
        <v>5.0615605096487618E-2</v>
      </c>
      <c r="U86" s="99">
        <f>RES_hhdet_in_tesh!U86/RES_summary!U$21</f>
        <v>9.4637732362518018E-2</v>
      </c>
      <c r="V86" s="99">
        <f>RES_hhdet_in_tesh!V86/RES_summary!V$21</f>
        <v>0.11786439329213483</v>
      </c>
      <c r="W86" s="99">
        <f>RES_hhdet_in_tesh!W86/RES_summary!W$21</f>
        <v>7.0849686189808983E-2</v>
      </c>
      <c r="DA86" s="63" t="s">
        <v>4673</v>
      </c>
    </row>
    <row r="87" spans="1:105" ht="12" customHeight="1" x14ac:dyDescent="0.25">
      <c r="A87" s="121" t="s">
        <v>55</v>
      </c>
      <c r="B87" s="122"/>
      <c r="C87" s="123">
        <v>16.530057230330623</v>
      </c>
      <c r="D87" s="123">
        <v>18.824408369946603</v>
      </c>
      <c r="E87" s="123">
        <v>16.336880038316934</v>
      </c>
      <c r="F87" s="123">
        <v>17.323938460057036</v>
      </c>
      <c r="G87" s="123">
        <v>17.103700772077076</v>
      </c>
      <c r="H87" s="123">
        <v>17.232339879820646</v>
      </c>
      <c r="I87" s="123">
        <v>18.34326761740326</v>
      </c>
      <c r="J87" s="123">
        <v>19.177805844578938</v>
      </c>
      <c r="K87" s="123">
        <v>20.889928355625198</v>
      </c>
      <c r="L87" s="123">
        <v>18.896872983813914</v>
      </c>
      <c r="M87" s="123">
        <v>20.781097992706304</v>
      </c>
      <c r="N87" s="123">
        <v>22.72563670979396</v>
      </c>
      <c r="O87" s="123">
        <v>19.450614642606805</v>
      </c>
      <c r="P87" s="123">
        <v>22.248013195330611</v>
      </c>
      <c r="Q87" s="123">
        <v>27.15122776910145</v>
      </c>
      <c r="R87" s="123">
        <v>21.492452319804443</v>
      </c>
      <c r="S87" s="123">
        <v>19.587711786149647</v>
      </c>
      <c r="T87" s="123">
        <v>18.292371535398885</v>
      </c>
      <c r="U87" s="123">
        <v>22.0851328977358</v>
      </c>
      <c r="V87" s="123">
        <v>21.398698547532824</v>
      </c>
      <c r="W87" s="123">
        <v>17.089133540984392</v>
      </c>
      <c r="DA87" s="130" t="s">
        <v>4674</v>
      </c>
    </row>
    <row r="88" spans="1:105" ht="12" customHeight="1" x14ac:dyDescent="0.25">
      <c r="A88" s="97" t="s">
        <v>132</v>
      </c>
      <c r="B88" s="98"/>
      <c r="C88" s="99">
        <v>16.550202104293533</v>
      </c>
      <c r="D88" s="99">
        <v>18.902905651609053</v>
      </c>
      <c r="E88" s="99">
        <v>16.30347042710294</v>
      </c>
      <c r="F88" s="99">
        <v>17.086362933197755</v>
      </c>
      <c r="G88" s="99">
        <v>16.711595063849707</v>
      </c>
      <c r="H88" s="99">
        <v>17.300765028319951</v>
      </c>
      <c r="I88" s="99">
        <v>18.492396611171884</v>
      </c>
      <c r="J88" s="99">
        <v>19.202207088852795</v>
      </c>
      <c r="K88" s="99">
        <v>20.760371964566762</v>
      </c>
      <c r="L88" s="99">
        <v>18.714311868289542</v>
      </c>
      <c r="M88" s="99">
        <v>21.072335011158334</v>
      </c>
      <c r="N88" s="99">
        <v>23.022749071943188</v>
      </c>
      <c r="O88" s="99">
        <v>18.935894749806291</v>
      </c>
      <c r="P88" s="99">
        <v>22.9601960107411</v>
      </c>
      <c r="Q88" s="99">
        <v>27.385404757346411</v>
      </c>
      <c r="R88" s="99">
        <v>20.746600799972484</v>
      </c>
      <c r="S88" s="99">
        <v>19.343407494991265</v>
      </c>
      <c r="T88" s="99">
        <v>18.240676553444203</v>
      </c>
      <c r="U88" s="99">
        <v>21.916803635480647</v>
      </c>
      <c r="V88" s="99">
        <v>21.475417513786603</v>
      </c>
      <c r="W88" s="99">
        <v>16.975023073823166</v>
      </c>
      <c r="DA88" s="63" t="s">
        <v>4675</v>
      </c>
    </row>
    <row r="89" spans="1:105" ht="12" customHeight="1" x14ac:dyDescent="0.25">
      <c r="A89" s="97" t="s">
        <v>131</v>
      </c>
      <c r="B89" s="98"/>
      <c r="C89" s="99">
        <v>16.550387527183556</v>
      </c>
      <c r="D89" s="99">
        <v>18.903046928678329</v>
      </c>
      <c r="E89" s="99">
        <v>16.304267882424615</v>
      </c>
      <c r="F89" s="99">
        <v>17.08839754548719</v>
      </c>
      <c r="G89" s="99">
        <v>16.71726441192498</v>
      </c>
      <c r="H89" s="99">
        <v>17.311346739088361</v>
      </c>
      <c r="I89" s="99">
        <v>18.501690723108648</v>
      </c>
      <c r="J89" s="99">
        <v>19.209264904857172</v>
      </c>
      <c r="K89" s="99">
        <v>20.775674168058359</v>
      </c>
      <c r="L89" s="99">
        <v>18.726286509093338</v>
      </c>
      <c r="M89" s="99">
        <v>21.080849084061693</v>
      </c>
      <c r="N89" s="99">
        <v>23.026021775325674</v>
      </c>
      <c r="O89" s="99">
        <v>18.933330456384464</v>
      </c>
      <c r="P89" s="99">
        <v>22.962932961691322</v>
      </c>
      <c r="Q89" s="99">
        <v>27.387094542602288</v>
      </c>
      <c r="R89" s="99">
        <v>0</v>
      </c>
      <c r="S89" s="99">
        <v>19.332997779862922</v>
      </c>
      <c r="T89" s="99">
        <v>18.229893040669484</v>
      </c>
      <c r="U89" s="99">
        <v>21.906504777447029</v>
      </c>
      <c r="V89" s="99">
        <v>21.473397819905877</v>
      </c>
      <c r="W89" s="99">
        <v>16.967776541555747</v>
      </c>
      <c r="DA89" s="63" t="s">
        <v>4676</v>
      </c>
    </row>
    <row r="90" spans="1:105" ht="12" customHeight="1" x14ac:dyDescent="0.25">
      <c r="A90" s="100" t="s">
        <v>204</v>
      </c>
      <c r="B90" s="101"/>
      <c r="C90" s="102">
        <v>6.170370878768793</v>
      </c>
      <c r="D90" s="102">
        <v>7.0683715523935016</v>
      </c>
      <c r="E90" s="102">
        <v>6.0447595753055623</v>
      </c>
      <c r="F90" s="102">
        <v>6.3220571761525592</v>
      </c>
      <c r="G90" s="102">
        <v>6.1892632857668284</v>
      </c>
      <c r="H90" s="102">
        <v>5.3354155317591738</v>
      </c>
      <c r="I90" s="102">
        <v>6.0161640416837852</v>
      </c>
      <c r="J90" s="102">
        <v>6.788714827493239</v>
      </c>
      <c r="K90" s="102">
        <v>7.5103784715062094</v>
      </c>
      <c r="L90" s="102">
        <v>5.9621949395328295</v>
      </c>
      <c r="M90" s="102">
        <v>7.3568934752206783</v>
      </c>
      <c r="N90" s="102">
        <v>7.8966192138278588</v>
      </c>
      <c r="O90" s="102">
        <v>5.5349051305408032</v>
      </c>
      <c r="P90" s="102">
        <v>6.8602278138532604</v>
      </c>
      <c r="Q90" s="102">
        <v>6.4268173902179973</v>
      </c>
      <c r="R90" s="102">
        <v>0</v>
      </c>
      <c r="S90" s="102">
        <v>4.8345700331696415</v>
      </c>
      <c r="T90" s="102">
        <v>5.2498967314533873</v>
      </c>
      <c r="U90" s="102">
        <v>6.504868721383616</v>
      </c>
      <c r="V90" s="102">
        <v>6.5848609086961369</v>
      </c>
      <c r="W90" s="102">
        <v>5.4612859604202812</v>
      </c>
      <c r="DA90" s="131" t="s">
        <v>4677</v>
      </c>
    </row>
    <row r="91" spans="1:105" ht="12" customHeight="1" x14ac:dyDescent="0.25">
      <c r="A91" s="103" t="s">
        <v>52</v>
      </c>
      <c r="B91" s="104"/>
      <c r="C91" s="105">
        <v>10.380016648414763</v>
      </c>
      <c r="D91" s="105">
        <v>11.834675376284826</v>
      </c>
      <c r="E91" s="105">
        <v>10.25950830711905</v>
      </c>
      <c r="F91" s="105">
        <v>10.766340369334634</v>
      </c>
      <c r="G91" s="105">
        <v>10.528001126158149</v>
      </c>
      <c r="H91" s="105">
        <v>11.975931207329191</v>
      </c>
      <c r="I91" s="105">
        <v>12.485526681424865</v>
      </c>
      <c r="J91" s="105">
        <v>12.420550077363931</v>
      </c>
      <c r="K91" s="105">
        <v>13.265295696552153</v>
      </c>
      <c r="L91" s="105">
        <v>12.764091569560509</v>
      </c>
      <c r="M91" s="105">
        <v>13.723955608841013</v>
      </c>
      <c r="N91" s="105">
        <v>15.129402561497816</v>
      </c>
      <c r="O91" s="105">
        <v>13.398425325843663</v>
      </c>
      <c r="P91" s="105">
        <v>16.102705147838062</v>
      </c>
      <c r="Q91" s="105">
        <v>20.960277152384286</v>
      </c>
      <c r="R91" s="105">
        <v>0</v>
      </c>
      <c r="S91" s="105">
        <v>14.498427746693274</v>
      </c>
      <c r="T91" s="105">
        <v>12.979996309216098</v>
      </c>
      <c r="U91" s="105">
        <v>15.401636056063413</v>
      </c>
      <c r="V91" s="105">
        <v>14.888536911209735</v>
      </c>
      <c r="W91" s="105">
        <v>11.506490581135468</v>
      </c>
      <c r="DA91" s="132" t="s">
        <v>4678</v>
      </c>
    </row>
    <row r="92" spans="1:105" ht="12" customHeight="1" x14ac:dyDescent="0.25">
      <c r="A92" s="106" t="s">
        <v>124</v>
      </c>
      <c r="B92" s="101"/>
      <c r="C92" s="102">
        <v>15.463384742495281</v>
      </c>
      <c r="D92" s="102">
        <v>18.372706528305621</v>
      </c>
      <c r="E92" s="102">
        <v>14.64063304612456</v>
      </c>
      <c r="F92" s="102">
        <v>15.566588546931001</v>
      </c>
      <c r="G92" s="102">
        <v>18.981495312741547</v>
      </c>
      <c r="H92" s="102">
        <v>17.105979154477261</v>
      </c>
      <c r="I92" s="102">
        <v>19.194901637316665</v>
      </c>
      <c r="J92" s="102">
        <v>22.17126791618341</v>
      </c>
      <c r="K92" s="102">
        <v>17.902244002574708</v>
      </c>
      <c r="L92" s="102">
        <v>17.455376889880963</v>
      </c>
      <c r="M92" s="102">
        <v>20.875021416228357</v>
      </c>
      <c r="N92" s="102">
        <v>22.496847427884695</v>
      </c>
      <c r="O92" s="102">
        <v>18.702784499843933</v>
      </c>
      <c r="P92" s="102">
        <v>22.860911328621484</v>
      </c>
      <c r="Q92" s="102">
        <v>28.87668125008874</v>
      </c>
      <c r="R92" s="102">
        <v>20.083057519746081</v>
      </c>
      <c r="S92" s="102">
        <v>19.674579072481073</v>
      </c>
      <c r="T92" s="102">
        <v>18.046931484227272</v>
      </c>
      <c r="U92" s="102">
        <v>21.614596875142631</v>
      </c>
      <c r="V92" s="102">
        <v>20.418432092290718</v>
      </c>
      <c r="W92" s="102">
        <v>18.409724190292646</v>
      </c>
      <c r="DA92" s="131" t="s">
        <v>4679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14.639238426955966</v>
      </c>
      <c r="F93" s="105">
        <v>15.566077100346465</v>
      </c>
      <c r="G93" s="105">
        <v>18.987696110159362</v>
      </c>
      <c r="H93" s="105">
        <v>17.108316602848152</v>
      </c>
      <c r="I93" s="105">
        <v>19.197548248063352</v>
      </c>
      <c r="J93" s="105">
        <v>22.177657044225459</v>
      </c>
      <c r="K93" s="105">
        <v>0</v>
      </c>
      <c r="L93" s="105">
        <v>17.452871648925136</v>
      </c>
      <c r="M93" s="105">
        <v>20.877484938335172</v>
      </c>
      <c r="N93" s="105">
        <v>22.507770487040645</v>
      </c>
      <c r="O93" s="105">
        <v>18.721831643607917</v>
      </c>
      <c r="P93" s="105">
        <v>22.902809088388754</v>
      </c>
      <c r="Q93" s="105">
        <v>28.964357212334733</v>
      </c>
      <c r="R93" s="105">
        <v>0</v>
      </c>
      <c r="S93" s="105">
        <v>0</v>
      </c>
      <c r="T93" s="105">
        <v>18.064964233642851</v>
      </c>
      <c r="U93" s="105">
        <v>21.675682168441995</v>
      </c>
      <c r="V93" s="105">
        <v>20.50681628312088</v>
      </c>
      <c r="W93" s="105">
        <v>18.5366693803578</v>
      </c>
      <c r="DA93" s="132" t="s">
        <v>4680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5.4180430480179282</v>
      </c>
      <c r="F94" s="99">
        <v>5.7458477489253852</v>
      </c>
      <c r="G94" s="99">
        <v>7.0484317251489852</v>
      </c>
      <c r="H94" s="99">
        <v>5.2637512621840923</v>
      </c>
      <c r="I94" s="99">
        <v>6.2428285572732571</v>
      </c>
      <c r="J94" s="99">
        <v>7.8672371071018654</v>
      </c>
      <c r="K94" s="99">
        <v>0</v>
      </c>
      <c r="L94" s="99">
        <v>5.5262500573686069</v>
      </c>
      <c r="M94" s="99">
        <v>7.2621735826009672</v>
      </c>
      <c r="N94" s="99">
        <v>7.6820421803642231</v>
      </c>
      <c r="O94" s="99">
        <v>5.4244809086644592</v>
      </c>
      <c r="P94" s="99">
        <v>6.7843658515511009</v>
      </c>
      <c r="Q94" s="99">
        <v>6.7425821478396575</v>
      </c>
      <c r="R94" s="99">
        <v>0</v>
      </c>
      <c r="S94" s="99">
        <v>0</v>
      </c>
      <c r="T94" s="99">
        <v>5.1801439622685246</v>
      </c>
      <c r="U94" s="99">
        <v>6.328979935533309</v>
      </c>
      <c r="V94" s="99">
        <v>6.1236120428406773</v>
      </c>
      <c r="W94" s="99">
        <v>5.9213253625550442</v>
      </c>
      <c r="DA94" s="63" t="s">
        <v>4681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9.2211953789380381</v>
      </c>
      <c r="F95" s="99">
        <v>9.8202293514210801</v>
      </c>
      <c r="G95" s="99">
        <v>11.939264385010373</v>
      </c>
      <c r="H95" s="99">
        <v>11.844565340664056</v>
      </c>
      <c r="I95" s="99">
        <v>12.954719690790098</v>
      </c>
      <c r="J95" s="99">
        <v>14.310419937123598</v>
      </c>
      <c r="K95" s="99">
        <v>0</v>
      </c>
      <c r="L95" s="99">
        <v>11.926621591556529</v>
      </c>
      <c r="M95" s="99">
        <v>13.615311355734203</v>
      </c>
      <c r="N95" s="99">
        <v>14.825728306676419</v>
      </c>
      <c r="O95" s="99">
        <v>13.297350734943455</v>
      </c>
      <c r="P95" s="99">
        <v>16.118443236837656</v>
      </c>
      <c r="Q95" s="99">
        <v>22.22177506449507</v>
      </c>
      <c r="R95" s="99">
        <v>0</v>
      </c>
      <c r="S95" s="99">
        <v>0</v>
      </c>
      <c r="T95" s="99">
        <v>12.884820271374331</v>
      </c>
      <c r="U95" s="99">
        <v>15.34670223290869</v>
      </c>
      <c r="V95" s="99">
        <v>14.383204240280204</v>
      </c>
      <c r="W95" s="99">
        <v>12.615344017802757</v>
      </c>
      <c r="DA95" s="63" t="s">
        <v>4682</v>
      </c>
    </row>
    <row r="96" spans="1:105" ht="12" customHeight="1" x14ac:dyDescent="0.25">
      <c r="A96" s="106" t="s">
        <v>122</v>
      </c>
      <c r="B96" s="101"/>
      <c r="C96" s="102">
        <v>16.527857698146242</v>
      </c>
      <c r="D96" s="102">
        <v>18.808248991909068</v>
      </c>
      <c r="E96" s="102">
        <v>16.378468904073184</v>
      </c>
      <c r="F96" s="102">
        <v>17.464663812376518</v>
      </c>
      <c r="G96" s="102">
        <v>17.160455284684048</v>
      </c>
      <c r="H96" s="102">
        <v>17.202617590462108</v>
      </c>
      <c r="I96" s="102">
        <v>18.187818534866153</v>
      </c>
      <c r="J96" s="102">
        <v>19.134412905124563</v>
      </c>
      <c r="K96" s="102">
        <v>21.019176303504814</v>
      </c>
      <c r="L96" s="102">
        <v>19.055621140972427</v>
      </c>
      <c r="M96" s="102">
        <v>20.533700579297285</v>
      </c>
      <c r="N96" s="102">
        <v>22.47959709677755</v>
      </c>
      <c r="O96" s="102">
        <v>19.731966365181542</v>
      </c>
      <c r="P96" s="102">
        <v>22.101922800473481</v>
      </c>
      <c r="Q96" s="102">
        <v>27.104529537143566</v>
      </c>
      <c r="R96" s="102">
        <v>21.713604047530033</v>
      </c>
      <c r="S96" s="102">
        <v>19.736103064151834</v>
      </c>
      <c r="T96" s="102">
        <v>18.339232589713522</v>
      </c>
      <c r="U96" s="102">
        <v>22.252893254516238</v>
      </c>
      <c r="V96" s="102">
        <v>21.348694291008016</v>
      </c>
      <c r="W96" s="102">
        <v>17.133398654426177</v>
      </c>
      <c r="DA96" s="131" t="s">
        <v>4683</v>
      </c>
    </row>
    <row r="97" spans="1:105" ht="12" customHeight="1" x14ac:dyDescent="0.25">
      <c r="A97" s="107" t="s">
        <v>121</v>
      </c>
      <c r="B97" s="104"/>
      <c r="C97" s="105">
        <v>16.528592932153504</v>
      </c>
      <c r="D97" s="105">
        <v>18.808534261790594</v>
      </c>
      <c r="E97" s="105">
        <v>16.38209628362409</v>
      </c>
      <c r="F97" s="105">
        <v>17.472503068646361</v>
      </c>
      <c r="G97" s="105">
        <v>17.17354008237924</v>
      </c>
      <c r="H97" s="105">
        <v>17.214246352138613</v>
      </c>
      <c r="I97" s="105">
        <v>18.192989892658474</v>
      </c>
      <c r="J97" s="105">
        <v>19.139205456454963</v>
      </c>
      <c r="K97" s="105">
        <v>21.033882238439912</v>
      </c>
      <c r="L97" s="105">
        <v>19.062804579057325</v>
      </c>
      <c r="M97" s="105">
        <v>20.535588464958632</v>
      </c>
      <c r="N97" s="105">
        <v>22.477727016288348</v>
      </c>
      <c r="O97" s="105">
        <v>19.726453305802753</v>
      </c>
      <c r="P97" s="105">
        <v>22.076482104717616</v>
      </c>
      <c r="Q97" s="105">
        <v>27.051508685380568</v>
      </c>
      <c r="R97" s="105">
        <v>21.684283605197727</v>
      </c>
      <c r="S97" s="105">
        <v>19.746509913243177</v>
      </c>
      <c r="T97" s="105">
        <v>18.337181616503862</v>
      </c>
      <c r="U97" s="105">
        <v>22.251718533352211</v>
      </c>
      <c r="V97" s="105">
        <v>21.347358773013344</v>
      </c>
      <c r="W97" s="105">
        <v>17.128096112882815</v>
      </c>
      <c r="DA97" s="132" t="s">
        <v>4684</v>
      </c>
    </row>
    <row r="98" spans="1:105" ht="12" customHeight="1" x14ac:dyDescent="0.25">
      <c r="A98" s="108" t="s">
        <v>53</v>
      </c>
      <c r="B98" s="98"/>
      <c r="C98" s="99">
        <v>6.1623276740530422</v>
      </c>
      <c r="D98" s="99">
        <v>7.0333597087695177</v>
      </c>
      <c r="E98" s="99">
        <v>6.0736933344382109</v>
      </c>
      <c r="F98" s="99">
        <v>6.4657855009168319</v>
      </c>
      <c r="G98" s="99">
        <v>6.3608820390454834</v>
      </c>
      <c r="H98" s="99">
        <v>5.3029668181971941</v>
      </c>
      <c r="I98" s="99">
        <v>5.9101864053536319</v>
      </c>
      <c r="J98" s="99">
        <v>6.7606145826243864</v>
      </c>
      <c r="K98" s="99">
        <v>7.6129297988157045</v>
      </c>
      <c r="L98" s="99">
        <v>6.0839927584433866</v>
      </c>
      <c r="M98" s="99">
        <v>7.1428050865825865</v>
      </c>
      <c r="N98" s="99">
        <v>7.6967695188954055</v>
      </c>
      <c r="O98" s="99">
        <v>5.7966093213754402</v>
      </c>
      <c r="P98" s="99">
        <v>6.5588985445690611</v>
      </c>
      <c r="Q98" s="99">
        <v>6.3383754407279991</v>
      </c>
      <c r="R98" s="99">
        <v>4.5873806838805287</v>
      </c>
      <c r="S98" s="99">
        <v>4.940482859664054</v>
      </c>
      <c r="T98" s="99">
        <v>5.2820958079911575</v>
      </c>
      <c r="U98" s="99">
        <v>6.6226048749582249</v>
      </c>
      <c r="V98" s="99">
        <v>6.5418392341659848</v>
      </c>
      <c r="W98" s="99">
        <v>5.506044598748792</v>
      </c>
      <c r="DA98" s="63" t="s">
        <v>4685</v>
      </c>
    </row>
    <row r="99" spans="1:105" ht="12" customHeight="1" x14ac:dyDescent="0.25">
      <c r="A99" s="108" t="s">
        <v>52</v>
      </c>
      <c r="B99" s="98"/>
      <c r="C99" s="99">
        <v>10.366265258100462</v>
      </c>
      <c r="D99" s="99">
        <v>11.775174553021078</v>
      </c>
      <c r="E99" s="99">
        <v>10.308402949185881</v>
      </c>
      <c r="F99" s="99">
        <v>11.006717567729527</v>
      </c>
      <c r="G99" s="99">
        <v>10.812658043333755</v>
      </c>
      <c r="H99" s="99">
        <v>11.911279533941418</v>
      </c>
      <c r="I99" s="99">
        <v>12.28280348730484</v>
      </c>
      <c r="J99" s="99">
        <v>12.378590873830579</v>
      </c>
      <c r="K99" s="99">
        <v>13.420952439624207</v>
      </c>
      <c r="L99" s="99">
        <v>12.978811820613938</v>
      </c>
      <c r="M99" s="99">
        <v>13.392783378376047</v>
      </c>
      <c r="N99" s="99">
        <v>14.78095749739294</v>
      </c>
      <c r="O99" s="99">
        <v>13.929843984427313</v>
      </c>
      <c r="P99" s="99">
        <v>15.517583560148557</v>
      </c>
      <c r="Q99" s="99">
        <v>20.713133244652568</v>
      </c>
      <c r="R99" s="99">
        <v>17.096902921317202</v>
      </c>
      <c r="S99" s="99">
        <v>14.806027053579122</v>
      </c>
      <c r="T99" s="99">
        <v>13.055085808512708</v>
      </c>
      <c r="U99" s="99">
        <v>15.629113658393987</v>
      </c>
      <c r="V99" s="99">
        <v>14.805519538847362</v>
      </c>
      <c r="W99" s="99">
        <v>11.622051514134027</v>
      </c>
      <c r="DA99" s="63" t="s">
        <v>4686</v>
      </c>
    </row>
    <row r="100" spans="1:105" ht="12" customHeight="1" x14ac:dyDescent="0.25">
      <c r="A100" s="121" t="s">
        <v>54</v>
      </c>
      <c r="B100" s="122"/>
      <c r="C100" s="123">
        <v>2.7662992756618161</v>
      </c>
      <c r="D100" s="123">
        <v>3.1758881429137991</v>
      </c>
      <c r="E100" s="123">
        <v>2.731343258993745</v>
      </c>
      <c r="F100" s="123">
        <v>3.0854686498996156</v>
      </c>
      <c r="G100" s="123">
        <v>2.6492623257867463</v>
      </c>
      <c r="H100" s="123">
        <v>2.9704285523316236</v>
      </c>
      <c r="I100" s="123">
        <v>2.728276884518456</v>
      </c>
      <c r="J100" s="123">
        <v>3.1152663260599716</v>
      </c>
      <c r="K100" s="123">
        <v>3.9580756007309534</v>
      </c>
      <c r="L100" s="123">
        <v>3.5435937314263004</v>
      </c>
      <c r="M100" s="123">
        <v>3.8785552478305187</v>
      </c>
      <c r="N100" s="123">
        <v>4.2441478130411383</v>
      </c>
      <c r="O100" s="123">
        <v>3.5970399518546463</v>
      </c>
      <c r="P100" s="123">
        <v>4.2782241457455052</v>
      </c>
      <c r="Q100" s="123">
        <v>5.0712038400170858</v>
      </c>
      <c r="R100" s="123">
        <v>4.1740255438736966</v>
      </c>
      <c r="S100" s="123">
        <v>3.9420487735224854</v>
      </c>
      <c r="T100" s="123">
        <v>3.7932350129745838</v>
      </c>
      <c r="U100" s="123">
        <v>4.6083966232618572</v>
      </c>
      <c r="V100" s="123">
        <v>4.4479091428768243</v>
      </c>
      <c r="W100" s="123">
        <v>3.5816070687643977</v>
      </c>
      <c r="DA100" s="130" t="s">
        <v>4687</v>
      </c>
    </row>
    <row r="101" spans="1:105" ht="12" customHeight="1" x14ac:dyDescent="0.25">
      <c r="A101" s="97" t="s">
        <v>207</v>
      </c>
      <c r="B101" s="98"/>
      <c r="C101" s="99">
        <v>2.7748463717675769</v>
      </c>
      <c r="D101" s="99">
        <v>3.1955276686905276</v>
      </c>
      <c r="E101" s="99">
        <v>2.7099550616804842</v>
      </c>
      <c r="F101" s="99">
        <v>3.0043544943531542</v>
      </c>
      <c r="G101" s="99">
        <v>2.5973462181997906</v>
      </c>
      <c r="H101" s="99">
        <v>2.9928914381869172</v>
      </c>
      <c r="I101" s="99">
        <v>2.7806500241095193</v>
      </c>
      <c r="J101" s="99">
        <v>3.1110667891657817</v>
      </c>
      <c r="K101" s="99">
        <v>3.9287774660808172</v>
      </c>
      <c r="L101" s="99">
        <v>3.4818822976756358</v>
      </c>
      <c r="M101" s="99">
        <v>3.9601372042899801</v>
      </c>
      <c r="N101" s="99">
        <v>4.3914771427304711</v>
      </c>
      <c r="O101" s="99">
        <v>3.6381272343995539</v>
      </c>
      <c r="P101" s="99">
        <v>4.4137382525516653</v>
      </c>
      <c r="Q101" s="99">
        <v>5.1564565734288239</v>
      </c>
      <c r="R101" s="99">
        <v>3.9258904117695428</v>
      </c>
      <c r="S101" s="99">
        <v>3.9450835440977214</v>
      </c>
      <c r="T101" s="99">
        <v>3.6940052105862349</v>
      </c>
      <c r="U101" s="99">
        <v>4.5344901182195851</v>
      </c>
      <c r="V101" s="99">
        <v>4.4505454969649323</v>
      </c>
      <c r="W101" s="99">
        <v>3.5984705416914049</v>
      </c>
      <c r="DA101" s="63" t="s">
        <v>4688</v>
      </c>
    </row>
    <row r="102" spans="1:105" ht="12" customHeight="1" x14ac:dyDescent="0.25">
      <c r="A102" s="97" t="s">
        <v>50</v>
      </c>
      <c r="B102" s="98"/>
      <c r="C102" s="99">
        <v>2.7825022989819055</v>
      </c>
      <c r="D102" s="99">
        <v>3.2151443980935714</v>
      </c>
      <c r="E102" s="99">
        <v>2.6551068230000521</v>
      </c>
      <c r="F102" s="99">
        <v>3.0648851203062821</v>
      </c>
      <c r="G102" s="99">
        <v>2.7133803028052106</v>
      </c>
      <c r="H102" s="99">
        <v>2.9829598108941715</v>
      </c>
      <c r="I102" s="99">
        <v>2.7358497180753245</v>
      </c>
      <c r="J102" s="99">
        <v>3.0886636478786733</v>
      </c>
      <c r="K102" s="99">
        <v>4.0316868511759951</v>
      </c>
      <c r="L102" s="99">
        <v>3.8393355884475695</v>
      </c>
      <c r="M102" s="99">
        <v>3.9232830764544349</v>
      </c>
      <c r="N102" s="99">
        <v>3.5427276066454048</v>
      </c>
      <c r="O102" s="99">
        <v>3.0816464252867184</v>
      </c>
      <c r="P102" s="99">
        <v>3.9279065841801244</v>
      </c>
      <c r="Q102" s="99">
        <v>5.3449779690783945</v>
      </c>
      <c r="R102" s="99">
        <v>4.5427652396725886</v>
      </c>
      <c r="S102" s="99">
        <v>4.1027013659048546</v>
      </c>
      <c r="T102" s="99">
        <v>3.7077881001524453</v>
      </c>
      <c r="U102" s="99">
        <v>4.4988975771768711</v>
      </c>
      <c r="V102" s="99">
        <v>4.269930782137104</v>
      </c>
      <c r="W102" s="99">
        <v>3.8081493693061526</v>
      </c>
      <c r="DA102" s="63" t="s">
        <v>4689</v>
      </c>
    </row>
    <row r="103" spans="1:105" ht="12" customHeight="1" x14ac:dyDescent="0.25">
      <c r="A103" s="109" t="s">
        <v>120</v>
      </c>
      <c r="B103" s="33"/>
      <c r="C103" s="110">
        <v>2.7660070679646496</v>
      </c>
      <c r="D103" s="110">
        <v>3.1749880812513207</v>
      </c>
      <c r="E103" s="110">
        <v>2.7326305858102793</v>
      </c>
      <c r="F103" s="110">
        <v>3.0893603995961558</v>
      </c>
      <c r="G103" s="110">
        <v>2.6516068797388543</v>
      </c>
      <c r="H103" s="110">
        <v>2.9689961963111999</v>
      </c>
      <c r="I103" s="110">
        <v>2.725484977784967</v>
      </c>
      <c r="J103" s="110">
        <v>3.1157941834641454</v>
      </c>
      <c r="K103" s="110">
        <v>3.9605430122809455</v>
      </c>
      <c r="L103" s="110">
        <v>3.5486831811346717</v>
      </c>
      <c r="M103" s="110">
        <v>3.870655773239966</v>
      </c>
      <c r="N103" s="110">
        <v>4.2321592008643281</v>
      </c>
      <c r="O103" s="110">
        <v>3.5957392639967054</v>
      </c>
      <c r="P103" s="110">
        <v>4.2760767676606788</v>
      </c>
      <c r="Q103" s="110">
        <v>5.0680574770888409</v>
      </c>
      <c r="R103" s="110">
        <v>4.1797950456441981</v>
      </c>
      <c r="S103" s="110">
        <v>3.9415394560081638</v>
      </c>
      <c r="T103" s="110">
        <v>3.7989426168425355</v>
      </c>
      <c r="U103" s="110">
        <v>4.6136877994044232</v>
      </c>
      <c r="V103" s="110">
        <v>4.4481375944750408</v>
      </c>
      <c r="W103" s="110">
        <v>3.57978518165431</v>
      </c>
      <c r="DA103" s="60" t="s">
        <v>4690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4691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4692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4693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4694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4695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</v>
      </c>
      <c r="D110" s="99">
        <f>RES_hhdet_in_tesh!D110/RES_summary!D$21</f>
        <v>0</v>
      </c>
      <c r="E110" s="99">
        <f>RES_hhdet_in_tesh!E110/RES_summary!E$21</f>
        <v>0</v>
      </c>
      <c r="F110" s="99">
        <f>RES_hhdet_in_tesh!F110/RES_summary!F$21</f>
        <v>0</v>
      </c>
      <c r="G110" s="99">
        <f>RES_hhdet_in_tesh!G110/RES_summary!G$21</f>
        <v>0</v>
      </c>
      <c r="H110" s="99">
        <f>RES_hhdet_in_tesh!H110/RES_summary!H$21</f>
        <v>0</v>
      </c>
      <c r="I110" s="99">
        <f>RES_hhdet_in_tesh!I110/RES_summary!I$21</f>
        <v>0</v>
      </c>
      <c r="J110" s="99">
        <f>RES_hhdet_in_tesh!J110/RES_summary!J$21</f>
        <v>0</v>
      </c>
      <c r="K110" s="99">
        <f>RES_hhdet_in_tesh!K110/RES_summary!K$21</f>
        <v>0</v>
      </c>
      <c r="L110" s="99">
        <f>RES_hhdet_in_tesh!L110/RES_summary!L$21</f>
        <v>0</v>
      </c>
      <c r="M110" s="99">
        <f>RES_hhdet_in_tesh!M110/RES_summary!M$21</f>
        <v>0</v>
      </c>
      <c r="N110" s="99">
        <f>RES_hhdet_in_tesh!N110/RES_summary!N$21</f>
        <v>0</v>
      </c>
      <c r="O110" s="99">
        <f>RES_hhdet_in_tesh!O110/RES_summary!O$21</f>
        <v>0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0</v>
      </c>
      <c r="S110" s="99">
        <f>RES_hhdet_in_tesh!S110/RES_summary!S$21</f>
        <v>0</v>
      </c>
      <c r="T110" s="99">
        <f>RES_hhdet_in_tesh!T110/RES_summary!T$21</f>
        <v>0</v>
      </c>
      <c r="U110" s="99">
        <f>RES_hhdet_in_tesh!U110/RES_summary!U$21</f>
        <v>0</v>
      </c>
      <c r="V110" s="99">
        <f>RES_hhdet_in_tesh!V110/RES_summary!V$21</f>
        <v>0</v>
      </c>
      <c r="W110" s="99">
        <f>RES_hhdet_in_tesh!W110/RES_summary!W$21</f>
        <v>0</v>
      </c>
      <c r="DA110" s="63" t="s">
        <v>4696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4697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4698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4699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4700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4701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4702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4703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4704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4705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4706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4707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4708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119.88533478829579</v>
      </c>
      <c r="D124" s="118">
        <f t="shared" si="42"/>
        <v>112.72689942453162</v>
      </c>
      <c r="E124" s="118">
        <f t="shared" si="42"/>
        <v>111.84304477303827</v>
      </c>
      <c r="F124" s="118">
        <f t="shared" si="42"/>
        <v>121.40711460156624</v>
      </c>
      <c r="G124" s="118">
        <f t="shared" si="42"/>
        <v>0</v>
      </c>
      <c r="H124" s="118">
        <f t="shared" si="42"/>
        <v>98.817376136286668</v>
      </c>
      <c r="I124" s="118">
        <f t="shared" si="42"/>
        <v>106.82393759465387</v>
      </c>
      <c r="J124" s="118">
        <f t="shared" si="42"/>
        <v>108.86890826700251</v>
      </c>
      <c r="K124" s="118">
        <f t="shared" si="42"/>
        <v>109.70792875713616</v>
      </c>
      <c r="L124" s="118">
        <f t="shared" si="42"/>
        <v>112.18192189611322</v>
      </c>
      <c r="M124" s="118">
        <f t="shared" si="42"/>
        <v>108.56864185081903</v>
      </c>
      <c r="N124" s="118">
        <f t="shared" si="42"/>
        <v>114.54603366636843</v>
      </c>
      <c r="O124" s="118">
        <f t="shared" si="42"/>
        <v>112.22100713001545</v>
      </c>
      <c r="P124" s="118">
        <f t="shared" si="42"/>
        <v>103.82929455026998</v>
      </c>
      <c r="Q124" s="118">
        <f t="shared" si="42"/>
        <v>116.54568699340793</v>
      </c>
      <c r="R124" s="118">
        <f t="shared" ref="R124:V124" si="43">R125+R128+R130+R139</f>
        <v>107.29838700938001</v>
      </c>
      <c r="S124" s="118">
        <f t="shared" si="43"/>
        <v>104.54582944177326</v>
      </c>
      <c r="T124" s="118">
        <f t="shared" si="43"/>
        <v>94.076728303430031</v>
      </c>
      <c r="U124" s="118">
        <f t="shared" si="43"/>
        <v>96.559961325693052</v>
      </c>
      <c r="V124" s="118">
        <f t="shared" si="43"/>
        <v>98.912518921593872</v>
      </c>
      <c r="W124" s="118">
        <f t="shared" ref="W124" si="44">W125+W128+W130+W139</f>
        <v>91.209795339485396</v>
      </c>
      <c r="DA124" s="129" t="s">
        <v>4709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100.49657743895223</v>
      </c>
      <c r="D125" s="123">
        <f t="shared" si="45"/>
        <v>91.105614620787591</v>
      </c>
      <c r="E125" s="123">
        <f t="shared" si="45"/>
        <v>92.47054880921506</v>
      </c>
      <c r="F125" s="123">
        <f t="shared" si="45"/>
        <v>99.309589072377577</v>
      </c>
      <c r="G125" s="123">
        <f t="shared" si="45"/>
        <v>0</v>
      </c>
      <c r="H125" s="123">
        <f t="shared" si="45"/>
        <v>79.182247592856598</v>
      </c>
      <c r="I125" s="123">
        <f t="shared" si="45"/>
        <v>85.573660793788491</v>
      </c>
      <c r="J125" s="123">
        <f t="shared" si="45"/>
        <v>86.330150629744494</v>
      </c>
      <c r="K125" s="123">
        <f t="shared" si="45"/>
        <v>84.912647145869911</v>
      </c>
      <c r="L125" s="123">
        <f t="shared" si="45"/>
        <v>90.036169296400843</v>
      </c>
      <c r="M125" s="123">
        <f t="shared" si="45"/>
        <v>83.754898099459822</v>
      </c>
      <c r="N125" s="123">
        <f t="shared" si="45"/>
        <v>87.60633489779616</v>
      </c>
      <c r="O125" s="123">
        <f t="shared" si="45"/>
        <v>89.560980328121161</v>
      </c>
      <c r="P125" s="123">
        <f t="shared" si="45"/>
        <v>76.762479798465847</v>
      </c>
      <c r="Q125" s="123">
        <f t="shared" si="45"/>
        <v>84.096298504056733</v>
      </c>
      <c r="R125" s="123">
        <f t="shared" ref="R125:V125" si="46">SUM(R126:R127)</f>
        <v>81.197703970783081</v>
      </c>
      <c r="S125" s="123">
        <f t="shared" si="46"/>
        <v>80.824923560280467</v>
      </c>
      <c r="T125" s="123">
        <f t="shared" si="46"/>
        <v>71.940052771950477</v>
      </c>
      <c r="U125" s="123">
        <f t="shared" si="46"/>
        <v>70.358236203556785</v>
      </c>
      <c r="V125" s="123">
        <f t="shared" si="46"/>
        <v>73.580135121183019</v>
      </c>
      <c r="W125" s="123">
        <f t="shared" ref="W125" si="47">SUM(W126:W127)</f>
        <v>69.683855121509254</v>
      </c>
      <c r="DA125" s="130" t="s">
        <v>4710</v>
      </c>
    </row>
    <row r="126" spans="1:105" ht="12" customHeight="1" x14ac:dyDescent="0.25">
      <c r="A126" s="97" t="s">
        <v>203</v>
      </c>
      <c r="B126" s="98"/>
      <c r="C126" s="99">
        <v>99.939656962413451</v>
      </c>
      <c r="D126" s="99">
        <v>90.616593260515913</v>
      </c>
      <c r="E126" s="99">
        <v>91.986129614076262</v>
      </c>
      <c r="F126" s="99">
        <v>98.805703161775028</v>
      </c>
      <c r="G126" s="99">
        <v>0</v>
      </c>
      <c r="H126" s="99">
        <v>78.825694782477314</v>
      </c>
      <c r="I126" s="99">
        <v>85.201740076122917</v>
      </c>
      <c r="J126" s="99">
        <v>85.959633296958273</v>
      </c>
      <c r="K126" s="99">
        <v>84.55152511584032</v>
      </c>
      <c r="L126" s="99">
        <v>89.656228982226438</v>
      </c>
      <c r="M126" s="99">
        <v>83.404995423883463</v>
      </c>
      <c r="N126" s="99">
        <v>87.243748219865196</v>
      </c>
      <c r="O126" s="99">
        <v>89.19381130008837</v>
      </c>
      <c r="P126" s="99">
        <v>76.450375574573158</v>
      </c>
      <c r="Q126" s="99">
        <v>83.757052229611745</v>
      </c>
      <c r="R126" s="99">
        <v>80.872035208106567</v>
      </c>
      <c r="S126" s="99">
        <v>80.502328140862076</v>
      </c>
      <c r="T126" s="99">
        <v>71.6540530828253</v>
      </c>
      <c r="U126" s="99">
        <v>70.079353914003875</v>
      </c>
      <c r="V126" s="99">
        <v>73.289084586789372</v>
      </c>
      <c r="W126" s="99">
        <v>69.40848782433001</v>
      </c>
      <c r="DA126" s="63" t="s">
        <v>4711</v>
      </c>
    </row>
    <row r="127" spans="1:105" ht="12" customHeight="1" x14ac:dyDescent="0.25">
      <c r="A127" s="97" t="s">
        <v>53</v>
      </c>
      <c r="B127" s="98"/>
      <c r="C127" s="99">
        <v>0.55692047653877153</v>
      </c>
      <c r="D127" s="99">
        <v>0.48902136027168064</v>
      </c>
      <c r="E127" s="99">
        <v>0.4844191951387915</v>
      </c>
      <c r="F127" s="99">
        <v>0.50388591060255072</v>
      </c>
      <c r="G127" s="99">
        <v>0</v>
      </c>
      <c r="H127" s="99">
        <v>0.35655281037928466</v>
      </c>
      <c r="I127" s="99">
        <v>0.37192071766557694</v>
      </c>
      <c r="J127" s="99">
        <v>0.37051733278622367</v>
      </c>
      <c r="K127" s="99">
        <v>0.36112203002959692</v>
      </c>
      <c r="L127" s="99">
        <v>0.37994031417440738</v>
      </c>
      <c r="M127" s="99">
        <v>0.3499026755763654</v>
      </c>
      <c r="N127" s="99">
        <v>0.36258667793096466</v>
      </c>
      <c r="O127" s="99">
        <v>0.36716902803279328</v>
      </c>
      <c r="P127" s="99">
        <v>0.3121042238926956</v>
      </c>
      <c r="Q127" s="99">
        <v>0.33924627444499139</v>
      </c>
      <c r="R127" s="99">
        <v>0.32566876267651546</v>
      </c>
      <c r="S127" s="99">
        <v>0.32259541941838843</v>
      </c>
      <c r="T127" s="99">
        <v>0.28599968912517942</v>
      </c>
      <c r="U127" s="99">
        <v>0.27888228955291244</v>
      </c>
      <c r="V127" s="99">
        <v>0.29105053439364442</v>
      </c>
      <c r="W127" s="99">
        <v>0.27536729717923902</v>
      </c>
      <c r="DA127" s="63" t="s">
        <v>4712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3.6002303752083228E-2</v>
      </c>
      <c r="D128" s="123">
        <f t="shared" si="48"/>
        <v>2.3746066367696963E-2</v>
      </c>
      <c r="E128" s="123">
        <f t="shared" si="48"/>
        <v>5.6447826103461267E-2</v>
      </c>
      <c r="F128" s="123">
        <f t="shared" si="48"/>
        <v>4.5306923088081277E-2</v>
      </c>
      <c r="G128" s="123">
        <f t="shared" si="48"/>
        <v>0</v>
      </c>
      <c r="H128" s="123">
        <f t="shared" si="48"/>
        <v>5.4571986874977461E-2</v>
      </c>
      <c r="I128" s="123">
        <f t="shared" si="48"/>
        <v>6.0173572190795492E-2</v>
      </c>
      <c r="J128" s="123">
        <f t="shared" si="48"/>
        <v>4.4142730471599959E-2</v>
      </c>
      <c r="K128" s="123">
        <f t="shared" si="48"/>
        <v>3.0049656315638815E-2</v>
      </c>
      <c r="L128" s="123">
        <f t="shared" si="48"/>
        <v>4.5019549162669432E-2</v>
      </c>
      <c r="M128" s="123">
        <f t="shared" si="48"/>
        <v>4.3066404610629543E-2</v>
      </c>
      <c r="N128" s="123">
        <f t="shared" si="48"/>
        <v>3.114612852881856E-2</v>
      </c>
      <c r="O128" s="123">
        <f t="shared" si="48"/>
        <v>5.7748889016170514E-2</v>
      </c>
      <c r="P128" s="123">
        <f t="shared" si="48"/>
        <v>1.7818868870303955E-2</v>
      </c>
      <c r="Q128" s="123">
        <f t="shared" si="48"/>
        <v>3.4131902467752544E-2</v>
      </c>
      <c r="R128" s="123">
        <f t="shared" si="48"/>
        <v>3.563184036996548E-2</v>
      </c>
      <c r="S128" s="123">
        <f t="shared" si="48"/>
        <v>8.182301607360673E-2</v>
      </c>
      <c r="T128" s="123">
        <f t="shared" si="48"/>
        <v>5.0587022674017983E-2</v>
      </c>
      <c r="U128" s="123">
        <f t="shared" si="48"/>
        <v>9.4571673652142862E-2</v>
      </c>
      <c r="V128" s="123">
        <f t="shared" si="48"/>
        <v>0.11790684582613041</v>
      </c>
      <c r="W128" s="123">
        <f t="shared" si="48"/>
        <v>7.086389945995604E-2</v>
      </c>
      <c r="DA128" s="130" t="s">
        <v>4713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3.6002303752083228E-2</v>
      </c>
      <c r="D129" s="99">
        <f>RES_hhdet_in_tesh!D129/RES_summary!D$21</f>
        <v>2.3746066367696963E-2</v>
      </c>
      <c r="E129" s="99">
        <f>RES_hhdet_in_tesh!E129/RES_summary!E$21</f>
        <v>5.6447826103461267E-2</v>
      </c>
      <c r="F129" s="99">
        <f>RES_hhdet_in_tesh!F129/RES_summary!F$21</f>
        <v>4.5306923088081277E-2</v>
      </c>
      <c r="G129" s="99">
        <f>RES_hhdet_in_tesh!G129/RES_summary!G$21</f>
        <v>0</v>
      </c>
      <c r="H129" s="99">
        <f>RES_hhdet_in_tesh!H129/RES_summary!H$21</f>
        <v>5.4571986874977461E-2</v>
      </c>
      <c r="I129" s="99">
        <f>RES_hhdet_in_tesh!I129/RES_summary!I$21</f>
        <v>6.0173572190795492E-2</v>
      </c>
      <c r="J129" s="99">
        <f>RES_hhdet_in_tesh!J129/RES_summary!J$21</f>
        <v>4.4142730471599959E-2</v>
      </c>
      <c r="K129" s="99">
        <f>RES_hhdet_in_tesh!K129/RES_summary!K$21</f>
        <v>3.0049656315638815E-2</v>
      </c>
      <c r="L129" s="99">
        <f>RES_hhdet_in_tesh!L129/RES_summary!L$21</f>
        <v>4.5019549162669432E-2</v>
      </c>
      <c r="M129" s="99">
        <f>RES_hhdet_in_tesh!M129/RES_summary!M$21</f>
        <v>4.3066404610629543E-2</v>
      </c>
      <c r="N129" s="99">
        <f>RES_hhdet_in_tesh!N129/RES_summary!N$21</f>
        <v>3.114612852881856E-2</v>
      </c>
      <c r="O129" s="99">
        <f>RES_hhdet_in_tesh!O129/RES_summary!O$21</f>
        <v>5.7748889016170514E-2</v>
      </c>
      <c r="P129" s="99">
        <f>RES_hhdet_in_tesh!P129/RES_summary!P$21</f>
        <v>1.7818868870303955E-2</v>
      </c>
      <c r="Q129" s="99">
        <f>RES_hhdet_in_tesh!Q129/RES_summary!Q$21</f>
        <v>3.4131902467752544E-2</v>
      </c>
      <c r="R129" s="99">
        <f>RES_hhdet_in_tesh!R129/RES_summary!R$21</f>
        <v>3.563184036996548E-2</v>
      </c>
      <c r="S129" s="99">
        <f>RES_hhdet_in_tesh!S129/RES_summary!S$21</f>
        <v>8.182301607360673E-2</v>
      </c>
      <c r="T129" s="99">
        <f>RES_hhdet_in_tesh!T129/RES_summary!T$21</f>
        <v>5.0587022674017983E-2</v>
      </c>
      <c r="U129" s="99">
        <f>RES_hhdet_in_tesh!U129/RES_summary!U$21</f>
        <v>9.4571673652142862E-2</v>
      </c>
      <c r="V129" s="99">
        <f>RES_hhdet_in_tesh!V129/RES_summary!V$21</f>
        <v>0.11790684582613041</v>
      </c>
      <c r="W129" s="99">
        <f>RES_hhdet_in_tesh!W129/RES_summary!W$21</f>
        <v>7.086389945995604E-2</v>
      </c>
      <c r="DA129" s="63" t="s">
        <v>4714</v>
      </c>
    </row>
    <row r="130" spans="1:105" ht="12" customHeight="1" x14ac:dyDescent="0.25">
      <c r="A130" s="121" t="s">
        <v>55</v>
      </c>
      <c r="B130" s="122"/>
      <c r="C130" s="123">
        <v>16.586658174339934</v>
      </c>
      <c r="D130" s="123">
        <v>18.422381392580199</v>
      </c>
      <c r="E130" s="123">
        <v>16.58376852950796</v>
      </c>
      <c r="F130" s="123">
        <v>18.963002638354734</v>
      </c>
      <c r="G130" s="123">
        <v>0</v>
      </c>
      <c r="H130" s="123">
        <v>16.611487781590043</v>
      </c>
      <c r="I130" s="123">
        <v>18.464581843302682</v>
      </c>
      <c r="J130" s="123">
        <v>19.378890432568582</v>
      </c>
      <c r="K130" s="123">
        <v>20.804494770595564</v>
      </c>
      <c r="L130" s="123">
        <v>18.55155962021794</v>
      </c>
      <c r="M130" s="123">
        <v>20.8999840629575</v>
      </c>
      <c r="N130" s="123">
        <v>22.677042767047375</v>
      </c>
      <c r="O130" s="123">
        <v>19.007735245945653</v>
      </c>
      <c r="P130" s="123">
        <v>22.774132332319748</v>
      </c>
      <c r="Q130" s="123">
        <v>27.345956478015424</v>
      </c>
      <c r="R130" s="123">
        <v>21.884020331378437</v>
      </c>
      <c r="S130" s="123">
        <v>19.697195285760696</v>
      </c>
      <c r="T130" s="123">
        <v>18.287241154684551</v>
      </c>
      <c r="U130" s="123">
        <v>21.493629384496018</v>
      </c>
      <c r="V130" s="123">
        <v>20.766735138457747</v>
      </c>
      <c r="W130" s="123">
        <v>17.874385699697587</v>
      </c>
      <c r="DA130" s="130" t="s">
        <v>4715</v>
      </c>
    </row>
    <row r="131" spans="1:105" ht="12" customHeight="1" x14ac:dyDescent="0.25">
      <c r="A131" s="97" t="s">
        <v>128</v>
      </c>
      <c r="B131" s="98"/>
      <c r="C131" s="99">
        <v>16.605130679175286</v>
      </c>
      <c r="D131" s="99">
        <v>18.315847034400864</v>
      </c>
      <c r="E131" s="99">
        <v>16.644719815795867</v>
      </c>
      <c r="F131" s="99">
        <v>19.55486523801348</v>
      </c>
      <c r="G131" s="99">
        <v>0</v>
      </c>
      <c r="H131" s="99">
        <v>15.65695155355953</v>
      </c>
      <c r="I131" s="99">
        <v>18.535729931847495</v>
      </c>
      <c r="J131" s="99">
        <v>19.427252936205932</v>
      </c>
      <c r="K131" s="99">
        <v>20.740315844960715</v>
      </c>
      <c r="L131" s="99">
        <v>18.402655266731202</v>
      </c>
      <c r="M131" s="99">
        <v>21.034828799754663</v>
      </c>
      <c r="N131" s="99">
        <v>22.757461016709883</v>
      </c>
      <c r="O131" s="99">
        <v>18.653919932494105</v>
      </c>
      <c r="P131" s="99">
        <v>22.957940874894547</v>
      </c>
      <c r="Q131" s="99">
        <v>27.443237004860503</v>
      </c>
      <c r="R131" s="99">
        <v>21.967940271999385</v>
      </c>
      <c r="S131" s="99">
        <v>19.630407067813334</v>
      </c>
      <c r="T131" s="99">
        <v>18.223654080965662</v>
      </c>
      <c r="U131" s="99">
        <v>21.151306727172773</v>
      </c>
      <c r="V131" s="99">
        <v>20.722553865015001</v>
      </c>
      <c r="W131" s="99">
        <v>17.874213529187159</v>
      </c>
      <c r="DA131" s="63" t="s">
        <v>4716</v>
      </c>
    </row>
    <row r="132" spans="1:105" ht="12" customHeight="1" x14ac:dyDescent="0.25">
      <c r="A132" s="97" t="s">
        <v>127</v>
      </c>
      <c r="B132" s="98"/>
      <c r="C132" s="99">
        <v>16.605367623182918</v>
      </c>
      <c r="D132" s="99">
        <v>18.315429106229647</v>
      </c>
      <c r="E132" s="99">
        <v>16.64671470918698</v>
      </c>
      <c r="F132" s="99">
        <v>19.561210090590237</v>
      </c>
      <c r="G132" s="99">
        <v>0</v>
      </c>
      <c r="H132" s="99">
        <v>15.665067723705583</v>
      </c>
      <c r="I132" s="99">
        <v>18.548754109698788</v>
      </c>
      <c r="J132" s="99">
        <v>19.438228311836529</v>
      </c>
      <c r="K132" s="99">
        <v>20.760336103355201</v>
      </c>
      <c r="L132" s="99">
        <v>18.417141271934621</v>
      </c>
      <c r="M132" s="99">
        <v>21.0458832217649</v>
      </c>
      <c r="N132" s="99">
        <v>22.760776216372754</v>
      </c>
      <c r="O132" s="99">
        <v>18.64849416746398</v>
      </c>
      <c r="P132" s="99">
        <v>22.966688662031348</v>
      </c>
      <c r="Q132" s="99">
        <v>27.448434750008332</v>
      </c>
      <c r="R132" s="99">
        <v>21.965782060667689</v>
      </c>
      <c r="S132" s="99">
        <v>19.622259587285207</v>
      </c>
      <c r="T132" s="99">
        <v>18.213557931115858</v>
      </c>
      <c r="U132" s="99">
        <v>21.139957734814736</v>
      </c>
      <c r="V132" s="99">
        <v>20.721869716779235</v>
      </c>
      <c r="W132" s="99">
        <v>17.890211794249083</v>
      </c>
      <c r="DA132" s="63" t="s">
        <v>4717</v>
      </c>
    </row>
    <row r="133" spans="1:105" ht="12" customHeight="1" x14ac:dyDescent="0.25">
      <c r="A133" s="100" t="s">
        <v>203</v>
      </c>
      <c r="B133" s="101"/>
      <c r="C133" s="102">
        <v>6.1912579160325771</v>
      </c>
      <c r="D133" s="102">
        <v>6.8453284651479844</v>
      </c>
      <c r="E133" s="102">
        <v>6.1738770229188429</v>
      </c>
      <c r="F133" s="102">
        <v>7.2583840753317999</v>
      </c>
      <c r="G133" s="102">
        <v>0</v>
      </c>
      <c r="H133" s="102">
        <v>4.8070103795780232</v>
      </c>
      <c r="I133" s="102">
        <v>6.0320080582338411</v>
      </c>
      <c r="J133" s="102">
        <v>6.8722997950697975</v>
      </c>
      <c r="K133" s="102">
        <v>7.5042891233324198</v>
      </c>
      <c r="L133" s="102">
        <v>5.8575897401584642</v>
      </c>
      <c r="M133" s="102">
        <v>7.3443009387055316</v>
      </c>
      <c r="N133" s="102">
        <v>7.8012351837484468</v>
      </c>
      <c r="O133" s="102">
        <v>5.4465293926366849</v>
      </c>
      <c r="P133" s="102">
        <v>6.8606566056289635</v>
      </c>
      <c r="Q133" s="102">
        <v>6.4406443827757149</v>
      </c>
      <c r="R133" s="102">
        <v>4.6483154832891351</v>
      </c>
      <c r="S133" s="102">
        <v>4.9108434036223887</v>
      </c>
      <c r="T133" s="102">
        <v>5.2436283340594692</v>
      </c>
      <c r="U133" s="102">
        <v>6.2648986583092592</v>
      </c>
      <c r="V133" s="102">
        <v>6.3417477183923818</v>
      </c>
      <c r="W133" s="102">
        <v>5.7749976722972827</v>
      </c>
      <c r="DA133" s="131" t="s">
        <v>4718</v>
      </c>
    </row>
    <row r="134" spans="1:105" ht="12" customHeight="1" x14ac:dyDescent="0.25">
      <c r="A134" s="103" t="s">
        <v>52</v>
      </c>
      <c r="B134" s="104"/>
      <c r="C134" s="105">
        <v>10.414109707150342</v>
      </c>
      <c r="D134" s="105">
        <v>11.470100641081665</v>
      </c>
      <c r="E134" s="105">
        <v>10.472837686268139</v>
      </c>
      <c r="F134" s="105">
        <v>12.302826015258438</v>
      </c>
      <c r="G134" s="105">
        <v>0</v>
      </c>
      <c r="H134" s="105">
        <v>10.858057344127561</v>
      </c>
      <c r="I134" s="105">
        <v>12.516746051464947</v>
      </c>
      <c r="J134" s="105">
        <v>12.56592851676673</v>
      </c>
      <c r="K134" s="105">
        <v>13.256046980022779</v>
      </c>
      <c r="L134" s="105">
        <v>12.559551531776153</v>
      </c>
      <c r="M134" s="105">
        <v>13.701582283059368</v>
      </c>
      <c r="N134" s="105">
        <v>14.959541032624308</v>
      </c>
      <c r="O134" s="105">
        <v>13.201964774827296</v>
      </c>
      <c r="P134" s="105">
        <v>16.106032056402388</v>
      </c>
      <c r="Q134" s="105">
        <v>21.007790367232616</v>
      </c>
      <c r="R134" s="105">
        <v>17.317466577378557</v>
      </c>
      <c r="S134" s="105">
        <v>14.711416183662815</v>
      </c>
      <c r="T134" s="105">
        <v>12.969929597056389</v>
      </c>
      <c r="U134" s="105">
        <v>14.875059076505478</v>
      </c>
      <c r="V134" s="105">
        <v>14.380121998386853</v>
      </c>
      <c r="W134" s="105">
        <v>12.115214121951801</v>
      </c>
      <c r="DA134" s="132" t="s">
        <v>4719</v>
      </c>
    </row>
    <row r="135" spans="1:105" ht="12" customHeight="1" x14ac:dyDescent="0.25">
      <c r="A135" s="106" t="s">
        <v>122</v>
      </c>
      <c r="B135" s="101"/>
      <c r="C135" s="102">
        <v>16.527857698146239</v>
      </c>
      <c r="D135" s="102">
        <v>18.808248991909068</v>
      </c>
      <c r="E135" s="102">
        <v>16.378468904073188</v>
      </c>
      <c r="F135" s="102">
        <v>17.464663812376518</v>
      </c>
      <c r="G135" s="102">
        <v>0</v>
      </c>
      <c r="H135" s="102">
        <v>17.202617590462111</v>
      </c>
      <c r="I135" s="102">
        <v>18.187818534866146</v>
      </c>
      <c r="J135" s="102">
        <v>19.134412905124563</v>
      </c>
      <c r="K135" s="102">
        <v>21.019176303504814</v>
      </c>
      <c r="L135" s="102">
        <v>19.055621140972427</v>
      </c>
      <c r="M135" s="102">
        <v>20.533700579297285</v>
      </c>
      <c r="N135" s="102">
        <v>22.479597096777542</v>
      </c>
      <c r="O135" s="102">
        <v>19.731966365181538</v>
      </c>
      <c r="P135" s="102">
        <v>22.101922800473474</v>
      </c>
      <c r="Q135" s="102">
        <v>27.10452953714357</v>
      </c>
      <c r="R135" s="102">
        <v>21.71360404753003</v>
      </c>
      <c r="S135" s="102">
        <v>19.736103064151834</v>
      </c>
      <c r="T135" s="102">
        <v>18.339232589713525</v>
      </c>
      <c r="U135" s="102">
        <v>22.252893254516238</v>
      </c>
      <c r="V135" s="102">
        <v>21.348694291008016</v>
      </c>
      <c r="W135" s="102">
        <v>0</v>
      </c>
      <c r="DA135" s="131" t="s">
        <v>4720</v>
      </c>
    </row>
    <row r="136" spans="1:105" ht="12" customHeight="1" x14ac:dyDescent="0.25">
      <c r="A136" s="107" t="s">
        <v>121</v>
      </c>
      <c r="B136" s="104"/>
      <c r="C136" s="105">
        <v>16.528592932153504</v>
      </c>
      <c r="D136" s="105">
        <v>18.808534261790587</v>
      </c>
      <c r="E136" s="105">
        <v>16.382096283624097</v>
      </c>
      <c r="F136" s="105">
        <v>17.472503068646361</v>
      </c>
      <c r="G136" s="105">
        <v>0</v>
      </c>
      <c r="H136" s="105">
        <v>17.214246352138613</v>
      </c>
      <c r="I136" s="105">
        <v>18.192989892658474</v>
      </c>
      <c r="J136" s="105">
        <v>19.139205456454967</v>
      </c>
      <c r="K136" s="105">
        <v>21.033882238439908</v>
      </c>
      <c r="L136" s="105">
        <v>19.062804579057325</v>
      </c>
      <c r="M136" s="105">
        <v>20.535588464958632</v>
      </c>
      <c r="N136" s="105">
        <v>22.477727016288345</v>
      </c>
      <c r="O136" s="105">
        <v>19.726453305802746</v>
      </c>
      <c r="P136" s="105">
        <v>22.076482104717616</v>
      </c>
      <c r="Q136" s="105">
        <v>27.051508685380561</v>
      </c>
      <c r="R136" s="105">
        <v>21.684283605197734</v>
      </c>
      <c r="S136" s="105">
        <v>19.74650991324317</v>
      </c>
      <c r="T136" s="105">
        <v>18.337181616503862</v>
      </c>
      <c r="U136" s="105">
        <v>22.251718533352221</v>
      </c>
      <c r="V136" s="105">
        <v>21.347358773013347</v>
      </c>
      <c r="W136" s="105">
        <v>0</v>
      </c>
      <c r="DA136" s="132" t="s">
        <v>4721</v>
      </c>
    </row>
    <row r="137" spans="1:105" ht="12" customHeight="1" x14ac:dyDescent="0.25">
      <c r="A137" s="108" t="s">
        <v>53</v>
      </c>
      <c r="B137" s="98"/>
      <c r="C137" s="99">
        <v>6.1623276740530422</v>
      </c>
      <c r="D137" s="99">
        <v>7.0333597087695159</v>
      </c>
      <c r="E137" s="99">
        <v>6.0736933344382118</v>
      </c>
      <c r="F137" s="99">
        <v>6.4657855009168319</v>
      </c>
      <c r="G137" s="99">
        <v>0</v>
      </c>
      <c r="H137" s="99">
        <v>5.3029668181971958</v>
      </c>
      <c r="I137" s="99">
        <v>5.9101864053536319</v>
      </c>
      <c r="J137" s="99">
        <v>6.7606145826243882</v>
      </c>
      <c r="K137" s="99">
        <v>7.6129297988157063</v>
      </c>
      <c r="L137" s="99">
        <v>6.0839927584433848</v>
      </c>
      <c r="M137" s="99">
        <v>7.1428050865825847</v>
      </c>
      <c r="N137" s="99">
        <v>7.6967695188954073</v>
      </c>
      <c r="O137" s="99">
        <v>5.7966093213754366</v>
      </c>
      <c r="P137" s="99">
        <v>6.5588985445690611</v>
      </c>
      <c r="Q137" s="99">
        <v>6.3383754407279991</v>
      </c>
      <c r="R137" s="99">
        <v>4.5873806838805269</v>
      </c>
      <c r="S137" s="99">
        <v>4.9404828596640549</v>
      </c>
      <c r="T137" s="99">
        <v>5.2820958079911566</v>
      </c>
      <c r="U137" s="99">
        <v>6.6226048749582258</v>
      </c>
      <c r="V137" s="99">
        <v>6.5418392341659874</v>
      </c>
      <c r="W137" s="99">
        <v>0</v>
      </c>
      <c r="DA137" s="63" t="s">
        <v>4722</v>
      </c>
    </row>
    <row r="138" spans="1:105" ht="12" customHeight="1" x14ac:dyDescent="0.25">
      <c r="A138" s="108" t="s">
        <v>52</v>
      </c>
      <c r="B138" s="98"/>
      <c r="C138" s="99">
        <v>10.366265258100464</v>
      </c>
      <c r="D138" s="99">
        <v>11.775174553021072</v>
      </c>
      <c r="E138" s="99">
        <v>10.308402949185885</v>
      </c>
      <c r="F138" s="99">
        <v>11.006717567729529</v>
      </c>
      <c r="G138" s="99">
        <v>0</v>
      </c>
      <c r="H138" s="99">
        <v>11.911279533941421</v>
      </c>
      <c r="I138" s="99">
        <v>12.28280348730484</v>
      </c>
      <c r="J138" s="99">
        <v>12.378590873830577</v>
      </c>
      <c r="K138" s="99">
        <v>13.420952439624205</v>
      </c>
      <c r="L138" s="99">
        <v>12.978811820613938</v>
      </c>
      <c r="M138" s="99">
        <v>13.392783378376047</v>
      </c>
      <c r="N138" s="99">
        <v>14.780957497392938</v>
      </c>
      <c r="O138" s="99">
        <v>13.929843984427311</v>
      </c>
      <c r="P138" s="99">
        <v>15.517583560148559</v>
      </c>
      <c r="Q138" s="99">
        <v>20.713133244652568</v>
      </c>
      <c r="R138" s="99">
        <v>17.096902921317202</v>
      </c>
      <c r="S138" s="99">
        <v>14.806027053579117</v>
      </c>
      <c r="T138" s="99">
        <v>13.055085808512709</v>
      </c>
      <c r="U138" s="99">
        <v>15.629113658393994</v>
      </c>
      <c r="V138" s="99">
        <v>14.805519538847358</v>
      </c>
      <c r="W138" s="99">
        <v>0</v>
      </c>
      <c r="DA138" s="63" t="s">
        <v>4723</v>
      </c>
    </row>
    <row r="139" spans="1:105" ht="12" customHeight="1" x14ac:dyDescent="0.25">
      <c r="A139" s="121" t="s">
        <v>54</v>
      </c>
      <c r="B139" s="122"/>
      <c r="C139" s="123">
        <v>2.7660968712515532</v>
      </c>
      <c r="D139" s="123">
        <v>3.1751573447961485</v>
      </c>
      <c r="E139" s="123">
        <v>2.7322796082117824</v>
      </c>
      <c r="F139" s="123">
        <v>3.0892159677458433</v>
      </c>
      <c r="G139" s="123">
        <v>0</v>
      </c>
      <c r="H139" s="123">
        <v>2.9690687749650557</v>
      </c>
      <c r="I139" s="123">
        <v>2.7255213853719087</v>
      </c>
      <c r="J139" s="123">
        <v>3.1157244742178225</v>
      </c>
      <c r="K139" s="123">
        <v>3.9607371843550334</v>
      </c>
      <c r="L139" s="123">
        <v>3.5491734303317584</v>
      </c>
      <c r="M139" s="123">
        <v>3.8706932837910801</v>
      </c>
      <c r="N139" s="123">
        <v>4.2315098729960683</v>
      </c>
      <c r="O139" s="123">
        <v>3.5945426669324707</v>
      </c>
      <c r="P139" s="123">
        <v>4.2748635506140706</v>
      </c>
      <c r="Q139" s="123">
        <v>5.0693001088680161</v>
      </c>
      <c r="R139" s="123">
        <v>4.181030866848527</v>
      </c>
      <c r="S139" s="123">
        <v>3.941887579658486</v>
      </c>
      <c r="T139" s="123">
        <v>3.7988473541209791</v>
      </c>
      <c r="U139" s="123">
        <v>4.6135240639881028</v>
      </c>
      <c r="V139" s="123">
        <v>4.4477418161269764</v>
      </c>
      <c r="W139" s="123">
        <v>3.580690618818605</v>
      </c>
      <c r="DA139" s="130" t="s">
        <v>4724</v>
      </c>
    </row>
    <row r="140" spans="1:105" ht="12" customHeight="1" x14ac:dyDescent="0.25">
      <c r="A140" s="97" t="s">
        <v>50</v>
      </c>
      <c r="B140" s="98"/>
      <c r="C140" s="99">
        <v>2.7825022989819055</v>
      </c>
      <c r="D140" s="99">
        <v>3.215144398093571</v>
      </c>
      <c r="E140" s="99">
        <v>2.6551068230000521</v>
      </c>
      <c r="F140" s="99">
        <v>3.0648851203062821</v>
      </c>
      <c r="G140" s="99">
        <v>0</v>
      </c>
      <c r="H140" s="99">
        <v>2.9829598108941711</v>
      </c>
      <c r="I140" s="99">
        <v>2.7358497180753236</v>
      </c>
      <c r="J140" s="99">
        <v>3.0886636478786742</v>
      </c>
      <c r="K140" s="99">
        <v>4.0316868511759942</v>
      </c>
      <c r="L140" s="99">
        <v>3.8393355884475695</v>
      </c>
      <c r="M140" s="99">
        <v>3.9232830764544353</v>
      </c>
      <c r="N140" s="99">
        <v>3.5427276066454048</v>
      </c>
      <c r="O140" s="99">
        <v>3.0816464252867193</v>
      </c>
      <c r="P140" s="99">
        <v>3.9279065841801257</v>
      </c>
      <c r="Q140" s="99">
        <v>5.3449779690783954</v>
      </c>
      <c r="R140" s="99">
        <v>4.5427652396725886</v>
      </c>
      <c r="S140" s="99">
        <v>4.1027013659048555</v>
      </c>
      <c r="T140" s="99">
        <v>3.7077881001524453</v>
      </c>
      <c r="U140" s="99">
        <v>4.4988975771768693</v>
      </c>
      <c r="V140" s="99">
        <v>4.2699307821371031</v>
      </c>
      <c r="W140" s="99">
        <v>3.8081493693061521</v>
      </c>
      <c r="DA140" s="63" t="s">
        <v>4725</v>
      </c>
    </row>
    <row r="141" spans="1:105" ht="12" customHeight="1" x14ac:dyDescent="0.25">
      <c r="A141" s="109" t="s">
        <v>120</v>
      </c>
      <c r="B141" s="33"/>
      <c r="C141" s="110">
        <v>2.7660070679646496</v>
      </c>
      <c r="D141" s="110">
        <v>3.1749880812513189</v>
      </c>
      <c r="E141" s="110">
        <v>2.7326305858102797</v>
      </c>
      <c r="F141" s="110">
        <v>3.0893603995961558</v>
      </c>
      <c r="G141" s="110">
        <v>0</v>
      </c>
      <c r="H141" s="110">
        <v>2.9689961963111995</v>
      </c>
      <c r="I141" s="110">
        <v>2.725484977784967</v>
      </c>
      <c r="J141" s="110">
        <v>3.1157941834641454</v>
      </c>
      <c r="K141" s="110">
        <v>3.9605430122809469</v>
      </c>
      <c r="L141" s="110">
        <v>3.5486831811346717</v>
      </c>
      <c r="M141" s="110">
        <v>3.8706557732399651</v>
      </c>
      <c r="N141" s="110">
        <v>4.232159200864329</v>
      </c>
      <c r="O141" s="110">
        <v>3.5957392639967058</v>
      </c>
      <c r="P141" s="110">
        <v>4.2760767676606788</v>
      </c>
      <c r="Q141" s="110">
        <v>5.06805747708884</v>
      </c>
      <c r="R141" s="110">
        <v>4.179795045644199</v>
      </c>
      <c r="S141" s="110">
        <v>3.9415394560081634</v>
      </c>
      <c r="T141" s="110">
        <v>3.7989426168425355</v>
      </c>
      <c r="U141" s="110">
        <v>4.6136877994044241</v>
      </c>
      <c r="V141" s="110">
        <v>4.4481375944750408</v>
      </c>
      <c r="W141" s="110">
        <v>3.57978518165431</v>
      </c>
      <c r="DA141" s="60" t="s">
        <v>4726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114.20936912673774</v>
      </c>
      <c r="D143" s="118">
        <f t="shared" si="49"/>
        <v>112.78066896661971</v>
      </c>
      <c r="E143" s="118">
        <f t="shared" si="49"/>
        <v>111.24870212578591</v>
      </c>
      <c r="F143" s="118">
        <f t="shared" si="49"/>
        <v>109.12608019996391</v>
      </c>
      <c r="G143" s="118">
        <f t="shared" si="49"/>
        <v>112.70516514555352</v>
      </c>
      <c r="H143" s="118">
        <f t="shared" si="49"/>
        <v>101.07510079502019</v>
      </c>
      <c r="I143" s="118">
        <f t="shared" si="49"/>
        <v>107.04645221899013</v>
      </c>
      <c r="J143" s="118">
        <f t="shared" si="49"/>
        <v>100.7139860918513</v>
      </c>
      <c r="K143" s="118">
        <f t="shared" si="49"/>
        <v>116.4561771294333</v>
      </c>
      <c r="L143" s="118">
        <f t="shared" si="49"/>
        <v>113.46874085793075</v>
      </c>
      <c r="M143" s="118">
        <f t="shared" si="49"/>
        <v>110.73910215533277</v>
      </c>
      <c r="N143" s="118">
        <f t="shared" si="49"/>
        <v>113.81363979796426</v>
      </c>
      <c r="O143" s="118">
        <f t="shared" si="49"/>
        <v>104.49875354004429</v>
      </c>
      <c r="P143" s="118">
        <f t="shared" si="49"/>
        <v>101.78264364263767</v>
      </c>
      <c r="Q143" s="118">
        <f t="shared" si="49"/>
        <v>122.08737093738245</v>
      </c>
      <c r="R143" s="118">
        <f t="shared" ref="R143:V143" si="50">R144+R146+R148+R157</f>
        <v>108.38723445432008</v>
      </c>
      <c r="S143" s="118">
        <f t="shared" si="50"/>
        <v>99.489205194562686</v>
      </c>
      <c r="T143" s="118">
        <f t="shared" si="50"/>
        <v>95.676296071579856</v>
      </c>
      <c r="U143" s="118">
        <f t="shared" si="50"/>
        <v>93.204657174985442</v>
      </c>
      <c r="V143" s="118">
        <f t="shared" si="50"/>
        <v>105.81094529770544</v>
      </c>
      <c r="W143" s="118">
        <f t="shared" ref="W143" si="51">W144+W146+W148+W157</f>
        <v>94.559843071911388</v>
      </c>
      <c r="DA143" s="129" t="s">
        <v>4727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94.842298148267858</v>
      </c>
      <c r="D144" s="123">
        <f t="shared" si="52"/>
        <v>90.708940234529564</v>
      </c>
      <c r="E144" s="123">
        <f t="shared" si="52"/>
        <v>91.992857268975939</v>
      </c>
      <c r="F144" s="123">
        <f t="shared" si="52"/>
        <v>88.52303180198119</v>
      </c>
      <c r="G144" s="123">
        <f t="shared" si="52"/>
        <v>92.65802569854246</v>
      </c>
      <c r="H144" s="123">
        <f t="shared" si="52"/>
        <v>80.716793995403478</v>
      </c>
      <c r="I144" s="123">
        <f t="shared" si="52"/>
        <v>85.914724402988071</v>
      </c>
      <c r="J144" s="123">
        <f t="shared" si="52"/>
        <v>78.262414402090045</v>
      </c>
      <c r="K144" s="123">
        <f t="shared" si="52"/>
        <v>91.300567170242573</v>
      </c>
      <c r="L144" s="123">
        <f t="shared" si="52"/>
        <v>90.641935947478743</v>
      </c>
      <c r="M144" s="123">
        <f t="shared" si="52"/>
        <v>86.100374299183073</v>
      </c>
      <c r="N144" s="123">
        <f t="shared" si="52"/>
        <v>86.827800192481675</v>
      </c>
      <c r="O144" s="123">
        <f t="shared" si="52"/>
        <v>80.838161820320877</v>
      </c>
      <c r="P144" s="123">
        <f t="shared" si="52"/>
        <v>75.229484685005175</v>
      </c>
      <c r="Q144" s="123">
        <f t="shared" si="52"/>
        <v>89.582037793930155</v>
      </c>
      <c r="R144" s="123">
        <f t="shared" si="52"/>
        <v>82.257349731324098</v>
      </c>
      <c r="S144" s="123">
        <f t="shared" si="52"/>
        <v>75.463280889277542</v>
      </c>
      <c r="T144" s="123">
        <f t="shared" si="52"/>
        <v>73.21318098499772</v>
      </c>
      <c r="U144" s="123">
        <f t="shared" si="52"/>
        <v>65.967871179467394</v>
      </c>
      <c r="V144" s="123">
        <f t="shared" si="52"/>
        <v>79.650075378698133</v>
      </c>
      <c r="W144" s="123">
        <f t="shared" si="52"/>
        <v>73.54076405513068</v>
      </c>
      <c r="DA144" s="130" t="s">
        <v>4728</v>
      </c>
    </row>
    <row r="145" spans="1:105" ht="12" customHeight="1" x14ac:dyDescent="0.25">
      <c r="A145" s="97" t="s">
        <v>53</v>
      </c>
      <c r="B145" s="98"/>
      <c r="C145" s="99">
        <v>94.842298148267858</v>
      </c>
      <c r="D145" s="99">
        <v>90.708940234529564</v>
      </c>
      <c r="E145" s="99">
        <v>91.992857268975939</v>
      </c>
      <c r="F145" s="99">
        <v>88.52303180198119</v>
      </c>
      <c r="G145" s="99">
        <v>92.65802569854246</v>
      </c>
      <c r="H145" s="99">
        <v>80.716793995403478</v>
      </c>
      <c r="I145" s="99">
        <v>85.914724402988071</v>
      </c>
      <c r="J145" s="99">
        <v>78.262414402090045</v>
      </c>
      <c r="K145" s="99">
        <v>91.300567170242573</v>
      </c>
      <c r="L145" s="99">
        <v>90.641935947478743</v>
      </c>
      <c r="M145" s="99">
        <v>86.100374299183073</v>
      </c>
      <c r="N145" s="99">
        <v>86.827800192481675</v>
      </c>
      <c r="O145" s="99">
        <v>80.838161820320877</v>
      </c>
      <c r="P145" s="99">
        <v>75.229484685005175</v>
      </c>
      <c r="Q145" s="99">
        <v>89.582037793930155</v>
      </c>
      <c r="R145" s="99">
        <v>82.257349731324098</v>
      </c>
      <c r="S145" s="99">
        <v>75.463280889277542</v>
      </c>
      <c r="T145" s="99">
        <v>73.21318098499772</v>
      </c>
      <c r="U145" s="99">
        <v>65.967871179467394</v>
      </c>
      <c r="V145" s="99">
        <v>79.650075378698133</v>
      </c>
      <c r="W145" s="99">
        <v>73.54076405513068</v>
      </c>
      <c r="DA145" s="63" t="s">
        <v>4729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7.7076453503051173E-2</v>
      </c>
      <c r="D146" s="123">
        <f t="shared" si="53"/>
        <v>9.2441042957113431E-2</v>
      </c>
      <c r="E146" s="123">
        <f t="shared" si="53"/>
        <v>0.17864502112687786</v>
      </c>
      <c r="F146" s="123">
        <f t="shared" si="53"/>
        <v>0.11949244859577141</v>
      </c>
      <c r="G146" s="123">
        <f t="shared" si="53"/>
        <v>0.13973387039422333</v>
      </c>
      <c r="H146" s="123">
        <f t="shared" si="53"/>
        <v>0.18472437826247193</v>
      </c>
      <c r="I146" s="123">
        <f t="shared" si="53"/>
        <v>0.19752416940922832</v>
      </c>
      <c r="J146" s="123">
        <f t="shared" si="53"/>
        <v>0.18651930006856185</v>
      </c>
      <c r="K146" s="123">
        <f t="shared" si="53"/>
        <v>0.20484364061170798</v>
      </c>
      <c r="L146" s="123">
        <f t="shared" si="53"/>
        <v>0.23740304934053238</v>
      </c>
      <c r="M146" s="123">
        <f t="shared" si="53"/>
        <v>0.23195739146951624</v>
      </c>
      <c r="N146" s="123">
        <f t="shared" si="53"/>
        <v>0.27529911729659085</v>
      </c>
      <c r="O146" s="123">
        <f t="shared" si="53"/>
        <v>0.3552677317860955</v>
      </c>
      <c r="P146" s="123">
        <f t="shared" si="53"/>
        <v>0.17777336275681657</v>
      </c>
      <c r="Q146" s="123">
        <f t="shared" si="53"/>
        <v>0.33983868639371961</v>
      </c>
      <c r="R146" s="123">
        <f t="shared" si="53"/>
        <v>0.25584359713292099</v>
      </c>
      <c r="S146" s="123">
        <f t="shared" si="53"/>
        <v>0.34272449741025762</v>
      </c>
      <c r="T146" s="123">
        <f t="shared" si="53"/>
        <v>0.32841143107167492</v>
      </c>
      <c r="U146" s="123">
        <f t="shared" si="53"/>
        <v>0.37821767896358449</v>
      </c>
      <c r="V146" s="123">
        <f t="shared" si="53"/>
        <v>0.37612802669504625</v>
      </c>
      <c r="W146" s="123">
        <f t="shared" si="53"/>
        <v>0.29074873676420337</v>
      </c>
      <c r="DA146" s="130" t="s">
        <v>4730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7.7076453503051173E-2</v>
      </c>
      <c r="D147" s="99">
        <f>RES_hhdet_in_tesh!D147/RES_summary!D$21</f>
        <v>9.2441042957113431E-2</v>
      </c>
      <c r="E147" s="99">
        <f>RES_hhdet_in_tesh!E147/RES_summary!E$21</f>
        <v>0.17864502112687786</v>
      </c>
      <c r="F147" s="99">
        <f>RES_hhdet_in_tesh!F147/RES_summary!F$21</f>
        <v>0.11949244859577141</v>
      </c>
      <c r="G147" s="99">
        <f>RES_hhdet_in_tesh!G147/RES_summary!G$21</f>
        <v>0.13973387039422333</v>
      </c>
      <c r="H147" s="99">
        <f>RES_hhdet_in_tesh!H147/RES_summary!H$21</f>
        <v>0.18472437826247193</v>
      </c>
      <c r="I147" s="99">
        <f>RES_hhdet_in_tesh!I147/RES_summary!I$21</f>
        <v>0.19752416940922832</v>
      </c>
      <c r="J147" s="99">
        <f>RES_hhdet_in_tesh!J147/RES_summary!J$21</f>
        <v>0.18651930006856185</v>
      </c>
      <c r="K147" s="99">
        <f>RES_hhdet_in_tesh!K147/RES_summary!K$21</f>
        <v>0.20484364061170798</v>
      </c>
      <c r="L147" s="99">
        <f>RES_hhdet_in_tesh!L147/RES_summary!L$21</f>
        <v>0.23740304934053238</v>
      </c>
      <c r="M147" s="99">
        <f>RES_hhdet_in_tesh!M147/RES_summary!M$21</f>
        <v>0.23195739146951624</v>
      </c>
      <c r="N147" s="99">
        <f>RES_hhdet_in_tesh!N147/RES_summary!N$21</f>
        <v>0.27529911729659085</v>
      </c>
      <c r="O147" s="99">
        <f>RES_hhdet_in_tesh!O147/RES_summary!O$21</f>
        <v>0.3552677317860955</v>
      </c>
      <c r="P147" s="99">
        <f>RES_hhdet_in_tesh!P147/RES_summary!P$21</f>
        <v>0.17777336275681657</v>
      </c>
      <c r="Q147" s="99">
        <f>RES_hhdet_in_tesh!Q147/RES_summary!Q$21</f>
        <v>0.33983868639371961</v>
      </c>
      <c r="R147" s="99">
        <f>RES_hhdet_in_tesh!R147/RES_summary!R$21</f>
        <v>0.25584359713292099</v>
      </c>
      <c r="S147" s="99">
        <f>RES_hhdet_in_tesh!S147/RES_summary!S$21</f>
        <v>0.34272449741025762</v>
      </c>
      <c r="T147" s="99">
        <f>RES_hhdet_in_tesh!T147/RES_summary!T$21</f>
        <v>0.32841143107167492</v>
      </c>
      <c r="U147" s="99">
        <f>RES_hhdet_in_tesh!U147/RES_summary!U$21</f>
        <v>0.37821767896358449</v>
      </c>
      <c r="V147" s="99">
        <f>RES_hhdet_in_tesh!V147/RES_summary!V$21</f>
        <v>0.37612802669504625</v>
      </c>
      <c r="W147" s="99">
        <f>RES_hhdet_in_tesh!W147/RES_summary!W$21</f>
        <v>0.29074873676420337</v>
      </c>
      <c r="DA147" s="63" t="s">
        <v>4731</v>
      </c>
    </row>
    <row r="148" spans="1:105" ht="12" customHeight="1" x14ac:dyDescent="0.25">
      <c r="A148" s="121" t="s">
        <v>55</v>
      </c>
      <c r="B148" s="122"/>
      <c r="C148" s="123">
        <v>16.523898974781186</v>
      </c>
      <c r="D148" s="123">
        <v>18.804132013819377</v>
      </c>
      <c r="E148" s="123">
        <v>16.344920519877657</v>
      </c>
      <c r="F148" s="123">
        <v>17.394337741939193</v>
      </c>
      <c r="G148" s="123">
        <v>17.255420404516823</v>
      </c>
      <c r="H148" s="123">
        <v>17.204515426685184</v>
      </c>
      <c r="I148" s="123">
        <v>18.208682261992472</v>
      </c>
      <c r="J148" s="123">
        <v>19.149326441982026</v>
      </c>
      <c r="K148" s="123">
        <v>20.990031318935102</v>
      </c>
      <c r="L148" s="123">
        <v>19.040213307392918</v>
      </c>
      <c r="M148" s="123">
        <v>20.536077949082838</v>
      </c>
      <c r="N148" s="123">
        <v>22.478967704895407</v>
      </c>
      <c r="O148" s="123">
        <v>19.710789064496694</v>
      </c>
      <c r="P148" s="123">
        <v>22.100511454637516</v>
      </c>
      <c r="Q148" s="123">
        <v>27.096184917287953</v>
      </c>
      <c r="R148" s="123">
        <v>21.693030421187217</v>
      </c>
      <c r="S148" s="123">
        <v>19.741303840481468</v>
      </c>
      <c r="T148" s="123">
        <v>18.335856108889363</v>
      </c>
      <c r="U148" s="123">
        <v>22.245049599816454</v>
      </c>
      <c r="V148" s="123">
        <v>21.336995472298327</v>
      </c>
      <c r="W148" s="123">
        <v>17.147640275583168</v>
      </c>
      <c r="DA148" s="130" t="s">
        <v>4732</v>
      </c>
    </row>
    <row r="149" spans="1:105" ht="12" customHeight="1" x14ac:dyDescent="0.25">
      <c r="A149" s="97" t="s">
        <v>124</v>
      </c>
      <c r="B149" s="98"/>
      <c r="C149" s="99">
        <v>15.463384742495279</v>
      </c>
      <c r="D149" s="99">
        <v>18.372706528305621</v>
      </c>
      <c r="E149" s="99">
        <v>14.64063304612456</v>
      </c>
      <c r="F149" s="99">
        <v>15.566588546930998</v>
      </c>
      <c r="G149" s="99">
        <v>18.981495312741551</v>
      </c>
      <c r="H149" s="99">
        <v>17.105979154477268</v>
      </c>
      <c r="I149" s="99">
        <v>19.194901637316665</v>
      </c>
      <c r="J149" s="99">
        <v>22.171267916183403</v>
      </c>
      <c r="K149" s="99">
        <v>17.902244002574715</v>
      </c>
      <c r="L149" s="99">
        <v>17.455376889880956</v>
      </c>
      <c r="M149" s="99">
        <v>20.87502141622836</v>
      </c>
      <c r="N149" s="99">
        <v>22.496847427884692</v>
      </c>
      <c r="O149" s="99">
        <v>18.702784499843929</v>
      </c>
      <c r="P149" s="99">
        <v>22.860911328621487</v>
      </c>
      <c r="Q149" s="99">
        <v>28.876681250088737</v>
      </c>
      <c r="R149" s="99">
        <v>20.083057519746085</v>
      </c>
      <c r="S149" s="99">
        <v>19.67457907248107</v>
      </c>
      <c r="T149" s="99">
        <v>18.046931484227269</v>
      </c>
      <c r="U149" s="99">
        <v>21.614596875142627</v>
      </c>
      <c r="V149" s="99">
        <v>20.418432092290722</v>
      </c>
      <c r="W149" s="99">
        <v>18.40972419029265</v>
      </c>
      <c r="DA149" s="63" t="s">
        <v>4733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14.639238426955966</v>
      </c>
      <c r="F150" s="99">
        <v>15.566077100346467</v>
      </c>
      <c r="G150" s="99">
        <v>18.987696110159362</v>
      </c>
      <c r="H150" s="99">
        <v>17.108316602848149</v>
      </c>
      <c r="I150" s="99">
        <v>19.197548248063356</v>
      </c>
      <c r="J150" s="99">
        <v>22.177657044225459</v>
      </c>
      <c r="K150" s="99">
        <v>0</v>
      </c>
      <c r="L150" s="99">
        <v>0</v>
      </c>
      <c r="M150" s="99">
        <v>0</v>
      </c>
      <c r="N150" s="99">
        <v>22.507770487040645</v>
      </c>
      <c r="O150" s="99">
        <v>18.721831643607917</v>
      </c>
      <c r="P150" s="99">
        <v>22.902809088388754</v>
      </c>
      <c r="Q150" s="99">
        <v>28.964357212334729</v>
      </c>
      <c r="R150" s="99">
        <v>0</v>
      </c>
      <c r="S150" s="99">
        <v>0</v>
      </c>
      <c r="T150" s="99">
        <v>18.064964233642851</v>
      </c>
      <c r="U150" s="99">
        <v>21.675682168441995</v>
      </c>
      <c r="V150" s="99">
        <v>20.50681628312088</v>
      </c>
      <c r="W150" s="99">
        <v>18.5366693803578</v>
      </c>
      <c r="DA150" s="63" t="s">
        <v>4734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5.4180430480179282</v>
      </c>
      <c r="F151" s="102">
        <v>5.7458477489253852</v>
      </c>
      <c r="G151" s="102">
        <v>7.0484317251489852</v>
      </c>
      <c r="H151" s="102">
        <v>5.2637512621840923</v>
      </c>
      <c r="I151" s="102">
        <v>6.2428285572732563</v>
      </c>
      <c r="J151" s="102">
        <v>7.8672371071018654</v>
      </c>
      <c r="K151" s="102">
        <v>0</v>
      </c>
      <c r="L151" s="102">
        <v>0</v>
      </c>
      <c r="M151" s="102">
        <v>0</v>
      </c>
      <c r="N151" s="102">
        <v>7.6820421803642231</v>
      </c>
      <c r="O151" s="102">
        <v>5.4244809086644592</v>
      </c>
      <c r="P151" s="102">
        <v>6.7843658515511009</v>
      </c>
      <c r="Q151" s="102">
        <v>6.7425821478396584</v>
      </c>
      <c r="R151" s="102">
        <v>0</v>
      </c>
      <c r="S151" s="102">
        <v>0</v>
      </c>
      <c r="T151" s="102">
        <v>5.1801439622685246</v>
      </c>
      <c r="U151" s="102">
        <v>6.328979935533309</v>
      </c>
      <c r="V151" s="102">
        <v>6.1236120428406773</v>
      </c>
      <c r="W151" s="102">
        <v>5.9213253625550442</v>
      </c>
      <c r="DA151" s="131" t="s">
        <v>4735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9.2211953789380381</v>
      </c>
      <c r="F152" s="105">
        <v>9.8202293514210837</v>
      </c>
      <c r="G152" s="105">
        <v>11.939264385010373</v>
      </c>
      <c r="H152" s="105">
        <v>11.844565340664055</v>
      </c>
      <c r="I152" s="105">
        <v>12.954719690790096</v>
      </c>
      <c r="J152" s="105">
        <v>14.310419937123598</v>
      </c>
      <c r="K152" s="105">
        <v>0</v>
      </c>
      <c r="L152" s="105">
        <v>0</v>
      </c>
      <c r="M152" s="105">
        <v>0</v>
      </c>
      <c r="N152" s="105">
        <v>14.825728306676419</v>
      </c>
      <c r="O152" s="105">
        <v>13.297350734943455</v>
      </c>
      <c r="P152" s="105">
        <v>16.118443236837653</v>
      </c>
      <c r="Q152" s="105">
        <v>22.22177506449507</v>
      </c>
      <c r="R152" s="105">
        <v>0</v>
      </c>
      <c r="S152" s="105">
        <v>0</v>
      </c>
      <c r="T152" s="105">
        <v>12.884820271374331</v>
      </c>
      <c r="U152" s="105">
        <v>15.34670223290869</v>
      </c>
      <c r="V152" s="105">
        <v>14.383204240280204</v>
      </c>
      <c r="W152" s="105">
        <v>12.615344017802757</v>
      </c>
      <c r="DA152" s="132" t="s">
        <v>4736</v>
      </c>
    </row>
    <row r="153" spans="1:105" ht="12" customHeight="1" x14ac:dyDescent="0.25">
      <c r="A153" s="106" t="s">
        <v>122</v>
      </c>
      <c r="B153" s="101"/>
      <c r="C153" s="102">
        <v>16.527857698146246</v>
      </c>
      <c r="D153" s="102">
        <v>18.808248991909068</v>
      </c>
      <c r="E153" s="102">
        <v>16.378468904073188</v>
      </c>
      <c r="F153" s="102">
        <v>17.464663812376518</v>
      </c>
      <c r="G153" s="102">
        <v>17.160455284684044</v>
      </c>
      <c r="H153" s="102">
        <v>17.202617590462115</v>
      </c>
      <c r="I153" s="102">
        <v>18.18781853486615</v>
      </c>
      <c r="J153" s="102">
        <v>19.134412905124567</v>
      </c>
      <c r="K153" s="102">
        <v>21.019176303504814</v>
      </c>
      <c r="L153" s="102">
        <v>19.055621140972423</v>
      </c>
      <c r="M153" s="102">
        <v>20.533700579297285</v>
      </c>
      <c r="N153" s="102">
        <v>22.47959709677755</v>
      </c>
      <c r="O153" s="102">
        <v>19.731966365181542</v>
      </c>
      <c r="P153" s="102">
        <v>22.101922800473481</v>
      </c>
      <c r="Q153" s="102">
        <v>27.104529537143566</v>
      </c>
      <c r="R153" s="102">
        <v>21.713604047530033</v>
      </c>
      <c r="S153" s="102">
        <v>19.736103064151834</v>
      </c>
      <c r="T153" s="102">
        <v>18.339232589713525</v>
      </c>
      <c r="U153" s="102">
        <v>22.252893254516231</v>
      </c>
      <c r="V153" s="102">
        <v>21.348694291008016</v>
      </c>
      <c r="W153" s="102">
        <v>17.133398654426177</v>
      </c>
      <c r="DA153" s="131" t="s">
        <v>4737</v>
      </c>
    </row>
    <row r="154" spans="1:105" ht="12" customHeight="1" x14ac:dyDescent="0.25">
      <c r="A154" s="107" t="s">
        <v>121</v>
      </c>
      <c r="B154" s="104"/>
      <c r="C154" s="105">
        <v>16.528592932153504</v>
      </c>
      <c r="D154" s="105">
        <v>18.808534261790591</v>
      </c>
      <c r="E154" s="105">
        <v>16.38209628362409</v>
      </c>
      <c r="F154" s="105">
        <v>17.472503068646358</v>
      </c>
      <c r="G154" s="105">
        <v>17.17354008237924</v>
      </c>
      <c r="H154" s="105">
        <v>17.214246352138609</v>
      </c>
      <c r="I154" s="105">
        <v>18.192989892658474</v>
      </c>
      <c r="J154" s="105">
        <v>19.139205456454963</v>
      </c>
      <c r="K154" s="105">
        <v>21.033882238439912</v>
      </c>
      <c r="L154" s="105">
        <v>19.062804579057325</v>
      </c>
      <c r="M154" s="105">
        <v>20.535588464958622</v>
      </c>
      <c r="N154" s="105">
        <v>22.477727016288345</v>
      </c>
      <c r="O154" s="105">
        <v>19.726453305802746</v>
      </c>
      <c r="P154" s="105">
        <v>22.07648210471762</v>
      </c>
      <c r="Q154" s="105">
        <v>27.051508685380561</v>
      </c>
      <c r="R154" s="105">
        <v>21.684283605197727</v>
      </c>
      <c r="S154" s="105">
        <v>19.746509913243173</v>
      </c>
      <c r="T154" s="105">
        <v>18.337181616503866</v>
      </c>
      <c r="U154" s="105">
        <v>22.251718533352214</v>
      </c>
      <c r="V154" s="105">
        <v>21.34735877301334</v>
      </c>
      <c r="W154" s="105">
        <v>17.128096112882819</v>
      </c>
      <c r="DA154" s="132" t="s">
        <v>4738</v>
      </c>
    </row>
    <row r="155" spans="1:105" ht="12" customHeight="1" x14ac:dyDescent="0.25">
      <c r="A155" s="108" t="s">
        <v>53</v>
      </c>
      <c r="B155" s="98"/>
      <c r="C155" s="99">
        <v>6.1623276740530413</v>
      </c>
      <c r="D155" s="99">
        <v>7.0333597087695168</v>
      </c>
      <c r="E155" s="99">
        <v>6.0736933344382109</v>
      </c>
      <c r="F155" s="99">
        <v>6.4657855009168319</v>
      </c>
      <c r="G155" s="99">
        <v>6.3608820390454861</v>
      </c>
      <c r="H155" s="99">
        <v>5.3029668181971941</v>
      </c>
      <c r="I155" s="99">
        <v>5.9101864053536328</v>
      </c>
      <c r="J155" s="99">
        <v>6.7606145826243864</v>
      </c>
      <c r="K155" s="99">
        <v>7.6129297988157054</v>
      </c>
      <c r="L155" s="99">
        <v>6.0839927584433866</v>
      </c>
      <c r="M155" s="99">
        <v>7.1428050865825847</v>
      </c>
      <c r="N155" s="99">
        <v>7.6967695188954073</v>
      </c>
      <c r="O155" s="99">
        <v>5.7966093213754375</v>
      </c>
      <c r="P155" s="99">
        <v>6.5588985445690628</v>
      </c>
      <c r="Q155" s="99">
        <v>6.3383754407279982</v>
      </c>
      <c r="R155" s="99">
        <v>4.5873806838805278</v>
      </c>
      <c r="S155" s="99">
        <v>4.9404828596640549</v>
      </c>
      <c r="T155" s="99">
        <v>5.2820958079911566</v>
      </c>
      <c r="U155" s="99">
        <v>6.6226048749582258</v>
      </c>
      <c r="V155" s="99">
        <v>6.5418392341659857</v>
      </c>
      <c r="W155" s="99">
        <v>5.5060445987487912</v>
      </c>
      <c r="DA155" s="63" t="s">
        <v>4739</v>
      </c>
    </row>
    <row r="156" spans="1:105" ht="12" customHeight="1" x14ac:dyDescent="0.25">
      <c r="A156" s="108" t="s">
        <v>52</v>
      </c>
      <c r="B156" s="98"/>
      <c r="C156" s="99">
        <v>10.366265258100462</v>
      </c>
      <c r="D156" s="99">
        <v>11.775174553021076</v>
      </c>
      <c r="E156" s="99">
        <v>10.308402949185883</v>
      </c>
      <c r="F156" s="99">
        <v>11.006717567729527</v>
      </c>
      <c r="G156" s="99">
        <v>10.812658043333755</v>
      </c>
      <c r="H156" s="99">
        <v>11.911279533941419</v>
      </c>
      <c r="I156" s="99">
        <v>12.282803487304841</v>
      </c>
      <c r="J156" s="99">
        <v>12.378590873830577</v>
      </c>
      <c r="K156" s="99">
        <v>13.420952439624207</v>
      </c>
      <c r="L156" s="99">
        <v>12.978811820613931</v>
      </c>
      <c r="M156" s="99">
        <v>13.392783378376041</v>
      </c>
      <c r="N156" s="99">
        <v>14.780957497392938</v>
      </c>
      <c r="O156" s="99">
        <v>13.929843984427309</v>
      </c>
      <c r="P156" s="99">
        <v>15.517583560148557</v>
      </c>
      <c r="Q156" s="99">
        <v>20.713133244652568</v>
      </c>
      <c r="R156" s="99">
        <v>17.096902921317202</v>
      </c>
      <c r="S156" s="99">
        <v>14.806027053579122</v>
      </c>
      <c r="T156" s="99">
        <v>13.055085808512708</v>
      </c>
      <c r="U156" s="99">
        <v>15.629113658393992</v>
      </c>
      <c r="V156" s="99">
        <v>14.805519538847356</v>
      </c>
      <c r="W156" s="99">
        <v>11.622051514134029</v>
      </c>
      <c r="DA156" s="63" t="s">
        <v>4740</v>
      </c>
    </row>
    <row r="157" spans="1:105" ht="12" customHeight="1" x14ac:dyDescent="0.25">
      <c r="A157" s="121" t="s">
        <v>54</v>
      </c>
      <c r="B157" s="122"/>
      <c r="C157" s="123">
        <v>2.7660955501856459</v>
      </c>
      <c r="D157" s="123">
        <v>3.1751556753136523</v>
      </c>
      <c r="E157" s="123">
        <v>2.732279315805425</v>
      </c>
      <c r="F157" s="123">
        <v>3.089218207447741</v>
      </c>
      <c r="G157" s="123">
        <v>2.6519851721000123</v>
      </c>
      <c r="H157" s="123">
        <v>2.9690669946690691</v>
      </c>
      <c r="I157" s="123">
        <v>2.7255213846003601</v>
      </c>
      <c r="J157" s="123">
        <v>3.11572594771066</v>
      </c>
      <c r="K157" s="123">
        <v>3.9607349996439138</v>
      </c>
      <c r="L157" s="123">
        <v>3.5491885537185683</v>
      </c>
      <c r="M157" s="123">
        <v>3.8706925155973413</v>
      </c>
      <c r="N157" s="123">
        <v>4.2315727832905674</v>
      </c>
      <c r="O157" s="123">
        <v>3.5945349234406145</v>
      </c>
      <c r="P157" s="123">
        <v>4.274874140238162</v>
      </c>
      <c r="Q157" s="123">
        <v>5.0693095397706172</v>
      </c>
      <c r="R157" s="123">
        <v>4.1810107046758462</v>
      </c>
      <c r="S157" s="123">
        <v>3.9418959673934282</v>
      </c>
      <c r="T157" s="123">
        <v>3.7988475466211011</v>
      </c>
      <c r="U157" s="123">
        <v>4.6135187167380103</v>
      </c>
      <c r="V157" s="123">
        <v>4.4477464200139378</v>
      </c>
      <c r="W157" s="123">
        <v>3.5806900044333392</v>
      </c>
      <c r="DA157" s="130" t="s">
        <v>4741</v>
      </c>
    </row>
    <row r="158" spans="1:105" ht="12" customHeight="1" x14ac:dyDescent="0.25">
      <c r="A158" s="97" t="s">
        <v>50</v>
      </c>
      <c r="B158" s="98"/>
      <c r="C158" s="99">
        <v>2.7825022989819059</v>
      </c>
      <c r="D158" s="99">
        <v>3.215144398093571</v>
      </c>
      <c r="E158" s="99">
        <v>2.6551068230000521</v>
      </c>
      <c r="F158" s="99">
        <v>3.0648851203062821</v>
      </c>
      <c r="G158" s="99">
        <v>2.713380302805211</v>
      </c>
      <c r="H158" s="99">
        <v>2.9829598108941711</v>
      </c>
      <c r="I158" s="99">
        <v>2.7358497180753236</v>
      </c>
      <c r="J158" s="99">
        <v>3.0886636478786733</v>
      </c>
      <c r="K158" s="99">
        <v>4.0316868511759942</v>
      </c>
      <c r="L158" s="99">
        <v>3.8393355884475704</v>
      </c>
      <c r="M158" s="99">
        <v>3.9232830764544349</v>
      </c>
      <c r="N158" s="99">
        <v>3.5427276066454048</v>
      </c>
      <c r="O158" s="99">
        <v>3.0816464252867188</v>
      </c>
      <c r="P158" s="99">
        <v>3.927906584180124</v>
      </c>
      <c r="Q158" s="99">
        <v>5.3449779690783945</v>
      </c>
      <c r="R158" s="99">
        <v>4.5427652396725886</v>
      </c>
      <c r="S158" s="99">
        <v>4.1027013659048546</v>
      </c>
      <c r="T158" s="99">
        <v>3.7077881001524453</v>
      </c>
      <c r="U158" s="99">
        <v>4.4988975771768693</v>
      </c>
      <c r="V158" s="99">
        <v>4.269930782137104</v>
      </c>
      <c r="W158" s="99">
        <v>3.8081493693061534</v>
      </c>
      <c r="DA158" s="63" t="s">
        <v>4742</v>
      </c>
    </row>
    <row r="159" spans="1:105" ht="12" customHeight="1" x14ac:dyDescent="0.25">
      <c r="A159" s="109" t="s">
        <v>120</v>
      </c>
      <c r="B159" s="33"/>
      <c r="C159" s="110">
        <v>2.7660070679646491</v>
      </c>
      <c r="D159" s="110">
        <v>3.1749880812513198</v>
      </c>
      <c r="E159" s="110">
        <v>2.7326305858102788</v>
      </c>
      <c r="F159" s="110">
        <v>3.0893603995961558</v>
      </c>
      <c r="G159" s="110">
        <v>2.6516068797388548</v>
      </c>
      <c r="H159" s="110">
        <v>2.968996196311199</v>
      </c>
      <c r="I159" s="110">
        <v>2.7254849777849661</v>
      </c>
      <c r="J159" s="110">
        <v>3.1157941834641454</v>
      </c>
      <c r="K159" s="110">
        <v>3.9605430122809451</v>
      </c>
      <c r="L159" s="110">
        <v>3.5486831811346726</v>
      </c>
      <c r="M159" s="110">
        <v>3.8706557732399656</v>
      </c>
      <c r="N159" s="110">
        <v>4.232159200864329</v>
      </c>
      <c r="O159" s="110">
        <v>3.5957392639967054</v>
      </c>
      <c r="P159" s="110">
        <v>4.2760767676606788</v>
      </c>
      <c r="Q159" s="110">
        <v>5.0680574770888409</v>
      </c>
      <c r="R159" s="110">
        <v>4.1797950456441981</v>
      </c>
      <c r="S159" s="110">
        <v>3.9415394560081638</v>
      </c>
      <c r="T159" s="110">
        <v>3.7989426168425364</v>
      </c>
      <c r="U159" s="110">
        <v>4.6136877994044223</v>
      </c>
      <c r="V159" s="110">
        <v>4.448137594475039</v>
      </c>
      <c r="W159" s="110">
        <v>3.57978518165431</v>
      </c>
      <c r="DA159" s="60" t="s">
        <v>4743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120.13052250674588</v>
      </c>
      <c r="D161" s="118">
        <f t="shared" si="54"/>
        <v>117.69966557426841</v>
      </c>
      <c r="E161" s="118">
        <f t="shared" si="54"/>
        <v>115.03673438014926</v>
      </c>
      <c r="F161" s="118">
        <f t="shared" si="54"/>
        <v>111.27203714168508</v>
      </c>
      <c r="G161" s="118">
        <f t="shared" si="54"/>
        <v>107.20784349114471</v>
      </c>
      <c r="H161" s="118">
        <f t="shared" si="54"/>
        <v>103.82642830705569</v>
      </c>
      <c r="I161" s="118">
        <f t="shared" si="54"/>
        <v>106.64564876971396</v>
      </c>
      <c r="J161" s="118">
        <f t="shared" si="54"/>
        <v>107.6057910679659</v>
      </c>
      <c r="K161" s="118">
        <f t="shared" si="54"/>
        <v>108.51503823207038</v>
      </c>
      <c r="L161" s="118">
        <f t="shared" si="54"/>
        <v>113.24889896074289</v>
      </c>
      <c r="M161" s="118">
        <f t="shared" si="54"/>
        <v>112.59415739457594</v>
      </c>
      <c r="N161" s="118">
        <f t="shared" si="54"/>
        <v>114.06231860339919</v>
      </c>
      <c r="O161" s="118">
        <f t="shared" si="54"/>
        <v>113.2000049596148</v>
      </c>
      <c r="P161" s="118">
        <f t="shared" si="54"/>
        <v>97.099618551591533</v>
      </c>
      <c r="Q161" s="118">
        <f t="shared" si="54"/>
        <v>111.78270029496811</v>
      </c>
      <c r="R161" s="118">
        <f t="shared" ref="R161:V161" si="55">R162+R164+R166+R175</f>
        <v>110.22674832894214</v>
      </c>
      <c r="S161" s="118">
        <f t="shared" si="55"/>
        <v>103.03767813454813</v>
      </c>
      <c r="T161" s="118">
        <f t="shared" si="55"/>
        <v>92.838224710503027</v>
      </c>
      <c r="U161" s="118">
        <f t="shared" si="55"/>
        <v>98.322494259205442</v>
      </c>
      <c r="V161" s="118">
        <f t="shared" si="55"/>
        <v>106.4979743680484</v>
      </c>
      <c r="W161" s="118">
        <f t="shared" ref="W161" si="56">W162+W164+W166+W175</f>
        <v>90.814229358654288</v>
      </c>
      <c r="DA161" s="129" t="s">
        <v>4744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100.76355175174095</v>
      </c>
      <c r="D162" s="123">
        <f t="shared" si="57"/>
        <v>95.627998601766564</v>
      </c>
      <c r="E162" s="123">
        <f t="shared" si="57"/>
        <v>95.784300716861566</v>
      </c>
      <c r="F162" s="123">
        <f t="shared" si="57"/>
        <v>90.670249972189865</v>
      </c>
      <c r="G162" s="123">
        <f t="shared" si="57"/>
        <v>87.161496038701358</v>
      </c>
      <c r="H162" s="123">
        <f t="shared" si="57"/>
        <v>83.471747620239682</v>
      </c>
      <c r="I162" s="123">
        <f t="shared" si="57"/>
        <v>85.516924905636472</v>
      </c>
      <c r="J162" s="123">
        <f t="shared" si="57"/>
        <v>85.156801536669477</v>
      </c>
      <c r="K162" s="123">
        <f t="shared" si="57"/>
        <v>83.414492207226246</v>
      </c>
      <c r="L162" s="123">
        <f t="shared" si="57"/>
        <v>90.435263217454263</v>
      </c>
      <c r="M162" s="123">
        <f t="shared" si="57"/>
        <v>87.972469940515467</v>
      </c>
      <c r="N162" s="123">
        <f t="shared" si="57"/>
        <v>87.196392338113682</v>
      </c>
      <c r="O162" s="123">
        <f t="shared" si="57"/>
        <v>89.60659160911429</v>
      </c>
      <c r="P162" s="123">
        <f t="shared" si="57"/>
        <v>70.63499074081578</v>
      </c>
      <c r="Q162" s="123">
        <f t="shared" si="57"/>
        <v>79.446734418493293</v>
      </c>
      <c r="R162" s="123">
        <f t="shared" si="57"/>
        <v>84.174888284374774</v>
      </c>
      <c r="S162" s="123">
        <f t="shared" si="57"/>
        <v>79.016369377113463</v>
      </c>
      <c r="T162" s="123">
        <f t="shared" si="57"/>
        <v>70.45111511457803</v>
      </c>
      <c r="U162" s="123">
        <f t="shared" si="57"/>
        <v>71.091156922504311</v>
      </c>
      <c r="V162" s="123">
        <f t="shared" si="57"/>
        <v>80.344844791065142</v>
      </c>
      <c r="W162" s="123">
        <f t="shared" si="57"/>
        <v>69.798377106175664</v>
      </c>
      <c r="DA162" s="130" t="s">
        <v>4745</v>
      </c>
    </row>
    <row r="163" spans="1:105" ht="12" customHeight="1" x14ac:dyDescent="0.25">
      <c r="A163" s="97" t="s">
        <v>53</v>
      </c>
      <c r="B163" s="33"/>
      <c r="C163" s="110">
        <v>100.76355175174095</v>
      </c>
      <c r="D163" s="110">
        <v>95.627998601766564</v>
      </c>
      <c r="E163" s="110">
        <v>95.784300716861566</v>
      </c>
      <c r="F163" s="110">
        <v>90.670249972189865</v>
      </c>
      <c r="G163" s="110">
        <v>87.161496038701358</v>
      </c>
      <c r="H163" s="110">
        <v>83.471747620239682</v>
      </c>
      <c r="I163" s="110">
        <v>85.516924905636472</v>
      </c>
      <c r="J163" s="110">
        <v>85.156801536669477</v>
      </c>
      <c r="K163" s="110">
        <v>83.414492207226246</v>
      </c>
      <c r="L163" s="110">
        <v>90.435263217454263</v>
      </c>
      <c r="M163" s="110">
        <v>87.972469940515467</v>
      </c>
      <c r="N163" s="110">
        <v>87.196392338113682</v>
      </c>
      <c r="O163" s="110">
        <v>89.60659160911429</v>
      </c>
      <c r="P163" s="110">
        <v>70.63499074081578</v>
      </c>
      <c r="Q163" s="110">
        <v>79.446734418493293</v>
      </c>
      <c r="R163" s="110">
        <v>84.174888284374774</v>
      </c>
      <c r="S163" s="110">
        <v>79.016369377113463</v>
      </c>
      <c r="T163" s="110">
        <v>70.45111511457803</v>
      </c>
      <c r="U163" s="110">
        <v>71.091156922504311</v>
      </c>
      <c r="V163" s="110">
        <v>80.344844791065142</v>
      </c>
      <c r="W163" s="110">
        <v>69.798377106175664</v>
      </c>
      <c r="DA163" s="60" t="s">
        <v>4746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7.702969109802299E-2</v>
      </c>
      <c r="D164" s="123">
        <f t="shared" si="58"/>
        <v>9.2369209677748795E-2</v>
      </c>
      <c r="E164" s="123">
        <f t="shared" si="58"/>
        <v>0.17527752721442308</v>
      </c>
      <c r="F164" s="123">
        <f t="shared" si="58"/>
        <v>0.11791946046597006</v>
      </c>
      <c r="G164" s="123">
        <f t="shared" si="58"/>
        <v>0.13585983247123018</v>
      </c>
      <c r="H164" s="123">
        <f t="shared" si="58"/>
        <v>0.18108341570193007</v>
      </c>
      <c r="I164" s="123">
        <f t="shared" si="58"/>
        <v>0.19448913496457801</v>
      </c>
      <c r="J164" s="123">
        <f t="shared" si="58"/>
        <v>0.18403522159850916</v>
      </c>
      <c r="K164" s="123">
        <f t="shared" si="58"/>
        <v>0.1497534107717447</v>
      </c>
      <c r="L164" s="123">
        <f t="shared" si="58"/>
        <v>0.22429569212926972</v>
      </c>
      <c r="M164" s="123">
        <f t="shared" si="58"/>
        <v>0.21495033179089038</v>
      </c>
      <c r="N164" s="123">
        <f t="shared" si="58"/>
        <v>0.15549667006647744</v>
      </c>
      <c r="O164" s="123">
        <f t="shared" si="58"/>
        <v>0.28801222696091228</v>
      </c>
      <c r="P164" s="123">
        <f t="shared" si="58"/>
        <v>8.929370556792042E-2</v>
      </c>
      <c r="Q164" s="123">
        <f t="shared" si="58"/>
        <v>0.17038843114616678</v>
      </c>
      <c r="R164" s="123">
        <f t="shared" si="58"/>
        <v>0.17782183602483237</v>
      </c>
      <c r="S164" s="123">
        <f t="shared" si="58"/>
        <v>0.33812214296356841</v>
      </c>
      <c r="T164" s="123">
        <f t="shared" si="58"/>
        <v>0.25241010329786162</v>
      </c>
      <c r="U164" s="123">
        <f t="shared" si="58"/>
        <v>0.37277089593230328</v>
      </c>
      <c r="V164" s="123">
        <f t="shared" si="58"/>
        <v>0.36843472772981761</v>
      </c>
      <c r="W164" s="123">
        <f t="shared" si="58"/>
        <v>0.2874590899167776</v>
      </c>
      <c r="DA164" s="130" t="s">
        <v>4747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7.702969109802299E-2</v>
      </c>
      <c r="D165" s="99">
        <f>RES_hhdet_in_tesh!D165/RES_summary!D$21</f>
        <v>9.2369209677748795E-2</v>
      </c>
      <c r="E165" s="99">
        <f>RES_hhdet_in_tesh!E165/RES_summary!E$21</f>
        <v>0.17527752721442308</v>
      </c>
      <c r="F165" s="99">
        <f>RES_hhdet_in_tesh!F165/RES_summary!F$21</f>
        <v>0.11791946046597006</v>
      </c>
      <c r="G165" s="99">
        <f>RES_hhdet_in_tesh!G165/RES_summary!G$21</f>
        <v>0.13585983247123018</v>
      </c>
      <c r="H165" s="99">
        <f>RES_hhdet_in_tesh!H165/RES_summary!H$21</f>
        <v>0.18108341570193007</v>
      </c>
      <c r="I165" s="99">
        <f>RES_hhdet_in_tesh!I165/RES_summary!I$21</f>
        <v>0.19448913496457801</v>
      </c>
      <c r="J165" s="99">
        <f>RES_hhdet_in_tesh!J165/RES_summary!J$21</f>
        <v>0.18403522159850916</v>
      </c>
      <c r="K165" s="99">
        <f>RES_hhdet_in_tesh!K165/RES_summary!K$21</f>
        <v>0.1497534107717447</v>
      </c>
      <c r="L165" s="99">
        <f>RES_hhdet_in_tesh!L165/RES_summary!L$21</f>
        <v>0.22429569212926972</v>
      </c>
      <c r="M165" s="99">
        <f>RES_hhdet_in_tesh!M165/RES_summary!M$21</f>
        <v>0.21495033179089038</v>
      </c>
      <c r="N165" s="99">
        <f>RES_hhdet_in_tesh!N165/RES_summary!N$21</f>
        <v>0.15549667006647744</v>
      </c>
      <c r="O165" s="99">
        <f>RES_hhdet_in_tesh!O165/RES_summary!O$21</f>
        <v>0.28801222696091228</v>
      </c>
      <c r="P165" s="99">
        <f>RES_hhdet_in_tesh!P165/RES_summary!P$21</f>
        <v>8.929370556792042E-2</v>
      </c>
      <c r="Q165" s="99">
        <f>RES_hhdet_in_tesh!Q165/RES_summary!Q$21</f>
        <v>0.17038843114616678</v>
      </c>
      <c r="R165" s="99">
        <f>RES_hhdet_in_tesh!R165/RES_summary!R$21</f>
        <v>0.17782183602483237</v>
      </c>
      <c r="S165" s="99">
        <f>RES_hhdet_in_tesh!S165/RES_summary!S$21</f>
        <v>0.33812214296356841</v>
      </c>
      <c r="T165" s="99">
        <f>RES_hhdet_in_tesh!T165/RES_summary!T$21</f>
        <v>0.25241010329786162</v>
      </c>
      <c r="U165" s="99">
        <f>RES_hhdet_in_tesh!U165/RES_summary!U$21</f>
        <v>0.37277089593230328</v>
      </c>
      <c r="V165" s="99">
        <f>RES_hhdet_in_tesh!V165/RES_summary!V$21</f>
        <v>0.36843472772981761</v>
      </c>
      <c r="W165" s="99">
        <f>RES_hhdet_in_tesh!W165/RES_summary!W$21</f>
        <v>0.2874590899167776</v>
      </c>
      <c r="DA165" s="63" t="s">
        <v>4748</v>
      </c>
    </row>
    <row r="166" spans="1:105" ht="12" customHeight="1" x14ac:dyDescent="0.25">
      <c r="A166" s="121" t="s">
        <v>55</v>
      </c>
      <c r="B166" s="122"/>
      <c r="C166" s="123">
        <v>16.52384451468286</v>
      </c>
      <c r="D166" s="123">
        <v>18.804139660011785</v>
      </c>
      <c r="E166" s="123">
        <v>16.344872778287698</v>
      </c>
      <c r="F166" s="123">
        <v>17.394644618152814</v>
      </c>
      <c r="G166" s="123">
        <v>17.258622274027974</v>
      </c>
      <c r="H166" s="123">
        <v>17.204531899076009</v>
      </c>
      <c r="I166" s="123">
        <v>18.208713466572853</v>
      </c>
      <c r="J166" s="123">
        <v>19.149229580404867</v>
      </c>
      <c r="K166" s="123">
        <v>20.990053584833927</v>
      </c>
      <c r="L166" s="123">
        <v>19.040142860870137</v>
      </c>
      <c r="M166" s="123">
        <v>20.536046825739664</v>
      </c>
      <c r="N166" s="123">
        <v>22.478965853259428</v>
      </c>
      <c r="O166" s="123">
        <v>19.710842234957049</v>
      </c>
      <c r="P166" s="123">
        <v>22.100427938548275</v>
      </c>
      <c r="Q166" s="123">
        <v>27.096279310297902</v>
      </c>
      <c r="R166" s="123">
        <v>21.693025230961268</v>
      </c>
      <c r="S166" s="123">
        <v>19.741300633327693</v>
      </c>
      <c r="T166" s="123">
        <v>18.335853313722609</v>
      </c>
      <c r="U166" s="123">
        <v>22.245045245460521</v>
      </c>
      <c r="V166" s="123">
        <v>21.336948332072311</v>
      </c>
      <c r="W166" s="123">
        <v>17.147699626403501</v>
      </c>
      <c r="DA166" s="130" t="s">
        <v>4749</v>
      </c>
    </row>
    <row r="167" spans="1:105" ht="12" customHeight="1" x14ac:dyDescent="0.25">
      <c r="A167" s="97" t="s">
        <v>124</v>
      </c>
      <c r="B167" s="98"/>
      <c r="C167" s="99">
        <v>15.463384742495281</v>
      </c>
      <c r="D167" s="99">
        <v>18.372706528305624</v>
      </c>
      <c r="E167" s="99">
        <v>14.640633046124561</v>
      </c>
      <c r="F167" s="99">
        <v>15.566588546930999</v>
      </c>
      <c r="G167" s="99">
        <v>18.981495312741551</v>
      </c>
      <c r="H167" s="99">
        <v>17.105979154477264</v>
      </c>
      <c r="I167" s="99">
        <v>19.194901637316665</v>
      </c>
      <c r="J167" s="99">
        <v>22.171267916183407</v>
      </c>
      <c r="K167" s="99">
        <v>17.902244002574712</v>
      </c>
      <c r="L167" s="99">
        <v>17.455376889880959</v>
      </c>
      <c r="M167" s="99">
        <v>20.875021416228357</v>
      </c>
      <c r="N167" s="99">
        <v>22.496847427884695</v>
      </c>
      <c r="O167" s="99">
        <v>18.702784499843929</v>
      </c>
      <c r="P167" s="99">
        <v>22.860911328621494</v>
      </c>
      <c r="Q167" s="99">
        <v>28.87668125008873</v>
      </c>
      <c r="R167" s="99">
        <v>20.083057519746085</v>
      </c>
      <c r="S167" s="99">
        <v>19.67457907248107</v>
      </c>
      <c r="T167" s="99">
        <v>18.046931484227269</v>
      </c>
      <c r="U167" s="99">
        <v>21.614596875142627</v>
      </c>
      <c r="V167" s="99">
        <v>20.418432092290722</v>
      </c>
      <c r="W167" s="99">
        <v>18.40972419029265</v>
      </c>
      <c r="DA167" s="63" t="s">
        <v>4750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19.197548248063356</v>
      </c>
      <c r="J168" s="99">
        <v>22.177657044225459</v>
      </c>
      <c r="K168" s="99">
        <v>0</v>
      </c>
      <c r="L168" s="99">
        <v>0</v>
      </c>
      <c r="M168" s="99">
        <v>20.877484938335172</v>
      </c>
      <c r="N168" s="99">
        <v>22.507770487040645</v>
      </c>
      <c r="O168" s="99">
        <v>18.721831643607917</v>
      </c>
      <c r="P168" s="99">
        <v>22.90280908838875</v>
      </c>
      <c r="Q168" s="99">
        <v>28.964357212334729</v>
      </c>
      <c r="R168" s="99">
        <v>0</v>
      </c>
      <c r="S168" s="99">
        <v>0</v>
      </c>
      <c r="T168" s="99">
        <v>18.064964233642851</v>
      </c>
      <c r="U168" s="99">
        <v>21.675682168441995</v>
      </c>
      <c r="V168" s="99">
        <v>20.50681628312088</v>
      </c>
      <c r="W168" s="99">
        <v>18.5366693803578</v>
      </c>
      <c r="DA168" s="63" t="s">
        <v>4751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6.2428285572732563</v>
      </c>
      <c r="J169" s="102">
        <v>7.8672371071018654</v>
      </c>
      <c r="K169" s="102">
        <v>0</v>
      </c>
      <c r="L169" s="102">
        <v>0</v>
      </c>
      <c r="M169" s="102">
        <v>7.2621735826009672</v>
      </c>
      <c r="N169" s="102">
        <v>7.6820421803642231</v>
      </c>
      <c r="O169" s="102">
        <v>5.4244809086644592</v>
      </c>
      <c r="P169" s="102">
        <v>6.7843658515511001</v>
      </c>
      <c r="Q169" s="102">
        <v>6.7425821478396584</v>
      </c>
      <c r="R169" s="102">
        <v>0</v>
      </c>
      <c r="S169" s="102">
        <v>0</v>
      </c>
      <c r="T169" s="102">
        <v>5.1801439622685246</v>
      </c>
      <c r="U169" s="102">
        <v>6.328979935533309</v>
      </c>
      <c r="V169" s="102">
        <v>6.1236120428406746</v>
      </c>
      <c r="W169" s="102">
        <v>5.9213253625550442</v>
      </c>
      <c r="DA169" s="131" t="s">
        <v>4752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12.954719690790096</v>
      </c>
      <c r="J170" s="105">
        <v>14.310419937123598</v>
      </c>
      <c r="K170" s="105">
        <v>0</v>
      </c>
      <c r="L170" s="105">
        <v>0</v>
      </c>
      <c r="M170" s="105">
        <v>13.615311355734203</v>
      </c>
      <c r="N170" s="105">
        <v>14.825728306676419</v>
      </c>
      <c r="O170" s="105">
        <v>13.297350734943455</v>
      </c>
      <c r="P170" s="105">
        <v>16.118443236837649</v>
      </c>
      <c r="Q170" s="105">
        <v>22.22177506449507</v>
      </c>
      <c r="R170" s="105">
        <v>0</v>
      </c>
      <c r="S170" s="105">
        <v>0</v>
      </c>
      <c r="T170" s="105">
        <v>12.884820271374331</v>
      </c>
      <c r="U170" s="105">
        <v>15.34670223290869</v>
      </c>
      <c r="V170" s="105">
        <v>14.383204240280202</v>
      </c>
      <c r="W170" s="105">
        <v>12.615344017802757</v>
      </c>
      <c r="DA170" s="132" t="s">
        <v>4753</v>
      </c>
    </row>
    <row r="171" spans="1:105" ht="12" customHeight="1" x14ac:dyDescent="0.25">
      <c r="A171" s="106" t="s">
        <v>122</v>
      </c>
      <c r="B171" s="101"/>
      <c r="C171" s="102">
        <v>16.527857698146242</v>
      </c>
      <c r="D171" s="102">
        <v>18.808248991909068</v>
      </c>
      <c r="E171" s="102">
        <v>16.378468904073188</v>
      </c>
      <c r="F171" s="102">
        <v>17.464663812376511</v>
      </c>
      <c r="G171" s="102">
        <v>17.160455284684041</v>
      </c>
      <c r="H171" s="102">
        <v>17.202617590462108</v>
      </c>
      <c r="I171" s="102">
        <v>18.18781853486615</v>
      </c>
      <c r="J171" s="102">
        <v>19.134412905124563</v>
      </c>
      <c r="K171" s="102">
        <v>21.019176303504814</v>
      </c>
      <c r="L171" s="102">
        <v>19.055621140972423</v>
      </c>
      <c r="M171" s="102">
        <v>20.533700579297285</v>
      </c>
      <c r="N171" s="102">
        <v>22.47959709677755</v>
      </c>
      <c r="O171" s="102">
        <v>19.731966365181542</v>
      </c>
      <c r="P171" s="102">
        <v>22.101922800473481</v>
      </c>
      <c r="Q171" s="102">
        <v>27.104529537143566</v>
      </c>
      <c r="R171" s="102">
        <v>21.713604047530033</v>
      </c>
      <c r="S171" s="102">
        <v>19.736103064151838</v>
      </c>
      <c r="T171" s="102">
        <v>18.339232589713522</v>
      </c>
      <c r="U171" s="102">
        <v>22.252893254516238</v>
      </c>
      <c r="V171" s="102">
        <v>21.348694291008016</v>
      </c>
      <c r="W171" s="102">
        <v>17.13339865442618</v>
      </c>
      <c r="DA171" s="131" t="s">
        <v>4754</v>
      </c>
    </row>
    <row r="172" spans="1:105" ht="12" customHeight="1" x14ac:dyDescent="0.25">
      <c r="A172" s="107" t="s">
        <v>121</v>
      </c>
      <c r="B172" s="104"/>
      <c r="C172" s="105">
        <v>16.528592932153504</v>
      </c>
      <c r="D172" s="105">
        <v>18.808534261790591</v>
      </c>
      <c r="E172" s="105">
        <v>16.382096283624097</v>
      </c>
      <c r="F172" s="105">
        <v>17.472503068646361</v>
      </c>
      <c r="G172" s="105">
        <v>17.17354008237924</v>
      </c>
      <c r="H172" s="105">
        <v>17.214246352138609</v>
      </c>
      <c r="I172" s="105">
        <v>18.192989892658474</v>
      </c>
      <c r="J172" s="105">
        <v>19.139205456454963</v>
      </c>
      <c r="K172" s="105">
        <v>21.033882238439912</v>
      </c>
      <c r="L172" s="105">
        <v>19.062804579057321</v>
      </c>
      <c r="M172" s="105">
        <v>20.535588464958625</v>
      </c>
      <c r="N172" s="105">
        <v>22.477727016288345</v>
      </c>
      <c r="O172" s="105">
        <v>19.726453305802746</v>
      </c>
      <c r="P172" s="105">
        <v>22.07648210471762</v>
      </c>
      <c r="Q172" s="105">
        <v>27.051508685380568</v>
      </c>
      <c r="R172" s="105">
        <v>21.684283605197727</v>
      </c>
      <c r="S172" s="105">
        <v>19.746509913243177</v>
      </c>
      <c r="T172" s="105">
        <v>18.337181616503862</v>
      </c>
      <c r="U172" s="105">
        <v>22.251718533352214</v>
      </c>
      <c r="V172" s="105">
        <v>21.347358773013347</v>
      </c>
      <c r="W172" s="105">
        <v>17.128096112882815</v>
      </c>
      <c r="DA172" s="132" t="s">
        <v>4755</v>
      </c>
    </row>
    <row r="173" spans="1:105" ht="12" customHeight="1" x14ac:dyDescent="0.25">
      <c r="A173" s="108" t="s">
        <v>53</v>
      </c>
      <c r="B173" s="98"/>
      <c r="C173" s="99">
        <v>6.162327674053043</v>
      </c>
      <c r="D173" s="99">
        <v>7.0333597087695168</v>
      </c>
      <c r="E173" s="99">
        <v>6.0736933344382118</v>
      </c>
      <c r="F173" s="99">
        <v>6.4657855009168319</v>
      </c>
      <c r="G173" s="99">
        <v>6.3608820390454834</v>
      </c>
      <c r="H173" s="99">
        <v>5.3029668181971941</v>
      </c>
      <c r="I173" s="99">
        <v>5.9101864053536328</v>
      </c>
      <c r="J173" s="99">
        <v>6.7606145826243864</v>
      </c>
      <c r="K173" s="99">
        <v>7.6129297988157063</v>
      </c>
      <c r="L173" s="99">
        <v>6.0839927584433857</v>
      </c>
      <c r="M173" s="99">
        <v>7.1428050865825847</v>
      </c>
      <c r="N173" s="99">
        <v>7.6967695188954073</v>
      </c>
      <c r="O173" s="99">
        <v>5.7966093213754375</v>
      </c>
      <c r="P173" s="99">
        <v>6.558898544569062</v>
      </c>
      <c r="Q173" s="99">
        <v>6.3383754407279991</v>
      </c>
      <c r="R173" s="99">
        <v>4.5873806838805269</v>
      </c>
      <c r="S173" s="99">
        <v>4.9404828596640549</v>
      </c>
      <c r="T173" s="99">
        <v>5.2820958079911566</v>
      </c>
      <c r="U173" s="99">
        <v>6.6226048749582249</v>
      </c>
      <c r="V173" s="99">
        <v>6.5418392341659857</v>
      </c>
      <c r="W173" s="99">
        <v>5.5060445987487929</v>
      </c>
      <c r="DA173" s="63" t="s">
        <v>4756</v>
      </c>
    </row>
    <row r="174" spans="1:105" ht="12" customHeight="1" x14ac:dyDescent="0.25">
      <c r="A174" s="115" t="s">
        <v>52</v>
      </c>
      <c r="B174" s="33"/>
      <c r="C174" s="110">
        <v>10.366265258100464</v>
      </c>
      <c r="D174" s="110">
        <v>11.775174553021072</v>
      </c>
      <c r="E174" s="110">
        <v>10.308402949185883</v>
      </c>
      <c r="F174" s="110">
        <v>11.006717567729526</v>
      </c>
      <c r="G174" s="110">
        <v>10.812658043333757</v>
      </c>
      <c r="H174" s="110">
        <v>11.911279533941418</v>
      </c>
      <c r="I174" s="110">
        <v>12.28280348730484</v>
      </c>
      <c r="J174" s="110">
        <v>12.378590873830579</v>
      </c>
      <c r="K174" s="110">
        <v>13.420952439624211</v>
      </c>
      <c r="L174" s="110">
        <v>12.978811820613938</v>
      </c>
      <c r="M174" s="110">
        <v>13.392783378376043</v>
      </c>
      <c r="N174" s="110">
        <v>14.780957497392944</v>
      </c>
      <c r="O174" s="110">
        <v>13.929843984427313</v>
      </c>
      <c r="P174" s="110">
        <v>15.517583560148557</v>
      </c>
      <c r="Q174" s="110">
        <v>20.713133244652568</v>
      </c>
      <c r="R174" s="110">
        <v>17.096902921317202</v>
      </c>
      <c r="S174" s="110">
        <v>14.806027053579122</v>
      </c>
      <c r="T174" s="110">
        <v>13.055085808512708</v>
      </c>
      <c r="U174" s="110">
        <v>15.629113658393987</v>
      </c>
      <c r="V174" s="110">
        <v>14.805519538847358</v>
      </c>
      <c r="W174" s="110">
        <v>11.622051514134027</v>
      </c>
      <c r="DA174" s="60" t="s">
        <v>4757</v>
      </c>
    </row>
    <row r="175" spans="1:105" ht="12" customHeight="1" x14ac:dyDescent="0.25">
      <c r="A175" s="121" t="s">
        <v>54</v>
      </c>
      <c r="B175" s="122"/>
      <c r="C175" s="123">
        <v>2.7660965492240424</v>
      </c>
      <c r="D175" s="123">
        <v>3.1751581028123037</v>
      </c>
      <c r="E175" s="123">
        <v>2.7322833577855716</v>
      </c>
      <c r="F175" s="123">
        <v>3.0892230908764367</v>
      </c>
      <c r="G175" s="123">
        <v>2.6518653459441528</v>
      </c>
      <c r="H175" s="123">
        <v>2.9690653720380791</v>
      </c>
      <c r="I175" s="123">
        <v>2.7255212625400524</v>
      </c>
      <c r="J175" s="123">
        <v>3.1157247292930461</v>
      </c>
      <c r="K175" s="123">
        <v>3.9607390292384581</v>
      </c>
      <c r="L175" s="123">
        <v>3.5491971902892177</v>
      </c>
      <c r="M175" s="123">
        <v>3.8706902965299252</v>
      </c>
      <c r="N175" s="123">
        <v>4.2314637419596028</v>
      </c>
      <c r="O175" s="123">
        <v>3.5945588885825543</v>
      </c>
      <c r="P175" s="123">
        <v>4.2749061666595436</v>
      </c>
      <c r="Q175" s="123">
        <v>5.0692981350307544</v>
      </c>
      <c r="R175" s="123">
        <v>4.1810129775812683</v>
      </c>
      <c r="S175" s="123">
        <v>3.9418859811434022</v>
      </c>
      <c r="T175" s="123">
        <v>3.7988461789045278</v>
      </c>
      <c r="U175" s="123">
        <v>4.6135211953083024</v>
      </c>
      <c r="V175" s="123">
        <v>4.4477465171811303</v>
      </c>
      <c r="W175" s="123">
        <v>3.5806935361583414</v>
      </c>
      <c r="DA175" s="130" t="s">
        <v>4758</v>
      </c>
    </row>
    <row r="176" spans="1:105" ht="12" customHeight="1" x14ac:dyDescent="0.25">
      <c r="A176" s="97" t="s">
        <v>50</v>
      </c>
      <c r="B176" s="98"/>
      <c r="C176" s="99">
        <v>2.7825022989819059</v>
      </c>
      <c r="D176" s="99">
        <v>3.2151443980935714</v>
      </c>
      <c r="E176" s="99">
        <v>2.6551068230000512</v>
      </c>
      <c r="F176" s="99">
        <v>3.0648851203062821</v>
      </c>
      <c r="G176" s="99">
        <v>2.7133803028052115</v>
      </c>
      <c r="H176" s="99">
        <v>2.9829598108941711</v>
      </c>
      <c r="I176" s="99">
        <v>2.7358497180753236</v>
      </c>
      <c r="J176" s="99">
        <v>3.0886636478786738</v>
      </c>
      <c r="K176" s="99">
        <v>4.0316868511759942</v>
      </c>
      <c r="L176" s="99">
        <v>3.8393355884475704</v>
      </c>
      <c r="M176" s="99">
        <v>3.9232830764544349</v>
      </c>
      <c r="N176" s="99">
        <v>3.5427276066454048</v>
      </c>
      <c r="O176" s="99">
        <v>3.0816464252867188</v>
      </c>
      <c r="P176" s="99">
        <v>3.9279065841801253</v>
      </c>
      <c r="Q176" s="99">
        <v>5.3449779690783945</v>
      </c>
      <c r="R176" s="99">
        <v>4.5427652396725886</v>
      </c>
      <c r="S176" s="99">
        <v>4.1027013659048563</v>
      </c>
      <c r="T176" s="99">
        <v>3.7077881001524458</v>
      </c>
      <c r="U176" s="99">
        <v>4.4988975771768693</v>
      </c>
      <c r="V176" s="99">
        <v>4.2699307821371049</v>
      </c>
      <c r="W176" s="99">
        <v>3.808149369306153</v>
      </c>
      <c r="DA176" s="63" t="s">
        <v>4759</v>
      </c>
    </row>
    <row r="177" spans="1:105" ht="12" customHeight="1" x14ac:dyDescent="0.25">
      <c r="A177" s="109" t="s">
        <v>120</v>
      </c>
      <c r="B177" s="33"/>
      <c r="C177" s="110">
        <v>2.7660070679646491</v>
      </c>
      <c r="D177" s="110">
        <v>3.1749880812513189</v>
      </c>
      <c r="E177" s="110">
        <v>2.7326305858102793</v>
      </c>
      <c r="F177" s="110">
        <v>3.0893603995961558</v>
      </c>
      <c r="G177" s="110">
        <v>2.6516068797388548</v>
      </c>
      <c r="H177" s="110">
        <v>2.9689961963111999</v>
      </c>
      <c r="I177" s="110">
        <v>2.725484977784967</v>
      </c>
      <c r="J177" s="110">
        <v>3.1157941834641454</v>
      </c>
      <c r="K177" s="110">
        <v>3.960543012280946</v>
      </c>
      <c r="L177" s="110">
        <v>3.5486831811346717</v>
      </c>
      <c r="M177" s="110">
        <v>3.8706557732399651</v>
      </c>
      <c r="N177" s="110">
        <v>4.2321592008643272</v>
      </c>
      <c r="O177" s="110">
        <v>3.5957392639967054</v>
      </c>
      <c r="P177" s="110">
        <v>4.2760767676606797</v>
      </c>
      <c r="Q177" s="110">
        <v>5.0680574770888409</v>
      </c>
      <c r="R177" s="110">
        <v>4.1797950456441981</v>
      </c>
      <c r="S177" s="110">
        <v>3.9415394560081634</v>
      </c>
      <c r="T177" s="110">
        <v>3.7989426168425364</v>
      </c>
      <c r="U177" s="110">
        <v>4.6136877994044241</v>
      </c>
      <c r="V177" s="110">
        <v>4.4481375944750399</v>
      </c>
      <c r="W177" s="110">
        <v>3.57978518165431</v>
      </c>
      <c r="DA177" s="60" t="s">
        <v>4760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0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0</v>
      </c>
      <c r="L3" s="118">
        <f t="shared" si="0"/>
        <v>52.148520496753044</v>
      </c>
      <c r="M3" s="118">
        <f t="shared" si="0"/>
        <v>41.982435629901147</v>
      </c>
      <c r="N3" s="118">
        <f t="shared" si="0"/>
        <v>48.361004521640226</v>
      </c>
      <c r="O3" s="118">
        <f t="shared" si="0"/>
        <v>43.294223531786386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0</v>
      </c>
      <c r="DA3" s="129" t="s">
        <v>4762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0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0</v>
      </c>
      <c r="L4" s="123">
        <f t="shared" si="3"/>
        <v>47.942408597635065</v>
      </c>
      <c r="M4" s="123">
        <f t="shared" si="3"/>
        <v>37.788487152856426</v>
      </c>
      <c r="N4" s="123">
        <f t="shared" si="3"/>
        <v>46.600056044503027</v>
      </c>
      <c r="O4" s="123">
        <f t="shared" si="3"/>
        <v>40.651930185863435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0</v>
      </c>
      <c r="DA4" s="130" t="s">
        <v>4763</v>
      </c>
    </row>
    <row r="5" spans="1:105" ht="12" customHeight="1" x14ac:dyDescent="0.25">
      <c r="A5" s="97" t="s">
        <v>51</v>
      </c>
      <c r="B5" s="98"/>
      <c r="C5" s="99">
        <v>0</v>
      </c>
      <c r="D5" s="99">
        <v>0</v>
      </c>
      <c r="E5" s="99">
        <v>0</v>
      </c>
      <c r="F5" s="99">
        <v>0</v>
      </c>
      <c r="G5" s="99">
        <v>0</v>
      </c>
      <c r="H5" s="99">
        <v>0</v>
      </c>
      <c r="I5" s="99">
        <v>0</v>
      </c>
      <c r="J5" s="99">
        <v>0</v>
      </c>
      <c r="K5" s="99">
        <v>0</v>
      </c>
      <c r="L5" s="99">
        <v>47.942408597635065</v>
      </c>
      <c r="M5" s="99">
        <v>37.788487152856426</v>
      </c>
      <c r="N5" s="99">
        <v>46.600056044503027</v>
      </c>
      <c r="O5" s="99">
        <v>40.651930185863435</v>
      </c>
      <c r="P5" s="99">
        <v>0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0</v>
      </c>
      <c r="DA5" s="63" t="s">
        <v>4764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4765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4766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4767</v>
      </c>
    </row>
    <row r="9" spans="1:105" ht="12" customHeight="1" x14ac:dyDescent="0.25">
      <c r="A9" s="121" t="s">
        <v>55</v>
      </c>
      <c r="B9" s="122"/>
      <c r="C9" s="123">
        <v>0</v>
      </c>
      <c r="D9" s="123">
        <v>0</v>
      </c>
      <c r="E9" s="123">
        <v>0</v>
      </c>
      <c r="F9" s="123">
        <v>0</v>
      </c>
      <c r="G9" s="123">
        <v>0</v>
      </c>
      <c r="H9" s="123">
        <v>0</v>
      </c>
      <c r="I9" s="123">
        <v>0</v>
      </c>
      <c r="J9" s="123">
        <v>0</v>
      </c>
      <c r="K9" s="123">
        <v>0</v>
      </c>
      <c r="L9" s="123">
        <v>4.0420002445031038</v>
      </c>
      <c r="M9" s="123">
        <v>4.0350424378768626</v>
      </c>
      <c r="N9" s="123">
        <v>1.6768870311142379</v>
      </c>
      <c r="O9" s="123">
        <v>2.5966711467381196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</v>
      </c>
      <c r="DA9" s="130" t="s">
        <v>4768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0</v>
      </c>
      <c r="E10" s="99">
        <v>0</v>
      </c>
      <c r="F10" s="99">
        <v>0</v>
      </c>
      <c r="G10" s="99">
        <v>0</v>
      </c>
      <c r="H10" s="99">
        <v>0</v>
      </c>
      <c r="I10" s="99">
        <v>0</v>
      </c>
      <c r="J10" s="99">
        <v>0</v>
      </c>
      <c r="K10" s="99">
        <v>0</v>
      </c>
      <c r="L10" s="99">
        <v>9.8612863721980712</v>
      </c>
      <c r="M10" s="99">
        <v>9.8507499487151602</v>
      </c>
      <c r="N10" s="99">
        <v>8.133735173923931</v>
      </c>
      <c r="O10" s="99">
        <v>8.7929275266453057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4769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6.1247427661673921</v>
      </c>
      <c r="M11" s="99">
        <v>7.2175448277164227</v>
      </c>
      <c r="N11" s="99">
        <v>7.5932119682272772</v>
      </c>
      <c r="O11" s="99">
        <v>6.0990553804993377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DA11" s="63" t="s">
        <v>4770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4771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4772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4773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4774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4775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4776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4777</v>
      </c>
    </row>
    <row r="19" spans="1:105" ht="12" customHeight="1" x14ac:dyDescent="0.25">
      <c r="A19" s="121" t="s">
        <v>54</v>
      </c>
      <c r="B19" s="122"/>
      <c r="C19" s="123">
        <v>0</v>
      </c>
      <c r="D19" s="123">
        <v>0</v>
      </c>
      <c r="E19" s="123">
        <v>0</v>
      </c>
      <c r="F19" s="123">
        <v>0</v>
      </c>
      <c r="G19" s="123">
        <v>0</v>
      </c>
      <c r="H19" s="123">
        <v>0</v>
      </c>
      <c r="I19" s="123">
        <v>0</v>
      </c>
      <c r="J19" s="123">
        <v>0</v>
      </c>
      <c r="K19" s="123">
        <v>0</v>
      </c>
      <c r="L19" s="123">
        <v>0.16411165461487526</v>
      </c>
      <c r="M19" s="123">
        <v>0.15890603916786189</v>
      </c>
      <c r="N19" s="123">
        <v>8.4061446022955899E-2</v>
      </c>
      <c r="O19" s="123">
        <v>4.5622199184832755E-2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0</v>
      </c>
      <c r="DA19" s="130" t="s">
        <v>4778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2.0661155842570476</v>
      </c>
      <c r="M20" s="99">
        <v>2.4691093521294314</v>
      </c>
      <c r="N20" s="99">
        <v>2.7772053031155646</v>
      </c>
      <c r="O20" s="99">
        <v>2.1307380908882507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4779</v>
      </c>
    </row>
    <row r="21" spans="1:105" ht="12" customHeight="1" x14ac:dyDescent="0.25">
      <c r="A21" s="97" t="s">
        <v>50</v>
      </c>
      <c r="B21" s="98"/>
      <c r="C21" s="99">
        <v>0</v>
      </c>
      <c r="D21" s="99">
        <v>0</v>
      </c>
      <c r="E21" s="99">
        <v>0</v>
      </c>
      <c r="F21" s="99">
        <v>0</v>
      </c>
      <c r="G21" s="99">
        <v>0</v>
      </c>
      <c r="H21" s="99">
        <v>0</v>
      </c>
      <c r="I21" s="99">
        <v>0</v>
      </c>
      <c r="J21" s="99">
        <v>0</v>
      </c>
      <c r="K21" s="99">
        <v>0</v>
      </c>
      <c r="L21" s="99">
        <v>1.416404492735087</v>
      </c>
      <c r="M21" s="99">
        <v>1.4470725163698479</v>
      </c>
      <c r="N21" s="99">
        <v>1.3067075846064906</v>
      </c>
      <c r="O21" s="99">
        <v>1.1366413690525325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</v>
      </c>
      <c r="DA21" s="63" t="s">
        <v>4780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4781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0</v>
      </c>
      <c r="E24" s="118">
        <f t="shared" si="7"/>
        <v>32.726775809100765</v>
      </c>
      <c r="F24" s="118">
        <f t="shared" si="7"/>
        <v>31.737905736447797</v>
      </c>
      <c r="G24" s="118">
        <f t="shared" si="7"/>
        <v>37.057482186563767</v>
      </c>
      <c r="H24" s="118">
        <f t="shared" si="7"/>
        <v>32.956340870334216</v>
      </c>
      <c r="I24" s="118">
        <f t="shared" si="7"/>
        <v>33.13603358684643</v>
      </c>
      <c r="J24" s="118">
        <f t="shared" si="7"/>
        <v>35.432383234172526</v>
      </c>
      <c r="K24" s="118">
        <f t="shared" si="7"/>
        <v>0</v>
      </c>
      <c r="L24" s="118">
        <f t="shared" si="7"/>
        <v>0</v>
      </c>
      <c r="M24" s="118">
        <f t="shared" si="7"/>
        <v>0</v>
      </c>
      <c r="N24" s="118">
        <f t="shared" si="7"/>
        <v>28.117244067353457</v>
      </c>
      <c r="O24" s="118">
        <f t="shared" si="7"/>
        <v>30.611149020684735</v>
      </c>
      <c r="P24" s="118">
        <f t="shared" si="7"/>
        <v>24.04153097445236</v>
      </c>
      <c r="Q24" s="118">
        <f t="shared" si="7"/>
        <v>23.761196015935834</v>
      </c>
      <c r="R24" s="118">
        <f t="shared" ref="R24:V24" si="8">R25+R28+R30+R39</f>
        <v>22.119237600414898</v>
      </c>
      <c r="S24" s="118">
        <f t="shared" si="8"/>
        <v>24.522897653523369</v>
      </c>
      <c r="T24" s="118">
        <f t="shared" si="8"/>
        <v>20.994181005877493</v>
      </c>
      <c r="U24" s="118">
        <f t="shared" si="8"/>
        <v>21.195392375895764</v>
      </c>
      <c r="V24" s="118">
        <f t="shared" si="8"/>
        <v>21.446058961250895</v>
      </c>
      <c r="W24" s="118">
        <f t="shared" ref="W24" si="9">W25+W28+W30+W39</f>
        <v>20.640083349198598</v>
      </c>
      <c r="DA24" s="129" t="s">
        <v>4782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0</v>
      </c>
      <c r="E25" s="123">
        <f t="shared" si="10"/>
        <v>32.598877879448999</v>
      </c>
      <c r="F25" s="123">
        <f t="shared" si="10"/>
        <v>31.511864829898361</v>
      </c>
      <c r="G25" s="123">
        <f t="shared" si="10"/>
        <v>36.721256633404657</v>
      </c>
      <c r="H25" s="123">
        <f t="shared" si="10"/>
        <v>32.739670898430404</v>
      </c>
      <c r="I25" s="123">
        <f t="shared" si="10"/>
        <v>33.001043495600548</v>
      </c>
      <c r="J25" s="123">
        <f t="shared" si="10"/>
        <v>35.386941968490127</v>
      </c>
      <c r="K25" s="123">
        <f t="shared" si="10"/>
        <v>0</v>
      </c>
      <c r="L25" s="123">
        <f t="shared" si="10"/>
        <v>0</v>
      </c>
      <c r="M25" s="123">
        <f t="shared" si="10"/>
        <v>0</v>
      </c>
      <c r="N25" s="123">
        <f t="shared" si="10"/>
        <v>27.998068094757961</v>
      </c>
      <c r="O25" s="123">
        <f t="shared" si="10"/>
        <v>30.49463330256388</v>
      </c>
      <c r="P25" s="123">
        <f t="shared" si="10"/>
        <v>23.969932138291949</v>
      </c>
      <c r="Q25" s="123">
        <f t="shared" si="10"/>
        <v>23.678507619258543</v>
      </c>
      <c r="R25" s="123">
        <f t="shared" ref="R25:V25" si="11">SUM(R26:R27)</f>
        <v>22.093799306525657</v>
      </c>
      <c r="S25" s="123">
        <f t="shared" si="11"/>
        <v>24.46596937577787</v>
      </c>
      <c r="T25" s="123">
        <f t="shared" si="11"/>
        <v>20.94880631272207</v>
      </c>
      <c r="U25" s="123">
        <f t="shared" si="11"/>
        <v>21.124777380137097</v>
      </c>
      <c r="V25" s="123">
        <f t="shared" si="11"/>
        <v>21.372300998498456</v>
      </c>
      <c r="W25" s="123">
        <f t="shared" ref="W25" si="12">SUM(W26:W27)</f>
        <v>20.567677642781515</v>
      </c>
      <c r="DA25" s="130" t="s">
        <v>4783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0</v>
      </c>
      <c r="E26" s="99">
        <v>32.598877879448999</v>
      </c>
      <c r="F26" s="99">
        <v>31.511864829898361</v>
      </c>
      <c r="G26" s="99">
        <v>36.721256633404657</v>
      </c>
      <c r="H26" s="99">
        <v>32.739670898430404</v>
      </c>
      <c r="I26" s="99">
        <v>33.001043495600548</v>
      </c>
      <c r="J26" s="99">
        <v>35.386941968490127</v>
      </c>
      <c r="K26" s="99">
        <v>0</v>
      </c>
      <c r="L26" s="99">
        <v>0</v>
      </c>
      <c r="M26" s="99">
        <v>0</v>
      </c>
      <c r="N26" s="99">
        <v>27.998068094757961</v>
      </c>
      <c r="O26" s="99">
        <v>30.49463330256388</v>
      </c>
      <c r="P26" s="99">
        <v>23.969932138291949</v>
      </c>
      <c r="Q26" s="99">
        <v>23.678507619258543</v>
      </c>
      <c r="R26" s="99">
        <v>22.093799306525657</v>
      </c>
      <c r="S26" s="99">
        <v>24.46596937577787</v>
      </c>
      <c r="T26" s="99">
        <v>20.94880631272207</v>
      </c>
      <c r="U26" s="99">
        <v>21.124777380137097</v>
      </c>
      <c r="V26" s="99">
        <v>21.372300998498456</v>
      </c>
      <c r="W26" s="99">
        <v>20.567677642781515</v>
      </c>
      <c r="DA26" s="63" t="s">
        <v>4784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4785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4786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4787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0.12789792965176786</v>
      </c>
      <c r="F30" s="123">
        <v>0.21888909750778207</v>
      </c>
      <c r="G30" s="123">
        <v>0.32984002018163877</v>
      </c>
      <c r="H30" s="123">
        <v>0.21095124291091438</v>
      </c>
      <c r="I30" s="123">
        <v>0.13112571903620318</v>
      </c>
      <c r="J30" s="123">
        <v>4.2375752786409177E-2</v>
      </c>
      <c r="K30" s="123">
        <v>0</v>
      </c>
      <c r="L30" s="123">
        <v>0</v>
      </c>
      <c r="M30" s="123">
        <v>0</v>
      </c>
      <c r="N30" s="123">
        <v>0.11917597259549537</v>
      </c>
      <c r="O30" s="123">
        <v>0.11326817135213056</v>
      </c>
      <c r="P30" s="123">
        <v>7.1598836160410462E-2</v>
      </c>
      <c r="Q30" s="123">
        <v>7.4299232232420201E-2</v>
      </c>
      <c r="R30" s="123">
        <v>1.9841774745929974E-2</v>
      </c>
      <c r="S30" s="123">
        <v>5.3760180535473275E-2</v>
      </c>
      <c r="T30" s="123">
        <v>4.391605298539878E-2</v>
      </c>
      <c r="U30" s="123">
        <v>6.8537654778669951E-2</v>
      </c>
      <c r="V30" s="123">
        <v>6.9892510234103047E-2</v>
      </c>
      <c r="W30" s="123">
        <v>6.7364865886915093E-2</v>
      </c>
      <c r="DA30" s="130" t="s">
        <v>4788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5.3077640805483659</v>
      </c>
      <c r="F31" s="99">
        <v>5.6260413981054258</v>
      </c>
      <c r="G31" s="99">
        <v>6.8364453699253422</v>
      </c>
      <c r="H31" s="99">
        <v>6.13748710506849</v>
      </c>
      <c r="I31" s="99">
        <v>6.8578751055934264</v>
      </c>
      <c r="J31" s="99">
        <v>7.8818900182721077</v>
      </c>
      <c r="K31" s="99">
        <v>0</v>
      </c>
      <c r="L31" s="99">
        <v>0</v>
      </c>
      <c r="M31" s="99">
        <v>0</v>
      </c>
      <c r="N31" s="99">
        <v>7.5932119682272763</v>
      </c>
      <c r="O31" s="99">
        <v>6.0990553804993377</v>
      </c>
      <c r="P31" s="99">
        <v>7.1598836160410455</v>
      </c>
      <c r="Q31" s="99">
        <v>8.7301597873093737</v>
      </c>
      <c r="R31" s="99">
        <v>5.932690649033062</v>
      </c>
      <c r="S31" s="99">
        <v>5.686632429974507</v>
      </c>
      <c r="T31" s="99">
        <v>5.1162201727989576</v>
      </c>
      <c r="U31" s="99">
        <v>6.0313136205229565</v>
      </c>
      <c r="V31" s="99">
        <v>5.6333363248687052</v>
      </c>
      <c r="W31" s="99">
        <v>5.0523649415186327</v>
      </c>
      <c r="DA31" s="63" t="s">
        <v>4789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2.5385891700683931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DA32" s="63" t="s">
        <v>4790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2.5385891700683931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DA33" s="131" t="s">
        <v>4791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4792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4793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4794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4795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4796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0</v>
      </c>
      <c r="F39" s="123">
        <v>7.1518090416544441E-3</v>
      </c>
      <c r="G39" s="123">
        <v>6.3855329774648011E-3</v>
      </c>
      <c r="H39" s="123">
        <v>5.7187289928946772E-3</v>
      </c>
      <c r="I39" s="123">
        <v>3.8643722096788373E-3</v>
      </c>
      <c r="J39" s="123">
        <v>3.065512895984539E-3</v>
      </c>
      <c r="K39" s="123">
        <v>0</v>
      </c>
      <c r="L39" s="123">
        <v>0</v>
      </c>
      <c r="M39" s="123">
        <v>0</v>
      </c>
      <c r="N39" s="123">
        <v>0</v>
      </c>
      <c r="O39" s="123">
        <v>3.2475467687215214E-3</v>
      </c>
      <c r="P39" s="123">
        <v>0</v>
      </c>
      <c r="Q39" s="123">
        <v>8.3891644448700169E-3</v>
      </c>
      <c r="R39" s="123">
        <v>5.5965191433100985E-3</v>
      </c>
      <c r="S39" s="123">
        <v>3.1680972100263647E-3</v>
      </c>
      <c r="T39" s="123">
        <v>1.458640170025962E-3</v>
      </c>
      <c r="U39" s="123">
        <v>2.0773409799987436E-3</v>
      </c>
      <c r="V39" s="123">
        <v>3.8654525183374555E-3</v>
      </c>
      <c r="W39" s="123">
        <v>5.0408405301691659E-3</v>
      </c>
      <c r="DA39" s="130" t="s">
        <v>4797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1.1335617331022292</v>
      </c>
      <c r="G40" s="99">
        <v>1.003109180459925</v>
      </c>
      <c r="H40" s="99">
        <v>1.1022850133804492</v>
      </c>
      <c r="I40" s="99">
        <v>1.010533332831016</v>
      </c>
      <c r="J40" s="99">
        <v>1.1403707973062485</v>
      </c>
      <c r="K40" s="99">
        <v>0</v>
      </c>
      <c r="L40" s="99">
        <v>0</v>
      </c>
      <c r="M40" s="99">
        <v>0</v>
      </c>
      <c r="N40" s="99">
        <v>0</v>
      </c>
      <c r="O40" s="99">
        <v>1.1366413690525325</v>
      </c>
      <c r="P40" s="99">
        <v>0</v>
      </c>
      <c r="Q40" s="99">
        <v>1.9714536445444539</v>
      </c>
      <c r="R40" s="99">
        <v>1.6733592238497197</v>
      </c>
      <c r="S40" s="99">
        <v>1.5080142719725498</v>
      </c>
      <c r="T40" s="99">
        <v>1.3594526384641967</v>
      </c>
      <c r="U40" s="99">
        <v>1.6452540561590048</v>
      </c>
      <c r="V40" s="99">
        <v>1.5577773648899944</v>
      </c>
      <c r="W40" s="99">
        <v>1.3862311457965206</v>
      </c>
      <c r="DA40" s="63" t="s">
        <v>4798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4799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48.102772474485811</v>
      </c>
      <c r="D43" s="118">
        <f t="shared" si="14"/>
        <v>46.701850587390716</v>
      </c>
      <c r="E43" s="118">
        <f t="shared" si="14"/>
        <v>44.388486010862245</v>
      </c>
      <c r="F43" s="118">
        <f t="shared" si="14"/>
        <v>44.092196384393112</v>
      </c>
      <c r="G43" s="118">
        <f t="shared" si="14"/>
        <v>42.704811504078961</v>
      </c>
      <c r="H43" s="118">
        <f t="shared" si="14"/>
        <v>41.442634636970801</v>
      </c>
      <c r="I43" s="118">
        <f t="shared" si="14"/>
        <v>39.42985644335247</v>
      </c>
      <c r="J43" s="118">
        <f t="shared" si="14"/>
        <v>43.193893166999075</v>
      </c>
      <c r="K43" s="118">
        <f t="shared" si="14"/>
        <v>40.739186319015189</v>
      </c>
      <c r="L43" s="118">
        <f t="shared" si="14"/>
        <v>44.887030183720618</v>
      </c>
      <c r="M43" s="118">
        <f t="shared" si="14"/>
        <v>41.44510880515783</v>
      </c>
      <c r="N43" s="118">
        <f t="shared" si="14"/>
        <v>38.781812691746573</v>
      </c>
      <c r="O43" s="118">
        <f t="shared" si="14"/>
        <v>39.274935525186415</v>
      </c>
      <c r="P43" s="118">
        <f t="shared" si="14"/>
        <v>30.222750938974812</v>
      </c>
      <c r="Q43" s="118">
        <f t="shared" si="14"/>
        <v>32.480010631341038</v>
      </c>
      <c r="R43" s="118">
        <f t="shared" ref="R43:V43" si="15">R44+R47+R49+R58</f>
        <v>30.909637155814352</v>
      </c>
      <c r="S43" s="118">
        <f t="shared" si="15"/>
        <v>30.953745624618108</v>
      </c>
      <c r="T43" s="118">
        <f t="shared" si="15"/>
        <v>27.025835000267435</v>
      </c>
      <c r="U43" s="118">
        <f t="shared" si="15"/>
        <v>28.320315924307831</v>
      </c>
      <c r="V43" s="118">
        <f t="shared" si="15"/>
        <v>28.714432245951542</v>
      </c>
      <c r="W43" s="118">
        <f t="shared" ref="W43" si="16">W44+W47+W49+W58</f>
        <v>26.984655144259342</v>
      </c>
      <c r="DA43" s="129" t="s">
        <v>4800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47.607750957338588</v>
      </c>
      <c r="D44" s="123">
        <f t="shared" si="17"/>
        <v>45.097308848905818</v>
      </c>
      <c r="E44" s="123">
        <f t="shared" si="17"/>
        <v>43.536778761613178</v>
      </c>
      <c r="F44" s="123">
        <f t="shared" si="17"/>
        <v>42.801743340606336</v>
      </c>
      <c r="G44" s="123">
        <f t="shared" si="17"/>
        <v>42.301678444396529</v>
      </c>
      <c r="H44" s="123">
        <f t="shared" si="17"/>
        <v>41.038055708885089</v>
      </c>
      <c r="I44" s="123">
        <f t="shared" si="17"/>
        <v>37.056068729297294</v>
      </c>
      <c r="J44" s="123">
        <f t="shared" si="17"/>
        <v>38.745640289484641</v>
      </c>
      <c r="K44" s="123">
        <f t="shared" si="17"/>
        <v>37.172535715806021</v>
      </c>
      <c r="L44" s="123">
        <f t="shared" si="17"/>
        <v>41.245800101353588</v>
      </c>
      <c r="M44" s="123">
        <f t="shared" si="17"/>
        <v>36.446575900414679</v>
      </c>
      <c r="N44" s="123">
        <f t="shared" si="17"/>
        <v>34.30643625852484</v>
      </c>
      <c r="O44" s="123">
        <f t="shared" si="17"/>
        <v>35.09923541250415</v>
      </c>
      <c r="P44" s="123">
        <f t="shared" si="17"/>
        <v>29.06941624458079</v>
      </c>
      <c r="Q44" s="123">
        <f t="shared" si="17"/>
        <v>30.576974276619843</v>
      </c>
      <c r="R44" s="123">
        <f t="shared" ref="R44:V44" si="18">SUM(R45:R46)</f>
        <v>29.012519024768711</v>
      </c>
      <c r="S44" s="123">
        <f t="shared" si="18"/>
        <v>28.549199885527869</v>
      </c>
      <c r="T44" s="123">
        <f t="shared" si="18"/>
        <v>24.927627052691776</v>
      </c>
      <c r="U44" s="123">
        <f t="shared" si="18"/>
        <v>25.322844699911272</v>
      </c>
      <c r="V44" s="123">
        <f t="shared" si="18"/>
        <v>25.326779592628462</v>
      </c>
      <c r="W44" s="123">
        <f t="shared" ref="W44" si="19">SUM(W45:W46)</f>
        <v>24.433716482910899</v>
      </c>
      <c r="DA44" s="130" t="s">
        <v>4801</v>
      </c>
    </row>
    <row r="45" spans="1:105" ht="12" customHeight="1" x14ac:dyDescent="0.25">
      <c r="A45" s="97" t="s">
        <v>216</v>
      </c>
      <c r="B45" s="98"/>
      <c r="C45" s="99">
        <v>47.607750957338588</v>
      </c>
      <c r="D45" s="99">
        <v>45.097308848905818</v>
      </c>
      <c r="E45" s="99">
        <v>43.536778761613178</v>
      </c>
      <c r="F45" s="99">
        <v>42.801743340606336</v>
      </c>
      <c r="G45" s="99">
        <v>42.301678444396529</v>
      </c>
      <c r="H45" s="99">
        <v>41.038055708885089</v>
      </c>
      <c r="I45" s="99">
        <v>37.056068729297294</v>
      </c>
      <c r="J45" s="99">
        <v>38.745640289484641</v>
      </c>
      <c r="K45" s="99">
        <v>37.172535715806021</v>
      </c>
      <c r="L45" s="99">
        <v>41.245800101353588</v>
      </c>
      <c r="M45" s="99">
        <v>36.446575900414679</v>
      </c>
      <c r="N45" s="99">
        <v>34.30643625852484</v>
      </c>
      <c r="O45" s="99">
        <v>35.09923541250415</v>
      </c>
      <c r="P45" s="99">
        <v>29.06941624458079</v>
      </c>
      <c r="Q45" s="99">
        <v>30.576974276619843</v>
      </c>
      <c r="R45" s="99">
        <v>29.012519024768711</v>
      </c>
      <c r="S45" s="99">
        <v>28.549199885527869</v>
      </c>
      <c r="T45" s="99">
        <v>24.927627052691776</v>
      </c>
      <c r="U45" s="99">
        <v>25.322844699911272</v>
      </c>
      <c r="V45" s="99">
        <v>25.326779592628462</v>
      </c>
      <c r="W45" s="99">
        <v>24.433716482910899</v>
      </c>
      <c r="DA45" s="63" t="s">
        <v>4802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4803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4804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4805</v>
      </c>
    </row>
    <row r="49" spans="1:105" ht="12" customHeight="1" x14ac:dyDescent="0.25">
      <c r="A49" s="121" t="s">
        <v>55</v>
      </c>
      <c r="B49" s="122"/>
      <c r="C49" s="123">
        <v>0.48945557401978473</v>
      </c>
      <c r="D49" s="123">
        <v>1.5995209423487631</v>
      </c>
      <c r="E49" s="123">
        <v>0.84729015185574164</v>
      </c>
      <c r="F49" s="123">
        <v>1.283815475083613</v>
      </c>
      <c r="G49" s="123">
        <v>0.39699096344604695</v>
      </c>
      <c r="H49" s="123">
        <v>0.3989236625698192</v>
      </c>
      <c r="I49" s="123">
        <v>2.3702925706644931</v>
      </c>
      <c r="J49" s="123">
        <v>4.4453417429657334</v>
      </c>
      <c r="K49" s="123">
        <v>3.5625719673969627</v>
      </c>
      <c r="L49" s="123">
        <v>3.6388106874824597</v>
      </c>
      <c r="M49" s="123">
        <v>4.997487469456142</v>
      </c>
      <c r="N49" s="123">
        <v>4.4741537828501761</v>
      </c>
      <c r="O49" s="123">
        <v>4.1730675274492528</v>
      </c>
      <c r="P49" s="123">
        <v>1.1482824289459412</v>
      </c>
      <c r="Q49" s="123">
        <v>1.8941516639784453</v>
      </c>
      <c r="R49" s="123">
        <v>1.891476475699813</v>
      </c>
      <c r="S49" s="123">
        <v>2.4012995062641709</v>
      </c>
      <c r="T49" s="123">
        <v>2.0967284725235986</v>
      </c>
      <c r="U49" s="123">
        <v>2.9949912351294286</v>
      </c>
      <c r="V49" s="123">
        <v>3.3841680639896019</v>
      </c>
      <c r="W49" s="123">
        <v>2.545479864449661</v>
      </c>
      <c r="DA49" s="130" t="s">
        <v>4806</v>
      </c>
    </row>
    <row r="50" spans="1:105" ht="12" customHeight="1" x14ac:dyDescent="0.25">
      <c r="A50" s="97" t="s">
        <v>138</v>
      </c>
      <c r="B50" s="98"/>
      <c r="C50" s="99">
        <v>7.6961577226409359</v>
      </c>
      <c r="D50" s="99">
        <v>8.9909276489182535</v>
      </c>
      <c r="E50" s="99">
        <v>7.9173346144820469</v>
      </c>
      <c r="F50" s="99">
        <v>8.3662283590157642</v>
      </c>
      <c r="G50" s="99">
        <v>7.9805033881134166</v>
      </c>
      <c r="H50" s="99">
        <v>8.183195595214988</v>
      </c>
      <c r="I50" s="99">
        <v>8.1372715635576576</v>
      </c>
      <c r="J50" s="99">
        <v>8.9013470810840154</v>
      </c>
      <c r="K50" s="99">
        <v>9.2892319278636446</v>
      </c>
      <c r="L50" s="99">
        <v>8.6197096621860307</v>
      </c>
      <c r="M50" s="99">
        <v>9.5970909482182147</v>
      </c>
      <c r="N50" s="99">
        <v>8.8397492416797245</v>
      </c>
      <c r="O50" s="99">
        <v>8.2014173448351055</v>
      </c>
      <c r="P50" s="99">
        <v>8.8716190142159199</v>
      </c>
      <c r="Q50" s="99">
        <v>9.9397986093886814</v>
      </c>
      <c r="R50" s="99">
        <v>7.6467035411089652</v>
      </c>
      <c r="S50" s="99">
        <v>7.081569172785005</v>
      </c>
      <c r="T50" s="99">
        <v>6.145173689915862</v>
      </c>
      <c r="U50" s="99">
        <v>7.2762553870842845</v>
      </c>
      <c r="V50" s="99">
        <v>7.1483015130458218</v>
      </c>
      <c r="W50" s="99">
        <v>5.6611223867090041</v>
      </c>
      <c r="DA50" s="63" t="s">
        <v>4807</v>
      </c>
    </row>
    <row r="51" spans="1:105" ht="12" customHeight="1" x14ac:dyDescent="0.25">
      <c r="A51" s="97" t="s">
        <v>137</v>
      </c>
      <c r="B51" s="98"/>
      <c r="C51" s="99">
        <v>2.8681257075723501</v>
      </c>
      <c r="D51" s="99">
        <v>3.3620269918658288</v>
      </c>
      <c r="E51" s="99">
        <v>2.9366515146272718</v>
      </c>
      <c r="F51" s="99">
        <v>3.0976304070851848</v>
      </c>
      <c r="G51" s="99">
        <v>2.9564459233209321</v>
      </c>
      <c r="H51" s="99">
        <v>2.5242670277694237</v>
      </c>
      <c r="I51" s="99">
        <v>0</v>
      </c>
      <c r="J51" s="99">
        <v>3.1467771049135926</v>
      </c>
      <c r="K51" s="99">
        <v>3.3567840374701539</v>
      </c>
      <c r="L51" s="99">
        <v>2.7492005535291968</v>
      </c>
      <c r="M51" s="99">
        <v>3.3550676513487461</v>
      </c>
      <c r="N51" s="99">
        <v>0</v>
      </c>
      <c r="O51" s="99">
        <v>2.4052919089394176</v>
      </c>
      <c r="P51" s="99">
        <v>2.6473928833182967</v>
      </c>
      <c r="Q51" s="99">
        <v>2.3250198776553175</v>
      </c>
      <c r="R51" s="99">
        <v>1.6103784025420587</v>
      </c>
      <c r="S51" s="99">
        <v>1.7750840562177863</v>
      </c>
      <c r="T51" s="99">
        <v>1.766097945576337</v>
      </c>
      <c r="U51" s="99">
        <v>2.1572855509623325</v>
      </c>
      <c r="V51" s="99">
        <v>2.1919495551896397</v>
      </c>
      <c r="W51" s="99">
        <v>1.82226738247892</v>
      </c>
      <c r="DA51" s="63" t="s">
        <v>4808</v>
      </c>
    </row>
    <row r="52" spans="1:105" ht="12" customHeight="1" x14ac:dyDescent="0.25">
      <c r="A52" s="100" t="s">
        <v>216</v>
      </c>
      <c r="B52" s="101"/>
      <c r="C52" s="102">
        <v>2.8681257075723501</v>
      </c>
      <c r="D52" s="102">
        <v>3.3620269918658288</v>
      </c>
      <c r="E52" s="102">
        <v>2.9366515146272718</v>
      </c>
      <c r="F52" s="102">
        <v>3.0976304070851848</v>
      </c>
      <c r="G52" s="102">
        <v>2.9564459233209321</v>
      </c>
      <c r="H52" s="102">
        <v>2.5242670277694237</v>
      </c>
      <c r="I52" s="102">
        <v>0</v>
      </c>
      <c r="J52" s="102">
        <v>3.1467771049135926</v>
      </c>
      <c r="K52" s="102">
        <v>3.3567840374701539</v>
      </c>
      <c r="L52" s="102">
        <v>2.7492005535291968</v>
      </c>
      <c r="M52" s="102">
        <v>3.3550676513487461</v>
      </c>
      <c r="N52" s="102">
        <v>0</v>
      </c>
      <c r="O52" s="102">
        <v>2.4052919089394176</v>
      </c>
      <c r="P52" s="102">
        <v>2.6473928833182967</v>
      </c>
      <c r="Q52" s="102">
        <v>2.3250198776553175</v>
      </c>
      <c r="R52" s="102">
        <v>1.6103784025420587</v>
      </c>
      <c r="S52" s="102">
        <v>1.7750840562177863</v>
      </c>
      <c r="T52" s="102">
        <v>1.766097945576337</v>
      </c>
      <c r="U52" s="102">
        <v>2.1572855509623325</v>
      </c>
      <c r="V52" s="102">
        <v>2.1919495551896397</v>
      </c>
      <c r="W52" s="102">
        <v>1.82226738247892</v>
      </c>
      <c r="DA52" s="131" t="s">
        <v>4809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4810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4811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4812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4813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4814</v>
      </c>
    </row>
    <row r="58" spans="1:105" ht="12" customHeight="1" x14ac:dyDescent="0.25">
      <c r="A58" s="121" t="s">
        <v>54</v>
      </c>
      <c r="B58" s="122"/>
      <c r="C58" s="123">
        <v>5.5659431274366353E-3</v>
      </c>
      <c r="D58" s="123">
        <v>5.0207961361391834E-3</v>
      </c>
      <c r="E58" s="123">
        <v>4.4170973933241172E-3</v>
      </c>
      <c r="F58" s="123">
        <v>6.6375687031591428E-3</v>
      </c>
      <c r="G58" s="123">
        <v>6.1420962363884302E-3</v>
      </c>
      <c r="H58" s="123">
        <v>5.6552655158934482E-3</v>
      </c>
      <c r="I58" s="123">
        <v>3.495143390682286E-3</v>
      </c>
      <c r="J58" s="123">
        <v>2.9111345487047419E-3</v>
      </c>
      <c r="K58" s="123">
        <v>4.0786358122095866E-3</v>
      </c>
      <c r="L58" s="123">
        <v>2.4193948845693809E-3</v>
      </c>
      <c r="M58" s="123">
        <v>1.0454352870135511E-3</v>
      </c>
      <c r="N58" s="123">
        <v>1.2226503715616285E-3</v>
      </c>
      <c r="O58" s="123">
        <v>2.6325852330104172E-3</v>
      </c>
      <c r="P58" s="123">
        <v>5.0522654480831637E-3</v>
      </c>
      <c r="Q58" s="123">
        <v>8.8846907427493106E-3</v>
      </c>
      <c r="R58" s="123">
        <v>5.6416553458277065E-3</v>
      </c>
      <c r="S58" s="123">
        <v>3.2462328260679774E-3</v>
      </c>
      <c r="T58" s="123">
        <v>1.4794750520627906E-3</v>
      </c>
      <c r="U58" s="123">
        <v>2.4799892671309703E-3</v>
      </c>
      <c r="V58" s="123">
        <v>3.4845893334778319E-3</v>
      </c>
      <c r="W58" s="123">
        <v>5.458796898783062E-3</v>
      </c>
      <c r="DA58" s="130" t="s">
        <v>4815</v>
      </c>
    </row>
    <row r="59" spans="1:105" ht="12" customHeight="1" x14ac:dyDescent="0.25">
      <c r="A59" s="97" t="s">
        <v>50</v>
      </c>
      <c r="B59" s="98"/>
      <c r="C59" s="99">
        <v>1.0305253927172682</v>
      </c>
      <c r="D59" s="99">
        <v>1.1902115460191351</v>
      </c>
      <c r="E59" s="99">
        <v>0.98244690478427366</v>
      </c>
      <c r="F59" s="99">
        <v>1.1335617331022292</v>
      </c>
      <c r="G59" s="99">
        <v>1.003109180459925</v>
      </c>
      <c r="H59" s="99">
        <v>1.1022850133804492</v>
      </c>
      <c r="I59" s="99">
        <v>1.010533332831016</v>
      </c>
      <c r="J59" s="99">
        <v>1.1403707973062485</v>
      </c>
      <c r="K59" s="99">
        <v>1.4879432554914369</v>
      </c>
      <c r="L59" s="99">
        <v>1.416404492735087</v>
      </c>
      <c r="M59" s="99">
        <v>1.4470725163698479</v>
      </c>
      <c r="N59" s="99">
        <v>1.3067075846064906</v>
      </c>
      <c r="O59" s="99">
        <v>1.1366413690525323</v>
      </c>
      <c r="P59" s="99">
        <v>1.4487778613140414</v>
      </c>
      <c r="Q59" s="99">
        <v>1.9714536445444535</v>
      </c>
      <c r="R59" s="99">
        <v>1.6733592238497199</v>
      </c>
      <c r="S59" s="99">
        <v>1.5080142719725498</v>
      </c>
      <c r="T59" s="99">
        <v>1.3594526384641967</v>
      </c>
      <c r="U59" s="99">
        <v>1.6452540561590046</v>
      </c>
      <c r="V59" s="99">
        <v>1.5577773648899944</v>
      </c>
      <c r="W59" s="99">
        <v>1.3862311457965208</v>
      </c>
      <c r="DA59" s="63" t="s">
        <v>4816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4817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33.542850705794841</v>
      </c>
      <c r="D62" s="118">
        <f t="shared" si="21"/>
        <v>30.561594704425772</v>
      </c>
      <c r="E62" s="118">
        <f t="shared" si="21"/>
        <v>29.420044864970251</v>
      </c>
      <c r="F62" s="118">
        <f t="shared" si="21"/>
        <v>26.939244811010774</v>
      </c>
      <c r="G62" s="118">
        <f t="shared" si="21"/>
        <v>31.78623505637961</v>
      </c>
      <c r="H62" s="118">
        <f t="shared" si="21"/>
        <v>27.975556909857335</v>
      </c>
      <c r="I62" s="118">
        <f t="shared" si="21"/>
        <v>26.164749413518862</v>
      </c>
      <c r="J62" s="118">
        <f t="shared" si="21"/>
        <v>27.196786769941603</v>
      </c>
      <c r="K62" s="118">
        <f t="shared" si="21"/>
        <v>26.995488381066526</v>
      </c>
      <c r="L62" s="118">
        <f t="shared" si="21"/>
        <v>28.539494840903608</v>
      </c>
      <c r="M62" s="118">
        <f t="shared" si="21"/>
        <v>26.367197392862575</v>
      </c>
      <c r="N62" s="118">
        <f t="shared" si="21"/>
        <v>26.650758347147249</v>
      </c>
      <c r="O62" s="118">
        <f t="shared" si="21"/>
        <v>25.290274441940038</v>
      </c>
      <c r="P62" s="118">
        <f t="shared" si="21"/>
        <v>20.900944794557585</v>
      </c>
      <c r="Q62" s="118">
        <f t="shared" si="21"/>
        <v>23.28077600796259</v>
      </c>
      <c r="R62" s="118">
        <f t="shared" ref="R62:V62" si="22">R63+R66+R68+R77</f>
        <v>23.615980550241296</v>
      </c>
      <c r="S62" s="118">
        <f t="shared" si="22"/>
        <v>22.308025528256376</v>
      </c>
      <c r="T62" s="118">
        <f t="shared" si="22"/>
        <v>19.580168133637255</v>
      </c>
      <c r="U62" s="118">
        <f t="shared" si="22"/>
        <v>21.060830063329433</v>
      </c>
      <c r="V62" s="118">
        <f t="shared" si="22"/>
        <v>20.656509893684746</v>
      </c>
      <c r="W62" s="118">
        <f t="shared" ref="W62" si="23">W63+W66+W68+W77</f>
        <v>19.642450683930626</v>
      </c>
      <c r="DA62" s="129" t="s">
        <v>4818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31.772332800490204</v>
      </c>
      <c r="D63" s="123">
        <f t="shared" si="24"/>
        <v>28.562361228398927</v>
      </c>
      <c r="E63" s="123">
        <f t="shared" si="24"/>
        <v>27.370589026180671</v>
      </c>
      <c r="F63" s="123">
        <f t="shared" si="24"/>
        <v>24.860575597485415</v>
      </c>
      <c r="G63" s="123">
        <f t="shared" si="24"/>
        <v>29.337164302455204</v>
      </c>
      <c r="H63" s="123">
        <f t="shared" si="24"/>
        <v>26.518713313298701</v>
      </c>
      <c r="I63" s="123">
        <f t="shared" si="24"/>
        <v>23.821939825210031</v>
      </c>
      <c r="J63" s="123">
        <f t="shared" si="24"/>
        <v>24.429673187779652</v>
      </c>
      <c r="K63" s="123">
        <f t="shared" si="24"/>
        <v>24.467974091528138</v>
      </c>
      <c r="L63" s="123">
        <f t="shared" si="24"/>
        <v>26.11202933360379</v>
      </c>
      <c r="M63" s="123">
        <f t="shared" si="24"/>
        <v>23.009300057422575</v>
      </c>
      <c r="N63" s="123">
        <f t="shared" si="24"/>
        <v>23.555618429391679</v>
      </c>
      <c r="O63" s="123">
        <f t="shared" si="24"/>
        <v>22.939430454855788</v>
      </c>
      <c r="P63" s="123">
        <f t="shared" si="24"/>
        <v>18.897377366168229</v>
      </c>
      <c r="Q63" s="123">
        <f t="shared" si="24"/>
        <v>20.598459342525587</v>
      </c>
      <c r="R63" s="123">
        <f t="shared" ref="R63:V63" si="25">SUM(R64:R65)</f>
        <v>21.006977974552925</v>
      </c>
      <c r="S63" s="123">
        <f t="shared" si="25"/>
        <v>19.493721039142795</v>
      </c>
      <c r="T63" s="123">
        <f t="shared" si="25"/>
        <v>17.073681956376532</v>
      </c>
      <c r="U63" s="123">
        <f t="shared" si="25"/>
        <v>18.085289468475487</v>
      </c>
      <c r="V63" s="123">
        <f t="shared" si="25"/>
        <v>17.41592582044273</v>
      </c>
      <c r="W63" s="123">
        <f t="shared" ref="W63" si="26">SUM(W64:W65)</f>
        <v>16.999964057762131</v>
      </c>
      <c r="DA63" s="130" t="s">
        <v>4819</v>
      </c>
    </row>
    <row r="64" spans="1:105" ht="12" customHeight="1" x14ac:dyDescent="0.25">
      <c r="A64" s="97" t="s">
        <v>217</v>
      </c>
      <c r="B64" s="98"/>
      <c r="C64" s="99">
        <v>31.772332800490204</v>
      </c>
      <c r="D64" s="99">
        <v>28.562361228398927</v>
      </c>
      <c r="E64" s="99">
        <v>27.370589026180671</v>
      </c>
      <c r="F64" s="99">
        <v>24.860575597485415</v>
      </c>
      <c r="G64" s="99">
        <v>29.337164302455204</v>
      </c>
      <c r="H64" s="99">
        <v>26.518713313298701</v>
      </c>
      <c r="I64" s="99">
        <v>23.821939825210031</v>
      </c>
      <c r="J64" s="99">
        <v>24.429673187779652</v>
      </c>
      <c r="K64" s="99">
        <v>24.467974091528138</v>
      </c>
      <c r="L64" s="99">
        <v>26.11202933360379</v>
      </c>
      <c r="M64" s="99">
        <v>23.009300057422575</v>
      </c>
      <c r="N64" s="99">
        <v>23.555618429391679</v>
      </c>
      <c r="O64" s="99">
        <v>22.939430454855788</v>
      </c>
      <c r="P64" s="99">
        <v>18.897377366168229</v>
      </c>
      <c r="Q64" s="99">
        <v>20.598459342525587</v>
      </c>
      <c r="R64" s="99">
        <v>21.006977974552925</v>
      </c>
      <c r="S64" s="99">
        <v>19.493721039142795</v>
      </c>
      <c r="T64" s="99">
        <v>17.073681956376532</v>
      </c>
      <c r="U64" s="99">
        <v>18.085289468475487</v>
      </c>
      <c r="V64" s="99">
        <v>17.41592582044273</v>
      </c>
      <c r="W64" s="99">
        <v>16.999964057762131</v>
      </c>
      <c r="DA64" s="63" t="s">
        <v>4820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4821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4822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4823</v>
      </c>
    </row>
    <row r="68" spans="1:105" ht="12" customHeight="1" x14ac:dyDescent="0.25">
      <c r="A68" s="121" t="s">
        <v>55</v>
      </c>
      <c r="B68" s="122"/>
      <c r="C68" s="123">
        <v>1.7357554510186213</v>
      </c>
      <c r="D68" s="123">
        <v>1.9350181518229661</v>
      </c>
      <c r="E68" s="123">
        <v>1.9762983001774244</v>
      </c>
      <c r="F68" s="123">
        <v>1.9911322499767463</v>
      </c>
      <c r="G68" s="123">
        <v>2.3529502281156067</v>
      </c>
      <c r="H68" s="123">
        <v>1.3626189594039875</v>
      </c>
      <c r="I68" s="123">
        <v>2.2870792265339208</v>
      </c>
      <c r="J68" s="123">
        <v>2.6401939729956663</v>
      </c>
      <c r="K68" s="123">
        <v>2.3884082536359665</v>
      </c>
      <c r="L68" s="123">
        <v>2.2959555621769621</v>
      </c>
      <c r="M68" s="123">
        <v>3.197506661889109</v>
      </c>
      <c r="N68" s="123">
        <v>2.9484104606657096</v>
      </c>
      <c r="O68" s="123">
        <v>2.2190110713166478</v>
      </c>
      <c r="P68" s="123">
        <v>1.9152770001713844</v>
      </c>
      <c r="Q68" s="123">
        <v>2.5692574406795874</v>
      </c>
      <c r="R68" s="123">
        <v>2.514962945970681</v>
      </c>
      <c r="S68" s="123">
        <v>2.6985930589089993</v>
      </c>
      <c r="T68" s="123">
        <v>2.3961898453539843</v>
      </c>
      <c r="U68" s="123">
        <v>2.8253945004632106</v>
      </c>
      <c r="V68" s="123">
        <v>3.0889905765682961</v>
      </c>
      <c r="W68" s="123">
        <v>2.5361378155349854</v>
      </c>
      <c r="DA68" s="130" t="s">
        <v>4824</v>
      </c>
    </row>
    <row r="69" spans="1:105" ht="12" customHeight="1" x14ac:dyDescent="0.25">
      <c r="A69" s="97" t="s">
        <v>134</v>
      </c>
      <c r="B69" s="98"/>
      <c r="C69" s="99">
        <v>5.4505448819057527</v>
      </c>
      <c r="D69" s="99">
        <v>5.9752962076917306</v>
      </c>
      <c r="E69" s="99">
        <v>5.1485490251210813</v>
      </c>
      <c r="F69" s="99">
        <v>5.1276245123944344</v>
      </c>
      <c r="G69" s="99">
        <v>5.801050599023883</v>
      </c>
      <c r="H69" s="99">
        <v>5.5251769075928605</v>
      </c>
      <c r="I69" s="99">
        <v>5.404665178013178</v>
      </c>
      <c r="J69" s="99">
        <v>5.7780586891802317</v>
      </c>
      <c r="K69" s="99">
        <v>6.225523442498627</v>
      </c>
      <c r="L69" s="99">
        <v>5.4291602751557972</v>
      </c>
      <c r="M69" s="99">
        <v>6.1476362040150931</v>
      </c>
      <c r="N69" s="99">
        <v>6.3378517377692498</v>
      </c>
      <c r="O69" s="99">
        <v>5.152725428118905</v>
      </c>
      <c r="P69" s="99">
        <v>5.8977640778415532</v>
      </c>
      <c r="Q69" s="99">
        <v>6.6272523258144274</v>
      </c>
      <c r="R69" s="99">
        <v>5.2780909068407045</v>
      </c>
      <c r="S69" s="99">
        <v>4.827251707190654</v>
      </c>
      <c r="T69" s="99">
        <v>4.2979497356711107</v>
      </c>
      <c r="U69" s="99">
        <v>4.9940943120868146</v>
      </c>
      <c r="V69" s="99">
        <v>4.939596818282979</v>
      </c>
      <c r="W69" s="99">
        <v>4.0494422003158732</v>
      </c>
      <c r="DA69" s="63" t="s">
        <v>4825</v>
      </c>
    </row>
    <row r="70" spans="1:105" ht="12" customHeight="1" x14ac:dyDescent="0.25">
      <c r="A70" s="97" t="s">
        <v>133</v>
      </c>
      <c r="B70" s="98"/>
      <c r="C70" s="99">
        <v>2.0325906932997686</v>
      </c>
      <c r="D70" s="99">
        <v>2.2337177963560699</v>
      </c>
      <c r="E70" s="99">
        <v>1.9086112971378435</v>
      </c>
      <c r="F70" s="99">
        <v>1.8954444318745158</v>
      </c>
      <c r="G70" s="99">
        <v>2.1549073407502433</v>
      </c>
      <c r="H70" s="99">
        <v>1.7065285099931775</v>
      </c>
      <c r="I70" s="99">
        <v>0</v>
      </c>
      <c r="J70" s="99">
        <v>2.0425159284976804</v>
      </c>
      <c r="K70" s="99">
        <v>2.2525206610755046</v>
      </c>
      <c r="L70" s="99">
        <v>1.7282066234460913</v>
      </c>
      <c r="M70" s="99">
        <v>2.1476654391233656</v>
      </c>
      <c r="N70" s="99">
        <v>2.1718756929314544</v>
      </c>
      <c r="O70" s="99">
        <v>1.5066661380057746</v>
      </c>
      <c r="P70" s="99">
        <v>1.7606127424403399</v>
      </c>
      <c r="Q70" s="99">
        <v>1.5491233835789182</v>
      </c>
      <c r="R70" s="99">
        <v>1.113963746848788</v>
      </c>
      <c r="S70" s="99">
        <v>1.2097176934331284</v>
      </c>
      <c r="T70" s="99">
        <v>1.2360946402504533</v>
      </c>
      <c r="U70" s="99">
        <v>1.4794245617602297</v>
      </c>
      <c r="V70" s="99">
        <v>1.5133975157245201</v>
      </c>
      <c r="W70" s="99">
        <v>1.3055665527712577</v>
      </c>
      <c r="DA70" s="63" t="s">
        <v>4826</v>
      </c>
    </row>
    <row r="71" spans="1:105" ht="12" customHeight="1" x14ac:dyDescent="0.25">
      <c r="A71" s="100" t="s">
        <v>217</v>
      </c>
      <c r="B71" s="101"/>
      <c r="C71" s="102">
        <v>2.0325906932997686</v>
      </c>
      <c r="D71" s="102">
        <v>2.2337177963560699</v>
      </c>
      <c r="E71" s="102">
        <v>1.9086112971378435</v>
      </c>
      <c r="F71" s="102">
        <v>1.8954444318745158</v>
      </c>
      <c r="G71" s="102">
        <v>2.1549073407502433</v>
      </c>
      <c r="H71" s="102">
        <v>1.7065285099931775</v>
      </c>
      <c r="I71" s="102">
        <v>0</v>
      </c>
      <c r="J71" s="102">
        <v>2.0425159284976804</v>
      </c>
      <c r="K71" s="102">
        <v>2.2525206610755046</v>
      </c>
      <c r="L71" s="102">
        <v>1.7282066234460913</v>
      </c>
      <c r="M71" s="102">
        <v>2.1476654391233656</v>
      </c>
      <c r="N71" s="102">
        <v>2.1718756929314544</v>
      </c>
      <c r="O71" s="102">
        <v>1.5066661380057746</v>
      </c>
      <c r="P71" s="102">
        <v>1.7606127424403399</v>
      </c>
      <c r="Q71" s="102">
        <v>1.5491233835789182</v>
      </c>
      <c r="R71" s="102">
        <v>1.113963746848788</v>
      </c>
      <c r="S71" s="102">
        <v>1.2097176934331284</v>
      </c>
      <c r="T71" s="102">
        <v>1.2360946402504533</v>
      </c>
      <c r="U71" s="102">
        <v>1.4794245617602297</v>
      </c>
      <c r="V71" s="102">
        <v>1.5133975157245201</v>
      </c>
      <c r="W71" s="102">
        <v>1.3055665527712577</v>
      </c>
      <c r="DA71" s="131" t="s">
        <v>4827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4828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4829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4830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4831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4832</v>
      </c>
    </row>
    <row r="77" spans="1:105" ht="12" customHeight="1" x14ac:dyDescent="0.25">
      <c r="A77" s="121" t="s">
        <v>54</v>
      </c>
      <c r="B77" s="122"/>
      <c r="C77" s="123">
        <v>3.4762454286014405E-2</v>
      </c>
      <c r="D77" s="123">
        <v>6.421532420387821E-2</v>
      </c>
      <c r="E77" s="123">
        <v>7.315753861215564E-2</v>
      </c>
      <c r="F77" s="123">
        <v>8.7536963548611041E-2</v>
      </c>
      <c r="G77" s="123">
        <v>9.61205258088009E-2</v>
      </c>
      <c r="H77" s="123">
        <v>9.4224637154647017E-2</v>
      </c>
      <c r="I77" s="123">
        <v>5.5730361774913598E-2</v>
      </c>
      <c r="J77" s="123">
        <v>0.1269196091662855</v>
      </c>
      <c r="K77" s="123">
        <v>0.13910603590242135</v>
      </c>
      <c r="L77" s="123">
        <v>0.1315099451228566</v>
      </c>
      <c r="M77" s="123">
        <v>0.16039067355089162</v>
      </c>
      <c r="N77" s="123">
        <v>0.14672945708986157</v>
      </c>
      <c r="O77" s="123">
        <v>0.13183291576760373</v>
      </c>
      <c r="P77" s="123">
        <v>8.8290428217969188E-2</v>
      </c>
      <c r="Q77" s="123">
        <v>0.11305922475741767</v>
      </c>
      <c r="R77" s="123">
        <v>9.4039629717690434E-2</v>
      </c>
      <c r="S77" s="123">
        <v>0.11571143020458222</v>
      </c>
      <c r="T77" s="123">
        <v>0.11029633190673881</v>
      </c>
      <c r="U77" s="123">
        <v>0.15014609439073523</v>
      </c>
      <c r="V77" s="123">
        <v>0.15159349667371849</v>
      </c>
      <c r="W77" s="123">
        <v>0.1063488106335108</v>
      </c>
      <c r="DA77" s="130" t="s">
        <v>4833</v>
      </c>
    </row>
    <row r="78" spans="1:105" ht="12" customHeight="1" x14ac:dyDescent="0.25">
      <c r="A78" s="97" t="s">
        <v>192</v>
      </c>
      <c r="B78" s="98"/>
      <c r="C78" s="99">
        <v>0.93309106552521104</v>
      </c>
      <c r="D78" s="99">
        <v>1.0405523271572261</v>
      </c>
      <c r="E78" s="99">
        <v>0.88944384886215444</v>
      </c>
      <c r="F78" s="99">
        <v>0.94588693403832869</v>
      </c>
      <c r="G78" s="99">
        <v>0.95475042406059218</v>
      </c>
      <c r="H78" s="99">
        <v>1.0227415529909081</v>
      </c>
      <c r="I78" s="99">
        <v>0.87898088781613937</v>
      </c>
      <c r="J78" s="99">
        <v>1.023677049416049</v>
      </c>
      <c r="K78" s="99">
        <v>1.3156342683997033</v>
      </c>
      <c r="L78" s="99">
        <v>1.1708274504329736</v>
      </c>
      <c r="M78" s="99">
        <v>1.3101350444520856</v>
      </c>
      <c r="N78" s="99">
        <v>1.369077101774828</v>
      </c>
      <c r="O78" s="99">
        <v>1.1977838022046718</v>
      </c>
      <c r="P78" s="99">
        <v>1.4037263159939817</v>
      </c>
      <c r="Q78" s="99">
        <v>1.6724814202722698</v>
      </c>
      <c r="R78" s="99">
        <v>1.3434444579625291</v>
      </c>
      <c r="S78" s="99">
        <v>1.2878457831642425</v>
      </c>
      <c r="T78" s="99">
        <v>1.1992465924122051</v>
      </c>
      <c r="U78" s="99">
        <v>1.4706368611253822</v>
      </c>
      <c r="V78" s="99">
        <v>1.4490015478429421</v>
      </c>
      <c r="W78" s="99">
        <v>1.1540239637746241</v>
      </c>
      <c r="DA78" s="63" t="s">
        <v>4834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4835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2.2427939990401054E-2</v>
      </c>
      <c r="D81" s="118">
        <f t="shared" si="28"/>
        <v>5.5854404166851945E-2</v>
      </c>
      <c r="E81" s="118">
        <f t="shared" si="28"/>
        <v>8.9903904775137433E-2</v>
      </c>
      <c r="F81" s="118">
        <f t="shared" si="28"/>
        <v>0.17369345007075737</v>
      </c>
      <c r="G81" s="118">
        <f t="shared" si="28"/>
        <v>0.24309324748064359</v>
      </c>
      <c r="H81" s="118">
        <f t="shared" si="28"/>
        <v>0.15364659333462249</v>
      </c>
      <c r="I81" s="118">
        <f t="shared" si="28"/>
        <v>7.171538755066191E-2</v>
      </c>
      <c r="J81" s="118">
        <f t="shared" si="28"/>
        <v>1.7658634219270119E-2</v>
      </c>
      <c r="K81" s="118">
        <f t="shared" si="28"/>
        <v>5.1494930676510439E-2</v>
      </c>
      <c r="L81" s="118">
        <f t="shared" si="28"/>
        <v>4.1517513065925452E-2</v>
      </c>
      <c r="M81" s="118">
        <f t="shared" si="28"/>
        <v>1.7793600587743222E-2</v>
      </c>
      <c r="N81" s="118">
        <f t="shared" si="28"/>
        <v>6.4104185272940012E-2</v>
      </c>
      <c r="O81" s="118">
        <f t="shared" si="28"/>
        <v>7.4476682566185989E-2</v>
      </c>
      <c r="P81" s="118">
        <f t="shared" si="28"/>
        <v>7.6057704729575931E-2</v>
      </c>
      <c r="Q81" s="118">
        <f t="shared" si="28"/>
        <v>6.7363425824284437E-2</v>
      </c>
      <c r="R81" s="118">
        <f t="shared" ref="R81:V81" si="29">R82+R85+R87+R100</f>
        <v>2.333926663466316E-2</v>
      </c>
      <c r="S81" s="118">
        <f t="shared" si="29"/>
        <v>3.7004686467924701E-2</v>
      </c>
      <c r="T81" s="118">
        <f t="shared" si="29"/>
        <v>2.5143323085076771E-2</v>
      </c>
      <c r="U81" s="118">
        <f t="shared" si="29"/>
        <v>3.7319456590738834E-2</v>
      </c>
      <c r="V81" s="118">
        <f t="shared" si="29"/>
        <v>4.0254957620402515E-2</v>
      </c>
      <c r="W81" s="118">
        <f t="shared" ref="W81" si="30">W82+W85+W87+W100</f>
        <v>4.8170878250912992E-2</v>
      </c>
      <c r="DA81" s="129" t="s">
        <v>4836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4837</v>
      </c>
    </row>
    <row r="83" spans="1:105" ht="12" customHeight="1" x14ac:dyDescent="0.25">
      <c r="A83" s="97" t="s">
        <v>204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4838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4839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4840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4841</v>
      </c>
    </row>
    <row r="87" spans="1:105" ht="12" customHeight="1" x14ac:dyDescent="0.25">
      <c r="A87" s="121" t="s">
        <v>55</v>
      </c>
      <c r="B87" s="122"/>
      <c r="C87" s="123">
        <v>1.6992445454002116E-2</v>
      </c>
      <c r="D87" s="123">
        <v>5.1040606205197202E-2</v>
      </c>
      <c r="E87" s="123">
        <v>8.5676192080548622E-2</v>
      </c>
      <c r="F87" s="123">
        <v>0.16733303795764318</v>
      </c>
      <c r="G87" s="123">
        <v>0.23723826337557347</v>
      </c>
      <c r="H87" s="123">
        <v>0.1483262609404114</v>
      </c>
      <c r="I87" s="123">
        <v>6.8365110105306812E-2</v>
      </c>
      <c r="J87" s="123">
        <v>1.5023412846441667E-2</v>
      </c>
      <c r="K87" s="123">
        <v>4.7788126070132268E-2</v>
      </c>
      <c r="L87" s="123">
        <v>3.9286310630468883E-2</v>
      </c>
      <c r="M87" s="123">
        <v>1.6856030464215924E-2</v>
      </c>
      <c r="N87" s="123">
        <v>6.2980261065862339E-2</v>
      </c>
      <c r="O87" s="123">
        <v>7.1978930822713602E-2</v>
      </c>
      <c r="P87" s="123">
        <v>7.1156000892505761E-2</v>
      </c>
      <c r="Q87" s="123">
        <v>5.8688909099360496E-2</v>
      </c>
      <c r="R87" s="123">
        <v>1.7828988171268514E-2</v>
      </c>
      <c r="S87" s="123">
        <v>3.3906276675377767E-2</v>
      </c>
      <c r="T87" s="123">
        <v>2.3767403799680901E-2</v>
      </c>
      <c r="U87" s="123">
        <v>3.5035774002123515E-2</v>
      </c>
      <c r="V87" s="123">
        <v>3.7020897694776365E-2</v>
      </c>
      <c r="W87" s="123">
        <v>4.2944705535240088E-2</v>
      </c>
      <c r="DA87" s="130" t="s">
        <v>4842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4843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4844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4845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4846</v>
      </c>
    </row>
    <row r="92" spans="1:105" ht="12" customHeight="1" x14ac:dyDescent="0.25">
      <c r="A92" s="106" t="s">
        <v>124</v>
      </c>
      <c r="B92" s="101"/>
      <c r="C92" s="102">
        <v>5.6378506524171303</v>
      </c>
      <c r="D92" s="102">
        <v>6.6810652328302984</v>
      </c>
      <c r="E92" s="102">
        <v>5.3077640805483668</v>
      </c>
      <c r="F92" s="102">
        <v>5.6260413981054267</v>
      </c>
      <c r="G92" s="102">
        <v>6.8364453699253414</v>
      </c>
      <c r="H92" s="102">
        <v>6.1374871050684909</v>
      </c>
      <c r="I92" s="102">
        <v>6.8578751055934264</v>
      </c>
      <c r="J92" s="102">
        <v>7.8818900182721086</v>
      </c>
      <c r="K92" s="102">
        <v>6.3261650153337161</v>
      </c>
      <c r="L92" s="102">
        <v>6.1247427661673948</v>
      </c>
      <c r="M92" s="102">
        <v>7.2175448277164227</v>
      </c>
      <c r="N92" s="102">
        <v>7.5932119682272772</v>
      </c>
      <c r="O92" s="102">
        <v>6.0990553804993377</v>
      </c>
      <c r="P92" s="102">
        <v>7.1598836160410482</v>
      </c>
      <c r="Q92" s="102">
        <v>8.7301597873093737</v>
      </c>
      <c r="R92" s="102">
        <v>5.932690649033062</v>
      </c>
      <c r="S92" s="102">
        <v>5.6866324299745061</v>
      </c>
      <c r="T92" s="102">
        <v>5.1162201727989585</v>
      </c>
      <c r="U92" s="102">
        <v>6.0313136205229565</v>
      </c>
      <c r="V92" s="102">
        <v>5.6333363248687052</v>
      </c>
      <c r="W92" s="102">
        <v>5.0523649415186327</v>
      </c>
      <c r="DA92" s="131" t="s">
        <v>4847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1.964238444234939</v>
      </c>
      <c r="F93" s="105">
        <v>2.0766513616779783</v>
      </c>
      <c r="G93" s="105">
        <v>2.5385891700683936</v>
      </c>
      <c r="H93" s="105">
        <v>1.8885914219933531</v>
      </c>
      <c r="I93" s="105">
        <v>2.2304119791987089</v>
      </c>
      <c r="J93" s="105">
        <v>2.7968043081823168</v>
      </c>
      <c r="K93" s="105">
        <v>0</v>
      </c>
      <c r="L93" s="105">
        <v>1.9390506590849865</v>
      </c>
      <c r="M93" s="105">
        <v>2.5108986637174273</v>
      </c>
      <c r="N93" s="105">
        <v>2.5928688369049895</v>
      </c>
      <c r="O93" s="105">
        <v>1.7689456600797591</v>
      </c>
      <c r="P93" s="105">
        <v>2.1248177383433386</v>
      </c>
      <c r="Q93" s="105">
        <v>2.0384551472485768</v>
      </c>
      <c r="R93" s="105">
        <v>0</v>
      </c>
      <c r="S93" s="105">
        <v>0</v>
      </c>
      <c r="T93" s="105">
        <v>1.4685464429741939</v>
      </c>
      <c r="U93" s="105">
        <v>1.7660316826494906</v>
      </c>
      <c r="V93" s="105">
        <v>1.6894718460465163</v>
      </c>
      <c r="W93" s="105">
        <v>1.6250486079999573</v>
      </c>
      <c r="DA93" s="132" t="s">
        <v>4848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1.964238444234939</v>
      </c>
      <c r="F94" s="99">
        <v>2.0766513616779783</v>
      </c>
      <c r="G94" s="99">
        <v>2.5385891700683936</v>
      </c>
      <c r="H94" s="99">
        <v>1.8885914219933531</v>
      </c>
      <c r="I94" s="99">
        <v>2.2304119791987089</v>
      </c>
      <c r="J94" s="99">
        <v>2.7968043081823168</v>
      </c>
      <c r="K94" s="99">
        <v>0</v>
      </c>
      <c r="L94" s="99">
        <v>1.9390506590849865</v>
      </c>
      <c r="M94" s="99">
        <v>2.5108986637174273</v>
      </c>
      <c r="N94" s="99">
        <v>2.5928688369049895</v>
      </c>
      <c r="O94" s="99">
        <v>1.7689456600797591</v>
      </c>
      <c r="P94" s="99">
        <v>2.1248177383433386</v>
      </c>
      <c r="Q94" s="99">
        <v>2.0384551472485768</v>
      </c>
      <c r="R94" s="99">
        <v>0</v>
      </c>
      <c r="S94" s="99">
        <v>0</v>
      </c>
      <c r="T94" s="99">
        <v>1.4685464429741939</v>
      </c>
      <c r="U94" s="99">
        <v>1.7660316826494906</v>
      </c>
      <c r="V94" s="99">
        <v>1.6894718460465163</v>
      </c>
      <c r="W94" s="99">
        <v>1.6250486079999573</v>
      </c>
      <c r="DA94" s="63" t="s">
        <v>4849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4850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4851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4852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4853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4854</v>
      </c>
    </row>
    <row r="100" spans="1:105" ht="12" customHeight="1" x14ac:dyDescent="0.25">
      <c r="A100" s="121" t="s">
        <v>54</v>
      </c>
      <c r="B100" s="122"/>
      <c r="C100" s="123">
        <v>5.4354945363989391E-3</v>
      </c>
      <c r="D100" s="123">
        <v>4.8137979616547427E-3</v>
      </c>
      <c r="E100" s="123">
        <v>4.2277126945888142E-3</v>
      </c>
      <c r="F100" s="123">
        <v>6.3604121131141866E-3</v>
      </c>
      <c r="G100" s="123">
        <v>5.8549841050701129E-3</v>
      </c>
      <c r="H100" s="123">
        <v>5.3203323942110871E-3</v>
      </c>
      <c r="I100" s="123">
        <v>3.3502774453551E-3</v>
      </c>
      <c r="J100" s="123">
        <v>2.6352213728284535E-3</v>
      </c>
      <c r="K100" s="123">
        <v>3.7068046063781744E-3</v>
      </c>
      <c r="L100" s="123">
        <v>2.2312024354565682E-3</v>
      </c>
      <c r="M100" s="123">
        <v>9.3757012352729872E-4</v>
      </c>
      <c r="N100" s="123">
        <v>1.1239242070776733E-3</v>
      </c>
      <c r="O100" s="123">
        <v>2.4977517434723851E-3</v>
      </c>
      <c r="P100" s="123">
        <v>4.9017038370701696E-3</v>
      </c>
      <c r="Q100" s="123">
        <v>8.6745167249239457E-3</v>
      </c>
      <c r="R100" s="123">
        <v>5.5102784633946477E-3</v>
      </c>
      <c r="S100" s="123">
        <v>3.0984097925469346E-3</v>
      </c>
      <c r="T100" s="123">
        <v>1.3759192853958699E-3</v>
      </c>
      <c r="U100" s="123">
        <v>2.2836825886153158E-3</v>
      </c>
      <c r="V100" s="123">
        <v>3.2340599256261474E-3</v>
      </c>
      <c r="W100" s="123">
        <v>5.226172715672904E-3</v>
      </c>
      <c r="DA100" s="130" t="s">
        <v>4855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4856</v>
      </c>
    </row>
    <row r="102" spans="1:105" ht="12" customHeight="1" x14ac:dyDescent="0.25">
      <c r="A102" s="97" t="s">
        <v>50</v>
      </c>
      <c r="B102" s="98"/>
      <c r="C102" s="99">
        <v>1.0305253927172682</v>
      </c>
      <c r="D102" s="99">
        <v>1.1902115460191351</v>
      </c>
      <c r="E102" s="99">
        <v>0.98244690478427366</v>
      </c>
      <c r="F102" s="99">
        <v>1.1335617331022292</v>
      </c>
      <c r="G102" s="99">
        <v>1.003109180459925</v>
      </c>
      <c r="H102" s="99">
        <v>1.1022850133804492</v>
      </c>
      <c r="I102" s="99">
        <v>1.010533332831016</v>
      </c>
      <c r="J102" s="99">
        <v>1.1403707973062485</v>
      </c>
      <c r="K102" s="99">
        <v>1.4879432554914369</v>
      </c>
      <c r="L102" s="99">
        <v>1.416404492735087</v>
      </c>
      <c r="M102" s="99">
        <v>1.4470725163698479</v>
      </c>
      <c r="N102" s="99">
        <v>1.3067075846064904</v>
      </c>
      <c r="O102" s="99">
        <v>1.1366413690525321</v>
      </c>
      <c r="P102" s="99">
        <v>1.4487778613140412</v>
      </c>
      <c r="Q102" s="99">
        <v>1.9714536445444542</v>
      </c>
      <c r="R102" s="99">
        <v>1.6733592238497199</v>
      </c>
      <c r="S102" s="99">
        <v>1.5080142719725496</v>
      </c>
      <c r="T102" s="99">
        <v>1.3594526384641967</v>
      </c>
      <c r="U102" s="99">
        <v>1.6452540561590048</v>
      </c>
      <c r="V102" s="99">
        <v>1.5577773648899944</v>
      </c>
      <c r="W102" s="99">
        <v>1.3862311457965206</v>
      </c>
      <c r="DA102" s="63" t="s">
        <v>4857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4858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4859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4860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4861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4862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4863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4864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4865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4866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4867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4868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4869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4870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4871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4872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4873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4874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4875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4876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5.6103832318188315E-3</v>
      </c>
      <c r="D124" s="118">
        <f t="shared" si="42"/>
        <v>5.0168800631620516E-3</v>
      </c>
      <c r="E124" s="118">
        <f t="shared" si="42"/>
        <v>4.4478859486769594E-3</v>
      </c>
      <c r="F124" s="118">
        <f t="shared" si="42"/>
        <v>6.6892972544486777E-3</v>
      </c>
      <c r="G124" s="118">
        <f t="shared" si="42"/>
        <v>0</v>
      </c>
      <c r="H124" s="118">
        <f t="shared" si="42"/>
        <v>5.7293447883149402E-3</v>
      </c>
      <c r="I124" s="118">
        <f t="shared" si="42"/>
        <v>3.5496384030843597E-3</v>
      </c>
      <c r="J124" s="118">
        <f t="shared" si="42"/>
        <v>2.9300707521693254E-3</v>
      </c>
      <c r="K124" s="118">
        <f t="shared" si="42"/>
        <v>4.0610266824125177E-3</v>
      </c>
      <c r="L124" s="118">
        <f t="shared" si="42"/>
        <v>2.3890776330851571E-3</v>
      </c>
      <c r="M124" s="118">
        <f t="shared" si="42"/>
        <v>1.0314130551460075E-3</v>
      </c>
      <c r="N124" s="118">
        <f t="shared" si="42"/>
        <v>1.2306973708003902E-3</v>
      </c>
      <c r="O124" s="118">
        <f t="shared" si="42"/>
        <v>2.6456344513742917E-3</v>
      </c>
      <c r="P124" s="118">
        <f t="shared" si="42"/>
        <v>5.0483415337993004E-3</v>
      </c>
      <c r="Q124" s="118">
        <f t="shared" si="42"/>
        <v>8.8465498969910426E-3</v>
      </c>
      <c r="R124" s="118">
        <f t="shared" ref="R124:V124" si="43">R125+R128+R130+R139</f>
        <v>5.6973626080473409E-3</v>
      </c>
      <c r="S124" s="118">
        <f t="shared" si="43"/>
        <v>3.2574411251057116E-3</v>
      </c>
      <c r="T124" s="118">
        <f t="shared" si="43"/>
        <v>1.4207212420265937E-3</v>
      </c>
      <c r="U124" s="118">
        <f t="shared" si="43"/>
        <v>2.3467709410316929E-3</v>
      </c>
      <c r="V124" s="118">
        <f t="shared" si="43"/>
        <v>3.4596575969197793E-3</v>
      </c>
      <c r="W124" s="118">
        <f t="shared" ref="W124" si="44">W125+W128+W130+W139</f>
        <v>5.4962435687202745E-3</v>
      </c>
      <c r="DA124" s="129" t="s">
        <v>4877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4878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4879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4880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4881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4882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4883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4884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4885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4886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4887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4888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4889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4890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4891</v>
      </c>
    </row>
    <row r="139" spans="1:105" ht="12" customHeight="1" x14ac:dyDescent="0.25">
      <c r="A139" s="121" t="s">
        <v>54</v>
      </c>
      <c r="B139" s="122"/>
      <c r="C139" s="123">
        <v>5.6103832318188315E-3</v>
      </c>
      <c r="D139" s="123">
        <v>5.0168800631620516E-3</v>
      </c>
      <c r="E139" s="123">
        <v>4.4478859486769594E-3</v>
      </c>
      <c r="F139" s="123">
        <v>6.6892972544486777E-3</v>
      </c>
      <c r="G139" s="123">
        <v>0</v>
      </c>
      <c r="H139" s="123">
        <v>5.7293447883149402E-3</v>
      </c>
      <c r="I139" s="123">
        <v>3.5496384030843597E-3</v>
      </c>
      <c r="J139" s="123">
        <v>2.9300707521693254E-3</v>
      </c>
      <c r="K139" s="123">
        <v>4.0610266824125177E-3</v>
      </c>
      <c r="L139" s="123">
        <v>2.3890776330851571E-3</v>
      </c>
      <c r="M139" s="123">
        <v>1.0314130551460075E-3</v>
      </c>
      <c r="N139" s="123">
        <v>1.2306973708003902E-3</v>
      </c>
      <c r="O139" s="123">
        <v>2.6456344513742917E-3</v>
      </c>
      <c r="P139" s="123">
        <v>5.0483415337993004E-3</v>
      </c>
      <c r="Q139" s="123">
        <v>8.8465498969910426E-3</v>
      </c>
      <c r="R139" s="123">
        <v>5.6973626080473409E-3</v>
      </c>
      <c r="S139" s="123">
        <v>3.2574411251057116E-3</v>
      </c>
      <c r="T139" s="123">
        <v>1.4207212420265937E-3</v>
      </c>
      <c r="U139" s="123">
        <v>2.3467709410316929E-3</v>
      </c>
      <c r="V139" s="123">
        <v>3.4596575969197793E-3</v>
      </c>
      <c r="W139" s="123">
        <v>5.4962435687202745E-3</v>
      </c>
      <c r="DA139" s="130" t="s">
        <v>4892</v>
      </c>
    </row>
    <row r="140" spans="1:105" ht="12" customHeight="1" x14ac:dyDescent="0.25">
      <c r="A140" s="97" t="s">
        <v>50</v>
      </c>
      <c r="B140" s="98"/>
      <c r="C140" s="99">
        <v>1.0305253927172682</v>
      </c>
      <c r="D140" s="99">
        <v>1.1902115460191351</v>
      </c>
      <c r="E140" s="99">
        <v>0.98244690478427354</v>
      </c>
      <c r="F140" s="99">
        <v>1.1335617331022292</v>
      </c>
      <c r="G140" s="99">
        <v>0</v>
      </c>
      <c r="H140" s="99">
        <v>1.1022850133804494</v>
      </c>
      <c r="I140" s="99">
        <v>1.010533332831016</v>
      </c>
      <c r="J140" s="99">
        <v>1.1403707973062487</v>
      </c>
      <c r="K140" s="99">
        <v>1.4879432554914365</v>
      </c>
      <c r="L140" s="99">
        <v>1.416404492735087</v>
      </c>
      <c r="M140" s="99">
        <v>1.4470725163698486</v>
      </c>
      <c r="N140" s="99">
        <v>1.3067075846064904</v>
      </c>
      <c r="O140" s="99">
        <v>1.1366413690525325</v>
      </c>
      <c r="P140" s="99">
        <v>1.4487778613140412</v>
      </c>
      <c r="Q140" s="99">
        <v>1.9714536445444535</v>
      </c>
      <c r="R140" s="99">
        <v>1.6733592238497197</v>
      </c>
      <c r="S140" s="99">
        <v>1.5080142719725498</v>
      </c>
      <c r="T140" s="99">
        <v>1.3594526384641967</v>
      </c>
      <c r="U140" s="99">
        <v>1.6452540561590046</v>
      </c>
      <c r="V140" s="99">
        <v>1.5577773648899944</v>
      </c>
      <c r="W140" s="99">
        <v>1.3862311457965208</v>
      </c>
      <c r="DA140" s="63" t="s">
        <v>4893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4894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2.7522066582848007E-2</v>
      </c>
      <c r="D143" s="118">
        <f t="shared" si="49"/>
        <v>6.9164763130061369E-2</v>
      </c>
      <c r="E143" s="118">
        <f t="shared" si="49"/>
        <v>0.11025661350818375</v>
      </c>
      <c r="F143" s="118">
        <f t="shared" si="49"/>
        <v>0.22395803382421717</v>
      </c>
      <c r="G143" s="118">
        <f t="shared" si="49"/>
        <v>0.33546641949543282</v>
      </c>
      <c r="H143" s="118">
        <f t="shared" si="49"/>
        <v>0.2142103662347509</v>
      </c>
      <c r="I143" s="118">
        <f t="shared" si="49"/>
        <v>0.13355941548444808</v>
      </c>
      <c r="J143" s="118">
        <f t="shared" si="49"/>
        <v>3.505495082265369E-2</v>
      </c>
      <c r="K143" s="118">
        <f t="shared" si="49"/>
        <v>8.9373656182058031E-2</v>
      </c>
      <c r="L143" s="118">
        <f t="shared" si="49"/>
        <v>7.3015127700228763E-2</v>
      </c>
      <c r="M143" s="118">
        <f t="shared" si="49"/>
        <v>3.2924032877756942E-2</v>
      </c>
      <c r="N143" s="118">
        <f t="shared" si="49"/>
        <v>0.11594931270393252</v>
      </c>
      <c r="O143" s="118">
        <f t="shared" si="49"/>
        <v>0.11152754639587574</v>
      </c>
      <c r="P143" s="118">
        <f t="shared" si="49"/>
        <v>9.0931634781225013E-2</v>
      </c>
      <c r="Q143" s="118">
        <f t="shared" si="49"/>
        <v>8.1355065120023828E-2</v>
      </c>
      <c r="R143" s="118">
        <f t="shared" ref="R143:V143" si="50">R144+R146+R148+R157</f>
        <v>2.808860818039054E-2</v>
      </c>
      <c r="S143" s="118">
        <f t="shared" si="50"/>
        <v>5.828883023115175E-2</v>
      </c>
      <c r="T143" s="118">
        <f t="shared" si="50"/>
        <v>4.520204884264812E-2</v>
      </c>
      <c r="U143" s="118">
        <f t="shared" si="50"/>
        <v>7.0645759937287625E-2</v>
      </c>
      <c r="V143" s="118">
        <f t="shared" si="50"/>
        <v>7.0071843598242006E-2</v>
      </c>
      <c r="W143" s="118">
        <f t="shared" ref="W143" si="51">W144+W146+W148+W157</f>
        <v>7.0440671370064184E-2</v>
      </c>
      <c r="DA143" s="129" t="s">
        <v>4895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4896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4897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4898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4899</v>
      </c>
    </row>
    <row r="148" spans="1:105" ht="12" customHeight="1" x14ac:dyDescent="0.25">
      <c r="A148" s="121" t="s">
        <v>55</v>
      </c>
      <c r="B148" s="122"/>
      <c r="C148" s="123">
        <v>2.1994215809169555E-2</v>
      </c>
      <c r="D148" s="123">
        <v>6.4197365626535913E-2</v>
      </c>
      <c r="E148" s="123">
        <v>0.10580502193804224</v>
      </c>
      <c r="F148" s="123">
        <v>0.2173724673724092</v>
      </c>
      <c r="G148" s="123">
        <v>0.3293235101091786</v>
      </c>
      <c r="H148" s="123">
        <v>0.20862155766456922</v>
      </c>
      <c r="I148" s="123">
        <v>0.1300098523050903</v>
      </c>
      <c r="J148" s="123">
        <v>3.2186815014539384E-2</v>
      </c>
      <c r="K148" s="123">
        <v>8.5358321807271806E-2</v>
      </c>
      <c r="L148" s="123">
        <v>7.0552350925205787E-2</v>
      </c>
      <c r="M148" s="123">
        <v>3.1913742547501053E-2</v>
      </c>
      <c r="N148" s="123">
        <v>0.11483785175870444</v>
      </c>
      <c r="O148" s="123">
        <v>0.10886479135358494</v>
      </c>
      <c r="P148" s="123">
        <v>8.5927357942429866E-2</v>
      </c>
      <c r="Q148" s="123">
        <v>7.2441374697719746E-2</v>
      </c>
      <c r="R148" s="123">
        <v>2.2484196889513638E-2</v>
      </c>
      <c r="S148" s="123">
        <v>5.4952903910569791E-2</v>
      </c>
      <c r="T148" s="123">
        <v>4.3784198492903832E-2</v>
      </c>
      <c r="U148" s="123">
        <v>6.8222348453771633E-2</v>
      </c>
      <c r="V148" s="123">
        <v>6.6652430427484075E-2</v>
      </c>
      <c r="W148" s="123">
        <v>6.4948157282747443E-2</v>
      </c>
      <c r="DA148" s="130" t="s">
        <v>4900</v>
      </c>
    </row>
    <row r="149" spans="1:105" ht="12" customHeight="1" x14ac:dyDescent="0.25">
      <c r="A149" s="97" t="s">
        <v>124</v>
      </c>
      <c r="B149" s="98"/>
      <c r="C149" s="99">
        <v>5.6378506524171295</v>
      </c>
      <c r="D149" s="99">
        <v>6.6810652328302975</v>
      </c>
      <c r="E149" s="99">
        <v>5.3077640805483659</v>
      </c>
      <c r="F149" s="99">
        <v>5.6260413981054249</v>
      </c>
      <c r="G149" s="99">
        <v>6.8364453699253422</v>
      </c>
      <c r="H149" s="99">
        <v>6.1374871050684918</v>
      </c>
      <c r="I149" s="99">
        <v>6.8578751055934255</v>
      </c>
      <c r="J149" s="99">
        <v>7.8818900182721059</v>
      </c>
      <c r="K149" s="99">
        <v>6.3261650153337179</v>
      </c>
      <c r="L149" s="99">
        <v>6.1247427661673921</v>
      </c>
      <c r="M149" s="99">
        <v>7.2175448277164227</v>
      </c>
      <c r="N149" s="99">
        <v>7.5932119682272763</v>
      </c>
      <c r="O149" s="99">
        <v>6.0990553804993377</v>
      </c>
      <c r="P149" s="99">
        <v>7.1598836160410491</v>
      </c>
      <c r="Q149" s="99">
        <v>8.7301597873093737</v>
      </c>
      <c r="R149" s="99">
        <v>5.9326906490330638</v>
      </c>
      <c r="S149" s="99">
        <v>5.6866324299745061</v>
      </c>
      <c r="T149" s="99">
        <v>5.1162201727989585</v>
      </c>
      <c r="U149" s="99">
        <v>6.0313136205229565</v>
      </c>
      <c r="V149" s="99">
        <v>5.6333363248687052</v>
      </c>
      <c r="W149" s="99">
        <v>5.0523649415186327</v>
      </c>
      <c r="DA149" s="63" t="s">
        <v>4901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1.964238444234939</v>
      </c>
      <c r="F150" s="99">
        <v>2.0766513616779787</v>
      </c>
      <c r="G150" s="99">
        <v>2.5385891700683936</v>
      </c>
      <c r="H150" s="99">
        <v>1.8885914219933528</v>
      </c>
      <c r="I150" s="99">
        <v>2.2304119791987085</v>
      </c>
      <c r="J150" s="99">
        <v>2.7968043081823168</v>
      </c>
      <c r="K150" s="99">
        <v>0</v>
      </c>
      <c r="L150" s="99">
        <v>0</v>
      </c>
      <c r="M150" s="99">
        <v>0</v>
      </c>
      <c r="N150" s="99">
        <v>2.5928688369049895</v>
      </c>
      <c r="O150" s="99">
        <v>1.7689456600797591</v>
      </c>
      <c r="P150" s="99">
        <v>2.1248177383433378</v>
      </c>
      <c r="Q150" s="99">
        <v>2.0384551472485763</v>
      </c>
      <c r="R150" s="99">
        <v>0</v>
      </c>
      <c r="S150" s="99">
        <v>0</v>
      </c>
      <c r="T150" s="99">
        <v>1.4685464429741939</v>
      </c>
      <c r="U150" s="99">
        <v>1.7660316826494906</v>
      </c>
      <c r="V150" s="99">
        <v>1.6894718460465163</v>
      </c>
      <c r="W150" s="99">
        <v>1.6250486079999573</v>
      </c>
      <c r="DA150" s="63" t="s">
        <v>4902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1.964238444234939</v>
      </c>
      <c r="F151" s="102">
        <v>2.0766513616779787</v>
      </c>
      <c r="G151" s="102">
        <v>2.5385891700683936</v>
      </c>
      <c r="H151" s="102">
        <v>1.8885914219933528</v>
      </c>
      <c r="I151" s="102">
        <v>2.2304119791987085</v>
      </c>
      <c r="J151" s="102">
        <v>2.7968043081823168</v>
      </c>
      <c r="K151" s="102">
        <v>0</v>
      </c>
      <c r="L151" s="102">
        <v>0</v>
      </c>
      <c r="M151" s="102">
        <v>0</v>
      </c>
      <c r="N151" s="102">
        <v>2.5928688369049895</v>
      </c>
      <c r="O151" s="102">
        <v>1.7689456600797591</v>
      </c>
      <c r="P151" s="102">
        <v>2.1248177383433378</v>
      </c>
      <c r="Q151" s="102">
        <v>2.0384551472485763</v>
      </c>
      <c r="R151" s="102">
        <v>0</v>
      </c>
      <c r="S151" s="102">
        <v>0</v>
      </c>
      <c r="T151" s="102">
        <v>1.4685464429741939</v>
      </c>
      <c r="U151" s="102">
        <v>1.7660316826494906</v>
      </c>
      <c r="V151" s="102">
        <v>1.6894718460465163</v>
      </c>
      <c r="W151" s="102">
        <v>1.6250486079999573</v>
      </c>
      <c r="DA151" s="131" t="s">
        <v>4903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4904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4905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4906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4907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4908</v>
      </c>
    </row>
    <row r="157" spans="1:105" ht="12" customHeight="1" x14ac:dyDescent="0.25">
      <c r="A157" s="121" t="s">
        <v>54</v>
      </c>
      <c r="B157" s="122"/>
      <c r="C157" s="123">
        <v>5.5278507736784529E-3</v>
      </c>
      <c r="D157" s="123">
        <v>4.9673975035254593E-3</v>
      </c>
      <c r="E157" s="123">
        <v>4.4515915701415073E-3</v>
      </c>
      <c r="F157" s="123">
        <v>6.5855664518079757E-3</v>
      </c>
      <c r="G157" s="123">
        <v>6.1429093862542389E-3</v>
      </c>
      <c r="H157" s="123">
        <v>5.5888085701816838E-3</v>
      </c>
      <c r="I157" s="123">
        <v>3.5495631793577976E-3</v>
      </c>
      <c r="J157" s="123">
        <v>2.8681358081143068E-3</v>
      </c>
      <c r="K157" s="123">
        <v>4.0153343747862313E-3</v>
      </c>
      <c r="L157" s="123">
        <v>2.4627767750229723E-3</v>
      </c>
      <c r="M157" s="123">
        <v>1.0102903302558865E-3</v>
      </c>
      <c r="N157" s="123">
        <v>1.1114609452280895E-3</v>
      </c>
      <c r="O157" s="123">
        <v>2.6627550422907986E-3</v>
      </c>
      <c r="P157" s="123">
        <v>5.0042768387951421E-3</v>
      </c>
      <c r="Q157" s="123">
        <v>8.913690422304079E-3</v>
      </c>
      <c r="R157" s="123">
        <v>5.6044112908769034E-3</v>
      </c>
      <c r="S157" s="123">
        <v>3.3359263205819589E-3</v>
      </c>
      <c r="T157" s="123">
        <v>1.4178503497442897E-3</v>
      </c>
      <c r="U157" s="123">
        <v>2.4234114835159884E-3</v>
      </c>
      <c r="V157" s="123">
        <v>3.4194131707579287E-3</v>
      </c>
      <c r="W157" s="123">
        <v>5.492514087316748E-3</v>
      </c>
      <c r="DA157" s="130" t="s">
        <v>4909</v>
      </c>
    </row>
    <row r="158" spans="1:105" ht="12" customHeight="1" x14ac:dyDescent="0.25">
      <c r="A158" s="97" t="s">
        <v>50</v>
      </c>
      <c r="B158" s="98"/>
      <c r="C158" s="99">
        <v>1.0305253927172682</v>
      </c>
      <c r="D158" s="99">
        <v>1.1902115460191351</v>
      </c>
      <c r="E158" s="99">
        <v>0.98244690478427366</v>
      </c>
      <c r="F158" s="99">
        <v>1.1335617331022294</v>
      </c>
      <c r="G158" s="99">
        <v>1.003109180459925</v>
      </c>
      <c r="H158" s="99">
        <v>1.1022850133804492</v>
      </c>
      <c r="I158" s="99">
        <v>1.010533332831016</v>
      </c>
      <c r="J158" s="99">
        <v>1.1403707973062485</v>
      </c>
      <c r="K158" s="99">
        <v>1.4879432554914369</v>
      </c>
      <c r="L158" s="99">
        <v>1.416404492735087</v>
      </c>
      <c r="M158" s="99">
        <v>1.4470725163698481</v>
      </c>
      <c r="N158" s="99">
        <v>1.3067075846064904</v>
      </c>
      <c r="O158" s="99">
        <v>1.1366413690525323</v>
      </c>
      <c r="P158" s="99">
        <v>1.4487778613140412</v>
      </c>
      <c r="Q158" s="99">
        <v>1.9714536445444535</v>
      </c>
      <c r="R158" s="99">
        <v>1.6733592238497197</v>
      </c>
      <c r="S158" s="99">
        <v>1.5080142719725498</v>
      </c>
      <c r="T158" s="99">
        <v>1.3594526384641967</v>
      </c>
      <c r="U158" s="99">
        <v>1.6452540561590046</v>
      </c>
      <c r="V158" s="99">
        <v>1.5577773648899942</v>
      </c>
      <c r="W158" s="99">
        <v>1.3862311457965211</v>
      </c>
      <c r="DA158" s="63" t="s">
        <v>4910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4911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2.7872532607213459E-2</v>
      </c>
      <c r="D161" s="118">
        <f t="shared" si="54"/>
        <v>6.9119381888801595E-2</v>
      </c>
      <c r="E161" s="118">
        <f t="shared" si="54"/>
        <v>0.11068150902463668</v>
      </c>
      <c r="F161" s="118">
        <f t="shared" si="54"/>
        <v>0.22335257416593005</v>
      </c>
      <c r="G161" s="118">
        <f t="shared" si="54"/>
        <v>0.34744959673457759</v>
      </c>
      <c r="H161" s="118">
        <f t="shared" si="54"/>
        <v>0.21395284935382219</v>
      </c>
      <c r="I161" s="118">
        <f t="shared" si="54"/>
        <v>0.13357108175037793</v>
      </c>
      <c r="J161" s="118">
        <f t="shared" si="54"/>
        <v>3.4894398003501595E-2</v>
      </c>
      <c r="K161" s="118">
        <f t="shared" si="54"/>
        <v>8.9414772082420671E-2</v>
      </c>
      <c r="L161" s="118">
        <f t="shared" si="54"/>
        <v>7.332558747514413E-2</v>
      </c>
      <c r="M161" s="118">
        <f t="shared" si="54"/>
        <v>3.1580647563958571E-2</v>
      </c>
      <c r="N161" s="118">
        <f t="shared" si="54"/>
        <v>0.11664798108355733</v>
      </c>
      <c r="O161" s="118">
        <f t="shared" si="54"/>
        <v>0.11117541563352074</v>
      </c>
      <c r="P161" s="118">
        <f t="shared" si="54"/>
        <v>8.9635447882505118E-2</v>
      </c>
      <c r="Q161" s="118">
        <f t="shared" si="54"/>
        <v>8.193213706003187E-2</v>
      </c>
      <c r="R161" s="118">
        <f t="shared" ref="R161:V161" si="55">R162+R164+R166+R175</f>
        <v>2.8118348387687387E-2</v>
      </c>
      <c r="S161" s="118">
        <f t="shared" si="55"/>
        <v>5.8509488379326811E-2</v>
      </c>
      <c r="T161" s="118">
        <f t="shared" si="55"/>
        <v>4.5237947775089181E-2</v>
      </c>
      <c r="U161" s="118">
        <f t="shared" si="55"/>
        <v>7.083778772387235E-2</v>
      </c>
      <c r="V161" s="118">
        <f t="shared" si="55"/>
        <v>7.0456618108030167E-2</v>
      </c>
      <c r="W161" s="118">
        <f t="shared" ref="W161" si="56">W162+W164+W166+W175</f>
        <v>7.0782196359112107E-2</v>
      </c>
      <c r="DA161" s="129" t="s">
        <v>4912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4913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4914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4915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4916</v>
      </c>
    </row>
    <row r="166" spans="1:105" ht="12" customHeight="1" x14ac:dyDescent="0.25">
      <c r="A166" s="121" t="s">
        <v>55</v>
      </c>
      <c r="B166" s="122"/>
      <c r="C166" s="123">
        <v>2.2282267767612652E-2</v>
      </c>
      <c r="D166" s="123">
        <v>6.4080034636149932E-2</v>
      </c>
      <c r="E166" s="123">
        <v>0.10628114085671871</v>
      </c>
      <c r="F166" s="123">
        <v>0.21699318155385583</v>
      </c>
      <c r="G166" s="123">
        <v>0.34325248719290424</v>
      </c>
      <c r="H166" s="123">
        <v>0.20849213095774072</v>
      </c>
      <c r="I166" s="123">
        <v>0.13003341911137561</v>
      </c>
      <c r="J166" s="123">
        <v>3.1975048762397595E-2</v>
      </c>
      <c r="K166" s="123">
        <v>8.5315160444610738E-2</v>
      </c>
      <c r="L166" s="123">
        <v>7.0820723047779671E-2</v>
      </c>
      <c r="M166" s="123">
        <v>3.0631374068570319E-2</v>
      </c>
      <c r="N166" s="123">
        <v>0.11532984969357095</v>
      </c>
      <c r="O166" s="123">
        <v>0.10856564668574972</v>
      </c>
      <c r="P166" s="123">
        <v>8.4764436821410841E-2</v>
      </c>
      <c r="Q166" s="123">
        <v>7.3099639314389273E-2</v>
      </c>
      <c r="R166" s="123">
        <v>2.2503458585580224E-2</v>
      </c>
      <c r="S166" s="123">
        <v>5.5267004780865152E-2</v>
      </c>
      <c r="T166" s="123">
        <v>4.3799699687845264E-2</v>
      </c>
      <c r="U166" s="123">
        <v>6.8449900849911524E-2</v>
      </c>
      <c r="V166" s="123">
        <v>6.703805431475536E-2</v>
      </c>
      <c r="W166" s="123">
        <v>6.5268243764965483E-2</v>
      </c>
      <c r="DA166" s="130" t="s">
        <v>4917</v>
      </c>
    </row>
    <row r="167" spans="1:105" ht="12" customHeight="1" x14ac:dyDescent="0.25">
      <c r="A167" s="97" t="s">
        <v>124</v>
      </c>
      <c r="B167" s="98"/>
      <c r="C167" s="99">
        <v>5.6378506524171303</v>
      </c>
      <c r="D167" s="99">
        <v>6.6810652328302984</v>
      </c>
      <c r="E167" s="99">
        <v>5.3077640805483659</v>
      </c>
      <c r="F167" s="99">
        <v>5.6260413981054258</v>
      </c>
      <c r="G167" s="99">
        <v>6.8364453699253431</v>
      </c>
      <c r="H167" s="99">
        <v>6.1374871050684918</v>
      </c>
      <c r="I167" s="99">
        <v>6.8578751055934264</v>
      </c>
      <c r="J167" s="99">
        <v>7.8818900182721077</v>
      </c>
      <c r="K167" s="99">
        <v>6.326165015333717</v>
      </c>
      <c r="L167" s="99">
        <v>6.124742766167393</v>
      </c>
      <c r="M167" s="99">
        <v>7.2175448277164227</v>
      </c>
      <c r="N167" s="99">
        <v>7.5932119682272772</v>
      </c>
      <c r="O167" s="99">
        <v>6.0990553804993377</v>
      </c>
      <c r="P167" s="99">
        <v>7.1598836160410491</v>
      </c>
      <c r="Q167" s="99">
        <v>8.7301597873093701</v>
      </c>
      <c r="R167" s="99">
        <v>5.9326906490330638</v>
      </c>
      <c r="S167" s="99">
        <v>5.6866324299745061</v>
      </c>
      <c r="T167" s="99">
        <v>5.1162201727989576</v>
      </c>
      <c r="U167" s="99">
        <v>6.0313136205229565</v>
      </c>
      <c r="V167" s="99">
        <v>5.6333363248687069</v>
      </c>
      <c r="W167" s="99">
        <v>5.0523649415186327</v>
      </c>
      <c r="DA167" s="63" t="s">
        <v>4918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2.2304119791987085</v>
      </c>
      <c r="J168" s="99">
        <v>2.7968043081823168</v>
      </c>
      <c r="K168" s="99">
        <v>0</v>
      </c>
      <c r="L168" s="99">
        <v>0</v>
      </c>
      <c r="M168" s="99">
        <v>2.5108986637174273</v>
      </c>
      <c r="N168" s="99">
        <v>2.5928688369049895</v>
      </c>
      <c r="O168" s="99">
        <v>1.7689456600797591</v>
      </c>
      <c r="P168" s="99">
        <v>2.1248177383433378</v>
      </c>
      <c r="Q168" s="99">
        <v>2.0384551472485763</v>
      </c>
      <c r="R168" s="99">
        <v>0</v>
      </c>
      <c r="S168" s="99">
        <v>0</v>
      </c>
      <c r="T168" s="99">
        <v>1.4685464429741939</v>
      </c>
      <c r="U168" s="99">
        <v>1.7660316826494906</v>
      </c>
      <c r="V168" s="99">
        <v>1.6894718460465161</v>
      </c>
      <c r="W168" s="99">
        <v>1.6250486079999573</v>
      </c>
      <c r="DA168" s="63" t="s">
        <v>4919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2.2304119791987085</v>
      </c>
      <c r="J169" s="102">
        <v>2.7968043081823168</v>
      </c>
      <c r="K169" s="102">
        <v>0</v>
      </c>
      <c r="L169" s="102">
        <v>0</v>
      </c>
      <c r="M169" s="102">
        <v>2.5108986637174273</v>
      </c>
      <c r="N169" s="102">
        <v>2.5928688369049895</v>
      </c>
      <c r="O169" s="102">
        <v>1.7689456600797591</v>
      </c>
      <c r="P169" s="102">
        <v>2.1248177383433378</v>
      </c>
      <c r="Q169" s="102">
        <v>2.0384551472485763</v>
      </c>
      <c r="R169" s="102">
        <v>0</v>
      </c>
      <c r="S169" s="102">
        <v>0</v>
      </c>
      <c r="T169" s="102">
        <v>1.4685464429741939</v>
      </c>
      <c r="U169" s="102">
        <v>1.7660316826494906</v>
      </c>
      <c r="V169" s="102">
        <v>1.6894718460465161</v>
      </c>
      <c r="W169" s="102">
        <v>1.6250486079999573</v>
      </c>
      <c r="DA169" s="131" t="s">
        <v>4920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4921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4922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4923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4924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4925</v>
      </c>
    </row>
    <row r="175" spans="1:105" ht="12" customHeight="1" x14ac:dyDescent="0.25">
      <c r="A175" s="121" t="s">
        <v>54</v>
      </c>
      <c r="B175" s="122"/>
      <c r="C175" s="123">
        <v>5.5902648396008048E-3</v>
      </c>
      <c r="D175" s="123">
        <v>5.0393472526516561E-3</v>
      </c>
      <c r="E175" s="123">
        <v>4.4003681679179694E-3</v>
      </c>
      <c r="F175" s="123">
        <v>6.3593926120742179E-3</v>
      </c>
      <c r="G175" s="123">
        <v>4.1971095416733278E-3</v>
      </c>
      <c r="H175" s="123">
        <v>5.4607183960814903E-3</v>
      </c>
      <c r="I175" s="123">
        <v>3.537662639002332E-3</v>
      </c>
      <c r="J175" s="123">
        <v>2.919349241103996E-3</v>
      </c>
      <c r="K175" s="123">
        <v>4.0996116378099329E-3</v>
      </c>
      <c r="L175" s="123">
        <v>2.5048644273644579E-3</v>
      </c>
      <c r="M175" s="123">
        <v>9.4927349538824989E-4</v>
      </c>
      <c r="N175" s="123">
        <v>1.3181313899863724E-3</v>
      </c>
      <c r="O175" s="123">
        <v>2.6097689477710064E-3</v>
      </c>
      <c r="P175" s="123">
        <v>4.8710110610942787E-3</v>
      </c>
      <c r="Q175" s="123">
        <v>8.8324977456425979E-3</v>
      </c>
      <c r="R175" s="123">
        <v>5.6148898021071642E-3</v>
      </c>
      <c r="S175" s="123">
        <v>3.2424835984616617E-3</v>
      </c>
      <c r="T175" s="123">
        <v>1.438248087243917E-3</v>
      </c>
      <c r="U175" s="123">
        <v>2.38788687396082E-3</v>
      </c>
      <c r="V175" s="123">
        <v>3.4185637932748008E-3</v>
      </c>
      <c r="W175" s="123">
        <v>5.5139525941466207E-3</v>
      </c>
      <c r="DA175" s="130" t="s">
        <v>4926</v>
      </c>
    </row>
    <row r="176" spans="1:105" ht="12" customHeight="1" x14ac:dyDescent="0.25">
      <c r="A176" s="97" t="s">
        <v>50</v>
      </c>
      <c r="B176" s="98"/>
      <c r="C176" s="99">
        <v>1.0305253927172684</v>
      </c>
      <c r="D176" s="99">
        <v>1.1902115460191351</v>
      </c>
      <c r="E176" s="99">
        <v>0.98244690478427366</v>
      </c>
      <c r="F176" s="99">
        <v>1.1335617331022294</v>
      </c>
      <c r="G176" s="99">
        <v>1.0031091804599253</v>
      </c>
      <c r="H176" s="99">
        <v>1.1022850133804494</v>
      </c>
      <c r="I176" s="99">
        <v>1.010533332831016</v>
      </c>
      <c r="J176" s="99">
        <v>1.1403707973062485</v>
      </c>
      <c r="K176" s="99">
        <v>1.4879432554914369</v>
      </c>
      <c r="L176" s="99">
        <v>1.4164044927350872</v>
      </c>
      <c r="M176" s="99">
        <v>1.4470725163698481</v>
      </c>
      <c r="N176" s="99">
        <v>1.3067075846064904</v>
      </c>
      <c r="O176" s="99">
        <v>1.1366413690525323</v>
      </c>
      <c r="P176" s="99">
        <v>1.4487778613140412</v>
      </c>
      <c r="Q176" s="99">
        <v>1.9714536445444535</v>
      </c>
      <c r="R176" s="99">
        <v>1.6733592238497197</v>
      </c>
      <c r="S176" s="99">
        <v>1.5080142719725496</v>
      </c>
      <c r="T176" s="99">
        <v>1.3594526384641967</v>
      </c>
      <c r="U176" s="99">
        <v>1.6452540561590052</v>
      </c>
      <c r="V176" s="99">
        <v>1.5577773648899944</v>
      </c>
      <c r="W176" s="99">
        <v>1.3862311457965206</v>
      </c>
      <c r="DA176" s="63" t="s">
        <v>4927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4929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161757</v>
      </c>
      <c r="C5" s="120">
        <v>148409</v>
      </c>
      <c r="D5" s="120">
        <v>128242</v>
      </c>
      <c r="E5" s="120">
        <v>108936</v>
      </c>
      <c r="F5" s="120">
        <v>94683</v>
      </c>
      <c r="G5" s="120">
        <v>78425</v>
      </c>
      <c r="H5" s="120">
        <v>69438</v>
      </c>
      <c r="I5" s="120">
        <v>60755</v>
      </c>
      <c r="J5" s="120">
        <v>54903</v>
      </c>
      <c r="K5" s="120">
        <v>45512</v>
      </c>
      <c r="L5" s="120">
        <v>39549</v>
      </c>
      <c r="M5" s="120">
        <v>32707</v>
      </c>
      <c r="N5" s="120">
        <v>29607</v>
      </c>
      <c r="O5" s="120">
        <v>24859</v>
      </c>
      <c r="P5" s="120">
        <v>21731</v>
      </c>
      <c r="Q5" s="120">
        <v>18284</v>
      </c>
      <c r="R5" s="120">
        <v>16674</v>
      </c>
      <c r="S5" s="120">
        <v>16088</v>
      </c>
      <c r="T5" s="120">
        <v>15090</v>
      </c>
      <c r="U5" s="120">
        <v>13501</v>
      </c>
      <c r="V5" s="120">
        <v>10401</v>
      </c>
      <c r="W5" s="120">
        <v>8002</v>
      </c>
      <c r="DA5" s="129" t="s">
        <v>335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51</v>
      </c>
      <c r="B7" s="52">
        <v>161757</v>
      </c>
      <c r="C7" s="52">
        <v>148409</v>
      </c>
      <c r="D7" s="52">
        <v>128242</v>
      </c>
      <c r="E7" s="52">
        <v>108936</v>
      </c>
      <c r="F7" s="52">
        <v>94683</v>
      </c>
      <c r="G7" s="52">
        <v>78425</v>
      </c>
      <c r="H7" s="52">
        <v>69438</v>
      </c>
      <c r="I7" s="52">
        <v>60755</v>
      </c>
      <c r="J7" s="52">
        <v>54903</v>
      </c>
      <c r="K7" s="52">
        <v>45512</v>
      </c>
      <c r="L7" s="52">
        <v>39549</v>
      </c>
      <c r="M7" s="52">
        <v>32707</v>
      </c>
      <c r="N7" s="52">
        <v>29607</v>
      </c>
      <c r="O7" s="52">
        <v>24859</v>
      </c>
      <c r="P7" s="52">
        <v>21731</v>
      </c>
      <c r="Q7" s="52">
        <v>18284</v>
      </c>
      <c r="R7" s="52">
        <v>16674</v>
      </c>
      <c r="S7" s="52">
        <v>16088</v>
      </c>
      <c r="T7" s="52">
        <v>15090</v>
      </c>
      <c r="U7" s="52">
        <v>13501</v>
      </c>
      <c r="V7" s="52">
        <v>10401</v>
      </c>
      <c r="W7" s="52">
        <v>8002</v>
      </c>
      <c r="DA7" s="63" t="s">
        <v>1058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1076</v>
      </c>
      <c r="C9" s="52">
        <v>1217</v>
      </c>
      <c r="D9" s="52">
        <v>1258</v>
      </c>
      <c r="E9" s="52">
        <v>1125</v>
      </c>
      <c r="F9" s="52">
        <v>969</v>
      </c>
      <c r="G9" s="52">
        <v>798</v>
      </c>
      <c r="H9" s="52">
        <v>612</v>
      </c>
      <c r="I9" s="52">
        <v>488</v>
      </c>
      <c r="J9" s="52">
        <v>386</v>
      </c>
      <c r="K9" s="52">
        <v>246</v>
      </c>
      <c r="L9" s="52">
        <v>216</v>
      </c>
      <c r="M9" s="52">
        <v>314</v>
      </c>
      <c r="N9" s="52">
        <v>496</v>
      </c>
      <c r="O9" s="52">
        <v>745</v>
      </c>
      <c r="P9" s="52">
        <v>941</v>
      </c>
      <c r="Q9" s="52">
        <v>970</v>
      </c>
      <c r="R9" s="52">
        <v>925</v>
      </c>
      <c r="S9" s="52">
        <v>843</v>
      </c>
      <c r="T9" s="52">
        <v>710</v>
      </c>
      <c r="U9" s="52">
        <v>538</v>
      </c>
      <c r="V9" s="52">
        <v>349</v>
      </c>
      <c r="W9" s="52">
        <v>171</v>
      </c>
      <c r="DA9" s="63" t="s">
        <v>1059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143</v>
      </c>
      <c r="B11" s="52">
        <v>19161</v>
      </c>
      <c r="C11" s="52">
        <v>18803</v>
      </c>
      <c r="D11" s="52">
        <v>17929</v>
      </c>
      <c r="E11" s="52">
        <v>16903</v>
      </c>
      <c r="F11" s="52">
        <v>16330</v>
      </c>
      <c r="G11" s="52">
        <v>15041</v>
      </c>
      <c r="H11" s="52">
        <v>14867</v>
      </c>
      <c r="I11" s="52">
        <v>14473</v>
      </c>
      <c r="J11" s="52">
        <v>14461</v>
      </c>
      <c r="K11" s="52">
        <v>13184</v>
      </c>
      <c r="L11" s="52">
        <v>12039</v>
      </c>
      <c r="M11" s="52">
        <v>9951</v>
      </c>
      <c r="N11" s="52">
        <v>8223</v>
      </c>
      <c r="O11" s="52">
        <v>7534</v>
      </c>
      <c r="P11" s="52">
        <v>7010</v>
      </c>
      <c r="Q11" s="52">
        <v>6066</v>
      </c>
      <c r="R11" s="52">
        <v>4732</v>
      </c>
      <c r="S11" s="52">
        <v>3979</v>
      </c>
      <c r="T11" s="52">
        <v>3483</v>
      </c>
      <c r="U11" s="52">
        <v>3331</v>
      </c>
      <c r="V11" s="52">
        <v>3184</v>
      </c>
      <c r="W11" s="52">
        <v>2622</v>
      </c>
      <c r="DA11" s="63" t="s">
        <v>1060</v>
      </c>
    </row>
    <row r="12" spans="1:105" ht="12" customHeight="1" x14ac:dyDescent="0.25">
      <c r="A12" s="97" t="s">
        <v>124</v>
      </c>
      <c r="B12" s="52">
        <v>4804</v>
      </c>
      <c r="C12" s="52">
        <v>4090</v>
      </c>
      <c r="D12" s="52">
        <v>3369</v>
      </c>
      <c r="E12" s="52">
        <v>2700</v>
      </c>
      <c r="F12" s="52">
        <v>2295</v>
      </c>
      <c r="G12" s="52">
        <v>1929</v>
      </c>
      <c r="H12" s="52">
        <v>1675</v>
      </c>
      <c r="I12" s="52">
        <v>1405</v>
      </c>
      <c r="J12" s="52">
        <v>1287</v>
      </c>
      <c r="K12" s="52">
        <v>890</v>
      </c>
      <c r="L12" s="52">
        <v>635</v>
      </c>
      <c r="M12" s="52">
        <v>459</v>
      </c>
      <c r="N12" s="52">
        <v>349</v>
      </c>
      <c r="O12" s="52">
        <v>226</v>
      </c>
      <c r="P12" s="52">
        <v>197</v>
      </c>
      <c r="Q12" s="52">
        <v>167</v>
      </c>
      <c r="R12" s="52">
        <v>162</v>
      </c>
      <c r="S12" s="52">
        <v>163</v>
      </c>
      <c r="T12" s="52">
        <v>150</v>
      </c>
      <c r="U12" s="52">
        <v>126</v>
      </c>
      <c r="V12" s="52">
        <v>80</v>
      </c>
      <c r="W12" s="52">
        <v>55</v>
      </c>
      <c r="DA12" s="63" t="s">
        <v>1061</v>
      </c>
    </row>
    <row r="13" spans="1:105" ht="12" customHeight="1" x14ac:dyDescent="0.25">
      <c r="A13" s="97" t="s">
        <v>123</v>
      </c>
      <c r="B13" s="52">
        <v>15</v>
      </c>
      <c r="C13" s="52">
        <v>13</v>
      </c>
      <c r="D13" s="52">
        <v>10</v>
      </c>
      <c r="E13" s="52">
        <v>8</v>
      </c>
      <c r="F13" s="52">
        <v>8</v>
      </c>
      <c r="G13" s="52">
        <v>8</v>
      </c>
      <c r="H13" s="52">
        <v>9</v>
      </c>
      <c r="I13" s="52">
        <v>8</v>
      </c>
      <c r="J13" s="52">
        <v>8</v>
      </c>
      <c r="K13" s="52">
        <v>8</v>
      </c>
      <c r="L13" s="52">
        <v>6</v>
      </c>
      <c r="M13" s="52">
        <v>5</v>
      </c>
      <c r="N13" s="52">
        <v>3</v>
      </c>
      <c r="O13" s="52">
        <v>1</v>
      </c>
      <c r="P13" s="52">
        <v>1</v>
      </c>
      <c r="Q13" s="52">
        <v>1</v>
      </c>
      <c r="R13" s="52">
        <v>1</v>
      </c>
      <c r="S13" s="52">
        <v>1</v>
      </c>
      <c r="T13" s="52">
        <v>1</v>
      </c>
      <c r="U13" s="52">
        <v>0</v>
      </c>
      <c r="V13" s="52">
        <v>0</v>
      </c>
      <c r="W13" s="52">
        <v>0</v>
      </c>
      <c r="DA13" s="63" t="s">
        <v>1062</v>
      </c>
    </row>
    <row r="14" spans="1:105" ht="12" customHeight="1" x14ac:dyDescent="0.25">
      <c r="A14" s="97" t="s">
        <v>122</v>
      </c>
      <c r="B14" s="52">
        <v>103599</v>
      </c>
      <c r="C14" s="52">
        <v>94215</v>
      </c>
      <c r="D14" s="52">
        <v>80274</v>
      </c>
      <c r="E14" s="52">
        <v>66670</v>
      </c>
      <c r="F14" s="52">
        <v>55182</v>
      </c>
      <c r="G14" s="52">
        <v>41925</v>
      </c>
      <c r="H14" s="52">
        <v>32419</v>
      </c>
      <c r="I14" s="52">
        <v>26257</v>
      </c>
      <c r="J14" s="52">
        <v>22292</v>
      </c>
      <c r="K14" s="52">
        <v>17321</v>
      </c>
      <c r="L14" s="52">
        <v>14794</v>
      </c>
      <c r="M14" s="52">
        <v>12161</v>
      </c>
      <c r="N14" s="52">
        <v>11251</v>
      </c>
      <c r="O14" s="52">
        <v>8962</v>
      </c>
      <c r="P14" s="52">
        <v>7563</v>
      </c>
      <c r="Q14" s="52">
        <v>6225</v>
      </c>
      <c r="R14" s="52">
        <v>6082</v>
      </c>
      <c r="S14" s="52">
        <v>6090</v>
      </c>
      <c r="T14" s="52">
        <v>5946</v>
      </c>
      <c r="U14" s="52">
        <v>5201</v>
      </c>
      <c r="V14" s="52">
        <v>3737</v>
      </c>
      <c r="W14" s="52">
        <v>2807</v>
      </c>
      <c r="DA14" s="63" t="s">
        <v>1063</v>
      </c>
    </row>
    <row r="15" spans="1:105" ht="12" customHeight="1" x14ac:dyDescent="0.25">
      <c r="A15" s="97" t="s">
        <v>121</v>
      </c>
      <c r="B15" s="52">
        <v>34178</v>
      </c>
      <c r="C15" s="52">
        <v>31288</v>
      </c>
      <c r="D15" s="52">
        <v>26660</v>
      </c>
      <c r="E15" s="52">
        <v>22655</v>
      </c>
      <c r="F15" s="52">
        <v>20868</v>
      </c>
      <c r="G15" s="52">
        <v>19522</v>
      </c>
      <c r="H15" s="52">
        <v>20468</v>
      </c>
      <c r="I15" s="52">
        <v>18612</v>
      </c>
      <c r="J15" s="52">
        <v>16855</v>
      </c>
      <c r="K15" s="52">
        <v>14109</v>
      </c>
      <c r="L15" s="52">
        <v>12075</v>
      </c>
      <c r="M15" s="52">
        <v>10131</v>
      </c>
      <c r="N15" s="52">
        <v>9781</v>
      </c>
      <c r="O15" s="52">
        <v>8136</v>
      </c>
      <c r="P15" s="52">
        <v>6960</v>
      </c>
      <c r="Q15" s="52">
        <v>5825</v>
      </c>
      <c r="R15" s="52">
        <v>5697</v>
      </c>
      <c r="S15" s="52">
        <v>5855</v>
      </c>
      <c r="T15" s="52">
        <v>5510</v>
      </c>
      <c r="U15" s="52">
        <v>4843</v>
      </c>
      <c r="V15" s="52">
        <v>3400</v>
      </c>
      <c r="W15" s="52">
        <v>2518</v>
      </c>
      <c r="DA15" s="63" t="s">
        <v>1064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DA16" s="134"/>
    </row>
    <row r="17" spans="1:105" ht="12" customHeight="1" x14ac:dyDescent="0.25">
      <c r="A17" s="97" t="s">
        <v>51</v>
      </c>
      <c r="B17" s="52">
        <v>6890</v>
      </c>
      <c r="C17" s="52">
        <v>6330</v>
      </c>
      <c r="D17" s="52">
        <v>5494</v>
      </c>
      <c r="E17" s="52">
        <v>4697</v>
      </c>
      <c r="F17" s="52">
        <v>4112</v>
      </c>
      <c r="G17" s="52">
        <v>3425</v>
      </c>
      <c r="H17" s="52">
        <v>3038</v>
      </c>
      <c r="I17" s="52">
        <v>2657</v>
      </c>
      <c r="J17" s="52">
        <v>2397</v>
      </c>
      <c r="K17" s="52">
        <v>2033</v>
      </c>
      <c r="L17" s="52">
        <v>1841</v>
      </c>
      <c r="M17" s="52">
        <v>1667</v>
      </c>
      <c r="N17" s="52">
        <v>1449</v>
      </c>
      <c r="O17" s="52">
        <v>1150</v>
      </c>
      <c r="P17" s="52">
        <v>878</v>
      </c>
      <c r="Q17" s="52">
        <v>839</v>
      </c>
      <c r="R17" s="52">
        <v>863</v>
      </c>
      <c r="S17" s="52">
        <v>918</v>
      </c>
      <c r="T17" s="52">
        <v>897</v>
      </c>
      <c r="U17" s="52">
        <v>835</v>
      </c>
      <c r="V17" s="52">
        <v>768</v>
      </c>
      <c r="W17" s="52">
        <v>685</v>
      </c>
      <c r="DA17" s="63" t="s">
        <v>1065</v>
      </c>
    </row>
    <row r="18" spans="1:105" ht="12" customHeight="1" x14ac:dyDescent="0.25">
      <c r="A18" s="97" t="s">
        <v>50</v>
      </c>
      <c r="B18" s="52">
        <v>1010</v>
      </c>
      <c r="C18" s="52">
        <v>914</v>
      </c>
      <c r="D18" s="52">
        <v>777</v>
      </c>
      <c r="E18" s="52">
        <v>645</v>
      </c>
      <c r="F18" s="52">
        <v>550</v>
      </c>
      <c r="G18" s="52">
        <v>446</v>
      </c>
      <c r="H18" s="52">
        <v>368</v>
      </c>
      <c r="I18" s="52">
        <v>304</v>
      </c>
      <c r="J18" s="52">
        <v>274</v>
      </c>
      <c r="K18" s="52">
        <v>225</v>
      </c>
      <c r="L18" s="52">
        <v>179</v>
      </c>
      <c r="M18" s="52">
        <v>120</v>
      </c>
      <c r="N18" s="52">
        <v>65</v>
      </c>
      <c r="O18" s="52">
        <v>28</v>
      </c>
      <c r="P18" s="52">
        <v>30</v>
      </c>
      <c r="Q18" s="52">
        <v>38</v>
      </c>
      <c r="R18" s="52">
        <v>51</v>
      </c>
      <c r="S18" s="52">
        <v>49</v>
      </c>
      <c r="T18" s="52">
        <v>41</v>
      </c>
      <c r="U18" s="52">
        <v>29</v>
      </c>
      <c r="V18" s="52">
        <v>17</v>
      </c>
      <c r="W18" s="52">
        <v>16</v>
      </c>
      <c r="DA18" s="63" t="s">
        <v>1066</v>
      </c>
    </row>
    <row r="19" spans="1:105" ht="12" customHeight="1" x14ac:dyDescent="0.25">
      <c r="A19" s="109" t="s">
        <v>120</v>
      </c>
      <c r="B19" s="36">
        <v>153857</v>
      </c>
      <c r="C19" s="36">
        <v>141165</v>
      </c>
      <c r="D19" s="36">
        <v>121971</v>
      </c>
      <c r="E19" s="36">
        <v>103594</v>
      </c>
      <c r="F19" s="36">
        <v>90021</v>
      </c>
      <c r="G19" s="36">
        <v>74554</v>
      </c>
      <c r="H19" s="36">
        <v>66032</v>
      </c>
      <c r="I19" s="36">
        <v>57794</v>
      </c>
      <c r="J19" s="36">
        <v>52232</v>
      </c>
      <c r="K19" s="36">
        <v>43254</v>
      </c>
      <c r="L19" s="36">
        <v>37529</v>
      </c>
      <c r="M19" s="36">
        <v>30920</v>
      </c>
      <c r="N19" s="36">
        <v>28093</v>
      </c>
      <c r="O19" s="36">
        <v>23681</v>
      </c>
      <c r="P19" s="36">
        <v>20823</v>
      </c>
      <c r="Q19" s="36">
        <v>17407</v>
      </c>
      <c r="R19" s="36">
        <v>15760</v>
      </c>
      <c r="S19" s="36">
        <v>15121</v>
      </c>
      <c r="T19" s="36">
        <v>14152</v>
      </c>
      <c r="U19" s="36">
        <v>12637</v>
      </c>
      <c r="V19" s="36">
        <v>9616</v>
      </c>
      <c r="W19" s="36">
        <v>7301</v>
      </c>
      <c r="DA19" s="60" t="s">
        <v>1067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DA21" s="129" t="s">
        <v>1136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DA22" s="133"/>
    </row>
    <row r="23" spans="1:105" ht="12" customHeight="1" x14ac:dyDescent="0.25">
      <c r="A23" s="97" t="s">
        <v>51</v>
      </c>
      <c r="B23" s="52"/>
      <c r="C23" s="52">
        <v>13348</v>
      </c>
      <c r="D23" s="52">
        <v>20167</v>
      </c>
      <c r="E23" s="52">
        <v>19306</v>
      </c>
      <c r="F23" s="52">
        <v>14253</v>
      </c>
      <c r="G23" s="52">
        <v>16258</v>
      </c>
      <c r="H23" s="52">
        <v>8987</v>
      </c>
      <c r="I23" s="52">
        <v>8683</v>
      </c>
      <c r="J23" s="52">
        <v>5852</v>
      </c>
      <c r="K23" s="52">
        <v>9391</v>
      </c>
      <c r="L23" s="52">
        <v>10128</v>
      </c>
      <c r="M23" s="52">
        <v>12638</v>
      </c>
      <c r="N23" s="52">
        <v>12645</v>
      </c>
      <c r="O23" s="52">
        <v>10140</v>
      </c>
      <c r="P23" s="52">
        <v>3129</v>
      </c>
      <c r="Q23" s="52">
        <v>3447</v>
      </c>
      <c r="R23" s="52">
        <v>1610</v>
      </c>
      <c r="S23" s="52">
        <v>586</v>
      </c>
      <c r="T23" s="52">
        <v>998</v>
      </c>
      <c r="U23" s="52">
        <v>1589</v>
      </c>
      <c r="V23" s="52">
        <v>3102</v>
      </c>
      <c r="W23" s="52">
        <v>2399</v>
      </c>
      <c r="DA23" s="63" t="s">
        <v>1137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53</v>
      </c>
      <c r="B25" s="52"/>
      <c r="C25" s="52">
        <v>168</v>
      </c>
      <c r="D25" s="52">
        <v>169</v>
      </c>
      <c r="E25" s="52">
        <v>172</v>
      </c>
      <c r="F25" s="52">
        <v>182</v>
      </c>
      <c r="G25" s="52">
        <v>201</v>
      </c>
      <c r="H25" s="52">
        <v>220</v>
      </c>
      <c r="I25" s="52">
        <v>151</v>
      </c>
      <c r="J25" s="52">
        <v>125</v>
      </c>
      <c r="K25" s="52">
        <v>166</v>
      </c>
      <c r="L25" s="52">
        <v>90</v>
      </c>
      <c r="M25" s="52">
        <v>32</v>
      </c>
      <c r="N25" s="52">
        <v>30</v>
      </c>
      <c r="O25" s="52">
        <v>133</v>
      </c>
      <c r="P25" s="52">
        <v>10</v>
      </c>
      <c r="Q25" s="52">
        <v>27</v>
      </c>
      <c r="R25" s="52">
        <v>52</v>
      </c>
      <c r="S25" s="52">
        <v>93</v>
      </c>
      <c r="T25" s="52">
        <v>141</v>
      </c>
      <c r="U25" s="52">
        <v>186</v>
      </c>
      <c r="V25" s="52">
        <v>207</v>
      </c>
      <c r="W25" s="52">
        <v>190</v>
      </c>
      <c r="DA25" s="63" t="s">
        <v>1138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DA26" s="134"/>
    </row>
    <row r="27" spans="1:105" ht="12" customHeight="1" x14ac:dyDescent="0.25">
      <c r="A27" s="97" t="s">
        <v>143</v>
      </c>
      <c r="B27" s="52"/>
      <c r="C27" s="52">
        <v>1497</v>
      </c>
      <c r="D27" s="52">
        <v>1497</v>
      </c>
      <c r="E27" s="52">
        <v>1499</v>
      </c>
      <c r="F27" s="52">
        <v>1504</v>
      </c>
      <c r="G27" s="52">
        <v>1511</v>
      </c>
      <c r="H27" s="52">
        <v>1524</v>
      </c>
      <c r="I27" s="52">
        <v>1539</v>
      </c>
      <c r="J27" s="52">
        <v>1566</v>
      </c>
      <c r="K27" s="52">
        <v>2151</v>
      </c>
      <c r="L27" s="52">
        <v>2834</v>
      </c>
      <c r="M27" s="52">
        <v>4787</v>
      </c>
      <c r="N27" s="52">
        <v>4529</v>
      </c>
      <c r="O27" s="52">
        <v>2595</v>
      </c>
      <c r="P27" s="52">
        <v>1428</v>
      </c>
      <c r="Q27" s="52">
        <v>2053</v>
      </c>
      <c r="R27" s="52">
        <v>2374</v>
      </c>
      <c r="S27" s="52">
        <v>1356</v>
      </c>
      <c r="T27" s="52">
        <v>886</v>
      </c>
      <c r="U27" s="52">
        <v>342</v>
      </c>
      <c r="V27" s="52">
        <v>689</v>
      </c>
      <c r="W27" s="52">
        <v>1206</v>
      </c>
      <c r="DA27" s="63" t="s">
        <v>1139</v>
      </c>
    </row>
    <row r="28" spans="1:105" ht="12" customHeight="1" x14ac:dyDescent="0.25">
      <c r="A28" s="97" t="s">
        <v>124</v>
      </c>
      <c r="B28" s="52"/>
      <c r="C28" s="52">
        <v>751</v>
      </c>
      <c r="D28" s="52">
        <v>750</v>
      </c>
      <c r="E28" s="52">
        <v>752</v>
      </c>
      <c r="F28" s="52">
        <v>751</v>
      </c>
      <c r="G28" s="52">
        <v>758</v>
      </c>
      <c r="H28" s="52">
        <v>765</v>
      </c>
      <c r="I28" s="52">
        <v>335</v>
      </c>
      <c r="J28" s="52">
        <v>118</v>
      </c>
      <c r="K28" s="52">
        <v>397</v>
      </c>
      <c r="L28" s="52">
        <v>283</v>
      </c>
      <c r="M28" s="52">
        <v>190</v>
      </c>
      <c r="N28" s="52">
        <v>226</v>
      </c>
      <c r="O28" s="52">
        <v>192</v>
      </c>
      <c r="P28" s="52">
        <v>29</v>
      </c>
      <c r="Q28" s="52">
        <v>30</v>
      </c>
      <c r="R28" s="52">
        <v>5</v>
      </c>
      <c r="S28" s="52">
        <v>6</v>
      </c>
      <c r="T28" s="52">
        <v>29</v>
      </c>
      <c r="U28" s="52">
        <v>49</v>
      </c>
      <c r="V28" s="52">
        <v>59</v>
      </c>
      <c r="W28" s="52">
        <v>28</v>
      </c>
      <c r="DA28" s="63" t="s">
        <v>1140</v>
      </c>
    </row>
    <row r="29" spans="1:105" ht="12" customHeight="1" x14ac:dyDescent="0.25">
      <c r="A29" s="97" t="s">
        <v>123</v>
      </c>
      <c r="B29" s="52"/>
      <c r="C29" s="52">
        <v>2</v>
      </c>
      <c r="D29" s="52">
        <v>3</v>
      </c>
      <c r="E29" s="52">
        <v>2</v>
      </c>
      <c r="F29" s="52">
        <v>2</v>
      </c>
      <c r="G29" s="52">
        <v>3</v>
      </c>
      <c r="H29" s="52">
        <v>2</v>
      </c>
      <c r="I29" s="52">
        <v>1</v>
      </c>
      <c r="J29" s="52">
        <v>0</v>
      </c>
      <c r="K29" s="52">
        <v>0</v>
      </c>
      <c r="L29" s="52">
        <v>2</v>
      </c>
      <c r="M29" s="52">
        <v>1</v>
      </c>
      <c r="N29" s="52">
        <v>3</v>
      </c>
      <c r="O29" s="52">
        <v>2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1</v>
      </c>
      <c r="V29" s="52">
        <v>0</v>
      </c>
      <c r="W29" s="52">
        <v>0</v>
      </c>
      <c r="DA29" s="63" t="s">
        <v>1141</v>
      </c>
    </row>
    <row r="30" spans="1:105" ht="12" customHeight="1" x14ac:dyDescent="0.25">
      <c r="A30" s="97" t="s">
        <v>122</v>
      </c>
      <c r="B30" s="52"/>
      <c r="C30" s="52">
        <v>16187</v>
      </c>
      <c r="D30" s="52">
        <v>16201</v>
      </c>
      <c r="E30" s="52">
        <v>16284</v>
      </c>
      <c r="F30" s="52">
        <v>16476</v>
      </c>
      <c r="G30" s="52">
        <v>16810</v>
      </c>
      <c r="H30" s="52">
        <v>17335</v>
      </c>
      <c r="I30" s="52">
        <v>8397</v>
      </c>
      <c r="J30" s="52">
        <v>3965</v>
      </c>
      <c r="K30" s="52">
        <v>4971</v>
      </c>
      <c r="L30" s="52">
        <v>3933</v>
      </c>
      <c r="M30" s="52">
        <v>4476</v>
      </c>
      <c r="N30" s="52">
        <v>4830</v>
      </c>
      <c r="O30" s="52">
        <v>4189</v>
      </c>
      <c r="P30" s="52">
        <v>1399</v>
      </c>
      <c r="Q30" s="52">
        <v>1340</v>
      </c>
      <c r="R30" s="52">
        <v>255</v>
      </c>
      <c r="S30" s="52">
        <v>356</v>
      </c>
      <c r="T30" s="52">
        <v>1303</v>
      </c>
      <c r="U30" s="52">
        <v>1949</v>
      </c>
      <c r="V30" s="52">
        <v>2078</v>
      </c>
      <c r="W30" s="52">
        <v>1077</v>
      </c>
      <c r="DA30" s="63" t="s">
        <v>1142</v>
      </c>
    </row>
    <row r="31" spans="1:105" ht="12" customHeight="1" x14ac:dyDescent="0.25">
      <c r="A31" s="97" t="s">
        <v>121</v>
      </c>
      <c r="B31" s="52"/>
      <c r="C31" s="52">
        <v>5340</v>
      </c>
      <c r="D31" s="52">
        <v>5346</v>
      </c>
      <c r="E31" s="52">
        <v>5374</v>
      </c>
      <c r="F31" s="52">
        <v>5444</v>
      </c>
      <c r="G31" s="52">
        <v>5570</v>
      </c>
      <c r="H31" s="52">
        <v>5793</v>
      </c>
      <c r="I31" s="52">
        <v>2963</v>
      </c>
      <c r="J31" s="52">
        <v>1757</v>
      </c>
      <c r="K31" s="52">
        <v>2746</v>
      </c>
      <c r="L31" s="52">
        <v>3076</v>
      </c>
      <c r="M31" s="52">
        <v>3520</v>
      </c>
      <c r="N31" s="52">
        <v>4074</v>
      </c>
      <c r="O31" s="52">
        <v>3524</v>
      </c>
      <c r="P31" s="52">
        <v>1176</v>
      </c>
      <c r="Q31" s="52">
        <v>1135</v>
      </c>
      <c r="R31" s="52">
        <v>231</v>
      </c>
      <c r="S31" s="52">
        <v>311</v>
      </c>
      <c r="T31" s="52">
        <v>1195</v>
      </c>
      <c r="U31" s="52">
        <v>1804</v>
      </c>
      <c r="V31" s="52">
        <v>1980</v>
      </c>
      <c r="W31" s="52">
        <v>1001</v>
      </c>
      <c r="DA31" s="63" t="s">
        <v>1143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DA32" s="134"/>
    </row>
    <row r="33" spans="1:105" ht="12" customHeight="1" x14ac:dyDescent="0.25">
      <c r="A33" s="97" t="s">
        <v>51</v>
      </c>
      <c r="B33" s="52"/>
      <c r="C33" s="52">
        <v>1077</v>
      </c>
      <c r="D33" s="52">
        <v>1077</v>
      </c>
      <c r="E33" s="52">
        <v>1084</v>
      </c>
      <c r="F33" s="52">
        <v>1100</v>
      </c>
      <c r="G33" s="52">
        <v>1128</v>
      </c>
      <c r="H33" s="52">
        <v>1173</v>
      </c>
      <c r="I33" s="52">
        <v>600</v>
      </c>
      <c r="J33" s="52">
        <v>268</v>
      </c>
      <c r="K33" s="52">
        <v>417</v>
      </c>
      <c r="L33" s="52">
        <v>520</v>
      </c>
      <c r="M33" s="52">
        <v>550</v>
      </c>
      <c r="N33" s="52">
        <v>569</v>
      </c>
      <c r="O33" s="52">
        <v>578</v>
      </c>
      <c r="P33" s="52">
        <v>332</v>
      </c>
      <c r="Q33" s="52">
        <v>162</v>
      </c>
      <c r="R33" s="52">
        <v>68</v>
      </c>
      <c r="S33" s="52">
        <v>60</v>
      </c>
      <c r="T33" s="52">
        <v>172</v>
      </c>
      <c r="U33" s="52">
        <v>220</v>
      </c>
      <c r="V33" s="52">
        <v>285</v>
      </c>
      <c r="W33" s="52">
        <v>225</v>
      </c>
      <c r="DA33" s="63" t="s">
        <v>1144</v>
      </c>
    </row>
    <row r="34" spans="1:105" ht="12" customHeight="1" x14ac:dyDescent="0.25">
      <c r="A34" s="97" t="s">
        <v>50</v>
      </c>
      <c r="B34" s="52"/>
      <c r="C34" s="52">
        <v>158</v>
      </c>
      <c r="D34" s="52">
        <v>158</v>
      </c>
      <c r="E34" s="52">
        <v>158</v>
      </c>
      <c r="F34" s="52">
        <v>160</v>
      </c>
      <c r="G34" s="52">
        <v>164</v>
      </c>
      <c r="H34" s="52">
        <v>169</v>
      </c>
      <c r="I34" s="52">
        <v>81</v>
      </c>
      <c r="J34" s="52">
        <v>31</v>
      </c>
      <c r="K34" s="52">
        <v>53</v>
      </c>
      <c r="L34" s="52">
        <v>52</v>
      </c>
      <c r="M34" s="52">
        <v>63</v>
      </c>
      <c r="N34" s="52">
        <v>62</v>
      </c>
      <c r="O34" s="52">
        <v>48</v>
      </c>
      <c r="P34" s="52">
        <v>8</v>
      </c>
      <c r="Q34" s="52">
        <v>8</v>
      </c>
      <c r="R34" s="52">
        <v>7</v>
      </c>
      <c r="S34" s="52">
        <v>8</v>
      </c>
      <c r="T34" s="52">
        <v>10</v>
      </c>
      <c r="U34" s="52">
        <v>16</v>
      </c>
      <c r="V34" s="52">
        <v>19</v>
      </c>
      <c r="W34" s="52">
        <v>6</v>
      </c>
      <c r="DA34" s="63" t="s">
        <v>1145</v>
      </c>
    </row>
    <row r="35" spans="1:105" ht="12" customHeight="1" x14ac:dyDescent="0.25">
      <c r="A35" s="109" t="s">
        <v>120</v>
      </c>
      <c r="B35" s="36"/>
      <c r="C35" s="36">
        <v>24040</v>
      </c>
      <c r="D35" s="36">
        <v>24062</v>
      </c>
      <c r="E35" s="36">
        <v>24205</v>
      </c>
      <c r="F35" s="36">
        <v>24539</v>
      </c>
      <c r="G35" s="36">
        <v>25142</v>
      </c>
      <c r="H35" s="36">
        <v>26129</v>
      </c>
      <c r="I35" s="36">
        <v>13206</v>
      </c>
      <c r="J35" s="36">
        <v>5779</v>
      </c>
      <c r="K35" s="36">
        <v>10527</v>
      </c>
      <c r="L35" s="36">
        <v>9558</v>
      </c>
      <c r="M35" s="36">
        <v>12031</v>
      </c>
      <c r="N35" s="36">
        <v>12087</v>
      </c>
      <c r="O35" s="36">
        <v>9880</v>
      </c>
      <c r="P35" s="36">
        <v>5984</v>
      </c>
      <c r="Q35" s="36">
        <v>7257</v>
      </c>
      <c r="R35" s="36">
        <v>7797</v>
      </c>
      <c r="S35" s="36">
        <v>4109</v>
      </c>
      <c r="T35" s="36">
        <v>3114</v>
      </c>
      <c r="U35" s="36">
        <v>4317</v>
      </c>
      <c r="V35" s="36">
        <v>6721</v>
      </c>
      <c r="W35" s="36">
        <v>3930</v>
      </c>
      <c r="DA35" s="60" t="s">
        <v>1146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DA37" s="129" t="s">
        <v>1223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DA38" s="133"/>
    </row>
    <row r="39" spans="1:105" ht="12" customHeight="1" x14ac:dyDescent="0.25">
      <c r="A39" s="97" t="s">
        <v>51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4165</v>
      </c>
      <c r="M39" s="52">
        <v>5796</v>
      </c>
      <c r="N39" s="52">
        <v>9545</v>
      </c>
      <c r="O39" s="52">
        <v>5392</v>
      </c>
      <c r="P39" s="52">
        <v>1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2</v>
      </c>
      <c r="W39" s="52">
        <v>0</v>
      </c>
      <c r="DA39" s="63" t="s">
        <v>1224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DA40" s="134"/>
    </row>
    <row r="41" spans="1:105" ht="12" customHeight="1" x14ac:dyDescent="0.25">
      <c r="A41" s="97" t="s">
        <v>53</v>
      </c>
      <c r="B41" s="52"/>
      <c r="C41" s="52">
        <v>309</v>
      </c>
      <c r="D41" s="52">
        <v>210</v>
      </c>
      <c r="E41" s="52">
        <v>39</v>
      </c>
      <c r="F41" s="52">
        <v>26</v>
      </c>
      <c r="G41" s="52">
        <v>30</v>
      </c>
      <c r="H41" s="52">
        <v>34</v>
      </c>
      <c r="I41" s="52">
        <v>27</v>
      </c>
      <c r="J41" s="52">
        <v>23</v>
      </c>
      <c r="K41" s="52">
        <v>26</v>
      </c>
      <c r="L41" s="52">
        <v>60</v>
      </c>
      <c r="M41" s="52">
        <v>130</v>
      </c>
      <c r="N41" s="52">
        <v>212</v>
      </c>
      <c r="O41" s="52">
        <v>382</v>
      </c>
      <c r="P41" s="52">
        <v>206</v>
      </c>
      <c r="Q41" s="52">
        <v>56</v>
      </c>
      <c r="R41" s="52">
        <v>7</v>
      </c>
      <c r="S41" s="52">
        <v>11</v>
      </c>
      <c r="T41" s="52">
        <v>8</v>
      </c>
      <c r="U41" s="52">
        <v>14</v>
      </c>
      <c r="V41" s="52">
        <v>18</v>
      </c>
      <c r="W41" s="52">
        <v>12</v>
      </c>
      <c r="DA41" s="63" t="s">
        <v>1225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143</v>
      </c>
      <c r="B43" s="52"/>
      <c r="C43" s="52">
        <v>1139</v>
      </c>
      <c r="D43" s="52">
        <v>623</v>
      </c>
      <c r="E43" s="52">
        <v>473</v>
      </c>
      <c r="F43" s="52">
        <v>931</v>
      </c>
      <c r="G43" s="52">
        <v>222</v>
      </c>
      <c r="H43" s="52">
        <v>1350</v>
      </c>
      <c r="I43" s="52">
        <v>1145</v>
      </c>
      <c r="J43" s="52">
        <v>1554</v>
      </c>
      <c r="K43" s="52">
        <v>874</v>
      </c>
      <c r="L43" s="52">
        <v>1689</v>
      </c>
      <c r="M43" s="52">
        <v>2699</v>
      </c>
      <c r="N43" s="52">
        <v>2801</v>
      </c>
      <c r="O43" s="52">
        <v>1906</v>
      </c>
      <c r="P43" s="52">
        <v>904</v>
      </c>
      <c r="Q43" s="52">
        <v>1109</v>
      </c>
      <c r="R43" s="52">
        <v>1040</v>
      </c>
      <c r="S43" s="52">
        <v>603</v>
      </c>
      <c r="T43" s="52">
        <v>390</v>
      </c>
      <c r="U43" s="52">
        <v>190</v>
      </c>
      <c r="V43" s="52">
        <v>542</v>
      </c>
      <c r="W43" s="52">
        <v>644</v>
      </c>
      <c r="DA43" s="63" t="s">
        <v>1226</v>
      </c>
    </row>
    <row r="44" spans="1:105" ht="12" customHeight="1" x14ac:dyDescent="0.25">
      <c r="A44" s="97" t="s">
        <v>124</v>
      </c>
      <c r="B44" s="52"/>
      <c r="C44" s="52">
        <v>37</v>
      </c>
      <c r="D44" s="52">
        <v>29</v>
      </c>
      <c r="E44" s="52">
        <v>83</v>
      </c>
      <c r="F44" s="52">
        <v>346</v>
      </c>
      <c r="G44" s="52">
        <v>392</v>
      </c>
      <c r="H44" s="52">
        <v>511</v>
      </c>
      <c r="I44" s="52">
        <v>65</v>
      </c>
      <c r="J44" s="52">
        <v>0</v>
      </c>
      <c r="K44" s="52">
        <v>0</v>
      </c>
      <c r="L44" s="52">
        <v>28</v>
      </c>
      <c r="M44" s="52">
        <v>14</v>
      </c>
      <c r="N44" s="52">
        <v>116</v>
      </c>
      <c r="O44" s="52">
        <v>69</v>
      </c>
      <c r="P44" s="52">
        <v>0</v>
      </c>
      <c r="Q44" s="52">
        <v>0</v>
      </c>
      <c r="R44" s="52">
        <v>0</v>
      </c>
      <c r="S44" s="52">
        <v>7</v>
      </c>
      <c r="T44" s="52">
        <v>16</v>
      </c>
      <c r="U44" s="52">
        <v>25</v>
      </c>
      <c r="V44" s="52">
        <v>13</v>
      </c>
      <c r="W44" s="52">
        <v>3</v>
      </c>
      <c r="DA44" s="63" t="s">
        <v>1227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0</v>
      </c>
      <c r="E45" s="52">
        <v>0</v>
      </c>
      <c r="F45" s="52">
        <v>2</v>
      </c>
      <c r="G45" s="52">
        <v>3</v>
      </c>
      <c r="H45" s="52">
        <v>3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1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1228</v>
      </c>
    </row>
    <row r="46" spans="1:105" ht="12" customHeight="1" x14ac:dyDescent="0.25">
      <c r="A46" s="97" t="s">
        <v>122</v>
      </c>
      <c r="B46" s="52"/>
      <c r="C46" s="52">
        <v>6803</v>
      </c>
      <c r="D46" s="52">
        <v>2260</v>
      </c>
      <c r="E46" s="52">
        <v>2680</v>
      </c>
      <c r="F46" s="52">
        <v>4988</v>
      </c>
      <c r="G46" s="52">
        <v>3553</v>
      </c>
      <c r="H46" s="52">
        <v>7829</v>
      </c>
      <c r="I46" s="52">
        <v>2235</v>
      </c>
      <c r="J46" s="52">
        <v>0</v>
      </c>
      <c r="K46" s="52">
        <v>0</v>
      </c>
      <c r="L46" s="52">
        <v>1406</v>
      </c>
      <c r="M46" s="52">
        <v>1843</v>
      </c>
      <c r="N46" s="52">
        <v>3920</v>
      </c>
      <c r="O46" s="52">
        <v>1900</v>
      </c>
      <c r="P46" s="52">
        <v>0</v>
      </c>
      <c r="Q46" s="52">
        <v>2</v>
      </c>
      <c r="R46" s="52">
        <v>112</v>
      </c>
      <c r="S46" s="52">
        <v>364</v>
      </c>
      <c r="T46" s="52">
        <v>1159</v>
      </c>
      <c r="U46" s="52">
        <v>1204</v>
      </c>
      <c r="V46" s="52">
        <v>614</v>
      </c>
      <c r="W46" s="52">
        <v>147</v>
      </c>
      <c r="DA46" s="63" t="s">
        <v>1229</v>
      </c>
    </row>
    <row r="47" spans="1:105" ht="12" customHeight="1" x14ac:dyDescent="0.25">
      <c r="A47" s="97" t="s">
        <v>121</v>
      </c>
      <c r="B47" s="52"/>
      <c r="C47" s="52">
        <v>2450</v>
      </c>
      <c r="D47" s="52">
        <v>718</v>
      </c>
      <c r="E47" s="52">
        <v>1369</v>
      </c>
      <c r="F47" s="52">
        <v>3657</v>
      </c>
      <c r="G47" s="52">
        <v>4224</v>
      </c>
      <c r="H47" s="52">
        <v>6739</v>
      </c>
      <c r="I47" s="52">
        <v>1107</v>
      </c>
      <c r="J47" s="52">
        <v>0</v>
      </c>
      <c r="K47" s="52">
        <v>0</v>
      </c>
      <c r="L47" s="52">
        <v>1042</v>
      </c>
      <c r="M47" s="52">
        <v>1576</v>
      </c>
      <c r="N47" s="52">
        <v>3724</v>
      </c>
      <c r="O47" s="52">
        <v>1879</v>
      </c>
      <c r="P47" s="52">
        <v>0</v>
      </c>
      <c r="Q47" s="52">
        <v>0</v>
      </c>
      <c r="R47" s="52">
        <v>103</v>
      </c>
      <c r="S47" s="52">
        <v>469</v>
      </c>
      <c r="T47" s="52">
        <v>850</v>
      </c>
      <c r="U47" s="52">
        <v>1137</v>
      </c>
      <c r="V47" s="52">
        <v>537</v>
      </c>
      <c r="W47" s="52">
        <v>119</v>
      </c>
      <c r="DA47" s="63" t="s">
        <v>1230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DA48" s="134"/>
    </row>
    <row r="49" spans="1:105" ht="12" customHeight="1" x14ac:dyDescent="0.25">
      <c r="A49" s="97" t="s">
        <v>51</v>
      </c>
      <c r="B49" s="52"/>
      <c r="C49" s="52">
        <v>517</v>
      </c>
      <c r="D49" s="52">
        <v>241</v>
      </c>
      <c r="E49" s="52">
        <v>287</v>
      </c>
      <c r="F49" s="52">
        <v>515</v>
      </c>
      <c r="G49" s="52">
        <v>441</v>
      </c>
      <c r="H49" s="52">
        <v>786</v>
      </c>
      <c r="I49" s="52">
        <v>219</v>
      </c>
      <c r="J49" s="52">
        <v>8</v>
      </c>
      <c r="K49" s="52">
        <v>53</v>
      </c>
      <c r="L49" s="52">
        <v>328</v>
      </c>
      <c r="M49" s="52">
        <v>376</v>
      </c>
      <c r="N49" s="52">
        <v>351</v>
      </c>
      <c r="O49" s="52">
        <v>279</v>
      </c>
      <c r="P49" s="52">
        <v>60</v>
      </c>
      <c r="Q49" s="52">
        <v>123</v>
      </c>
      <c r="R49" s="52">
        <v>92</v>
      </c>
      <c r="S49" s="52">
        <v>115</v>
      </c>
      <c r="T49" s="52">
        <v>151</v>
      </c>
      <c r="U49" s="52">
        <v>158</v>
      </c>
      <c r="V49" s="52">
        <v>218</v>
      </c>
      <c r="W49" s="52">
        <v>142</v>
      </c>
      <c r="DA49" s="63" t="s">
        <v>1231</v>
      </c>
    </row>
    <row r="50" spans="1:105" ht="12" customHeight="1" x14ac:dyDescent="0.25">
      <c r="A50" s="97" t="s">
        <v>50</v>
      </c>
      <c r="B50" s="52"/>
      <c r="C50" s="52">
        <v>62</v>
      </c>
      <c r="D50" s="52">
        <v>21</v>
      </c>
      <c r="E50" s="52">
        <v>26</v>
      </c>
      <c r="F50" s="52">
        <v>65</v>
      </c>
      <c r="G50" s="52">
        <v>60</v>
      </c>
      <c r="H50" s="52">
        <v>91</v>
      </c>
      <c r="I50" s="52">
        <v>17</v>
      </c>
      <c r="J50" s="52">
        <v>1</v>
      </c>
      <c r="K50" s="52">
        <v>4</v>
      </c>
      <c r="L50" s="52">
        <v>6</v>
      </c>
      <c r="M50" s="52">
        <v>4</v>
      </c>
      <c r="N50" s="52">
        <v>7</v>
      </c>
      <c r="O50" s="52">
        <v>11</v>
      </c>
      <c r="P50" s="52">
        <v>10</v>
      </c>
      <c r="Q50" s="52">
        <v>16</v>
      </c>
      <c r="R50" s="52">
        <v>20</v>
      </c>
      <c r="S50" s="52">
        <v>6</v>
      </c>
      <c r="T50" s="52">
        <v>2</v>
      </c>
      <c r="U50" s="52">
        <v>4</v>
      </c>
      <c r="V50" s="52">
        <v>7</v>
      </c>
      <c r="W50" s="52">
        <v>5</v>
      </c>
      <c r="DA50" s="63" t="s">
        <v>1232</v>
      </c>
    </row>
    <row r="51" spans="1:105" ht="12" customHeight="1" x14ac:dyDescent="0.25">
      <c r="A51" s="109" t="s">
        <v>120</v>
      </c>
      <c r="B51" s="36"/>
      <c r="C51" s="36">
        <v>11348</v>
      </c>
      <c r="D51" s="36">
        <v>4868</v>
      </c>
      <c r="E51" s="36">
        <v>5828</v>
      </c>
      <c r="F51" s="36">
        <v>10966</v>
      </c>
      <c r="G51" s="36">
        <v>9675</v>
      </c>
      <c r="H51" s="36">
        <v>17607</v>
      </c>
      <c r="I51" s="36">
        <v>4968</v>
      </c>
      <c r="J51" s="36">
        <v>217</v>
      </c>
      <c r="K51" s="36">
        <v>1549</v>
      </c>
      <c r="L51" s="36">
        <v>3833</v>
      </c>
      <c r="M51" s="36">
        <v>5422</v>
      </c>
      <c r="N51" s="36">
        <v>9260</v>
      </c>
      <c r="O51" s="36">
        <v>5468</v>
      </c>
      <c r="P51" s="36">
        <v>3126</v>
      </c>
      <c r="Q51" s="36">
        <v>3841</v>
      </c>
      <c r="R51" s="36">
        <v>6150</v>
      </c>
      <c r="S51" s="36">
        <v>3470</v>
      </c>
      <c r="T51" s="36">
        <v>2145</v>
      </c>
      <c r="U51" s="36">
        <v>2802</v>
      </c>
      <c r="V51" s="36">
        <v>3700</v>
      </c>
      <c r="W51" s="36">
        <v>1615</v>
      </c>
      <c r="DA51" s="60" t="s">
        <v>1233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DA53" s="129" t="s">
        <v>1310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DA54" s="133"/>
    </row>
    <row r="55" spans="1:105" ht="12" customHeight="1" x14ac:dyDescent="0.25">
      <c r="A55" s="108" t="s">
        <v>51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1314</v>
      </c>
      <c r="M55" s="52">
        <v>1594</v>
      </c>
      <c r="N55" s="52">
        <v>2575</v>
      </c>
      <c r="O55" s="52">
        <v>1781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1311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DA56" s="134"/>
    </row>
    <row r="57" spans="1:105" ht="12" customHeight="1" x14ac:dyDescent="0.25">
      <c r="A57" s="108" t="s">
        <v>53</v>
      </c>
      <c r="B57" s="52"/>
      <c r="C57" s="52">
        <v>0</v>
      </c>
      <c r="D57" s="52">
        <v>0</v>
      </c>
      <c r="E57" s="52">
        <v>0</v>
      </c>
      <c r="F57" s="52">
        <v>0</v>
      </c>
      <c r="G57" s="52">
        <v>0</v>
      </c>
      <c r="H57" s="52">
        <v>0</v>
      </c>
      <c r="I57" s="52">
        <v>0</v>
      </c>
      <c r="J57" s="52">
        <v>0</v>
      </c>
      <c r="K57" s="52">
        <v>0</v>
      </c>
      <c r="L57" s="52">
        <v>40</v>
      </c>
      <c r="M57" s="52">
        <v>50</v>
      </c>
      <c r="N57" s="52">
        <v>50</v>
      </c>
      <c r="O57" s="52">
        <v>53</v>
      </c>
      <c r="P57" s="52">
        <v>0</v>
      </c>
      <c r="Q57" s="52">
        <v>0</v>
      </c>
      <c r="R57" s="52">
        <v>0</v>
      </c>
      <c r="S57" s="52">
        <v>0</v>
      </c>
      <c r="T57" s="52">
        <v>0</v>
      </c>
      <c r="U57" s="52">
        <v>0</v>
      </c>
      <c r="V57" s="52">
        <v>0</v>
      </c>
      <c r="W57" s="52">
        <v>0</v>
      </c>
      <c r="DA57" s="63" t="s">
        <v>1312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108" t="s">
        <v>143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533</v>
      </c>
      <c r="M59" s="52">
        <v>650</v>
      </c>
      <c r="N59" s="52">
        <v>501</v>
      </c>
      <c r="O59" s="52">
        <v>510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1313</v>
      </c>
    </row>
    <row r="60" spans="1:105" ht="12" customHeight="1" x14ac:dyDescent="0.25">
      <c r="A60" s="108" t="s">
        <v>124</v>
      </c>
      <c r="B60" s="52"/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9</v>
      </c>
      <c r="M60" s="52">
        <v>4</v>
      </c>
      <c r="N60" s="52">
        <v>32</v>
      </c>
      <c r="O60" s="52">
        <v>23</v>
      </c>
      <c r="P60" s="52">
        <v>0</v>
      </c>
      <c r="Q60" s="52">
        <v>0</v>
      </c>
      <c r="R60" s="52">
        <v>0</v>
      </c>
      <c r="S60" s="52">
        <v>0</v>
      </c>
      <c r="T60" s="52">
        <v>0</v>
      </c>
      <c r="U60" s="52">
        <v>0</v>
      </c>
      <c r="V60" s="52">
        <v>0</v>
      </c>
      <c r="W60" s="52">
        <v>0</v>
      </c>
      <c r="DA60" s="63" t="s">
        <v>1314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DA61" s="63" t="s">
        <v>1315</v>
      </c>
    </row>
    <row r="62" spans="1:105" ht="12" customHeight="1" x14ac:dyDescent="0.25">
      <c r="A62" s="108" t="s">
        <v>122</v>
      </c>
      <c r="B62" s="52"/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443</v>
      </c>
      <c r="M62" s="52">
        <v>506</v>
      </c>
      <c r="N62" s="52">
        <v>1047</v>
      </c>
      <c r="O62" s="52">
        <v>627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DA62" s="63" t="s">
        <v>1316</v>
      </c>
    </row>
    <row r="63" spans="1:105" ht="12" customHeight="1" x14ac:dyDescent="0.25">
      <c r="A63" s="108" t="s">
        <v>121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329</v>
      </c>
      <c r="M63" s="52">
        <v>434</v>
      </c>
      <c r="N63" s="52">
        <v>995</v>
      </c>
      <c r="O63" s="52">
        <v>621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1317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51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103</v>
      </c>
      <c r="M65" s="52">
        <v>102</v>
      </c>
      <c r="N65" s="52">
        <v>77</v>
      </c>
      <c r="O65" s="52">
        <v>36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1318</v>
      </c>
    </row>
    <row r="66" spans="1:105" ht="12" customHeight="1" x14ac:dyDescent="0.25">
      <c r="A66" s="108" t="s">
        <v>50</v>
      </c>
      <c r="B66" s="52"/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2</v>
      </c>
      <c r="M66" s="52">
        <v>1</v>
      </c>
      <c r="N66" s="52">
        <v>2</v>
      </c>
      <c r="O66" s="52">
        <v>4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DA66" s="63" t="s">
        <v>1319</v>
      </c>
    </row>
    <row r="67" spans="1:105" ht="12" customHeight="1" x14ac:dyDescent="0.25">
      <c r="A67" s="115" t="s">
        <v>120</v>
      </c>
      <c r="B67" s="36"/>
      <c r="C67" s="36">
        <v>0</v>
      </c>
      <c r="D67" s="36">
        <v>0</v>
      </c>
      <c r="E67" s="36">
        <v>0</v>
      </c>
      <c r="F67" s="36">
        <v>0</v>
      </c>
      <c r="G67" s="36">
        <v>0</v>
      </c>
      <c r="H67" s="36">
        <v>0</v>
      </c>
      <c r="I67" s="36">
        <v>0</v>
      </c>
      <c r="J67" s="36">
        <v>0</v>
      </c>
      <c r="K67" s="36">
        <v>0</v>
      </c>
      <c r="L67" s="36">
        <v>1209</v>
      </c>
      <c r="M67" s="36">
        <v>1491</v>
      </c>
      <c r="N67" s="36">
        <v>2496</v>
      </c>
      <c r="O67" s="36">
        <v>1741</v>
      </c>
      <c r="P67" s="36">
        <v>0</v>
      </c>
      <c r="Q67" s="36">
        <v>0</v>
      </c>
      <c r="R67" s="36">
        <v>0</v>
      </c>
      <c r="S67" s="36">
        <v>0</v>
      </c>
      <c r="T67" s="36">
        <v>0</v>
      </c>
      <c r="U67" s="36">
        <v>0</v>
      </c>
      <c r="V67" s="36">
        <v>0</v>
      </c>
      <c r="W67" s="36">
        <v>0</v>
      </c>
      <c r="DA67" s="60" t="s">
        <v>1320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DA69" s="129" t="s">
        <v>1397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DA70" s="133"/>
    </row>
    <row r="71" spans="1:105" ht="12" customHeight="1" x14ac:dyDescent="0.25">
      <c r="A71" s="108" t="s">
        <v>51</v>
      </c>
      <c r="B71" s="52"/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2851</v>
      </c>
      <c r="M71" s="52">
        <v>4202</v>
      </c>
      <c r="N71" s="52">
        <v>6970</v>
      </c>
      <c r="O71" s="52">
        <v>3611</v>
      </c>
      <c r="P71" s="52">
        <v>1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2</v>
      </c>
      <c r="W71" s="52">
        <v>0</v>
      </c>
      <c r="DA71" s="63" t="s">
        <v>1398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DA72" s="134"/>
    </row>
    <row r="73" spans="1:105" ht="12" customHeight="1" x14ac:dyDescent="0.25">
      <c r="A73" s="108" t="s">
        <v>53</v>
      </c>
      <c r="B73" s="52"/>
      <c r="C73" s="52">
        <v>309</v>
      </c>
      <c r="D73" s="52">
        <v>210</v>
      </c>
      <c r="E73" s="52">
        <v>39</v>
      </c>
      <c r="F73" s="52">
        <v>26</v>
      </c>
      <c r="G73" s="52">
        <v>30</v>
      </c>
      <c r="H73" s="52">
        <v>34</v>
      </c>
      <c r="I73" s="52">
        <v>27</v>
      </c>
      <c r="J73" s="52">
        <v>23</v>
      </c>
      <c r="K73" s="52">
        <v>26</v>
      </c>
      <c r="L73" s="52">
        <v>20</v>
      </c>
      <c r="M73" s="52">
        <v>80</v>
      </c>
      <c r="N73" s="52">
        <v>162</v>
      </c>
      <c r="O73" s="52">
        <v>329</v>
      </c>
      <c r="P73" s="52">
        <v>206</v>
      </c>
      <c r="Q73" s="52">
        <v>56</v>
      </c>
      <c r="R73" s="52">
        <v>7</v>
      </c>
      <c r="S73" s="52">
        <v>11</v>
      </c>
      <c r="T73" s="52">
        <v>8</v>
      </c>
      <c r="U73" s="52">
        <v>14</v>
      </c>
      <c r="V73" s="52">
        <v>18</v>
      </c>
      <c r="W73" s="52">
        <v>12</v>
      </c>
      <c r="DA73" s="63" t="s">
        <v>1399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1139</v>
      </c>
      <c r="D75" s="52">
        <f t="shared" si="0"/>
        <v>623</v>
      </c>
      <c r="E75" s="52">
        <f t="shared" si="0"/>
        <v>473</v>
      </c>
      <c r="F75" s="52">
        <f t="shared" si="0"/>
        <v>931</v>
      </c>
      <c r="G75" s="52">
        <f t="shared" si="0"/>
        <v>222</v>
      </c>
      <c r="H75" s="52">
        <f t="shared" si="0"/>
        <v>1350</v>
      </c>
      <c r="I75" s="52">
        <f t="shared" si="0"/>
        <v>1145</v>
      </c>
      <c r="J75" s="52">
        <f t="shared" si="0"/>
        <v>1554</v>
      </c>
      <c r="K75" s="52">
        <f t="shared" si="0"/>
        <v>874</v>
      </c>
      <c r="L75" s="52">
        <f t="shared" si="0"/>
        <v>1156</v>
      </c>
      <c r="M75" s="52">
        <f t="shared" si="0"/>
        <v>2049</v>
      </c>
      <c r="N75" s="52">
        <f t="shared" si="0"/>
        <v>2300</v>
      </c>
      <c r="O75" s="52">
        <f t="shared" si="0"/>
        <v>1396</v>
      </c>
      <c r="P75" s="52">
        <f t="shared" si="0"/>
        <v>904</v>
      </c>
      <c r="Q75" s="52">
        <f t="shared" si="0"/>
        <v>1109</v>
      </c>
      <c r="R75" s="52">
        <f t="shared" ref="R75:V75" si="1">R43-R59</f>
        <v>1040</v>
      </c>
      <c r="S75" s="52">
        <f t="shared" si="1"/>
        <v>603</v>
      </c>
      <c r="T75" s="52">
        <f t="shared" si="1"/>
        <v>390</v>
      </c>
      <c r="U75" s="52">
        <f t="shared" si="1"/>
        <v>190</v>
      </c>
      <c r="V75" s="52">
        <f t="shared" si="1"/>
        <v>542</v>
      </c>
      <c r="W75" s="52">
        <f t="shared" ref="W75" si="2">W43-W59</f>
        <v>644</v>
      </c>
      <c r="DA75" s="63" t="s">
        <v>1400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37</v>
      </c>
      <c r="D76" s="52">
        <f t="shared" si="3"/>
        <v>29</v>
      </c>
      <c r="E76" s="52">
        <f t="shared" si="3"/>
        <v>83</v>
      </c>
      <c r="F76" s="52">
        <f t="shared" si="3"/>
        <v>346</v>
      </c>
      <c r="G76" s="52">
        <f t="shared" si="3"/>
        <v>392</v>
      </c>
      <c r="H76" s="52">
        <f t="shared" si="3"/>
        <v>511</v>
      </c>
      <c r="I76" s="52">
        <f t="shared" si="3"/>
        <v>65</v>
      </c>
      <c r="J76" s="52">
        <f t="shared" si="3"/>
        <v>0</v>
      </c>
      <c r="K76" s="52">
        <f t="shared" si="3"/>
        <v>0</v>
      </c>
      <c r="L76" s="52">
        <f t="shared" si="3"/>
        <v>19</v>
      </c>
      <c r="M76" s="52">
        <f t="shared" si="3"/>
        <v>10</v>
      </c>
      <c r="N76" s="52">
        <f t="shared" si="3"/>
        <v>84</v>
      </c>
      <c r="O76" s="52">
        <f t="shared" si="3"/>
        <v>46</v>
      </c>
      <c r="P76" s="52">
        <f t="shared" si="3"/>
        <v>0</v>
      </c>
      <c r="Q76" s="52">
        <f t="shared" si="3"/>
        <v>0</v>
      </c>
      <c r="R76" s="52">
        <f t="shared" ref="R76:V76" si="4">R44-R60</f>
        <v>0</v>
      </c>
      <c r="S76" s="52">
        <f t="shared" si="4"/>
        <v>7</v>
      </c>
      <c r="T76" s="52">
        <f t="shared" si="4"/>
        <v>16</v>
      </c>
      <c r="U76" s="52">
        <f t="shared" si="4"/>
        <v>25</v>
      </c>
      <c r="V76" s="52">
        <f t="shared" si="4"/>
        <v>13</v>
      </c>
      <c r="W76" s="52">
        <f t="shared" ref="W76" si="5">W44-W60</f>
        <v>3</v>
      </c>
      <c r="DA76" s="63" t="s">
        <v>1401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0</v>
      </c>
      <c r="E77" s="52">
        <f t="shared" si="6"/>
        <v>0</v>
      </c>
      <c r="F77" s="52">
        <f t="shared" si="6"/>
        <v>2</v>
      </c>
      <c r="G77" s="52">
        <f t="shared" si="6"/>
        <v>3</v>
      </c>
      <c r="H77" s="52">
        <f t="shared" si="6"/>
        <v>3</v>
      </c>
      <c r="I77" s="52">
        <f t="shared" si="6"/>
        <v>0</v>
      </c>
      <c r="J77" s="52">
        <f t="shared" si="6"/>
        <v>0</v>
      </c>
      <c r="K77" s="52">
        <f t="shared" si="6"/>
        <v>0</v>
      </c>
      <c r="L77" s="52">
        <f t="shared" si="6"/>
        <v>0</v>
      </c>
      <c r="M77" s="52">
        <f t="shared" si="6"/>
        <v>0</v>
      </c>
      <c r="N77" s="52">
        <f t="shared" si="6"/>
        <v>1</v>
      </c>
      <c r="O77" s="52">
        <f t="shared" si="6"/>
        <v>0</v>
      </c>
      <c r="P77" s="52">
        <f t="shared" si="6"/>
        <v>0</v>
      </c>
      <c r="Q77" s="52">
        <f t="shared" si="6"/>
        <v>0</v>
      </c>
      <c r="R77" s="52">
        <f t="shared" ref="R77:V77" si="7">R45-R61</f>
        <v>0</v>
      </c>
      <c r="S77" s="52">
        <f t="shared" si="7"/>
        <v>0</v>
      </c>
      <c r="T77" s="52">
        <f t="shared" si="7"/>
        <v>0</v>
      </c>
      <c r="U77" s="52">
        <f t="shared" si="7"/>
        <v>0</v>
      </c>
      <c r="V77" s="52">
        <f t="shared" si="7"/>
        <v>0</v>
      </c>
      <c r="W77" s="52">
        <f t="shared" ref="W77" si="8">W45-W61</f>
        <v>0</v>
      </c>
      <c r="DA77" s="63" t="s">
        <v>1402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6803</v>
      </c>
      <c r="D78" s="52">
        <f t="shared" si="9"/>
        <v>2260</v>
      </c>
      <c r="E78" s="52">
        <f t="shared" si="9"/>
        <v>2680</v>
      </c>
      <c r="F78" s="52">
        <f t="shared" si="9"/>
        <v>4988</v>
      </c>
      <c r="G78" s="52">
        <f t="shared" si="9"/>
        <v>3553</v>
      </c>
      <c r="H78" s="52">
        <f t="shared" si="9"/>
        <v>7829</v>
      </c>
      <c r="I78" s="52">
        <f t="shared" si="9"/>
        <v>2235</v>
      </c>
      <c r="J78" s="52">
        <f t="shared" si="9"/>
        <v>0</v>
      </c>
      <c r="K78" s="52">
        <f t="shared" si="9"/>
        <v>0</v>
      </c>
      <c r="L78" s="52">
        <f t="shared" si="9"/>
        <v>963</v>
      </c>
      <c r="M78" s="52">
        <f t="shared" si="9"/>
        <v>1337</v>
      </c>
      <c r="N78" s="52">
        <f t="shared" si="9"/>
        <v>2873</v>
      </c>
      <c r="O78" s="52">
        <f t="shared" si="9"/>
        <v>1273</v>
      </c>
      <c r="P78" s="52">
        <f t="shared" si="9"/>
        <v>0</v>
      </c>
      <c r="Q78" s="52">
        <f t="shared" si="9"/>
        <v>2</v>
      </c>
      <c r="R78" s="52">
        <f t="shared" ref="R78:V78" si="10">R46-R62</f>
        <v>112</v>
      </c>
      <c r="S78" s="52">
        <f t="shared" si="10"/>
        <v>364</v>
      </c>
      <c r="T78" s="52">
        <f t="shared" si="10"/>
        <v>1159</v>
      </c>
      <c r="U78" s="52">
        <f t="shared" si="10"/>
        <v>1204</v>
      </c>
      <c r="V78" s="52">
        <f t="shared" si="10"/>
        <v>614</v>
      </c>
      <c r="W78" s="52">
        <f t="shared" ref="W78" si="11">W46-W62</f>
        <v>147</v>
      </c>
      <c r="DA78" s="63" t="s">
        <v>1403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2450</v>
      </c>
      <c r="D79" s="52">
        <f t="shared" si="12"/>
        <v>718</v>
      </c>
      <c r="E79" s="52">
        <f t="shared" si="12"/>
        <v>1369</v>
      </c>
      <c r="F79" s="52">
        <f t="shared" si="12"/>
        <v>3657</v>
      </c>
      <c r="G79" s="52">
        <f t="shared" si="12"/>
        <v>4224</v>
      </c>
      <c r="H79" s="52">
        <f t="shared" si="12"/>
        <v>6739</v>
      </c>
      <c r="I79" s="52">
        <f t="shared" si="12"/>
        <v>1107</v>
      </c>
      <c r="J79" s="52">
        <f t="shared" si="12"/>
        <v>0</v>
      </c>
      <c r="K79" s="52">
        <f t="shared" si="12"/>
        <v>0</v>
      </c>
      <c r="L79" s="52">
        <f t="shared" si="12"/>
        <v>713</v>
      </c>
      <c r="M79" s="52">
        <f t="shared" si="12"/>
        <v>1142</v>
      </c>
      <c r="N79" s="52">
        <f t="shared" si="12"/>
        <v>2729</v>
      </c>
      <c r="O79" s="52">
        <f t="shared" si="12"/>
        <v>1258</v>
      </c>
      <c r="P79" s="52">
        <f t="shared" si="12"/>
        <v>0</v>
      </c>
      <c r="Q79" s="52">
        <f t="shared" si="12"/>
        <v>0</v>
      </c>
      <c r="R79" s="52">
        <f t="shared" ref="R79:V79" si="13">R47-R63</f>
        <v>103</v>
      </c>
      <c r="S79" s="52">
        <f t="shared" si="13"/>
        <v>469</v>
      </c>
      <c r="T79" s="52">
        <f t="shared" si="13"/>
        <v>850</v>
      </c>
      <c r="U79" s="52">
        <f t="shared" si="13"/>
        <v>1137</v>
      </c>
      <c r="V79" s="52">
        <f t="shared" si="13"/>
        <v>537</v>
      </c>
      <c r="W79" s="52">
        <f t="shared" ref="W79" si="14">W47-W63</f>
        <v>119</v>
      </c>
      <c r="DA79" s="63" t="s">
        <v>1404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DA80" s="134"/>
    </row>
    <row r="81" spans="1:105" ht="12" customHeight="1" x14ac:dyDescent="0.25">
      <c r="A81" s="108" t="s">
        <v>51</v>
      </c>
      <c r="B81" s="52"/>
      <c r="C81" s="52">
        <v>517</v>
      </c>
      <c r="D81" s="52">
        <v>241</v>
      </c>
      <c r="E81" s="52">
        <v>287</v>
      </c>
      <c r="F81" s="52">
        <v>515</v>
      </c>
      <c r="G81" s="52">
        <v>441</v>
      </c>
      <c r="H81" s="52">
        <v>786</v>
      </c>
      <c r="I81" s="52">
        <v>219</v>
      </c>
      <c r="J81" s="52">
        <v>8</v>
      </c>
      <c r="K81" s="52">
        <v>53</v>
      </c>
      <c r="L81" s="52">
        <v>225</v>
      </c>
      <c r="M81" s="52">
        <v>274</v>
      </c>
      <c r="N81" s="52">
        <v>274</v>
      </c>
      <c r="O81" s="52">
        <v>243</v>
      </c>
      <c r="P81" s="52">
        <v>60</v>
      </c>
      <c r="Q81" s="52">
        <v>123</v>
      </c>
      <c r="R81" s="52">
        <v>92</v>
      </c>
      <c r="S81" s="52">
        <v>115</v>
      </c>
      <c r="T81" s="52">
        <v>151</v>
      </c>
      <c r="U81" s="52">
        <v>158</v>
      </c>
      <c r="V81" s="52">
        <v>218</v>
      </c>
      <c r="W81" s="52">
        <v>142</v>
      </c>
      <c r="DA81" s="63" t="s">
        <v>1405</v>
      </c>
    </row>
    <row r="82" spans="1:105" ht="12" customHeight="1" x14ac:dyDescent="0.25">
      <c r="A82" s="108" t="s">
        <v>50</v>
      </c>
      <c r="B82" s="52"/>
      <c r="C82" s="52">
        <v>62</v>
      </c>
      <c r="D82" s="52">
        <v>21</v>
      </c>
      <c r="E82" s="52">
        <v>26</v>
      </c>
      <c r="F82" s="52">
        <v>65</v>
      </c>
      <c r="G82" s="52">
        <v>60</v>
      </c>
      <c r="H82" s="52">
        <v>91</v>
      </c>
      <c r="I82" s="52">
        <v>17</v>
      </c>
      <c r="J82" s="52">
        <v>1</v>
      </c>
      <c r="K82" s="52">
        <v>4</v>
      </c>
      <c r="L82" s="52">
        <v>4</v>
      </c>
      <c r="M82" s="52">
        <v>3</v>
      </c>
      <c r="N82" s="52">
        <v>5</v>
      </c>
      <c r="O82" s="52">
        <v>7</v>
      </c>
      <c r="P82" s="52">
        <v>10</v>
      </c>
      <c r="Q82" s="52">
        <v>16</v>
      </c>
      <c r="R82" s="52">
        <v>20</v>
      </c>
      <c r="S82" s="52">
        <v>6</v>
      </c>
      <c r="T82" s="52">
        <v>2</v>
      </c>
      <c r="U82" s="52">
        <v>4</v>
      </c>
      <c r="V82" s="52">
        <v>7</v>
      </c>
      <c r="W82" s="52">
        <v>5</v>
      </c>
      <c r="DA82" s="63" t="s">
        <v>1406</v>
      </c>
    </row>
    <row r="83" spans="1:105" ht="12" customHeight="1" x14ac:dyDescent="0.25">
      <c r="A83" s="115" t="s">
        <v>120</v>
      </c>
      <c r="B83" s="36"/>
      <c r="C83" s="36">
        <v>11348</v>
      </c>
      <c r="D83" s="36">
        <v>4868</v>
      </c>
      <c r="E83" s="36">
        <v>5828</v>
      </c>
      <c r="F83" s="36">
        <v>10966</v>
      </c>
      <c r="G83" s="36">
        <v>9675</v>
      </c>
      <c r="H83" s="36">
        <v>17607</v>
      </c>
      <c r="I83" s="36">
        <v>4968</v>
      </c>
      <c r="J83" s="36">
        <v>217</v>
      </c>
      <c r="K83" s="36">
        <v>1549</v>
      </c>
      <c r="L83" s="36">
        <v>2624</v>
      </c>
      <c r="M83" s="36">
        <v>3931</v>
      </c>
      <c r="N83" s="36">
        <v>6764</v>
      </c>
      <c r="O83" s="36">
        <v>3727</v>
      </c>
      <c r="P83" s="36">
        <v>3126</v>
      </c>
      <c r="Q83" s="36">
        <v>3841</v>
      </c>
      <c r="R83" s="36">
        <v>6150</v>
      </c>
      <c r="S83" s="36">
        <v>3470</v>
      </c>
      <c r="T83" s="36">
        <v>2145</v>
      </c>
      <c r="U83" s="36">
        <v>2802</v>
      </c>
      <c r="V83" s="36">
        <v>3700</v>
      </c>
      <c r="W83" s="36">
        <v>1615</v>
      </c>
      <c r="DA83" s="60" t="s">
        <v>1407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DA86" s="143"/>
    </row>
    <row r="87" spans="1:105" ht="12" customHeight="1" x14ac:dyDescent="0.25">
      <c r="A87" s="116" t="s">
        <v>200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DA87" s="129" t="s">
        <v>1484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0</v>
      </c>
      <c r="I89" s="52">
        <f>RES_hhdet_numvin!I5</f>
        <v>0</v>
      </c>
      <c r="J89" s="52">
        <f>RES_hhdet_numvin!J5</f>
        <v>0</v>
      </c>
      <c r="K89" s="52">
        <f>RES_hhdet_numvin!K5</f>
        <v>0</v>
      </c>
      <c r="L89" s="52">
        <f>RES_hhdet_numvin!L5</f>
        <v>1324</v>
      </c>
      <c r="M89" s="52">
        <f>RES_hhdet_numvin!M5</f>
        <v>1859</v>
      </c>
      <c r="N89" s="52">
        <f>RES_hhdet_numvin!N5</f>
        <v>3073</v>
      </c>
      <c r="O89" s="52">
        <f>RES_hhdet_numvin!O5</f>
        <v>1743</v>
      </c>
      <c r="P89" s="52">
        <f>RES_hhdet_numvin!P5</f>
        <v>1</v>
      </c>
      <c r="Q89" s="52">
        <f>RES_hhdet_numvin!Q5</f>
        <v>0</v>
      </c>
      <c r="R89" s="52">
        <f>RES_hhdet_numvin!R5</f>
        <v>0</v>
      </c>
      <c r="S89" s="52">
        <f>RES_hhdet_numvin!S5</f>
        <v>0</v>
      </c>
      <c r="T89" s="52">
        <f>RES_hhdet_numvin!T5</f>
        <v>0</v>
      </c>
      <c r="U89" s="52">
        <f>RES_hhdet_numvin!U5</f>
        <v>0</v>
      </c>
      <c r="V89" s="52">
        <f>RES_hhdet_numvin!V5</f>
        <v>2</v>
      </c>
      <c r="W89" s="52">
        <f>RES_hhdet_numvin!W5</f>
        <v>0</v>
      </c>
      <c r="DA89" s="63" t="s">
        <v>1485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67</v>
      </c>
      <c r="Q92" s="52">
        <f>RES_hhdet_numvin!Q8</f>
        <v>34</v>
      </c>
      <c r="R92" s="52">
        <f>RES_hhdet_numvin!R8</f>
        <v>7</v>
      </c>
      <c r="S92" s="52">
        <f>RES_hhdet_numvin!S8</f>
        <v>11</v>
      </c>
      <c r="T92" s="52">
        <f>RES_hhdet_numvin!T8</f>
        <v>8</v>
      </c>
      <c r="U92" s="52">
        <f>RES_hhdet_numvin!U8</f>
        <v>14</v>
      </c>
      <c r="V92" s="52">
        <f>RES_hhdet_numvin!V8</f>
        <v>18</v>
      </c>
      <c r="W92" s="52">
        <f>RES_hhdet_numvin!W8</f>
        <v>12</v>
      </c>
      <c r="DA92" s="63" t="s">
        <v>1486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0</v>
      </c>
      <c r="I94" s="52">
        <f>RES_hhdet_numvin!I10</f>
        <v>0</v>
      </c>
      <c r="J94" s="52">
        <f>RES_hhdet_numvin!J10</f>
        <v>0</v>
      </c>
      <c r="K94" s="52">
        <f>RES_hhdet_numvin!K10</f>
        <v>0</v>
      </c>
      <c r="L94" s="52">
        <f>RES_hhdet_numvin!L10</f>
        <v>83</v>
      </c>
      <c r="M94" s="52">
        <f>RES_hhdet_numvin!M10</f>
        <v>146</v>
      </c>
      <c r="N94" s="52">
        <f>RES_hhdet_numvin!N10</f>
        <v>227</v>
      </c>
      <c r="O94" s="52">
        <f>RES_hhdet_numvin!O10</f>
        <v>207</v>
      </c>
      <c r="P94" s="52">
        <f>RES_hhdet_numvin!P10</f>
        <v>107</v>
      </c>
      <c r="Q94" s="52">
        <f>RES_hhdet_numvin!Q10</f>
        <v>160</v>
      </c>
      <c r="R94" s="52">
        <f>RES_hhdet_numvin!R10</f>
        <v>231</v>
      </c>
      <c r="S94" s="52">
        <f>RES_hhdet_numvin!S10</f>
        <v>199</v>
      </c>
      <c r="T94" s="52">
        <f>RES_hhdet_numvin!T10</f>
        <v>190</v>
      </c>
      <c r="U94" s="52">
        <f>RES_hhdet_numvin!U10</f>
        <v>104</v>
      </c>
      <c r="V94" s="52">
        <f>RES_hhdet_numvin!V10</f>
        <v>324</v>
      </c>
      <c r="W94" s="52">
        <f>RES_hhdet_numvin!W10</f>
        <v>644</v>
      </c>
      <c r="DA94" s="63" t="s">
        <v>1487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0</v>
      </c>
      <c r="Q95" s="52">
        <f>RES_hhdet_numvin!Q11</f>
        <v>0</v>
      </c>
      <c r="R95" s="52">
        <f>RES_hhdet_numvin!R11</f>
        <v>0</v>
      </c>
      <c r="S95" s="52">
        <f>RES_hhdet_numvin!S11</f>
        <v>6</v>
      </c>
      <c r="T95" s="52">
        <f>RES_hhdet_numvin!T11</f>
        <v>14</v>
      </c>
      <c r="U95" s="52">
        <f>RES_hhdet_numvin!U11</f>
        <v>20</v>
      </c>
      <c r="V95" s="52">
        <f>RES_hhdet_numvin!V11</f>
        <v>12</v>
      </c>
      <c r="W95" s="52">
        <f>RES_hhdet_numvin!W11</f>
        <v>3</v>
      </c>
      <c r="DA95" s="63" t="s">
        <v>1488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0</v>
      </c>
      <c r="R96" s="52">
        <f>RES_hhdet_numvin!R12</f>
        <v>0</v>
      </c>
      <c r="S96" s="52">
        <f>RES_hhdet_numvin!S12</f>
        <v>0</v>
      </c>
      <c r="T96" s="52">
        <f>RES_hhdet_numvin!T12</f>
        <v>0</v>
      </c>
      <c r="U96" s="52">
        <f>RES_hhdet_numvin!U12</f>
        <v>0</v>
      </c>
      <c r="V96" s="52">
        <f>RES_hhdet_numvin!V12</f>
        <v>0</v>
      </c>
      <c r="W96" s="52">
        <f>RES_hhdet_numvin!W12</f>
        <v>0</v>
      </c>
      <c r="DA96" s="63" t="s">
        <v>1489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0</v>
      </c>
      <c r="Q99" s="138">
        <f>RES_hhdet_numvin!Q15</f>
        <v>2</v>
      </c>
      <c r="R99" s="138">
        <f>RES_hhdet_numvin!R15</f>
        <v>78</v>
      </c>
      <c r="S99" s="138">
        <f>RES_hhdet_numvin!S15</f>
        <v>252</v>
      </c>
      <c r="T99" s="138">
        <f>RES_hhdet_numvin!T15</f>
        <v>849</v>
      </c>
      <c r="U99" s="138">
        <f>RES_hhdet_numvin!U15</f>
        <v>952</v>
      </c>
      <c r="V99" s="138">
        <f>RES_hhdet_numvin!V15</f>
        <v>527</v>
      </c>
      <c r="W99" s="138">
        <f>RES_hhdet_numvin!W15</f>
        <v>147</v>
      </c>
      <c r="DA99" s="63" t="s">
        <v>1490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0</v>
      </c>
      <c r="Q100" s="138">
        <f>RES_hhdet_numvin!Q16</f>
        <v>0</v>
      </c>
      <c r="R100" s="138">
        <f>RES_hhdet_numvin!R16</f>
        <v>70</v>
      </c>
      <c r="S100" s="138">
        <f>RES_hhdet_numvin!S16</f>
        <v>323</v>
      </c>
      <c r="T100" s="138">
        <f>RES_hhdet_numvin!T16</f>
        <v>635</v>
      </c>
      <c r="U100" s="138">
        <f>RES_hhdet_numvin!U16</f>
        <v>909</v>
      </c>
      <c r="V100" s="138">
        <f>RES_hhdet_numvin!V16</f>
        <v>462</v>
      </c>
      <c r="W100" s="138">
        <f>RES_hhdet_numvin!W16</f>
        <v>119</v>
      </c>
      <c r="DA100" s="63" t="s">
        <v>1491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15</v>
      </c>
      <c r="Q104" s="52">
        <f>RES_hhdet_numvin!Q20</f>
        <v>60</v>
      </c>
      <c r="R104" s="52">
        <f>RES_hhdet_numvin!R20</f>
        <v>50</v>
      </c>
      <c r="S104" s="52">
        <f>RES_hhdet_numvin!S20</f>
        <v>65</v>
      </c>
      <c r="T104" s="52">
        <f>RES_hhdet_numvin!T20</f>
        <v>85</v>
      </c>
      <c r="U104" s="52">
        <f>RES_hhdet_numvin!U20</f>
        <v>97</v>
      </c>
      <c r="V104" s="52">
        <f>RES_hhdet_numvin!V20</f>
        <v>171</v>
      </c>
      <c r="W104" s="52">
        <f>RES_hhdet_numvin!W20</f>
        <v>142</v>
      </c>
      <c r="DA104" s="63" t="s">
        <v>1492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0</v>
      </c>
      <c r="Q105" s="52">
        <f>RES_hhdet_numvin!Q21</f>
        <v>0</v>
      </c>
      <c r="R105" s="52">
        <f>RES_hhdet_numvin!R21</f>
        <v>0</v>
      </c>
      <c r="S105" s="52">
        <f>RES_hhdet_numvin!S21</f>
        <v>0</v>
      </c>
      <c r="T105" s="52">
        <f>RES_hhdet_numvin!T21</f>
        <v>2</v>
      </c>
      <c r="U105" s="52">
        <f>RES_hhdet_numvin!U21</f>
        <v>3</v>
      </c>
      <c r="V105" s="52">
        <f>RES_hhdet_numvin!V21</f>
        <v>6</v>
      </c>
      <c r="W105" s="52">
        <f>RES_hhdet_numvin!W21</f>
        <v>5</v>
      </c>
      <c r="DA105" s="63" t="s">
        <v>1493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0</v>
      </c>
      <c r="Q106" s="36">
        <f>RES_hhdet_numvin!Q22</f>
        <v>0</v>
      </c>
      <c r="R106" s="36">
        <f>RES_hhdet_numvin!R22</f>
        <v>0</v>
      </c>
      <c r="S106" s="36">
        <f>RES_hhdet_numvin!S22</f>
        <v>0</v>
      </c>
      <c r="T106" s="36">
        <f>RES_hhdet_numvin!T22</f>
        <v>1160</v>
      </c>
      <c r="U106" s="36">
        <f>RES_hhdet_numvin!U22</f>
        <v>1676</v>
      </c>
      <c r="V106" s="36">
        <f>RES_hhdet_numvin!V22</f>
        <v>2850</v>
      </c>
      <c r="W106" s="36">
        <f>RES_hhdet_numvin!W22</f>
        <v>1615</v>
      </c>
      <c r="DA106" s="60" t="s">
        <v>1494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251.65844210675573</v>
      </c>
      <c r="C110" s="117">
        <f t="shared" si="15"/>
        <v>237.80129113267586</v>
      </c>
      <c r="D110" s="117">
        <f t="shared" si="15"/>
        <v>193.05212846699217</v>
      </c>
      <c r="E110" s="117">
        <f t="shared" si="15"/>
        <v>161.23629748689348</v>
      </c>
      <c r="F110" s="117">
        <f t="shared" si="15"/>
        <v>152.73706039269121</v>
      </c>
      <c r="G110" s="117">
        <f t="shared" si="15"/>
        <v>110.90870723966326</v>
      </c>
      <c r="H110" s="117">
        <f t="shared" si="15"/>
        <v>104.20984140432361</v>
      </c>
      <c r="I110" s="117">
        <f t="shared" si="15"/>
        <v>89.424448593240399</v>
      </c>
      <c r="J110" s="117">
        <f t="shared" si="15"/>
        <v>89.43169826950421</v>
      </c>
      <c r="K110" s="117">
        <f t="shared" si="15"/>
        <v>66.098555162748568</v>
      </c>
      <c r="L110" s="117">
        <f t="shared" si="15"/>
        <v>70.40193353280543</v>
      </c>
      <c r="M110" s="117">
        <f t="shared" si="15"/>
        <v>47.164593229949155</v>
      </c>
      <c r="N110" s="117">
        <f t="shared" si="15"/>
        <v>48.939936651385089</v>
      </c>
      <c r="O110" s="117">
        <f t="shared" si="15"/>
        <v>37.399477891409902</v>
      </c>
      <c r="P110" s="117">
        <f t="shared" si="15"/>
        <v>31.078852596835006</v>
      </c>
      <c r="Q110" s="117">
        <f t="shared" si="15"/>
        <v>25.357332087697984</v>
      </c>
      <c r="R110" s="117">
        <f t="shared" ref="R110:V110" si="16">R111+R114+R116+R126</f>
        <v>24.256021130436196</v>
      </c>
      <c r="S110" s="117">
        <f t="shared" si="16"/>
        <v>26.141081166728888</v>
      </c>
      <c r="T110" s="117">
        <f t="shared" si="16"/>
        <v>22.641865340127655</v>
      </c>
      <c r="U110" s="117">
        <f t="shared" si="16"/>
        <v>22.749203388920932</v>
      </c>
      <c r="V110" s="117">
        <f t="shared" si="16"/>
        <v>15.656375378188757</v>
      </c>
      <c r="W110" s="117">
        <f t="shared" ref="W110" si="17">W111+W114+W116+W126</f>
        <v>13.11181305549443</v>
      </c>
      <c r="DA110" s="129" t="s">
        <v>1571</v>
      </c>
    </row>
    <row r="111" spans="1:105" ht="12" customHeight="1" x14ac:dyDescent="0.25">
      <c r="A111" s="121" t="s">
        <v>57</v>
      </c>
      <c r="B111" s="122">
        <f t="shared" ref="B111:Q111" si="18">SUM(B112:B113)</f>
        <v>210.23534100357114</v>
      </c>
      <c r="C111" s="122">
        <f t="shared" si="18"/>
        <v>197.94518167792458</v>
      </c>
      <c r="D111" s="122">
        <f t="shared" si="18"/>
        <v>157.17188098500455</v>
      </c>
      <c r="E111" s="122">
        <f t="shared" si="18"/>
        <v>130.70601470995061</v>
      </c>
      <c r="F111" s="122">
        <f t="shared" si="18"/>
        <v>125.46359335594673</v>
      </c>
      <c r="G111" s="122">
        <f t="shared" si="18"/>
        <v>90.939223848747346</v>
      </c>
      <c r="H111" s="122">
        <f t="shared" si="18"/>
        <v>85.665596237978917</v>
      </c>
      <c r="I111" s="122">
        <f t="shared" si="18"/>
        <v>73.450035835630402</v>
      </c>
      <c r="J111" s="122">
        <f t="shared" si="18"/>
        <v>74.455605499693945</v>
      </c>
      <c r="K111" s="122">
        <f t="shared" si="18"/>
        <v>52.943033931655904</v>
      </c>
      <c r="L111" s="122">
        <f t="shared" si="18"/>
        <v>58.189560815908536</v>
      </c>
      <c r="M111" s="122">
        <f t="shared" si="18"/>
        <v>37.50245536246733</v>
      </c>
      <c r="N111" s="122">
        <f t="shared" si="18"/>
        <v>40.561645149078025</v>
      </c>
      <c r="O111" s="122">
        <f t="shared" si="18"/>
        <v>30.106521705437448</v>
      </c>
      <c r="P111" s="122">
        <f t="shared" si="18"/>
        <v>24.427183342249883</v>
      </c>
      <c r="Q111" s="122">
        <f t="shared" si="18"/>
        <v>19.98956653041742</v>
      </c>
      <c r="R111" s="122">
        <f t="shared" ref="R111:V111" si="19">SUM(R112:R113)</f>
        <v>19.662387319350849</v>
      </c>
      <c r="S111" s="122">
        <f t="shared" si="19"/>
        <v>21.592791230445549</v>
      </c>
      <c r="T111" s="122">
        <f t="shared" si="19"/>
        <v>18.629095349847137</v>
      </c>
      <c r="U111" s="122">
        <f t="shared" si="19"/>
        <v>19.007827892008766</v>
      </c>
      <c r="V111" s="122">
        <f t="shared" si="19"/>
        <v>12.780828809418439</v>
      </c>
      <c r="W111" s="122">
        <f t="shared" ref="W111" si="20">SUM(W112:W113)</f>
        <v>10.804482241690284</v>
      </c>
      <c r="DA111" s="130" t="s">
        <v>1572</v>
      </c>
    </row>
    <row r="112" spans="1:105" ht="12" customHeight="1" x14ac:dyDescent="0.25">
      <c r="A112" s="97" t="s">
        <v>51</v>
      </c>
      <c r="B112" s="98">
        <v>208.72144903524972</v>
      </c>
      <c r="C112" s="98">
        <v>196.55587242111227</v>
      </c>
      <c r="D112" s="98">
        <v>156.10334321733964</v>
      </c>
      <c r="E112" s="98">
        <v>129.83873170440017</v>
      </c>
      <c r="F112" s="98">
        <v>124.65724021173969</v>
      </c>
      <c r="G112" s="98">
        <v>90.423488594643629</v>
      </c>
      <c r="H112" s="98">
        <v>85.176903955298386</v>
      </c>
      <c r="I112" s="98">
        <v>73.045596377291346</v>
      </c>
      <c r="J112" s="98">
        <v>74.050749103164407</v>
      </c>
      <c r="K112" s="98">
        <v>52.657766268806917</v>
      </c>
      <c r="L112" s="98">
        <v>57.874242858507692</v>
      </c>
      <c r="M112" s="98">
        <v>37.295777204547626</v>
      </c>
      <c r="N112" s="98">
        <v>40.328202923473754</v>
      </c>
      <c r="O112" s="98">
        <v>29.924964173115505</v>
      </c>
      <c r="P112" s="98">
        <v>24.281083404987097</v>
      </c>
      <c r="Q112" s="98">
        <v>19.870942008216296</v>
      </c>
      <c r="R112" s="98">
        <v>19.5463743192892</v>
      </c>
      <c r="S112" s="98">
        <v>21.466007451991967</v>
      </c>
      <c r="T112" s="98">
        <v>18.520144262921558</v>
      </c>
      <c r="U112" s="98">
        <v>18.896990541702497</v>
      </c>
      <c r="V112" s="98">
        <v>12.706453616126874</v>
      </c>
      <c r="W112" s="98">
        <v>10.741669055125636</v>
      </c>
      <c r="DA112" s="63" t="s">
        <v>1573</v>
      </c>
    </row>
    <row r="113" spans="1:105" ht="12" customHeight="1" x14ac:dyDescent="0.25">
      <c r="A113" s="97" t="s">
        <v>53</v>
      </c>
      <c r="B113" s="98">
        <v>1.5138919683214236</v>
      </c>
      <c r="C113" s="98">
        <v>1.3893092568123222</v>
      </c>
      <c r="D113" s="98">
        <v>1.0685377676649013</v>
      </c>
      <c r="E113" s="98">
        <v>0.86728300555041948</v>
      </c>
      <c r="F113" s="98">
        <v>0.80635314420703796</v>
      </c>
      <c r="G113" s="98">
        <v>0.51573525410371923</v>
      </c>
      <c r="H113" s="98">
        <v>0.48869228268052955</v>
      </c>
      <c r="I113" s="98">
        <v>0.40443945833905742</v>
      </c>
      <c r="J113" s="98">
        <v>0.4048563965295327</v>
      </c>
      <c r="K113" s="98">
        <v>0.28526766284898603</v>
      </c>
      <c r="L113" s="98">
        <v>0.31531795740084312</v>
      </c>
      <c r="M113" s="98">
        <v>0.20667815791970712</v>
      </c>
      <c r="N113" s="98">
        <v>0.23344222560427047</v>
      </c>
      <c r="O113" s="98">
        <v>0.18155753232194177</v>
      </c>
      <c r="P113" s="98">
        <v>0.14609993726278511</v>
      </c>
      <c r="Q113" s="98">
        <v>0.11862452220112522</v>
      </c>
      <c r="R113" s="98">
        <v>0.11601300006164737</v>
      </c>
      <c r="S113" s="98">
        <v>0.12678377845358219</v>
      </c>
      <c r="T113" s="98">
        <v>0.10895108692557856</v>
      </c>
      <c r="U113" s="98">
        <v>0.11083735030626907</v>
      </c>
      <c r="V113" s="98">
        <v>7.4375193291566513E-2</v>
      </c>
      <c r="W113" s="98">
        <v>6.2813186564647724E-2</v>
      </c>
      <c r="DA113" s="63" t="s">
        <v>1574</v>
      </c>
    </row>
    <row r="114" spans="1:105" ht="12" customHeight="1" x14ac:dyDescent="0.25">
      <c r="A114" s="121" t="s">
        <v>92</v>
      </c>
      <c r="B114" s="122">
        <f t="shared" ref="B114:W114" si="21">B115</f>
        <v>5.9679217046394494E-3</v>
      </c>
      <c r="C114" s="122">
        <f t="shared" si="21"/>
        <v>6.6925722623509265E-3</v>
      </c>
      <c r="D114" s="122">
        <f t="shared" si="21"/>
        <v>6.8816281654757935E-3</v>
      </c>
      <c r="E114" s="122">
        <f t="shared" si="21"/>
        <v>9.7770860389087624E-3</v>
      </c>
      <c r="F114" s="122">
        <f t="shared" si="21"/>
        <v>4.9100286554735716E-3</v>
      </c>
      <c r="G114" s="122">
        <f t="shared" si="21"/>
        <v>4.0660441836343469E-3</v>
      </c>
      <c r="H114" s="122">
        <f t="shared" si="21"/>
        <v>3.5675703023592938E-3</v>
      </c>
      <c r="I114" s="122">
        <f t="shared" si="21"/>
        <v>2.618065946693678E-3</v>
      </c>
      <c r="J114" s="122">
        <f t="shared" si="21"/>
        <v>1.7851248313427524E-3</v>
      </c>
      <c r="K114" s="122">
        <f t="shared" si="21"/>
        <v>1.1323407153149456E-3</v>
      </c>
      <c r="L114" s="122">
        <f t="shared" si="21"/>
        <v>1.0602883923268845E-3</v>
      </c>
      <c r="M114" s="122">
        <f t="shared" si="21"/>
        <v>1.3528509571643424E-3</v>
      </c>
      <c r="N114" s="122">
        <f t="shared" si="21"/>
        <v>2.3487000317193116E-3</v>
      </c>
      <c r="O114" s="122">
        <f t="shared" si="21"/>
        <v>4.0221466804362203E-3</v>
      </c>
      <c r="P114" s="122">
        <f t="shared" si="21"/>
        <v>3.1753551912279583E-3</v>
      </c>
      <c r="Q114" s="122">
        <f t="shared" si="21"/>
        <v>5.7356071746088796E-3</v>
      </c>
      <c r="R114" s="122">
        <f t="shared" si="21"/>
        <v>3.3180032071687083E-3</v>
      </c>
      <c r="S114" s="122">
        <f t="shared" si="21"/>
        <v>3.7835175210042963E-3</v>
      </c>
      <c r="T114" s="122">
        <f t="shared" si="21"/>
        <v>2.9262121008106954E-3</v>
      </c>
      <c r="U114" s="122">
        <f t="shared" si="21"/>
        <v>2.2261180599301221E-3</v>
      </c>
      <c r="V114" s="122">
        <f t="shared" si="21"/>
        <v>1.164884483617138E-3</v>
      </c>
      <c r="W114" s="122">
        <f t="shared" si="21"/>
        <v>4.0789172917839964E-4</v>
      </c>
      <c r="DA114" s="130" t="s">
        <v>1575</v>
      </c>
    </row>
    <row r="115" spans="1:105" ht="12" customHeight="1" x14ac:dyDescent="0.25">
      <c r="A115" s="97" t="s">
        <v>53</v>
      </c>
      <c r="B115" s="98">
        <v>5.9679217046394494E-3</v>
      </c>
      <c r="C115" s="98">
        <v>6.6925722623509265E-3</v>
      </c>
      <c r="D115" s="98">
        <v>6.8816281654757935E-3</v>
      </c>
      <c r="E115" s="98">
        <v>9.7770860389087624E-3</v>
      </c>
      <c r="F115" s="98">
        <v>4.9100286554735716E-3</v>
      </c>
      <c r="G115" s="98">
        <v>4.0660441836343469E-3</v>
      </c>
      <c r="H115" s="98">
        <v>3.5675703023592938E-3</v>
      </c>
      <c r="I115" s="98">
        <v>2.618065946693678E-3</v>
      </c>
      <c r="J115" s="98">
        <v>1.7851248313427524E-3</v>
      </c>
      <c r="K115" s="98">
        <v>1.1323407153149456E-3</v>
      </c>
      <c r="L115" s="98">
        <v>1.0602883923268845E-3</v>
      </c>
      <c r="M115" s="98">
        <v>1.3528509571643424E-3</v>
      </c>
      <c r="N115" s="98">
        <v>2.3487000317193116E-3</v>
      </c>
      <c r="O115" s="98">
        <v>4.0221466804362203E-3</v>
      </c>
      <c r="P115" s="98">
        <v>3.1753551912279583E-3</v>
      </c>
      <c r="Q115" s="98">
        <v>5.7356071746088796E-3</v>
      </c>
      <c r="R115" s="98">
        <v>3.3180032071687083E-3</v>
      </c>
      <c r="S115" s="98">
        <v>3.7835175210042963E-3</v>
      </c>
      <c r="T115" s="98">
        <v>2.9262121008106954E-3</v>
      </c>
      <c r="U115" s="98">
        <v>2.2261180599301221E-3</v>
      </c>
      <c r="V115" s="98">
        <v>1.164884483617138E-3</v>
      </c>
      <c r="W115" s="98">
        <v>4.0789172917839964E-4</v>
      </c>
      <c r="DA115" s="63" t="s">
        <v>1576</v>
      </c>
    </row>
    <row r="116" spans="1:105" ht="12" customHeight="1" x14ac:dyDescent="0.25">
      <c r="A116" s="121" t="s">
        <v>55</v>
      </c>
      <c r="B116" s="122">
        <v>36.247432427586048</v>
      </c>
      <c r="C116" s="122">
        <v>34.39760133981418</v>
      </c>
      <c r="D116" s="122">
        <v>30.942289850007505</v>
      </c>
      <c r="E116" s="122">
        <v>26.352859611318735</v>
      </c>
      <c r="F116" s="122">
        <v>23.396810796773615</v>
      </c>
      <c r="G116" s="122">
        <v>17.396223818856548</v>
      </c>
      <c r="H116" s="122">
        <v>15.899199990364037</v>
      </c>
      <c r="I116" s="122">
        <v>13.960783049598529</v>
      </c>
      <c r="J116" s="122">
        <v>12.998038611819558</v>
      </c>
      <c r="K116" s="122">
        <v>11.106948031127766</v>
      </c>
      <c r="L116" s="122">
        <v>10.403994789089422</v>
      </c>
      <c r="M116" s="122">
        <v>8.1794263205912205</v>
      </c>
      <c r="N116" s="122">
        <v>7.0018294857750174</v>
      </c>
      <c r="O116" s="122">
        <v>6.1753337355694331</v>
      </c>
      <c r="P116" s="122">
        <v>5.6545652904252339</v>
      </c>
      <c r="Q116" s="122">
        <v>4.5462348622417874</v>
      </c>
      <c r="R116" s="122">
        <v>3.8366617013472148</v>
      </c>
      <c r="S116" s="122">
        <v>3.816507037558778</v>
      </c>
      <c r="T116" s="122">
        <v>3.340403251550577</v>
      </c>
      <c r="U116" s="122">
        <v>3.1351556217630554</v>
      </c>
      <c r="V116" s="122">
        <v>2.4207761891078055</v>
      </c>
      <c r="W116" s="122">
        <v>1.9191499254348972</v>
      </c>
      <c r="DA116" s="130" t="s">
        <v>1577</v>
      </c>
    </row>
    <row r="117" spans="1:105" ht="12" customHeight="1" x14ac:dyDescent="0.25">
      <c r="A117" s="97" t="s">
        <v>143</v>
      </c>
      <c r="B117" s="98">
        <v>4.4531275159089523</v>
      </c>
      <c r="C117" s="98">
        <v>4.5746998024763936</v>
      </c>
      <c r="D117" s="98">
        <v>4.487948382149578</v>
      </c>
      <c r="E117" s="98">
        <v>4.1274072092824179</v>
      </c>
      <c r="F117" s="98">
        <v>4.4969033727794203</v>
      </c>
      <c r="G117" s="98">
        <v>3.2512582379547927</v>
      </c>
      <c r="H117" s="98">
        <v>3.6127467871755403</v>
      </c>
      <c r="I117" s="98">
        <v>3.5271861807885099</v>
      </c>
      <c r="J117" s="98">
        <v>3.8406133692019004</v>
      </c>
      <c r="K117" s="98">
        <v>3.1965568301722462</v>
      </c>
      <c r="L117" s="98">
        <v>3.52727620139486</v>
      </c>
      <c r="M117" s="98">
        <v>2.5979268176172745</v>
      </c>
      <c r="N117" s="98">
        <v>1.6484666093436506</v>
      </c>
      <c r="O117" s="98">
        <v>1.8748686347568551</v>
      </c>
      <c r="P117" s="98">
        <v>2.0431833381102509</v>
      </c>
      <c r="Q117" s="98">
        <v>1.5741377663131733</v>
      </c>
      <c r="R117" s="98">
        <v>0.94633132702780187</v>
      </c>
      <c r="S117" s="98">
        <v>0.95098882201203783</v>
      </c>
      <c r="T117" s="98">
        <v>0.70421324161650856</v>
      </c>
      <c r="U117" s="98">
        <v>0.78673449890130853</v>
      </c>
      <c r="V117" s="98">
        <v>0.80166236744052755</v>
      </c>
      <c r="W117" s="98">
        <v>0.54382822203114523</v>
      </c>
      <c r="DA117" s="63" t="s">
        <v>1578</v>
      </c>
    </row>
    <row r="118" spans="1:105" ht="12" customHeight="1" x14ac:dyDescent="0.25">
      <c r="A118" s="97" t="s">
        <v>124</v>
      </c>
      <c r="B118" s="98">
        <v>1.3649432422489662</v>
      </c>
      <c r="C118" s="98">
        <v>1.0377896488866447</v>
      </c>
      <c r="D118" s="98">
        <v>0.929637393182425</v>
      </c>
      <c r="E118" s="98">
        <v>0.68992105176843821</v>
      </c>
      <c r="F118" s="98">
        <v>0.58537815450252306</v>
      </c>
      <c r="G118" s="98">
        <v>0.56282910995202018</v>
      </c>
      <c r="H118" s="98">
        <v>0.45209386642535054</v>
      </c>
      <c r="I118" s="98">
        <v>0.40281470104983119</v>
      </c>
      <c r="J118" s="98">
        <v>0.40504385448497099</v>
      </c>
      <c r="K118" s="98">
        <v>0.2257477169786761</v>
      </c>
      <c r="L118" s="98">
        <v>0.17783310084567852</v>
      </c>
      <c r="M118" s="98">
        <v>0.13949333791820739</v>
      </c>
      <c r="N118" s="98">
        <v>0.10543312729746572</v>
      </c>
      <c r="O118" s="98">
        <v>6.2457993854715427E-2</v>
      </c>
      <c r="P118" s="98">
        <v>5.8572296016098889E-2</v>
      </c>
      <c r="Q118" s="98">
        <v>5.1080557311177797E-2</v>
      </c>
      <c r="R118" s="98">
        <v>4.3045728304821049E-2</v>
      </c>
      <c r="S118" s="98">
        <v>4.5212671369208285E-2</v>
      </c>
      <c r="T118" s="98">
        <v>3.8817874570914714E-2</v>
      </c>
      <c r="U118" s="98">
        <v>3.1915649085440569E-2</v>
      </c>
      <c r="V118" s="98">
        <v>1.8506333517935486E-2</v>
      </c>
      <c r="W118" s="98">
        <v>1.5651135011079668E-2</v>
      </c>
      <c r="DA118" s="63" t="s">
        <v>1579</v>
      </c>
    </row>
    <row r="119" spans="1:105" ht="12" customHeight="1" x14ac:dyDescent="0.25">
      <c r="A119" s="97" t="s">
        <v>123</v>
      </c>
      <c r="B119" s="98">
        <v>3.2028479813138717E-3</v>
      </c>
      <c r="C119" s="98">
        <v>2.4775038651989496E-3</v>
      </c>
      <c r="D119" s="98">
        <v>2.0736808531131379E-3</v>
      </c>
      <c r="E119" s="98">
        <v>1.5353872666081067E-3</v>
      </c>
      <c r="F119" s="98">
        <v>1.5342256551621638E-3</v>
      </c>
      <c r="G119" s="98">
        <v>1.7616815266018446E-3</v>
      </c>
      <c r="H119" s="98">
        <v>1.7964601753908539E-3</v>
      </c>
      <c r="I119" s="98">
        <v>1.7223175139511912E-3</v>
      </c>
      <c r="J119" s="98">
        <v>1.9188862878866354E-3</v>
      </c>
      <c r="K119" s="98">
        <v>1.5509051631750848E-3</v>
      </c>
      <c r="L119" s="98">
        <v>1.2585659005194714E-3</v>
      </c>
      <c r="M119" s="98">
        <v>1.1589318642817358E-3</v>
      </c>
      <c r="N119" s="98">
        <v>7.0074847705552459E-4</v>
      </c>
      <c r="O119" s="98">
        <v>2.1593065225788629E-4</v>
      </c>
      <c r="P119" s="98">
        <v>2.3371416227989589E-4</v>
      </c>
      <c r="Q119" s="98">
        <v>2.3508390130335733E-4</v>
      </c>
      <c r="R119" s="98">
        <v>2.0229109715629083E-4</v>
      </c>
      <c r="S119" s="98">
        <v>2.1584187717489667E-4</v>
      </c>
      <c r="T119" s="98">
        <v>2.0851735737518161E-4</v>
      </c>
      <c r="U119" s="98">
        <v>0</v>
      </c>
      <c r="V119" s="98">
        <v>0</v>
      </c>
      <c r="W119" s="98">
        <v>0</v>
      </c>
      <c r="DA119" s="63" t="s">
        <v>1580</v>
      </c>
    </row>
    <row r="120" spans="1:105" ht="12" customHeight="1" x14ac:dyDescent="0.25">
      <c r="A120" s="100" t="s">
        <v>50</v>
      </c>
      <c r="B120" s="101">
        <v>1.5971333935969668E-3</v>
      </c>
      <c r="C120" s="101">
        <v>1.2311347924867078E-3</v>
      </c>
      <c r="D120" s="101">
        <v>1.0315308110829711E-3</v>
      </c>
      <c r="E120" s="101">
        <v>7.5801204080430163E-4</v>
      </c>
      <c r="F120" s="101">
        <v>7.5185046657622815E-4</v>
      </c>
      <c r="G120" s="101">
        <v>8.597454058649459E-4</v>
      </c>
      <c r="H120" s="101">
        <v>7.4461271983921934E-4</v>
      </c>
      <c r="I120" s="101">
        <v>7.457384616056037E-4</v>
      </c>
      <c r="J120" s="101">
        <v>8.9337748577548017E-4</v>
      </c>
      <c r="K120" s="101">
        <v>7.3138119941938608E-4</v>
      </c>
      <c r="L120" s="101">
        <v>5.3261472051687364E-4</v>
      </c>
      <c r="M120" s="101">
        <v>5.3077858126870567E-4</v>
      </c>
      <c r="N120" s="101">
        <v>3.1215245311468325E-4</v>
      </c>
      <c r="O120" s="101">
        <v>8.1488990014452284E-5</v>
      </c>
      <c r="P120" s="101">
        <v>8.9925493381109124E-5</v>
      </c>
      <c r="Q120" s="101">
        <v>7.3050599175857923E-5</v>
      </c>
      <c r="R120" s="101">
        <v>5.7556423208475306E-5</v>
      </c>
      <c r="S120" s="101">
        <v>7.1257013663323794E-5</v>
      </c>
      <c r="T120" s="101">
        <v>7.797854442052009E-5</v>
      </c>
      <c r="U120" s="101">
        <v>0</v>
      </c>
      <c r="V120" s="101">
        <v>0</v>
      </c>
      <c r="W120" s="101">
        <v>0</v>
      </c>
      <c r="DA120" s="131" t="s">
        <v>1581</v>
      </c>
    </row>
    <row r="121" spans="1:105" ht="12" customHeight="1" x14ac:dyDescent="0.25">
      <c r="A121" s="103" t="s">
        <v>52</v>
      </c>
      <c r="B121" s="104">
        <v>1.6057145877169049E-3</v>
      </c>
      <c r="C121" s="104">
        <v>1.2463690727122418E-3</v>
      </c>
      <c r="D121" s="104">
        <v>1.042150042030167E-3</v>
      </c>
      <c r="E121" s="104">
        <v>7.7737522580380498E-4</v>
      </c>
      <c r="F121" s="104">
        <v>7.823751885859358E-4</v>
      </c>
      <c r="G121" s="104">
        <v>9.0193612073689866E-4</v>
      </c>
      <c r="H121" s="104">
        <v>1.0518474555516345E-3</v>
      </c>
      <c r="I121" s="104">
        <v>9.7657905234558749E-4</v>
      </c>
      <c r="J121" s="104">
        <v>1.0255088021111553E-3</v>
      </c>
      <c r="K121" s="104">
        <v>8.1952396375569868E-4</v>
      </c>
      <c r="L121" s="104">
        <v>7.2595118000259775E-4</v>
      </c>
      <c r="M121" s="104">
        <v>6.2815328301303022E-4</v>
      </c>
      <c r="N121" s="104">
        <v>3.8859602394084134E-4</v>
      </c>
      <c r="O121" s="104">
        <v>1.3444166224343401E-4</v>
      </c>
      <c r="P121" s="104">
        <v>1.4378866889878676E-4</v>
      </c>
      <c r="Q121" s="104">
        <v>1.6203330212749941E-4</v>
      </c>
      <c r="R121" s="104">
        <v>1.4473467394781551E-4</v>
      </c>
      <c r="S121" s="104">
        <v>1.4458486351157286E-4</v>
      </c>
      <c r="T121" s="104">
        <v>1.3053881295466152E-4</v>
      </c>
      <c r="U121" s="104">
        <v>0</v>
      </c>
      <c r="V121" s="104">
        <v>0</v>
      </c>
      <c r="W121" s="104">
        <v>0</v>
      </c>
      <c r="DA121" s="132" t="s">
        <v>1582</v>
      </c>
    </row>
    <row r="122" spans="1:105" ht="12" customHeight="1" x14ac:dyDescent="0.25">
      <c r="A122" s="106" t="s">
        <v>122</v>
      </c>
      <c r="B122" s="101">
        <v>24.093321406019378</v>
      </c>
      <c r="C122" s="101">
        <v>22.757521953384725</v>
      </c>
      <c r="D122" s="101">
        <v>20.174642316767816</v>
      </c>
      <c r="E122" s="101">
        <v>16.940231467243013</v>
      </c>
      <c r="F122" s="101">
        <v>14.063624050051654</v>
      </c>
      <c r="G122" s="101">
        <v>9.891278399186346</v>
      </c>
      <c r="H122" s="101">
        <v>7.8972894433161809</v>
      </c>
      <c r="I122" s="101">
        <v>6.4015074525104279</v>
      </c>
      <c r="J122" s="101">
        <v>5.4312250344692146</v>
      </c>
      <c r="K122" s="101">
        <v>4.6249368726200029</v>
      </c>
      <c r="L122" s="101">
        <v>4.0527388250496914</v>
      </c>
      <c r="M122" s="101">
        <v>3.2499918470498295</v>
      </c>
      <c r="N122" s="101">
        <v>3.0773822478695942</v>
      </c>
      <c r="O122" s="101">
        <v>2.4520935914418591</v>
      </c>
      <c r="P122" s="101">
        <v>2.0430540656452738</v>
      </c>
      <c r="Q122" s="101">
        <v>1.6834360124589445</v>
      </c>
      <c r="R122" s="101">
        <v>1.6448533279913262</v>
      </c>
      <c r="S122" s="101">
        <v>1.5988206142129111</v>
      </c>
      <c r="T122" s="101">
        <v>1.48131232105259</v>
      </c>
      <c r="U122" s="101">
        <v>1.3085508083486335</v>
      </c>
      <c r="V122" s="101">
        <v>0.90600688670683338</v>
      </c>
      <c r="W122" s="101">
        <v>0.77054135682988134</v>
      </c>
      <c r="DA122" s="131" t="s">
        <v>1583</v>
      </c>
    </row>
    <row r="123" spans="1:105" ht="12" customHeight="1" x14ac:dyDescent="0.25">
      <c r="A123" s="107" t="s">
        <v>121</v>
      </c>
      <c r="B123" s="104">
        <v>6.3328374154274387</v>
      </c>
      <c r="C123" s="104">
        <v>6.025112431201217</v>
      </c>
      <c r="D123" s="104">
        <v>5.3479880770545734</v>
      </c>
      <c r="E123" s="104">
        <v>4.5937644957582577</v>
      </c>
      <c r="F123" s="104">
        <v>4.2493709937848543</v>
      </c>
      <c r="G123" s="104">
        <v>3.6890963902367875</v>
      </c>
      <c r="H123" s="104">
        <v>3.9352734332715733</v>
      </c>
      <c r="I123" s="104">
        <v>3.6275523977358093</v>
      </c>
      <c r="J123" s="104">
        <v>3.3192374673755847</v>
      </c>
      <c r="K123" s="104">
        <v>3.0581557061936664</v>
      </c>
      <c r="L123" s="104">
        <v>2.6448880958986729</v>
      </c>
      <c r="M123" s="104">
        <v>2.1908553861416271</v>
      </c>
      <c r="N123" s="104">
        <v>2.1698467527872505</v>
      </c>
      <c r="O123" s="104">
        <v>1.7856975848637457</v>
      </c>
      <c r="P123" s="104">
        <v>1.5095218764913305</v>
      </c>
      <c r="Q123" s="104">
        <v>1.2373454422571883</v>
      </c>
      <c r="R123" s="104">
        <v>1.2022290269261093</v>
      </c>
      <c r="S123" s="104">
        <v>1.2212690880874455</v>
      </c>
      <c r="T123" s="104">
        <v>1.1158512969531882</v>
      </c>
      <c r="U123" s="104">
        <v>1.0079546654276725</v>
      </c>
      <c r="V123" s="104">
        <v>0.69460060144250912</v>
      </c>
      <c r="W123" s="104">
        <v>0.58912921156279108</v>
      </c>
      <c r="DA123" s="132" t="s">
        <v>1584</v>
      </c>
    </row>
    <row r="124" spans="1:105" ht="12" customHeight="1" x14ac:dyDescent="0.25">
      <c r="A124" s="108" t="s">
        <v>53</v>
      </c>
      <c r="B124" s="98">
        <v>2.9759020834997862</v>
      </c>
      <c r="C124" s="98">
        <v>2.8172144680448978</v>
      </c>
      <c r="D124" s="98">
        <v>2.5050597193062858</v>
      </c>
      <c r="E124" s="98">
        <v>2.1327796577416005</v>
      </c>
      <c r="F124" s="98">
        <v>1.9619710711785985</v>
      </c>
      <c r="G124" s="98">
        <v>1.6958315768106729</v>
      </c>
      <c r="H124" s="98">
        <v>1.5296649407116951</v>
      </c>
      <c r="I124" s="98">
        <v>1.4733825407097956</v>
      </c>
      <c r="J124" s="98">
        <v>1.450290435202944</v>
      </c>
      <c r="K124" s="98">
        <v>1.364450092864848</v>
      </c>
      <c r="L124" s="98">
        <v>1.05637158646534</v>
      </c>
      <c r="M124" s="98">
        <v>0.94210359494022478</v>
      </c>
      <c r="N124" s="98">
        <v>0.91546513882365155</v>
      </c>
      <c r="O124" s="98">
        <v>0.65341061277110268</v>
      </c>
      <c r="P124" s="98">
        <v>0.5575685491645731</v>
      </c>
      <c r="Q124" s="98">
        <v>0.36821307735927367</v>
      </c>
      <c r="R124" s="98">
        <v>0.32536501008300267</v>
      </c>
      <c r="S124" s="98">
        <v>0.38419021544289833</v>
      </c>
      <c r="T124" s="98">
        <v>0.39581935610664387</v>
      </c>
      <c r="U124" s="98">
        <v>0.36312313137073288</v>
      </c>
      <c r="V124" s="98">
        <v>0.25289985696346029</v>
      </c>
      <c r="W124" s="98">
        <v>0.22223119977349526</v>
      </c>
      <c r="DA124" s="63" t="s">
        <v>1585</v>
      </c>
    </row>
    <row r="125" spans="1:105" ht="12" customHeight="1" x14ac:dyDescent="0.25">
      <c r="A125" s="108" t="s">
        <v>52</v>
      </c>
      <c r="B125" s="98">
        <v>3.3569353319276525</v>
      </c>
      <c r="C125" s="98">
        <v>3.2078979631563196</v>
      </c>
      <c r="D125" s="98">
        <v>2.8429283577482871</v>
      </c>
      <c r="E125" s="98">
        <v>2.4609848380166572</v>
      </c>
      <c r="F125" s="98">
        <v>2.287399922606256</v>
      </c>
      <c r="G125" s="98">
        <v>1.9932648134261146</v>
      </c>
      <c r="H125" s="98">
        <v>2.4056084925598782</v>
      </c>
      <c r="I125" s="98">
        <v>2.1541698570260137</v>
      </c>
      <c r="J125" s="98">
        <v>1.8689470321726405</v>
      </c>
      <c r="K125" s="98">
        <v>1.6937056133288182</v>
      </c>
      <c r="L125" s="98">
        <v>1.5885165094333331</v>
      </c>
      <c r="M125" s="98">
        <v>1.2487517912014021</v>
      </c>
      <c r="N125" s="98">
        <v>1.2543816139635988</v>
      </c>
      <c r="O125" s="98">
        <v>1.132286972092643</v>
      </c>
      <c r="P125" s="98">
        <v>0.95195332732675741</v>
      </c>
      <c r="Q125" s="98">
        <v>0.86913236489791468</v>
      </c>
      <c r="R125" s="98">
        <v>0.87686401684310677</v>
      </c>
      <c r="S125" s="98">
        <v>0.83707887264454717</v>
      </c>
      <c r="T125" s="98">
        <v>0.72003194084654432</v>
      </c>
      <c r="U125" s="98">
        <v>0.6448315340569396</v>
      </c>
      <c r="V125" s="98">
        <v>0.44170074447904883</v>
      </c>
      <c r="W125" s="98">
        <v>0.36689801178929576</v>
      </c>
      <c r="DA125" s="63" t="s">
        <v>1586</v>
      </c>
    </row>
    <row r="126" spans="1:105" ht="12" customHeight="1" x14ac:dyDescent="0.25">
      <c r="A126" s="121" t="s">
        <v>54</v>
      </c>
      <c r="B126" s="122">
        <v>5.1697007538939017</v>
      </c>
      <c r="C126" s="122">
        <v>5.4518155426747645</v>
      </c>
      <c r="D126" s="122">
        <v>4.931076003814642</v>
      </c>
      <c r="E126" s="122">
        <v>4.167646079585233</v>
      </c>
      <c r="F126" s="122">
        <v>3.8717462113153704</v>
      </c>
      <c r="G126" s="122">
        <v>2.569193527875719</v>
      </c>
      <c r="H126" s="122">
        <v>2.6414776056782889</v>
      </c>
      <c r="I126" s="122">
        <v>2.0110116420647679</v>
      </c>
      <c r="J126" s="122">
        <v>1.9762690331593733</v>
      </c>
      <c r="K126" s="122">
        <v>2.0474408592495803</v>
      </c>
      <c r="L126" s="122">
        <v>1.8073176394151407</v>
      </c>
      <c r="M126" s="122">
        <v>1.4813586959334453</v>
      </c>
      <c r="N126" s="122">
        <v>1.3741133165003299</v>
      </c>
      <c r="O126" s="122">
        <v>1.1136003037225832</v>
      </c>
      <c r="P126" s="122">
        <v>0.99392860896865853</v>
      </c>
      <c r="Q126" s="122">
        <v>0.81579508786416544</v>
      </c>
      <c r="R126" s="122">
        <v>0.75365410653096432</v>
      </c>
      <c r="S126" s="122">
        <v>0.72799938120355645</v>
      </c>
      <c r="T126" s="122">
        <v>0.66944052662913134</v>
      </c>
      <c r="U126" s="122">
        <v>0.60399375708918068</v>
      </c>
      <c r="V126" s="122">
        <v>0.45360549517889726</v>
      </c>
      <c r="W126" s="122">
        <v>0.3877729966400697</v>
      </c>
      <c r="DA126" s="130" t="s">
        <v>1587</v>
      </c>
    </row>
    <row r="127" spans="1:105" ht="12" customHeight="1" x14ac:dyDescent="0.25">
      <c r="A127" s="97" t="s">
        <v>51</v>
      </c>
      <c r="B127" s="98">
        <v>0.28544064574590022</v>
      </c>
      <c r="C127" s="98">
        <v>0.29324548922298088</v>
      </c>
      <c r="D127" s="98">
        <v>0.26219077368360694</v>
      </c>
      <c r="E127" s="98">
        <v>0.21451456869057745</v>
      </c>
      <c r="F127" s="98">
        <v>0.22410233121605627</v>
      </c>
      <c r="G127" s="98">
        <v>0.12920845544973159</v>
      </c>
      <c r="H127" s="98">
        <v>0.14431314402651019</v>
      </c>
      <c r="I127" s="98">
        <v>0.11062242902246859</v>
      </c>
      <c r="J127" s="98">
        <v>0.1176659025262</v>
      </c>
      <c r="K127" s="98">
        <v>0.10397440746966599</v>
      </c>
      <c r="L127" s="98">
        <v>0.10346804241903126</v>
      </c>
      <c r="M127" s="98">
        <v>0.10122289099073283</v>
      </c>
      <c r="N127" s="98">
        <v>9.3579822298652915E-2</v>
      </c>
      <c r="O127" s="98">
        <v>6.6375274672781051E-2</v>
      </c>
      <c r="P127" s="98">
        <v>3.5922422852775374E-2</v>
      </c>
      <c r="Q127" s="98">
        <v>4.855737078436987E-2</v>
      </c>
      <c r="R127" s="98">
        <v>5.1662367440527199E-2</v>
      </c>
      <c r="S127" s="98">
        <v>5.9186013184293416E-2</v>
      </c>
      <c r="T127" s="98">
        <v>5.4576287379382776E-2</v>
      </c>
      <c r="U127" s="98">
        <v>4.9464985191554345E-2</v>
      </c>
      <c r="V127" s="98">
        <v>4.8891755039648405E-2</v>
      </c>
      <c r="W127" s="98">
        <v>4.2275723703066717E-2</v>
      </c>
      <c r="DA127" s="63" t="s">
        <v>1588</v>
      </c>
    </row>
    <row r="128" spans="1:105" ht="12" customHeight="1" x14ac:dyDescent="0.25">
      <c r="A128" s="97" t="s">
        <v>50</v>
      </c>
      <c r="B128" s="98">
        <v>3.9581069008196287E-2</v>
      </c>
      <c r="C128" s="98">
        <v>4.1331415499570451E-2</v>
      </c>
      <c r="D128" s="98">
        <v>3.7076293939073912E-2</v>
      </c>
      <c r="E128" s="98">
        <v>2.948403242874854E-2</v>
      </c>
      <c r="F128" s="98">
        <v>2.730844541519243E-2</v>
      </c>
      <c r="G128" s="98">
        <v>1.8493170911601582E-2</v>
      </c>
      <c r="H128" s="98">
        <v>1.7402902585982101E-2</v>
      </c>
      <c r="I128" s="98">
        <v>1.2522159737596326E-2</v>
      </c>
      <c r="J128" s="98">
        <v>1.2067370282927439E-2</v>
      </c>
      <c r="K128" s="98">
        <v>1.2862052409062213E-2</v>
      </c>
      <c r="L128" s="98">
        <v>1.1004010792842762E-2</v>
      </c>
      <c r="M128" s="98">
        <v>6.8241842737726006E-3</v>
      </c>
      <c r="N128" s="98">
        <v>3.1437966952995817E-3</v>
      </c>
      <c r="O128" s="98">
        <v>1.3543259301353572E-3</v>
      </c>
      <c r="P128" s="98">
        <v>1.6228071035924549E-3</v>
      </c>
      <c r="Q128" s="98">
        <v>2.2727801043767475E-3</v>
      </c>
      <c r="R128" s="98">
        <v>3.2178314476295771E-3</v>
      </c>
      <c r="S128" s="98">
        <v>2.9729892307648882E-3</v>
      </c>
      <c r="T128" s="98">
        <v>2.3124793892359175E-3</v>
      </c>
      <c r="U128" s="98">
        <v>1.6731988240794051E-3</v>
      </c>
      <c r="V128" s="98">
        <v>9.4638702747190824E-4</v>
      </c>
      <c r="W128" s="98">
        <v>1.1208377659178033E-3</v>
      </c>
      <c r="DA128" s="63" t="s">
        <v>1589</v>
      </c>
    </row>
    <row r="129" spans="1:105" ht="12" customHeight="1" x14ac:dyDescent="0.25">
      <c r="A129" s="109" t="s">
        <v>120</v>
      </c>
      <c r="B129" s="33">
        <v>4.8446790391398054</v>
      </c>
      <c r="C129" s="33">
        <v>5.1172386379522132</v>
      </c>
      <c r="D129" s="33">
        <v>4.6318089361919608</v>
      </c>
      <c r="E129" s="33">
        <v>3.9236474784659068</v>
      </c>
      <c r="F129" s="33">
        <v>3.6203354346841219</v>
      </c>
      <c r="G129" s="33">
        <v>2.4214919015143859</v>
      </c>
      <c r="H129" s="33">
        <v>2.4797615590657967</v>
      </c>
      <c r="I129" s="33">
        <v>1.8878670533047028</v>
      </c>
      <c r="J129" s="33">
        <v>1.8465357603502459</v>
      </c>
      <c r="K129" s="33">
        <v>1.9306043993708519</v>
      </c>
      <c r="L129" s="33">
        <v>1.6928455862032668</v>
      </c>
      <c r="M129" s="33">
        <v>1.3733116206689397</v>
      </c>
      <c r="N129" s="33">
        <v>1.2773896975063774</v>
      </c>
      <c r="O129" s="33">
        <v>1.0458707031196668</v>
      </c>
      <c r="P129" s="33">
        <v>0.95638337901229065</v>
      </c>
      <c r="Q129" s="33">
        <v>0.76496493697541879</v>
      </c>
      <c r="R129" s="33">
        <v>0.69877390764280756</v>
      </c>
      <c r="S129" s="33">
        <v>0.66584037878849811</v>
      </c>
      <c r="T129" s="33">
        <v>0.61255175986051269</v>
      </c>
      <c r="U129" s="33">
        <v>0.55285557307354694</v>
      </c>
      <c r="V129" s="33">
        <v>0.40376735311177692</v>
      </c>
      <c r="W129" s="33">
        <v>0.34437643517108518</v>
      </c>
      <c r="DA129" s="60" t="s">
        <v>1590</v>
      </c>
    </row>
    <row r="131" spans="1:105" ht="12" customHeight="1" x14ac:dyDescent="0.25">
      <c r="A131" s="116" t="s">
        <v>99</v>
      </c>
      <c r="B131" s="117">
        <f t="shared" ref="B131:Q131" si="22">B132+B135+B137+B147</f>
        <v>163.19692176430368</v>
      </c>
      <c r="C131" s="117">
        <f t="shared" si="22"/>
        <v>154.3560278323811</v>
      </c>
      <c r="D131" s="117">
        <f t="shared" si="22"/>
        <v>125.57915609539725</v>
      </c>
      <c r="E131" s="117">
        <f t="shared" si="22"/>
        <v>104.98642455857733</v>
      </c>
      <c r="F131" s="117">
        <f t="shared" si="22"/>
        <v>99.430720997316712</v>
      </c>
      <c r="G131" s="117">
        <f t="shared" si="22"/>
        <v>72.340124142501097</v>
      </c>
      <c r="H131" s="117">
        <f t="shared" si="22"/>
        <v>68.280344083091208</v>
      </c>
      <c r="I131" s="117">
        <f t="shared" si="22"/>
        <v>58.673228729685434</v>
      </c>
      <c r="J131" s="117">
        <f t="shared" si="22"/>
        <v>58.552653441435382</v>
      </c>
      <c r="K131" s="117">
        <f t="shared" si="22"/>
        <v>43.57767710008708</v>
      </c>
      <c r="L131" s="117">
        <f t="shared" si="22"/>
        <v>46.754833416052108</v>
      </c>
      <c r="M131" s="117">
        <f t="shared" si="22"/>
        <v>32.200567714936696</v>
      </c>
      <c r="N131" s="117">
        <f t="shared" si="22"/>
        <v>34.807281216611443</v>
      </c>
      <c r="O131" s="117">
        <f t="shared" si="22"/>
        <v>27.984362420617945</v>
      </c>
      <c r="P131" s="117">
        <f t="shared" si="22"/>
        <v>23.291279515789366</v>
      </c>
      <c r="Q131" s="117">
        <f t="shared" si="22"/>
        <v>19.041384317842073</v>
      </c>
      <c r="R131" s="117">
        <f t="shared" ref="R131:V131" si="23">R132+R135+R137+R147</f>
        <v>18.209005297125657</v>
      </c>
      <c r="S131" s="117">
        <f t="shared" si="23"/>
        <v>19.607917968695414</v>
      </c>
      <c r="T131" s="117">
        <f t="shared" si="23"/>
        <v>17.003568819613857</v>
      </c>
      <c r="U131" s="117">
        <f t="shared" si="23"/>
        <v>17.101585697412965</v>
      </c>
      <c r="V131" s="117">
        <f t="shared" si="23"/>
        <v>11.830492738556774</v>
      </c>
      <c r="W131" s="117">
        <f t="shared" ref="W131" si="24">W132+W135+W137+W147</f>
        <v>9.9208032247927953</v>
      </c>
      <c r="DA131" s="129" t="s">
        <v>1739</v>
      </c>
    </row>
    <row r="132" spans="1:105" ht="12" customHeight="1" x14ac:dyDescent="0.25">
      <c r="A132" s="121" t="s">
        <v>57</v>
      </c>
      <c r="B132" s="122">
        <f t="shared" ref="B132:Q132" si="25">SUM(B133:B134)</f>
        <v>133.88544360796141</v>
      </c>
      <c r="C132" s="122">
        <f t="shared" si="25"/>
        <v>126.04542838844817</v>
      </c>
      <c r="D132" s="122">
        <f t="shared" si="25"/>
        <v>100.06958367514497</v>
      </c>
      <c r="E132" s="122">
        <f t="shared" si="25"/>
        <v>83.211260867316639</v>
      </c>
      <c r="F132" s="122">
        <f t="shared" si="25"/>
        <v>79.864218956342796</v>
      </c>
      <c r="G132" s="122">
        <f t="shared" si="25"/>
        <v>57.862488763470203</v>
      </c>
      <c r="H132" s="122">
        <f t="shared" si="25"/>
        <v>54.508051541341423</v>
      </c>
      <c r="I132" s="122">
        <f t="shared" si="25"/>
        <v>46.730099698806022</v>
      </c>
      <c r="J132" s="122">
        <f t="shared" si="25"/>
        <v>47.367986463761454</v>
      </c>
      <c r="K132" s="122">
        <f t="shared" si="25"/>
        <v>33.680926130619973</v>
      </c>
      <c r="L132" s="122">
        <f t="shared" si="25"/>
        <v>37.518818002358927</v>
      </c>
      <c r="M132" s="122">
        <f t="shared" si="25"/>
        <v>24.839228890941595</v>
      </c>
      <c r="N132" s="122">
        <f t="shared" si="25"/>
        <v>28.318278202922812</v>
      </c>
      <c r="O132" s="122">
        <f t="shared" si="25"/>
        <v>22.233810094031256</v>
      </c>
      <c r="P132" s="122">
        <f t="shared" si="25"/>
        <v>18.039794126742326</v>
      </c>
      <c r="Q132" s="122">
        <f t="shared" si="25"/>
        <v>14.762322994597241</v>
      </c>
      <c r="R132" s="122">
        <f t="shared" ref="R132:V132" si="26">SUM(R133:R134)</f>
        <v>14.52053762882209</v>
      </c>
      <c r="S132" s="122">
        <f t="shared" si="26"/>
        <v>15.945962727754646</v>
      </c>
      <c r="T132" s="122">
        <f t="shared" si="26"/>
        <v>13.75719488375705</v>
      </c>
      <c r="U132" s="122">
        <f t="shared" si="26"/>
        <v>14.036802156920027</v>
      </c>
      <c r="V132" s="122">
        <f t="shared" si="26"/>
        <v>9.438539123896355</v>
      </c>
      <c r="W132" s="122">
        <f t="shared" ref="W132" si="27">SUM(W133:W134)</f>
        <v>7.97909144389509</v>
      </c>
      <c r="DA132" s="130" t="s">
        <v>1740</v>
      </c>
    </row>
    <row r="133" spans="1:105" ht="12" customHeight="1" x14ac:dyDescent="0.25">
      <c r="A133" s="97" t="s">
        <v>51</v>
      </c>
      <c r="B133" s="98">
        <v>132.37155163963999</v>
      </c>
      <c r="C133" s="98">
        <v>124.65611913163585</v>
      </c>
      <c r="D133" s="98">
        <v>99.001045907480062</v>
      </c>
      <c r="E133" s="98">
        <v>82.34397786176622</v>
      </c>
      <c r="F133" s="98">
        <v>79.057865812135759</v>
      </c>
      <c r="G133" s="98">
        <v>57.346753509366486</v>
      </c>
      <c r="H133" s="98">
        <v>54.019359258660891</v>
      </c>
      <c r="I133" s="98">
        <v>46.325660240466966</v>
      </c>
      <c r="J133" s="98">
        <v>46.963130067231923</v>
      </c>
      <c r="K133" s="98">
        <v>33.395658467770986</v>
      </c>
      <c r="L133" s="98">
        <v>37.203500044958083</v>
      </c>
      <c r="M133" s="98">
        <v>24.632550733021887</v>
      </c>
      <c r="N133" s="98">
        <v>28.084835977318541</v>
      </c>
      <c r="O133" s="98">
        <v>22.052252561709313</v>
      </c>
      <c r="P133" s="98">
        <v>17.89369418947954</v>
      </c>
      <c r="Q133" s="98">
        <v>14.643698472396116</v>
      </c>
      <c r="R133" s="98">
        <v>14.404524628760443</v>
      </c>
      <c r="S133" s="98">
        <v>15.819178949301063</v>
      </c>
      <c r="T133" s="98">
        <v>13.648243796831471</v>
      </c>
      <c r="U133" s="98">
        <v>13.925964806613758</v>
      </c>
      <c r="V133" s="98">
        <v>9.3641639306047892</v>
      </c>
      <c r="W133" s="98">
        <v>7.9162782573304424</v>
      </c>
      <c r="DA133" s="63" t="s">
        <v>1741</v>
      </c>
    </row>
    <row r="134" spans="1:105" ht="12" customHeight="1" x14ac:dyDescent="0.25">
      <c r="A134" s="97" t="s">
        <v>53</v>
      </c>
      <c r="B134" s="98">
        <v>1.5138919683214236</v>
      </c>
      <c r="C134" s="98">
        <v>1.3893092568123222</v>
      </c>
      <c r="D134" s="98">
        <v>1.0685377676649013</v>
      </c>
      <c r="E134" s="98">
        <v>0.86728300555041948</v>
      </c>
      <c r="F134" s="98">
        <v>0.80635314420703796</v>
      </c>
      <c r="G134" s="98">
        <v>0.51573525410371923</v>
      </c>
      <c r="H134" s="98">
        <v>0.48869228268052955</v>
      </c>
      <c r="I134" s="98">
        <v>0.40443945833905742</v>
      </c>
      <c r="J134" s="98">
        <v>0.4048563965295327</v>
      </c>
      <c r="K134" s="98">
        <v>0.28526766284898603</v>
      </c>
      <c r="L134" s="98">
        <v>0.31531795740084312</v>
      </c>
      <c r="M134" s="98">
        <v>0.20667815791970712</v>
      </c>
      <c r="N134" s="98">
        <v>0.23344222560427047</v>
      </c>
      <c r="O134" s="98">
        <v>0.18155753232194177</v>
      </c>
      <c r="P134" s="98">
        <v>0.14609993726278511</v>
      </c>
      <c r="Q134" s="98">
        <v>0.11862452220112522</v>
      </c>
      <c r="R134" s="98">
        <v>0.11601300006164737</v>
      </c>
      <c r="S134" s="98">
        <v>0.12678377845358219</v>
      </c>
      <c r="T134" s="98">
        <v>0.10895108692557856</v>
      </c>
      <c r="U134" s="98">
        <v>0.11083735030626907</v>
      </c>
      <c r="V134" s="98">
        <v>7.4375193291566513E-2</v>
      </c>
      <c r="W134" s="98">
        <v>6.2813186564647724E-2</v>
      </c>
      <c r="DA134" s="63" t="s">
        <v>1742</v>
      </c>
    </row>
    <row r="135" spans="1:105" ht="12" customHeight="1" x14ac:dyDescent="0.25">
      <c r="A135" s="121" t="s">
        <v>92</v>
      </c>
      <c r="B135" s="122">
        <f t="shared" ref="B135:W135" si="28">B136</f>
        <v>1.0869053387043474E-2</v>
      </c>
      <c r="C135" s="122">
        <f t="shared" si="28"/>
        <v>1.2936800265697598E-2</v>
      </c>
      <c r="D135" s="122">
        <f t="shared" si="28"/>
        <v>1.3894477338081234E-2</v>
      </c>
      <c r="E135" s="122">
        <f t="shared" si="28"/>
        <v>2.0196692033645595E-2</v>
      </c>
      <c r="F135" s="122">
        <f t="shared" si="28"/>
        <v>1.042307625275053E-2</v>
      </c>
      <c r="G135" s="122">
        <f t="shared" si="28"/>
        <v>8.9772211690952626E-3</v>
      </c>
      <c r="H135" s="122">
        <f t="shared" si="28"/>
        <v>8.4076617377164577E-3</v>
      </c>
      <c r="I135" s="122">
        <f t="shared" si="28"/>
        <v>6.4776335716737986E-3</v>
      </c>
      <c r="J135" s="122">
        <f t="shared" si="28"/>
        <v>4.504099057866735E-3</v>
      </c>
      <c r="K135" s="122">
        <f t="shared" si="28"/>
        <v>3.0153756219628443E-3</v>
      </c>
      <c r="L135" s="122">
        <f t="shared" si="28"/>
        <v>3.0427723113012556E-3</v>
      </c>
      <c r="M135" s="122">
        <f t="shared" si="28"/>
        <v>4.1005771736280418E-3</v>
      </c>
      <c r="N135" s="122">
        <f t="shared" si="28"/>
        <v>7.455345994198892E-3</v>
      </c>
      <c r="O135" s="122">
        <f t="shared" si="28"/>
        <v>1.3574343969981438E-2</v>
      </c>
      <c r="P135" s="122">
        <f t="shared" si="28"/>
        <v>1.0902572222724012E-2</v>
      </c>
      <c r="Q135" s="122">
        <f t="shared" si="28"/>
        <v>1.9833574751024742E-2</v>
      </c>
      <c r="R135" s="122">
        <f t="shared" si="28"/>
        <v>1.1511745011555658E-2</v>
      </c>
      <c r="S135" s="122">
        <f t="shared" si="28"/>
        <v>1.3205499745592757E-2</v>
      </c>
      <c r="T135" s="122">
        <f t="shared" si="28"/>
        <v>1.0309580274985032E-2</v>
      </c>
      <c r="U135" s="122">
        <f t="shared" si="28"/>
        <v>7.9700902728518878E-3</v>
      </c>
      <c r="V135" s="122">
        <f t="shared" si="28"/>
        <v>4.2803811791919874E-3</v>
      </c>
      <c r="W135" s="122">
        <f t="shared" si="28"/>
        <v>1.5698841962953642E-3</v>
      </c>
      <c r="DA135" s="130" t="s">
        <v>1743</v>
      </c>
    </row>
    <row r="136" spans="1:105" ht="12" customHeight="1" x14ac:dyDescent="0.25">
      <c r="A136" s="97" t="s">
        <v>53</v>
      </c>
      <c r="B136" s="98">
        <v>1.0869053387043474E-2</v>
      </c>
      <c r="C136" s="98">
        <v>1.2936800265697598E-2</v>
      </c>
      <c r="D136" s="98">
        <v>1.3894477338081234E-2</v>
      </c>
      <c r="E136" s="98">
        <v>2.0196692033645595E-2</v>
      </c>
      <c r="F136" s="98">
        <v>1.042307625275053E-2</v>
      </c>
      <c r="G136" s="98">
        <v>8.9772211690952626E-3</v>
      </c>
      <c r="H136" s="98">
        <v>8.4076617377164577E-3</v>
      </c>
      <c r="I136" s="98">
        <v>6.4776335716737986E-3</v>
      </c>
      <c r="J136" s="98">
        <v>4.504099057866735E-3</v>
      </c>
      <c r="K136" s="98">
        <v>3.0153756219628443E-3</v>
      </c>
      <c r="L136" s="98">
        <v>3.0427723113012556E-3</v>
      </c>
      <c r="M136" s="98">
        <v>4.1005771736280418E-3</v>
      </c>
      <c r="N136" s="98">
        <v>7.455345994198892E-3</v>
      </c>
      <c r="O136" s="98">
        <v>1.3574343969981438E-2</v>
      </c>
      <c r="P136" s="98">
        <v>1.0902572222724012E-2</v>
      </c>
      <c r="Q136" s="98">
        <v>1.9833574751024742E-2</v>
      </c>
      <c r="R136" s="98">
        <v>1.1511745011555658E-2</v>
      </c>
      <c r="S136" s="98">
        <v>1.3205499745592757E-2</v>
      </c>
      <c r="T136" s="98">
        <v>1.0309580274985032E-2</v>
      </c>
      <c r="U136" s="98">
        <v>7.9700902728518878E-3</v>
      </c>
      <c r="V136" s="98">
        <v>4.2803811791919874E-3</v>
      </c>
      <c r="W136" s="98">
        <v>1.5698841962953642E-3</v>
      </c>
      <c r="DA136" s="63" t="s">
        <v>1744</v>
      </c>
    </row>
    <row r="137" spans="1:105" ht="12" customHeight="1" x14ac:dyDescent="0.25">
      <c r="A137" s="121" t="s">
        <v>55</v>
      </c>
      <c r="B137" s="122">
        <v>25.464072622513868</v>
      </c>
      <c r="C137" s="122">
        <v>24.244451942119433</v>
      </c>
      <c r="D137" s="122">
        <v>21.825269084253669</v>
      </c>
      <c r="E137" s="122">
        <v>18.646230656440622</v>
      </c>
      <c r="F137" s="122">
        <v>16.662093682909024</v>
      </c>
      <c r="G137" s="122">
        <v>12.536122120629663</v>
      </c>
      <c r="H137" s="122">
        <v>11.761754090874595</v>
      </c>
      <c r="I137" s="122">
        <v>10.405796432192538</v>
      </c>
      <c r="J137" s="122">
        <v>9.6765285085836705</v>
      </c>
      <c r="K137" s="122">
        <v>8.3308314765716283</v>
      </c>
      <c r="L137" s="122">
        <v>7.8535647943388485</v>
      </c>
      <c r="M137" s="122">
        <v>6.2259044640795977</v>
      </c>
      <c r="N137" s="122">
        <v>5.4251738399921514</v>
      </c>
      <c r="O137" s="122">
        <v>4.8732280176073663</v>
      </c>
      <c r="P137" s="122">
        <v>4.4628200511464566</v>
      </c>
      <c r="Q137" s="122">
        <v>3.6207126497815505</v>
      </c>
      <c r="R137" s="122">
        <v>3.0801985177186104</v>
      </c>
      <c r="S137" s="122">
        <v>3.0680312528198455</v>
      </c>
      <c r="T137" s="122">
        <v>2.6974694873004816</v>
      </c>
      <c r="U137" s="122">
        <v>2.5641238459675346</v>
      </c>
      <c r="V137" s="122">
        <v>2.0115300293702574</v>
      </c>
      <c r="W137" s="122">
        <v>1.6147122478583102</v>
      </c>
      <c r="DA137" s="130" t="s">
        <v>1745</v>
      </c>
    </row>
    <row r="138" spans="1:105" ht="12" customHeight="1" x14ac:dyDescent="0.25">
      <c r="A138" s="97" t="s">
        <v>143</v>
      </c>
      <c r="B138" s="98">
        <v>3.0081882287052291</v>
      </c>
      <c r="C138" s="98">
        <v>3.1007812336862211</v>
      </c>
      <c r="D138" s="98">
        <v>3.0491036094541495</v>
      </c>
      <c r="E138" s="98">
        <v>2.8105731806194112</v>
      </c>
      <c r="F138" s="98">
        <v>3.0763988916727616</v>
      </c>
      <c r="G138" s="98">
        <v>2.2293075996209319</v>
      </c>
      <c r="H138" s="98">
        <v>2.4980984096352423</v>
      </c>
      <c r="I138" s="98">
        <v>2.459490816194851</v>
      </c>
      <c r="J138" s="98">
        <v>2.7087958656167332</v>
      </c>
      <c r="K138" s="98">
        <v>2.2761206791147623</v>
      </c>
      <c r="L138" s="98">
        <v>2.5497447583614448</v>
      </c>
      <c r="M138" s="98">
        <v>1.9238464538881126</v>
      </c>
      <c r="N138" s="98">
        <v>1.2539698468666092</v>
      </c>
      <c r="O138" s="98">
        <v>1.4603858235154406</v>
      </c>
      <c r="P138" s="98">
        <v>1.5951093593200598</v>
      </c>
      <c r="Q138" s="98">
        <v>1.2351745241253616</v>
      </c>
      <c r="R138" s="98">
        <v>0.74958692901669632</v>
      </c>
      <c r="S138" s="98">
        <v>0.75986720490629922</v>
      </c>
      <c r="T138" s="98">
        <v>0.56726329953637</v>
      </c>
      <c r="U138" s="98">
        <v>0.63685262215479133</v>
      </c>
      <c r="V138" s="98">
        <v>0.66029908327033915</v>
      </c>
      <c r="W138" s="98">
        <v>0.45840180231725858</v>
      </c>
      <c r="DA138" s="63" t="s">
        <v>1746</v>
      </c>
    </row>
    <row r="139" spans="1:105" ht="12" customHeight="1" x14ac:dyDescent="0.25">
      <c r="A139" s="97" t="s">
        <v>124</v>
      </c>
      <c r="B139" s="98">
        <v>0.82247823031670286</v>
      </c>
      <c r="C139" s="98">
        <v>0.62553021874116088</v>
      </c>
      <c r="D139" s="98">
        <v>0.56054768805912791</v>
      </c>
      <c r="E139" s="98">
        <v>0.41655955886927581</v>
      </c>
      <c r="F139" s="98">
        <v>0.35577840816681289</v>
      </c>
      <c r="G139" s="98">
        <v>0.34575691388661134</v>
      </c>
      <c r="H139" s="98">
        <v>0.28271826894809821</v>
      </c>
      <c r="I139" s="98">
        <v>0.25412746969884814</v>
      </c>
      <c r="J139" s="98">
        <v>0.25560309250146956</v>
      </c>
      <c r="K139" s="98">
        <v>0.14251344381575506</v>
      </c>
      <c r="L139" s="98">
        <v>0.11239733083080859</v>
      </c>
      <c r="M139" s="98">
        <v>8.8332562674409046E-2</v>
      </c>
      <c r="N139" s="98">
        <v>6.8258625203096737E-2</v>
      </c>
      <c r="O139" s="98">
        <v>4.2206144876884392E-2</v>
      </c>
      <c r="P139" s="98">
        <v>3.9671344983194731E-2</v>
      </c>
      <c r="Q139" s="98">
        <v>3.4717801300552131E-2</v>
      </c>
      <c r="R139" s="98">
        <v>2.9274549344743279E-2</v>
      </c>
      <c r="S139" s="98">
        <v>3.0953851911053862E-2</v>
      </c>
      <c r="T139" s="98">
        <v>2.7081851932626581E-2</v>
      </c>
      <c r="U139" s="98">
        <v>2.3183491041774699E-2</v>
      </c>
      <c r="V139" s="98">
        <v>1.4318117643985011E-2</v>
      </c>
      <c r="W139" s="98">
        <v>1.2682614860790697E-2</v>
      </c>
      <c r="DA139" s="63" t="s">
        <v>1747</v>
      </c>
    </row>
    <row r="140" spans="1:105" ht="12" customHeight="1" x14ac:dyDescent="0.25">
      <c r="A140" s="97" t="s">
        <v>123</v>
      </c>
      <c r="B140" s="98">
        <v>2.5681043827540679E-3</v>
      </c>
      <c r="C140" s="98">
        <v>1.9882179159926377E-3</v>
      </c>
      <c r="D140" s="98">
        <v>1.6637228735999097E-3</v>
      </c>
      <c r="E140" s="98">
        <v>1.234132974098336E-3</v>
      </c>
      <c r="F140" s="98">
        <v>1.2401454254390135E-3</v>
      </c>
      <c r="G140" s="98">
        <v>1.4344006815720878E-3</v>
      </c>
      <c r="H140" s="98">
        <v>1.5192908114320649E-3</v>
      </c>
      <c r="I140" s="98">
        <v>1.4471886635093207E-3</v>
      </c>
      <c r="J140" s="98">
        <v>1.5892882674990957E-3</v>
      </c>
      <c r="K140" s="98">
        <v>1.2810732060063359E-3</v>
      </c>
      <c r="L140" s="98">
        <v>1.0623236991891137E-3</v>
      </c>
      <c r="M140" s="98">
        <v>9.6319947171440547E-4</v>
      </c>
      <c r="N140" s="98">
        <v>5.8994944046683075E-4</v>
      </c>
      <c r="O140" s="98">
        <v>1.8928538598249388E-4</v>
      </c>
      <c r="P140" s="98">
        <v>2.0431032851461373E-4</v>
      </c>
      <c r="Q140" s="98">
        <v>2.1119781968334354E-4</v>
      </c>
      <c r="R140" s="98">
        <v>1.8347130049447169E-4</v>
      </c>
      <c r="S140" s="98">
        <v>1.9254226206478415E-4</v>
      </c>
      <c r="T140" s="98">
        <v>1.8301993644158335E-4</v>
      </c>
      <c r="U140" s="98">
        <v>0</v>
      </c>
      <c r="V140" s="98">
        <v>0</v>
      </c>
      <c r="W140" s="98">
        <v>0</v>
      </c>
      <c r="DA140" s="63" t="s">
        <v>1748</v>
      </c>
    </row>
    <row r="141" spans="1:105" ht="12" customHeight="1" x14ac:dyDescent="0.25">
      <c r="A141" s="100" t="s">
        <v>50</v>
      </c>
      <c r="B141" s="101">
        <v>9.6238979503716297E-4</v>
      </c>
      <c r="C141" s="101">
        <v>7.4184884328039574E-4</v>
      </c>
      <c r="D141" s="101">
        <v>6.2157283156974268E-4</v>
      </c>
      <c r="E141" s="101">
        <v>4.5675774829453101E-4</v>
      </c>
      <c r="F141" s="101">
        <v>4.5777023685307765E-4</v>
      </c>
      <c r="G141" s="101">
        <v>5.3246456083518912E-4</v>
      </c>
      <c r="H141" s="101">
        <v>4.6744335588043049E-4</v>
      </c>
      <c r="I141" s="101">
        <v>4.7060961116373332E-4</v>
      </c>
      <c r="J141" s="101">
        <v>5.6377946538794046E-4</v>
      </c>
      <c r="K141" s="101">
        <v>4.6154924225063709E-4</v>
      </c>
      <c r="L141" s="101">
        <v>3.3637251918651608E-4</v>
      </c>
      <c r="M141" s="101">
        <v>3.3504618870137525E-4</v>
      </c>
      <c r="N141" s="101">
        <v>2.0135341652598946E-4</v>
      </c>
      <c r="O141" s="101">
        <v>5.4843723739059856E-5</v>
      </c>
      <c r="P141" s="101">
        <v>6.0521659615826971E-5</v>
      </c>
      <c r="Q141" s="101">
        <v>4.9164517555844121E-5</v>
      </c>
      <c r="R141" s="101">
        <v>3.8736626546656181E-5</v>
      </c>
      <c r="S141" s="101">
        <v>4.7957398553211296E-5</v>
      </c>
      <c r="T141" s="101">
        <v>5.2481123486921841E-5</v>
      </c>
      <c r="U141" s="101">
        <v>0</v>
      </c>
      <c r="V141" s="101">
        <v>0</v>
      </c>
      <c r="W141" s="101">
        <v>0</v>
      </c>
      <c r="DA141" s="131" t="s">
        <v>1749</v>
      </c>
    </row>
    <row r="142" spans="1:105" ht="12" customHeight="1" x14ac:dyDescent="0.25">
      <c r="A142" s="103" t="s">
        <v>52</v>
      </c>
      <c r="B142" s="104">
        <v>1.6057145877169049E-3</v>
      </c>
      <c r="C142" s="104">
        <v>1.2463690727122418E-3</v>
      </c>
      <c r="D142" s="104">
        <v>1.042150042030167E-3</v>
      </c>
      <c r="E142" s="104">
        <v>7.7737522580380498E-4</v>
      </c>
      <c r="F142" s="104">
        <v>7.823751885859358E-4</v>
      </c>
      <c r="G142" s="104">
        <v>9.0193612073689866E-4</v>
      </c>
      <c r="H142" s="104">
        <v>1.0518474555516345E-3</v>
      </c>
      <c r="I142" s="104">
        <v>9.7657905234558749E-4</v>
      </c>
      <c r="J142" s="104">
        <v>1.0255088021111553E-3</v>
      </c>
      <c r="K142" s="104">
        <v>8.1952396375569868E-4</v>
      </c>
      <c r="L142" s="104">
        <v>7.2595118000259775E-4</v>
      </c>
      <c r="M142" s="104">
        <v>6.2815328301303022E-4</v>
      </c>
      <c r="N142" s="104">
        <v>3.8859602394084134E-4</v>
      </c>
      <c r="O142" s="104">
        <v>1.3444166224343401E-4</v>
      </c>
      <c r="P142" s="104">
        <v>1.4378866889878676E-4</v>
      </c>
      <c r="Q142" s="104">
        <v>1.6203330212749941E-4</v>
      </c>
      <c r="R142" s="104">
        <v>1.4473467394781551E-4</v>
      </c>
      <c r="S142" s="104">
        <v>1.4458486351157286E-4</v>
      </c>
      <c r="T142" s="104">
        <v>1.3053881295466152E-4</v>
      </c>
      <c r="U142" s="104">
        <v>0</v>
      </c>
      <c r="V142" s="104">
        <v>0</v>
      </c>
      <c r="W142" s="104">
        <v>0</v>
      </c>
      <c r="DA142" s="132" t="s">
        <v>1750</v>
      </c>
    </row>
    <row r="143" spans="1:105" ht="12" customHeight="1" x14ac:dyDescent="0.25">
      <c r="A143" s="106" t="s">
        <v>122</v>
      </c>
      <c r="B143" s="101">
        <v>16.264929502643053</v>
      </c>
      <c r="C143" s="101">
        <v>15.401288019246692</v>
      </c>
      <c r="D143" s="101">
        <v>13.672933021694137</v>
      </c>
      <c r="E143" s="101">
        <v>11.506870901019965</v>
      </c>
      <c r="F143" s="101">
        <v>9.597566243131487</v>
      </c>
      <c r="G143" s="101">
        <v>6.7937584365587336</v>
      </c>
      <c r="H143" s="101">
        <v>5.5028195663269646</v>
      </c>
      <c r="I143" s="101">
        <v>4.5000269399043349</v>
      </c>
      <c r="J143" s="101">
        <v>3.8208606855342664</v>
      </c>
      <c r="K143" s="101">
        <v>3.2564694684366762</v>
      </c>
      <c r="L143" s="101">
        <v>2.857205374003783</v>
      </c>
      <c r="M143" s="101">
        <v>2.2980106871116992</v>
      </c>
      <c r="N143" s="101">
        <v>2.1947897213410394</v>
      </c>
      <c r="O143" s="101">
        <v>1.7669825679109605</v>
      </c>
      <c r="P143" s="101">
        <v>1.4735145964928809</v>
      </c>
      <c r="Q143" s="101">
        <v>1.2155156841253938</v>
      </c>
      <c r="R143" s="101">
        <v>1.1890124912824103</v>
      </c>
      <c r="S143" s="101">
        <v>1.1606218645779154</v>
      </c>
      <c r="T143" s="101">
        <v>1.091584005598587</v>
      </c>
      <c r="U143" s="101">
        <v>0.98601840965497189</v>
      </c>
      <c r="V143" s="101">
        <v>0.70004600065156242</v>
      </c>
      <c r="W143" s="101">
        <v>0.60290880169384353</v>
      </c>
      <c r="DA143" s="131" t="s">
        <v>1751</v>
      </c>
    </row>
    <row r="144" spans="1:105" ht="12" customHeight="1" x14ac:dyDescent="0.25">
      <c r="A144" s="107" t="s">
        <v>121</v>
      </c>
      <c r="B144" s="104">
        <v>5.3659085564661275</v>
      </c>
      <c r="C144" s="104">
        <v>5.1148642525293671</v>
      </c>
      <c r="D144" s="104">
        <v>4.5410210421726571</v>
      </c>
      <c r="E144" s="104">
        <v>3.9109928829578711</v>
      </c>
      <c r="F144" s="104">
        <v>3.6311099945125225</v>
      </c>
      <c r="G144" s="104">
        <v>3.1658647698818134</v>
      </c>
      <c r="H144" s="104">
        <v>3.4765985551528584</v>
      </c>
      <c r="I144" s="104">
        <v>3.1907040177309942</v>
      </c>
      <c r="J144" s="104">
        <v>2.8896795766637022</v>
      </c>
      <c r="K144" s="104">
        <v>2.6544468119984286</v>
      </c>
      <c r="L144" s="104">
        <v>2.3331550074436231</v>
      </c>
      <c r="M144" s="104">
        <v>1.9147515609336625</v>
      </c>
      <c r="N144" s="104">
        <v>1.9075656971409396</v>
      </c>
      <c r="O144" s="104">
        <v>1.6034641959180986</v>
      </c>
      <c r="P144" s="104">
        <v>1.354320440021807</v>
      </c>
      <c r="Q144" s="104">
        <v>1.1350934424105596</v>
      </c>
      <c r="R144" s="104">
        <v>1.1121410767742659</v>
      </c>
      <c r="S144" s="104">
        <v>1.1163957891625125</v>
      </c>
      <c r="T144" s="104">
        <v>1.0113573102964564</v>
      </c>
      <c r="U144" s="104">
        <v>0.91806932311599643</v>
      </c>
      <c r="V144" s="104">
        <v>0.63686682780437076</v>
      </c>
      <c r="W144" s="104">
        <v>0.54071902898641733</v>
      </c>
      <c r="DA144" s="132" t="s">
        <v>1752</v>
      </c>
    </row>
    <row r="145" spans="1:105" ht="12" customHeight="1" x14ac:dyDescent="0.25">
      <c r="A145" s="108" t="s">
        <v>53</v>
      </c>
      <c r="B145" s="98">
        <v>2.0089732245384746</v>
      </c>
      <c r="C145" s="98">
        <v>1.9069662893730475</v>
      </c>
      <c r="D145" s="98">
        <v>1.6980926844243702</v>
      </c>
      <c r="E145" s="98">
        <v>1.4500080449412138</v>
      </c>
      <c r="F145" s="98">
        <v>1.3437100719062662</v>
      </c>
      <c r="G145" s="98">
        <v>1.1725999564556988</v>
      </c>
      <c r="H145" s="98">
        <v>1.0709900625929802</v>
      </c>
      <c r="I145" s="98">
        <v>1.0365341607049805</v>
      </c>
      <c r="J145" s="98">
        <v>1.0207325444910618</v>
      </c>
      <c r="K145" s="98">
        <v>0.96074119866961016</v>
      </c>
      <c r="L145" s="98">
        <v>0.74463849801029014</v>
      </c>
      <c r="M145" s="98">
        <v>0.66599976973226049</v>
      </c>
      <c r="N145" s="98">
        <v>0.65318408317734067</v>
      </c>
      <c r="O145" s="98">
        <v>0.47117722382545568</v>
      </c>
      <c r="P145" s="98">
        <v>0.4023671126950496</v>
      </c>
      <c r="Q145" s="98">
        <v>0.26596107751264503</v>
      </c>
      <c r="R145" s="98">
        <v>0.23527705993115922</v>
      </c>
      <c r="S145" s="98">
        <v>0.27931691651796536</v>
      </c>
      <c r="T145" s="98">
        <v>0.291325369449912</v>
      </c>
      <c r="U145" s="98">
        <v>0.27323778905905677</v>
      </c>
      <c r="V145" s="98">
        <v>0.19516608332532198</v>
      </c>
      <c r="W145" s="98">
        <v>0.17382101719712154</v>
      </c>
      <c r="DA145" s="63" t="s">
        <v>1753</v>
      </c>
    </row>
    <row r="146" spans="1:105" ht="12" customHeight="1" x14ac:dyDescent="0.25">
      <c r="A146" s="108" t="s">
        <v>52</v>
      </c>
      <c r="B146" s="98">
        <v>3.3569353319276525</v>
      </c>
      <c r="C146" s="98">
        <v>3.2078979631563196</v>
      </c>
      <c r="D146" s="98">
        <v>2.8429283577482871</v>
      </c>
      <c r="E146" s="98">
        <v>2.4609848380166572</v>
      </c>
      <c r="F146" s="98">
        <v>2.287399922606256</v>
      </c>
      <c r="G146" s="98">
        <v>1.9932648134261146</v>
      </c>
      <c r="H146" s="98">
        <v>2.4056084925598782</v>
      </c>
      <c r="I146" s="98">
        <v>2.1541698570260137</v>
      </c>
      <c r="J146" s="98">
        <v>1.8689470321726405</v>
      </c>
      <c r="K146" s="98">
        <v>1.6937056133288182</v>
      </c>
      <c r="L146" s="98">
        <v>1.5885165094333331</v>
      </c>
      <c r="M146" s="98">
        <v>1.2487517912014021</v>
      </c>
      <c r="N146" s="98">
        <v>1.2543816139635988</v>
      </c>
      <c r="O146" s="98">
        <v>1.132286972092643</v>
      </c>
      <c r="P146" s="98">
        <v>0.95195332732675741</v>
      </c>
      <c r="Q146" s="98">
        <v>0.86913236489791468</v>
      </c>
      <c r="R146" s="98">
        <v>0.87686401684310677</v>
      </c>
      <c r="S146" s="98">
        <v>0.83707887264454717</v>
      </c>
      <c r="T146" s="98">
        <v>0.72003194084654432</v>
      </c>
      <c r="U146" s="98">
        <v>0.6448315340569396</v>
      </c>
      <c r="V146" s="98">
        <v>0.44170074447904883</v>
      </c>
      <c r="W146" s="98">
        <v>0.36689801178929576</v>
      </c>
      <c r="DA146" s="63" t="s">
        <v>1754</v>
      </c>
    </row>
    <row r="147" spans="1:105" ht="12" customHeight="1" x14ac:dyDescent="0.25">
      <c r="A147" s="121" t="s">
        <v>54</v>
      </c>
      <c r="B147" s="122">
        <v>3.8365364804413757</v>
      </c>
      <c r="C147" s="122">
        <v>4.053210701547818</v>
      </c>
      <c r="D147" s="122">
        <v>3.6704088586605264</v>
      </c>
      <c r="E147" s="122">
        <v>3.1087363427864179</v>
      </c>
      <c r="F147" s="122">
        <v>2.8939852818121548</v>
      </c>
      <c r="G147" s="122">
        <v>1.9325360372321414</v>
      </c>
      <c r="H147" s="122">
        <v>2.0021307891374867</v>
      </c>
      <c r="I147" s="122">
        <v>1.5308549651151988</v>
      </c>
      <c r="J147" s="122">
        <v>1.5036343700323869</v>
      </c>
      <c r="K147" s="122">
        <v>1.5629041172735092</v>
      </c>
      <c r="L147" s="122">
        <v>1.3794078470430289</v>
      </c>
      <c r="M147" s="122">
        <v>1.1313337827418788</v>
      </c>
      <c r="N147" s="122">
        <v>1.0563738277022829</v>
      </c>
      <c r="O147" s="122">
        <v>0.86374996500934031</v>
      </c>
      <c r="P147" s="122">
        <v>0.77776276567785996</v>
      </c>
      <c r="Q147" s="122">
        <v>0.63851509871225753</v>
      </c>
      <c r="R147" s="122">
        <v>0.59675740557339907</v>
      </c>
      <c r="S147" s="122">
        <v>0.58071848837532791</v>
      </c>
      <c r="T147" s="122">
        <v>0.53859486828134018</v>
      </c>
      <c r="U147" s="122">
        <v>0.49268960425254887</v>
      </c>
      <c r="V147" s="122">
        <v>0.37614320411096897</v>
      </c>
      <c r="W147" s="122">
        <v>0.32542964884309972</v>
      </c>
      <c r="DA147" s="130" t="s">
        <v>1755</v>
      </c>
    </row>
    <row r="148" spans="1:105" ht="12" customHeight="1" x14ac:dyDescent="0.25">
      <c r="A148" s="97" t="s">
        <v>51</v>
      </c>
      <c r="B148" s="98">
        <v>0.16916244378757966</v>
      </c>
      <c r="C148" s="98">
        <v>0.17393358459706587</v>
      </c>
      <c r="D148" s="98">
        <v>0.15560539232270088</v>
      </c>
      <c r="E148" s="98">
        <v>0.12742328422605723</v>
      </c>
      <c r="F148" s="98">
        <v>0.13333877547975409</v>
      </c>
      <c r="G148" s="98">
        <v>7.7039503701448991E-2</v>
      </c>
      <c r="H148" s="98">
        <v>8.634232358782859E-2</v>
      </c>
      <c r="I148" s="98">
        <v>6.6296199845209292E-2</v>
      </c>
      <c r="J148" s="98">
        <v>7.0521932199100079E-2</v>
      </c>
      <c r="K148" s="98">
        <v>6.2324432789666873E-2</v>
      </c>
      <c r="L148" s="98">
        <v>6.2037017757830687E-2</v>
      </c>
      <c r="M148" s="98">
        <v>6.0710730216863386E-2</v>
      </c>
      <c r="N148" s="98">
        <v>5.6145923907953345E-2</v>
      </c>
      <c r="O148" s="98">
        <v>3.9835273615472885E-2</v>
      </c>
      <c r="P148" s="98">
        <v>2.1558947885476194E-2</v>
      </c>
      <c r="Q148" s="98">
        <v>2.9141961678103449E-2</v>
      </c>
      <c r="R148" s="98">
        <v>3.1007981747145343E-2</v>
      </c>
      <c r="S148" s="98">
        <v>3.5532392153740787E-2</v>
      </c>
      <c r="T148" s="98">
        <v>3.2783852835655117E-2</v>
      </c>
      <c r="U148" s="98">
        <v>2.9739996013369546E-2</v>
      </c>
      <c r="V148" s="98">
        <v>2.9439543596888409E-2</v>
      </c>
      <c r="W148" s="98">
        <v>2.5485510305901151E-2</v>
      </c>
      <c r="DA148" s="63" t="s">
        <v>1756</v>
      </c>
    </row>
    <row r="149" spans="1:105" ht="12" customHeight="1" x14ac:dyDescent="0.25">
      <c r="A149" s="97" t="s">
        <v>50</v>
      </c>
      <c r="B149" s="98">
        <v>2.4023253680181451E-2</v>
      </c>
      <c r="C149" s="98">
        <v>2.5103408545534094E-2</v>
      </c>
      <c r="D149" s="98">
        <v>2.2528447023541898E-2</v>
      </c>
      <c r="E149" s="98">
        <v>1.7927279040452417E-2</v>
      </c>
      <c r="F149" s="98">
        <v>1.663224394701332E-2</v>
      </c>
      <c r="G149" s="98">
        <v>1.1289510498568356E-2</v>
      </c>
      <c r="H149" s="98">
        <v>1.0667280973580827E-2</v>
      </c>
      <c r="I149" s="98">
        <v>7.6923494791153752E-3</v>
      </c>
      <c r="J149" s="98">
        <v>7.4138446696274535E-3</v>
      </c>
      <c r="K149" s="98">
        <v>7.9041235950738746E-3</v>
      </c>
      <c r="L149" s="98">
        <v>6.7631279006690618E-3</v>
      </c>
      <c r="M149" s="98">
        <v>4.1950620694344966E-3</v>
      </c>
      <c r="N149" s="98">
        <v>1.9335242747492798E-3</v>
      </c>
      <c r="O149" s="98">
        <v>8.3405558279549903E-4</v>
      </c>
      <c r="P149" s="98">
        <v>9.9944318222900145E-4</v>
      </c>
      <c r="Q149" s="98">
        <v>1.3997440453622253E-3</v>
      </c>
      <c r="R149" s="98">
        <v>1.982798730602915E-3</v>
      </c>
      <c r="S149" s="98">
        <v>1.8327445832208972E-3</v>
      </c>
      <c r="T149" s="98">
        <v>1.4261992829589327E-3</v>
      </c>
      <c r="U149" s="98">
        <v>1.0336532599873201E-3</v>
      </c>
      <c r="V149" s="98">
        <v>5.8737994853473835E-4</v>
      </c>
      <c r="W149" s="98">
        <v>6.9762773499082561E-4</v>
      </c>
      <c r="DA149" s="63" t="s">
        <v>1757</v>
      </c>
    </row>
    <row r="150" spans="1:105" ht="12" customHeight="1" x14ac:dyDescent="0.25">
      <c r="A150" s="109" t="s">
        <v>120</v>
      </c>
      <c r="B150" s="33">
        <v>3.6433507829736147</v>
      </c>
      <c r="C150" s="33">
        <v>3.8541737084052179</v>
      </c>
      <c r="D150" s="33">
        <v>3.4922750193142837</v>
      </c>
      <c r="E150" s="33">
        <v>2.9633857795199083</v>
      </c>
      <c r="F150" s="33">
        <v>2.7440142623853871</v>
      </c>
      <c r="G150" s="33">
        <v>1.8442070230321241</v>
      </c>
      <c r="H150" s="33">
        <v>1.9051211845760774</v>
      </c>
      <c r="I150" s="33">
        <v>1.4568664157908742</v>
      </c>
      <c r="J150" s="33">
        <v>1.4256985931636594</v>
      </c>
      <c r="K150" s="33">
        <v>1.4926755608887685</v>
      </c>
      <c r="L150" s="33">
        <v>1.3106077013845292</v>
      </c>
      <c r="M150" s="33">
        <v>1.0664279904555809</v>
      </c>
      <c r="N150" s="33">
        <v>0.99829437951958033</v>
      </c>
      <c r="O150" s="33">
        <v>0.82308063581107194</v>
      </c>
      <c r="P150" s="33">
        <v>0.75520437461015477</v>
      </c>
      <c r="Q150" s="33">
        <v>0.60797339298879183</v>
      </c>
      <c r="R150" s="33">
        <v>0.56376662509565079</v>
      </c>
      <c r="S150" s="33">
        <v>0.54335335163836618</v>
      </c>
      <c r="T150" s="33">
        <v>0.50438481616272612</v>
      </c>
      <c r="U150" s="33">
        <v>0.46191595497919202</v>
      </c>
      <c r="V150" s="33">
        <v>0.34611628056554583</v>
      </c>
      <c r="W150" s="33">
        <v>0.29924651080220777</v>
      </c>
      <c r="DA150" s="60" t="s">
        <v>1758</v>
      </c>
    </row>
    <row r="152" spans="1:105" ht="12" customHeight="1" x14ac:dyDescent="0.25">
      <c r="A152" s="116" t="s">
        <v>171</v>
      </c>
      <c r="B152" s="119">
        <f t="shared" ref="B152:Q152" si="29">IF(B131=0,"",B131/B110)</f>
        <v>0.64848578254757738</v>
      </c>
      <c r="C152" s="119">
        <f t="shared" si="29"/>
        <v>0.64909667688163075</v>
      </c>
      <c r="D152" s="119">
        <f t="shared" si="29"/>
        <v>0.65049350707816012</v>
      </c>
      <c r="E152" s="119">
        <f t="shared" si="29"/>
        <v>0.65113393320825563</v>
      </c>
      <c r="F152" s="119">
        <f t="shared" si="29"/>
        <v>0.65099276326045286</v>
      </c>
      <c r="G152" s="119">
        <f t="shared" si="29"/>
        <v>0.65224927729236726</v>
      </c>
      <c r="H152" s="119">
        <f t="shared" si="29"/>
        <v>0.65521972937441098</v>
      </c>
      <c r="I152" s="119">
        <f t="shared" si="29"/>
        <v>0.65612066557512494</v>
      </c>
      <c r="J152" s="119">
        <f t="shared" si="29"/>
        <v>0.65471923908887197</v>
      </c>
      <c r="K152" s="119">
        <f t="shared" si="29"/>
        <v>0.65928335336210686</v>
      </c>
      <c r="L152" s="119">
        <f t="shared" si="29"/>
        <v>0.66411291664689287</v>
      </c>
      <c r="M152" s="119">
        <f t="shared" si="29"/>
        <v>0.6827275612861553</v>
      </c>
      <c r="N152" s="119">
        <f t="shared" si="29"/>
        <v>0.71122448450546438</v>
      </c>
      <c r="O152" s="119">
        <f t="shared" si="29"/>
        <v>0.74825543024614072</v>
      </c>
      <c r="P152" s="119">
        <f t="shared" si="29"/>
        <v>0.7494253349031712</v>
      </c>
      <c r="Q152" s="119">
        <f t="shared" si="29"/>
        <v>0.75092222841061151</v>
      </c>
      <c r="R152" s="119">
        <f t="shared" ref="R152:V152" si="30">IF(R131=0,"",R131/R110)</f>
        <v>0.75070042193676978</v>
      </c>
      <c r="S152" s="119">
        <f t="shared" si="30"/>
        <v>0.75008060468636739</v>
      </c>
      <c r="T152" s="119">
        <f t="shared" si="30"/>
        <v>0.75097915141641736</v>
      </c>
      <c r="U152" s="119">
        <f t="shared" si="30"/>
        <v>0.75174437561807517</v>
      </c>
      <c r="V152" s="119">
        <f t="shared" si="30"/>
        <v>0.75563420349757937</v>
      </c>
      <c r="W152" s="119">
        <f t="shared" ref="W152" si="31">IF(W131=0,"",W131/W110)</f>
        <v>0.75663092379398589</v>
      </c>
      <c r="DA152" s="129" t="s">
        <v>1907</v>
      </c>
    </row>
    <row r="153" spans="1:105" ht="12" customHeight="1" x14ac:dyDescent="0.25">
      <c r="A153" s="121" t="s">
        <v>57</v>
      </c>
      <c r="B153" s="124">
        <f t="shared" ref="B153:Q153" si="32">IF(B132=0,"",B132/B111)</f>
        <v>0.63683604749254397</v>
      </c>
      <c r="C153" s="124">
        <f t="shared" si="32"/>
        <v>0.63676936877168311</v>
      </c>
      <c r="D153" s="124">
        <f t="shared" si="32"/>
        <v>0.63668884693625571</v>
      </c>
      <c r="E153" s="124">
        <f t="shared" si="32"/>
        <v>0.63662916394452496</v>
      </c>
      <c r="F153" s="124">
        <f t="shared" si="32"/>
        <v>0.63655293794881085</v>
      </c>
      <c r="G153" s="124">
        <f t="shared" si="32"/>
        <v>0.63627647471138205</v>
      </c>
      <c r="H153" s="124">
        <f t="shared" si="32"/>
        <v>0.63628870789526903</v>
      </c>
      <c r="I153" s="124">
        <f t="shared" si="32"/>
        <v>0.63621615928657427</v>
      </c>
      <c r="J153" s="124">
        <f t="shared" si="32"/>
        <v>0.63619100463773892</v>
      </c>
      <c r="K153" s="124">
        <f t="shared" si="32"/>
        <v>0.63617295098914506</v>
      </c>
      <c r="L153" s="124">
        <f t="shared" si="32"/>
        <v>0.6447688808144707</v>
      </c>
      <c r="M153" s="124">
        <f t="shared" si="32"/>
        <v>0.66233606975507087</v>
      </c>
      <c r="N153" s="124">
        <f t="shared" si="32"/>
        <v>0.69815408371241794</v>
      </c>
      <c r="O153" s="124">
        <f t="shared" si="32"/>
        <v>0.73850477685755622</v>
      </c>
      <c r="P153" s="124">
        <f t="shared" si="32"/>
        <v>0.738513068575542</v>
      </c>
      <c r="Q153" s="124">
        <f t="shared" si="32"/>
        <v>0.73850140632784278</v>
      </c>
      <c r="R153" s="124">
        <f t="shared" ref="R153:V153" si="33">IF(R132=0,"",R132/R111)</f>
        <v>0.73849311342431045</v>
      </c>
      <c r="S153" s="124">
        <f t="shared" si="33"/>
        <v>0.73848547682298016</v>
      </c>
      <c r="T153" s="124">
        <f t="shared" si="33"/>
        <v>0.73847895592363999</v>
      </c>
      <c r="U153" s="124">
        <f t="shared" si="33"/>
        <v>0.73847481346468591</v>
      </c>
      <c r="V153" s="124">
        <f t="shared" si="33"/>
        <v>0.73849194482136504</v>
      </c>
      <c r="W153" s="124">
        <f t="shared" ref="W153" si="34">IF(W132=0,"",W132/W111)</f>
        <v>0.73849827001490986</v>
      </c>
      <c r="DA153" s="130" t="s">
        <v>1908</v>
      </c>
    </row>
    <row r="154" spans="1:105" ht="12" customHeight="1" x14ac:dyDescent="0.25">
      <c r="A154" s="97" t="s">
        <v>51</v>
      </c>
      <c r="B154" s="111">
        <f t="shared" ref="B154:Q154" si="35">IF(B133=0,"",B133/B112)</f>
        <v>0.63420195792759448</v>
      </c>
      <c r="C154" s="111">
        <f t="shared" si="35"/>
        <v>0.63420195792759437</v>
      </c>
      <c r="D154" s="111">
        <f t="shared" si="35"/>
        <v>0.63420195792759437</v>
      </c>
      <c r="E154" s="111">
        <f t="shared" si="35"/>
        <v>0.63420195792759437</v>
      </c>
      <c r="F154" s="111">
        <f t="shared" si="35"/>
        <v>0.63420195792759437</v>
      </c>
      <c r="G154" s="111">
        <f t="shared" si="35"/>
        <v>0.63420195792759437</v>
      </c>
      <c r="H154" s="111">
        <f t="shared" si="35"/>
        <v>0.63420195792759437</v>
      </c>
      <c r="I154" s="111">
        <f t="shared" si="35"/>
        <v>0.63420195792759437</v>
      </c>
      <c r="J154" s="111">
        <f t="shared" si="35"/>
        <v>0.63420195792759437</v>
      </c>
      <c r="K154" s="111">
        <f t="shared" si="35"/>
        <v>0.63420195792759448</v>
      </c>
      <c r="L154" s="111">
        <f t="shared" si="35"/>
        <v>0.64283346455026757</v>
      </c>
      <c r="M154" s="111">
        <f t="shared" si="35"/>
        <v>0.66046487241505558</v>
      </c>
      <c r="N154" s="111">
        <f t="shared" si="35"/>
        <v>0.69640683049061081</v>
      </c>
      <c r="O154" s="111">
        <f t="shared" si="35"/>
        <v>0.73691826109255587</v>
      </c>
      <c r="P154" s="111">
        <f t="shared" si="35"/>
        <v>0.73693969461858322</v>
      </c>
      <c r="Q154" s="111">
        <f t="shared" si="35"/>
        <v>0.7369403255437611</v>
      </c>
      <c r="R154" s="111">
        <f t="shared" ref="R154:V154" si="36">IF(R133=0,"",R133/R112)</f>
        <v>0.73694099956662762</v>
      </c>
      <c r="S154" s="111">
        <f t="shared" si="36"/>
        <v>0.73694090457576455</v>
      </c>
      <c r="T154" s="111">
        <f t="shared" si="36"/>
        <v>0.73694046887939613</v>
      </c>
      <c r="U154" s="111">
        <f t="shared" si="36"/>
        <v>0.73694087827802435</v>
      </c>
      <c r="V154" s="111">
        <f t="shared" si="36"/>
        <v>0.73696124925997508</v>
      </c>
      <c r="W154" s="111">
        <f t="shared" ref="W154" si="37">IF(W133=0,"",W133/W112)</f>
        <v>0.7369691075664826</v>
      </c>
      <c r="DA154" s="63" t="s">
        <v>1909</v>
      </c>
    </row>
    <row r="155" spans="1:105" ht="12" customHeight="1" x14ac:dyDescent="0.25">
      <c r="A155" s="97" t="s">
        <v>53</v>
      </c>
      <c r="B155" s="111">
        <f t="shared" ref="B155:Q155" si="38">IF(B134=0,"",B134/B113)</f>
        <v>1</v>
      </c>
      <c r="C155" s="111">
        <f t="shared" si="38"/>
        <v>1</v>
      </c>
      <c r="D155" s="111">
        <f t="shared" si="38"/>
        <v>1</v>
      </c>
      <c r="E155" s="111">
        <f t="shared" si="38"/>
        <v>1</v>
      </c>
      <c r="F155" s="111">
        <f t="shared" si="38"/>
        <v>1</v>
      </c>
      <c r="G155" s="111">
        <f t="shared" si="38"/>
        <v>1</v>
      </c>
      <c r="H155" s="111">
        <f t="shared" si="38"/>
        <v>1</v>
      </c>
      <c r="I155" s="111">
        <f t="shared" si="38"/>
        <v>1</v>
      </c>
      <c r="J155" s="111">
        <f t="shared" si="38"/>
        <v>1</v>
      </c>
      <c r="K155" s="111">
        <f t="shared" si="38"/>
        <v>1</v>
      </c>
      <c r="L155" s="111">
        <f t="shared" si="38"/>
        <v>1</v>
      </c>
      <c r="M155" s="111">
        <f t="shared" si="38"/>
        <v>1</v>
      </c>
      <c r="N155" s="111">
        <f t="shared" si="38"/>
        <v>1</v>
      </c>
      <c r="O155" s="111">
        <f t="shared" si="38"/>
        <v>1</v>
      </c>
      <c r="P155" s="111">
        <f t="shared" si="38"/>
        <v>1</v>
      </c>
      <c r="Q155" s="111">
        <f t="shared" si="38"/>
        <v>1</v>
      </c>
      <c r="R155" s="111">
        <f t="shared" ref="R155:V155" si="39">IF(R134=0,"",R134/R113)</f>
        <v>1</v>
      </c>
      <c r="S155" s="111">
        <f t="shared" si="39"/>
        <v>1</v>
      </c>
      <c r="T155" s="111">
        <f t="shared" si="39"/>
        <v>1</v>
      </c>
      <c r="U155" s="111">
        <f t="shared" si="39"/>
        <v>1</v>
      </c>
      <c r="V155" s="111">
        <f t="shared" si="39"/>
        <v>1</v>
      </c>
      <c r="W155" s="111">
        <f t="shared" ref="W155" si="40">IF(W134=0,"",W134/W113)</f>
        <v>1</v>
      </c>
      <c r="DA155" s="63" t="s">
        <v>1910</v>
      </c>
    </row>
    <row r="156" spans="1:105" ht="12" customHeight="1" x14ac:dyDescent="0.25">
      <c r="A156" s="121" t="s">
        <v>92</v>
      </c>
      <c r="B156" s="124">
        <f t="shared" ref="B156:Q156" si="41">IF(B135=0,"",B135/B114)</f>
        <v>1.8212459755619608</v>
      </c>
      <c r="C156" s="124">
        <f t="shared" si="41"/>
        <v>1.9330086786621017</v>
      </c>
      <c r="D156" s="124">
        <f t="shared" si="41"/>
        <v>2.0190683082512311</v>
      </c>
      <c r="E156" s="124">
        <f t="shared" si="41"/>
        <v>2.0657169174200889</v>
      </c>
      <c r="F156" s="124">
        <f t="shared" si="41"/>
        <v>2.1228137316736753</v>
      </c>
      <c r="G156" s="124">
        <f t="shared" si="41"/>
        <v>2.2078513571564695</v>
      </c>
      <c r="H156" s="124">
        <f t="shared" si="41"/>
        <v>2.3566912562749867</v>
      </c>
      <c r="I156" s="124">
        <f t="shared" si="41"/>
        <v>2.4742056554588778</v>
      </c>
      <c r="J156" s="124">
        <f t="shared" si="41"/>
        <v>2.5231283430631564</v>
      </c>
      <c r="K156" s="124">
        <f t="shared" si="41"/>
        <v>2.6629578722903711</v>
      </c>
      <c r="L156" s="124">
        <f t="shared" si="41"/>
        <v>2.8697591460222043</v>
      </c>
      <c r="M156" s="124">
        <f t="shared" si="41"/>
        <v>3.0310635121426088</v>
      </c>
      <c r="N156" s="124">
        <f t="shared" si="41"/>
        <v>3.1742435787942567</v>
      </c>
      <c r="O156" s="124">
        <f t="shared" si="41"/>
        <v>3.3749002829775563</v>
      </c>
      <c r="P156" s="124">
        <f t="shared" si="41"/>
        <v>3.4334969054305451</v>
      </c>
      <c r="Q156" s="124">
        <f t="shared" si="41"/>
        <v>3.4579730004569615</v>
      </c>
      <c r="R156" s="124">
        <f t="shared" ref="R156:V156" si="42">IF(R135=0,"",R135/R114)</f>
        <v>3.4694797722569914</v>
      </c>
      <c r="S156" s="124">
        <f t="shared" si="42"/>
        <v>3.4902705411781709</v>
      </c>
      <c r="T156" s="124">
        <f t="shared" si="42"/>
        <v>3.5231828451973128</v>
      </c>
      <c r="U156" s="124">
        <f t="shared" si="42"/>
        <v>3.5802639654709369</v>
      </c>
      <c r="V156" s="124">
        <f t="shared" si="42"/>
        <v>3.6745112836431413</v>
      </c>
      <c r="W156" s="124">
        <f t="shared" ref="W156" si="43">IF(W135=0,"",W135/W114)</f>
        <v>3.8487767316525896</v>
      </c>
      <c r="DA156" s="130" t="s">
        <v>1911</v>
      </c>
    </row>
    <row r="157" spans="1:105" ht="12" customHeight="1" x14ac:dyDescent="0.25">
      <c r="A157" s="97" t="s">
        <v>53</v>
      </c>
      <c r="B157" s="111">
        <f t="shared" ref="B157:Q157" si="44">IF(B136=0,"",B136/B115)</f>
        <v>1.8212459755619608</v>
      </c>
      <c r="C157" s="111">
        <f t="shared" si="44"/>
        <v>1.9330086786621017</v>
      </c>
      <c r="D157" s="111">
        <f t="shared" si="44"/>
        <v>2.0190683082512311</v>
      </c>
      <c r="E157" s="111">
        <f t="shared" si="44"/>
        <v>2.0657169174200889</v>
      </c>
      <c r="F157" s="111">
        <f t="shared" si="44"/>
        <v>2.1228137316736753</v>
      </c>
      <c r="G157" s="111">
        <f t="shared" si="44"/>
        <v>2.2078513571564695</v>
      </c>
      <c r="H157" s="111">
        <f t="shared" si="44"/>
        <v>2.3566912562749867</v>
      </c>
      <c r="I157" s="111">
        <f t="shared" si="44"/>
        <v>2.4742056554588778</v>
      </c>
      <c r="J157" s="111">
        <f t="shared" si="44"/>
        <v>2.5231283430631564</v>
      </c>
      <c r="K157" s="111">
        <f t="shared" si="44"/>
        <v>2.6629578722903711</v>
      </c>
      <c r="L157" s="111">
        <f t="shared" si="44"/>
        <v>2.8697591460222043</v>
      </c>
      <c r="M157" s="111">
        <f t="shared" si="44"/>
        <v>3.0310635121426088</v>
      </c>
      <c r="N157" s="111">
        <f t="shared" si="44"/>
        <v>3.1742435787942567</v>
      </c>
      <c r="O157" s="111">
        <f t="shared" si="44"/>
        <v>3.3749002829775563</v>
      </c>
      <c r="P157" s="111">
        <f t="shared" si="44"/>
        <v>3.4334969054305451</v>
      </c>
      <c r="Q157" s="111">
        <f t="shared" si="44"/>
        <v>3.4579730004569615</v>
      </c>
      <c r="R157" s="111">
        <f t="shared" ref="R157:V157" si="45">IF(R136=0,"",R136/R115)</f>
        <v>3.4694797722569914</v>
      </c>
      <c r="S157" s="111">
        <f t="shared" si="45"/>
        <v>3.4902705411781709</v>
      </c>
      <c r="T157" s="111">
        <f t="shared" si="45"/>
        <v>3.5231828451973128</v>
      </c>
      <c r="U157" s="111">
        <f t="shared" si="45"/>
        <v>3.5802639654709369</v>
      </c>
      <c r="V157" s="111">
        <f t="shared" si="45"/>
        <v>3.6745112836431413</v>
      </c>
      <c r="W157" s="111">
        <f t="shared" ref="W157" si="46">IF(W136=0,"",W136/W115)</f>
        <v>3.8487767316525896</v>
      </c>
      <c r="DA157" s="63" t="s">
        <v>1912</v>
      </c>
    </row>
    <row r="158" spans="1:105" ht="12" customHeight="1" x14ac:dyDescent="0.25">
      <c r="A158" s="121" t="s">
        <v>55</v>
      </c>
      <c r="B158" s="124">
        <f t="shared" ref="B158:Q158" si="47">IF(B137=0,"",B137/B116)</f>
        <v>0.70250693406726594</v>
      </c>
      <c r="C158" s="124">
        <f t="shared" si="47"/>
        <v>0.70482972642796504</v>
      </c>
      <c r="D158" s="124">
        <f t="shared" si="47"/>
        <v>0.70535403779266115</v>
      </c>
      <c r="E158" s="124">
        <f t="shared" si="47"/>
        <v>0.70756004970450859</v>
      </c>
      <c r="F158" s="124">
        <f t="shared" si="47"/>
        <v>0.71215234536181748</v>
      </c>
      <c r="G158" s="124">
        <f t="shared" si="47"/>
        <v>0.72062317955700239</v>
      </c>
      <c r="H158" s="124">
        <f t="shared" si="47"/>
        <v>0.73977018327985011</v>
      </c>
      <c r="I158" s="124">
        <f t="shared" si="47"/>
        <v>0.74535908159476616</v>
      </c>
      <c r="J158" s="124">
        <f t="shared" si="47"/>
        <v>0.74446066807221778</v>
      </c>
      <c r="K158" s="124">
        <f t="shared" si="47"/>
        <v>0.75005586172043526</v>
      </c>
      <c r="L158" s="124">
        <f t="shared" si="47"/>
        <v>0.75486050825158169</v>
      </c>
      <c r="M158" s="124">
        <f t="shared" si="47"/>
        <v>0.7611663972577456</v>
      </c>
      <c r="N158" s="124">
        <f t="shared" si="47"/>
        <v>0.77482233050861715</v>
      </c>
      <c r="O158" s="124">
        <f t="shared" si="47"/>
        <v>0.78914407322440872</v>
      </c>
      <c r="P158" s="124">
        <f t="shared" si="47"/>
        <v>0.78924193495532957</v>
      </c>
      <c r="Q158" s="124">
        <f t="shared" si="47"/>
        <v>0.79642006176428515</v>
      </c>
      <c r="R158" s="124">
        <f t="shared" ref="R158:V158" si="48">IF(R137=0,"",R137/R116)</f>
        <v>0.80283297238248086</v>
      </c>
      <c r="S158" s="124">
        <f t="shared" si="48"/>
        <v>0.80388460511848192</v>
      </c>
      <c r="T158" s="124">
        <f t="shared" si="48"/>
        <v>0.80752809890492927</v>
      </c>
      <c r="U158" s="124">
        <f t="shared" si="48"/>
        <v>0.81786174445962556</v>
      </c>
      <c r="V158" s="124">
        <f t="shared" si="48"/>
        <v>0.83094423946379825</v>
      </c>
      <c r="W158" s="124">
        <f t="shared" ref="W158" si="49">IF(W137=0,"",W137/W116)</f>
        <v>0.84136847593728326</v>
      </c>
      <c r="DA158" s="130" t="s">
        <v>1913</v>
      </c>
    </row>
    <row r="159" spans="1:105" ht="12" customHeight="1" x14ac:dyDescent="0.25">
      <c r="A159" s="97" t="s">
        <v>143</v>
      </c>
      <c r="B159" s="111">
        <f t="shared" ref="B159:Q159" si="50">IF(B138=0,"",B138/B117)</f>
        <v>0.67552258900253193</v>
      </c>
      <c r="C159" s="111">
        <f t="shared" si="50"/>
        <v>0.67781086575510252</v>
      </c>
      <c r="D159" s="111">
        <f t="shared" si="50"/>
        <v>0.67939810127533828</v>
      </c>
      <c r="E159" s="111">
        <f t="shared" si="50"/>
        <v>0.68095369274408268</v>
      </c>
      <c r="F159" s="111">
        <f t="shared" si="50"/>
        <v>0.68411496459869858</v>
      </c>
      <c r="G159" s="111">
        <f t="shared" si="50"/>
        <v>0.68567534057930757</v>
      </c>
      <c r="H159" s="111">
        <f t="shared" si="50"/>
        <v>0.69146789321159852</v>
      </c>
      <c r="I159" s="111">
        <f t="shared" si="50"/>
        <v>0.69729543328076504</v>
      </c>
      <c r="J159" s="111">
        <f t="shared" si="50"/>
        <v>0.70530293086482565</v>
      </c>
      <c r="K159" s="111">
        <f t="shared" si="50"/>
        <v>0.71205387547954646</v>
      </c>
      <c r="L159" s="111">
        <f t="shared" si="50"/>
        <v>0.72286507003708678</v>
      </c>
      <c r="M159" s="111">
        <f t="shared" si="50"/>
        <v>0.74053142715259224</v>
      </c>
      <c r="N159" s="111">
        <f t="shared" si="50"/>
        <v>0.76068865438887279</v>
      </c>
      <c r="O159" s="111">
        <f t="shared" si="50"/>
        <v>0.77892701197427239</v>
      </c>
      <c r="P159" s="111">
        <f t="shared" si="50"/>
        <v>0.78069810455452493</v>
      </c>
      <c r="Q159" s="111">
        <f t="shared" si="50"/>
        <v>0.78466735920979402</v>
      </c>
      <c r="R159" s="111">
        <f t="shared" ref="R159:V159" si="51">IF(R138=0,"",R138/R117)</f>
        <v>0.79209776492443484</v>
      </c>
      <c r="S159" s="111">
        <f t="shared" si="51"/>
        <v>0.79902853463474321</v>
      </c>
      <c r="T159" s="111">
        <f t="shared" si="51"/>
        <v>0.80552773792527321</v>
      </c>
      <c r="U159" s="111">
        <f t="shared" si="51"/>
        <v>0.8094886178808347</v>
      </c>
      <c r="V159" s="111">
        <f t="shared" si="51"/>
        <v>0.82366231731505646</v>
      </c>
      <c r="W159" s="111">
        <f t="shared" ref="W159" si="52">IF(W138=0,"",W138/W117)</f>
        <v>0.84291653825020829</v>
      </c>
      <c r="DA159" s="63" t="s">
        <v>1914</v>
      </c>
    </row>
    <row r="160" spans="1:105" ht="12" customHeight="1" x14ac:dyDescent="0.25">
      <c r="A160" s="97" t="s">
        <v>124</v>
      </c>
      <c r="B160" s="111">
        <f t="shared" ref="B160:Q160" si="53">IF(B139=0,"",B139/B118)</f>
        <v>0.60257320953619731</v>
      </c>
      <c r="C160" s="111">
        <f t="shared" si="53"/>
        <v>0.60275241655400824</v>
      </c>
      <c r="D160" s="111">
        <f t="shared" si="53"/>
        <v>0.60297454918439397</v>
      </c>
      <c r="E160" s="111">
        <f t="shared" si="53"/>
        <v>0.60377858858130318</v>
      </c>
      <c r="F160" s="111">
        <f t="shared" si="53"/>
        <v>0.60777534219596407</v>
      </c>
      <c r="G160" s="111">
        <f t="shared" si="53"/>
        <v>0.61431952927254652</v>
      </c>
      <c r="H160" s="111">
        <f t="shared" si="53"/>
        <v>0.62535302941293158</v>
      </c>
      <c r="I160" s="111">
        <f t="shared" si="53"/>
        <v>0.63087933244871985</v>
      </c>
      <c r="J160" s="111">
        <f t="shared" si="53"/>
        <v>0.63105041508771642</v>
      </c>
      <c r="K160" s="111">
        <f t="shared" si="53"/>
        <v>0.63129517198712903</v>
      </c>
      <c r="L160" s="111">
        <f t="shared" si="53"/>
        <v>0.63203830049809273</v>
      </c>
      <c r="M160" s="111">
        <f t="shared" si="53"/>
        <v>0.63323857606879608</v>
      </c>
      <c r="N160" s="111">
        <f t="shared" si="53"/>
        <v>0.64741155794908745</v>
      </c>
      <c r="O160" s="111">
        <f t="shared" si="53"/>
        <v>0.67575249014659045</v>
      </c>
      <c r="P160" s="111">
        <f t="shared" si="53"/>
        <v>0.67730561513741694</v>
      </c>
      <c r="Q160" s="111">
        <f t="shared" si="53"/>
        <v>0.67966762948678605</v>
      </c>
      <c r="R160" s="111">
        <f t="shared" ref="R160:V160" si="54">IF(R139=0,"",R139/R118)</f>
        <v>0.68008024251420507</v>
      </c>
      <c r="S160" s="111">
        <f t="shared" si="54"/>
        <v>0.68462780396857348</v>
      </c>
      <c r="T160" s="111">
        <f t="shared" si="54"/>
        <v>0.69766447112275309</v>
      </c>
      <c r="U160" s="111">
        <f t="shared" si="54"/>
        <v>0.72639885780517166</v>
      </c>
      <c r="V160" s="111">
        <f t="shared" si="54"/>
        <v>0.77368743139253116</v>
      </c>
      <c r="W160" s="111">
        <f t="shared" ref="W160" si="55">IF(W139=0,"",W139/W118)</f>
        <v>0.81033195687165738</v>
      </c>
      <c r="DA160" s="63" t="s">
        <v>1915</v>
      </c>
    </row>
    <row r="161" spans="1:105" ht="12" customHeight="1" x14ac:dyDescent="0.25">
      <c r="A161" s="97" t="s">
        <v>123</v>
      </c>
      <c r="B161" s="111">
        <f t="shared" ref="B161:Q161" si="56">IF(B140=0,"",B140/B119)</f>
        <v>0.80181900537801376</v>
      </c>
      <c r="C161" s="111">
        <f t="shared" si="56"/>
        <v>0.80250850217461878</v>
      </c>
      <c r="D161" s="111">
        <f t="shared" si="56"/>
        <v>0.80230420756512555</v>
      </c>
      <c r="E161" s="111">
        <f t="shared" si="56"/>
        <v>0.80379263325839279</v>
      </c>
      <c r="F161" s="111">
        <f t="shared" si="56"/>
        <v>0.80832009376608494</v>
      </c>
      <c r="G161" s="111">
        <f t="shared" si="56"/>
        <v>0.81422246865410586</v>
      </c>
      <c r="H161" s="111">
        <f t="shared" si="56"/>
        <v>0.84571360514658467</v>
      </c>
      <c r="I161" s="111">
        <f t="shared" si="56"/>
        <v>0.84025660297055582</v>
      </c>
      <c r="J161" s="111">
        <f t="shared" si="56"/>
        <v>0.82823473049539464</v>
      </c>
      <c r="K161" s="111">
        <f t="shared" si="56"/>
        <v>0.82601646859158273</v>
      </c>
      <c r="L161" s="111">
        <f t="shared" si="56"/>
        <v>0.84407475107234431</v>
      </c>
      <c r="M161" s="111">
        <f t="shared" si="56"/>
        <v>0.83110966347565374</v>
      </c>
      <c r="N161" s="111">
        <f t="shared" si="56"/>
        <v>0.8418847272358545</v>
      </c>
      <c r="O161" s="111">
        <f t="shared" si="56"/>
        <v>0.87660266851058299</v>
      </c>
      <c r="P161" s="111">
        <f t="shared" si="56"/>
        <v>0.87418890888576894</v>
      </c>
      <c r="Q161" s="111">
        <f t="shared" si="56"/>
        <v>0.89839337577952361</v>
      </c>
      <c r="R161" s="111">
        <f t="shared" ref="R161:V161" si="57">IF(R140=0,"",R140/R119)</f>
        <v>0.90696675767555457</v>
      </c>
      <c r="S161" s="111">
        <f t="shared" si="57"/>
        <v>0.89205238846568757</v>
      </c>
      <c r="T161" s="111">
        <f t="shared" si="57"/>
        <v>0.87772039098058774</v>
      </c>
      <c r="U161" s="111" t="str">
        <f t="shared" si="57"/>
        <v/>
      </c>
      <c r="V161" s="111" t="str">
        <f t="shared" si="57"/>
        <v/>
      </c>
      <c r="W161" s="111" t="str">
        <f t="shared" ref="W161" si="58">IF(W140=0,"",W140/W119)</f>
        <v/>
      </c>
      <c r="DA161" s="63" t="s">
        <v>1916</v>
      </c>
    </row>
    <row r="162" spans="1:105" ht="12" customHeight="1" x14ac:dyDescent="0.25">
      <c r="A162" s="100" t="s">
        <v>50</v>
      </c>
      <c r="B162" s="112">
        <f t="shared" ref="B162:Q162" si="59">IF(B141=0,"",B141/B120)</f>
        <v>0.60257320953619731</v>
      </c>
      <c r="C162" s="112">
        <f t="shared" si="59"/>
        <v>0.60257320953619731</v>
      </c>
      <c r="D162" s="112">
        <f t="shared" si="59"/>
        <v>0.60257320953619731</v>
      </c>
      <c r="E162" s="112">
        <f t="shared" si="59"/>
        <v>0.60257320953619731</v>
      </c>
      <c r="F162" s="112">
        <f t="shared" si="59"/>
        <v>0.60885808708434919</v>
      </c>
      <c r="G162" s="112">
        <f t="shared" si="59"/>
        <v>0.61932818390521527</v>
      </c>
      <c r="H162" s="112">
        <f t="shared" si="59"/>
        <v>0.62776708405056969</v>
      </c>
      <c r="I162" s="112">
        <f t="shared" si="59"/>
        <v>0.63106522647429586</v>
      </c>
      <c r="J162" s="112">
        <f t="shared" si="59"/>
        <v>0.63106522647429586</v>
      </c>
      <c r="K162" s="112">
        <f t="shared" si="59"/>
        <v>0.63106522647429597</v>
      </c>
      <c r="L162" s="112">
        <f t="shared" si="59"/>
        <v>0.63154942255460911</v>
      </c>
      <c r="M162" s="112">
        <f t="shared" si="59"/>
        <v>0.63123532208199395</v>
      </c>
      <c r="N162" s="112">
        <f t="shared" si="59"/>
        <v>0.64504832339732798</v>
      </c>
      <c r="O162" s="112">
        <f t="shared" si="59"/>
        <v>0.67302004515374625</v>
      </c>
      <c r="P162" s="112">
        <f t="shared" si="59"/>
        <v>0.67302004515374625</v>
      </c>
      <c r="Q162" s="112">
        <f t="shared" si="59"/>
        <v>0.67302004515374625</v>
      </c>
      <c r="R162" s="112">
        <f t="shared" ref="R162:V162" si="60">IF(R141=0,"",R141/R120)</f>
        <v>0.67302004515374625</v>
      </c>
      <c r="S162" s="112">
        <f t="shared" si="60"/>
        <v>0.67302004515374625</v>
      </c>
      <c r="T162" s="112">
        <f t="shared" si="60"/>
        <v>0.67302004515374625</v>
      </c>
      <c r="U162" s="112" t="str">
        <f t="shared" si="60"/>
        <v/>
      </c>
      <c r="V162" s="112" t="str">
        <f t="shared" si="60"/>
        <v/>
      </c>
      <c r="W162" s="112" t="str">
        <f t="shared" ref="W162" si="61">IF(W141=0,"",W141/W120)</f>
        <v/>
      </c>
      <c r="DA162" s="131" t="s">
        <v>1917</v>
      </c>
    </row>
    <row r="163" spans="1:105" ht="12" customHeight="1" x14ac:dyDescent="0.25">
      <c r="A163" s="103" t="s">
        <v>52</v>
      </c>
      <c r="B163" s="113">
        <f t="shared" ref="B163:Q163" si="62">IF(B142=0,"",B142/B121)</f>
        <v>1</v>
      </c>
      <c r="C163" s="113">
        <f t="shared" si="62"/>
        <v>1</v>
      </c>
      <c r="D163" s="113">
        <f t="shared" si="62"/>
        <v>1</v>
      </c>
      <c r="E163" s="113">
        <f t="shared" si="62"/>
        <v>1</v>
      </c>
      <c r="F163" s="113">
        <f t="shared" si="62"/>
        <v>1</v>
      </c>
      <c r="G163" s="113">
        <f t="shared" si="62"/>
        <v>1</v>
      </c>
      <c r="H163" s="113">
        <f t="shared" si="62"/>
        <v>1</v>
      </c>
      <c r="I163" s="113">
        <f t="shared" si="62"/>
        <v>1</v>
      </c>
      <c r="J163" s="113">
        <f t="shared" si="62"/>
        <v>1</v>
      </c>
      <c r="K163" s="113">
        <f t="shared" si="62"/>
        <v>1</v>
      </c>
      <c r="L163" s="113">
        <f t="shared" si="62"/>
        <v>1</v>
      </c>
      <c r="M163" s="113">
        <f t="shared" si="62"/>
        <v>1</v>
      </c>
      <c r="N163" s="113">
        <f t="shared" si="62"/>
        <v>1</v>
      </c>
      <c r="O163" s="113">
        <f t="shared" si="62"/>
        <v>1</v>
      </c>
      <c r="P163" s="113">
        <f t="shared" si="62"/>
        <v>1</v>
      </c>
      <c r="Q163" s="113">
        <f t="shared" si="62"/>
        <v>1</v>
      </c>
      <c r="R163" s="113">
        <f t="shared" ref="R163:V163" si="63">IF(R142=0,"",R142/R121)</f>
        <v>1</v>
      </c>
      <c r="S163" s="113">
        <f t="shared" si="63"/>
        <v>1</v>
      </c>
      <c r="T163" s="113">
        <f t="shared" si="63"/>
        <v>1</v>
      </c>
      <c r="U163" s="113" t="str">
        <f t="shared" si="63"/>
        <v/>
      </c>
      <c r="V163" s="113" t="str">
        <f t="shared" si="63"/>
        <v/>
      </c>
      <c r="W163" s="113" t="str">
        <f t="shared" ref="W163" si="64">IF(W142=0,"",W142/W121)</f>
        <v/>
      </c>
      <c r="DA163" s="132" t="s">
        <v>1918</v>
      </c>
    </row>
    <row r="164" spans="1:105" ht="12" customHeight="1" x14ac:dyDescent="0.25">
      <c r="A164" s="106" t="s">
        <v>122</v>
      </c>
      <c r="B164" s="112">
        <f t="shared" ref="B164:Q164" si="65">IF(B143=0,"",B143/B122)</f>
        <v>0.67508041869974345</v>
      </c>
      <c r="C164" s="112">
        <f t="shared" si="65"/>
        <v>0.67675593374330723</v>
      </c>
      <c r="D164" s="112">
        <f t="shared" si="65"/>
        <v>0.67772864604048555</v>
      </c>
      <c r="E164" s="112">
        <f t="shared" si="65"/>
        <v>0.67926290873123973</v>
      </c>
      <c r="F164" s="112">
        <f t="shared" si="65"/>
        <v>0.6824390504875758</v>
      </c>
      <c r="G164" s="112">
        <f t="shared" si="65"/>
        <v>0.68684331411777733</v>
      </c>
      <c r="H164" s="112">
        <f t="shared" si="65"/>
        <v>0.69679851622815214</v>
      </c>
      <c r="I164" s="112">
        <f t="shared" si="65"/>
        <v>0.70296363368906112</v>
      </c>
      <c r="J164" s="112">
        <f t="shared" si="65"/>
        <v>0.70349887203811534</v>
      </c>
      <c r="K164" s="112">
        <f t="shared" si="65"/>
        <v>0.70411111721659092</v>
      </c>
      <c r="L164" s="112">
        <f t="shared" si="65"/>
        <v>0.70500604587287963</v>
      </c>
      <c r="M164" s="112">
        <f t="shared" si="65"/>
        <v>0.70708198520488952</v>
      </c>
      <c r="N164" s="112">
        <f t="shared" si="65"/>
        <v>0.71320022816809492</v>
      </c>
      <c r="O164" s="112">
        <f t="shared" si="65"/>
        <v>0.72060160104735416</v>
      </c>
      <c r="P164" s="112">
        <f t="shared" si="65"/>
        <v>0.72123132778059362</v>
      </c>
      <c r="Q164" s="112">
        <f t="shared" si="65"/>
        <v>0.72204448231443408</v>
      </c>
      <c r="R164" s="112">
        <f t="shared" ref="R164:V164" si="66">IF(R143=0,"",R143/R122)</f>
        <v>0.72286839868842112</v>
      </c>
      <c r="S164" s="112">
        <f t="shared" si="66"/>
        <v>0.72592375546101018</v>
      </c>
      <c r="T164" s="112">
        <f t="shared" si="66"/>
        <v>0.73690334582711758</v>
      </c>
      <c r="U164" s="112">
        <f t="shared" si="66"/>
        <v>0.75351939211233887</v>
      </c>
      <c r="V164" s="112">
        <f t="shared" si="66"/>
        <v>0.77267183166355335</v>
      </c>
      <c r="W164" s="112">
        <f t="shared" ref="W164" si="67">IF(W143=0,"",W143/W122)</f>
        <v>0.78244833499177457</v>
      </c>
      <c r="DA164" s="131" t="s">
        <v>1919</v>
      </c>
    </row>
    <row r="165" spans="1:105" ht="12" customHeight="1" x14ac:dyDescent="0.25">
      <c r="A165" s="107" t="s">
        <v>121</v>
      </c>
      <c r="B165" s="113">
        <f t="shared" ref="B165:Q165" si="68">IF(B144=0,"",B144/B123)</f>
        <v>0.84731506660730405</v>
      </c>
      <c r="C165" s="113">
        <f t="shared" si="68"/>
        <v>0.84892428331161029</v>
      </c>
      <c r="D165" s="113">
        <f t="shared" si="68"/>
        <v>0.84910829581984471</v>
      </c>
      <c r="E165" s="113">
        <f t="shared" si="68"/>
        <v>0.85136991384063399</v>
      </c>
      <c r="F165" s="113">
        <f t="shared" si="68"/>
        <v>0.85450529027081834</v>
      </c>
      <c r="G165" s="113">
        <f t="shared" si="68"/>
        <v>0.85816808101308784</v>
      </c>
      <c r="H165" s="113">
        <f t="shared" si="68"/>
        <v>0.88344523299429356</v>
      </c>
      <c r="I165" s="113">
        <f t="shared" si="68"/>
        <v>0.87957489455493998</v>
      </c>
      <c r="J165" s="113">
        <f t="shared" si="68"/>
        <v>0.87058536940066533</v>
      </c>
      <c r="K165" s="113">
        <f t="shared" si="68"/>
        <v>0.86798942467919193</v>
      </c>
      <c r="L165" s="113">
        <f t="shared" si="68"/>
        <v>0.88213751313772315</v>
      </c>
      <c r="M165" s="113">
        <f t="shared" si="68"/>
        <v>0.87397441795817554</v>
      </c>
      <c r="N165" s="113">
        <f t="shared" si="68"/>
        <v>0.87912461775957174</v>
      </c>
      <c r="O165" s="113">
        <f t="shared" si="68"/>
        <v>0.89794834775477839</v>
      </c>
      <c r="P165" s="113">
        <f t="shared" si="68"/>
        <v>0.89718503660889815</v>
      </c>
      <c r="Q165" s="113">
        <f t="shared" si="68"/>
        <v>0.91736180022605596</v>
      </c>
      <c r="R165" s="113">
        <f t="shared" ref="R165:V165" si="69">IF(R144=0,"",R144/R123)</f>
        <v>0.92506589997898925</v>
      </c>
      <c r="S165" s="113">
        <f t="shared" si="69"/>
        <v>0.91412760713597641</v>
      </c>
      <c r="T165" s="113">
        <f t="shared" si="69"/>
        <v>0.90635491759336506</v>
      </c>
      <c r="U165" s="113">
        <f t="shared" si="69"/>
        <v>0.9108240227515213</v>
      </c>
      <c r="V165" s="113">
        <f t="shared" si="69"/>
        <v>0.91688205636701148</v>
      </c>
      <c r="W165" s="113">
        <f t="shared" ref="W165" si="70">IF(W144=0,"",W144/W123)</f>
        <v>0.91782756375642038</v>
      </c>
      <c r="DA165" s="132" t="s">
        <v>1920</v>
      </c>
    </row>
    <row r="166" spans="1:105" ht="12" customHeight="1" x14ac:dyDescent="0.25">
      <c r="A166" s="108" t="s">
        <v>53</v>
      </c>
      <c r="B166" s="111">
        <f t="shared" ref="B166:Q166" si="71">IF(B145=0,"",B145/B124)</f>
        <v>0.67508041869974345</v>
      </c>
      <c r="C166" s="111">
        <f t="shared" si="71"/>
        <v>0.67689780490743112</v>
      </c>
      <c r="D166" s="111">
        <f t="shared" si="71"/>
        <v>0.6778651508134963</v>
      </c>
      <c r="E166" s="111">
        <f t="shared" si="71"/>
        <v>0.67986772082992708</v>
      </c>
      <c r="F166" s="111">
        <f t="shared" si="71"/>
        <v>0.68487761702779359</v>
      </c>
      <c r="G166" s="111">
        <f t="shared" si="71"/>
        <v>0.69146014998788463</v>
      </c>
      <c r="H166" s="111">
        <f t="shared" si="71"/>
        <v>0.70014683221718421</v>
      </c>
      <c r="I166" s="111">
        <f t="shared" si="71"/>
        <v>0.70350647714722803</v>
      </c>
      <c r="J166" s="111">
        <f t="shared" si="71"/>
        <v>0.70381250521605165</v>
      </c>
      <c r="K166" s="111">
        <f t="shared" si="71"/>
        <v>0.70412337079504594</v>
      </c>
      <c r="L166" s="111">
        <f t="shared" si="71"/>
        <v>0.7049020510877988</v>
      </c>
      <c r="M166" s="111">
        <f t="shared" si="71"/>
        <v>0.70692838166541261</v>
      </c>
      <c r="N166" s="111">
        <f t="shared" si="71"/>
        <v>0.71349967953631188</v>
      </c>
      <c r="O166" s="111">
        <f t="shared" si="71"/>
        <v>0.72110433258376616</v>
      </c>
      <c r="P166" s="111">
        <f t="shared" si="71"/>
        <v>0.72164599903981685</v>
      </c>
      <c r="Q166" s="111">
        <f t="shared" si="71"/>
        <v>0.72230209589525496</v>
      </c>
      <c r="R166" s="111">
        <f t="shared" ref="R166:V166" si="72">IF(R145=0,"",R145/R124)</f>
        <v>0.72311727641253909</v>
      </c>
      <c r="S166" s="111">
        <f t="shared" si="72"/>
        <v>0.72702766830218735</v>
      </c>
      <c r="T166" s="111">
        <f t="shared" si="72"/>
        <v>0.73600586973675308</v>
      </c>
      <c r="U166" s="111">
        <f t="shared" si="72"/>
        <v>0.75246594186282478</v>
      </c>
      <c r="V166" s="111">
        <f t="shared" si="72"/>
        <v>0.77171290513430435</v>
      </c>
      <c r="W166" s="111">
        <f t="shared" ref="W166" si="73">IF(W145=0,"",W145/W124)</f>
        <v>0.78216297879993968</v>
      </c>
      <c r="DA166" s="63" t="s">
        <v>1921</v>
      </c>
    </row>
    <row r="167" spans="1:105" ht="12" customHeight="1" x14ac:dyDescent="0.25">
      <c r="A167" s="108" t="s">
        <v>52</v>
      </c>
      <c r="B167" s="111">
        <f t="shared" ref="B167:Q167" si="74">IF(B146=0,"",B146/B125)</f>
        <v>1</v>
      </c>
      <c r="C167" s="111">
        <f t="shared" si="74"/>
        <v>1</v>
      </c>
      <c r="D167" s="111">
        <f t="shared" si="74"/>
        <v>1</v>
      </c>
      <c r="E167" s="111">
        <f t="shared" si="74"/>
        <v>1</v>
      </c>
      <c r="F167" s="111">
        <f t="shared" si="74"/>
        <v>1</v>
      </c>
      <c r="G167" s="111">
        <f t="shared" si="74"/>
        <v>1</v>
      </c>
      <c r="H167" s="111">
        <f t="shared" si="74"/>
        <v>1</v>
      </c>
      <c r="I167" s="111">
        <f t="shared" si="74"/>
        <v>1</v>
      </c>
      <c r="J167" s="111">
        <f t="shared" si="74"/>
        <v>1</v>
      </c>
      <c r="K167" s="111">
        <f t="shared" si="74"/>
        <v>1</v>
      </c>
      <c r="L167" s="111">
        <f t="shared" si="74"/>
        <v>1</v>
      </c>
      <c r="M167" s="111">
        <f t="shared" si="74"/>
        <v>1</v>
      </c>
      <c r="N167" s="111">
        <f t="shared" si="74"/>
        <v>1</v>
      </c>
      <c r="O167" s="111">
        <f t="shared" si="74"/>
        <v>1</v>
      </c>
      <c r="P167" s="111">
        <f t="shared" si="74"/>
        <v>1</v>
      </c>
      <c r="Q167" s="111">
        <f t="shared" si="74"/>
        <v>1</v>
      </c>
      <c r="R167" s="111">
        <f t="shared" ref="R167:V167" si="75">IF(R146=0,"",R146/R125)</f>
        <v>1</v>
      </c>
      <c r="S167" s="111">
        <f t="shared" si="75"/>
        <v>1</v>
      </c>
      <c r="T167" s="111">
        <f t="shared" si="75"/>
        <v>1</v>
      </c>
      <c r="U167" s="111">
        <f t="shared" si="75"/>
        <v>1</v>
      </c>
      <c r="V167" s="111">
        <f t="shared" si="75"/>
        <v>1</v>
      </c>
      <c r="W167" s="111">
        <f t="shared" ref="W167" si="76">IF(W146=0,"",W146/W125)</f>
        <v>1</v>
      </c>
      <c r="DA167" s="63" t="s">
        <v>1922</v>
      </c>
    </row>
    <row r="168" spans="1:105" ht="12" customHeight="1" x14ac:dyDescent="0.25">
      <c r="A168" s="121" t="s">
        <v>54</v>
      </c>
      <c r="B168" s="124">
        <f t="shared" ref="B168:Q168" si="77">IF(B147=0,"",B147/B126)</f>
        <v>0.74211964349225334</v>
      </c>
      <c r="C168" s="124">
        <f t="shared" si="77"/>
        <v>0.743460718694682</v>
      </c>
      <c r="D168" s="124">
        <f t="shared" si="77"/>
        <v>0.74434238203206093</v>
      </c>
      <c r="E168" s="124">
        <f t="shared" si="77"/>
        <v>0.74592138665858143</v>
      </c>
      <c r="F168" s="124">
        <f t="shared" si="77"/>
        <v>0.74746254631936859</v>
      </c>
      <c r="G168" s="124">
        <f t="shared" si="77"/>
        <v>0.75219558832923583</v>
      </c>
      <c r="H168" s="124">
        <f t="shared" si="77"/>
        <v>0.75795864588576423</v>
      </c>
      <c r="I168" s="124">
        <f t="shared" si="77"/>
        <v>0.76123625199077549</v>
      </c>
      <c r="J168" s="124">
        <f t="shared" si="77"/>
        <v>0.76084497849394195</v>
      </c>
      <c r="K168" s="124">
        <f t="shared" si="77"/>
        <v>0.76334518294527853</v>
      </c>
      <c r="L168" s="124">
        <f t="shared" si="77"/>
        <v>0.76323487192290884</v>
      </c>
      <c r="M168" s="124">
        <f t="shared" si="77"/>
        <v>0.76371360012099831</v>
      </c>
      <c r="N168" s="124">
        <f t="shared" si="77"/>
        <v>0.76876762274068922</v>
      </c>
      <c r="O168" s="124">
        <f t="shared" si="77"/>
        <v>0.77563732887101933</v>
      </c>
      <c r="P168" s="124">
        <f t="shared" si="77"/>
        <v>0.7825137124133078</v>
      </c>
      <c r="Q168" s="124">
        <f t="shared" si="77"/>
        <v>0.78269054105725866</v>
      </c>
      <c r="R168" s="124">
        <f t="shared" ref="R168:V168" si="78">IF(R147=0,"",R147/R126)</f>
        <v>0.79181868764736962</v>
      </c>
      <c r="S168" s="124">
        <f t="shared" si="78"/>
        <v>0.79769090931816711</v>
      </c>
      <c r="T168" s="124">
        <f t="shared" si="78"/>
        <v>0.80454476067254976</v>
      </c>
      <c r="U168" s="124">
        <f t="shared" si="78"/>
        <v>0.81571969655276166</v>
      </c>
      <c r="V168" s="124">
        <f t="shared" si="78"/>
        <v>0.82922982218860031</v>
      </c>
      <c r="W168" s="124">
        <f t="shared" ref="W168" si="79">IF(W147=0,"",W147/W126)</f>
        <v>0.83922720680100116</v>
      </c>
      <c r="DA168" s="130" t="s">
        <v>1923</v>
      </c>
    </row>
    <row r="169" spans="1:105" ht="12" customHeight="1" x14ac:dyDescent="0.25">
      <c r="A169" s="97" t="s">
        <v>51</v>
      </c>
      <c r="B169" s="111">
        <f t="shared" ref="B169:Q169" si="80">IF(B148=0,"",B148/B127)</f>
        <v>0.59263614453201729</v>
      </c>
      <c r="C169" s="111">
        <f t="shared" si="80"/>
        <v>0.59313302672767987</v>
      </c>
      <c r="D169" s="111">
        <f t="shared" si="80"/>
        <v>0.59348157121071821</v>
      </c>
      <c r="E169" s="111">
        <f t="shared" si="80"/>
        <v>0.59400760052738688</v>
      </c>
      <c r="F169" s="111">
        <f t="shared" si="80"/>
        <v>0.59499057754648099</v>
      </c>
      <c r="G169" s="111">
        <f t="shared" si="80"/>
        <v>0.59624196755003489</v>
      </c>
      <c r="H169" s="111">
        <f t="shared" si="80"/>
        <v>0.5982984028950793</v>
      </c>
      <c r="I169" s="111">
        <f t="shared" si="80"/>
        <v>0.59930161027058837</v>
      </c>
      <c r="J169" s="111">
        <f t="shared" si="80"/>
        <v>0.59934042645359697</v>
      </c>
      <c r="K169" s="111">
        <f t="shared" si="80"/>
        <v>0.59942089891543471</v>
      </c>
      <c r="L169" s="111">
        <f t="shared" si="80"/>
        <v>0.59957660652928313</v>
      </c>
      <c r="M169" s="111">
        <f t="shared" si="80"/>
        <v>0.59977273542228293</v>
      </c>
      <c r="N169" s="111">
        <f t="shared" si="80"/>
        <v>0.59997895410367297</v>
      </c>
      <c r="O169" s="111">
        <f t="shared" si="80"/>
        <v>0.6001522978526882</v>
      </c>
      <c r="P169" s="111">
        <f t="shared" si="80"/>
        <v>0.60015294552467935</v>
      </c>
      <c r="Q169" s="111">
        <f t="shared" si="80"/>
        <v>0.60015526391482366</v>
      </c>
      <c r="R169" s="111">
        <f t="shared" ref="R169:V169" si="81">IF(R148=0,"",R148/R127)</f>
        <v>0.60020442893642423</v>
      </c>
      <c r="S169" s="111">
        <f t="shared" si="81"/>
        <v>0.60035116815690925</v>
      </c>
      <c r="T169" s="111">
        <f t="shared" si="81"/>
        <v>0.60069774639965412</v>
      </c>
      <c r="U169" s="111">
        <f t="shared" si="81"/>
        <v>0.60123329458607333</v>
      </c>
      <c r="V169" s="111">
        <f t="shared" si="81"/>
        <v>0.60213718188301135</v>
      </c>
      <c r="W169" s="111">
        <f t="shared" ref="W169" si="82">IF(W148=0,"",W148/W127)</f>
        <v>0.60284030818501189</v>
      </c>
      <c r="DA169" s="63" t="s">
        <v>1924</v>
      </c>
    </row>
    <row r="170" spans="1:105" ht="12" customHeight="1" x14ac:dyDescent="0.25">
      <c r="A170" s="97" t="s">
        <v>50</v>
      </c>
      <c r="B170" s="111">
        <f t="shared" ref="B170:Q170" si="83">IF(B149=0,"",B149/B128)</f>
        <v>0.60693797014948769</v>
      </c>
      <c r="C170" s="111">
        <f t="shared" si="83"/>
        <v>0.60736871075211518</v>
      </c>
      <c r="D170" s="111">
        <f t="shared" si="83"/>
        <v>0.6076240268394153</v>
      </c>
      <c r="E170" s="111">
        <f t="shared" si="83"/>
        <v>0.60803348672796675</v>
      </c>
      <c r="F170" s="111">
        <f t="shared" si="83"/>
        <v>0.60905129142797532</v>
      </c>
      <c r="G170" s="111">
        <f t="shared" si="83"/>
        <v>0.61046915926602652</v>
      </c>
      <c r="H170" s="111">
        <f t="shared" si="83"/>
        <v>0.61295987384157602</v>
      </c>
      <c r="I170" s="111">
        <f t="shared" si="83"/>
        <v>0.61429894206028945</v>
      </c>
      <c r="J170" s="111">
        <f t="shared" si="83"/>
        <v>0.61437119238118876</v>
      </c>
      <c r="K170" s="111">
        <f t="shared" si="83"/>
        <v>0.61453050754985794</v>
      </c>
      <c r="L170" s="111">
        <f t="shared" si="83"/>
        <v>0.61460571313397305</v>
      </c>
      <c r="M170" s="111">
        <f t="shared" si="83"/>
        <v>0.6147345823525584</v>
      </c>
      <c r="N170" s="111">
        <f t="shared" si="83"/>
        <v>0.61502840741583908</v>
      </c>
      <c r="O170" s="111">
        <f t="shared" si="83"/>
        <v>0.61584553927291341</v>
      </c>
      <c r="P170" s="111">
        <f t="shared" si="83"/>
        <v>0.61587306341986381</v>
      </c>
      <c r="Q170" s="111">
        <f t="shared" si="83"/>
        <v>0.61587306341986381</v>
      </c>
      <c r="R170" s="111">
        <f t="shared" ref="R170:V170" si="84">IF(R149=0,"",R149/R128)</f>
        <v>0.61619098541147899</v>
      </c>
      <c r="S170" s="111">
        <f t="shared" si="84"/>
        <v>0.61646526137915747</v>
      </c>
      <c r="T170" s="111">
        <f t="shared" si="84"/>
        <v>0.61674032192354944</v>
      </c>
      <c r="U170" s="111">
        <f t="shared" si="84"/>
        <v>0.61777073059804277</v>
      </c>
      <c r="V170" s="111">
        <f t="shared" si="84"/>
        <v>0.62065511411733043</v>
      </c>
      <c r="W170" s="111">
        <f t="shared" ref="W170" si="85">IF(W149=0,"",W149/W128)</f>
        <v>0.62241633553413489</v>
      </c>
      <c r="DA170" s="63" t="s">
        <v>1925</v>
      </c>
    </row>
    <row r="171" spans="1:105" ht="12" customHeight="1" x14ac:dyDescent="0.25">
      <c r="A171" s="109" t="s">
        <v>120</v>
      </c>
      <c r="B171" s="45">
        <f t="shared" ref="B171:Q171" si="86">IF(B150=0,"",B150/B129)</f>
        <v>0.75203140466876173</v>
      </c>
      <c r="C171" s="45">
        <f t="shared" si="86"/>
        <v>0.75317451092090537</v>
      </c>
      <c r="D171" s="45">
        <f t="shared" si="86"/>
        <v>0.75397648465730016</v>
      </c>
      <c r="E171" s="45">
        <f t="shared" si="86"/>
        <v>0.75526300356589426</v>
      </c>
      <c r="F171" s="45">
        <f t="shared" si="86"/>
        <v>0.75794475729976252</v>
      </c>
      <c r="G171" s="45">
        <f t="shared" si="86"/>
        <v>0.76159950065443893</v>
      </c>
      <c r="H171" s="45">
        <f t="shared" si="86"/>
        <v>0.76826789156849251</v>
      </c>
      <c r="I171" s="45">
        <f t="shared" si="86"/>
        <v>0.77169968787825183</v>
      </c>
      <c r="J171" s="45">
        <f t="shared" si="86"/>
        <v>0.77209368146395219</v>
      </c>
      <c r="K171" s="45">
        <f t="shared" si="86"/>
        <v>0.77316490181789899</v>
      </c>
      <c r="L171" s="45">
        <f t="shared" si="86"/>
        <v>0.77420392743792721</v>
      </c>
      <c r="M171" s="45">
        <f t="shared" si="86"/>
        <v>0.77653751297620577</v>
      </c>
      <c r="N171" s="45">
        <f t="shared" si="86"/>
        <v>0.78151121890866537</v>
      </c>
      <c r="O171" s="45">
        <f t="shared" si="86"/>
        <v>0.78698125242054551</v>
      </c>
      <c r="P171" s="45">
        <f t="shared" si="86"/>
        <v>0.78964606786673308</v>
      </c>
      <c r="Q171" s="45">
        <f t="shared" si="86"/>
        <v>0.79477288905900312</v>
      </c>
      <c r="R171" s="45">
        <f t="shared" ref="R171:V171" si="87">IF(R150=0,"",R150/R129)</f>
        <v>0.80679404157693813</v>
      </c>
      <c r="S171" s="45">
        <f t="shared" si="87"/>
        <v>0.8160414552013231</v>
      </c>
      <c r="T171" s="45">
        <f t="shared" si="87"/>
        <v>0.82341583065173496</v>
      </c>
      <c r="U171" s="45">
        <f t="shared" si="87"/>
        <v>0.8355092676577629</v>
      </c>
      <c r="V171" s="45">
        <f t="shared" si="87"/>
        <v>0.85721710261633943</v>
      </c>
      <c r="W171" s="45">
        <f t="shared" ref="W171" si="88">IF(W150=0,"",W150/W129)</f>
        <v>0.86895176394268381</v>
      </c>
      <c r="DA171" s="60" t="s">
        <v>1926</v>
      </c>
    </row>
    <row r="173" spans="1:105" ht="12" customHeight="1" x14ac:dyDescent="0.25">
      <c r="A173" s="116" t="s">
        <v>101</v>
      </c>
      <c r="B173" s="117">
        <f t="shared" ref="B173:Q173" si="89">B174+B177+B179+B189</f>
        <v>900.95058469802518</v>
      </c>
      <c r="C173" s="117">
        <f t="shared" si="89"/>
        <v>849.61194373539161</v>
      </c>
      <c r="D173" s="117">
        <f t="shared" si="89"/>
        <v>679.30203990031941</v>
      </c>
      <c r="E173" s="117">
        <f t="shared" si="89"/>
        <v>565.05943128302874</v>
      </c>
      <c r="F173" s="117">
        <f t="shared" si="89"/>
        <v>544.69878706721579</v>
      </c>
      <c r="G173" s="117">
        <f t="shared" si="89"/>
        <v>391.92467081135413</v>
      </c>
      <c r="H173" s="117">
        <f t="shared" si="89"/>
        <v>373.86249394666214</v>
      </c>
      <c r="I173" s="117">
        <f t="shared" si="89"/>
        <v>320.26089083504365</v>
      </c>
      <c r="J173" s="117">
        <f t="shared" si="89"/>
        <v>327.54808715627956</v>
      </c>
      <c r="K173" s="117">
        <f t="shared" si="89"/>
        <v>235.87705581014947</v>
      </c>
      <c r="L173" s="117">
        <f t="shared" si="89"/>
        <v>259.50516765845896</v>
      </c>
      <c r="M173" s="117">
        <f t="shared" si="89"/>
        <v>169.03383450972584</v>
      </c>
      <c r="N173" s="117">
        <f t="shared" si="89"/>
        <v>177.0072207658971</v>
      </c>
      <c r="O173" s="117">
        <f t="shared" si="89"/>
        <v>132.41935586416511</v>
      </c>
      <c r="P173" s="117">
        <f t="shared" si="89"/>
        <v>110.62178368683912</v>
      </c>
      <c r="Q173" s="117">
        <f t="shared" si="89"/>
        <v>90.328160930867185</v>
      </c>
      <c r="R173" s="117">
        <f t="shared" ref="R173:V173" si="90">R174+R177+R179+R189</f>
        <v>86.635512147157996</v>
      </c>
      <c r="S173" s="117">
        <f t="shared" si="90"/>
        <v>92.482139111458267</v>
      </c>
      <c r="T173" s="117">
        <f t="shared" si="90"/>
        <v>78.528767058959787</v>
      </c>
      <c r="U173" s="117">
        <f t="shared" si="90"/>
        <v>81.63408136052125</v>
      </c>
      <c r="V173" s="117">
        <f t="shared" si="90"/>
        <v>56.820536638563375</v>
      </c>
      <c r="W173" s="117">
        <f t="shared" ref="W173" si="91">W174+W177+W179+W189</f>
        <v>46.516927820044344</v>
      </c>
      <c r="DA173" s="129" t="s">
        <v>2075</v>
      </c>
    </row>
    <row r="174" spans="1:105" ht="12" customHeight="1" x14ac:dyDescent="0.25">
      <c r="A174" s="121" t="s">
        <v>57</v>
      </c>
      <c r="B174" s="122">
        <f t="shared" ref="B174:Q174" si="92">SUM(B175:B176)</f>
        <v>877.31818542579697</v>
      </c>
      <c r="C174" s="122">
        <f t="shared" si="92"/>
        <v>826.29362596925591</v>
      </c>
      <c r="D174" s="122">
        <f t="shared" si="92"/>
        <v>656.76051950497595</v>
      </c>
      <c r="E174" s="122">
        <f t="shared" si="92"/>
        <v>544.93378666781496</v>
      </c>
      <c r="F174" s="122">
        <f t="shared" si="92"/>
        <v>523.26126704864703</v>
      </c>
      <c r="G174" s="122">
        <f t="shared" si="92"/>
        <v>376.31803556230051</v>
      </c>
      <c r="H174" s="122">
        <f t="shared" si="92"/>
        <v>356.87865061538861</v>
      </c>
      <c r="I174" s="122">
        <f t="shared" si="92"/>
        <v>304.02084242120725</v>
      </c>
      <c r="J174" s="122">
        <f t="shared" si="92"/>
        <v>309.87959258751005</v>
      </c>
      <c r="K174" s="122">
        <f t="shared" si="92"/>
        <v>221.36954620215005</v>
      </c>
      <c r="L174" s="122">
        <f t="shared" si="92"/>
        <v>243.71537784282575</v>
      </c>
      <c r="M174" s="122">
        <f t="shared" si="92"/>
        <v>157.26442482924162</v>
      </c>
      <c r="N174" s="122">
        <f t="shared" si="92"/>
        <v>169.40194027681625</v>
      </c>
      <c r="O174" s="122">
        <f t="shared" si="92"/>
        <v>124.19404154288118</v>
      </c>
      <c r="P174" s="122">
        <f t="shared" si="92"/>
        <v>101.75001424458695</v>
      </c>
      <c r="Q174" s="122">
        <f t="shared" si="92"/>
        <v>83.37820812414023</v>
      </c>
      <c r="R174" s="122">
        <f t="shared" ref="R174:V174" si="93">SUM(R175:R176)</f>
        <v>82.310547237411129</v>
      </c>
      <c r="S174" s="122">
        <f t="shared" si="93"/>
        <v>88.203841383240132</v>
      </c>
      <c r="T174" s="122">
        <f t="shared" si="93"/>
        <v>75.333411908454309</v>
      </c>
      <c r="U174" s="122">
        <f t="shared" si="93"/>
        <v>78.089837050860623</v>
      </c>
      <c r="V174" s="122">
        <f t="shared" si="93"/>
        <v>53.207501426064617</v>
      </c>
      <c r="W174" s="122">
        <f t="shared" ref="W174" si="94">SUM(W175:W176)</f>
        <v>44.068104764723252</v>
      </c>
      <c r="DA174" s="130" t="s">
        <v>2076</v>
      </c>
    </row>
    <row r="175" spans="1:105" ht="12" customHeight="1" x14ac:dyDescent="0.25">
      <c r="A175" s="97" t="s">
        <v>51</v>
      </c>
      <c r="B175" s="98">
        <v>877.31818542579697</v>
      </c>
      <c r="C175" s="98">
        <v>826.29362596925591</v>
      </c>
      <c r="D175" s="98">
        <v>656.76051950497595</v>
      </c>
      <c r="E175" s="98">
        <v>544.93378666781496</v>
      </c>
      <c r="F175" s="98">
        <v>523.26126704864703</v>
      </c>
      <c r="G175" s="98">
        <v>376.31803556230051</v>
      </c>
      <c r="H175" s="98">
        <v>356.87865061538861</v>
      </c>
      <c r="I175" s="98">
        <v>304.02084242120725</v>
      </c>
      <c r="J175" s="98">
        <v>309.87959258751005</v>
      </c>
      <c r="K175" s="98">
        <v>221.36954620215005</v>
      </c>
      <c r="L175" s="98">
        <v>243.71537784282575</v>
      </c>
      <c r="M175" s="98">
        <v>157.26442482924162</v>
      </c>
      <c r="N175" s="98">
        <v>169.40194027681625</v>
      </c>
      <c r="O175" s="98">
        <v>124.19404154288118</v>
      </c>
      <c r="P175" s="98">
        <v>101.75001424458695</v>
      </c>
      <c r="Q175" s="98">
        <v>83.37820812414023</v>
      </c>
      <c r="R175" s="98">
        <v>82.310547237411129</v>
      </c>
      <c r="S175" s="98">
        <v>88.203841383240132</v>
      </c>
      <c r="T175" s="98">
        <v>75.333411908454309</v>
      </c>
      <c r="U175" s="98">
        <v>78.089837050860623</v>
      </c>
      <c r="V175" s="98">
        <v>53.207501426064617</v>
      </c>
      <c r="W175" s="98">
        <v>44.068104764723252</v>
      </c>
      <c r="DA175" s="63" t="s">
        <v>2077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2078</v>
      </c>
    </row>
    <row r="177" spans="1:105" ht="12" customHeight="1" x14ac:dyDescent="0.25">
      <c r="A177" s="121" t="s">
        <v>92</v>
      </c>
      <c r="B177" s="122">
        <f t="shared" ref="B177:W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DA177" s="130" t="s">
        <v>2079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DA178" s="63" t="s">
        <v>2080</v>
      </c>
    </row>
    <row r="179" spans="1:105" ht="12" customHeight="1" x14ac:dyDescent="0.25">
      <c r="A179" s="121" t="s">
        <v>55</v>
      </c>
      <c r="B179" s="122">
        <v>22.32803946724809</v>
      </c>
      <c r="C179" s="122">
        <v>21.97636214194991</v>
      </c>
      <c r="D179" s="122">
        <v>21.34047633800483</v>
      </c>
      <c r="E179" s="122">
        <v>19.147432925706237</v>
      </c>
      <c r="F179" s="122">
        <v>20.424682624635967</v>
      </c>
      <c r="G179" s="122">
        <v>15.020048132172478</v>
      </c>
      <c r="H179" s="122">
        <v>16.333216346456311</v>
      </c>
      <c r="I179" s="122">
        <v>15.746548257469335</v>
      </c>
      <c r="J179" s="122">
        <v>17.144218550425293</v>
      </c>
      <c r="K179" s="122">
        <v>14.036428630377701</v>
      </c>
      <c r="L179" s="122">
        <v>15.325002304737728</v>
      </c>
      <c r="M179" s="122">
        <v>11.324556345475576</v>
      </c>
      <c r="N179" s="122">
        <v>7.2038852278685814</v>
      </c>
      <c r="O179" s="122">
        <v>7.9462669105357451</v>
      </c>
      <c r="P179" s="122">
        <v>8.7169490839924162</v>
      </c>
      <c r="Q179" s="122">
        <v>6.7402023339686314</v>
      </c>
      <c r="R179" s="122">
        <v>4.0989115636239131</v>
      </c>
      <c r="S179" s="122">
        <v>4.0272481003874905</v>
      </c>
      <c r="T179" s="122">
        <v>2.9672487992693575</v>
      </c>
      <c r="U179" s="122">
        <v>3.3354150565909584</v>
      </c>
      <c r="V179" s="122">
        <v>3.4058037307098594</v>
      </c>
      <c r="W179" s="122">
        <v>2.2724241866097197</v>
      </c>
      <c r="DA179" s="130" t="s">
        <v>2081</v>
      </c>
    </row>
    <row r="180" spans="1:105" ht="12" customHeight="1" x14ac:dyDescent="0.25">
      <c r="A180" s="97" t="s">
        <v>143</v>
      </c>
      <c r="B180" s="98">
        <v>18.717816351816968</v>
      </c>
      <c r="C180" s="98">
        <v>19.231403472954895</v>
      </c>
      <c r="D180" s="98">
        <v>18.881769283238963</v>
      </c>
      <c r="E180" s="98">
        <v>17.322748074857262</v>
      </c>
      <c r="F180" s="98">
        <v>18.876202879504248</v>
      </c>
      <c r="G180" s="98">
        <v>13.530855004917058</v>
      </c>
      <c r="H180" s="98">
        <v>15.136875591286227</v>
      </c>
      <c r="I180" s="98">
        <v>14.680393716288904</v>
      </c>
      <c r="J180" s="98">
        <v>16.071784830648951</v>
      </c>
      <c r="K180" s="98">
        <v>13.438100114090657</v>
      </c>
      <c r="L180" s="98">
        <v>14.853783129062291</v>
      </c>
      <c r="M180" s="98">
        <v>10.954630720799813</v>
      </c>
      <c r="N180" s="98">
        <v>6.9245198610576919</v>
      </c>
      <c r="O180" s="98">
        <v>7.7810456769611527</v>
      </c>
      <c r="P180" s="98">
        <v>8.5619710739233881</v>
      </c>
      <c r="Q180" s="98">
        <v>6.605061110915619</v>
      </c>
      <c r="R180" s="98">
        <v>3.9850382543168452</v>
      </c>
      <c r="S180" s="98">
        <v>3.9076138122834911</v>
      </c>
      <c r="T180" s="98">
        <v>2.8644909806828642</v>
      </c>
      <c r="U180" s="98">
        <v>3.2510980352090861</v>
      </c>
      <c r="V180" s="98">
        <v>3.3569123885737642</v>
      </c>
      <c r="W180" s="98">
        <v>2.2310759100370907</v>
      </c>
      <c r="DA180" s="63" t="s">
        <v>2082</v>
      </c>
    </row>
    <row r="181" spans="1:105" ht="12" customHeight="1" x14ac:dyDescent="0.25">
      <c r="A181" s="97" t="s">
        <v>124</v>
      </c>
      <c r="B181" s="98">
        <v>3.6060036953548709</v>
      </c>
      <c r="C181" s="98">
        <v>2.7417061699358798</v>
      </c>
      <c r="D181" s="98">
        <v>2.4559818836367682</v>
      </c>
      <c r="E181" s="98">
        <v>1.8226822809723255</v>
      </c>
      <c r="F181" s="98">
        <v>1.5464934533381045</v>
      </c>
      <c r="G181" s="98">
        <v>1.4869217909722316</v>
      </c>
      <c r="H181" s="98">
        <v>1.1943735845682342</v>
      </c>
      <c r="I181" s="98">
        <v>1.0641843965142785</v>
      </c>
      <c r="J181" s="98">
        <v>1.0700735318832939</v>
      </c>
      <c r="K181" s="98">
        <v>0.59639630165262869</v>
      </c>
      <c r="L181" s="98">
        <v>0.46981207639765349</v>
      </c>
      <c r="M181" s="98">
        <v>0.36852337624064496</v>
      </c>
      <c r="N181" s="98">
        <v>0.27854070035985762</v>
      </c>
      <c r="O181" s="98">
        <v>0.16500595019135214</v>
      </c>
      <c r="P181" s="98">
        <v>0.154740438533888</v>
      </c>
      <c r="Q181" s="98">
        <v>0.13494823280812712</v>
      </c>
      <c r="R181" s="98">
        <v>0.11372125267324025</v>
      </c>
      <c r="S181" s="98">
        <v>0.11944603628030741</v>
      </c>
      <c r="T181" s="98">
        <v>0.10255180934696213</v>
      </c>
      <c r="U181" s="98">
        <v>8.4317021381872151E-2</v>
      </c>
      <c r="V181" s="98">
        <v>4.8891342136095042E-2</v>
      </c>
      <c r="W181" s="98">
        <v>4.1348276572629059E-2</v>
      </c>
      <c r="DA181" s="63" t="s">
        <v>2083</v>
      </c>
    </row>
    <row r="182" spans="1:105" ht="12" customHeight="1" x14ac:dyDescent="0.25">
      <c r="A182" s="97" t="s">
        <v>123</v>
      </c>
      <c r="B182" s="98">
        <v>4.2194200762487345E-3</v>
      </c>
      <c r="C182" s="98">
        <v>3.2524990591346931E-3</v>
      </c>
      <c r="D182" s="98">
        <v>2.725171129100418E-3</v>
      </c>
      <c r="E182" s="98">
        <v>2.0025698766492931E-3</v>
      </c>
      <c r="F182" s="98">
        <v>1.9862917936141135E-3</v>
      </c>
      <c r="G182" s="98">
        <v>2.2713362831887495E-3</v>
      </c>
      <c r="H182" s="98">
        <v>1.9671706018518148E-3</v>
      </c>
      <c r="I182" s="98">
        <v>1.9701446661527658E-3</v>
      </c>
      <c r="J182" s="98">
        <v>2.3601878930476564E-3</v>
      </c>
      <c r="K182" s="98">
        <v>1.9322146344150533E-3</v>
      </c>
      <c r="L182" s="98">
        <v>1.4070992777836897E-3</v>
      </c>
      <c r="M182" s="98">
        <v>1.4022484351192206E-3</v>
      </c>
      <c r="N182" s="98">
        <v>8.2466645103205084E-4</v>
      </c>
      <c r="O182" s="98">
        <v>2.1528338324067309E-4</v>
      </c>
      <c r="P182" s="98">
        <v>2.3757153513914551E-4</v>
      </c>
      <c r="Q182" s="98">
        <v>1.9299024488520311E-4</v>
      </c>
      <c r="R182" s="98">
        <v>1.5205663382691326E-4</v>
      </c>
      <c r="S182" s="98">
        <v>1.8825182369233619E-4</v>
      </c>
      <c r="T182" s="98">
        <v>2.0600923953107499E-4</v>
      </c>
      <c r="U182" s="98">
        <v>0</v>
      </c>
      <c r="V182" s="98">
        <v>0</v>
      </c>
      <c r="W182" s="98">
        <v>0</v>
      </c>
      <c r="DA182" s="63" t="s">
        <v>2084</v>
      </c>
    </row>
    <row r="183" spans="1:105" ht="12" customHeight="1" x14ac:dyDescent="0.25">
      <c r="A183" s="100" t="s">
        <v>50</v>
      </c>
      <c r="B183" s="101">
        <v>4.2194200762487345E-3</v>
      </c>
      <c r="C183" s="101">
        <v>3.2524990591346931E-3</v>
      </c>
      <c r="D183" s="101">
        <v>2.725171129100418E-3</v>
      </c>
      <c r="E183" s="101">
        <v>2.0025698766492931E-3</v>
      </c>
      <c r="F183" s="101">
        <v>1.9862917936141135E-3</v>
      </c>
      <c r="G183" s="101">
        <v>2.2713362831887495E-3</v>
      </c>
      <c r="H183" s="101">
        <v>1.9671706018518148E-3</v>
      </c>
      <c r="I183" s="101">
        <v>1.9701446661527658E-3</v>
      </c>
      <c r="J183" s="101">
        <v>2.3601878930476564E-3</v>
      </c>
      <c r="K183" s="101">
        <v>1.9322146344150533E-3</v>
      </c>
      <c r="L183" s="101">
        <v>1.4070992777836897E-3</v>
      </c>
      <c r="M183" s="101">
        <v>1.4022484351192206E-3</v>
      </c>
      <c r="N183" s="101">
        <v>8.2466645103205084E-4</v>
      </c>
      <c r="O183" s="101">
        <v>2.1528338324067309E-4</v>
      </c>
      <c r="P183" s="101">
        <v>2.3757153513914551E-4</v>
      </c>
      <c r="Q183" s="101">
        <v>1.9299024488520311E-4</v>
      </c>
      <c r="R183" s="101">
        <v>1.5205663382691326E-4</v>
      </c>
      <c r="S183" s="101">
        <v>1.8825182369233619E-4</v>
      </c>
      <c r="T183" s="101">
        <v>2.0600923953107499E-4</v>
      </c>
      <c r="U183" s="101">
        <v>0</v>
      </c>
      <c r="V183" s="101">
        <v>0</v>
      </c>
      <c r="W183" s="101">
        <v>0</v>
      </c>
      <c r="DA183" s="131" t="s">
        <v>2085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2086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2087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2088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2089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2090</v>
      </c>
    </row>
    <row r="189" spans="1:105" ht="12" customHeight="1" x14ac:dyDescent="0.25">
      <c r="A189" s="121" t="s">
        <v>54</v>
      </c>
      <c r="B189" s="122">
        <v>1.30435980498006</v>
      </c>
      <c r="C189" s="122">
        <v>1.3419556241857136</v>
      </c>
      <c r="D189" s="122">
        <v>1.2010440573386945</v>
      </c>
      <c r="E189" s="122">
        <v>0.97821168950763437</v>
      </c>
      <c r="F189" s="122">
        <v>1.0128373939328168</v>
      </c>
      <c r="G189" s="122">
        <v>0.58658711688118181</v>
      </c>
      <c r="H189" s="122">
        <v>0.65062698481722314</v>
      </c>
      <c r="I189" s="122">
        <v>0.49350015636706307</v>
      </c>
      <c r="J189" s="122">
        <v>0.52427601834421989</v>
      </c>
      <c r="K189" s="122">
        <v>0.47108097762171763</v>
      </c>
      <c r="L189" s="122">
        <v>0.46478751089547948</v>
      </c>
      <c r="M189" s="122">
        <v>0.44485333500865554</v>
      </c>
      <c r="N189" s="122">
        <v>0.40139526121228408</v>
      </c>
      <c r="O189" s="122">
        <v>0.2790474107481874</v>
      </c>
      <c r="P189" s="122">
        <v>0.15482035825975254</v>
      </c>
      <c r="Q189" s="122">
        <v>0.20975047275832892</v>
      </c>
      <c r="R189" s="122">
        <v>0.22605334612294764</v>
      </c>
      <c r="S189" s="122">
        <v>0.25104962783064277</v>
      </c>
      <c r="T189" s="122">
        <v>0.22810635123611697</v>
      </c>
      <c r="U189" s="122">
        <v>0.20882925306966271</v>
      </c>
      <c r="V189" s="122">
        <v>0.20723148178890574</v>
      </c>
      <c r="W189" s="122">
        <v>0.17639886871137578</v>
      </c>
      <c r="DA189" s="130" t="s">
        <v>2091</v>
      </c>
    </row>
    <row r="190" spans="1:105" ht="12" customHeight="1" x14ac:dyDescent="0.25">
      <c r="A190" s="97" t="s">
        <v>51</v>
      </c>
      <c r="B190" s="98">
        <v>1.1997917345345213</v>
      </c>
      <c r="C190" s="98">
        <v>1.2327633644547309</v>
      </c>
      <c r="D190" s="98">
        <v>1.1030932790088381</v>
      </c>
      <c r="E190" s="98">
        <v>0.9003186851678705</v>
      </c>
      <c r="F190" s="98">
        <v>0.94069200939702602</v>
      </c>
      <c r="G190" s="98">
        <v>0.53773054865041225</v>
      </c>
      <c r="H190" s="98">
        <v>0.6046507646400725</v>
      </c>
      <c r="I190" s="98">
        <v>0.46041822820337169</v>
      </c>
      <c r="J190" s="98">
        <v>0.49239558516096615</v>
      </c>
      <c r="K190" s="98">
        <v>0.4371010969341465</v>
      </c>
      <c r="L190" s="98">
        <v>0.43571633609898336</v>
      </c>
      <c r="M190" s="98">
        <v>0.42682472184195647</v>
      </c>
      <c r="N190" s="98">
        <v>0.39308975652183564</v>
      </c>
      <c r="O190" s="98">
        <v>0.27546945661967998</v>
      </c>
      <c r="P190" s="98">
        <v>0.15053311155873905</v>
      </c>
      <c r="Q190" s="98">
        <v>0.20374608136575503</v>
      </c>
      <c r="R190" s="98">
        <v>0.21755225118213334</v>
      </c>
      <c r="S190" s="98">
        <v>0.24319537439317054</v>
      </c>
      <c r="T190" s="98">
        <v>0.22199707946209277</v>
      </c>
      <c r="U190" s="98">
        <v>0.204408877953733</v>
      </c>
      <c r="V190" s="98">
        <v>0.2047312495355289</v>
      </c>
      <c r="W190" s="98">
        <v>0.1734377601460603</v>
      </c>
      <c r="DA190" s="63" t="s">
        <v>2092</v>
      </c>
    </row>
    <row r="191" spans="1:105" ht="12" customHeight="1" x14ac:dyDescent="0.25">
      <c r="A191" s="97" t="s">
        <v>50</v>
      </c>
      <c r="B191" s="98">
        <v>0.10456807044553874</v>
      </c>
      <c r="C191" s="98">
        <v>0.10919225973098261</v>
      </c>
      <c r="D191" s="98">
        <v>9.7950778329856367E-2</v>
      </c>
      <c r="E191" s="98">
        <v>7.7893004339763858E-2</v>
      </c>
      <c r="F191" s="98">
        <v>7.2145384535790766E-2</v>
      </c>
      <c r="G191" s="98">
        <v>4.8856568230769608E-2</v>
      </c>
      <c r="H191" s="98">
        <v>4.5976220177150612E-2</v>
      </c>
      <c r="I191" s="98">
        <v>3.3081928163691397E-2</v>
      </c>
      <c r="J191" s="98">
        <v>3.1880433183253738E-2</v>
      </c>
      <c r="K191" s="98">
        <v>3.3979880687571122E-2</v>
      </c>
      <c r="L191" s="98">
        <v>2.9071174796496145E-2</v>
      </c>
      <c r="M191" s="98">
        <v>1.8028613166699042E-2</v>
      </c>
      <c r="N191" s="98">
        <v>8.305504690448464E-3</v>
      </c>
      <c r="O191" s="98">
        <v>3.5779541285074407E-3</v>
      </c>
      <c r="P191" s="98">
        <v>4.2872467010134823E-3</v>
      </c>
      <c r="Q191" s="98">
        <v>6.0043913925738818E-3</v>
      </c>
      <c r="R191" s="98">
        <v>8.5010949408143108E-3</v>
      </c>
      <c r="S191" s="98">
        <v>7.8542534374722202E-3</v>
      </c>
      <c r="T191" s="98">
        <v>6.1092717740242053E-3</v>
      </c>
      <c r="U191" s="98">
        <v>4.4203751159297179E-3</v>
      </c>
      <c r="V191" s="98">
        <v>2.5002322533768328E-3</v>
      </c>
      <c r="W191" s="98">
        <v>2.9611085653154802E-3</v>
      </c>
      <c r="DA191" s="63" t="s">
        <v>2093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DA192" s="60" t="s">
        <v>2094</v>
      </c>
    </row>
    <row r="194" spans="1:105" ht="12" customHeight="1" x14ac:dyDescent="0.25">
      <c r="A194" s="116" t="s">
        <v>170</v>
      </c>
      <c r="B194" s="117">
        <f t="shared" ref="B194:Q194" si="96">B195+B198+B200+B210</f>
        <v>18093.731224624404</v>
      </c>
      <c r="C194" s="117">
        <f t="shared" si="96"/>
        <v>18635.183956990615</v>
      </c>
      <c r="D194" s="117">
        <f t="shared" si="96"/>
        <v>17507.495626012686</v>
      </c>
      <c r="E194" s="117">
        <f t="shared" si="96"/>
        <v>17213.57622615638</v>
      </c>
      <c r="F194" s="117">
        <f t="shared" si="96"/>
        <v>18760.833648775373</v>
      </c>
      <c r="G194" s="117">
        <f t="shared" si="96"/>
        <v>16447.156712748278</v>
      </c>
      <c r="H194" s="117">
        <f t="shared" si="96"/>
        <v>17453.850276970581</v>
      </c>
      <c r="I194" s="117">
        <f t="shared" si="96"/>
        <v>17118.036986904546</v>
      </c>
      <c r="J194" s="117">
        <f t="shared" si="96"/>
        <v>18944.149698091795</v>
      </c>
      <c r="K194" s="117">
        <f t="shared" si="96"/>
        <v>16890.626571953897</v>
      </c>
      <c r="L194" s="117">
        <f t="shared" si="96"/>
        <v>20702.786087803157</v>
      </c>
      <c r="M194" s="117">
        <f t="shared" si="96"/>
        <v>16770.850865695687</v>
      </c>
      <c r="N194" s="117">
        <f t="shared" si="96"/>
        <v>19224.219382430121</v>
      </c>
      <c r="O194" s="117">
        <f t="shared" si="96"/>
        <v>17496.919742431201</v>
      </c>
      <c r="P194" s="117">
        <f t="shared" si="96"/>
        <v>16632.785223928538</v>
      </c>
      <c r="Q194" s="117">
        <f t="shared" si="96"/>
        <v>16129.171525920345</v>
      </c>
      <c r="R194" s="117">
        <f t="shared" ref="R194:V194" si="97">R195+R198+R200+R210</f>
        <v>16918.40744554234</v>
      </c>
      <c r="S194" s="117">
        <f t="shared" si="97"/>
        <v>18897.362877241234</v>
      </c>
      <c r="T194" s="117">
        <f t="shared" si="97"/>
        <v>17450.291179965847</v>
      </c>
      <c r="U194" s="117">
        <f t="shared" si="97"/>
        <v>19596.565840541472</v>
      </c>
      <c r="V194" s="117">
        <f t="shared" si="97"/>
        <v>17506.359546998872</v>
      </c>
      <c r="W194" s="117">
        <f t="shared" ref="W194" si="98">W195+W198+W200+W210</f>
        <v>19056.53409590105</v>
      </c>
      <c r="DA194" s="129" t="s">
        <v>2243</v>
      </c>
    </row>
    <row r="195" spans="1:105" ht="12" customHeight="1" x14ac:dyDescent="0.25">
      <c r="A195" s="121" t="s">
        <v>57</v>
      </c>
      <c r="B195" s="122">
        <f t="shared" ref="B195:Q195" si="99">SUM(B196:B197)</f>
        <v>15115.49432711742</v>
      </c>
      <c r="C195" s="122">
        <f t="shared" si="99"/>
        <v>15511.87908357487</v>
      </c>
      <c r="D195" s="122">
        <f t="shared" si="99"/>
        <v>14253.590678994424</v>
      </c>
      <c r="E195" s="122">
        <f t="shared" si="99"/>
        <v>13954.16529959541</v>
      </c>
      <c r="F195" s="122">
        <f t="shared" si="99"/>
        <v>15410.808600589973</v>
      </c>
      <c r="G195" s="122">
        <f t="shared" si="99"/>
        <v>13485.791180885326</v>
      </c>
      <c r="H195" s="122">
        <f t="shared" si="99"/>
        <v>14347.920220163234</v>
      </c>
      <c r="I195" s="122">
        <f t="shared" si="99"/>
        <v>14060.141828135653</v>
      </c>
      <c r="J195" s="122">
        <f t="shared" si="99"/>
        <v>15771.791923236262</v>
      </c>
      <c r="K195" s="122">
        <f t="shared" si="99"/>
        <v>13528.904126937032</v>
      </c>
      <c r="L195" s="122">
        <f t="shared" si="99"/>
        <v>17111.547505348208</v>
      </c>
      <c r="M195" s="122">
        <f t="shared" si="99"/>
        <v>13335.174606827135</v>
      </c>
      <c r="N195" s="122">
        <f t="shared" si="99"/>
        <v>15933.121663247794</v>
      </c>
      <c r="O195" s="122">
        <f t="shared" si="99"/>
        <v>14084.993259352246</v>
      </c>
      <c r="P195" s="122">
        <f t="shared" si="99"/>
        <v>13072.943825427552</v>
      </c>
      <c r="Q195" s="122">
        <f t="shared" si="99"/>
        <v>12714.868669260262</v>
      </c>
      <c r="R195" s="122">
        <f t="shared" ref="R195:V195" si="100">SUM(R196:R197)</f>
        <v>13714.379544443467</v>
      </c>
      <c r="S195" s="122">
        <f t="shared" si="100"/>
        <v>15609.408379542625</v>
      </c>
      <c r="T195" s="122">
        <f t="shared" si="100"/>
        <v>14357.612917079006</v>
      </c>
      <c r="U195" s="122">
        <f t="shared" si="100"/>
        <v>16373.678867051472</v>
      </c>
      <c r="V195" s="122">
        <f t="shared" si="100"/>
        <v>14291.033463468555</v>
      </c>
      <c r="W195" s="122">
        <f t="shared" ref="W195" si="101">SUM(W196:W197)</f>
        <v>15703.090286285676</v>
      </c>
      <c r="DA195" s="130" t="s">
        <v>2244</v>
      </c>
    </row>
    <row r="196" spans="1:105" ht="12" customHeight="1" x14ac:dyDescent="0.25">
      <c r="A196" s="97" t="s">
        <v>51</v>
      </c>
      <c r="B196" s="98">
        <v>15006.648567171464</v>
      </c>
      <c r="C196" s="98">
        <v>15403.006530988925</v>
      </c>
      <c r="D196" s="98">
        <v>14156.687213375182</v>
      </c>
      <c r="E196" s="98">
        <v>13861.574224518747</v>
      </c>
      <c r="F196" s="98">
        <v>15311.763502028163</v>
      </c>
      <c r="G196" s="98">
        <v>13409.310454009632</v>
      </c>
      <c r="H196" s="98">
        <v>14266.070350530259</v>
      </c>
      <c r="I196" s="98">
        <v>13982.722177070173</v>
      </c>
      <c r="J196" s="98">
        <v>15686.031948523798</v>
      </c>
      <c r="K196" s="98">
        <v>13456.007683824584</v>
      </c>
      <c r="L196" s="98">
        <v>17018.823344318302</v>
      </c>
      <c r="M196" s="98">
        <v>13261.683703454579</v>
      </c>
      <c r="N196" s="98">
        <v>15841.422636538648</v>
      </c>
      <c r="O196" s="98">
        <v>14000.053635839467</v>
      </c>
      <c r="P196" s="98">
        <v>12994.754038010213</v>
      </c>
      <c r="Q196" s="98">
        <v>12639.414545808113</v>
      </c>
      <c r="R196" s="98">
        <v>13633.461277038108</v>
      </c>
      <c r="S196" s="98">
        <v>15517.756505884297</v>
      </c>
      <c r="T196" s="98">
        <v>14273.643325233779</v>
      </c>
      <c r="U196" s="98">
        <v>16278.20161469521</v>
      </c>
      <c r="V196" s="98">
        <v>14207.86996976786</v>
      </c>
      <c r="W196" s="98">
        <v>15611.798439279071</v>
      </c>
      <c r="DA196" s="63" t="s">
        <v>2245</v>
      </c>
    </row>
    <row r="197" spans="1:105" ht="12" customHeight="1" x14ac:dyDescent="0.25">
      <c r="A197" s="97" t="s">
        <v>53</v>
      </c>
      <c r="B197" s="98">
        <v>108.84575994595693</v>
      </c>
      <c r="C197" s="98">
        <v>108.87255258594364</v>
      </c>
      <c r="D197" s="98">
        <v>96.903465619241757</v>
      </c>
      <c r="E197" s="98">
        <v>92.591075076663159</v>
      </c>
      <c r="F197" s="98">
        <v>99.045098561809951</v>
      </c>
      <c r="G197" s="98">
        <v>76.480726875693406</v>
      </c>
      <c r="H197" s="98">
        <v>81.849869632975583</v>
      </c>
      <c r="I197" s="98">
        <v>77.419651065479997</v>
      </c>
      <c r="J197" s="98">
        <v>85.759974712464981</v>
      </c>
      <c r="K197" s="98">
        <v>72.896443112447429</v>
      </c>
      <c r="L197" s="98">
        <v>92.724161029907336</v>
      </c>
      <c r="M197" s="98">
        <v>73.490903372556133</v>
      </c>
      <c r="N197" s="98">
        <v>91.699026709145329</v>
      </c>
      <c r="O197" s="98">
        <v>84.939623512779377</v>
      </c>
      <c r="P197" s="98">
        <v>78.189787417338863</v>
      </c>
      <c r="Q197" s="98">
        <v>75.454123452148664</v>
      </c>
      <c r="R197" s="98">
        <v>80.918267405359188</v>
      </c>
      <c r="S197" s="98">
        <v>91.65187365832675</v>
      </c>
      <c r="T197" s="98">
        <v>83.969591845227214</v>
      </c>
      <c r="U197" s="98">
        <v>95.477252356263193</v>
      </c>
      <c r="V197" s="98">
        <v>83.163493700694019</v>
      </c>
      <c r="W197" s="98">
        <v>91.291847006604968</v>
      </c>
      <c r="DA197" s="63" t="s">
        <v>2246</v>
      </c>
    </row>
    <row r="198" spans="1:105" ht="12" customHeight="1" x14ac:dyDescent="0.25">
      <c r="A198" s="121" t="s">
        <v>92</v>
      </c>
      <c r="B198" s="122">
        <f t="shared" ref="B198:W198" si="102">B199</f>
        <v>0.4290814581437391</v>
      </c>
      <c r="C198" s="122">
        <f t="shared" si="102"/>
        <v>0.52446021070919735</v>
      </c>
      <c r="D198" s="122">
        <f t="shared" si="102"/>
        <v>0.6240805318420134</v>
      </c>
      <c r="E198" s="122">
        <f t="shared" si="102"/>
        <v>1.043801044948492</v>
      </c>
      <c r="F198" s="122">
        <f t="shared" si="102"/>
        <v>0.60310333706322827</v>
      </c>
      <c r="G198" s="122">
        <f t="shared" si="102"/>
        <v>0.60297218815004716</v>
      </c>
      <c r="H198" s="122">
        <f t="shared" si="102"/>
        <v>0.59752358386529836</v>
      </c>
      <c r="I198" s="122">
        <f t="shared" si="102"/>
        <v>0.50116215883544524</v>
      </c>
      <c r="J198" s="122">
        <f t="shared" si="102"/>
        <v>0.37813966064725441</v>
      </c>
      <c r="K198" s="122">
        <f t="shared" si="102"/>
        <v>0.28935495076271794</v>
      </c>
      <c r="L198" s="122">
        <f t="shared" si="102"/>
        <v>0.31179433115278937</v>
      </c>
      <c r="M198" s="122">
        <f t="shared" si="102"/>
        <v>0.48104860218978507</v>
      </c>
      <c r="N198" s="122">
        <f t="shared" si="102"/>
        <v>0.92259875600012131</v>
      </c>
      <c r="O198" s="122">
        <f t="shared" si="102"/>
        <v>1.881715511222223</v>
      </c>
      <c r="P198" s="122">
        <f t="shared" si="102"/>
        <v>1.6993870909751581</v>
      </c>
      <c r="Q198" s="122">
        <f t="shared" si="102"/>
        <v>3.6482778079578466</v>
      </c>
      <c r="R198" s="122">
        <f t="shared" si="102"/>
        <v>2.3142843528470718</v>
      </c>
      <c r="S198" s="122">
        <f t="shared" si="102"/>
        <v>2.7351012412531057</v>
      </c>
      <c r="T198" s="122">
        <f t="shared" si="102"/>
        <v>2.2552582327653004</v>
      </c>
      <c r="U198" s="122">
        <f t="shared" si="102"/>
        <v>1.9176174384850988</v>
      </c>
      <c r="V198" s="122">
        <f t="shared" si="102"/>
        <v>1.3025292322341422</v>
      </c>
      <c r="W198" s="122">
        <f t="shared" si="102"/>
        <v>0.59282439519429986</v>
      </c>
      <c r="DA198" s="130" t="s">
        <v>2247</v>
      </c>
    </row>
    <row r="199" spans="1:105" ht="12" customHeight="1" x14ac:dyDescent="0.25">
      <c r="A199" s="97" t="s">
        <v>53</v>
      </c>
      <c r="B199" s="98">
        <f>RES_hhdet_fech!B8</f>
        <v>0.4290814581437391</v>
      </c>
      <c r="C199" s="98">
        <f>RES_hhdet_fech!C8</f>
        <v>0.52446021070919735</v>
      </c>
      <c r="D199" s="98">
        <f>RES_hhdet_fech!D8</f>
        <v>0.6240805318420134</v>
      </c>
      <c r="E199" s="98">
        <f>RES_hhdet_fech!E8</f>
        <v>1.043801044948492</v>
      </c>
      <c r="F199" s="98">
        <f>RES_hhdet_fech!F8</f>
        <v>0.60310333706322827</v>
      </c>
      <c r="G199" s="98">
        <f>RES_hhdet_fech!G8</f>
        <v>0.60297218815004716</v>
      </c>
      <c r="H199" s="98">
        <f>RES_hhdet_fech!H8</f>
        <v>0.59752358386529836</v>
      </c>
      <c r="I199" s="98">
        <f>RES_hhdet_fech!I8</f>
        <v>0.50116215883544524</v>
      </c>
      <c r="J199" s="98">
        <f>RES_hhdet_fech!J8</f>
        <v>0.37813966064725441</v>
      </c>
      <c r="K199" s="98">
        <f>RES_hhdet_fech!K8</f>
        <v>0.28935495076271794</v>
      </c>
      <c r="L199" s="98">
        <f>RES_hhdet_fech!L8</f>
        <v>0.31179433115278937</v>
      </c>
      <c r="M199" s="98">
        <f>RES_hhdet_fech!M8</f>
        <v>0.48104860218978507</v>
      </c>
      <c r="N199" s="98">
        <f>RES_hhdet_fech!N8</f>
        <v>0.92259875600012131</v>
      </c>
      <c r="O199" s="98">
        <f>RES_hhdet_fech!O8</f>
        <v>1.881715511222223</v>
      </c>
      <c r="P199" s="98">
        <f>RES_hhdet_fech!P8</f>
        <v>1.6993870909751581</v>
      </c>
      <c r="Q199" s="98">
        <f>RES_hhdet_fech!Q8</f>
        <v>3.6482778079578466</v>
      </c>
      <c r="R199" s="98">
        <f>RES_hhdet_fech!R8</f>
        <v>2.3142843528470718</v>
      </c>
      <c r="S199" s="98">
        <f>RES_hhdet_fech!S8</f>
        <v>2.7351012412531057</v>
      </c>
      <c r="T199" s="98">
        <f>RES_hhdet_fech!T8</f>
        <v>2.2552582327653004</v>
      </c>
      <c r="U199" s="98">
        <f>RES_hhdet_fech!U8</f>
        <v>1.9176174384850988</v>
      </c>
      <c r="V199" s="98">
        <f>RES_hhdet_fech!V8</f>
        <v>1.3025292322341422</v>
      </c>
      <c r="W199" s="98">
        <f>RES_hhdet_fech!W8</f>
        <v>0.59282439519429986</v>
      </c>
      <c r="DA199" s="63" t="s">
        <v>2248</v>
      </c>
    </row>
    <row r="200" spans="1:105" ht="12" customHeight="1" x14ac:dyDescent="0.25">
      <c r="A200" s="121" t="s">
        <v>55</v>
      </c>
      <c r="B200" s="122">
        <v>2606.1168242043668</v>
      </c>
      <c r="C200" s="122">
        <v>2695.5515068630534</v>
      </c>
      <c r="D200" s="122">
        <v>2806.0918494376824</v>
      </c>
      <c r="E200" s="122">
        <v>2813.4295116365283</v>
      </c>
      <c r="F200" s="122">
        <v>2873.851795638891</v>
      </c>
      <c r="G200" s="122">
        <v>2579.7651643391987</v>
      </c>
      <c r="H200" s="122">
        <v>2662.9179395710385</v>
      </c>
      <c r="I200" s="122">
        <v>2672.4369494993152</v>
      </c>
      <c r="J200" s="122">
        <v>2753.3502550946482</v>
      </c>
      <c r="K200" s="122">
        <v>2838.2361926967815</v>
      </c>
      <c r="L200" s="122">
        <v>3059.4568610359297</v>
      </c>
      <c r="M200" s="122">
        <v>2908.4516497531386</v>
      </c>
      <c r="N200" s="122">
        <v>2750.4062187848631</v>
      </c>
      <c r="O200" s="122">
        <v>2889.0595496469091</v>
      </c>
      <c r="P200" s="122">
        <v>3026.2111420388142</v>
      </c>
      <c r="Q200" s="122">
        <v>2891.7475086344339</v>
      </c>
      <c r="R200" s="122">
        <v>2676.0450753669252</v>
      </c>
      <c r="S200" s="122">
        <v>2758.9493316017274</v>
      </c>
      <c r="T200" s="122">
        <v>2574.4791130240696</v>
      </c>
      <c r="U200" s="122">
        <v>2700.6784594551764</v>
      </c>
      <c r="V200" s="122">
        <v>2706.8192557757698</v>
      </c>
      <c r="W200" s="122">
        <v>2789.2668873791367</v>
      </c>
      <c r="DA200" s="130" t="s">
        <v>2249</v>
      </c>
    </row>
    <row r="201" spans="1:105" ht="12" customHeight="1" x14ac:dyDescent="0.25">
      <c r="A201" s="97" t="s">
        <v>143</v>
      </c>
      <c r="B201" s="98">
        <v>2702.8794431408132</v>
      </c>
      <c r="C201" s="98">
        <v>2829.5356433973543</v>
      </c>
      <c r="D201" s="98">
        <v>2911.1963681409779</v>
      </c>
      <c r="E201" s="98">
        <v>2839.8358778888082</v>
      </c>
      <c r="F201" s="98">
        <v>3202.6323469335371</v>
      </c>
      <c r="G201" s="98">
        <v>2513.9374581087854</v>
      </c>
      <c r="H201" s="98">
        <v>2826.1414632980109</v>
      </c>
      <c r="I201" s="98">
        <v>2834.3242784889362</v>
      </c>
      <c r="J201" s="98">
        <v>3088.7444494722431</v>
      </c>
      <c r="K201" s="98">
        <v>2819.7782110818584</v>
      </c>
      <c r="L201" s="98">
        <v>3407.4443244640102</v>
      </c>
      <c r="M201" s="98">
        <v>3036.2665952053967</v>
      </c>
      <c r="N201" s="98">
        <v>2331.4686448579178</v>
      </c>
      <c r="O201" s="98">
        <v>2894.176031619621</v>
      </c>
      <c r="P201" s="98">
        <v>3389.7606593754949</v>
      </c>
      <c r="Q201" s="98">
        <v>3018.0056416455991</v>
      </c>
      <c r="R201" s="98">
        <v>2325.8312200619898</v>
      </c>
      <c r="S201" s="98">
        <v>2779.5928625282736</v>
      </c>
      <c r="T201" s="98">
        <v>2351.4211886304893</v>
      </c>
      <c r="U201" s="98">
        <v>2746.839454284665</v>
      </c>
      <c r="V201" s="98">
        <v>2928.18257956449</v>
      </c>
      <c r="W201" s="98">
        <v>2412.1747605729288</v>
      </c>
      <c r="DA201" s="63" t="s">
        <v>2250</v>
      </c>
    </row>
    <row r="202" spans="1:105" ht="12" customHeight="1" x14ac:dyDescent="0.25">
      <c r="A202" s="97" t="s">
        <v>124</v>
      </c>
      <c r="B202" s="98">
        <v>3304.3900723054699</v>
      </c>
      <c r="C202" s="98">
        <v>2950.976434364713</v>
      </c>
      <c r="D202" s="98">
        <v>3209.1667802646489</v>
      </c>
      <c r="E202" s="98">
        <v>2971.7710489136803</v>
      </c>
      <c r="F202" s="98">
        <v>2966.4261162807597</v>
      </c>
      <c r="G202" s="98">
        <v>3393.3139184769288</v>
      </c>
      <c r="H202" s="98">
        <v>3139.0159203145236</v>
      </c>
      <c r="I202" s="98">
        <v>3334.3309417861478</v>
      </c>
      <c r="J202" s="98">
        <v>3660.1865016784873</v>
      </c>
      <c r="K202" s="98">
        <v>2949.9392679348348</v>
      </c>
      <c r="L202" s="98">
        <v>3257.006240685419</v>
      </c>
      <c r="M202" s="98">
        <v>3534.4390413698302</v>
      </c>
      <c r="N202" s="98">
        <v>3513.4305744112503</v>
      </c>
      <c r="O202" s="98">
        <v>3214.0994182758423</v>
      </c>
      <c r="P202" s="98">
        <v>3457.8467140468529</v>
      </c>
      <c r="Q202" s="98">
        <v>3557.2867157425017</v>
      </c>
      <c r="R202" s="98">
        <v>3090.2581492905479</v>
      </c>
      <c r="S202" s="98">
        <v>3225.9102332754137</v>
      </c>
      <c r="T202" s="98">
        <v>3009.6792083982541</v>
      </c>
      <c r="U202" s="98">
        <v>2945.8650703466178</v>
      </c>
      <c r="V202" s="98">
        <v>2690.358235169871</v>
      </c>
      <c r="W202" s="98">
        <v>3309.5036396155738</v>
      </c>
      <c r="DA202" s="63" t="s">
        <v>2251</v>
      </c>
    </row>
    <row r="203" spans="1:105" ht="12" customHeight="1" x14ac:dyDescent="0.25">
      <c r="A203" s="97" t="s">
        <v>123</v>
      </c>
      <c r="B203" s="98">
        <v>2483.2748015120219</v>
      </c>
      <c r="C203" s="98">
        <v>2216.4130732510603</v>
      </c>
      <c r="D203" s="98">
        <v>2411.6908321705791</v>
      </c>
      <c r="E203" s="98">
        <v>2232.0692388315351</v>
      </c>
      <c r="F203" s="98">
        <v>2230.380546191996</v>
      </c>
      <c r="G203" s="98">
        <v>2561.0445192974316</v>
      </c>
      <c r="H203" s="98">
        <v>2321.4257599772918</v>
      </c>
      <c r="I203" s="98">
        <v>2503.8190859065439</v>
      </c>
      <c r="J203" s="98">
        <v>2789.5809410151965</v>
      </c>
      <c r="K203" s="98">
        <v>2254.6283809657798</v>
      </c>
      <c r="L203" s="98">
        <v>2439.5202371735754</v>
      </c>
      <c r="M203" s="98">
        <v>2695.6755163193175</v>
      </c>
      <c r="N203" s="98">
        <v>2716.5682627185834</v>
      </c>
      <c r="O203" s="98">
        <v>2511.2734857592172</v>
      </c>
      <c r="P203" s="98">
        <v>2718.0957073151894</v>
      </c>
      <c r="Q203" s="98">
        <v>2734.025772158046</v>
      </c>
      <c r="R203" s="98">
        <v>2352.6454599276626</v>
      </c>
      <c r="S203" s="98">
        <v>2510.2410315440484</v>
      </c>
      <c r="T203" s="98">
        <v>2425.0568662733622</v>
      </c>
      <c r="U203" s="98">
        <v>0</v>
      </c>
      <c r="V203" s="98">
        <v>0</v>
      </c>
      <c r="W203" s="98">
        <v>0</v>
      </c>
      <c r="DA203" s="63" t="s">
        <v>2252</v>
      </c>
    </row>
    <row r="204" spans="1:105" ht="12" customHeight="1" x14ac:dyDescent="0.25">
      <c r="A204" s="100" t="s">
        <v>50</v>
      </c>
      <c r="B204" s="101">
        <v>1238.310757835515</v>
      </c>
      <c r="C204" s="101">
        <v>1101.3921258938778</v>
      </c>
      <c r="D204" s="101">
        <v>1199.6703332894954</v>
      </c>
      <c r="E204" s="101">
        <v>1101.9600043192534</v>
      </c>
      <c r="F204" s="101">
        <v>1093.0026157851917</v>
      </c>
      <c r="G204" s="101">
        <v>1249.8548837761653</v>
      </c>
      <c r="H204" s="101">
        <v>962.20510352556914</v>
      </c>
      <c r="I204" s="101">
        <v>1084.1172885591463</v>
      </c>
      <c r="J204" s="101">
        <v>1298.7475199461044</v>
      </c>
      <c r="K204" s="101">
        <v>1063.2454186559326</v>
      </c>
      <c r="L204" s="101">
        <v>1032.3848666018732</v>
      </c>
      <c r="M204" s="101">
        <v>1234.5909800310096</v>
      </c>
      <c r="N204" s="101">
        <v>1210.1110099079222</v>
      </c>
      <c r="O204" s="101">
        <v>947.71695386808005</v>
      </c>
      <c r="P204" s="101">
        <v>1045.833488022299</v>
      </c>
      <c r="Q204" s="101">
        <v>849.57846841522769</v>
      </c>
      <c r="R204" s="101">
        <v>669.3812019145679</v>
      </c>
      <c r="S204" s="101">
        <v>828.71906890445564</v>
      </c>
      <c r="T204" s="101">
        <v>906.89047161064866</v>
      </c>
      <c r="U204" s="101">
        <v>0</v>
      </c>
      <c r="V204" s="101">
        <v>0</v>
      </c>
      <c r="W204" s="101">
        <v>0</v>
      </c>
      <c r="DA204" s="131" t="s">
        <v>2253</v>
      </c>
    </row>
    <row r="205" spans="1:105" ht="12" customHeight="1" x14ac:dyDescent="0.25">
      <c r="A205" s="103" t="s">
        <v>52</v>
      </c>
      <c r="B205" s="104">
        <v>1244.9640436765071</v>
      </c>
      <c r="C205" s="104">
        <v>1115.0209473571826</v>
      </c>
      <c r="D205" s="104">
        <v>1212.0204988810842</v>
      </c>
      <c r="E205" s="104">
        <v>1130.1092345122813</v>
      </c>
      <c r="F205" s="104">
        <v>1137.3779304068041</v>
      </c>
      <c r="G205" s="104">
        <v>1311.1896355212664</v>
      </c>
      <c r="H205" s="104">
        <v>1359.220656451723</v>
      </c>
      <c r="I205" s="104">
        <v>1419.7017973473978</v>
      </c>
      <c r="J205" s="104">
        <v>1490.8334210690921</v>
      </c>
      <c r="K205" s="104">
        <v>1191.3829623098468</v>
      </c>
      <c r="L205" s="104">
        <v>1407.135370571702</v>
      </c>
      <c r="M205" s="104">
        <v>1461.0845362883083</v>
      </c>
      <c r="N205" s="104">
        <v>1506.4572528106617</v>
      </c>
      <c r="O205" s="104">
        <v>1563.5565318911376</v>
      </c>
      <c r="P205" s="104">
        <v>1672.26221929289</v>
      </c>
      <c r="Q205" s="104">
        <v>1884.4473037428181</v>
      </c>
      <c r="R205" s="104">
        <v>1683.2642580130944</v>
      </c>
      <c r="S205" s="104">
        <v>1681.5219626395924</v>
      </c>
      <c r="T205" s="104">
        <v>1518.1663946627136</v>
      </c>
      <c r="U205" s="104">
        <v>0</v>
      </c>
      <c r="V205" s="104">
        <v>0</v>
      </c>
      <c r="W205" s="104">
        <v>0</v>
      </c>
      <c r="DA205" s="132" t="s">
        <v>2254</v>
      </c>
    </row>
    <row r="206" spans="1:105" ht="12" customHeight="1" x14ac:dyDescent="0.25">
      <c r="A206" s="106" t="s">
        <v>122</v>
      </c>
      <c r="B206" s="101">
        <v>2704.7107399878896</v>
      </c>
      <c r="C206" s="101">
        <v>2809.2127614272072</v>
      </c>
      <c r="D206" s="101">
        <v>2922.877770436377</v>
      </c>
      <c r="E206" s="101">
        <v>2955.0756256792597</v>
      </c>
      <c r="F206" s="101">
        <v>2964.0090555271777</v>
      </c>
      <c r="G206" s="101">
        <v>2743.8418075739341</v>
      </c>
      <c r="H206" s="101">
        <v>2833.0755490844003</v>
      </c>
      <c r="I206" s="101">
        <v>2835.4165240772472</v>
      </c>
      <c r="J206" s="101">
        <v>2833.5343240120656</v>
      </c>
      <c r="K206" s="101">
        <v>3105.3643455095339</v>
      </c>
      <c r="L206" s="101">
        <v>3185.9775946551244</v>
      </c>
      <c r="M206" s="101">
        <v>3108.0836428903481</v>
      </c>
      <c r="N206" s="101">
        <v>3181.0466218756892</v>
      </c>
      <c r="O206" s="101">
        <v>3182.0853011011855</v>
      </c>
      <c r="P206" s="101">
        <v>3141.70551149736</v>
      </c>
      <c r="Q206" s="101">
        <v>3145.1182048028149</v>
      </c>
      <c r="R206" s="101">
        <v>3145.2884256065645</v>
      </c>
      <c r="S206" s="101">
        <v>3053.2485621175956</v>
      </c>
      <c r="T206" s="101">
        <v>2897.3532280258364</v>
      </c>
      <c r="U206" s="101">
        <v>2926.0615076128834</v>
      </c>
      <c r="V206" s="101">
        <v>2819.6039851218816</v>
      </c>
      <c r="W206" s="101">
        <v>3192.5172710835482</v>
      </c>
      <c r="DA206" s="131" t="s">
        <v>2255</v>
      </c>
    </row>
    <row r="207" spans="1:105" ht="12" customHeight="1" x14ac:dyDescent="0.25">
      <c r="A207" s="107" t="s">
        <v>121</v>
      </c>
      <c r="B207" s="104">
        <v>2154.9212692791011</v>
      </c>
      <c r="C207" s="104">
        <v>2239.5825100636075</v>
      </c>
      <c r="D207" s="104">
        <v>2332.9745437413612</v>
      </c>
      <c r="E207" s="104">
        <v>2358.2203083499685</v>
      </c>
      <c r="F207" s="104">
        <v>2368.2281319588778</v>
      </c>
      <c r="G207" s="104">
        <v>2197.7354276433684</v>
      </c>
      <c r="H207" s="104">
        <v>2236.0382073943911</v>
      </c>
      <c r="I207" s="104">
        <v>2266.7329886990897</v>
      </c>
      <c r="J207" s="104">
        <v>2290.2836989366983</v>
      </c>
      <c r="K207" s="104">
        <v>2520.8271927870396</v>
      </c>
      <c r="L207" s="104">
        <v>2547.4160294245603</v>
      </c>
      <c r="M207" s="104">
        <v>2515.0180772704693</v>
      </c>
      <c r="N207" s="104">
        <v>2580.0345296918231</v>
      </c>
      <c r="O207" s="104">
        <v>2552.5642713821735</v>
      </c>
      <c r="P207" s="104">
        <v>2522.3763539646807</v>
      </c>
      <c r="Q207" s="104">
        <v>2470.4424881461118</v>
      </c>
      <c r="R207" s="104">
        <v>2454.260765868115</v>
      </c>
      <c r="S207" s="104">
        <v>2425.8513227082817</v>
      </c>
      <c r="T207" s="104">
        <v>2355.2360405745148</v>
      </c>
      <c r="U207" s="104">
        <v>2420.5064544546417</v>
      </c>
      <c r="V207" s="104">
        <v>2375.9426455224652</v>
      </c>
      <c r="W207" s="104">
        <v>2721.0376213166242</v>
      </c>
      <c r="DA207" s="132" t="s">
        <v>2256</v>
      </c>
    </row>
    <row r="208" spans="1:105" ht="12" customHeight="1" x14ac:dyDescent="0.25">
      <c r="A208" s="108" t="s">
        <v>53</v>
      </c>
      <c r="B208" s="98">
        <v>1012.6321385424106</v>
      </c>
      <c r="C208" s="98">
        <v>1047.1811641320046</v>
      </c>
      <c r="D208" s="98">
        <v>1092.7923681744976</v>
      </c>
      <c r="E208" s="98">
        <v>1094.867685700058</v>
      </c>
      <c r="F208" s="98">
        <v>1093.431261156177</v>
      </c>
      <c r="G208" s="98">
        <v>1010.2715520084073</v>
      </c>
      <c r="H208" s="98">
        <v>869.16177743194328</v>
      </c>
      <c r="I208" s="98">
        <v>920.6661803382184</v>
      </c>
      <c r="J208" s="98">
        <v>1000.7047025458463</v>
      </c>
      <c r="K208" s="98">
        <v>1124.7115018795225</v>
      </c>
      <c r="L208" s="98">
        <v>1017.4411222022281</v>
      </c>
      <c r="M208" s="98">
        <v>1081.4988460324562</v>
      </c>
      <c r="N208" s="98">
        <v>1088.5246462037692</v>
      </c>
      <c r="O208" s="98">
        <v>934.0173828082502</v>
      </c>
      <c r="P208" s="98">
        <v>931.68422798620475</v>
      </c>
      <c r="Q208" s="98">
        <v>735.16190380915918</v>
      </c>
      <c r="R208" s="98">
        <v>664.20836708185391</v>
      </c>
      <c r="S208" s="98">
        <v>763.13103426147018</v>
      </c>
      <c r="T208" s="98">
        <v>835.45900390567476</v>
      </c>
      <c r="U208" s="98">
        <v>872.00537225720075</v>
      </c>
      <c r="V208" s="98">
        <v>865.06627543677735</v>
      </c>
      <c r="W208" s="98">
        <v>1026.429250740965</v>
      </c>
      <c r="DA208" s="63" t="s">
        <v>2257</v>
      </c>
    </row>
    <row r="209" spans="1:105" ht="12" customHeight="1" x14ac:dyDescent="0.25">
      <c r="A209" s="108" t="s">
        <v>52</v>
      </c>
      <c r="B209" s="98">
        <v>1142.2891307366901</v>
      </c>
      <c r="C209" s="98">
        <v>1192.4013459316031</v>
      </c>
      <c r="D209" s="98">
        <v>1240.1821755668634</v>
      </c>
      <c r="E209" s="98">
        <v>1263.3526226499105</v>
      </c>
      <c r="F209" s="98">
        <v>1274.7968708027008</v>
      </c>
      <c r="G209" s="98">
        <v>1187.4638756349611</v>
      </c>
      <c r="H209" s="98">
        <v>1366.8764299624479</v>
      </c>
      <c r="I209" s="98">
        <v>1346.0668083608714</v>
      </c>
      <c r="J209" s="98">
        <v>1289.5789963908519</v>
      </c>
      <c r="K209" s="98">
        <v>1396.1156909075169</v>
      </c>
      <c r="L209" s="98">
        <v>1529.9749072223324</v>
      </c>
      <c r="M209" s="98">
        <v>1433.5192312380127</v>
      </c>
      <c r="N209" s="98">
        <v>1491.5098834880537</v>
      </c>
      <c r="O209" s="98">
        <v>1618.5468885739231</v>
      </c>
      <c r="P209" s="98">
        <v>1590.6921259784754</v>
      </c>
      <c r="Q209" s="98">
        <v>1735.2805843369524</v>
      </c>
      <c r="R209" s="98">
        <v>1790.0523987862616</v>
      </c>
      <c r="S209" s="98">
        <v>1662.7202884468118</v>
      </c>
      <c r="T209" s="98">
        <v>1519.7770366688403</v>
      </c>
      <c r="U209" s="98">
        <v>1548.5010821974411</v>
      </c>
      <c r="V209" s="98">
        <v>1510.8763700856875</v>
      </c>
      <c r="W209" s="98">
        <v>1694.6083705756591</v>
      </c>
      <c r="DA209" s="63" t="s">
        <v>2258</v>
      </c>
    </row>
    <row r="210" spans="1:105" ht="12" customHeight="1" x14ac:dyDescent="0.25">
      <c r="A210" s="121" t="s">
        <v>54</v>
      </c>
      <c r="B210" s="122">
        <v>371.69099184447089</v>
      </c>
      <c r="C210" s="122">
        <v>427.22890634198404</v>
      </c>
      <c r="D210" s="122">
        <v>447.18901704873821</v>
      </c>
      <c r="E210" s="122">
        <v>444.93761387949127</v>
      </c>
      <c r="F210" s="122">
        <v>475.57014920944374</v>
      </c>
      <c r="G210" s="122">
        <v>380.99739533560233</v>
      </c>
      <c r="H210" s="122">
        <v>442.41459365244538</v>
      </c>
      <c r="I210" s="122">
        <v>384.95704711074399</v>
      </c>
      <c r="J210" s="122">
        <v>418.62938010024061</v>
      </c>
      <c r="K210" s="122">
        <v>523.19689736932276</v>
      </c>
      <c r="L210" s="122">
        <v>531.46992708786786</v>
      </c>
      <c r="M210" s="122">
        <v>526.74356051322252</v>
      </c>
      <c r="N210" s="122">
        <v>539.76890164146448</v>
      </c>
      <c r="O210" s="122">
        <v>520.9852179208192</v>
      </c>
      <c r="P210" s="122">
        <v>531.93086937119779</v>
      </c>
      <c r="Q210" s="122">
        <v>518.90707021768992</v>
      </c>
      <c r="R210" s="122">
        <v>525.66854137910002</v>
      </c>
      <c r="S210" s="122">
        <v>526.27006485562924</v>
      </c>
      <c r="T210" s="122">
        <v>515.94389163000642</v>
      </c>
      <c r="U210" s="122">
        <v>520.29089659633883</v>
      </c>
      <c r="V210" s="122">
        <v>507.2042985223128</v>
      </c>
      <c r="W210" s="122">
        <v>563.58409784104106</v>
      </c>
      <c r="DA210" s="130" t="s">
        <v>2259</v>
      </c>
    </row>
    <row r="211" spans="1:105" ht="12" customHeight="1" x14ac:dyDescent="0.25">
      <c r="A211" s="97" t="s">
        <v>51</v>
      </c>
      <c r="B211" s="98">
        <v>481.8105529789288</v>
      </c>
      <c r="C211" s="98">
        <v>538.77488778250677</v>
      </c>
      <c r="D211" s="98">
        <v>555.01978484534925</v>
      </c>
      <c r="E211" s="98">
        <v>531.14848496304364</v>
      </c>
      <c r="F211" s="98">
        <v>633.83028016603464</v>
      </c>
      <c r="G211" s="98">
        <v>438.74287208186229</v>
      </c>
      <c r="H211" s="98">
        <v>552.45617677034681</v>
      </c>
      <c r="I211" s="98">
        <v>484.20732010963854</v>
      </c>
      <c r="J211" s="98">
        <v>570.902981384942</v>
      </c>
      <c r="K211" s="98">
        <v>594.79702846641192</v>
      </c>
      <c r="L211" s="98">
        <v>653.63027340213671</v>
      </c>
      <c r="M211" s="98">
        <v>706.19209491435095</v>
      </c>
      <c r="N211" s="98">
        <v>751.09270761444691</v>
      </c>
      <c r="O211" s="98">
        <v>671.25603864734228</v>
      </c>
      <c r="P211" s="98">
        <v>475.82890407491749</v>
      </c>
      <c r="Q211" s="98">
        <v>673.08965699907219</v>
      </c>
      <c r="R211" s="98">
        <v>696.21475473155419</v>
      </c>
      <c r="S211" s="98">
        <v>749.81844589687626</v>
      </c>
      <c r="T211" s="98">
        <v>707.60559890994614</v>
      </c>
      <c r="U211" s="98">
        <v>688.95542248835579</v>
      </c>
      <c r="V211" s="98">
        <v>740.37905092592575</v>
      </c>
      <c r="W211" s="98">
        <v>717.76155717761446</v>
      </c>
      <c r="DA211" s="63" t="s">
        <v>2260</v>
      </c>
    </row>
    <row r="212" spans="1:105" ht="12" customHeight="1" x14ac:dyDescent="0.25">
      <c r="A212" s="97" t="s">
        <v>50</v>
      </c>
      <c r="B212" s="98">
        <v>455.77013125279484</v>
      </c>
      <c r="C212" s="98">
        <v>525.91286899344016</v>
      </c>
      <c r="D212" s="98">
        <v>554.95147813568803</v>
      </c>
      <c r="E212" s="98">
        <v>531.62681728115592</v>
      </c>
      <c r="F212" s="98">
        <v>577.44949123397805</v>
      </c>
      <c r="G212" s="98">
        <v>482.23223699983498</v>
      </c>
      <c r="H212" s="98">
        <v>549.98847031242349</v>
      </c>
      <c r="I212" s="98">
        <v>479.05499259291201</v>
      </c>
      <c r="J212" s="98">
        <v>512.202614563672</v>
      </c>
      <c r="K212" s="98">
        <v>664.82519785508237</v>
      </c>
      <c r="L212" s="98">
        <v>714.95332693162743</v>
      </c>
      <c r="M212" s="98">
        <v>661.37719253312787</v>
      </c>
      <c r="N212" s="98">
        <v>562.49777794360205</v>
      </c>
      <c r="O212" s="98">
        <v>562.52894883836439</v>
      </c>
      <c r="P212" s="98">
        <v>629.10822049267506</v>
      </c>
      <c r="Q212" s="98">
        <v>695.59033194477831</v>
      </c>
      <c r="R212" s="98">
        <v>733.79175952807805</v>
      </c>
      <c r="S212" s="98">
        <v>705.6298929346051</v>
      </c>
      <c r="T212" s="98">
        <v>655.95451943448097</v>
      </c>
      <c r="U212" s="98">
        <v>671.01042496701655</v>
      </c>
      <c r="V212" s="98">
        <v>647.44006644107594</v>
      </c>
      <c r="W212" s="98">
        <v>814.70895110150332</v>
      </c>
      <c r="DA212" s="63" t="s">
        <v>2261</v>
      </c>
    </row>
    <row r="213" spans="1:105" ht="12" customHeight="1" x14ac:dyDescent="0.25">
      <c r="A213" s="109" t="s">
        <v>120</v>
      </c>
      <c r="B213" s="33">
        <v>366.20769432132391</v>
      </c>
      <c r="C213" s="33">
        <v>421.58810866280055</v>
      </c>
      <c r="D213" s="33">
        <v>441.64545611590052</v>
      </c>
      <c r="E213" s="33">
        <v>440.48902614590122</v>
      </c>
      <c r="F213" s="33">
        <v>467.7186557067389</v>
      </c>
      <c r="G213" s="33">
        <v>377.7389652414667</v>
      </c>
      <c r="H213" s="33">
        <v>436.75228573926603</v>
      </c>
      <c r="I213" s="33">
        <v>379.89919074529701</v>
      </c>
      <c r="J213" s="33">
        <v>411.15046126652936</v>
      </c>
      <c r="K213" s="33">
        <v>519.09486208635064</v>
      </c>
      <c r="L213" s="33">
        <v>524.60215213685399</v>
      </c>
      <c r="M213" s="33">
        <v>516.546382547858</v>
      </c>
      <c r="N213" s="33">
        <v>528.81650880999427</v>
      </c>
      <c r="O213" s="33">
        <v>513.63862494327623</v>
      </c>
      <c r="P213" s="33">
        <v>534.15639907376169</v>
      </c>
      <c r="Q213" s="33">
        <v>511.08991882714537</v>
      </c>
      <c r="R213" s="33">
        <v>515.65612600798556</v>
      </c>
      <c r="S213" s="33">
        <v>512.1171619145714</v>
      </c>
      <c r="T213" s="33">
        <v>503.39011921832684</v>
      </c>
      <c r="U213" s="33">
        <v>508.80037309846881</v>
      </c>
      <c r="V213" s="33">
        <v>488.33343559587826</v>
      </c>
      <c r="W213" s="33">
        <v>548.56840720993307</v>
      </c>
      <c r="DA213" s="60" t="s">
        <v>2262</v>
      </c>
    </row>
    <row r="215" spans="1:105" ht="12" customHeight="1" x14ac:dyDescent="0.25">
      <c r="A215" s="116" t="s">
        <v>66</v>
      </c>
      <c r="B215" s="117">
        <f t="shared" ref="B215:Q215" si="103">B216+B219+B221+B231</f>
        <v>11733.52745240609</v>
      </c>
      <c r="C215" s="117">
        <f t="shared" si="103"/>
        <v>12096.035979560487</v>
      </c>
      <c r="D215" s="117">
        <f t="shared" si="103"/>
        <v>11388.51222992054</v>
      </c>
      <c r="E215" s="117">
        <f t="shared" si="103"/>
        <v>11208.343592717323</v>
      </c>
      <c r="F215" s="117">
        <f t="shared" si="103"/>
        <v>12213.166938085964</v>
      </c>
      <c r="G215" s="117">
        <f t="shared" si="103"/>
        <v>10727.646079404371</v>
      </c>
      <c r="H215" s="117">
        <f t="shared" si="103"/>
        <v>11436.107055018159</v>
      </c>
      <c r="I215" s="117">
        <f t="shared" si="103"/>
        <v>11231.49782118742</v>
      </c>
      <c r="J215" s="117">
        <f t="shared" si="103"/>
        <v>12403.099275520339</v>
      </c>
      <c r="K215" s="117">
        <f t="shared" si="103"/>
        <v>11135.708926744872</v>
      </c>
      <c r="L215" s="117">
        <f t="shared" si="103"/>
        <v>13748.987651487674</v>
      </c>
      <c r="M215" s="117">
        <f t="shared" si="103"/>
        <v>11449.922112230219</v>
      </c>
      <c r="N215" s="117">
        <f t="shared" si="103"/>
        <v>13672.735520288821</v>
      </c>
      <c r="O215" s="117">
        <f t="shared" si="103"/>
        <v>13092.165209855048</v>
      </c>
      <c r="P215" s="117">
        <f t="shared" si="103"/>
        <v>12465.030636815163</v>
      </c>
      <c r="Q215" s="117">
        <f t="shared" si="103"/>
        <v>12111.753424661089</v>
      </c>
      <c r="R215" s="117">
        <f t="shared" ref="R215:V215" si="104">R216+R219+R221+R231</f>
        <v>12700.655607866822</v>
      </c>
      <c r="S215" s="117">
        <f t="shared" si="104"/>
        <v>14174.545373938816</v>
      </c>
      <c r="T215" s="117">
        <f t="shared" si="104"/>
        <v>13104.80486230014</v>
      </c>
      <c r="U215" s="117">
        <f t="shared" si="104"/>
        <v>14731.608152056346</v>
      </c>
      <c r="V215" s="117">
        <f t="shared" si="104"/>
        <v>13228.404052438736</v>
      </c>
      <c r="W215" s="117">
        <f t="shared" ref="W215" si="105">W216+W219+W221+W231</f>
        <v>14418.762997293205</v>
      </c>
      <c r="DA215" s="129" t="s">
        <v>2411</v>
      </c>
    </row>
    <row r="216" spans="1:105" ht="12" customHeight="1" x14ac:dyDescent="0.25">
      <c r="A216" s="121" t="s">
        <v>57</v>
      </c>
      <c r="B216" s="122">
        <f t="shared" ref="B216:Q216" si="106">SUM(B217:B218)</f>
        <v>9626.0916631774253</v>
      </c>
      <c r="C216" s="122">
        <f t="shared" si="106"/>
        <v>9877.4894525106447</v>
      </c>
      <c r="D216" s="122">
        <f t="shared" si="106"/>
        <v>9075.1022141103222</v>
      </c>
      <c r="E216" s="122">
        <f t="shared" si="106"/>
        <v>8883.6285882251286</v>
      </c>
      <c r="F216" s="122">
        <f t="shared" si="106"/>
        <v>9809.7954908723495</v>
      </c>
      <c r="G216" s="122">
        <f t="shared" si="106"/>
        <v>8580.6916712675611</v>
      </c>
      <c r="H216" s="122">
        <f t="shared" si="106"/>
        <v>9129.4196178720704</v>
      </c>
      <c r="I216" s="122">
        <f t="shared" si="106"/>
        <v>8945.2894329209794</v>
      </c>
      <c r="J216" s="122">
        <f t="shared" si="106"/>
        <v>10033.872148581053</v>
      </c>
      <c r="K216" s="122">
        <f t="shared" si="106"/>
        <v>8606.7228620827536</v>
      </c>
      <c r="L216" s="122">
        <f t="shared" si="106"/>
        <v>11032.993334027013</v>
      </c>
      <c r="M216" s="122">
        <f t="shared" si="106"/>
        <v>8832.3671385835059</v>
      </c>
      <c r="N216" s="122">
        <f t="shared" si="106"/>
        <v>11123.773955483241</v>
      </c>
      <c r="O216" s="122">
        <f t="shared" si="106"/>
        <v>10401.834804038113</v>
      </c>
      <c r="P216" s="122">
        <f t="shared" si="106"/>
        <v>9654.5398598321863</v>
      </c>
      <c r="Q216" s="122">
        <f t="shared" si="106"/>
        <v>9389.9483935225289</v>
      </c>
      <c r="R216" s="122">
        <f t="shared" ref="R216:V216" si="107">SUM(R217:R218)</f>
        <v>10127.974848458733</v>
      </c>
      <c r="S216" s="122">
        <f t="shared" si="107"/>
        <v>11527.321390091158</v>
      </c>
      <c r="T216" s="122">
        <f t="shared" si="107"/>
        <v>10602.794996560269</v>
      </c>
      <c r="U216" s="122">
        <f t="shared" si="107"/>
        <v>12091.549447076504</v>
      </c>
      <c r="V216" s="122">
        <f t="shared" si="107"/>
        <v>10553.813095944104</v>
      </c>
      <c r="W216" s="122">
        <f t="shared" ref="W216" si="108">SUM(W217:W218)</f>
        <v>11596.70501030991</v>
      </c>
      <c r="DA216" s="130" t="s">
        <v>2412</v>
      </c>
    </row>
    <row r="217" spans="1:105" ht="12" customHeight="1" x14ac:dyDescent="0.25">
      <c r="A217" s="97" t="s">
        <v>51</v>
      </c>
      <c r="B217" s="98">
        <v>9517.2459032314691</v>
      </c>
      <c r="C217" s="98">
        <v>9768.6168999247002</v>
      </c>
      <c r="D217" s="98">
        <v>8978.1987484910806</v>
      </c>
      <c r="E217" s="98">
        <v>8791.0375131484652</v>
      </c>
      <c r="F217" s="98">
        <v>9710.7503923105396</v>
      </c>
      <c r="G217" s="98">
        <v>8504.2109443918671</v>
      </c>
      <c r="H217" s="98">
        <v>9047.5697482390951</v>
      </c>
      <c r="I217" s="98">
        <v>8867.8697818554992</v>
      </c>
      <c r="J217" s="98">
        <v>9948.1121738685888</v>
      </c>
      <c r="K217" s="98">
        <v>8533.8264189703059</v>
      </c>
      <c r="L217" s="98">
        <v>10940.269172997105</v>
      </c>
      <c r="M217" s="98">
        <v>8758.8762352109497</v>
      </c>
      <c r="N217" s="98">
        <v>11032.074928774095</v>
      </c>
      <c r="O217" s="98">
        <v>10316.895180525335</v>
      </c>
      <c r="P217" s="98">
        <v>9576.3500724148471</v>
      </c>
      <c r="Q217" s="98">
        <v>9314.4942700703796</v>
      </c>
      <c r="R217" s="98">
        <v>10047.056581053374</v>
      </c>
      <c r="S217" s="98">
        <v>11435.66951643283</v>
      </c>
      <c r="T217" s="98">
        <v>10518.825404715042</v>
      </c>
      <c r="U217" s="98">
        <v>11996.072194720242</v>
      </c>
      <c r="V217" s="98">
        <v>10470.649602243409</v>
      </c>
      <c r="W217" s="98">
        <v>11505.413163303305</v>
      </c>
      <c r="DA217" s="63" t="s">
        <v>2413</v>
      </c>
    </row>
    <row r="218" spans="1:105" ht="12" customHeight="1" x14ac:dyDescent="0.25">
      <c r="A218" s="97" t="s">
        <v>53</v>
      </c>
      <c r="B218" s="98">
        <v>108.84575994595693</v>
      </c>
      <c r="C218" s="98">
        <v>108.87255258594364</v>
      </c>
      <c r="D218" s="98">
        <v>96.903465619241757</v>
      </c>
      <c r="E218" s="98">
        <v>92.591075076663159</v>
      </c>
      <c r="F218" s="98">
        <v>99.045098561809951</v>
      </c>
      <c r="G218" s="98">
        <v>76.480726875693406</v>
      </c>
      <c r="H218" s="98">
        <v>81.849869632975583</v>
      </c>
      <c r="I218" s="98">
        <v>77.419651065479997</v>
      </c>
      <c r="J218" s="98">
        <v>85.759974712464981</v>
      </c>
      <c r="K218" s="98">
        <v>72.896443112447429</v>
      </c>
      <c r="L218" s="98">
        <v>92.724161029907336</v>
      </c>
      <c r="M218" s="98">
        <v>73.490903372556133</v>
      </c>
      <c r="N218" s="98">
        <v>91.699026709145329</v>
      </c>
      <c r="O218" s="98">
        <v>84.939623512779377</v>
      </c>
      <c r="P218" s="98">
        <v>78.189787417338863</v>
      </c>
      <c r="Q218" s="98">
        <v>75.454123452148664</v>
      </c>
      <c r="R218" s="98">
        <v>80.918267405359188</v>
      </c>
      <c r="S218" s="98">
        <v>91.65187365832675</v>
      </c>
      <c r="T218" s="98">
        <v>83.969591845227214</v>
      </c>
      <c r="U218" s="98">
        <v>95.477252356263193</v>
      </c>
      <c r="V218" s="98">
        <v>83.163493700694019</v>
      </c>
      <c r="W218" s="98">
        <v>91.291847006604968</v>
      </c>
      <c r="DA218" s="63" t="s">
        <v>2414</v>
      </c>
    </row>
    <row r="219" spans="1:105" ht="12" customHeight="1" x14ac:dyDescent="0.25">
      <c r="A219" s="121" t="s">
        <v>92</v>
      </c>
      <c r="B219" s="122">
        <f t="shared" ref="B219:W219" si="109">B220</f>
        <v>0.78146287883254262</v>
      </c>
      <c r="C219" s="122">
        <f t="shared" si="109"/>
        <v>1.013786138913833</v>
      </c>
      <c r="D219" s="122">
        <f t="shared" si="109"/>
        <v>1.2600612236387825</v>
      </c>
      <c r="E219" s="122">
        <f t="shared" si="109"/>
        <v>2.1561974769708665</v>
      </c>
      <c r="F219" s="122">
        <f t="shared" si="109"/>
        <v>1.2802760455360378</v>
      </c>
      <c r="G219" s="122">
        <f t="shared" si="109"/>
        <v>1.3312729639346879</v>
      </c>
      <c r="H219" s="122">
        <f t="shared" si="109"/>
        <v>1.4081786055134422</v>
      </c>
      <c r="I219" s="122">
        <f t="shared" si="109"/>
        <v>1.2399782476926391</v>
      </c>
      <c r="J219" s="122">
        <f t="shared" si="109"/>
        <v>0.95409489541537118</v>
      </c>
      <c r="K219" s="122">
        <f t="shared" si="109"/>
        <v>0.77054004401977239</v>
      </c>
      <c r="L219" s="122">
        <f t="shared" si="109"/>
        <v>0.89477463350359321</v>
      </c>
      <c r="M219" s="122">
        <f t="shared" si="109"/>
        <v>1.4580888656646629</v>
      </c>
      <c r="N219" s="122">
        <f t="shared" si="109"/>
        <v>2.9285531770369544</v>
      </c>
      <c r="O219" s="122">
        <f t="shared" si="109"/>
        <v>6.3506022113071374</v>
      </c>
      <c r="P219" s="122">
        <f t="shared" si="109"/>
        <v>5.8348403179918211</v>
      </c>
      <c r="Q219" s="122">
        <f t="shared" si="109"/>
        <v>12.615646158084541</v>
      </c>
      <c r="R219" s="122">
        <f t="shared" si="109"/>
        <v>8.029362749453778</v>
      </c>
      <c r="S219" s="122">
        <f t="shared" si="109"/>
        <v>9.5462432894855649</v>
      </c>
      <c r="T219" s="122">
        <f t="shared" si="109"/>
        <v>7.945687117168716</v>
      </c>
      <c r="U219" s="122">
        <f t="shared" si="109"/>
        <v>6.86557661456688</v>
      </c>
      <c r="V219" s="122">
        <f t="shared" si="109"/>
        <v>4.7861583611193943</v>
      </c>
      <c r="W219" s="122">
        <f t="shared" si="109"/>
        <v>2.2816487381798409</v>
      </c>
      <c r="DA219" s="130" t="s">
        <v>2415</v>
      </c>
    </row>
    <row r="220" spans="1:105" ht="12" customHeight="1" x14ac:dyDescent="0.25">
      <c r="A220" s="97" t="s">
        <v>53</v>
      </c>
      <c r="B220" s="98">
        <f>RES_hhdet_tesh!B8</f>
        <v>0.78146287883254262</v>
      </c>
      <c r="C220" s="98">
        <f>RES_hhdet_tesh!C8</f>
        <v>1.013786138913833</v>
      </c>
      <c r="D220" s="98">
        <f>RES_hhdet_tesh!D8</f>
        <v>1.2600612236387825</v>
      </c>
      <c r="E220" s="98">
        <f>RES_hhdet_tesh!E8</f>
        <v>2.1561974769708665</v>
      </c>
      <c r="F220" s="98">
        <f>RES_hhdet_tesh!F8</f>
        <v>1.2802760455360378</v>
      </c>
      <c r="G220" s="98">
        <f>RES_hhdet_tesh!G8</f>
        <v>1.3312729639346879</v>
      </c>
      <c r="H220" s="98">
        <f>RES_hhdet_tesh!H8</f>
        <v>1.4081786055134422</v>
      </c>
      <c r="I220" s="98">
        <f>RES_hhdet_tesh!I8</f>
        <v>1.2399782476926391</v>
      </c>
      <c r="J220" s="98">
        <f>RES_hhdet_tesh!J8</f>
        <v>0.95409489541537118</v>
      </c>
      <c r="K220" s="98">
        <f>RES_hhdet_tesh!K8</f>
        <v>0.77054004401977239</v>
      </c>
      <c r="L220" s="98">
        <f>RES_hhdet_tesh!L8</f>
        <v>0.89477463350359321</v>
      </c>
      <c r="M220" s="98">
        <f>RES_hhdet_tesh!M8</f>
        <v>1.4580888656646629</v>
      </c>
      <c r="N220" s="98">
        <f>RES_hhdet_tesh!N8</f>
        <v>2.9285531770369544</v>
      </c>
      <c r="O220" s="98">
        <f>RES_hhdet_tesh!O8</f>
        <v>6.3506022113071374</v>
      </c>
      <c r="P220" s="98">
        <f>RES_hhdet_tesh!P8</f>
        <v>5.8348403179918211</v>
      </c>
      <c r="Q220" s="98">
        <f>RES_hhdet_tesh!Q8</f>
        <v>12.615646158084541</v>
      </c>
      <c r="R220" s="98">
        <f>RES_hhdet_tesh!R8</f>
        <v>8.029362749453778</v>
      </c>
      <c r="S220" s="98">
        <f>RES_hhdet_tesh!S8</f>
        <v>9.5462432894855649</v>
      </c>
      <c r="T220" s="98">
        <f>RES_hhdet_tesh!T8</f>
        <v>7.945687117168716</v>
      </c>
      <c r="U220" s="98">
        <f>RES_hhdet_tesh!U8</f>
        <v>6.86557661456688</v>
      </c>
      <c r="V220" s="98">
        <f>RES_hhdet_tesh!V8</f>
        <v>4.7861583611193943</v>
      </c>
      <c r="W220" s="98">
        <f>RES_hhdet_tesh!W8</f>
        <v>2.2816487381798409</v>
      </c>
      <c r="DA220" s="63" t="s">
        <v>2416</v>
      </c>
    </row>
    <row r="221" spans="1:105" ht="12" customHeight="1" x14ac:dyDescent="0.25">
      <c r="A221" s="121" t="s">
        <v>55</v>
      </c>
      <c r="B221" s="122">
        <v>1830.8151399929295</v>
      </c>
      <c r="C221" s="122">
        <v>1899.9048311547749</v>
      </c>
      <c r="D221" s="122">
        <v>1979.2882164179455</v>
      </c>
      <c r="E221" s="122">
        <v>1990.6703250936737</v>
      </c>
      <c r="F221" s="122">
        <v>2046.6202964865067</v>
      </c>
      <c r="G221" s="122">
        <v>1859.0385752365062</v>
      </c>
      <c r="H221" s="122">
        <v>1969.9472922156679</v>
      </c>
      <c r="I221" s="122">
        <v>1991.9251502987281</v>
      </c>
      <c r="J221" s="122">
        <v>2049.7609703445728</v>
      </c>
      <c r="K221" s="122">
        <v>2128.8356932793117</v>
      </c>
      <c r="L221" s="122">
        <v>2309.4631610953707</v>
      </c>
      <c r="M221" s="122">
        <v>2213.8156638409428</v>
      </c>
      <c r="N221" s="122">
        <v>2131.0761562842813</v>
      </c>
      <c r="O221" s="122">
        <v>2279.8842207962375</v>
      </c>
      <c r="P221" s="122">
        <v>2388.4127373260912</v>
      </c>
      <c r="Q221" s="122">
        <v>2303.0457294333532</v>
      </c>
      <c r="R221" s="122">
        <v>2148.4172220863284</v>
      </c>
      <c r="S221" s="122">
        <v>2217.8768939765541</v>
      </c>
      <c r="T221" s="122">
        <v>2078.9642238107758</v>
      </c>
      <c r="U221" s="122">
        <v>2208.7815960745447</v>
      </c>
      <c r="V221" s="122">
        <v>2249.2158678565611</v>
      </c>
      <c r="W221" s="122">
        <v>2346.8012300165146</v>
      </c>
      <c r="DA221" s="130" t="s">
        <v>2417</v>
      </c>
    </row>
    <row r="222" spans="1:105" ht="12" customHeight="1" x14ac:dyDescent="0.25">
      <c r="A222" s="97" t="s">
        <v>143</v>
      </c>
      <c r="B222" s="98">
        <v>1825.8561191922038</v>
      </c>
      <c r="C222" s="98">
        <v>1917.8900041360823</v>
      </c>
      <c r="D222" s="98">
        <v>1977.861284954641</v>
      </c>
      <c r="E222" s="98">
        <v>1933.7967278355177</v>
      </c>
      <c r="F222" s="98">
        <v>2190.9687146450833</v>
      </c>
      <c r="G222" s="98">
        <v>1723.7449227838199</v>
      </c>
      <c r="H222" s="98">
        <v>1954.18608354462</v>
      </c>
      <c r="I222" s="98">
        <v>1976.3613758271345</v>
      </c>
      <c r="J222" s="98">
        <v>2178.5005129052352</v>
      </c>
      <c r="K222" s="98">
        <v>2007.8340031936202</v>
      </c>
      <c r="L222" s="98">
        <v>2463.1224802511506</v>
      </c>
      <c r="M222" s="98">
        <v>2248.4508349631947</v>
      </c>
      <c r="N222" s="98">
        <v>1773.5217462068181</v>
      </c>
      <c r="O222" s="98">
        <v>2254.3518884370287</v>
      </c>
      <c r="P222" s="98">
        <v>2646.3797216679454</v>
      </c>
      <c r="Q222" s="98">
        <v>2368.1305169103125</v>
      </c>
      <c r="R222" s="98">
        <v>1842.2857110025734</v>
      </c>
      <c r="S222" s="98">
        <v>2220.9740118271575</v>
      </c>
      <c r="T222" s="98">
        <v>1894.1349909870751</v>
      </c>
      <c r="U222" s="98">
        <v>2223.5352733894397</v>
      </c>
      <c r="V222" s="98">
        <v>2411.8336490056672</v>
      </c>
      <c r="W222" s="98">
        <v>2033.261998836658</v>
      </c>
      <c r="DA222" s="63" t="s">
        <v>2418</v>
      </c>
    </row>
    <row r="223" spans="1:105" ht="12" customHeight="1" x14ac:dyDescent="0.25">
      <c r="A223" s="97" t="s">
        <v>124</v>
      </c>
      <c r="B223" s="98">
        <v>1991.136931428654</v>
      </c>
      <c r="C223" s="98">
        <v>1778.7081770072618</v>
      </c>
      <c r="D223" s="98">
        <v>1935.0458925876096</v>
      </c>
      <c r="E223" s="98">
        <v>1794.2917294998808</v>
      </c>
      <c r="F223" s="98">
        <v>1802.9206479215836</v>
      </c>
      <c r="G223" s="98">
        <v>2084.5790090727269</v>
      </c>
      <c r="H223" s="98">
        <v>1962.9931151441087</v>
      </c>
      <c r="I223" s="98">
        <v>2103.560478717156</v>
      </c>
      <c r="J223" s="98">
        <v>2309.7622111826659</v>
      </c>
      <c r="K223" s="98">
        <v>1862.2824175025073</v>
      </c>
      <c r="L223" s="98">
        <v>2058.5526890744945</v>
      </c>
      <c r="M223" s="98">
        <v>2238.1431457589915</v>
      </c>
      <c r="N223" s="98">
        <v>2274.6355619255446</v>
      </c>
      <c r="O223" s="98">
        <v>2171.9356854786083</v>
      </c>
      <c r="P223" s="98">
        <v>2342.0189957083994</v>
      </c>
      <c r="Q223" s="98">
        <v>2417.7726294935405</v>
      </c>
      <c r="R223" s="98">
        <v>2101.6235116010143</v>
      </c>
      <c r="S223" s="98">
        <v>2208.5478388070946</v>
      </c>
      <c r="T223" s="98">
        <v>2099.746253176314</v>
      </c>
      <c r="U223" s="98">
        <v>2139.8730223479342</v>
      </c>
      <c r="V223" s="98">
        <v>2081.4963524943209</v>
      </c>
      <c r="W223" s="98">
        <v>2681.7965605635604</v>
      </c>
      <c r="DA223" s="63" t="s">
        <v>2419</v>
      </c>
    </row>
    <row r="224" spans="1:105" ht="12" customHeight="1" x14ac:dyDescent="0.25">
      <c r="A224" s="97" t="s">
        <v>123</v>
      </c>
      <c r="B224" s="98">
        <v>1991.1369314286537</v>
      </c>
      <c r="C224" s="98">
        <v>1778.6903356149521</v>
      </c>
      <c r="D224" s="98">
        <v>1934.909701996695</v>
      </c>
      <c r="E224" s="98">
        <v>1794.120811095456</v>
      </c>
      <c r="F224" s="98">
        <v>1802.8614122319657</v>
      </c>
      <c r="G224" s="98">
        <v>2085.2599908354227</v>
      </c>
      <c r="H224" s="98">
        <v>1963.2613485505462</v>
      </c>
      <c r="I224" s="98">
        <v>2103.8505195766752</v>
      </c>
      <c r="J224" s="98">
        <v>2310.4278188768103</v>
      </c>
      <c r="K224" s="98">
        <v>1862.3601732317109</v>
      </c>
      <c r="L224" s="98">
        <v>2059.1374369282321</v>
      </c>
      <c r="M224" s="98">
        <v>2240.401971207707</v>
      </c>
      <c r="N224" s="98">
        <v>2287.0373308764138</v>
      </c>
      <c r="O224" s="98">
        <v>2201.3890389764038</v>
      </c>
      <c r="P224" s="98">
        <v>2376.1291206249575</v>
      </c>
      <c r="Q224" s="98">
        <v>2456.2306429172854</v>
      </c>
      <c r="R224" s="98">
        <v>2133.7712247507061</v>
      </c>
      <c r="S224" s="98">
        <v>2239.2665078134396</v>
      </c>
      <c r="T224" s="98">
        <v>2128.5218608156147</v>
      </c>
      <c r="U224" s="98">
        <v>0</v>
      </c>
      <c r="V224" s="98">
        <v>0</v>
      </c>
      <c r="W224" s="98">
        <v>0</v>
      </c>
      <c r="DA224" s="63" t="s">
        <v>2420</v>
      </c>
    </row>
    <row r="225" spans="1:105" ht="12" customHeight="1" x14ac:dyDescent="0.25">
      <c r="A225" s="100" t="s">
        <v>50</v>
      </c>
      <c r="B225" s="101">
        <v>746.17288775214695</v>
      </c>
      <c r="C225" s="101">
        <v>663.66938825776936</v>
      </c>
      <c r="D225" s="101">
        <v>722.88920311561071</v>
      </c>
      <c r="E225" s="101">
        <v>664.01157658317447</v>
      </c>
      <c r="F225" s="101">
        <v>665.48348182516156</v>
      </c>
      <c r="G225" s="101">
        <v>774.07035531415625</v>
      </c>
      <c r="H225" s="101">
        <v>604.040692098823</v>
      </c>
      <c r="I225" s="101">
        <v>684.14872222927738</v>
      </c>
      <c r="J225" s="101">
        <v>819.59439780771845</v>
      </c>
      <c r="K225" s="101">
        <v>670.97721092186373</v>
      </c>
      <c r="L225" s="101">
        <v>652.00206635653035</v>
      </c>
      <c r="M225" s="101">
        <v>779.31743491939881</v>
      </c>
      <c r="N225" s="101">
        <v>780.58007806575245</v>
      </c>
      <c r="O225" s="101">
        <v>637.83250708526623</v>
      </c>
      <c r="P225" s="101">
        <v>703.86690133206764</v>
      </c>
      <c r="Q225" s="101">
        <v>571.78333917446707</v>
      </c>
      <c r="R225" s="101">
        <v>450.50696673761138</v>
      </c>
      <c r="S225" s="101">
        <v>557.74454517384743</v>
      </c>
      <c r="T225" s="101">
        <v>610.35546615290104</v>
      </c>
      <c r="U225" s="101">
        <v>0</v>
      </c>
      <c r="V225" s="101">
        <v>0</v>
      </c>
      <c r="W225" s="101">
        <v>0</v>
      </c>
      <c r="DA225" s="131" t="s">
        <v>2421</v>
      </c>
    </row>
    <row r="226" spans="1:105" ht="12" customHeight="1" x14ac:dyDescent="0.25">
      <c r="A226" s="103" t="s">
        <v>52</v>
      </c>
      <c r="B226" s="104">
        <v>1244.9640436765071</v>
      </c>
      <c r="C226" s="104">
        <v>1115.0209473571826</v>
      </c>
      <c r="D226" s="104">
        <v>1212.0204988810842</v>
      </c>
      <c r="E226" s="104">
        <v>1130.1092345122813</v>
      </c>
      <c r="F226" s="104">
        <v>1137.3779304068041</v>
      </c>
      <c r="G226" s="104">
        <v>1311.1896355212664</v>
      </c>
      <c r="H226" s="104">
        <v>1359.220656451723</v>
      </c>
      <c r="I226" s="104">
        <v>1419.7017973473978</v>
      </c>
      <c r="J226" s="104">
        <v>1490.8334210690921</v>
      </c>
      <c r="K226" s="104">
        <v>1191.3829623098468</v>
      </c>
      <c r="L226" s="104">
        <v>1407.135370571702</v>
      </c>
      <c r="M226" s="104">
        <v>1461.0845362883083</v>
      </c>
      <c r="N226" s="104">
        <v>1506.4572528106617</v>
      </c>
      <c r="O226" s="104">
        <v>1563.5565318911376</v>
      </c>
      <c r="P226" s="104">
        <v>1672.26221929289</v>
      </c>
      <c r="Q226" s="104">
        <v>1884.4473037428181</v>
      </c>
      <c r="R226" s="104">
        <v>1683.2642580130944</v>
      </c>
      <c r="S226" s="104">
        <v>1681.5219626395924</v>
      </c>
      <c r="T226" s="104">
        <v>1518.1663946627136</v>
      </c>
      <c r="U226" s="104">
        <v>0</v>
      </c>
      <c r="V226" s="104">
        <v>0</v>
      </c>
      <c r="W226" s="104">
        <v>0</v>
      </c>
      <c r="DA226" s="132" t="s">
        <v>2422</v>
      </c>
    </row>
    <row r="227" spans="1:105" ht="12" customHeight="1" x14ac:dyDescent="0.25">
      <c r="A227" s="106" t="s">
        <v>122</v>
      </c>
      <c r="B227" s="101">
        <v>1825.8972588127172</v>
      </c>
      <c r="C227" s="101">
        <v>1901.1514054432844</v>
      </c>
      <c r="D227" s="101">
        <v>1980.9179938996788</v>
      </c>
      <c r="E227" s="101">
        <v>2007.2732650196822</v>
      </c>
      <c r="F227" s="101">
        <v>2022.755525490544</v>
      </c>
      <c r="G227" s="101">
        <v>1884.5894005289938</v>
      </c>
      <c r="H227" s="101">
        <v>1974.0828389642677</v>
      </c>
      <c r="I227" s="101">
        <v>1993.1947027873487</v>
      </c>
      <c r="J227" s="101">
        <v>1993.3882008237717</v>
      </c>
      <c r="K227" s="101">
        <v>2186.5215586812856</v>
      </c>
      <c r="L227" s="101">
        <v>2246.1334662473973</v>
      </c>
      <c r="M227" s="101">
        <v>2197.6699523977522</v>
      </c>
      <c r="N227" s="101">
        <v>2268.7231765350894</v>
      </c>
      <c r="O227" s="101">
        <v>2293.0157626427663</v>
      </c>
      <c r="P227" s="101">
        <v>2265.8964375528499</v>
      </c>
      <c r="Q227" s="101">
        <v>2270.9152460045507</v>
      </c>
      <c r="R227" s="101">
        <v>2273.629607631442</v>
      </c>
      <c r="S227" s="101">
        <v>2216.4256625683342</v>
      </c>
      <c r="T227" s="101">
        <v>2135.0692877752385</v>
      </c>
      <c r="U227" s="101">
        <v>2204.8440884997735</v>
      </c>
      <c r="V227" s="101">
        <v>2178.6285757499791</v>
      </c>
      <c r="W227" s="101">
        <v>2497.9798231918066</v>
      </c>
      <c r="DA227" s="131" t="s">
        <v>2423</v>
      </c>
    </row>
    <row r="228" spans="1:105" ht="12" customHeight="1" x14ac:dyDescent="0.25">
      <c r="A228" s="107" t="s">
        <v>121</v>
      </c>
      <c r="B228" s="104">
        <v>1825.8972588127176</v>
      </c>
      <c r="C228" s="104">
        <v>1901.2359772729653</v>
      </c>
      <c r="D228" s="104">
        <v>1980.9480390273068</v>
      </c>
      <c r="E228" s="104">
        <v>2007.717820737146</v>
      </c>
      <c r="F228" s="104">
        <v>2023.6634673270382</v>
      </c>
      <c r="G228" s="104">
        <v>1886.0263945151873</v>
      </c>
      <c r="H228" s="104">
        <v>1975.4172951156802</v>
      </c>
      <c r="I228" s="104">
        <v>1993.7614295192059</v>
      </c>
      <c r="J228" s="104">
        <v>1993.8874800711274</v>
      </c>
      <c r="K228" s="104">
        <v>2188.0513447828848</v>
      </c>
      <c r="L228" s="104">
        <v>2247.1712411237545</v>
      </c>
      <c r="M228" s="104">
        <v>2198.0614602367482</v>
      </c>
      <c r="N228" s="104">
        <v>2268.1718697218203</v>
      </c>
      <c r="O228" s="104">
        <v>2292.0708700255022</v>
      </c>
      <c r="P228" s="104">
        <v>2263.0383214732205</v>
      </c>
      <c r="Q228" s="104">
        <v>2266.2895682806538</v>
      </c>
      <c r="R228" s="104">
        <v>2270.3529441609116</v>
      </c>
      <c r="S228" s="104">
        <v>2217.537664894965</v>
      </c>
      <c r="T228" s="104">
        <v>2134.6797674678382</v>
      </c>
      <c r="U228" s="104">
        <v>2204.6554259423992</v>
      </c>
      <c r="V228" s="104">
        <v>2178.459178636715</v>
      </c>
      <c r="W228" s="104">
        <v>2497.4433308626026</v>
      </c>
      <c r="DA228" s="132" t="s">
        <v>2424</v>
      </c>
    </row>
    <row r="229" spans="1:105" ht="12" customHeight="1" x14ac:dyDescent="0.25">
      <c r="A229" s="108" t="s">
        <v>53</v>
      </c>
      <c r="B229" s="98">
        <v>683.60812807602724</v>
      </c>
      <c r="C229" s="98">
        <v>708.83463134136218</v>
      </c>
      <c r="D229" s="98">
        <v>740.76586346044348</v>
      </c>
      <c r="E229" s="98">
        <v>744.36519808723529</v>
      </c>
      <c r="F229" s="98">
        <v>748.86659652433764</v>
      </c>
      <c r="G229" s="98">
        <v>698.56251888022621</v>
      </c>
      <c r="H229" s="98">
        <v>608.54086515323229</v>
      </c>
      <c r="I229" s="98">
        <v>647.69462115833448</v>
      </c>
      <c r="J229" s="98">
        <v>704.3084836802758</v>
      </c>
      <c r="K229" s="98">
        <v>791.93565387536785</v>
      </c>
      <c r="L229" s="98">
        <v>717.19633390142235</v>
      </c>
      <c r="M229" s="98">
        <v>764.54222899873548</v>
      </c>
      <c r="N229" s="98">
        <v>776.6619862337667</v>
      </c>
      <c r="O229" s="98">
        <v>673.52398145157929</v>
      </c>
      <c r="P229" s="98">
        <v>672.3461954947453</v>
      </c>
      <c r="Q229" s="98">
        <v>531.00898394370154</v>
      </c>
      <c r="R229" s="98">
        <v>480.30054537465008</v>
      </c>
      <c r="S229" s="98">
        <v>554.81737644815325</v>
      </c>
      <c r="T229" s="98">
        <v>614.9027307989976</v>
      </c>
      <c r="U229" s="98">
        <v>656.15434374495771</v>
      </c>
      <c r="V229" s="98">
        <v>667.58280855102782</v>
      </c>
      <c r="W229" s="98">
        <v>802.83496028694333</v>
      </c>
      <c r="DA229" s="63" t="s">
        <v>2425</v>
      </c>
    </row>
    <row r="230" spans="1:105" ht="12" customHeight="1" x14ac:dyDescent="0.25">
      <c r="A230" s="108" t="s">
        <v>52</v>
      </c>
      <c r="B230" s="98">
        <v>1142.2891307366901</v>
      </c>
      <c r="C230" s="98">
        <v>1192.4013459316031</v>
      </c>
      <c r="D230" s="98">
        <v>1240.1821755668634</v>
      </c>
      <c r="E230" s="98">
        <v>1263.3526226499105</v>
      </c>
      <c r="F230" s="98">
        <v>1274.7968708027008</v>
      </c>
      <c r="G230" s="98">
        <v>1187.4638756349611</v>
      </c>
      <c r="H230" s="98">
        <v>1366.8764299624479</v>
      </c>
      <c r="I230" s="98">
        <v>1346.0668083608714</v>
      </c>
      <c r="J230" s="98">
        <v>1289.5789963908519</v>
      </c>
      <c r="K230" s="98">
        <v>1396.1156909075169</v>
      </c>
      <c r="L230" s="98">
        <v>1529.9749072223324</v>
      </c>
      <c r="M230" s="98">
        <v>1433.5192312380127</v>
      </c>
      <c r="N230" s="98">
        <v>1491.5098834880537</v>
      </c>
      <c r="O230" s="98">
        <v>1618.5468885739231</v>
      </c>
      <c r="P230" s="98">
        <v>1590.6921259784754</v>
      </c>
      <c r="Q230" s="98">
        <v>1735.2805843369524</v>
      </c>
      <c r="R230" s="98">
        <v>1790.0523987862616</v>
      </c>
      <c r="S230" s="98">
        <v>1662.7202884468118</v>
      </c>
      <c r="T230" s="98">
        <v>1519.7770366688403</v>
      </c>
      <c r="U230" s="98">
        <v>1548.5010821974411</v>
      </c>
      <c r="V230" s="98">
        <v>1510.8763700856875</v>
      </c>
      <c r="W230" s="98">
        <v>1694.6083705756591</v>
      </c>
      <c r="DA230" s="63" t="s">
        <v>2426</v>
      </c>
    </row>
    <row r="231" spans="1:105" ht="12" customHeight="1" x14ac:dyDescent="0.25">
      <c r="A231" s="121" t="s">
        <v>54</v>
      </c>
      <c r="B231" s="122">
        <v>275.83918635690077</v>
      </c>
      <c r="C231" s="122">
        <v>317.62790975615445</v>
      </c>
      <c r="D231" s="122">
        <v>332.86173816863368</v>
      </c>
      <c r="E231" s="122">
        <v>331.88848192155064</v>
      </c>
      <c r="F231" s="122">
        <v>355.47087468157287</v>
      </c>
      <c r="G231" s="122">
        <v>286.58455993636983</v>
      </c>
      <c r="H231" s="122">
        <v>335.33196632490808</v>
      </c>
      <c r="I231" s="122">
        <v>293.04325972001908</v>
      </c>
      <c r="J231" s="122">
        <v>318.51206169929986</v>
      </c>
      <c r="K231" s="122">
        <v>399.37983133878782</v>
      </c>
      <c r="L231" s="122">
        <v>405.63638173178651</v>
      </c>
      <c r="M231" s="122">
        <v>402.2812209401061</v>
      </c>
      <c r="N231" s="122">
        <v>414.95685534426156</v>
      </c>
      <c r="O231" s="122">
        <v>404.09558280939012</v>
      </c>
      <c r="P231" s="122">
        <v>416.24319933889427</v>
      </c>
      <c r="Q231" s="122">
        <v>406.14365554712072</v>
      </c>
      <c r="R231" s="122">
        <v>416.23417457230602</v>
      </c>
      <c r="S231" s="122">
        <v>419.80084658161758</v>
      </c>
      <c r="T231" s="122">
        <v>415.09995481192755</v>
      </c>
      <c r="U231" s="122">
        <v>424.41153229072984</v>
      </c>
      <c r="V231" s="122">
        <v>420.5889302769512</v>
      </c>
      <c r="W231" s="122">
        <v>472.97510822859903</v>
      </c>
      <c r="DA231" s="130" t="s">
        <v>2427</v>
      </c>
    </row>
    <row r="232" spans="1:105" ht="12" customHeight="1" x14ac:dyDescent="0.25">
      <c r="A232" s="97" t="s">
        <v>51</v>
      </c>
      <c r="B232" s="98">
        <v>285.53834851227163</v>
      </c>
      <c r="C232" s="98">
        <v>319.56517991530427</v>
      </c>
      <c r="D232" s="98">
        <v>329.3940139630526</v>
      </c>
      <c r="E232" s="98">
        <v>315.50623707665437</v>
      </c>
      <c r="F232" s="98">
        <v>377.12304446243678</v>
      </c>
      <c r="G232" s="98">
        <v>261.59691329864285</v>
      </c>
      <c r="H232" s="98">
        <v>330.53364823122007</v>
      </c>
      <c r="I232" s="98">
        <v>290.18622664651264</v>
      </c>
      <c r="J232" s="98">
        <v>342.16523632688109</v>
      </c>
      <c r="K232" s="98">
        <v>356.53376947556603</v>
      </c>
      <c r="L232" s="98">
        <v>391.90142125126073</v>
      </c>
      <c r="M232" s="98">
        <v>423.55476450037264</v>
      </c>
      <c r="N232" s="98">
        <v>450.63981714941161</v>
      </c>
      <c r="O232" s="98">
        <v>402.85585404169535</v>
      </c>
      <c r="P232" s="98">
        <v>285.57011834634181</v>
      </c>
      <c r="Q232" s="98">
        <v>403.95830073461633</v>
      </c>
      <c r="R232" s="98">
        <v>417.87117928076515</v>
      </c>
      <c r="S232" s="98">
        <v>450.15437989978801</v>
      </c>
      <c r="T232" s="98">
        <v>425.05708860498214</v>
      </c>
      <c r="U232" s="98">
        <v>414.22293848561418</v>
      </c>
      <c r="V232" s="98">
        <v>445.80975524975543</v>
      </c>
      <c r="W232" s="98">
        <v>432.69559833230716</v>
      </c>
      <c r="DA232" s="63" t="s">
        <v>2428</v>
      </c>
    </row>
    <row r="233" spans="1:105" ht="12" customHeight="1" x14ac:dyDescent="0.25">
      <c r="A233" s="97" t="s">
        <v>50</v>
      </c>
      <c r="B233" s="98">
        <v>276.62419831733689</v>
      </c>
      <c r="C233" s="98">
        <v>319.42302120849178</v>
      </c>
      <c r="D233" s="98">
        <v>337.20185184529248</v>
      </c>
      <c r="E233" s="98">
        <v>323.24690734955283</v>
      </c>
      <c r="F233" s="98">
        <v>351.69635837048168</v>
      </c>
      <c r="G233" s="98">
        <v>294.38790829226451</v>
      </c>
      <c r="H233" s="98">
        <v>337.12086337702448</v>
      </c>
      <c r="I233" s="98">
        <v>294.28297513852567</v>
      </c>
      <c r="J233" s="98">
        <v>314.68253105024553</v>
      </c>
      <c r="K233" s="98">
        <v>408.55536626981848</v>
      </c>
      <c r="L233" s="98">
        <v>439.41439935631951</v>
      </c>
      <c r="M233" s="98">
        <v>406.57143222935997</v>
      </c>
      <c r="N233" s="98">
        <v>345.95211254360191</v>
      </c>
      <c r="O233" s="98">
        <v>346.43094385398763</v>
      </c>
      <c r="P233" s="98">
        <v>387.45080697744294</v>
      </c>
      <c r="Q233" s="98">
        <v>428.39534862007054</v>
      </c>
      <c r="R233" s="98">
        <v>452.15586739042942</v>
      </c>
      <c r="S233" s="98">
        <v>434.99631638487824</v>
      </c>
      <c r="T233" s="98">
        <v>404.55360148322899</v>
      </c>
      <c r="U233" s="98">
        <v>414.53060047077702</v>
      </c>
      <c r="V233" s="98">
        <v>401.83698832111804</v>
      </c>
      <c r="W233" s="98">
        <v>507.08815987145641</v>
      </c>
      <c r="DA233" s="63" t="s">
        <v>2429</v>
      </c>
    </row>
    <row r="234" spans="1:105" ht="12" customHeight="1" x14ac:dyDescent="0.25">
      <c r="A234" s="109" t="s">
        <v>120</v>
      </c>
      <c r="B234" s="33">
        <v>275.39968676097374</v>
      </c>
      <c r="C234" s="33">
        <v>317.52941755217427</v>
      </c>
      <c r="D234" s="33">
        <v>332.99028846713662</v>
      </c>
      <c r="E234" s="33">
        <v>332.68506492476911</v>
      </c>
      <c r="F234" s="33">
        <v>354.50490298421539</v>
      </c>
      <c r="G234" s="33">
        <v>287.68580730562547</v>
      </c>
      <c r="H234" s="33">
        <v>335.54275770262575</v>
      </c>
      <c r="I234" s="33">
        <v>293.16808692334615</v>
      </c>
      <c r="J234" s="33">
        <v>317.44667327487667</v>
      </c>
      <c r="K234" s="33">
        <v>401.34592807916903</v>
      </c>
      <c r="L234" s="33">
        <v>406.1490465267413</v>
      </c>
      <c r="M234" s="33">
        <v>401.11764324056941</v>
      </c>
      <c r="N234" s="33">
        <v>413.27603437912364</v>
      </c>
      <c r="O234" s="33">
        <v>404.22396834942634</v>
      </c>
      <c r="P234" s="33">
        <v>421.79450015444939</v>
      </c>
      <c r="Q234" s="33">
        <v>406.2004113551817</v>
      </c>
      <c r="R234" s="33">
        <v>416.02828996588954</v>
      </c>
      <c r="S234" s="33">
        <v>417.90883404233836</v>
      </c>
      <c r="T234" s="33">
        <v>414.49939315803448</v>
      </c>
      <c r="U234" s="33">
        <v>425.10742711149823</v>
      </c>
      <c r="V234" s="33">
        <v>418.60777277218159</v>
      </c>
      <c r="W234" s="33">
        <v>476.67948508829977</v>
      </c>
      <c r="DA234" s="60" t="s">
        <v>2430</v>
      </c>
    </row>
    <row r="236" spans="1:105" ht="12" customHeight="1" x14ac:dyDescent="0.25">
      <c r="A236" s="116" t="s">
        <v>169</v>
      </c>
      <c r="B236" s="117">
        <f t="shared" ref="B236:Q236" si="110">B237+B240+B242+B252</f>
        <v>5569.778029377555</v>
      </c>
      <c r="C236" s="117">
        <f t="shared" si="110"/>
        <v>5724.8006774211235</v>
      </c>
      <c r="D236" s="117">
        <f t="shared" si="110"/>
        <v>5297.0324846798976</v>
      </c>
      <c r="E236" s="117">
        <f t="shared" si="110"/>
        <v>5187.0771029139014</v>
      </c>
      <c r="F236" s="117">
        <f t="shared" si="110"/>
        <v>5752.8678544956947</v>
      </c>
      <c r="G236" s="117">
        <f t="shared" si="110"/>
        <v>4997.445595299384</v>
      </c>
      <c r="H236" s="117">
        <f t="shared" si="110"/>
        <v>5384.1195591270225</v>
      </c>
      <c r="I236" s="117">
        <f t="shared" si="110"/>
        <v>5271.3503552801194</v>
      </c>
      <c r="J236" s="117">
        <f t="shared" si="110"/>
        <v>5965.9415178820755</v>
      </c>
      <c r="K236" s="117">
        <f t="shared" si="110"/>
        <v>5182.744239105059</v>
      </c>
      <c r="L236" s="117">
        <f t="shared" si="110"/>
        <v>6561.6113595402903</v>
      </c>
      <c r="M236" s="117">
        <f t="shared" si="110"/>
        <v>5168.1240868843324</v>
      </c>
      <c r="N236" s="117">
        <f t="shared" si="110"/>
        <v>5978.5598259160715</v>
      </c>
      <c r="O236" s="117">
        <f t="shared" si="110"/>
        <v>5326.8174851830363</v>
      </c>
      <c r="P236" s="117">
        <f t="shared" si="110"/>
        <v>5090.5058988007504</v>
      </c>
      <c r="Q236" s="117">
        <f t="shared" si="110"/>
        <v>4940.2844525742285</v>
      </c>
      <c r="R236" s="117">
        <f t="shared" ref="R236:V236" si="111">R237+R240+R242+R252</f>
        <v>5195.8445572243008</v>
      </c>
      <c r="S236" s="117">
        <f t="shared" si="111"/>
        <v>5748.5168517813445</v>
      </c>
      <c r="T236" s="117">
        <f t="shared" si="111"/>
        <v>5204.026975411517</v>
      </c>
      <c r="U236" s="117">
        <f t="shared" si="111"/>
        <v>6046.5210992164466</v>
      </c>
      <c r="V236" s="117">
        <f t="shared" si="111"/>
        <v>5462.9878510300341</v>
      </c>
      <c r="W236" s="117">
        <f t="shared" ref="W236" si="112">W237+W240+W242+W252</f>
        <v>5813.1626868338344</v>
      </c>
      <c r="DA236" s="129" t="s">
        <v>2579</v>
      </c>
    </row>
    <row r="237" spans="1:105" ht="12" customHeight="1" x14ac:dyDescent="0.25">
      <c r="A237" s="121" t="s">
        <v>57</v>
      </c>
      <c r="B237" s="122">
        <f t="shared" ref="B237:Q237" si="113">SUM(B238:B239)</f>
        <v>5423.6798742916662</v>
      </c>
      <c r="C237" s="122">
        <f t="shared" si="113"/>
        <v>5567.6786850477793</v>
      </c>
      <c r="D237" s="122">
        <f t="shared" si="113"/>
        <v>5121.2591779992199</v>
      </c>
      <c r="E237" s="122">
        <f t="shared" si="113"/>
        <v>5002.3296859423417</v>
      </c>
      <c r="F237" s="122">
        <f t="shared" si="113"/>
        <v>5526.4542425635755</v>
      </c>
      <c r="G237" s="122">
        <f t="shared" si="113"/>
        <v>4798.4448270615303</v>
      </c>
      <c r="H237" s="122">
        <f t="shared" si="113"/>
        <v>5139.5295172007927</v>
      </c>
      <c r="I237" s="122">
        <f t="shared" si="113"/>
        <v>5004.0464557848281</v>
      </c>
      <c r="J237" s="122">
        <f t="shared" si="113"/>
        <v>5644.1286011239836</v>
      </c>
      <c r="K237" s="122">
        <f t="shared" si="113"/>
        <v>4863.9819432710065</v>
      </c>
      <c r="L237" s="122">
        <f t="shared" si="113"/>
        <v>6162.3651127165222</v>
      </c>
      <c r="M237" s="122">
        <f t="shared" si="113"/>
        <v>4808.2803323215712</v>
      </c>
      <c r="N237" s="122">
        <f t="shared" si="113"/>
        <v>5721.6854215832827</v>
      </c>
      <c r="O237" s="122">
        <f t="shared" si="113"/>
        <v>4995.9387563007831</v>
      </c>
      <c r="P237" s="122">
        <f t="shared" si="113"/>
        <v>4682.2518174307188</v>
      </c>
      <c r="Q237" s="122">
        <f t="shared" si="113"/>
        <v>4560.173273033266</v>
      </c>
      <c r="R237" s="122">
        <f t="shared" ref="R237:V237" si="114">SUM(R238:R239)</f>
        <v>4936.460791496409</v>
      </c>
      <c r="S237" s="122">
        <f t="shared" si="114"/>
        <v>5482.5858641994118</v>
      </c>
      <c r="T237" s="122">
        <f t="shared" si="114"/>
        <v>4992.273817657675</v>
      </c>
      <c r="U237" s="122">
        <f t="shared" si="114"/>
        <v>5784.0039294023127</v>
      </c>
      <c r="V237" s="122">
        <f t="shared" si="114"/>
        <v>5115.6140203888681</v>
      </c>
      <c r="W237" s="122">
        <f t="shared" ref="W237" si="115">SUM(W238:W239)</f>
        <v>5507.1363115125278</v>
      </c>
      <c r="DA237" s="130" t="s">
        <v>2580</v>
      </c>
    </row>
    <row r="238" spans="1:105" ht="12" customHeight="1" x14ac:dyDescent="0.25">
      <c r="A238" s="97" t="s">
        <v>51</v>
      </c>
      <c r="B238" s="98">
        <v>5423.6798742916662</v>
      </c>
      <c r="C238" s="98">
        <v>5567.6786850477793</v>
      </c>
      <c r="D238" s="98">
        <v>5121.2591779992199</v>
      </c>
      <c r="E238" s="98">
        <v>5002.3296859423417</v>
      </c>
      <c r="F238" s="98">
        <v>5526.4542425635755</v>
      </c>
      <c r="G238" s="98">
        <v>4798.4448270615303</v>
      </c>
      <c r="H238" s="98">
        <v>5139.5295172007927</v>
      </c>
      <c r="I238" s="98">
        <v>5004.0464557848281</v>
      </c>
      <c r="J238" s="98">
        <v>5644.1286011239836</v>
      </c>
      <c r="K238" s="98">
        <v>4863.9819432710065</v>
      </c>
      <c r="L238" s="98">
        <v>6162.3651127165222</v>
      </c>
      <c r="M238" s="98">
        <v>4808.2803323215712</v>
      </c>
      <c r="N238" s="98">
        <v>5721.6854215832827</v>
      </c>
      <c r="O238" s="98">
        <v>4995.9387563007831</v>
      </c>
      <c r="P238" s="98">
        <v>4682.2518174307188</v>
      </c>
      <c r="Q238" s="98">
        <v>4560.173273033266</v>
      </c>
      <c r="R238" s="98">
        <v>4936.460791496409</v>
      </c>
      <c r="S238" s="98">
        <v>5482.5858641994118</v>
      </c>
      <c r="T238" s="98">
        <v>4992.273817657675</v>
      </c>
      <c r="U238" s="98">
        <v>5784.0039294023127</v>
      </c>
      <c r="V238" s="98">
        <v>5115.6140203888681</v>
      </c>
      <c r="W238" s="98">
        <v>5507.1363115125278</v>
      </c>
      <c r="DA238" s="63" t="s">
        <v>2581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DA239" s="63" t="s">
        <v>2582</v>
      </c>
    </row>
    <row r="240" spans="1:105" ht="12" customHeight="1" x14ac:dyDescent="0.25">
      <c r="A240" s="121" t="s">
        <v>92</v>
      </c>
      <c r="B240" s="122">
        <f t="shared" ref="B240:W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DA240" s="130" t="s">
        <v>2583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DA241" s="63" t="s">
        <v>2584</v>
      </c>
    </row>
    <row r="242" spans="1:105" ht="12" customHeight="1" x14ac:dyDescent="0.25">
      <c r="A242" s="121" t="s">
        <v>55</v>
      </c>
      <c r="B242" s="122">
        <v>138.03445580251915</v>
      </c>
      <c r="C242" s="122">
        <v>148.07971310331524</v>
      </c>
      <c r="D242" s="122">
        <v>166.40785653689767</v>
      </c>
      <c r="E242" s="122">
        <v>175.76772532226479</v>
      </c>
      <c r="F242" s="122">
        <v>215.71647100995921</v>
      </c>
      <c r="G242" s="122">
        <v>191.52117478065003</v>
      </c>
      <c r="H242" s="122">
        <v>235.22014381831724</v>
      </c>
      <c r="I242" s="122">
        <v>259.18110867367847</v>
      </c>
      <c r="J242" s="122">
        <v>312.26378431825754</v>
      </c>
      <c r="K242" s="122">
        <v>308.41159760893174</v>
      </c>
      <c r="L242" s="122">
        <v>387.49405306677107</v>
      </c>
      <c r="M242" s="122">
        <v>346.24258860413909</v>
      </c>
      <c r="N242" s="122">
        <v>243.31695976858788</v>
      </c>
      <c r="O242" s="122">
        <v>319.65352228712925</v>
      </c>
      <c r="P242" s="122">
        <v>401.12968036410729</v>
      </c>
      <c r="Q242" s="122">
        <v>368.6393750803233</v>
      </c>
      <c r="R242" s="122">
        <v>245.82653014417136</v>
      </c>
      <c r="S242" s="122">
        <v>250.32621210762619</v>
      </c>
      <c r="T242" s="122">
        <v>196.63676602182622</v>
      </c>
      <c r="U242" s="122">
        <v>247.04948200807041</v>
      </c>
      <c r="V242" s="122">
        <v>327.44964241033165</v>
      </c>
      <c r="W242" s="122">
        <v>283.98202781926017</v>
      </c>
      <c r="DA242" s="130" t="s">
        <v>2585</v>
      </c>
    </row>
    <row r="243" spans="1:105" ht="12" customHeight="1" x14ac:dyDescent="0.25">
      <c r="A243" s="97" t="s">
        <v>143</v>
      </c>
      <c r="B243" s="98">
        <v>976.87053660127174</v>
      </c>
      <c r="C243" s="98">
        <v>1022.7837830641331</v>
      </c>
      <c r="D243" s="98">
        <v>1053.1412395135792</v>
      </c>
      <c r="E243" s="98">
        <v>1024.8327560111968</v>
      </c>
      <c r="F243" s="98">
        <v>1155.9217929886252</v>
      </c>
      <c r="G243" s="98">
        <v>899.59809885759307</v>
      </c>
      <c r="H243" s="98">
        <v>1018.1526596681393</v>
      </c>
      <c r="I243" s="98">
        <v>1014.3296978020385</v>
      </c>
      <c r="J243" s="98">
        <v>1111.3882048716514</v>
      </c>
      <c r="K243" s="98">
        <v>1019.2733703042064</v>
      </c>
      <c r="L243" s="98">
        <v>1233.8053932272026</v>
      </c>
      <c r="M243" s="98">
        <v>1100.8572727162912</v>
      </c>
      <c r="N243" s="98">
        <v>842.09167713215277</v>
      </c>
      <c r="O243" s="98">
        <v>1032.790772094658</v>
      </c>
      <c r="P243" s="98">
        <v>1221.3938764512679</v>
      </c>
      <c r="Q243" s="98">
        <v>1088.8659925676918</v>
      </c>
      <c r="R243" s="98">
        <v>842.14671477532659</v>
      </c>
      <c r="S243" s="98">
        <v>982.05926420796459</v>
      </c>
      <c r="T243" s="98">
        <v>822.42060886674255</v>
      </c>
      <c r="U243" s="98">
        <v>976.01261939630331</v>
      </c>
      <c r="V243" s="98">
        <v>1054.3066547028154</v>
      </c>
      <c r="W243" s="98">
        <v>850.90614417890561</v>
      </c>
      <c r="DA243" s="63" t="s">
        <v>2586</v>
      </c>
    </row>
    <row r="244" spans="1:105" ht="12" customHeight="1" x14ac:dyDescent="0.25">
      <c r="A244" s="97" t="s">
        <v>124</v>
      </c>
      <c r="B244" s="98">
        <v>750.62524882491073</v>
      </c>
      <c r="C244" s="98">
        <v>670.34380683028849</v>
      </c>
      <c r="D244" s="98">
        <v>728.99432580491782</v>
      </c>
      <c r="E244" s="98">
        <v>675.06751147123168</v>
      </c>
      <c r="F244" s="98">
        <v>673.85335657433745</v>
      </c>
      <c r="G244" s="98">
        <v>770.82518972121909</v>
      </c>
      <c r="H244" s="98">
        <v>713.05885645864726</v>
      </c>
      <c r="I244" s="98">
        <v>757.42661673614134</v>
      </c>
      <c r="J244" s="98">
        <v>831.44796572128519</v>
      </c>
      <c r="K244" s="98">
        <v>670.10820410407723</v>
      </c>
      <c r="L244" s="98">
        <v>739.86153763410005</v>
      </c>
      <c r="M244" s="98">
        <v>802.88317263757074</v>
      </c>
      <c r="N244" s="98">
        <v>798.11088928325967</v>
      </c>
      <c r="O244" s="98">
        <v>730.11482385554041</v>
      </c>
      <c r="P244" s="98">
        <v>785.48445956288322</v>
      </c>
      <c r="Q244" s="98">
        <v>808.07325034806661</v>
      </c>
      <c r="R244" s="98">
        <v>701.98304119284103</v>
      </c>
      <c r="S244" s="98">
        <v>732.79776859084302</v>
      </c>
      <c r="T244" s="98">
        <v>683.67872897974758</v>
      </c>
      <c r="U244" s="98">
        <v>669.18270937993771</v>
      </c>
      <c r="V244" s="98">
        <v>611.14177670118806</v>
      </c>
      <c r="W244" s="98">
        <v>751.78684677507385</v>
      </c>
      <c r="DA244" s="63" t="s">
        <v>2587</v>
      </c>
    </row>
    <row r="245" spans="1:105" ht="12" customHeight="1" x14ac:dyDescent="0.25">
      <c r="A245" s="97" t="s">
        <v>123</v>
      </c>
      <c r="B245" s="98">
        <v>281.29467174991561</v>
      </c>
      <c r="C245" s="98">
        <v>250.19223531805332</v>
      </c>
      <c r="D245" s="98">
        <v>272.51711291004182</v>
      </c>
      <c r="E245" s="98">
        <v>250.32123458116163</v>
      </c>
      <c r="F245" s="98">
        <v>248.28647420176418</v>
      </c>
      <c r="G245" s="98">
        <v>283.91703539859367</v>
      </c>
      <c r="H245" s="98">
        <v>218.57451131686832</v>
      </c>
      <c r="I245" s="98">
        <v>246.26808326909574</v>
      </c>
      <c r="J245" s="98">
        <v>295.02348663095705</v>
      </c>
      <c r="K245" s="98">
        <v>241.52682930188166</v>
      </c>
      <c r="L245" s="98">
        <v>234.51654629728162</v>
      </c>
      <c r="M245" s="98">
        <v>280.44968702384415</v>
      </c>
      <c r="N245" s="98">
        <v>274.88881701068362</v>
      </c>
      <c r="O245" s="98">
        <v>215.28338324067309</v>
      </c>
      <c r="P245" s="98">
        <v>237.57153513914551</v>
      </c>
      <c r="Q245" s="98">
        <v>192.99024488520311</v>
      </c>
      <c r="R245" s="98">
        <v>152.05663382691327</v>
      </c>
      <c r="S245" s="98">
        <v>188.25182369233619</v>
      </c>
      <c r="T245" s="98">
        <v>206.009239531075</v>
      </c>
      <c r="U245" s="98">
        <v>0</v>
      </c>
      <c r="V245" s="98">
        <v>0</v>
      </c>
      <c r="W245" s="98">
        <v>0</v>
      </c>
      <c r="DA245" s="63" t="s">
        <v>2588</v>
      </c>
    </row>
    <row r="246" spans="1:105" ht="12" customHeight="1" x14ac:dyDescent="0.25">
      <c r="A246" s="100" t="s">
        <v>50</v>
      </c>
      <c r="B246" s="101">
        <v>281.29467174991561</v>
      </c>
      <c r="C246" s="101">
        <v>250.19223531805332</v>
      </c>
      <c r="D246" s="101">
        <v>272.51711291004182</v>
      </c>
      <c r="E246" s="101">
        <v>250.32123458116163</v>
      </c>
      <c r="F246" s="101">
        <v>248.28647420176418</v>
      </c>
      <c r="G246" s="101">
        <v>283.91703539859367</v>
      </c>
      <c r="H246" s="101">
        <v>218.57451131686832</v>
      </c>
      <c r="I246" s="101">
        <v>246.26808326909574</v>
      </c>
      <c r="J246" s="101">
        <v>295.02348663095705</v>
      </c>
      <c r="K246" s="101">
        <v>241.52682930188166</v>
      </c>
      <c r="L246" s="101">
        <v>234.51654629728162</v>
      </c>
      <c r="M246" s="101">
        <v>280.44968702384415</v>
      </c>
      <c r="N246" s="101">
        <v>274.88881701068362</v>
      </c>
      <c r="O246" s="101">
        <v>215.28338324067309</v>
      </c>
      <c r="P246" s="101">
        <v>237.57153513914551</v>
      </c>
      <c r="Q246" s="101">
        <v>192.99024488520311</v>
      </c>
      <c r="R246" s="101">
        <v>152.05663382691327</v>
      </c>
      <c r="S246" s="101">
        <v>188.25182369233619</v>
      </c>
      <c r="T246" s="101">
        <v>206.009239531075</v>
      </c>
      <c r="U246" s="101">
        <v>0</v>
      </c>
      <c r="V246" s="101">
        <v>0</v>
      </c>
      <c r="W246" s="101">
        <v>0</v>
      </c>
      <c r="DA246" s="131" t="s">
        <v>2589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DA247" s="132" t="s">
        <v>2590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DA248" s="131" t="s">
        <v>2591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DA249" s="132" t="s">
        <v>2592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DA250" s="63" t="s">
        <v>2593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2594</v>
      </c>
    </row>
    <row r="252" spans="1:105" ht="12" customHeight="1" x14ac:dyDescent="0.25">
      <c r="A252" s="121" t="s">
        <v>54</v>
      </c>
      <c r="B252" s="122">
        <v>8.0636992833698695</v>
      </c>
      <c r="C252" s="122">
        <v>9.0422792700288621</v>
      </c>
      <c r="D252" s="122">
        <v>9.365450143780464</v>
      </c>
      <c r="E252" s="122">
        <v>8.9796916492953152</v>
      </c>
      <c r="F252" s="122">
        <v>10.697140922159383</v>
      </c>
      <c r="G252" s="122">
        <v>7.4795934572034666</v>
      </c>
      <c r="H252" s="122">
        <v>9.3698981079124284</v>
      </c>
      <c r="I252" s="122">
        <v>8.122790821612428</v>
      </c>
      <c r="J252" s="122">
        <v>9.549132439834251</v>
      </c>
      <c r="K252" s="122">
        <v>10.350698225121235</v>
      </c>
      <c r="L252" s="122">
        <v>11.75219375699713</v>
      </c>
      <c r="M252" s="122">
        <v>13.601165958622177</v>
      </c>
      <c r="N252" s="122">
        <v>13.557444564200496</v>
      </c>
      <c r="O252" s="122">
        <v>11.225206595123995</v>
      </c>
      <c r="P252" s="122">
        <v>7.1244010059248328</v>
      </c>
      <c r="Q252" s="122">
        <v>11.471804460639298</v>
      </c>
      <c r="R252" s="122">
        <v>13.557235583720022</v>
      </c>
      <c r="S252" s="122">
        <v>15.604775474306487</v>
      </c>
      <c r="T252" s="122">
        <v>15.116391732015705</v>
      </c>
      <c r="U252" s="122">
        <v>15.467687806063456</v>
      </c>
      <c r="V252" s="122">
        <v>19.924188230834126</v>
      </c>
      <c r="W252" s="122">
        <v>22.04434750204646</v>
      </c>
      <c r="DA252" s="130" t="s">
        <v>2595</v>
      </c>
    </row>
    <row r="253" spans="1:105" ht="12" customHeight="1" x14ac:dyDescent="0.25">
      <c r="A253" s="97" t="s">
        <v>51</v>
      </c>
      <c r="B253" s="98">
        <v>174.13522997598278</v>
      </c>
      <c r="C253" s="98">
        <v>194.74934667531292</v>
      </c>
      <c r="D253" s="98">
        <v>200.78144867288646</v>
      </c>
      <c r="E253" s="98">
        <v>191.67951568402609</v>
      </c>
      <c r="F253" s="98">
        <v>228.76751201289542</v>
      </c>
      <c r="G253" s="98">
        <v>157.00162004391598</v>
      </c>
      <c r="H253" s="98">
        <v>199.02921811720623</v>
      </c>
      <c r="I253" s="98">
        <v>173.2849936783484</v>
      </c>
      <c r="J253" s="98">
        <v>205.42160415559707</v>
      </c>
      <c r="K253" s="98">
        <v>215.00299898383989</v>
      </c>
      <c r="L253" s="98">
        <v>236.67372954860585</v>
      </c>
      <c r="M253" s="98">
        <v>256.04362438029784</v>
      </c>
      <c r="N253" s="98">
        <v>271.28347586048005</v>
      </c>
      <c r="O253" s="98">
        <v>239.53865793015652</v>
      </c>
      <c r="P253" s="98">
        <v>171.45001316485084</v>
      </c>
      <c r="Q253" s="98">
        <v>242.84395871961266</v>
      </c>
      <c r="R253" s="98">
        <v>252.08835594685206</v>
      </c>
      <c r="S253" s="98">
        <v>264.91870848929256</v>
      </c>
      <c r="T253" s="98">
        <v>247.48838290088381</v>
      </c>
      <c r="U253" s="98">
        <v>244.8010514415964</v>
      </c>
      <c r="V253" s="98">
        <v>266.57714783271996</v>
      </c>
      <c r="W253" s="98">
        <v>253.1938104322048</v>
      </c>
      <c r="DA253" s="63" t="s">
        <v>2596</v>
      </c>
    </row>
    <row r="254" spans="1:105" ht="12" customHeight="1" x14ac:dyDescent="0.25">
      <c r="A254" s="97" t="s">
        <v>50</v>
      </c>
      <c r="B254" s="98">
        <v>103.5327430153849</v>
      </c>
      <c r="C254" s="98">
        <v>119.46636732054991</v>
      </c>
      <c r="D254" s="98">
        <v>126.06277777330293</v>
      </c>
      <c r="E254" s="98">
        <v>120.76434781358736</v>
      </c>
      <c r="F254" s="98">
        <v>131.17342642871048</v>
      </c>
      <c r="G254" s="98">
        <v>109.54387495688252</v>
      </c>
      <c r="H254" s="98">
        <v>124.93538091617015</v>
      </c>
      <c r="I254" s="98">
        <v>108.8221321174059</v>
      </c>
      <c r="J254" s="98">
        <v>116.35194592428373</v>
      </c>
      <c r="K254" s="98">
        <v>151.02169194476056</v>
      </c>
      <c r="L254" s="98">
        <v>162.40879774578852</v>
      </c>
      <c r="M254" s="98">
        <v>150.23844305582537</v>
      </c>
      <c r="N254" s="98">
        <v>127.77699523766869</v>
      </c>
      <c r="O254" s="98">
        <v>127.78407601812287</v>
      </c>
      <c r="P254" s="98">
        <v>142.90822336711608</v>
      </c>
      <c r="Q254" s="98">
        <v>158.01029980457582</v>
      </c>
      <c r="R254" s="98">
        <v>166.68813609439826</v>
      </c>
      <c r="S254" s="98">
        <v>160.29088647902489</v>
      </c>
      <c r="T254" s="98">
        <v>149.0066286347367</v>
      </c>
      <c r="U254" s="98">
        <v>152.42672813550752</v>
      </c>
      <c r="V254" s="98">
        <v>147.07248549275488</v>
      </c>
      <c r="W254" s="98">
        <v>185.0692853322175</v>
      </c>
      <c r="DA254" s="63" t="s">
        <v>2597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DA255" s="60" t="s">
        <v>2598</v>
      </c>
    </row>
    <row r="257" spans="1:105" ht="12" customHeight="1" x14ac:dyDescent="0.25">
      <c r="A257" s="116" t="s">
        <v>168</v>
      </c>
      <c r="B257" s="118">
        <f t="shared" ref="B257:Q257" si="117">B258+B261+B263+B273</f>
        <v>193.40636396374626</v>
      </c>
      <c r="C257" s="118">
        <f t="shared" si="117"/>
        <v>197.54469857288768</v>
      </c>
      <c r="D257" s="118">
        <f t="shared" si="117"/>
        <v>184.73662514966867</v>
      </c>
      <c r="E257" s="118">
        <f t="shared" si="117"/>
        <v>179.58120103142053</v>
      </c>
      <c r="F257" s="118">
        <f t="shared" si="117"/>
        <v>194.61278607262923</v>
      </c>
      <c r="G257" s="118">
        <f t="shared" si="117"/>
        <v>169.80674515904659</v>
      </c>
      <c r="H257" s="118">
        <f t="shared" si="117"/>
        <v>179.16058461737435</v>
      </c>
      <c r="I257" s="118">
        <f t="shared" si="117"/>
        <v>175.05578225435332</v>
      </c>
      <c r="J257" s="118">
        <f t="shared" si="117"/>
        <v>193.30991613600801</v>
      </c>
      <c r="K257" s="118">
        <f t="shared" si="117"/>
        <v>172.02010117149661</v>
      </c>
      <c r="L257" s="118">
        <f t="shared" si="117"/>
        <v>209.62196011120869</v>
      </c>
      <c r="M257" s="118">
        <f t="shared" si="117"/>
        <v>169.40225293025921</v>
      </c>
      <c r="N257" s="118">
        <f t="shared" si="117"/>
        <v>194.03124678928367</v>
      </c>
      <c r="O257" s="118">
        <f t="shared" si="117"/>
        <v>175.59626967290606</v>
      </c>
      <c r="P257" s="118">
        <f t="shared" si="117"/>
        <v>166.77553407702513</v>
      </c>
      <c r="Q257" s="118">
        <f t="shared" si="117"/>
        <v>162.59973830598261</v>
      </c>
      <c r="R257" s="118">
        <f t="shared" ref="R257:V257" si="118">R258+R261+R263+R273</f>
        <v>170.3326563632798</v>
      </c>
      <c r="S257" s="118">
        <f t="shared" si="118"/>
        <v>189.65939016825487</v>
      </c>
      <c r="T257" s="118">
        <f t="shared" si="118"/>
        <v>174.39545106844596</v>
      </c>
      <c r="U257" s="118">
        <f t="shared" si="118"/>
        <v>195.98848295848217</v>
      </c>
      <c r="V257" s="118">
        <f t="shared" si="118"/>
        <v>175.17296053072178</v>
      </c>
      <c r="W257" s="118">
        <f t="shared" ref="W257" si="119">W258+W261+W263+W273</f>
        <v>187.7111250537416</v>
      </c>
      <c r="DA257" s="129" t="s">
        <v>2747</v>
      </c>
    </row>
    <row r="258" spans="1:105" ht="12.95" customHeight="1" x14ac:dyDescent="0.25">
      <c r="A258" s="121" t="s">
        <v>57</v>
      </c>
      <c r="B258" s="123">
        <f t="shared" ref="B258:Q258" si="120">SUM(B259:B260)</f>
        <v>161.57158305434592</v>
      </c>
      <c r="C258" s="123">
        <f t="shared" si="120"/>
        <v>164.4356978142076</v>
      </c>
      <c r="D258" s="123">
        <f t="shared" si="120"/>
        <v>150.40187897518862</v>
      </c>
      <c r="E258" s="123">
        <f t="shared" si="120"/>
        <v>145.577289168101</v>
      </c>
      <c r="F258" s="123">
        <f t="shared" si="120"/>
        <v>159.86178724998302</v>
      </c>
      <c r="G258" s="123">
        <f t="shared" si="120"/>
        <v>139.23247320588479</v>
      </c>
      <c r="H258" s="123">
        <f t="shared" si="120"/>
        <v>147.27877997668148</v>
      </c>
      <c r="I258" s="123">
        <f t="shared" si="120"/>
        <v>143.78454306497665</v>
      </c>
      <c r="J258" s="123">
        <f t="shared" si="120"/>
        <v>160.9385389465368</v>
      </c>
      <c r="K258" s="123">
        <f t="shared" si="120"/>
        <v>137.78313354694998</v>
      </c>
      <c r="L258" s="123">
        <f t="shared" si="120"/>
        <v>173.25958512996348</v>
      </c>
      <c r="M258" s="123">
        <f t="shared" si="120"/>
        <v>134.69850991494059</v>
      </c>
      <c r="N258" s="123">
        <f t="shared" si="120"/>
        <v>160.81399197882632</v>
      </c>
      <c r="O258" s="123">
        <f t="shared" si="120"/>
        <v>141.35472478120997</v>
      </c>
      <c r="P258" s="123">
        <f t="shared" si="120"/>
        <v>131.08130472989237</v>
      </c>
      <c r="Q258" s="123">
        <f t="shared" si="120"/>
        <v>128.17982094704561</v>
      </c>
      <c r="R258" s="123">
        <f t="shared" ref="R258:V258" si="121">SUM(R259:R260)</f>
        <v>138.07485755964422</v>
      </c>
      <c r="S258" s="123">
        <f t="shared" si="121"/>
        <v>156.66052948142843</v>
      </c>
      <c r="T258" s="123">
        <f t="shared" si="121"/>
        <v>143.48771347808767</v>
      </c>
      <c r="U258" s="123">
        <f t="shared" si="121"/>
        <v>163.75585945593963</v>
      </c>
      <c r="V258" s="123">
        <f t="shared" si="121"/>
        <v>142.99961303311409</v>
      </c>
      <c r="W258" s="123">
        <f t="shared" ref="W258" si="122">SUM(W259:W260)</f>
        <v>154.67895314149422</v>
      </c>
      <c r="DA258" s="130" t="s">
        <v>2748</v>
      </c>
    </row>
    <row r="259" spans="1:105" ht="12" customHeight="1" x14ac:dyDescent="0.25">
      <c r="A259" s="97" t="s">
        <v>51</v>
      </c>
      <c r="B259" s="99">
        <v>160.40811586216344</v>
      </c>
      <c r="C259" s="99">
        <v>163.2815801176456</v>
      </c>
      <c r="D259" s="99">
        <v>149.37936727013314</v>
      </c>
      <c r="E259" s="99">
        <v>144.61132972721552</v>
      </c>
      <c r="F259" s="99">
        <v>158.83435728931013</v>
      </c>
      <c r="G259" s="99">
        <v>138.44285688952215</v>
      </c>
      <c r="H259" s="99">
        <v>146.438606017263</v>
      </c>
      <c r="I259" s="99">
        <v>142.99281924819235</v>
      </c>
      <c r="J259" s="99">
        <v>160.06342690489353</v>
      </c>
      <c r="K259" s="99">
        <v>137.04073044746599</v>
      </c>
      <c r="L259" s="99">
        <v>172.32072500252355</v>
      </c>
      <c r="M259" s="99">
        <v>133.95617878929352</v>
      </c>
      <c r="N259" s="99">
        <v>159.88846797559941</v>
      </c>
      <c r="O259" s="99">
        <v>140.50228439422602</v>
      </c>
      <c r="P259" s="99">
        <v>130.29730232859063</v>
      </c>
      <c r="Q259" s="99">
        <v>127.41916062994811</v>
      </c>
      <c r="R259" s="99">
        <v>137.26018138637943</v>
      </c>
      <c r="S259" s="99">
        <v>155.74068481427909</v>
      </c>
      <c r="T259" s="99">
        <v>142.6485346532269</v>
      </c>
      <c r="U259" s="99">
        <v>162.80097572791234</v>
      </c>
      <c r="V259" s="99">
        <v>142.16745856030559</v>
      </c>
      <c r="W259" s="99">
        <v>153.77970802044516</v>
      </c>
      <c r="DA259" s="63" t="s">
        <v>2749</v>
      </c>
    </row>
    <row r="260" spans="1:105" ht="12" customHeight="1" x14ac:dyDescent="0.25">
      <c r="A260" s="97" t="s">
        <v>53</v>
      </c>
      <c r="B260" s="99">
        <v>1.1634671921824844</v>
      </c>
      <c r="C260" s="99">
        <v>1.1541176965619973</v>
      </c>
      <c r="D260" s="99">
        <v>1.0225117050554846</v>
      </c>
      <c r="E260" s="99">
        <v>0.96595944088547947</v>
      </c>
      <c r="F260" s="99">
        <v>1.0274299606728947</v>
      </c>
      <c r="G260" s="99">
        <v>0.78961631636264951</v>
      </c>
      <c r="H260" s="99">
        <v>0.84017395941848416</v>
      </c>
      <c r="I260" s="99">
        <v>0.79172381678428783</v>
      </c>
      <c r="J260" s="99">
        <v>0.87511204164326584</v>
      </c>
      <c r="K260" s="99">
        <v>0.74240309948400418</v>
      </c>
      <c r="L260" s="99">
        <v>0.93886012743993208</v>
      </c>
      <c r="M260" s="99">
        <v>0.74233112564706871</v>
      </c>
      <c r="N260" s="99">
        <v>0.92552400322692119</v>
      </c>
      <c r="O260" s="99">
        <v>0.85244038698394742</v>
      </c>
      <c r="P260" s="99">
        <v>0.78400240130172039</v>
      </c>
      <c r="Q260" s="99">
        <v>0.76066031709750892</v>
      </c>
      <c r="R260" s="99">
        <v>0.81467617326479402</v>
      </c>
      <c r="S260" s="99">
        <v>0.91984466714933666</v>
      </c>
      <c r="T260" s="99">
        <v>0.83917882486075301</v>
      </c>
      <c r="U260" s="99">
        <v>0.95488372802727473</v>
      </c>
      <c r="V260" s="99">
        <v>0.83215447280848309</v>
      </c>
      <c r="W260" s="99">
        <v>0.89924512104904897</v>
      </c>
      <c r="DA260" s="63" t="s">
        <v>2750</v>
      </c>
    </row>
    <row r="261" spans="1:105" ht="12.95" customHeight="1" x14ac:dyDescent="0.25">
      <c r="A261" s="121" t="s">
        <v>92</v>
      </c>
      <c r="B261" s="123">
        <f t="shared" ref="B261:W261" si="123">B262</f>
        <v>4.5865103020267528E-3</v>
      </c>
      <c r="C261" s="123">
        <f t="shared" si="123"/>
        <v>5.5596088816261156E-3</v>
      </c>
      <c r="D261" s="123">
        <f t="shared" si="123"/>
        <v>6.5852097716823021E-3</v>
      </c>
      <c r="E261" s="123">
        <f t="shared" si="123"/>
        <v>1.0889488786465671E-2</v>
      </c>
      <c r="F261" s="123">
        <f t="shared" si="123"/>
        <v>6.2562049700406776E-3</v>
      </c>
      <c r="G261" s="123">
        <f t="shared" si="123"/>
        <v>6.2253158086482954E-3</v>
      </c>
      <c r="H261" s="123">
        <f t="shared" si="123"/>
        <v>6.1334704325512529E-3</v>
      </c>
      <c r="I261" s="123">
        <f t="shared" si="123"/>
        <v>5.1250814458652346E-3</v>
      </c>
      <c r="J261" s="123">
        <f t="shared" si="123"/>
        <v>3.8586131999781594E-3</v>
      </c>
      <c r="K261" s="123">
        <f t="shared" si="123"/>
        <v>2.9468929226891451E-3</v>
      </c>
      <c r="L261" s="123">
        <f t="shared" si="123"/>
        <v>3.1570117456952607E-3</v>
      </c>
      <c r="M261" s="123">
        <f t="shared" si="123"/>
        <v>4.8590687277882032E-3</v>
      </c>
      <c r="N261" s="123">
        <f t="shared" si="123"/>
        <v>9.3118468610774233E-3</v>
      </c>
      <c r="O261" s="123">
        <f t="shared" si="123"/>
        <v>1.8884593929694486E-2</v>
      </c>
      <c r="P261" s="123">
        <f t="shared" si="123"/>
        <v>1.7039610978277473E-2</v>
      </c>
      <c r="Q261" s="123">
        <f t="shared" si="123"/>
        <v>3.6778641475053747E-2</v>
      </c>
      <c r="R261" s="123">
        <f t="shared" si="123"/>
        <v>2.329995909303384E-2</v>
      </c>
      <c r="S261" s="123">
        <f t="shared" si="123"/>
        <v>2.7450265776990248E-2</v>
      </c>
      <c r="T261" s="123">
        <f t="shared" si="123"/>
        <v>2.2538694209898028E-2</v>
      </c>
      <c r="U261" s="123">
        <f t="shared" si="123"/>
        <v>1.9178407876236356E-2</v>
      </c>
      <c r="V261" s="123">
        <f t="shared" si="123"/>
        <v>1.3033429433212897E-2</v>
      </c>
      <c r="W261" s="123">
        <f t="shared" si="123"/>
        <v>5.8394529467539194E-3</v>
      </c>
      <c r="DA261" s="130" t="s">
        <v>2751</v>
      </c>
    </row>
    <row r="262" spans="1:105" ht="12" customHeight="1" x14ac:dyDescent="0.25">
      <c r="A262" s="97" t="s">
        <v>53</v>
      </c>
      <c r="B262" s="99">
        <f>RES_hhdet_fecs!B8</f>
        <v>4.5865103020267528E-3</v>
      </c>
      <c r="C262" s="99">
        <f>RES_hhdet_fecs!C8</f>
        <v>5.5596088816261156E-3</v>
      </c>
      <c r="D262" s="99">
        <f>RES_hhdet_fecs!D8</f>
        <v>6.5852097716823021E-3</v>
      </c>
      <c r="E262" s="99">
        <f>RES_hhdet_fecs!E8</f>
        <v>1.0889488786465671E-2</v>
      </c>
      <c r="F262" s="99">
        <f>RES_hhdet_fecs!F8</f>
        <v>6.2562049700406776E-3</v>
      </c>
      <c r="G262" s="99">
        <f>RES_hhdet_fecs!G8</f>
        <v>6.2253158086482954E-3</v>
      </c>
      <c r="H262" s="99">
        <f>RES_hhdet_fecs!H8</f>
        <v>6.1334704325512529E-3</v>
      </c>
      <c r="I262" s="99">
        <f>RES_hhdet_fecs!I8</f>
        <v>5.1250814458652346E-3</v>
      </c>
      <c r="J262" s="99">
        <f>RES_hhdet_fecs!J8</f>
        <v>3.8586131999781594E-3</v>
      </c>
      <c r="K262" s="99">
        <f>RES_hhdet_fecs!K8</f>
        <v>2.9468929226891451E-3</v>
      </c>
      <c r="L262" s="99">
        <f>RES_hhdet_fecs!L8</f>
        <v>3.1570117456952607E-3</v>
      </c>
      <c r="M262" s="99">
        <f>RES_hhdet_fecs!M8</f>
        <v>4.8590687277882032E-3</v>
      </c>
      <c r="N262" s="99">
        <f>RES_hhdet_fecs!N8</f>
        <v>9.3118468610774233E-3</v>
      </c>
      <c r="O262" s="99">
        <f>RES_hhdet_fecs!O8</f>
        <v>1.8884593929694486E-2</v>
      </c>
      <c r="P262" s="99">
        <f>RES_hhdet_fecs!P8</f>
        <v>1.7039610978277473E-2</v>
      </c>
      <c r="Q262" s="99">
        <f>RES_hhdet_fecs!Q8</f>
        <v>3.6778641475053747E-2</v>
      </c>
      <c r="R262" s="99">
        <f>RES_hhdet_fecs!R8</f>
        <v>2.329995909303384E-2</v>
      </c>
      <c r="S262" s="99">
        <f>RES_hhdet_fecs!S8</f>
        <v>2.7450265776990248E-2</v>
      </c>
      <c r="T262" s="99">
        <f>RES_hhdet_fecs!T8</f>
        <v>2.2538694209898028E-2</v>
      </c>
      <c r="U262" s="99">
        <f>RES_hhdet_fecs!U8</f>
        <v>1.9178407876236356E-2</v>
      </c>
      <c r="V262" s="99">
        <f>RES_hhdet_fecs!V8</f>
        <v>1.3033429433212897E-2</v>
      </c>
      <c r="W262" s="99">
        <f>RES_hhdet_fecs!W8</f>
        <v>5.8394529467539194E-3</v>
      </c>
      <c r="DA262" s="63" t="s">
        <v>2752</v>
      </c>
    </row>
    <row r="263" spans="1:105" ht="12" customHeight="1" x14ac:dyDescent="0.25">
      <c r="A263" s="121" t="s">
        <v>55</v>
      </c>
      <c r="B263" s="123">
        <v>27.857138628662003</v>
      </c>
      <c r="C263" s="123">
        <v>28.574545394342689</v>
      </c>
      <c r="D263" s="123">
        <v>29.609485514015347</v>
      </c>
      <c r="E263" s="123">
        <v>29.351196060537941</v>
      </c>
      <c r="F263" s="123">
        <v>29.811484669585614</v>
      </c>
      <c r="G263" s="123">
        <v>26.634483606007631</v>
      </c>
      <c r="H263" s="123">
        <v>27.334366186877158</v>
      </c>
      <c r="I263" s="123">
        <v>27.329391861808165</v>
      </c>
      <c r="J263" s="123">
        <v>28.095740130211016</v>
      </c>
      <c r="K263" s="123">
        <v>28.905598909337861</v>
      </c>
      <c r="L263" s="123">
        <v>30.977924486398969</v>
      </c>
      <c r="M263" s="123">
        <v>29.378250749025003</v>
      </c>
      <c r="N263" s="123">
        <v>27.760021730482677</v>
      </c>
      <c r="O263" s="123">
        <v>28.994136525106605</v>
      </c>
      <c r="P263" s="123">
        <v>30.343563789742813</v>
      </c>
      <c r="Q263" s="123">
        <v>29.151986349410862</v>
      </c>
      <c r="R263" s="123">
        <v>26.942126066080796</v>
      </c>
      <c r="S263" s="123">
        <v>27.689612097510146</v>
      </c>
      <c r="T263" s="123">
        <v>25.728937216679959</v>
      </c>
      <c r="U263" s="123">
        <v>27.009930134403866</v>
      </c>
      <c r="V263" s="123">
        <v>27.085102495629506</v>
      </c>
      <c r="W263" s="123">
        <v>27.474902984467878</v>
      </c>
      <c r="DA263" s="130" t="s">
        <v>2753</v>
      </c>
    </row>
    <row r="264" spans="1:105" ht="12" customHeight="1" x14ac:dyDescent="0.25">
      <c r="A264" s="97" t="s">
        <v>143</v>
      </c>
      <c r="B264" s="99">
        <v>28.891447476504201</v>
      </c>
      <c r="C264" s="99">
        <v>29.994861712459219</v>
      </c>
      <c r="D264" s="99">
        <v>30.718533574800109</v>
      </c>
      <c r="E264" s="99">
        <v>29.626681346347073</v>
      </c>
      <c r="F264" s="99">
        <v>33.222042019638273</v>
      </c>
      <c r="G264" s="99">
        <v>25.95485315489092</v>
      </c>
      <c r="H264" s="99">
        <v>29.009825840201739</v>
      </c>
      <c r="I264" s="99">
        <v>28.984915391464384</v>
      </c>
      <c r="J264" s="99">
        <v>31.518169989608058</v>
      </c>
      <c r="K264" s="99">
        <v>28.717616311339228</v>
      </c>
      <c r="L264" s="99">
        <v>34.501402624488655</v>
      </c>
      <c r="M264" s="99">
        <v>30.669308662017336</v>
      </c>
      <c r="N264" s="99">
        <v>23.531658633970434</v>
      </c>
      <c r="O264" s="99">
        <v>29.04548471447265</v>
      </c>
      <c r="P264" s="99">
        <v>33.988844126198032</v>
      </c>
      <c r="Q264" s="99">
        <v>30.424806801076681</v>
      </c>
      <c r="R264" s="99">
        <v>23.416211676010217</v>
      </c>
      <c r="S264" s="99">
        <v>27.896796534401261</v>
      </c>
      <c r="T264" s="99">
        <v>23.499731586938378</v>
      </c>
      <c r="U264" s="99">
        <v>27.471593847428998</v>
      </c>
      <c r="V264" s="99">
        <v>29.300118626018442</v>
      </c>
      <c r="W264" s="99">
        <v>23.760461154936724</v>
      </c>
      <c r="DA264" s="63" t="s">
        <v>2754</v>
      </c>
    </row>
    <row r="265" spans="1:105" ht="12" customHeight="1" x14ac:dyDescent="0.25">
      <c r="A265" s="97" t="s">
        <v>124</v>
      </c>
      <c r="B265" s="99">
        <v>35.321076734727946</v>
      </c>
      <c r="C265" s="99">
        <v>31.282210659562075</v>
      </c>
      <c r="D265" s="99">
        <v>33.862675347332974</v>
      </c>
      <c r="E265" s="99">
        <v>31.003099364290975</v>
      </c>
      <c r="F265" s="99">
        <v>30.771790954273076</v>
      </c>
      <c r="G265" s="99">
        <v>35.033872532681364</v>
      </c>
      <c r="H265" s="99">
        <v>32.221424985456423</v>
      </c>
      <c r="I265" s="99">
        <v>34.098180285262835</v>
      </c>
      <c r="J265" s="99">
        <v>37.349279696247692</v>
      </c>
      <c r="K265" s="99">
        <v>30.04322244401023</v>
      </c>
      <c r="L265" s="99">
        <v>32.978171603151822</v>
      </c>
      <c r="M265" s="99">
        <v>35.701345223779022</v>
      </c>
      <c r="N265" s="99">
        <v>35.461274203084386</v>
      </c>
      <c r="O265" s="99">
        <v>32.256184317884639</v>
      </c>
      <c r="P265" s="99">
        <v>34.671537251741277</v>
      </c>
      <c r="Q265" s="99">
        <v>35.861351472984254</v>
      </c>
      <c r="R265" s="99">
        <v>31.112377516101276</v>
      </c>
      <c r="S265" s="99">
        <v>32.376166534717356</v>
      </c>
      <c r="T265" s="99">
        <v>30.078258162392693</v>
      </c>
      <c r="U265" s="99">
        <v>29.462081817579467</v>
      </c>
      <c r="V265" s="99">
        <v>26.920389454911291</v>
      </c>
      <c r="W265" s="99">
        <v>32.599351405422404</v>
      </c>
      <c r="DA265" s="63" t="s">
        <v>2755</v>
      </c>
    </row>
    <row r="266" spans="1:105" ht="12" customHeight="1" x14ac:dyDescent="0.25">
      <c r="A266" s="97" t="s">
        <v>123</v>
      </c>
      <c r="B266" s="99">
        <v>26.544063472635326</v>
      </c>
      <c r="C266" s="99">
        <v>23.495375923248726</v>
      </c>
      <c r="D266" s="99">
        <v>25.447821593490655</v>
      </c>
      <c r="E266" s="99">
        <v>23.286135863248145</v>
      </c>
      <c r="F266" s="99">
        <v>23.136529016926204</v>
      </c>
      <c r="G266" s="99">
        <v>26.44120449659437</v>
      </c>
      <c r="H266" s="99">
        <v>23.829011347263155</v>
      </c>
      <c r="I266" s="99">
        <v>25.605039236803815</v>
      </c>
      <c r="J266" s="99">
        <v>28.465445340973616</v>
      </c>
      <c r="K266" s="99">
        <v>22.96193101810999</v>
      </c>
      <c r="L266" s="99">
        <v>24.700878986937816</v>
      </c>
      <c r="M266" s="99">
        <v>27.229000441921784</v>
      </c>
      <c r="N266" s="99">
        <v>27.418493126707904</v>
      </c>
      <c r="O266" s="99">
        <v>25.202736408421195</v>
      </c>
      <c r="P266" s="99">
        <v>27.254116322491129</v>
      </c>
      <c r="Q266" s="99">
        <v>27.561978267779871</v>
      </c>
      <c r="R266" s="99">
        <v>23.686174479505979</v>
      </c>
      <c r="S266" s="99">
        <v>25.193503787311421</v>
      </c>
      <c r="T266" s="99">
        <v>24.235634907107766</v>
      </c>
      <c r="U266" s="99">
        <v>0</v>
      </c>
      <c r="V266" s="99">
        <v>0</v>
      </c>
      <c r="W266" s="99">
        <v>0</v>
      </c>
      <c r="DA266" s="63" t="s">
        <v>2756</v>
      </c>
    </row>
    <row r="267" spans="1:105" ht="12" customHeight="1" x14ac:dyDescent="0.25">
      <c r="A267" s="100" t="s">
        <v>50</v>
      </c>
      <c r="B267" s="102">
        <v>13.23647279584975</v>
      </c>
      <c r="C267" s="102">
        <v>11.675450911695425</v>
      </c>
      <c r="D267" s="102">
        <v>12.658752193819856</v>
      </c>
      <c r="E267" s="102">
        <v>11.496234045981742</v>
      </c>
      <c r="F267" s="102">
        <v>11.338104064288883</v>
      </c>
      <c r="G267" s="102">
        <v>12.903980514192195</v>
      </c>
      <c r="H267" s="102">
        <v>9.8768596117110334</v>
      </c>
      <c r="I267" s="102">
        <v>11.086609997943924</v>
      </c>
      <c r="J267" s="102">
        <v>13.252681073773324</v>
      </c>
      <c r="K267" s="102">
        <v>10.828466528945709</v>
      </c>
      <c r="L267" s="102">
        <v>10.453208491282702</v>
      </c>
      <c r="M267" s="102">
        <v>12.470595269106168</v>
      </c>
      <c r="N267" s="102">
        <v>12.213725995057416</v>
      </c>
      <c r="O267" s="102">
        <v>9.5111347742789043</v>
      </c>
      <c r="P267" s="102">
        <v>10.486484143956282</v>
      </c>
      <c r="Q267" s="102">
        <v>8.5646827186823593</v>
      </c>
      <c r="R267" s="102">
        <v>6.7392559618130381</v>
      </c>
      <c r="S267" s="102">
        <v>8.3172638558215812</v>
      </c>
      <c r="T267" s="102">
        <v>9.0633199890550085</v>
      </c>
      <c r="U267" s="102">
        <v>0</v>
      </c>
      <c r="V267" s="102">
        <v>0</v>
      </c>
      <c r="W267" s="102">
        <v>0</v>
      </c>
      <c r="DA267" s="131" t="s">
        <v>2757</v>
      </c>
    </row>
    <row r="268" spans="1:105" ht="12" customHeight="1" x14ac:dyDescent="0.25">
      <c r="A268" s="103" t="s">
        <v>52</v>
      </c>
      <c r="B268" s="105">
        <v>13.30759067678558</v>
      </c>
      <c r="C268" s="105">
        <v>11.819925011553305</v>
      </c>
      <c r="D268" s="105">
        <v>12.789069399670804</v>
      </c>
      <c r="E268" s="105">
        <v>11.789901817266397</v>
      </c>
      <c r="F268" s="105">
        <v>11.798424952637317</v>
      </c>
      <c r="G268" s="105">
        <v>13.537223982402177</v>
      </c>
      <c r="H268" s="105">
        <v>13.952151735552125</v>
      </c>
      <c r="I268" s="105">
        <v>14.518429238859893</v>
      </c>
      <c r="J268" s="105">
        <v>15.21276426720029</v>
      </c>
      <c r="K268" s="105">
        <v>12.133464489164277</v>
      </c>
      <c r="L268" s="105">
        <v>14.247670495655111</v>
      </c>
      <c r="M268" s="105">
        <v>14.758405172815619</v>
      </c>
      <c r="N268" s="105">
        <v>15.204767131650494</v>
      </c>
      <c r="O268" s="105">
        <v>15.691601634142295</v>
      </c>
      <c r="P268" s="105">
        <v>16.767632178534843</v>
      </c>
      <c r="Q268" s="105">
        <v>18.997295549097508</v>
      </c>
      <c r="R268" s="105">
        <v>16.946918517692939</v>
      </c>
      <c r="S268" s="105">
        <v>16.876239931489835</v>
      </c>
      <c r="T268" s="105">
        <v>15.172314918052759</v>
      </c>
      <c r="U268" s="105">
        <v>0</v>
      </c>
      <c r="V268" s="105">
        <v>0</v>
      </c>
      <c r="W268" s="105">
        <v>0</v>
      </c>
      <c r="DA268" s="132" t="s">
        <v>2758</v>
      </c>
    </row>
    <row r="269" spans="1:105" ht="12" customHeight="1" x14ac:dyDescent="0.25">
      <c r="A269" s="106" t="s">
        <v>122</v>
      </c>
      <c r="B269" s="102">
        <v>28.911022458586906</v>
      </c>
      <c r="C269" s="102">
        <v>29.779426350930681</v>
      </c>
      <c r="D269" s="102">
        <v>30.841794084650601</v>
      </c>
      <c r="E269" s="102">
        <v>30.828923811414906</v>
      </c>
      <c r="F269" s="102">
        <v>30.746717925207967</v>
      </c>
      <c r="G269" s="102">
        <v>28.328473712073627</v>
      </c>
      <c r="H269" s="102">
        <v>29.081002964077708</v>
      </c>
      <c r="I269" s="102">
        <v>28.996085124654115</v>
      </c>
      <c r="J269" s="102">
        <v>28.913954506939213</v>
      </c>
      <c r="K269" s="102">
        <v>31.62612627857737</v>
      </c>
      <c r="L269" s="102">
        <v>32.258985115798438</v>
      </c>
      <c r="M269" s="102">
        <v>31.394732182508818</v>
      </c>
      <c r="N269" s="102">
        <v>32.106502212593689</v>
      </c>
      <c r="O269" s="102">
        <v>31.934895791932931</v>
      </c>
      <c r="P269" s="102">
        <v>31.501616087660288</v>
      </c>
      <c r="Q269" s="102">
        <v>31.706240845692722</v>
      </c>
      <c r="R269" s="102">
        <v>31.666416256182696</v>
      </c>
      <c r="S269" s="102">
        <v>30.643284149489851</v>
      </c>
      <c r="T269" s="102">
        <v>28.955690073887503</v>
      </c>
      <c r="U269" s="102">
        <v>29.264023124595202</v>
      </c>
      <c r="V269" s="102">
        <v>28.213654373544152</v>
      </c>
      <c r="W269" s="102">
        <v>31.447009497781309</v>
      </c>
      <c r="DA269" s="131" t="s">
        <v>2759</v>
      </c>
    </row>
    <row r="270" spans="1:105" ht="12" customHeight="1" x14ac:dyDescent="0.25">
      <c r="A270" s="107" t="s">
        <v>121</v>
      </c>
      <c r="B270" s="105">
        <v>23.034247726207369</v>
      </c>
      <c r="C270" s="105">
        <v>23.740986560728977</v>
      </c>
      <c r="D270" s="105">
        <v>24.617218417607784</v>
      </c>
      <c r="E270" s="105">
        <v>24.60221105168544</v>
      </c>
      <c r="F270" s="105">
        <v>24.566470949236326</v>
      </c>
      <c r="G270" s="105">
        <v>22.690262287072638</v>
      </c>
      <c r="H270" s="105">
        <v>22.9525237186289</v>
      </c>
      <c r="I270" s="105">
        <v>23.180503512290954</v>
      </c>
      <c r="J270" s="105">
        <v>23.370515796426325</v>
      </c>
      <c r="K270" s="105">
        <v>25.67299365075738</v>
      </c>
      <c r="L270" s="105">
        <v>25.793356461393682</v>
      </c>
      <c r="M270" s="105">
        <v>25.404180852947615</v>
      </c>
      <c r="N270" s="105">
        <v>26.04044963266676</v>
      </c>
      <c r="O270" s="105">
        <v>25.617124085451675</v>
      </c>
      <c r="P270" s="105">
        <v>25.291654879937163</v>
      </c>
      <c r="Q270" s="105">
        <v>24.904769685597191</v>
      </c>
      <c r="R270" s="105">
        <v>24.709226149334693</v>
      </c>
      <c r="S270" s="105">
        <v>24.346544303163299</v>
      </c>
      <c r="T270" s="105">
        <v>23.537856614118525</v>
      </c>
      <c r="U270" s="105">
        <v>24.207883761876086</v>
      </c>
      <c r="V270" s="105">
        <v>23.774269353374219</v>
      </c>
      <c r="W270" s="105">
        <v>26.802829446345324</v>
      </c>
      <c r="DA270" s="132" t="s">
        <v>2760</v>
      </c>
    </row>
    <row r="271" spans="1:105" ht="12" customHeight="1" x14ac:dyDescent="0.25">
      <c r="A271" s="108" t="s">
        <v>53</v>
      </c>
      <c r="B271" s="99">
        <v>10.824163215256654</v>
      </c>
      <c r="C271" s="99">
        <v>11.100780539494549</v>
      </c>
      <c r="D271" s="99">
        <v>11.53099097656885</v>
      </c>
      <c r="E271" s="99">
        <v>11.422243198350831</v>
      </c>
      <c r="F271" s="99">
        <v>11.342550554857816</v>
      </c>
      <c r="G271" s="99">
        <v>10.430430436669708</v>
      </c>
      <c r="H271" s="99">
        <v>8.921786866548679</v>
      </c>
      <c r="I271" s="99">
        <v>9.4150946465140404</v>
      </c>
      <c r="J271" s="99">
        <v>10.211392182227728</v>
      </c>
      <c r="K271" s="99">
        <v>11.454458809912611</v>
      </c>
      <c r="L271" s="99">
        <v>10.301898567141622</v>
      </c>
      <c r="M271" s="99">
        <v>10.924212642908968</v>
      </c>
      <c r="N271" s="99">
        <v>10.986547233060271</v>
      </c>
      <c r="O271" s="99">
        <v>9.3736480846422552</v>
      </c>
      <c r="P271" s="99">
        <v>9.3419191447263827</v>
      </c>
      <c r="Q271" s="99">
        <v>7.4112382635273875</v>
      </c>
      <c r="R271" s="99">
        <v>6.6871764324116567</v>
      </c>
      <c r="S271" s="99">
        <v>7.6590034025757907</v>
      </c>
      <c r="T271" s="99">
        <v>8.3494451945076289</v>
      </c>
      <c r="U271" s="99">
        <v>8.7210693664892158</v>
      </c>
      <c r="V271" s="99">
        <v>8.6560669633637808</v>
      </c>
      <c r="W271" s="99">
        <v>10.110557800019796</v>
      </c>
      <c r="DA271" s="63" t="s">
        <v>2761</v>
      </c>
    </row>
    <row r="272" spans="1:105" ht="12" customHeight="1" x14ac:dyDescent="0.25">
      <c r="A272" s="108" t="s">
        <v>52</v>
      </c>
      <c r="B272" s="99">
        <v>12.210084510950709</v>
      </c>
      <c r="C272" s="99">
        <v>12.640206021234432</v>
      </c>
      <c r="D272" s="99">
        <v>13.086227441038929</v>
      </c>
      <c r="E272" s="99">
        <v>13.179967853334608</v>
      </c>
      <c r="F272" s="99">
        <v>13.223920394378508</v>
      </c>
      <c r="G272" s="99">
        <v>12.25983185040293</v>
      </c>
      <c r="H272" s="99">
        <v>14.030736852080221</v>
      </c>
      <c r="I272" s="99">
        <v>13.765408865776916</v>
      </c>
      <c r="J272" s="99">
        <v>13.159123614198593</v>
      </c>
      <c r="K272" s="99">
        <v>14.21853484084477</v>
      </c>
      <c r="L272" s="99">
        <v>15.49145789425206</v>
      </c>
      <c r="M272" s="99">
        <v>14.479968210038644</v>
      </c>
      <c r="N272" s="99">
        <v>15.053902399606487</v>
      </c>
      <c r="O272" s="99">
        <v>16.243476000809416</v>
      </c>
      <c r="P272" s="99">
        <v>15.949735735210773</v>
      </c>
      <c r="Q272" s="99">
        <v>17.493531422069804</v>
      </c>
      <c r="R272" s="99">
        <v>18.022049716923043</v>
      </c>
      <c r="S272" s="99">
        <v>16.687540900587511</v>
      </c>
      <c r="T272" s="99">
        <v>15.188411419610896</v>
      </c>
      <c r="U272" s="99">
        <v>15.486814395386871</v>
      </c>
      <c r="V272" s="99">
        <v>15.118202390010433</v>
      </c>
      <c r="W272" s="99">
        <v>16.69227164632553</v>
      </c>
      <c r="DA272" s="63" t="s">
        <v>2762</v>
      </c>
    </row>
    <row r="273" spans="1:105" ht="12" customHeight="1" x14ac:dyDescent="0.25">
      <c r="A273" s="121" t="s">
        <v>54</v>
      </c>
      <c r="B273" s="123">
        <v>3.9730557704363076</v>
      </c>
      <c r="C273" s="123">
        <v>4.5288957554557392</v>
      </c>
      <c r="D273" s="123">
        <v>4.7186754506930235</v>
      </c>
      <c r="E273" s="123">
        <v>4.6418263139951197</v>
      </c>
      <c r="F273" s="123">
        <v>4.9332579480905556</v>
      </c>
      <c r="G273" s="123">
        <v>3.9335630313455345</v>
      </c>
      <c r="H273" s="123">
        <v>4.5413049833831698</v>
      </c>
      <c r="I273" s="123">
        <v>3.9367222461226357</v>
      </c>
      <c r="J273" s="123">
        <v>4.2717784460602068</v>
      </c>
      <c r="K273" s="123">
        <v>5.3284218222860655</v>
      </c>
      <c r="L273" s="123">
        <v>5.3812934831005572</v>
      </c>
      <c r="M273" s="123">
        <v>5.3206331975658374</v>
      </c>
      <c r="N273" s="123">
        <v>5.4479212331136271</v>
      </c>
      <c r="O273" s="123">
        <v>5.2285237726597886</v>
      </c>
      <c r="P273" s="123">
        <v>5.3336259464116633</v>
      </c>
      <c r="Q273" s="123">
        <v>5.231152368051097</v>
      </c>
      <c r="R273" s="123">
        <v>5.2923727784617443</v>
      </c>
      <c r="S273" s="123">
        <v>5.2817983235393013</v>
      </c>
      <c r="T273" s="123">
        <v>5.1562616794684617</v>
      </c>
      <c r="U273" s="123">
        <v>5.2035149602624138</v>
      </c>
      <c r="V273" s="123">
        <v>5.075211572544954</v>
      </c>
      <c r="W273" s="123">
        <v>5.5514294748327195</v>
      </c>
      <c r="DA273" s="130" t="s">
        <v>2763</v>
      </c>
    </row>
    <row r="274" spans="1:105" ht="12" customHeight="1" x14ac:dyDescent="0.25">
      <c r="A274" s="97" t="s">
        <v>51</v>
      </c>
      <c r="B274" s="99">
        <v>5.1501387974746446</v>
      </c>
      <c r="C274" s="99">
        <v>5.7113534833505515</v>
      </c>
      <c r="D274" s="99">
        <v>5.8564905074876616</v>
      </c>
      <c r="E274" s="99">
        <v>5.5412240665448955</v>
      </c>
      <c r="F274" s="99">
        <v>6.5749464565162876</v>
      </c>
      <c r="G274" s="99">
        <v>4.5297494497761113</v>
      </c>
      <c r="H274" s="99">
        <v>5.6708617316519261</v>
      </c>
      <c r="I274" s="99">
        <v>4.951694593248134</v>
      </c>
      <c r="J274" s="99">
        <v>5.8256089194880314</v>
      </c>
      <c r="K274" s="99">
        <v>6.0576228227785487</v>
      </c>
      <c r="L274" s="99">
        <v>6.6182038744680023</v>
      </c>
      <c r="M274" s="99">
        <v>7.1332416487425494</v>
      </c>
      <c r="N274" s="99">
        <v>7.5808256040796254</v>
      </c>
      <c r="O274" s="99">
        <v>6.7366175370881205</v>
      </c>
      <c r="P274" s="99">
        <v>4.7710962738949192</v>
      </c>
      <c r="Q274" s="99">
        <v>6.7854819392695234</v>
      </c>
      <c r="R274" s="99">
        <v>7.009413205968186</v>
      </c>
      <c r="S274" s="99">
        <v>7.5253944219369808</v>
      </c>
      <c r="T274" s="99">
        <v>7.0716984792857449</v>
      </c>
      <c r="U274" s="99">
        <v>6.8903566664812139</v>
      </c>
      <c r="V274" s="99">
        <v>7.4084157769885417</v>
      </c>
      <c r="W274" s="99">
        <v>7.0701119490094211</v>
      </c>
      <c r="DA274" s="63" t="s">
        <v>2764</v>
      </c>
    </row>
    <row r="275" spans="1:105" ht="12" customHeight="1" x14ac:dyDescent="0.25">
      <c r="A275" s="97" t="s">
        <v>50</v>
      </c>
      <c r="B275" s="99">
        <v>4.8717891735297547</v>
      </c>
      <c r="C275" s="99">
        <v>5.575007975273512</v>
      </c>
      <c r="D275" s="99">
        <v>5.8557697447191055</v>
      </c>
      <c r="E275" s="99">
        <v>5.5462142842108921</v>
      </c>
      <c r="F275" s="99">
        <v>5.9900885221378424</v>
      </c>
      <c r="G275" s="99">
        <v>4.9787503096044237</v>
      </c>
      <c r="H275" s="99">
        <v>5.6455311756628577</v>
      </c>
      <c r="I275" s="99">
        <v>4.8990048645975195</v>
      </c>
      <c r="J275" s="99">
        <v>5.2266185626648056</v>
      </c>
      <c r="K275" s="99">
        <v>6.7708144105374082</v>
      </c>
      <c r="L275" s="99">
        <v>7.239118307256815</v>
      </c>
      <c r="M275" s="99">
        <v>6.6805666181776111</v>
      </c>
      <c r="N275" s="99">
        <v>5.6773252010611506</v>
      </c>
      <c r="O275" s="99">
        <v>5.6454499679446215</v>
      </c>
      <c r="P275" s="99">
        <v>6.3080150469309961</v>
      </c>
      <c r="Q275" s="99">
        <v>7.0123134198573664</v>
      </c>
      <c r="R275" s="99">
        <v>7.3877343373022137</v>
      </c>
      <c r="S275" s="99">
        <v>7.0819053456206635</v>
      </c>
      <c r="T275" s="99">
        <v>6.5555057573191684</v>
      </c>
      <c r="U275" s="99">
        <v>6.7108857903328536</v>
      </c>
      <c r="V275" s="99">
        <v>6.4784453272658338</v>
      </c>
      <c r="W275" s="99">
        <v>8.0250654727142248</v>
      </c>
      <c r="DA275" s="63" t="s">
        <v>2765</v>
      </c>
    </row>
    <row r="276" spans="1:105" ht="12" customHeight="1" x14ac:dyDescent="0.25">
      <c r="A276" s="109" t="s">
        <v>120</v>
      </c>
      <c r="B276" s="110">
        <v>3.9144440544050672</v>
      </c>
      <c r="C276" s="110">
        <v>4.4690997437921709</v>
      </c>
      <c r="D276" s="110">
        <v>4.6601805774158667</v>
      </c>
      <c r="E276" s="110">
        <v>4.5954162759184403</v>
      </c>
      <c r="F276" s="110">
        <v>4.8518116193186849</v>
      </c>
      <c r="G276" s="110">
        <v>3.8999217510758211</v>
      </c>
      <c r="H276" s="110">
        <v>4.4831824270468568</v>
      </c>
      <c r="I276" s="110">
        <v>3.8849986166398378</v>
      </c>
      <c r="J276" s="110">
        <v>4.195462053106537</v>
      </c>
      <c r="K276" s="110">
        <v>5.2866452474870238</v>
      </c>
      <c r="L276" s="110">
        <v>5.3117551880745397</v>
      </c>
      <c r="M276" s="110">
        <v>5.2176315708328165</v>
      </c>
      <c r="N276" s="110">
        <v>5.3373780482830169</v>
      </c>
      <c r="O276" s="110">
        <v>5.1547945482790372</v>
      </c>
      <c r="P276" s="110">
        <v>5.3559411449639427</v>
      </c>
      <c r="Q276" s="110">
        <v>5.1523469087404239</v>
      </c>
      <c r="R276" s="110">
        <v>5.1915688870633367</v>
      </c>
      <c r="S276" s="110">
        <v>5.1397557031827734</v>
      </c>
      <c r="T276" s="110">
        <v>5.0308012628045287</v>
      </c>
      <c r="U276" s="110">
        <v>5.088596342017202</v>
      </c>
      <c r="V276" s="110">
        <v>4.886385053946479</v>
      </c>
      <c r="W276" s="110">
        <v>5.4035215621115666</v>
      </c>
      <c r="DA276" s="60" t="s">
        <v>2766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125.42127728471152</v>
      </c>
      <c r="C278" s="118">
        <f t="shared" si="124"/>
        <v>128.22560737924479</v>
      </c>
      <c r="D278" s="118">
        <f t="shared" si="124"/>
        <v>120.16997517939141</v>
      </c>
      <c r="E278" s="118">
        <f t="shared" si="124"/>
        <v>116.93141375785129</v>
      </c>
      <c r="F278" s="118">
        <f t="shared" si="124"/>
        <v>126.69151537123629</v>
      </c>
      <c r="G278" s="118">
        <f t="shared" si="124"/>
        <v>110.75632680935735</v>
      </c>
      <c r="H278" s="118">
        <f t="shared" si="124"/>
        <v>117.38954976755734</v>
      </c>
      <c r="I278" s="118">
        <f t="shared" si="124"/>
        <v>114.85771636550044</v>
      </c>
      <c r="J278" s="118">
        <f t="shared" si="124"/>
        <v>126.56372120090076</v>
      </c>
      <c r="K278" s="118">
        <f t="shared" si="124"/>
        <v>113.40998914603318</v>
      </c>
      <c r="L278" s="118">
        <f t="shared" si="124"/>
        <v>139.21265132269343</v>
      </c>
      <c r="M278" s="118">
        <f t="shared" si="124"/>
        <v>115.65558701945631</v>
      </c>
      <c r="N278" s="118">
        <f t="shared" si="124"/>
        <v>137.99977347566087</v>
      </c>
      <c r="O278" s="118">
        <f t="shared" si="124"/>
        <v>131.39086231371769</v>
      </c>
      <c r="P278" s="118">
        <f t="shared" si="124"/>
        <v>124.9858104793298</v>
      </c>
      <c r="Q278" s="118">
        <f t="shared" si="124"/>
        <v>122.09975782771073</v>
      </c>
      <c r="R278" s="118">
        <f t="shared" ref="R278:V278" si="125">R279+R282+R284+R294</f>
        <v>127.86879700152497</v>
      </c>
      <c r="S278" s="118">
        <f t="shared" si="125"/>
        <v>142.25983006185228</v>
      </c>
      <c r="T278" s="118">
        <f t="shared" si="125"/>
        <v>130.96734785426486</v>
      </c>
      <c r="U278" s="118">
        <f t="shared" si="125"/>
        <v>147.33323974995787</v>
      </c>
      <c r="V278" s="118">
        <f t="shared" si="125"/>
        <v>132.36668050494481</v>
      </c>
      <c r="W278" s="118">
        <f t="shared" ref="W278" si="126">W279+W282+W284+W294</f>
        <v>142.0280419558209</v>
      </c>
      <c r="DA278" s="129" t="s">
        <v>2915</v>
      </c>
    </row>
    <row r="279" spans="1:105" ht="12" customHeight="1" x14ac:dyDescent="0.25">
      <c r="A279" s="121" t="s">
        <v>57</v>
      </c>
      <c r="B279" s="123">
        <f t="shared" ref="B279:Q279" si="127">SUM(B280:B281)</f>
        <v>102.89460833944291</v>
      </c>
      <c r="C279" s="123">
        <f t="shared" si="127"/>
        <v>104.7076155006842</v>
      </c>
      <c r="D279" s="123">
        <f t="shared" si="127"/>
        <v>95.759198901759135</v>
      </c>
      <c r="E279" s="123">
        <f t="shared" si="127"/>
        <v>92.678747892398491</v>
      </c>
      <c r="F279" s="123">
        <f t="shared" si="127"/>
        <v>101.76049033972444</v>
      </c>
      <c r="G279" s="123">
        <f t="shared" si="127"/>
        <v>88.59034721678735</v>
      </c>
      <c r="H279" s="123">
        <f t="shared" si="127"/>
        <v>93.711824611754295</v>
      </c>
      <c r="I279" s="123">
        <f t="shared" si="127"/>
        <v>91.478049753574481</v>
      </c>
      <c r="J279" s="123">
        <f t="shared" si="127"/>
        <v>102.38765077732711</v>
      </c>
      <c r="K279" s="123">
        <f t="shared" si="127"/>
        <v>87.653902665094648</v>
      </c>
      <c r="L279" s="123">
        <f t="shared" si="127"/>
        <v>111.71238879462605</v>
      </c>
      <c r="M279" s="123">
        <f t="shared" si="127"/>
        <v>89.215681658926187</v>
      </c>
      <c r="N279" s="123">
        <f t="shared" si="127"/>
        <v>112.27294521811363</v>
      </c>
      <c r="O279" s="123">
        <f t="shared" si="127"/>
        <v>104.39113948230874</v>
      </c>
      <c r="P279" s="123">
        <f t="shared" si="127"/>
        <v>96.805256588958514</v>
      </c>
      <c r="Q279" s="123">
        <f t="shared" si="127"/>
        <v>94.660978032244245</v>
      </c>
      <c r="R279" s="123">
        <f t="shared" ref="R279:V279" si="128">SUM(R280:R281)</f>
        <v>101.96733144483987</v>
      </c>
      <c r="S279" s="123">
        <f t="shared" si="128"/>
        <v>115.69152581343322</v>
      </c>
      <c r="T279" s="123">
        <f t="shared" si="128"/>
        <v>105.96265683716855</v>
      </c>
      <c r="U279" s="123">
        <f t="shared" si="128"/>
        <v>120.92957776547431</v>
      </c>
      <c r="V279" s="123">
        <f t="shared" si="128"/>
        <v>105.60406233752705</v>
      </c>
      <c r="W279" s="123">
        <f t="shared" ref="W279" si="129">SUM(W280:W281)</f>
        <v>114.2301393027108</v>
      </c>
      <c r="DA279" s="130" t="s">
        <v>2916</v>
      </c>
    </row>
    <row r="280" spans="1:105" ht="12" customHeight="1" x14ac:dyDescent="0.25">
      <c r="A280" s="97" t="s">
        <v>51</v>
      </c>
      <c r="B280" s="99">
        <v>101.73114114726043</v>
      </c>
      <c r="C280" s="99">
        <v>103.5534978041222</v>
      </c>
      <c r="D280" s="99">
        <v>94.736687196703656</v>
      </c>
      <c r="E280" s="99">
        <v>91.712788451513006</v>
      </c>
      <c r="F280" s="99">
        <v>100.73306037905155</v>
      </c>
      <c r="G280" s="99">
        <v>87.800730900424696</v>
      </c>
      <c r="H280" s="99">
        <v>92.871650652335816</v>
      </c>
      <c r="I280" s="99">
        <v>90.686325936790197</v>
      </c>
      <c r="J280" s="99">
        <v>101.51253873568385</v>
      </c>
      <c r="K280" s="99">
        <v>86.91149956561064</v>
      </c>
      <c r="L280" s="99">
        <v>110.77352866718611</v>
      </c>
      <c r="M280" s="99">
        <v>88.473350533279117</v>
      </c>
      <c r="N280" s="99">
        <v>111.34742121488671</v>
      </c>
      <c r="O280" s="99">
        <v>103.5386990953248</v>
      </c>
      <c r="P280" s="99">
        <v>96.021254187656794</v>
      </c>
      <c r="Q280" s="99">
        <v>93.900317715146741</v>
      </c>
      <c r="R280" s="99">
        <v>101.15265527157507</v>
      </c>
      <c r="S280" s="99">
        <v>114.77168114628388</v>
      </c>
      <c r="T280" s="99">
        <v>105.1234780123078</v>
      </c>
      <c r="U280" s="99">
        <v>119.97469403744704</v>
      </c>
      <c r="V280" s="99">
        <v>104.77190786471857</v>
      </c>
      <c r="W280" s="99">
        <v>113.33089418166175</v>
      </c>
      <c r="DA280" s="63" t="s">
        <v>2917</v>
      </c>
    </row>
    <row r="281" spans="1:105" ht="12" customHeight="1" x14ac:dyDescent="0.25">
      <c r="A281" s="97" t="s">
        <v>53</v>
      </c>
      <c r="B281" s="99">
        <v>1.1634671921824844</v>
      </c>
      <c r="C281" s="99">
        <v>1.1541176965619973</v>
      </c>
      <c r="D281" s="99">
        <v>1.0225117050554846</v>
      </c>
      <c r="E281" s="99">
        <v>0.96595944088547947</v>
      </c>
      <c r="F281" s="99">
        <v>1.0274299606728947</v>
      </c>
      <c r="G281" s="99">
        <v>0.78961631636264951</v>
      </c>
      <c r="H281" s="99">
        <v>0.84017395941848416</v>
      </c>
      <c r="I281" s="99">
        <v>0.79172381678428783</v>
      </c>
      <c r="J281" s="99">
        <v>0.87511204164326584</v>
      </c>
      <c r="K281" s="99">
        <v>0.74240309948400418</v>
      </c>
      <c r="L281" s="99">
        <v>0.93886012743993208</v>
      </c>
      <c r="M281" s="99">
        <v>0.74233112564706871</v>
      </c>
      <c r="N281" s="99">
        <v>0.92552400322692119</v>
      </c>
      <c r="O281" s="99">
        <v>0.85244038698394742</v>
      </c>
      <c r="P281" s="99">
        <v>0.78400240130172039</v>
      </c>
      <c r="Q281" s="99">
        <v>0.76066031709750892</v>
      </c>
      <c r="R281" s="99">
        <v>0.81467617326479402</v>
      </c>
      <c r="S281" s="99">
        <v>0.91984466714933666</v>
      </c>
      <c r="T281" s="99">
        <v>0.83917882486075301</v>
      </c>
      <c r="U281" s="99">
        <v>0.95488372802727473</v>
      </c>
      <c r="V281" s="99">
        <v>0.83215447280848309</v>
      </c>
      <c r="W281" s="99">
        <v>0.89924512104904897</v>
      </c>
      <c r="DA281" s="63" t="s">
        <v>2918</v>
      </c>
    </row>
    <row r="282" spans="1:105" ht="12" customHeight="1" x14ac:dyDescent="0.25">
      <c r="A282" s="121" t="s">
        <v>92</v>
      </c>
      <c r="B282" s="123">
        <f t="shared" ref="B282:W282" si="130">B283</f>
        <v>8.3531634294396959E-3</v>
      </c>
      <c r="C282" s="123">
        <f t="shared" si="130"/>
        <v>1.0746772218150184E-2</v>
      </c>
      <c r="D282" s="123">
        <f t="shared" si="130"/>
        <v>1.329598835319006E-2</v>
      </c>
      <c r="E282" s="123">
        <f t="shared" si="130"/>
        <v>2.249460120825849E-2</v>
      </c>
      <c r="F282" s="123">
        <f t="shared" si="130"/>
        <v>1.3280757818567442E-2</v>
      </c>
      <c r="G282" s="123">
        <f t="shared" si="130"/>
        <v>1.3744571956851763E-2</v>
      </c>
      <c r="H282" s="123">
        <f t="shared" si="130"/>
        <v>1.4454696139014697E-2</v>
      </c>
      <c r="I282" s="123">
        <f t="shared" si="130"/>
        <v>1.2680505498047128E-2</v>
      </c>
      <c r="J282" s="123">
        <f t="shared" si="130"/>
        <v>9.7357763297825153E-3</v>
      </c>
      <c r="K282" s="123">
        <f t="shared" si="130"/>
        <v>7.8474517072718384E-3</v>
      </c>
      <c r="L282" s="123">
        <f t="shared" si="130"/>
        <v>9.0598633313084993E-3</v>
      </c>
      <c r="M282" s="123">
        <f t="shared" si="130"/>
        <v>1.4728145923792032E-2</v>
      </c>
      <c r="N282" s="123">
        <f t="shared" si="130"/>
        <v>2.9558070105490466E-2</v>
      </c>
      <c r="O282" s="123">
        <f t="shared" si="130"/>
        <v>6.373362139724216E-2</v>
      </c>
      <c r="P282" s="123">
        <f t="shared" si="130"/>
        <v>5.8505451563656038E-2</v>
      </c>
      <c r="Q282" s="123">
        <f t="shared" si="130"/>
        <v>0.12717954921422245</v>
      </c>
      <c r="R282" s="123">
        <f t="shared" si="130"/>
        <v>8.0838736767696276E-2</v>
      </c>
      <c r="S282" s="123">
        <f t="shared" si="130"/>
        <v>9.5808853988940373E-2</v>
      </c>
      <c r="T282" s="123">
        <f t="shared" si="130"/>
        <v>7.9407940793460752E-2</v>
      </c>
      <c r="U282" s="123">
        <f t="shared" si="130"/>
        <v>6.8663762634393027E-2</v>
      </c>
      <c r="V282" s="123">
        <f t="shared" si="130"/>
        <v>4.7891483516907432E-2</v>
      </c>
      <c r="W282" s="123">
        <f t="shared" si="130"/>
        <v>2.2474750627046639E-2</v>
      </c>
      <c r="DA282" s="130" t="s">
        <v>2919</v>
      </c>
    </row>
    <row r="283" spans="1:105" ht="12" customHeight="1" x14ac:dyDescent="0.25">
      <c r="A283" s="97" t="s">
        <v>53</v>
      </c>
      <c r="B283" s="99">
        <f>RES_hhdet_tess!B8</f>
        <v>8.3531634294396959E-3</v>
      </c>
      <c r="C283" s="99">
        <f>RES_hhdet_tess!C8</f>
        <v>1.0746772218150184E-2</v>
      </c>
      <c r="D283" s="99">
        <f>RES_hhdet_tess!D8</f>
        <v>1.329598835319006E-2</v>
      </c>
      <c r="E283" s="99">
        <f>RES_hhdet_tess!E8</f>
        <v>2.249460120825849E-2</v>
      </c>
      <c r="F283" s="99">
        <f>RES_hhdet_tess!F8</f>
        <v>1.3280757818567442E-2</v>
      </c>
      <c r="G283" s="99">
        <f>RES_hhdet_tess!G8</f>
        <v>1.3744571956851763E-2</v>
      </c>
      <c r="H283" s="99">
        <f>RES_hhdet_tess!H8</f>
        <v>1.4454696139014697E-2</v>
      </c>
      <c r="I283" s="99">
        <f>RES_hhdet_tess!I8</f>
        <v>1.2680505498047128E-2</v>
      </c>
      <c r="J283" s="99">
        <f>RES_hhdet_tess!J8</f>
        <v>9.7357763297825153E-3</v>
      </c>
      <c r="K283" s="99">
        <f>RES_hhdet_tess!K8</f>
        <v>7.8474517072718384E-3</v>
      </c>
      <c r="L283" s="99">
        <f>RES_hhdet_tess!L8</f>
        <v>9.0598633313084993E-3</v>
      </c>
      <c r="M283" s="99">
        <f>RES_hhdet_tess!M8</f>
        <v>1.4728145923792032E-2</v>
      </c>
      <c r="N283" s="99">
        <f>RES_hhdet_tess!N8</f>
        <v>2.9558070105490466E-2</v>
      </c>
      <c r="O283" s="99">
        <f>RES_hhdet_tess!O8</f>
        <v>6.373362139724216E-2</v>
      </c>
      <c r="P283" s="99">
        <f>RES_hhdet_tess!P8</f>
        <v>5.8505451563656038E-2</v>
      </c>
      <c r="Q283" s="99">
        <f>RES_hhdet_tess!Q8</f>
        <v>0.12717954921422245</v>
      </c>
      <c r="R283" s="99">
        <f>RES_hhdet_tess!R8</f>
        <v>8.0838736767696276E-2</v>
      </c>
      <c r="S283" s="99">
        <f>RES_hhdet_tess!S8</f>
        <v>9.5808853988940373E-2</v>
      </c>
      <c r="T283" s="99">
        <f>RES_hhdet_tess!T8</f>
        <v>7.9407940793460752E-2</v>
      </c>
      <c r="U283" s="99">
        <f>RES_hhdet_tess!U8</f>
        <v>6.8663762634393027E-2</v>
      </c>
      <c r="V283" s="99">
        <f>RES_hhdet_tess!V8</f>
        <v>4.7891483516907432E-2</v>
      </c>
      <c r="W283" s="99">
        <f>RES_hhdet_tess!W8</f>
        <v>2.2474750627046639E-2</v>
      </c>
      <c r="DA283" s="63" t="s">
        <v>2920</v>
      </c>
    </row>
    <row r="284" spans="1:105" ht="12" customHeight="1" x14ac:dyDescent="0.25">
      <c r="A284" s="121" t="s">
        <v>55</v>
      </c>
      <c r="B284" s="123">
        <v>19.569833049908144</v>
      </c>
      <c r="C284" s="123">
        <v>20.140189013098027</v>
      </c>
      <c r="D284" s="123">
        <v>20.885170164274033</v>
      </c>
      <c r="E284" s="123">
        <v>20.767733743481006</v>
      </c>
      <c r="F284" s="123">
        <v>21.230318726163262</v>
      </c>
      <c r="G284" s="123">
        <v>19.193426262020076</v>
      </c>
      <c r="H284" s="123">
        <v>20.221149083904653</v>
      </c>
      <c r="I284" s="123">
        <v>20.370210418660811</v>
      </c>
      <c r="J284" s="123">
        <v>20.916173467320309</v>
      </c>
      <c r="K284" s="123">
        <v>21.680813898488683</v>
      </c>
      <c r="L284" s="123">
        <v>23.384011822382245</v>
      </c>
      <c r="M284" s="123">
        <v>22.361737280370026</v>
      </c>
      <c r="N284" s="123">
        <v>21.509084732182444</v>
      </c>
      <c r="O284" s="123">
        <v>22.880550997047227</v>
      </c>
      <c r="P284" s="123">
        <v>23.948412998857091</v>
      </c>
      <c r="Q284" s="123">
        <v>23.217226768949391</v>
      </c>
      <c r="R284" s="123">
        <v>21.63002715193516</v>
      </c>
      <c r="S284" s="123">
        <v>22.259252886890881</v>
      </c>
      <c r="T284" s="123">
        <v>20.776839757429855</v>
      </c>
      <c r="U284" s="123">
        <v>22.090388577456157</v>
      </c>
      <c r="V284" s="123">
        <v>22.50620989402988</v>
      </c>
      <c r="W284" s="123">
        <v>23.116517250566456</v>
      </c>
      <c r="DA284" s="130" t="s">
        <v>2921</v>
      </c>
    </row>
    <row r="285" spans="1:105" ht="12" customHeight="1" x14ac:dyDescent="0.25">
      <c r="A285" s="97" t="s">
        <v>143</v>
      </c>
      <c r="B285" s="99">
        <v>19.516825399358783</v>
      </c>
      <c r="C285" s="99">
        <v>20.330843185526565</v>
      </c>
      <c r="D285" s="99">
        <v>20.870113384681922</v>
      </c>
      <c r="E285" s="99">
        <v>20.174398066547269</v>
      </c>
      <c r="F285" s="99">
        <v>22.72769610016131</v>
      </c>
      <c r="G285" s="99">
        <v>17.796602776665743</v>
      </c>
      <c r="H285" s="99">
        <v>20.059363156159687</v>
      </c>
      <c r="I285" s="99">
        <v>20.211049136497472</v>
      </c>
      <c r="J285" s="99">
        <v>22.229857669166353</v>
      </c>
      <c r="K285" s="99">
        <v>20.448489989023738</v>
      </c>
      <c r="L285" s="99">
        <v>24.939858824528724</v>
      </c>
      <c r="M285" s="99">
        <v>22.711586913267059</v>
      </c>
      <c r="N285" s="99">
        <v>17.900265741813268</v>
      </c>
      <c r="O285" s="99">
        <v>22.624312619988583</v>
      </c>
      <c r="P285" s="99">
        <v>26.535026185322003</v>
      </c>
      <c r="Q285" s="99">
        <v>23.873352807069022</v>
      </c>
      <c r="R285" s="99">
        <v>18.547928931565146</v>
      </c>
      <c r="S285" s="99">
        <v>22.290336455886219</v>
      </c>
      <c r="T285" s="99">
        <v>18.929685627077561</v>
      </c>
      <c r="U285" s="99">
        <v>22.237942534538941</v>
      </c>
      <c r="V285" s="99">
        <v>24.133403605112395</v>
      </c>
      <c r="W285" s="99">
        <v>20.02808566394781</v>
      </c>
      <c r="DA285" s="63" t="s">
        <v>2922</v>
      </c>
    </row>
    <row r="286" spans="1:105" ht="12" customHeight="1" x14ac:dyDescent="0.25">
      <c r="A286" s="97" t="s">
        <v>124</v>
      </c>
      <c r="B286" s="99">
        <v>21.283534572319322</v>
      </c>
      <c r="C286" s="99">
        <v>18.855428070202603</v>
      </c>
      <c r="D286" s="99">
        <v>20.418331401735589</v>
      </c>
      <c r="E286" s="99">
        <v>18.719007575817503</v>
      </c>
      <c r="F286" s="99">
        <v>18.702335777215993</v>
      </c>
      <c r="G286" s="99">
        <v>21.521992082871208</v>
      </c>
      <c r="H286" s="99">
        <v>20.1497657266567</v>
      </c>
      <c r="I286" s="99">
        <v>21.511837216082714</v>
      </c>
      <c r="J286" s="99">
        <v>23.569278455544325</v>
      </c>
      <c r="K286" s="99">
        <v>18.966141279839015</v>
      </c>
      <c r="L286" s="99">
        <v>20.843467533590541</v>
      </c>
      <c r="M286" s="99">
        <v>22.607469013246337</v>
      </c>
      <c r="N286" s="99">
        <v>22.958038778678645</v>
      </c>
      <c r="O286" s="99">
        <v>21.797196875437944</v>
      </c>
      <c r="P286" s="99">
        <v>23.48322686605049</v>
      </c>
      <c r="Q286" s="99">
        <v>24.373799745835672</v>
      </c>
      <c r="R286" s="99">
        <v>21.158913246343658</v>
      </c>
      <c r="S286" s="99">
        <v>22.165623795584359</v>
      </c>
      <c r="T286" s="99">
        <v>20.984532073159329</v>
      </c>
      <c r="U286" s="99">
        <v>21.401222580852235</v>
      </c>
      <c r="V286" s="99">
        <v>20.827966969456902</v>
      </c>
      <c r="W286" s="99">
        <v>26.416296217102751</v>
      </c>
      <c r="DA286" s="63" t="s">
        <v>2923</v>
      </c>
    </row>
    <row r="287" spans="1:105" ht="12" customHeight="1" x14ac:dyDescent="0.25">
      <c r="A287" s="97" t="s">
        <v>123</v>
      </c>
      <c r="B287" s="99">
        <v>21.283534572319322</v>
      </c>
      <c r="C287" s="99">
        <v>18.855238940195939</v>
      </c>
      <c r="D287" s="99">
        <v>20.416894337824214</v>
      </c>
      <c r="E287" s="99">
        <v>18.717224463932922</v>
      </c>
      <c r="F287" s="99">
        <v>18.701721304383533</v>
      </c>
      <c r="G287" s="99">
        <v>21.529022799405116</v>
      </c>
      <c r="H287" s="99">
        <v>20.152519093572803</v>
      </c>
      <c r="I287" s="99">
        <v>21.514803288044568</v>
      </c>
      <c r="J287" s="99">
        <v>23.576070450412665</v>
      </c>
      <c r="K287" s="99">
        <v>18.966933171622738</v>
      </c>
      <c r="L287" s="99">
        <v>20.849388282167638</v>
      </c>
      <c r="M287" s="99">
        <v>22.630285394064039</v>
      </c>
      <c r="N287" s="99">
        <v>23.083210607196637</v>
      </c>
      <c r="O287" s="99">
        <v>22.092785989390851</v>
      </c>
      <c r="P287" s="99">
        <v>23.825246210604341</v>
      </c>
      <c r="Q287" s="99">
        <v>24.761498699152622</v>
      </c>
      <c r="R287" s="99">
        <v>21.482572869415005</v>
      </c>
      <c r="S287" s="99">
        <v>22.473925227290497</v>
      </c>
      <c r="T287" s="99">
        <v>21.272110946329413</v>
      </c>
      <c r="U287" s="99">
        <v>0</v>
      </c>
      <c r="V287" s="99">
        <v>0</v>
      </c>
      <c r="W287" s="99">
        <v>0</v>
      </c>
      <c r="DA287" s="63" t="s">
        <v>2924</v>
      </c>
    </row>
    <row r="288" spans="1:105" ht="12" customHeight="1" x14ac:dyDescent="0.25">
      <c r="A288" s="100" t="s">
        <v>50</v>
      </c>
      <c r="B288" s="102">
        <v>7.9759438955337449</v>
      </c>
      <c r="C288" s="102">
        <v>7.0353139286426316</v>
      </c>
      <c r="D288" s="102">
        <v>7.6278249381534087</v>
      </c>
      <c r="E288" s="102">
        <v>6.9273226466665232</v>
      </c>
      <c r="F288" s="102">
        <v>6.9032963517462127</v>
      </c>
      <c r="G288" s="102">
        <v>7.9917988170029375</v>
      </c>
      <c r="H288" s="102">
        <v>6.2003673580206762</v>
      </c>
      <c r="I288" s="102">
        <v>6.9963740491846762</v>
      </c>
      <c r="J288" s="102">
        <v>8.3633061832123765</v>
      </c>
      <c r="K288" s="102">
        <v>6.8334686824584576</v>
      </c>
      <c r="L288" s="102">
        <v>6.6017177865125287</v>
      </c>
      <c r="M288" s="102">
        <v>7.8718802212484213</v>
      </c>
      <c r="N288" s="102">
        <v>7.8784434755461463</v>
      </c>
      <c r="O288" s="102">
        <v>6.4011843552485566</v>
      </c>
      <c r="P288" s="102">
        <v>7.0576140320695009</v>
      </c>
      <c r="Q288" s="102">
        <v>5.7642031500551116</v>
      </c>
      <c r="R288" s="102">
        <v>4.535654351722064</v>
      </c>
      <c r="S288" s="102">
        <v>5.5976852958006642</v>
      </c>
      <c r="T288" s="102">
        <v>6.0997960282766535</v>
      </c>
      <c r="U288" s="102">
        <v>0</v>
      </c>
      <c r="V288" s="102">
        <v>0</v>
      </c>
      <c r="W288" s="102">
        <v>0</v>
      </c>
      <c r="DA288" s="131" t="s">
        <v>2925</v>
      </c>
    </row>
    <row r="289" spans="1:105" ht="12" customHeight="1" x14ac:dyDescent="0.25">
      <c r="A289" s="103" t="s">
        <v>52</v>
      </c>
      <c r="B289" s="105">
        <v>13.30759067678558</v>
      </c>
      <c r="C289" s="105">
        <v>11.819925011553305</v>
      </c>
      <c r="D289" s="105">
        <v>12.789069399670804</v>
      </c>
      <c r="E289" s="105">
        <v>11.789901817266397</v>
      </c>
      <c r="F289" s="105">
        <v>11.798424952637317</v>
      </c>
      <c r="G289" s="105">
        <v>13.537223982402177</v>
      </c>
      <c r="H289" s="105">
        <v>13.952151735552125</v>
      </c>
      <c r="I289" s="105">
        <v>14.518429238859893</v>
      </c>
      <c r="J289" s="105">
        <v>15.21276426720029</v>
      </c>
      <c r="K289" s="105">
        <v>12.133464489164277</v>
      </c>
      <c r="L289" s="105">
        <v>14.247670495655111</v>
      </c>
      <c r="M289" s="105">
        <v>14.758405172815619</v>
      </c>
      <c r="N289" s="105">
        <v>15.204767131650494</v>
      </c>
      <c r="O289" s="105">
        <v>15.691601634142295</v>
      </c>
      <c r="P289" s="105">
        <v>16.767632178534843</v>
      </c>
      <c r="Q289" s="105">
        <v>18.997295549097508</v>
      </c>
      <c r="R289" s="105">
        <v>16.946918517692939</v>
      </c>
      <c r="S289" s="105">
        <v>16.876239931489835</v>
      </c>
      <c r="T289" s="105">
        <v>15.172314918052759</v>
      </c>
      <c r="U289" s="105">
        <v>0</v>
      </c>
      <c r="V289" s="105">
        <v>0</v>
      </c>
      <c r="W289" s="105">
        <v>0</v>
      </c>
      <c r="DA289" s="132" t="s">
        <v>2926</v>
      </c>
    </row>
    <row r="290" spans="1:105" ht="12" customHeight="1" x14ac:dyDescent="0.25">
      <c r="A290" s="106" t="s">
        <v>122</v>
      </c>
      <c r="B290" s="102">
        <v>19.517265146380531</v>
      </c>
      <c r="C290" s="102">
        <v>20.153403486464143</v>
      </c>
      <c r="D290" s="102">
        <v>20.902367346449708</v>
      </c>
      <c r="E290" s="102">
        <v>20.940944461195468</v>
      </c>
      <c r="F290" s="102">
        <v>20.982760986488255</v>
      </c>
      <c r="G290" s="102">
        <v>19.457222768298987</v>
      </c>
      <c r="H290" s="102">
        <v>20.263599715795841</v>
      </c>
      <c r="I290" s="102">
        <v>20.383193361984187</v>
      </c>
      <c r="J290" s="102">
        <v>20.340934381793119</v>
      </c>
      <c r="K290" s="102">
        <v>22.268307107242098</v>
      </c>
      <c r="L290" s="102">
        <v>22.742779540361134</v>
      </c>
      <c r="M290" s="102">
        <v>22.198649556584169</v>
      </c>
      <c r="N290" s="102">
        <v>22.898364703701265</v>
      </c>
      <c r="O290" s="102">
        <v>23.012337036947283</v>
      </c>
      <c r="P290" s="102">
        <v>22.719952398137735</v>
      </c>
      <c r="Q290" s="102">
        <v>22.893316257564965</v>
      </c>
      <c r="R290" s="102">
        <v>22.890651611307771</v>
      </c>
      <c r="S290" s="102">
        <v>22.24468790945652</v>
      </c>
      <c r="T290" s="102">
        <v>21.337544896180763</v>
      </c>
      <c r="U290" s="102">
        <v>22.051008915606403</v>
      </c>
      <c r="V290" s="102">
        <v>21.799896002728786</v>
      </c>
      <c r="W290" s="102">
        <v>24.605660222009512</v>
      </c>
      <c r="DA290" s="131" t="s">
        <v>2927</v>
      </c>
    </row>
    <row r="291" spans="1:105" ht="12" customHeight="1" x14ac:dyDescent="0.25">
      <c r="A291" s="107" t="s">
        <v>121</v>
      </c>
      <c r="B291" s="105">
        <v>19.517265146380534</v>
      </c>
      <c r="C291" s="105">
        <v>20.154300001177422</v>
      </c>
      <c r="D291" s="105">
        <v>20.902684378399837</v>
      </c>
      <c r="E291" s="105">
        <v>20.945582303362524</v>
      </c>
      <c r="F291" s="105">
        <v>20.992179389406804</v>
      </c>
      <c r="G291" s="105">
        <v>19.472058844580761</v>
      </c>
      <c r="H291" s="105">
        <v>20.277297664411154</v>
      </c>
      <c r="I291" s="105">
        <v>20.388988932553733</v>
      </c>
      <c r="J291" s="105">
        <v>20.346029127715891</v>
      </c>
      <c r="K291" s="105">
        <v>22.283886988713444</v>
      </c>
      <c r="L291" s="105">
        <v>22.753287324328642</v>
      </c>
      <c r="M291" s="105">
        <v>22.202604174659122</v>
      </c>
      <c r="N291" s="105">
        <v>22.892800329605546</v>
      </c>
      <c r="O291" s="105">
        <v>23.002854246760467</v>
      </c>
      <c r="P291" s="105">
        <v>22.691294309356035</v>
      </c>
      <c r="Q291" s="105">
        <v>22.846684352994746</v>
      </c>
      <c r="R291" s="105">
        <v>22.857662525618679</v>
      </c>
      <c r="S291" s="105">
        <v>22.255848285880706</v>
      </c>
      <c r="T291" s="105">
        <v>21.333652091813843</v>
      </c>
      <c r="U291" s="105">
        <v>22.049122070293212</v>
      </c>
      <c r="V291" s="105">
        <v>21.798200973344969</v>
      </c>
      <c r="W291" s="105">
        <v>24.600375652517975</v>
      </c>
      <c r="DA291" s="132" t="s">
        <v>2928</v>
      </c>
    </row>
    <row r="292" spans="1:105" ht="12" customHeight="1" x14ac:dyDescent="0.25">
      <c r="A292" s="108" t="s">
        <v>53</v>
      </c>
      <c r="B292" s="99">
        <v>7.3071806354298241</v>
      </c>
      <c r="C292" s="99">
        <v>7.514093979942988</v>
      </c>
      <c r="D292" s="99">
        <v>7.8164569373609076</v>
      </c>
      <c r="E292" s="99">
        <v>7.7656144500279147</v>
      </c>
      <c r="F292" s="99">
        <v>7.7682589950283001</v>
      </c>
      <c r="G292" s="99">
        <v>7.2122269941778328</v>
      </c>
      <c r="H292" s="99">
        <v>6.2465608123309346</v>
      </c>
      <c r="I292" s="99">
        <v>6.6235800667768174</v>
      </c>
      <c r="J292" s="99">
        <v>7.1869055135173019</v>
      </c>
      <c r="K292" s="99">
        <v>8.0653521478686763</v>
      </c>
      <c r="L292" s="99">
        <v>7.2618294300765847</v>
      </c>
      <c r="M292" s="99">
        <v>7.7226359646204772</v>
      </c>
      <c r="N292" s="99">
        <v>7.8388979299990584</v>
      </c>
      <c r="O292" s="99">
        <v>6.7593782459510505</v>
      </c>
      <c r="P292" s="99">
        <v>6.7415585741452633</v>
      </c>
      <c r="Q292" s="99">
        <v>5.3531529309249422</v>
      </c>
      <c r="R292" s="99">
        <v>4.835612808695636</v>
      </c>
      <c r="S292" s="99">
        <v>5.5683073852931955</v>
      </c>
      <c r="T292" s="99">
        <v>6.1452406722029425</v>
      </c>
      <c r="U292" s="99">
        <v>6.5623076749063367</v>
      </c>
      <c r="V292" s="99">
        <v>6.679998583334541</v>
      </c>
      <c r="W292" s="99">
        <v>7.9081040061924472</v>
      </c>
      <c r="DA292" s="63" t="s">
        <v>2929</v>
      </c>
    </row>
    <row r="293" spans="1:105" ht="12" customHeight="1" x14ac:dyDescent="0.25">
      <c r="A293" s="108" t="s">
        <v>52</v>
      </c>
      <c r="B293" s="99">
        <v>12.210084510950709</v>
      </c>
      <c r="C293" s="99">
        <v>12.640206021234432</v>
      </c>
      <c r="D293" s="99">
        <v>13.086227441038929</v>
      </c>
      <c r="E293" s="99">
        <v>13.179967853334608</v>
      </c>
      <c r="F293" s="99">
        <v>13.223920394378508</v>
      </c>
      <c r="G293" s="99">
        <v>12.25983185040293</v>
      </c>
      <c r="H293" s="99">
        <v>14.030736852080221</v>
      </c>
      <c r="I293" s="99">
        <v>13.765408865776916</v>
      </c>
      <c r="J293" s="99">
        <v>13.159123614198593</v>
      </c>
      <c r="K293" s="99">
        <v>14.21853484084477</v>
      </c>
      <c r="L293" s="99">
        <v>15.49145789425206</v>
      </c>
      <c r="M293" s="99">
        <v>14.479968210038644</v>
      </c>
      <c r="N293" s="99">
        <v>15.053902399606487</v>
      </c>
      <c r="O293" s="99">
        <v>16.243476000809416</v>
      </c>
      <c r="P293" s="99">
        <v>15.949735735210773</v>
      </c>
      <c r="Q293" s="99">
        <v>17.493531422069804</v>
      </c>
      <c r="R293" s="99">
        <v>18.022049716923043</v>
      </c>
      <c r="S293" s="99">
        <v>16.687540900587511</v>
      </c>
      <c r="T293" s="99">
        <v>15.188411419610896</v>
      </c>
      <c r="U293" s="99">
        <v>15.486814395386871</v>
      </c>
      <c r="V293" s="99">
        <v>15.118202390010433</v>
      </c>
      <c r="W293" s="99">
        <v>16.69227164632553</v>
      </c>
      <c r="DA293" s="63" t="s">
        <v>2930</v>
      </c>
    </row>
    <row r="294" spans="1:105" ht="12" customHeight="1" x14ac:dyDescent="0.25">
      <c r="A294" s="121" t="s">
        <v>54</v>
      </c>
      <c r="B294" s="123">
        <v>2.9484827319310325</v>
      </c>
      <c r="C294" s="123">
        <v>3.3670560932444187</v>
      </c>
      <c r="D294" s="123">
        <v>3.5123101250050537</v>
      </c>
      <c r="E294" s="123">
        <v>3.4624375207635318</v>
      </c>
      <c r="F294" s="123">
        <v>3.6874255475300304</v>
      </c>
      <c r="G294" s="123">
        <v>2.9588087585930865</v>
      </c>
      <c r="H294" s="123">
        <v>3.4421213757593803</v>
      </c>
      <c r="I294" s="123">
        <v>2.9967756877671019</v>
      </c>
      <c r="J294" s="123">
        <v>3.2501611799235635</v>
      </c>
      <c r="K294" s="123">
        <v>4.0674251307425715</v>
      </c>
      <c r="L294" s="123">
        <v>4.1071908423538384</v>
      </c>
      <c r="M294" s="123">
        <v>4.0634399342363041</v>
      </c>
      <c r="N294" s="123">
        <v>4.1881854552592879</v>
      </c>
      <c r="O294" s="123">
        <v>4.0554382129644635</v>
      </c>
      <c r="P294" s="123">
        <v>4.1736354399505338</v>
      </c>
      <c r="Q294" s="123">
        <v>4.0943734773028737</v>
      </c>
      <c r="R294" s="123">
        <v>4.1905996679822417</v>
      </c>
      <c r="S294" s="123">
        <v>4.2132425075392348</v>
      </c>
      <c r="T294" s="123">
        <v>4.1484433188729932</v>
      </c>
      <c r="U294" s="123">
        <v>4.2446096443930124</v>
      </c>
      <c r="V294" s="123">
        <v>4.2085167898709788</v>
      </c>
      <c r="W294" s="123">
        <v>4.6589106519166119</v>
      </c>
      <c r="DA294" s="130" t="s">
        <v>2931</v>
      </c>
    </row>
    <row r="295" spans="1:105" ht="12" customHeight="1" x14ac:dyDescent="0.25">
      <c r="A295" s="97" t="s">
        <v>51</v>
      </c>
      <c r="B295" s="99">
        <v>3.0521584007401334</v>
      </c>
      <c r="C295" s="99">
        <v>3.3875923782913899</v>
      </c>
      <c r="D295" s="99">
        <v>3.4757191881644336</v>
      </c>
      <c r="E295" s="99">
        <v>3.2915292117529424</v>
      </c>
      <c r="F295" s="99">
        <v>3.9120311894998143</v>
      </c>
      <c r="G295" s="99">
        <v>2.7008267244431967</v>
      </c>
      <c r="H295" s="99">
        <v>3.3928675170861706</v>
      </c>
      <c r="I295" s="99">
        <v>2.9675585433017733</v>
      </c>
      <c r="J295" s="99">
        <v>3.4915229341578349</v>
      </c>
      <c r="K295" s="99">
        <v>3.6310657177205705</v>
      </c>
      <c r="L295" s="99">
        <v>3.9681202203724792</v>
      </c>
      <c r="M295" s="99">
        <v>4.2783238560944739</v>
      </c>
      <c r="N295" s="99">
        <v>4.5483358171780379</v>
      </c>
      <c r="O295" s="99">
        <v>4.0429964946381531</v>
      </c>
      <c r="P295" s="99">
        <v>2.8633874821598577</v>
      </c>
      <c r="Q295" s="99">
        <v>4.0723427040515707</v>
      </c>
      <c r="R295" s="99">
        <v>4.2070808504675652</v>
      </c>
      <c r="S295" s="99">
        <v>4.5178793320513559</v>
      </c>
      <c r="T295" s="99">
        <v>4.2479533397248073</v>
      </c>
      <c r="U295" s="99">
        <v>4.1427118394616134</v>
      </c>
      <c r="V295" s="99">
        <v>4.4608825981735203</v>
      </c>
      <c r="W295" s="99">
        <v>4.2621484662433753</v>
      </c>
      <c r="DA295" s="63" t="s">
        <v>2932</v>
      </c>
    </row>
    <row r="296" spans="1:105" ht="12" customHeight="1" x14ac:dyDescent="0.25">
      <c r="A296" s="97" t="s">
        <v>50</v>
      </c>
      <c r="B296" s="99">
        <v>2.9568738319783998</v>
      </c>
      <c r="C296" s="99">
        <v>3.3860854063746326</v>
      </c>
      <c r="D296" s="99">
        <v>3.5581063925306378</v>
      </c>
      <c r="E296" s="99">
        <v>3.3722840093692019</v>
      </c>
      <c r="F296" s="99">
        <v>3.6482711501759453</v>
      </c>
      <c r="G296" s="99">
        <v>3.0393735156996815</v>
      </c>
      <c r="H296" s="99">
        <v>3.4604840772029895</v>
      </c>
      <c r="I296" s="99">
        <v>3.0094535054704679</v>
      </c>
      <c r="J296" s="99">
        <v>3.2110838784660305</v>
      </c>
      <c r="K296" s="99">
        <v>4.160872016233446</v>
      </c>
      <c r="L296" s="99">
        <v>4.4492034696927751</v>
      </c>
      <c r="M296" s="99">
        <v>4.106775329903857</v>
      </c>
      <c r="N296" s="99">
        <v>3.4917162767904486</v>
      </c>
      <c r="O296" s="99">
        <v>3.4767251799471071</v>
      </c>
      <c r="P296" s="99">
        <v>3.8849365510519882</v>
      </c>
      <c r="Q296" s="99">
        <v>4.3186949475477778</v>
      </c>
      <c r="R296" s="99">
        <v>4.5522553012604705</v>
      </c>
      <c r="S296" s="99">
        <v>4.3657486299504953</v>
      </c>
      <c r="T296" s="99">
        <v>4.0430447311407063</v>
      </c>
      <c r="U296" s="99">
        <v>4.1457888176539512</v>
      </c>
      <c r="V296" s="99">
        <v>4.0208802238970627</v>
      </c>
      <c r="W296" s="99">
        <v>4.9949318439482981</v>
      </c>
      <c r="DA296" s="63" t="s">
        <v>2933</v>
      </c>
    </row>
    <row r="297" spans="1:105" ht="12" customHeight="1" x14ac:dyDescent="0.25">
      <c r="A297" s="109" t="s">
        <v>120</v>
      </c>
      <c r="B297" s="110">
        <v>2.9437848607315256</v>
      </c>
      <c r="C297" s="110">
        <v>3.3660120137874117</v>
      </c>
      <c r="D297" s="110">
        <v>3.513666569628243</v>
      </c>
      <c r="E297" s="110">
        <v>3.4707478991857577</v>
      </c>
      <c r="F297" s="110">
        <v>3.6774051802686682</v>
      </c>
      <c r="G297" s="110">
        <v>2.97017845821073</v>
      </c>
      <c r="H297" s="110">
        <v>3.4442851107442065</v>
      </c>
      <c r="I297" s="110">
        <v>2.998052219868403</v>
      </c>
      <c r="J297" s="110">
        <v>3.2392897420253366</v>
      </c>
      <c r="K297" s="110">
        <v>4.0874485537193666</v>
      </c>
      <c r="L297" s="110">
        <v>4.1123817281960937</v>
      </c>
      <c r="M297" s="110">
        <v>4.0516866436406493</v>
      </c>
      <c r="N297" s="110">
        <v>4.171220824290014</v>
      </c>
      <c r="O297" s="110">
        <v>4.0567266695752364</v>
      </c>
      <c r="P297" s="110">
        <v>4.2292978648464254</v>
      </c>
      <c r="Q297" s="110">
        <v>4.0949456380938507</v>
      </c>
      <c r="R297" s="110">
        <v>4.1885268445189165</v>
      </c>
      <c r="S297" s="110">
        <v>4.1942537234045689</v>
      </c>
      <c r="T297" s="110">
        <v>4.1424414006559873</v>
      </c>
      <c r="U297" s="110">
        <v>4.2515694031247637</v>
      </c>
      <c r="V297" s="110">
        <v>4.1886928382117867</v>
      </c>
      <c r="W297" s="110">
        <v>4.6953995928991716</v>
      </c>
      <c r="DA297" s="60" t="s">
        <v>2934</v>
      </c>
    </row>
    <row r="299" spans="1:105" ht="12" customHeight="1" x14ac:dyDescent="0.25">
      <c r="A299" s="116" t="s">
        <v>167</v>
      </c>
      <c r="B299" s="118">
        <f t="shared" ref="B299:Q299" si="131">B300+B303+B305+B315</f>
        <v>59.536117972230713</v>
      </c>
      <c r="C299" s="118">
        <f t="shared" si="131"/>
        <v>60.686496404924561</v>
      </c>
      <c r="D299" s="118">
        <f t="shared" si="131"/>
        <v>55.893539854665867</v>
      </c>
      <c r="E299" s="118">
        <f t="shared" si="131"/>
        <v>54.114352749571253</v>
      </c>
      <c r="F299" s="118">
        <f t="shared" si="131"/>
        <v>59.676540074441611</v>
      </c>
      <c r="G299" s="118">
        <f t="shared" si="131"/>
        <v>51.595542346200688</v>
      </c>
      <c r="H299" s="118">
        <f t="shared" si="131"/>
        <v>55.267003701515875</v>
      </c>
      <c r="I299" s="118">
        <f t="shared" si="131"/>
        <v>53.906903033698299</v>
      </c>
      <c r="J299" s="118">
        <f t="shared" si="131"/>
        <v>60.877667927754977</v>
      </c>
      <c r="K299" s="118">
        <f t="shared" si="131"/>
        <v>52.782896155977902</v>
      </c>
      <c r="L299" s="118">
        <f t="shared" si="131"/>
        <v>66.43829621971247</v>
      </c>
      <c r="M299" s="118">
        <f t="shared" si="131"/>
        <v>52.203186991075043</v>
      </c>
      <c r="N299" s="118">
        <f t="shared" si="131"/>
        <v>60.341977687115843</v>
      </c>
      <c r="O299" s="118">
        <f t="shared" si="131"/>
        <v>53.459082706896055</v>
      </c>
      <c r="P299" s="118">
        <f t="shared" si="131"/>
        <v>51.042073144393143</v>
      </c>
      <c r="Q299" s="118">
        <f t="shared" si="131"/>
        <v>49.803485433505422</v>
      </c>
      <c r="R299" s="118">
        <f t="shared" ref="R299:V299" si="132">R300+R303+R305+R315</f>
        <v>52.311188764749254</v>
      </c>
      <c r="S299" s="118">
        <f t="shared" si="132"/>
        <v>57.693774923157413</v>
      </c>
      <c r="T299" s="118">
        <f t="shared" si="132"/>
        <v>52.00822280783445</v>
      </c>
      <c r="U299" s="118">
        <f t="shared" si="132"/>
        <v>60.472253508839337</v>
      </c>
      <c r="V299" s="118">
        <f t="shared" si="132"/>
        <v>54.664006679352717</v>
      </c>
      <c r="W299" s="118">
        <f t="shared" ref="W299" si="133">W300+W303+W305+W315</f>
        <v>57.260953254911136</v>
      </c>
      <c r="DA299" s="129" t="s">
        <v>3083</v>
      </c>
    </row>
    <row r="300" spans="1:105" ht="12" customHeight="1" x14ac:dyDescent="0.25">
      <c r="A300" s="121" t="s">
        <v>57</v>
      </c>
      <c r="B300" s="123">
        <f t="shared" ref="B300:Q300" si="134">SUM(B301:B302)</f>
        <v>57.97445484116141</v>
      </c>
      <c r="C300" s="123">
        <f t="shared" si="134"/>
        <v>59.020904227557281</v>
      </c>
      <c r="D300" s="123">
        <f t="shared" si="134"/>
        <v>54.038804708004484</v>
      </c>
      <c r="E300" s="123">
        <f t="shared" si="134"/>
        <v>52.186969236040113</v>
      </c>
      <c r="F300" s="123">
        <f t="shared" si="134"/>
        <v>57.327871318682298</v>
      </c>
      <c r="G300" s="123">
        <f t="shared" si="134"/>
        <v>49.540982197671937</v>
      </c>
      <c r="H300" s="123">
        <f t="shared" si="134"/>
        <v>52.756331602941117</v>
      </c>
      <c r="I300" s="123">
        <f t="shared" si="134"/>
        <v>51.173348172145872</v>
      </c>
      <c r="J300" s="123">
        <f t="shared" si="134"/>
        <v>57.593824158495856</v>
      </c>
      <c r="K300" s="123">
        <f t="shared" si="134"/>
        <v>49.536508454169322</v>
      </c>
      <c r="L300" s="123">
        <f t="shared" si="134"/>
        <v>62.395807422731309</v>
      </c>
      <c r="M300" s="123">
        <f t="shared" si="134"/>
        <v>48.568407622158013</v>
      </c>
      <c r="N300" s="123">
        <f t="shared" si="134"/>
        <v>57.749328282245962</v>
      </c>
      <c r="O300" s="123">
        <f t="shared" si="134"/>
        <v>50.13843705262483</v>
      </c>
      <c r="P300" s="123">
        <f t="shared" si="134"/>
        <v>46.948543916247985</v>
      </c>
      <c r="Q300" s="123">
        <f t="shared" si="134"/>
        <v>45.971547864907201</v>
      </c>
      <c r="R300" s="123">
        <f t="shared" ref="R300:V300" si="135">SUM(R301:R302)</f>
        <v>49.699741678127431</v>
      </c>
      <c r="S300" s="123">
        <f t="shared" si="135"/>
        <v>55.024814748170598</v>
      </c>
      <c r="T300" s="123">
        <f t="shared" si="135"/>
        <v>49.891995228546499</v>
      </c>
      <c r="U300" s="123">
        <f t="shared" si="135"/>
        <v>57.846776051152048</v>
      </c>
      <c r="V300" s="123">
        <f t="shared" si="135"/>
        <v>51.188098272413697</v>
      </c>
      <c r="W300" s="123">
        <f t="shared" ref="W300" si="136">SUM(W301:W302)</f>
        <v>54.246524979622762</v>
      </c>
      <c r="DA300" s="130" t="s">
        <v>3084</v>
      </c>
    </row>
    <row r="301" spans="1:105" ht="12" customHeight="1" x14ac:dyDescent="0.25">
      <c r="A301" s="97" t="s">
        <v>51</v>
      </c>
      <c r="B301" s="99">
        <v>57.97445484116141</v>
      </c>
      <c r="C301" s="99">
        <v>59.020904227557281</v>
      </c>
      <c r="D301" s="99">
        <v>54.038804708004484</v>
      </c>
      <c r="E301" s="99">
        <v>52.186969236040113</v>
      </c>
      <c r="F301" s="99">
        <v>57.327871318682298</v>
      </c>
      <c r="G301" s="99">
        <v>49.540982197671937</v>
      </c>
      <c r="H301" s="99">
        <v>52.756331602941117</v>
      </c>
      <c r="I301" s="99">
        <v>51.173348172145872</v>
      </c>
      <c r="J301" s="99">
        <v>57.593824158495856</v>
      </c>
      <c r="K301" s="99">
        <v>49.536508454169322</v>
      </c>
      <c r="L301" s="99">
        <v>62.395807422731309</v>
      </c>
      <c r="M301" s="99">
        <v>48.568407622158013</v>
      </c>
      <c r="N301" s="99">
        <v>57.749328282245962</v>
      </c>
      <c r="O301" s="99">
        <v>50.13843705262483</v>
      </c>
      <c r="P301" s="99">
        <v>46.948543916247985</v>
      </c>
      <c r="Q301" s="99">
        <v>45.971547864907201</v>
      </c>
      <c r="R301" s="99">
        <v>49.699741678127431</v>
      </c>
      <c r="S301" s="99">
        <v>55.024814748170598</v>
      </c>
      <c r="T301" s="99">
        <v>49.891995228546499</v>
      </c>
      <c r="U301" s="99">
        <v>57.846776051152048</v>
      </c>
      <c r="V301" s="99">
        <v>51.188098272413697</v>
      </c>
      <c r="W301" s="99">
        <v>54.246524979622762</v>
      </c>
      <c r="DA301" s="63" t="s">
        <v>3085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DA302" s="63" t="s">
        <v>3086</v>
      </c>
    </row>
    <row r="303" spans="1:105" ht="12" customHeight="1" x14ac:dyDescent="0.25">
      <c r="A303" s="121" t="s">
        <v>92</v>
      </c>
      <c r="B303" s="123">
        <f t="shared" ref="B303:W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DA303" s="130" t="s">
        <v>3087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DA304" s="63" t="s">
        <v>3088</v>
      </c>
    </row>
    <row r="305" spans="1:105" ht="12" customHeight="1" x14ac:dyDescent="0.25">
      <c r="A305" s="121" t="s">
        <v>55</v>
      </c>
      <c r="B305" s="123">
        <v>1.4754691482399782</v>
      </c>
      <c r="C305" s="123">
        <v>1.5697383163626166</v>
      </c>
      <c r="D305" s="123">
        <v>1.7559122373471119</v>
      </c>
      <c r="E305" s="123">
        <v>1.8337025845896053</v>
      </c>
      <c r="F305" s="123">
        <v>2.2377035163223717</v>
      </c>
      <c r="G305" s="123">
        <v>1.9773379609942803</v>
      </c>
      <c r="H305" s="123">
        <v>2.4144918061934408</v>
      </c>
      <c r="I305" s="123">
        <v>2.6504880062550793</v>
      </c>
      <c r="J305" s="123">
        <v>3.1864025000264409</v>
      </c>
      <c r="K305" s="123">
        <v>3.140972538653088</v>
      </c>
      <c r="L305" s="123">
        <v>3.9234942867495262</v>
      </c>
      <c r="M305" s="123">
        <v>3.4973940821286393</v>
      </c>
      <c r="N305" s="123">
        <v>2.4558132702140005</v>
      </c>
      <c r="O305" s="123">
        <v>3.2079912880497545</v>
      </c>
      <c r="P305" s="123">
        <v>4.0220934603681133</v>
      </c>
      <c r="Q305" s="123">
        <v>3.7162891981782233</v>
      </c>
      <c r="R305" s="123">
        <v>2.474954337091408</v>
      </c>
      <c r="S305" s="123">
        <v>2.5123461426800193</v>
      </c>
      <c r="T305" s="123">
        <v>1.9651567503003677</v>
      </c>
      <c r="U305" s="123">
        <v>2.4707825640690255</v>
      </c>
      <c r="V305" s="123">
        <v>3.2765420550029374</v>
      </c>
      <c r="W305" s="123">
        <v>2.7972865196123045</v>
      </c>
      <c r="DA305" s="130" t="s">
        <v>3089</v>
      </c>
    </row>
    <row r="306" spans="1:105" ht="12" customHeight="1" x14ac:dyDescent="0.25">
      <c r="A306" s="97" t="s">
        <v>143</v>
      </c>
      <c r="B306" s="99">
        <v>10.44190256845642</v>
      </c>
      <c r="C306" s="99">
        <v>10.842152918745327</v>
      </c>
      <c r="D306" s="99">
        <v>11.112597858063092</v>
      </c>
      <c r="E306" s="99">
        <v>10.691601487271303</v>
      </c>
      <c r="F306" s="99">
        <v>11.990787020824611</v>
      </c>
      <c r="G306" s="99">
        <v>9.28779531843767</v>
      </c>
      <c r="H306" s="99">
        <v>10.451151054994574</v>
      </c>
      <c r="I306" s="99">
        <v>10.372934633123874</v>
      </c>
      <c r="J306" s="99">
        <v>11.340828915637633</v>
      </c>
      <c r="K306" s="99">
        <v>10.380639672200106</v>
      </c>
      <c r="L306" s="99">
        <v>12.492652140014995</v>
      </c>
      <c r="M306" s="99">
        <v>11.119751981949586</v>
      </c>
      <c r="N306" s="99">
        <v>8.4992838863544158</v>
      </c>
      <c r="O306" s="99">
        <v>10.364921917806274</v>
      </c>
      <c r="P306" s="99">
        <v>12.246813346120762</v>
      </c>
      <c r="Q306" s="99">
        <v>10.976963395625377</v>
      </c>
      <c r="R306" s="99">
        <v>8.4786400514952494</v>
      </c>
      <c r="S306" s="99">
        <v>9.856230330586671</v>
      </c>
      <c r="T306" s="99">
        <v>8.2191415359283564</v>
      </c>
      <c r="U306" s="99">
        <v>9.7612629774182125</v>
      </c>
      <c r="V306" s="99">
        <v>10.549652971293762</v>
      </c>
      <c r="W306" s="99">
        <v>8.3816159242366854</v>
      </c>
      <c r="DA306" s="63" t="s">
        <v>3090</v>
      </c>
    </row>
    <row r="307" spans="1:105" ht="12" customHeight="1" x14ac:dyDescent="0.25">
      <c r="A307" s="97" t="s">
        <v>124</v>
      </c>
      <c r="B307" s="99">
        <v>8.0235357910608016</v>
      </c>
      <c r="C307" s="99">
        <v>7.1060669734261239</v>
      </c>
      <c r="D307" s="99">
        <v>7.6922453319001596</v>
      </c>
      <c r="E307" s="99">
        <v>7.0426640515923387</v>
      </c>
      <c r="F307" s="99">
        <v>6.9901200331726727</v>
      </c>
      <c r="G307" s="99">
        <v>7.9582944845238979</v>
      </c>
      <c r="H307" s="99">
        <v>7.3194188996962817</v>
      </c>
      <c r="I307" s="99">
        <v>7.7457426336003055</v>
      </c>
      <c r="J307" s="99">
        <v>8.4842623757996254</v>
      </c>
      <c r="K307" s="99">
        <v>6.8246184103813654</v>
      </c>
      <c r="L307" s="99">
        <v>7.4913214613719701</v>
      </c>
      <c r="M307" s="99">
        <v>8.1099175810336437</v>
      </c>
      <c r="N307" s="99">
        <v>8.0553830479726507</v>
      </c>
      <c r="O307" s="99">
        <v>7.3273148296506756</v>
      </c>
      <c r="P307" s="99">
        <v>7.8759864021055499</v>
      </c>
      <c r="Q307" s="99">
        <v>8.1462646006031019</v>
      </c>
      <c r="R307" s="99">
        <v>7.067487676557568</v>
      </c>
      <c r="S307" s="99">
        <v>7.3545699900263957</v>
      </c>
      <c r="T307" s="99">
        <v>6.8325771241691253</v>
      </c>
      <c r="U307" s="99">
        <v>6.6926065056813524</v>
      </c>
      <c r="V307" s="99">
        <v>6.1152356685776503</v>
      </c>
      <c r="W307" s="99">
        <v>7.405268665255754</v>
      </c>
      <c r="DA307" s="63" t="s">
        <v>3091</v>
      </c>
    </row>
    <row r="308" spans="1:105" ht="12" customHeight="1" x14ac:dyDescent="0.25">
      <c r="A308" s="97" t="s">
        <v>123</v>
      </c>
      <c r="B308" s="99">
        <v>3.0067971603052293</v>
      </c>
      <c r="C308" s="99">
        <v>2.652195429100733</v>
      </c>
      <c r="D308" s="99">
        <v>2.8755621483481186</v>
      </c>
      <c r="E308" s="99">
        <v>2.6114845258852131</v>
      </c>
      <c r="F308" s="99">
        <v>2.575563719243863</v>
      </c>
      <c r="G308" s="99">
        <v>2.9312682136038988</v>
      </c>
      <c r="H308" s="99">
        <v>2.2436274293962786</v>
      </c>
      <c r="I308" s="99">
        <v>2.5184343271329421</v>
      </c>
      <c r="J308" s="99">
        <v>3.0104790327183482</v>
      </c>
      <c r="K308" s="99">
        <v>2.4597944567153074</v>
      </c>
      <c r="L308" s="99">
        <v>2.3745508408797797</v>
      </c>
      <c r="M308" s="99">
        <v>2.8328204213301573</v>
      </c>
      <c r="N308" s="99">
        <v>2.7744699970372428</v>
      </c>
      <c r="O308" s="99">
        <v>2.1605493753251963</v>
      </c>
      <c r="P308" s="99">
        <v>2.3821097381411098</v>
      </c>
      <c r="Q308" s="99">
        <v>1.9455533263758849</v>
      </c>
      <c r="R308" s="99">
        <v>1.5308893842854501</v>
      </c>
      <c r="S308" s="99">
        <v>1.889349657488431</v>
      </c>
      <c r="T308" s="99">
        <v>2.0588237687137361</v>
      </c>
      <c r="U308" s="99">
        <v>0</v>
      </c>
      <c r="V308" s="99">
        <v>0</v>
      </c>
      <c r="W308" s="99">
        <v>0</v>
      </c>
      <c r="DA308" s="63" t="s">
        <v>3092</v>
      </c>
    </row>
    <row r="309" spans="1:105" ht="12" customHeight="1" x14ac:dyDescent="0.25">
      <c r="A309" s="100" t="s">
        <v>50</v>
      </c>
      <c r="B309" s="102">
        <v>3.0067971603052293</v>
      </c>
      <c r="C309" s="102">
        <v>2.652195429100733</v>
      </c>
      <c r="D309" s="102">
        <v>2.8755621483481186</v>
      </c>
      <c r="E309" s="102">
        <v>2.6114845258852131</v>
      </c>
      <c r="F309" s="102">
        <v>2.575563719243863</v>
      </c>
      <c r="G309" s="102">
        <v>2.9312682136038988</v>
      </c>
      <c r="H309" s="102">
        <v>2.2436274293962786</v>
      </c>
      <c r="I309" s="102">
        <v>2.5184343271329421</v>
      </c>
      <c r="J309" s="102">
        <v>3.0104790327183482</v>
      </c>
      <c r="K309" s="102">
        <v>2.4597944567153074</v>
      </c>
      <c r="L309" s="102">
        <v>2.3745508408797797</v>
      </c>
      <c r="M309" s="102">
        <v>2.8328204213301573</v>
      </c>
      <c r="N309" s="102">
        <v>2.7744699970372428</v>
      </c>
      <c r="O309" s="102">
        <v>2.1605493753251963</v>
      </c>
      <c r="P309" s="102">
        <v>2.3821097381411098</v>
      </c>
      <c r="Q309" s="102">
        <v>1.9455533263758849</v>
      </c>
      <c r="R309" s="102">
        <v>1.5308893842854501</v>
      </c>
      <c r="S309" s="102">
        <v>1.889349657488431</v>
      </c>
      <c r="T309" s="102">
        <v>2.0588237687137361</v>
      </c>
      <c r="U309" s="102">
        <v>0</v>
      </c>
      <c r="V309" s="102">
        <v>0</v>
      </c>
      <c r="W309" s="102">
        <v>0</v>
      </c>
      <c r="DA309" s="131" t="s">
        <v>3093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DA310" s="132" t="s">
        <v>3094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DA311" s="131" t="s">
        <v>3095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DA312" s="132" t="s">
        <v>3096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DA313" s="63" t="s">
        <v>3097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DA314" s="63" t="s">
        <v>3098</v>
      </c>
    </row>
    <row r="315" spans="1:105" ht="12" customHeight="1" x14ac:dyDescent="0.25">
      <c r="A315" s="121" t="s">
        <v>54</v>
      </c>
      <c r="B315" s="123">
        <v>8.6193982829321433E-2</v>
      </c>
      <c r="C315" s="123">
        <v>9.5853861004663962E-2</v>
      </c>
      <c r="D315" s="123">
        <v>9.8822909314272969E-2</v>
      </c>
      <c r="E315" s="123">
        <v>9.3680928941536054E-2</v>
      </c>
      <c r="F315" s="123">
        <v>0.11096523943694064</v>
      </c>
      <c r="G315" s="123">
        <v>7.7222187534467385E-2</v>
      </c>
      <c r="H315" s="123">
        <v>9.6180292381320392E-2</v>
      </c>
      <c r="I315" s="123">
        <v>8.3066855297347642E-2</v>
      </c>
      <c r="J315" s="123">
        <v>9.7441269232681899E-2</v>
      </c>
      <c r="K315" s="123">
        <v>0.10541516315549061</v>
      </c>
      <c r="L315" s="123">
        <v>0.11899451023163521</v>
      </c>
      <c r="M315" s="123">
        <v>0.13738528678839151</v>
      </c>
      <c r="N315" s="123">
        <v>0.13683613465588174</v>
      </c>
      <c r="O315" s="123">
        <v>0.11265436622146795</v>
      </c>
      <c r="P315" s="123">
        <v>7.1435767777044065E-2</v>
      </c>
      <c r="Q315" s="123">
        <v>0.1156483704200001</v>
      </c>
      <c r="R315" s="123">
        <v>0.13649274953040866</v>
      </c>
      <c r="S315" s="123">
        <v>0.15661403230679613</v>
      </c>
      <c r="T315" s="123">
        <v>0.15107082898758631</v>
      </c>
      <c r="U315" s="123">
        <v>0.15469489361825992</v>
      </c>
      <c r="V315" s="123">
        <v>0.19936635193608263</v>
      </c>
      <c r="W315" s="123">
        <v>0.21714175567606661</v>
      </c>
      <c r="DA315" s="130" t="s">
        <v>3099</v>
      </c>
    </row>
    <row r="316" spans="1:105" ht="12" customHeight="1" x14ac:dyDescent="0.25">
      <c r="A316" s="97" t="s">
        <v>51</v>
      </c>
      <c r="B316" s="99">
        <v>1.861355253349338</v>
      </c>
      <c r="C316" s="99">
        <v>2.064465855289269</v>
      </c>
      <c r="D316" s="99">
        <v>2.1186175346164036</v>
      </c>
      <c r="E316" s="99">
        <v>1.9997028617071115</v>
      </c>
      <c r="F316" s="99">
        <v>2.3730865967482959</v>
      </c>
      <c r="G316" s="99">
        <v>1.6209448569119824</v>
      </c>
      <c r="H316" s="99">
        <v>2.0429985652430314</v>
      </c>
      <c r="I316" s="99">
        <v>1.7720805337966112</v>
      </c>
      <c r="J316" s="99">
        <v>2.0961633910569555</v>
      </c>
      <c r="K316" s="99">
        <v>2.1896664093436846</v>
      </c>
      <c r="L316" s="99">
        <v>2.3963929726365318</v>
      </c>
      <c r="M316" s="99">
        <v>2.5862949450688024</v>
      </c>
      <c r="N316" s="99">
        <v>2.7380810636528237</v>
      </c>
      <c r="O316" s="99">
        <v>2.4039714072063996</v>
      </c>
      <c r="P316" s="99">
        <v>1.7191148161971743</v>
      </c>
      <c r="Q316" s="99">
        <v>2.4481334378235986</v>
      </c>
      <c r="R316" s="99">
        <v>2.5379977072246742</v>
      </c>
      <c r="S316" s="99">
        <v>2.6588006497325578</v>
      </c>
      <c r="T316" s="99">
        <v>2.4733597694777476</v>
      </c>
      <c r="U316" s="99">
        <v>2.4482956396075433</v>
      </c>
      <c r="V316" s="99">
        <v>2.6674368289036283</v>
      </c>
      <c r="W316" s="99">
        <v>2.4940156889859515</v>
      </c>
      <c r="DA316" s="63" t="s">
        <v>3100</v>
      </c>
    </row>
    <row r="317" spans="1:105" ht="12" customHeight="1" x14ac:dyDescent="0.25">
      <c r="A317" s="97" t="s">
        <v>50</v>
      </c>
      <c r="B317" s="99">
        <v>1.1066756286590194</v>
      </c>
      <c r="C317" s="99">
        <v>1.2664188116631314</v>
      </c>
      <c r="D317" s="99">
        <v>1.3301966552103923</v>
      </c>
      <c r="E317" s="99">
        <v>1.259878036801346</v>
      </c>
      <c r="F317" s="99">
        <v>1.3607085086888326</v>
      </c>
      <c r="G317" s="99">
        <v>1.1309729203297409</v>
      </c>
      <c r="H317" s="99">
        <v>1.2824388618635751</v>
      </c>
      <c r="I317" s="99">
        <v>1.1128579450419727</v>
      </c>
      <c r="J317" s="99">
        <v>1.1872786726949371</v>
      </c>
      <c r="K317" s="99">
        <v>1.5380582014976782</v>
      </c>
      <c r="L317" s="99">
        <v>1.6444381146764584</v>
      </c>
      <c r="M317" s="99">
        <v>1.5175575129852266</v>
      </c>
      <c r="N317" s="99">
        <v>1.2896611926730515</v>
      </c>
      <c r="O317" s="99">
        <v>1.2824204147183003</v>
      </c>
      <c r="P317" s="99">
        <v>1.4329286980608451</v>
      </c>
      <c r="Q317" s="99">
        <v>1.5929171164547993</v>
      </c>
      <c r="R317" s="99">
        <v>1.6781977320615713</v>
      </c>
      <c r="S317" s="99">
        <v>1.60872561831119</v>
      </c>
      <c r="T317" s="99">
        <v>1.4891486878326223</v>
      </c>
      <c r="U317" s="99">
        <v>1.5244448161320114</v>
      </c>
      <c r="V317" s="99">
        <v>1.4716436405417075</v>
      </c>
      <c r="W317" s="99">
        <v>1.8229738727817635</v>
      </c>
      <c r="DA317" s="63" t="s">
        <v>3101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DA318" s="60" t="s">
        <v>3102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0</v>
      </c>
      <c r="D322" s="117">
        <f t="shared" si="138"/>
        <v>0</v>
      </c>
      <c r="E322" s="117">
        <f t="shared" si="138"/>
        <v>0</v>
      </c>
      <c r="F322" s="117">
        <f t="shared" si="138"/>
        <v>0</v>
      </c>
      <c r="G322" s="117">
        <f t="shared" si="138"/>
        <v>0</v>
      </c>
      <c r="H322" s="117">
        <f t="shared" si="138"/>
        <v>0</v>
      </c>
      <c r="I322" s="117">
        <f t="shared" si="138"/>
        <v>0</v>
      </c>
      <c r="J322" s="117">
        <f t="shared" si="138"/>
        <v>0</v>
      </c>
      <c r="K322" s="117">
        <f t="shared" si="138"/>
        <v>0</v>
      </c>
      <c r="L322" s="117">
        <f t="shared" si="138"/>
        <v>2.1144328371294674</v>
      </c>
      <c r="M322" s="117">
        <f t="shared" si="138"/>
        <v>1.9397697482906002</v>
      </c>
      <c r="N322" s="117">
        <f t="shared" si="138"/>
        <v>3.5148445543101272</v>
      </c>
      <c r="O322" s="117">
        <f t="shared" si="138"/>
        <v>2.4745423630537</v>
      </c>
      <c r="P322" s="117">
        <f t="shared" si="138"/>
        <v>0</v>
      </c>
      <c r="Q322" s="117">
        <f t="shared" si="138"/>
        <v>0</v>
      </c>
      <c r="R322" s="117">
        <f t="shared" ref="R322:V322" si="139">R323+R326+R328+R338</f>
        <v>0</v>
      </c>
      <c r="S322" s="117">
        <f t="shared" si="139"/>
        <v>0</v>
      </c>
      <c r="T322" s="117">
        <f t="shared" si="139"/>
        <v>0</v>
      </c>
      <c r="U322" s="117">
        <f t="shared" si="139"/>
        <v>0</v>
      </c>
      <c r="V322" s="117">
        <f t="shared" si="139"/>
        <v>0</v>
      </c>
      <c r="W322" s="117">
        <f t="shared" ref="W322" si="140">W323+W326+W328+W338</f>
        <v>0</v>
      </c>
      <c r="DA322" s="129" t="s">
        <v>3251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0</v>
      </c>
      <c r="D323" s="122">
        <f t="shared" si="141"/>
        <v>0</v>
      </c>
      <c r="E323" s="122">
        <f t="shared" si="141"/>
        <v>0</v>
      </c>
      <c r="F323" s="122">
        <f t="shared" si="141"/>
        <v>0</v>
      </c>
      <c r="G323" s="122">
        <f t="shared" si="141"/>
        <v>0</v>
      </c>
      <c r="H323" s="122">
        <f t="shared" si="141"/>
        <v>0</v>
      </c>
      <c r="I323" s="122">
        <f t="shared" si="141"/>
        <v>0</v>
      </c>
      <c r="J323" s="122">
        <f t="shared" si="141"/>
        <v>0</v>
      </c>
      <c r="K323" s="122">
        <f t="shared" si="141"/>
        <v>0</v>
      </c>
      <c r="L323" s="122">
        <f t="shared" si="141"/>
        <v>1.7226596434208181</v>
      </c>
      <c r="M323" s="122">
        <f t="shared" si="141"/>
        <v>1.4894508613978117</v>
      </c>
      <c r="N323" s="122">
        <f t="shared" si="141"/>
        <v>2.806684667379709</v>
      </c>
      <c r="O323" s="122">
        <f t="shared" si="141"/>
        <v>1.9731980356230596</v>
      </c>
      <c r="P323" s="122">
        <f t="shared" si="141"/>
        <v>0</v>
      </c>
      <c r="Q323" s="122">
        <f t="shared" si="141"/>
        <v>0</v>
      </c>
      <c r="R323" s="122">
        <f t="shared" ref="R323:V323" si="142">SUM(R324:R325)</f>
        <v>0</v>
      </c>
      <c r="S323" s="122">
        <f t="shared" si="142"/>
        <v>0</v>
      </c>
      <c r="T323" s="122">
        <f t="shared" si="142"/>
        <v>0</v>
      </c>
      <c r="U323" s="122">
        <f t="shared" si="142"/>
        <v>0</v>
      </c>
      <c r="V323" s="122">
        <f t="shared" si="142"/>
        <v>0</v>
      </c>
      <c r="W323" s="122">
        <f t="shared" ref="W323" si="143">SUM(W324:W325)</f>
        <v>0</v>
      </c>
      <c r="DA323" s="130" t="s">
        <v>3252</v>
      </c>
    </row>
    <row r="324" spans="1:105" ht="12" customHeight="1" x14ac:dyDescent="0.25">
      <c r="A324" s="97" t="s">
        <v>51</v>
      </c>
      <c r="B324" s="98"/>
      <c r="C324" s="98">
        <v>0</v>
      </c>
      <c r="D324" s="98">
        <v>0</v>
      </c>
      <c r="E324" s="98">
        <v>0</v>
      </c>
      <c r="F324" s="98">
        <v>0</v>
      </c>
      <c r="G324" s="98">
        <v>0</v>
      </c>
      <c r="H324" s="98">
        <v>0</v>
      </c>
      <c r="I324" s="98">
        <v>0</v>
      </c>
      <c r="J324" s="98">
        <v>0</v>
      </c>
      <c r="K324" s="98">
        <v>0</v>
      </c>
      <c r="L324" s="98">
        <v>1.7121263587198849</v>
      </c>
      <c r="M324" s="98">
        <v>1.48034931877094</v>
      </c>
      <c r="N324" s="98">
        <v>2.7895386763364236</v>
      </c>
      <c r="O324" s="98">
        <v>1.9611546334880117</v>
      </c>
      <c r="P324" s="98">
        <v>0</v>
      </c>
      <c r="Q324" s="98">
        <v>0</v>
      </c>
      <c r="R324" s="98">
        <v>0</v>
      </c>
      <c r="S324" s="98">
        <v>0</v>
      </c>
      <c r="T324" s="98">
        <v>0</v>
      </c>
      <c r="U324" s="98">
        <v>0</v>
      </c>
      <c r="V324" s="98">
        <v>0</v>
      </c>
      <c r="W324" s="98">
        <v>0</v>
      </c>
      <c r="DA324" s="63" t="s">
        <v>3253</v>
      </c>
    </row>
    <row r="325" spans="1:105" ht="12" customHeight="1" x14ac:dyDescent="0.25">
      <c r="A325" s="97" t="s">
        <v>53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1.0533284700933178E-2</v>
      </c>
      <c r="M325" s="98">
        <v>9.1015426268716195E-3</v>
      </c>
      <c r="N325" s="98">
        <v>1.7145991043285333E-2</v>
      </c>
      <c r="O325" s="98">
        <v>1.2043402135048039E-2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3254</v>
      </c>
    </row>
    <row r="326" spans="1:105" ht="12" customHeight="1" x14ac:dyDescent="0.25">
      <c r="A326" s="121" t="s">
        <v>92</v>
      </c>
      <c r="B326" s="122"/>
      <c r="C326" s="122">
        <f t="shared" ref="C326:W326" si="144">C327</f>
        <v>0</v>
      </c>
      <c r="D326" s="122">
        <f t="shared" si="144"/>
        <v>0</v>
      </c>
      <c r="E326" s="122">
        <f t="shared" si="144"/>
        <v>0</v>
      </c>
      <c r="F326" s="122">
        <f t="shared" si="144"/>
        <v>0</v>
      </c>
      <c r="G326" s="122">
        <f t="shared" si="144"/>
        <v>0</v>
      </c>
      <c r="H326" s="122">
        <f t="shared" si="144"/>
        <v>0</v>
      </c>
      <c r="I326" s="122">
        <f t="shared" si="144"/>
        <v>0</v>
      </c>
      <c r="J326" s="122">
        <f t="shared" si="144"/>
        <v>0</v>
      </c>
      <c r="K326" s="122">
        <f t="shared" si="144"/>
        <v>0</v>
      </c>
      <c r="L326" s="122">
        <f t="shared" si="144"/>
        <v>1.8765983422637276E-4</v>
      </c>
      <c r="M326" s="122">
        <f t="shared" si="144"/>
        <v>1.9025567495145496E-4</v>
      </c>
      <c r="N326" s="122">
        <f t="shared" si="144"/>
        <v>1.9983450045506275E-4</v>
      </c>
      <c r="O326" s="122">
        <f t="shared" si="144"/>
        <v>2.8142624798941181E-4</v>
      </c>
      <c r="P326" s="122">
        <f t="shared" si="144"/>
        <v>0</v>
      </c>
      <c r="Q326" s="122">
        <f t="shared" si="144"/>
        <v>0</v>
      </c>
      <c r="R326" s="122">
        <f t="shared" si="144"/>
        <v>0</v>
      </c>
      <c r="S326" s="122">
        <f t="shared" si="144"/>
        <v>0</v>
      </c>
      <c r="T326" s="122">
        <f t="shared" si="144"/>
        <v>0</v>
      </c>
      <c r="U326" s="122">
        <f t="shared" si="144"/>
        <v>0</v>
      </c>
      <c r="V326" s="122">
        <f t="shared" si="144"/>
        <v>0</v>
      </c>
      <c r="W326" s="122">
        <f t="shared" si="144"/>
        <v>0</v>
      </c>
      <c r="DA326" s="130" t="s">
        <v>3255</v>
      </c>
    </row>
    <row r="327" spans="1:105" ht="12" customHeight="1" x14ac:dyDescent="0.25">
      <c r="A327" s="97" t="s">
        <v>53</v>
      </c>
      <c r="B327" s="98"/>
      <c r="C327" s="98">
        <v>0</v>
      </c>
      <c r="D327" s="98">
        <v>0</v>
      </c>
      <c r="E327" s="98">
        <v>0</v>
      </c>
      <c r="F327" s="98">
        <v>0</v>
      </c>
      <c r="G327" s="98">
        <v>0</v>
      </c>
      <c r="H327" s="98">
        <v>0</v>
      </c>
      <c r="I327" s="98">
        <v>0</v>
      </c>
      <c r="J327" s="98">
        <v>0</v>
      </c>
      <c r="K327" s="98">
        <v>0</v>
      </c>
      <c r="L327" s="98">
        <v>1.8765983422637276E-4</v>
      </c>
      <c r="M327" s="98">
        <v>1.9025567495145496E-4</v>
      </c>
      <c r="N327" s="98">
        <v>1.9983450045506275E-4</v>
      </c>
      <c r="O327" s="98">
        <v>2.8142624798941181E-4</v>
      </c>
      <c r="P327" s="98">
        <v>0</v>
      </c>
      <c r="Q327" s="98">
        <v>0</v>
      </c>
      <c r="R327" s="98">
        <v>0</v>
      </c>
      <c r="S327" s="98">
        <v>0</v>
      </c>
      <c r="T327" s="98">
        <v>0</v>
      </c>
      <c r="U327" s="98">
        <v>0</v>
      </c>
      <c r="V327" s="98">
        <v>0</v>
      </c>
      <c r="W327" s="98">
        <v>0</v>
      </c>
      <c r="DA327" s="63" t="s">
        <v>3256</v>
      </c>
    </row>
    <row r="328" spans="1:105" ht="12" customHeight="1" x14ac:dyDescent="0.25">
      <c r="A328" s="121" t="s">
        <v>55</v>
      </c>
      <c r="B328" s="122"/>
      <c r="C328" s="122">
        <v>0</v>
      </c>
      <c r="D328" s="122">
        <v>0</v>
      </c>
      <c r="E328" s="122">
        <v>0</v>
      </c>
      <c r="F328" s="122">
        <v>0</v>
      </c>
      <c r="G328" s="122">
        <v>0</v>
      </c>
      <c r="H328" s="122">
        <v>0</v>
      </c>
      <c r="I328" s="122">
        <v>0</v>
      </c>
      <c r="J328" s="122">
        <v>0</v>
      </c>
      <c r="K328" s="122">
        <v>0</v>
      </c>
      <c r="L328" s="122">
        <v>0.33163911441227217</v>
      </c>
      <c r="M328" s="122">
        <v>0.37829267232170083</v>
      </c>
      <c r="N328" s="122">
        <v>0.59028436276109253</v>
      </c>
      <c r="O328" s="122">
        <v>0.42244271395361316</v>
      </c>
      <c r="P328" s="122">
        <v>0</v>
      </c>
      <c r="Q328" s="122">
        <v>0</v>
      </c>
      <c r="R328" s="122">
        <v>0</v>
      </c>
      <c r="S328" s="122">
        <v>0</v>
      </c>
      <c r="T328" s="122">
        <v>0</v>
      </c>
      <c r="U328" s="122">
        <v>0</v>
      </c>
      <c r="V328" s="122">
        <v>0</v>
      </c>
      <c r="W328" s="122">
        <v>0</v>
      </c>
      <c r="DA328" s="130" t="s">
        <v>3257</v>
      </c>
    </row>
    <row r="329" spans="1:105" ht="12" customHeight="1" x14ac:dyDescent="0.25">
      <c r="A329" s="97" t="s">
        <v>143</v>
      </c>
      <c r="B329" s="98"/>
      <c r="C329" s="98">
        <v>0</v>
      </c>
      <c r="D329" s="98">
        <v>0</v>
      </c>
      <c r="E329" s="98">
        <v>0</v>
      </c>
      <c r="F329" s="98">
        <v>0</v>
      </c>
      <c r="G329" s="98">
        <v>0</v>
      </c>
      <c r="H329" s="98">
        <v>0</v>
      </c>
      <c r="I329" s="98">
        <v>0</v>
      </c>
      <c r="J329" s="98">
        <v>0</v>
      </c>
      <c r="K329" s="98">
        <v>0</v>
      </c>
      <c r="L329" s="98">
        <v>0.14285037315879145</v>
      </c>
      <c r="M329" s="98">
        <v>0.15736169953127396</v>
      </c>
      <c r="N329" s="98">
        <v>9.4731948189652582E-2</v>
      </c>
      <c r="O329" s="98">
        <v>0.12147038767133035</v>
      </c>
      <c r="P329" s="98">
        <v>0</v>
      </c>
      <c r="Q329" s="98">
        <v>0</v>
      </c>
      <c r="R329" s="98">
        <v>0</v>
      </c>
      <c r="S329" s="98">
        <v>0</v>
      </c>
      <c r="T329" s="98">
        <v>0</v>
      </c>
      <c r="U329" s="98">
        <v>0</v>
      </c>
      <c r="V329" s="98">
        <v>0</v>
      </c>
      <c r="W329" s="98">
        <v>0</v>
      </c>
      <c r="DA329" s="63" t="s">
        <v>3258</v>
      </c>
    </row>
    <row r="330" spans="1:105" ht="12" customHeight="1" x14ac:dyDescent="0.25">
      <c r="A330" s="97" t="s">
        <v>124</v>
      </c>
      <c r="B330" s="98"/>
      <c r="C330" s="98">
        <v>0</v>
      </c>
      <c r="D330" s="98">
        <v>0</v>
      </c>
      <c r="E330" s="98">
        <v>0</v>
      </c>
      <c r="F330" s="98">
        <v>0</v>
      </c>
      <c r="G330" s="98">
        <v>0</v>
      </c>
      <c r="H330" s="98">
        <v>0</v>
      </c>
      <c r="I330" s="98">
        <v>0</v>
      </c>
      <c r="J330" s="98">
        <v>0</v>
      </c>
      <c r="K330" s="98">
        <v>0</v>
      </c>
      <c r="L330" s="98">
        <v>2.3880147115042235E-3</v>
      </c>
      <c r="M330" s="98">
        <v>1.1324658675595134E-3</v>
      </c>
      <c r="N330" s="98">
        <v>8.9813609922659299E-3</v>
      </c>
      <c r="O330" s="98">
        <v>5.969152948266462E-3</v>
      </c>
      <c r="P330" s="98">
        <v>0</v>
      </c>
      <c r="Q330" s="98">
        <v>0</v>
      </c>
      <c r="R330" s="98">
        <v>0</v>
      </c>
      <c r="S330" s="98">
        <v>0</v>
      </c>
      <c r="T330" s="98">
        <v>0</v>
      </c>
      <c r="U330" s="98">
        <v>0</v>
      </c>
      <c r="V330" s="98">
        <v>0</v>
      </c>
      <c r="W330" s="98">
        <v>0</v>
      </c>
      <c r="DA330" s="63" t="s">
        <v>3259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0</v>
      </c>
      <c r="J331" s="98">
        <v>0</v>
      </c>
      <c r="K331" s="98">
        <v>0</v>
      </c>
      <c r="L331" s="98">
        <v>0</v>
      </c>
      <c r="M331" s="98">
        <v>0</v>
      </c>
      <c r="N331" s="98">
        <v>0</v>
      </c>
      <c r="O331" s="98">
        <v>0</v>
      </c>
      <c r="P331" s="98">
        <v>0</v>
      </c>
      <c r="Q331" s="98">
        <v>0</v>
      </c>
      <c r="R331" s="98">
        <v>0</v>
      </c>
      <c r="S331" s="98">
        <v>0</v>
      </c>
      <c r="T331" s="98">
        <v>0</v>
      </c>
      <c r="U331" s="98">
        <v>0</v>
      </c>
      <c r="V331" s="98">
        <v>0</v>
      </c>
      <c r="W331" s="98">
        <v>0</v>
      </c>
      <c r="DA331" s="63" t="s">
        <v>3260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0</v>
      </c>
      <c r="E332" s="101">
        <v>0</v>
      </c>
      <c r="F332" s="101">
        <v>0</v>
      </c>
      <c r="G332" s="101">
        <v>0</v>
      </c>
      <c r="H332" s="101">
        <v>0</v>
      </c>
      <c r="I332" s="101">
        <v>0</v>
      </c>
      <c r="J332" s="101">
        <v>0</v>
      </c>
      <c r="K332" s="101">
        <v>0</v>
      </c>
      <c r="L332" s="101">
        <v>0</v>
      </c>
      <c r="M332" s="101">
        <v>0</v>
      </c>
      <c r="N332" s="101">
        <v>0</v>
      </c>
      <c r="O332" s="101">
        <v>0</v>
      </c>
      <c r="P332" s="101">
        <v>0</v>
      </c>
      <c r="Q332" s="101">
        <v>0</v>
      </c>
      <c r="R332" s="101">
        <v>0</v>
      </c>
      <c r="S332" s="101">
        <v>0</v>
      </c>
      <c r="T332" s="101">
        <v>0</v>
      </c>
      <c r="U332" s="101">
        <v>0</v>
      </c>
      <c r="V332" s="101">
        <v>0</v>
      </c>
      <c r="W332" s="101">
        <v>0</v>
      </c>
      <c r="DA332" s="131" t="s">
        <v>3261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0</v>
      </c>
      <c r="J333" s="104">
        <v>0</v>
      </c>
      <c r="K333" s="104">
        <v>0</v>
      </c>
      <c r="L333" s="104">
        <v>0</v>
      </c>
      <c r="M333" s="104">
        <v>0</v>
      </c>
      <c r="N333" s="104">
        <v>0</v>
      </c>
      <c r="O333" s="104">
        <v>0</v>
      </c>
      <c r="P333" s="104">
        <v>0</v>
      </c>
      <c r="Q333" s="104">
        <v>0</v>
      </c>
      <c r="R333" s="104">
        <v>0</v>
      </c>
      <c r="S333" s="104">
        <v>0</v>
      </c>
      <c r="T333" s="104">
        <v>0</v>
      </c>
      <c r="U333" s="104">
        <v>0</v>
      </c>
      <c r="V333" s="104">
        <v>0</v>
      </c>
      <c r="W333" s="104">
        <v>0</v>
      </c>
      <c r="DA333" s="132" t="s">
        <v>3262</v>
      </c>
    </row>
    <row r="334" spans="1:105" ht="12" customHeight="1" x14ac:dyDescent="0.25">
      <c r="A334" s="106" t="s">
        <v>122</v>
      </c>
      <c r="B334" s="101"/>
      <c r="C334" s="101">
        <v>0</v>
      </c>
      <c r="D334" s="101">
        <v>0</v>
      </c>
      <c r="E334" s="101">
        <v>0</v>
      </c>
      <c r="F334" s="101">
        <v>0</v>
      </c>
      <c r="G334" s="101">
        <v>0</v>
      </c>
      <c r="H334" s="101">
        <v>0</v>
      </c>
      <c r="I334" s="101">
        <v>0</v>
      </c>
      <c r="J334" s="101">
        <v>0</v>
      </c>
      <c r="K334" s="101">
        <v>0</v>
      </c>
      <c r="L334" s="101">
        <v>0.11670663034011042</v>
      </c>
      <c r="M334" s="101">
        <v>0.12939850823246055</v>
      </c>
      <c r="N334" s="101">
        <v>0.27394565632001144</v>
      </c>
      <c r="O334" s="101">
        <v>0.16374425201453052</v>
      </c>
      <c r="P334" s="101">
        <v>0</v>
      </c>
      <c r="Q334" s="101">
        <v>0</v>
      </c>
      <c r="R334" s="101">
        <v>0</v>
      </c>
      <c r="S334" s="101">
        <v>0</v>
      </c>
      <c r="T334" s="101">
        <v>0</v>
      </c>
      <c r="U334" s="101">
        <v>0</v>
      </c>
      <c r="V334" s="101">
        <v>0</v>
      </c>
      <c r="W334" s="101">
        <v>0</v>
      </c>
      <c r="DA334" s="131" t="s">
        <v>3263</v>
      </c>
    </row>
    <row r="335" spans="1:105" ht="12" customHeight="1" x14ac:dyDescent="0.25">
      <c r="A335" s="107" t="s">
        <v>121</v>
      </c>
      <c r="B335" s="104"/>
      <c r="C335" s="104">
        <v>0</v>
      </c>
      <c r="D335" s="104">
        <v>0</v>
      </c>
      <c r="E335" s="104">
        <v>0</v>
      </c>
      <c r="F335" s="104">
        <v>0</v>
      </c>
      <c r="G335" s="104">
        <v>0</v>
      </c>
      <c r="H335" s="104">
        <v>0</v>
      </c>
      <c r="I335" s="104">
        <v>0</v>
      </c>
      <c r="J335" s="104">
        <v>0</v>
      </c>
      <c r="K335" s="104">
        <v>0</v>
      </c>
      <c r="L335" s="104">
        <v>6.9694096201866118E-2</v>
      </c>
      <c r="M335" s="104">
        <v>9.0399998690406852E-2</v>
      </c>
      <c r="N335" s="104">
        <v>0.21262539725916252</v>
      </c>
      <c r="O335" s="104">
        <v>0.13125892131948586</v>
      </c>
      <c r="P335" s="104">
        <v>0</v>
      </c>
      <c r="Q335" s="104">
        <v>0</v>
      </c>
      <c r="R335" s="104">
        <v>0</v>
      </c>
      <c r="S335" s="104">
        <v>0</v>
      </c>
      <c r="T335" s="104">
        <v>0</v>
      </c>
      <c r="U335" s="104">
        <v>0</v>
      </c>
      <c r="V335" s="104">
        <v>0</v>
      </c>
      <c r="W335" s="104">
        <v>0</v>
      </c>
      <c r="DA335" s="132" t="s">
        <v>3264</v>
      </c>
    </row>
    <row r="336" spans="1:105" ht="12" customHeight="1" x14ac:dyDescent="0.25">
      <c r="A336" s="108" t="s">
        <v>53</v>
      </c>
      <c r="B336" s="98"/>
      <c r="C336" s="98">
        <v>0</v>
      </c>
      <c r="D336" s="98">
        <v>0</v>
      </c>
      <c r="E336" s="98">
        <v>0</v>
      </c>
      <c r="F336" s="98">
        <v>0</v>
      </c>
      <c r="G336" s="98">
        <v>0</v>
      </c>
      <c r="H336" s="98">
        <v>0</v>
      </c>
      <c r="I336" s="98">
        <v>0</v>
      </c>
      <c r="J336" s="98">
        <v>0</v>
      </c>
      <c r="K336" s="98">
        <v>0</v>
      </c>
      <c r="L336" s="98">
        <v>2.7672811218990064E-2</v>
      </c>
      <c r="M336" s="98">
        <v>3.8607355676039297E-2</v>
      </c>
      <c r="N336" s="98">
        <v>8.9137567098714121E-2</v>
      </c>
      <c r="O336" s="98">
        <v>4.7642417151423741E-2</v>
      </c>
      <c r="P336" s="98">
        <v>0</v>
      </c>
      <c r="Q336" s="98">
        <v>0</v>
      </c>
      <c r="R336" s="98">
        <v>0</v>
      </c>
      <c r="S336" s="98">
        <v>0</v>
      </c>
      <c r="T336" s="98">
        <v>0</v>
      </c>
      <c r="U336" s="98">
        <v>0</v>
      </c>
      <c r="V336" s="98">
        <v>0</v>
      </c>
      <c r="W336" s="98">
        <v>0</v>
      </c>
      <c r="DA336" s="63" t="s">
        <v>3265</v>
      </c>
    </row>
    <row r="337" spans="1:105" ht="12" customHeight="1" x14ac:dyDescent="0.25">
      <c r="A337" s="108" t="s">
        <v>52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4.202128498287605E-2</v>
      </c>
      <c r="M337" s="98">
        <v>5.1792643014367548E-2</v>
      </c>
      <c r="N337" s="98">
        <v>0.12348783016044841</v>
      </c>
      <c r="O337" s="98">
        <v>8.3616504168062114E-2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3266</v>
      </c>
    </row>
    <row r="338" spans="1:105" ht="12" customHeight="1" x14ac:dyDescent="0.25">
      <c r="A338" s="121" t="s">
        <v>54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0</v>
      </c>
      <c r="K338" s="122">
        <v>0</v>
      </c>
      <c r="L338" s="122">
        <v>5.9946419462150853E-2</v>
      </c>
      <c r="M338" s="122">
        <v>7.1835958896136379E-2</v>
      </c>
      <c r="N338" s="122">
        <v>0.11767568966887014</v>
      </c>
      <c r="O338" s="122">
        <v>7.8620187229038116E-2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0</v>
      </c>
      <c r="DA338" s="130" t="s">
        <v>3267</v>
      </c>
    </row>
    <row r="339" spans="1:105" ht="12" customHeight="1" x14ac:dyDescent="0.25">
      <c r="A339" s="97" t="s">
        <v>51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5.7837889535109644E-3</v>
      </c>
      <c r="M339" s="98">
        <v>6.1895187351611765E-3</v>
      </c>
      <c r="N339" s="98">
        <v>4.9712708543768911E-3</v>
      </c>
      <c r="O339" s="98">
        <v>2.0777788363254409E-3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DA339" s="63" t="s">
        <v>3268</v>
      </c>
    </row>
    <row r="340" spans="1:105" ht="12" customHeight="1" x14ac:dyDescent="0.25">
      <c r="A340" s="97" t="s">
        <v>50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1.2272242444300057E-4</v>
      </c>
      <c r="M340" s="98">
        <v>5.6763077742836818E-5</v>
      </c>
      <c r="N340" s="98">
        <v>9.6599539972267774E-5</v>
      </c>
      <c r="O340" s="98">
        <v>1.9346648622783579E-4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3269</v>
      </c>
    </row>
    <row r="341" spans="1:105" ht="12" customHeight="1" x14ac:dyDescent="0.25">
      <c r="A341" s="109" t="s">
        <v>120</v>
      </c>
      <c r="B341" s="33"/>
      <c r="C341" s="33">
        <v>0</v>
      </c>
      <c r="D341" s="33">
        <v>0</v>
      </c>
      <c r="E341" s="33">
        <v>0</v>
      </c>
      <c r="F341" s="33">
        <v>0</v>
      </c>
      <c r="G341" s="33">
        <v>0</v>
      </c>
      <c r="H341" s="33">
        <v>0</v>
      </c>
      <c r="I341" s="33">
        <v>0</v>
      </c>
      <c r="J341" s="33">
        <v>0</v>
      </c>
      <c r="K341" s="33">
        <v>0</v>
      </c>
      <c r="L341" s="33">
        <v>5.403990808419689E-2</v>
      </c>
      <c r="M341" s="33">
        <v>6.5589677083232364E-2</v>
      </c>
      <c r="N341" s="33">
        <v>0.11260781927452099</v>
      </c>
      <c r="O341" s="33">
        <v>7.6348941906484835E-2</v>
      </c>
      <c r="P341" s="33">
        <v>0</v>
      </c>
      <c r="Q341" s="33">
        <v>0</v>
      </c>
      <c r="R341" s="33">
        <v>0</v>
      </c>
      <c r="S341" s="33">
        <v>0</v>
      </c>
      <c r="T341" s="33">
        <v>0</v>
      </c>
      <c r="U341" s="33">
        <v>0</v>
      </c>
      <c r="V341" s="33">
        <v>0</v>
      </c>
      <c r="W341" s="33">
        <v>0</v>
      </c>
      <c r="DA341" s="60" t="s">
        <v>3270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0</v>
      </c>
      <c r="D343" s="117">
        <f t="shared" si="145"/>
        <v>0</v>
      </c>
      <c r="E343" s="117">
        <f t="shared" si="145"/>
        <v>0</v>
      </c>
      <c r="F343" s="117">
        <f t="shared" si="145"/>
        <v>0</v>
      </c>
      <c r="G343" s="117">
        <f t="shared" si="145"/>
        <v>0</v>
      </c>
      <c r="H343" s="117">
        <f t="shared" si="145"/>
        <v>0</v>
      </c>
      <c r="I343" s="117">
        <f t="shared" si="145"/>
        <v>0</v>
      </c>
      <c r="J343" s="117">
        <f t="shared" si="145"/>
        <v>0</v>
      </c>
      <c r="K343" s="117">
        <f t="shared" si="145"/>
        <v>0</v>
      </c>
      <c r="L343" s="117">
        <f t="shared" si="145"/>
        <v>1.5556726400721912</v>
      </c>
      <c r="M343" s="117">
        <f t="shared" si="145"/>
        <v>1.4442261586915663</v>
      </c>
      <c r="N343" s="117">
        <f t="shared" si="145"/>
        <v>2.6377689022608828</v>
      </c>
      <c r="O343" s="117">
        <f t="shared" si="145"/>
        <v>1.8754777228944008</v>
      </c>
      <c r="P343" s="117">
        <f t="shared" si="145"/>
        <v>0</v>
      </c>
      <c r="Q343" s="117">
        <f t="shared" si="145"/>
        <v>0</v>
      </c>
      <c r="R343" s="117">
        <f t="shared" ref="R343:V343" si="146">R344+R347+R349+R359</f>
        <v>0</v>
      </c>
      <c r="S343" s="117">
        <f t="shared" si="146"/>
        <v>0</v>
      </c>
      <c r="T343" s="117">
        <f t="shared" si="146"/>
        <v>0</v>
      </c>
      <c r="U343" s="117">
        <f t="shared" si="146"/>
        <v>0</v>
      </c>
      <c r="V343" s="117">
        <f t="shared" si="146"/>
        <v>0</v>
      </c>
      <c r="W343" s="117">
        <f t="shared" ref="W343" si="147">W344+W347+W349+W359</f>
        <v>0</v>
      </c>
      <c r="DA343" s="129" t="s">
        <v>3419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0</v>
      </c>
      <c r="D344" s="122">
        <f t="shared" si="148"/>
        <v>0</v>
      </c>
      <c r="E344" s="122">
        <f t="shared" si="148"/>
        <v>0</v>
      </c>
      <c r="F344" s="122">
        <f t="shared" si="148"/>
        <v>0</v>
      </c>
      <c r="G344" s="122">
        <f t="shared" si="148"/>
        <v>0</v>
      </c>
      <c r="H344" s="122">
        <f t="shared" si="148"/>
        <v>0</v>
      </c>
      <c r="I344" s="122">
        <f t="shared" si="148"/>
        <v>0</v>
      </c>
      <c r="J344" s="122">
        <f t="shared" si="148"/>
        <v>0</v>
      </c>
      <c r="K344" s="122">
        <f t="shared" si="148"/>
        <v>0</v>
      </c>
      <c r="L344" s="122">
        <f t="shared" si="148"/>
        <v>1.2533266259839315</v>
      </c>
      <c r="M344" s="122">
        <f t="shared" si="148"/>
        <v>1.0938519234207347</v>
      </c>
      <c r="N344" s="122">
        <f t="shared" si="148"/>
        <v>2.0799362376353847</v>
      </c>
      <c r="O344" s="122">
        <f t="shared" si="148"/>
        <v>1.4748532464182857</v>
      </c>
      <c r="P344" s="122">
        <f t="shared" si="148"/>
        <v>0</v>
      </c>
      <c r="Q344" s="122">
        <f t="shared" si="148"/>
        <v>0</v>
      </c>
      <c r="R344" s="122">
        <f t="shared" ref="R344:V344" si="149">SUM(R345:R346)</f>
        <v>0</v>
      </c>
      <c r="S344" s="122">
        <f t="shared" si="149"/>
        <v>0</v>
      </c>
      <c r="T344" s="122">
        <f t="shared" si="149"/>
        <v>0</v>
      </c>
      <c r="U344" s="122">
        <f t="shared" si="149"/>
        <v>0</v>
      </c>
      <c r="V344" s="122">
        <f t="shared" si="149"/>
        <v>0</v>
      </c>
      <c r="W344" s="122">
        <f t="shared" ref="W344" si="150">SUM(W345:W346)</f>
        <v>0</v>
      </c>
      <c r="DA344" s="130" t="s">
        <v>3420</v>
      </c>
    </row>
    <row r="345" spans="1:105" ht="12" customHeight="1" x14ac:dyDescent="0.25">
      <c r="A345" s="97" t="s">
        <v>51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1.2427933412829983</v>
      </c>
      <c r="M345" s="98">
        <v>1.084750380793863</v>
      </c>
      <c r="N345" s="98">
        <v>2.0627902465920993</v>
      </c>
      <c r="O345" s="98">
        <v>1.4628098442832378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3421</v>
      </c>
    </row>
    <row r="346" spans="1:105" ht="12" customHeight="1" x14ac:dyDescent="0.25">
      <c r="A346" s="97" t="s">
        <v>53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1.0533284700933178E-2</v>
      </c>
      <c r="M346" s="98">
        <v>9.1015426268716195E-3</v>
      </c>
      <c r="N346" s="98">
        <v>1.7145991043285333E-2</v>
      </c>
      <c r="O346" s="98">
        <v>1.2043402135048039E-2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3422</v>
      </c>
    </row>
    <row r="347" spans="1:105" ht="12" customHeight="1" x14ac:dyDescent="0.25">
      <c r="A347" s="121" t="s">
        <v>92</v>
      </c>
      <c r="B347" s="122"/>
      <c r="C347" s="122">
        <f t="shared" ref="C347:W347" si="151">C348</f>
        <v>0</v>
      </c>
      <c r="D347" s="122">
        <f t="shared" si="151"/>
        <v>0</v>
      </c>
      <c r="E347" s="122">
        <f t="shared" si="151"/>
        <v>0</v>
      </c>
      <c r="F347" s="122">
        <f t="shared" si="151"/>
        <v>0</v>
      </c>
      <c r="G347" s="122">
        <f t="shared" si="151"/>
        <v>0</v>
      </c>
      <c r="H347" s="122">
        <f t="shared" si="151"/>
        <v>0</v>
      </c>
      <c r="I347" s="122">
        <f t="shared" si="151"/>
        <v>0</v>
      </c>
      <c r="J347" s="122">
        <f t="shared" si="151"/>
        <v>0</v>
      </c>
      <c r="K347" s="122">
        <f t="shared" si="151"/>
        <v>0</v>
      </c>
      <c r="L347" s="122">
        <f t="shared" si="151"/>
        <v>5.8261364382665318E-4</v>
      </c>
      <c r="M347" s="122">
        <f t="shared" si="151"/>
        <v>6.1082480262507832E-4</v>
      </c>
      <c r="N347" s="122">
        <f t="shared" si="151"/>
        <v>6.6717164951640652E-4</v>
      </c>
      <c r="O347" s="122">
        <f t="shared" si="151"/>
        <v>9.826177382955127E-4</v>
      </c>
      <c r="P347" s="122">
        <f t="shared" si="151"/>
        <v>0</v>
      </c>
      <c r="Q347" s="122">
        <f t="shared" si="151"/>
        <v>0</v>
      </c>
      <c r="R347" s="122">
        <f t="shared" si="151"/>
        <v>0</v>
      </c>
      <c r="S347" s="122">
        <f t="shared" si="151"/>
        <v>0</v>
      </c>
      <c r="T347" s="122">
        <f t="shared" si="151"/>
        <v>0</v>
      </c>
      <c r="U347" s="122">
        <f t="shared" si="151"/>
        <v>0</v>
      </c>
      <c r="V347" s="122">
        <f t="shared" si="151"/>
        <v>0</v>
      </c>
      <c r="W347" s="122">
        <f t="shared" si="151"/>
        <v>0</v>
      </c>
      <c r="DA347" s="130" t="s">
        <v>3423</v>
      </c>
    </row>
    <row r="348" spans="1:105" ht="12" customHeight="1" x14ac:dyDescent="0.25">
      <c r="A348" s="97" t="s">
        <v>53</v>
      </c>
      <c r="B348" s="98"/>
      <c r="C348" s="98">
        <v>0</v>
      </c>
      <c r="D348" s="98">
        <v>0</v>
      </c>
      <c r="E348" s="98">
        <v>0</v>
      </c>
      <c r="F348" s="98">
        <v>0</v>
      </c>
      <c r="G348" s="98">
        <v>0</v>
      </c>
      <c r="H348" s="98">
        <v>0</v>
      </c>
      <c r="I348" s="98">
        <v>0</v>
      </c>
      <c r="J348" s="98">
        <v>0</v>
      </c>
      <c r="K348" s="98">
        <v>0</v>
      </c>
      <c r="L348" s="98">
        <v>5.8261364382665318E-4</v>
      </c>
      <c r="M348" s="98">
        <v>6.1082480262507832E-4</v>
      </c>
      <c r="N348" s="98">
        <v>6.6717164951640652E-4</v>
      </c>
      <c r="O348" s="98">
        <v>9.826177382955127E-4</v>
      </c>
      <c r="P348" s="98">
        <v>0</v>
      </c>
      <c r="Q348" s="98">
        <v>0</v>
      </c>
      <c r="R348" s="98">
        <v>0</v>
      </c>
      <c r="S348" s="98">
        <v>0</v>
      </c>
      <c r="T348" s="98">
        <v>0</v>
      </c>
      <c r="U348" s="98">
        <v>0</v>
      </c>
      <c r="V348" s="98">
        <v>0</v>
      </c>
      <c r="W348" s="98">
        <v>0</v>
      </c>
      <c r="DA348" s="63" t="s">
        <v>3424</v>
      </c>
    </row>
    <row r="349" spans="1:105" ht="12" customHeight="1" x14ac:dyDescent="0.25">
      <c r="A349" s="121" t="s">
        <v>55</v>
      </c>
      <c r="B349" s="122"/>
      <c r="C349" s="122">
        <v>0</v>
      </c>
      <c r="D349" s="122">
        <v>0</v>
      </c>
      <c r="E349" s="122">
        <v>0</v>
      </c>
      <c r="F349" s="122">
        <v>0</v>
      </c>
      <c r="G349" s="122">
        <v>0</v>
      </c>
      <c r="H349" s="122">
        <v>0</v>
      </c>
      <c r="I349" s="122">
        <v>0</v>
      </c>
      <c r="J349" s="122">
        <v>0</v>
      </c>
      <c r="K349" s="122">
        <v>0</v>
      </c>
      <c r="L349" s="122">
        <v>0.25599565560879906</v>
      </c>
      <c r="M349" s="122">
        <v>0.29458924335875203</v>
      </c>
      <c r="N349" s="122">
        <v>0.4654261849832142</v>
      </c>
      <c r="O349" s="122">
        <v>0.33776374494441741</v>
      </c>
      <c r="P349" s="122">
        <v>0</v>
      </c>
      <c r="Q349" s="122">
        <v>0</v>
      </c>
      <c r="R349" s="122">
        <v>0</v>
      </c>
      <c r="S349" s="122">
        <v>0</v>
      </c>
      <c r="T349" s="122">
        <v>0</v>
      </c>
      <c r="U349" s="122">
        <v>0</v>
      </c>
      <c r="V349" s="122">
        <v>0</v>
      </c>
      <c r="W349" s="122">
        <v>0</v>
      </c>
      <c r="DA349" s="130" t="s">
        <v>3425</v>
      </c>
    </row>
    <row r="350" spans="1:105" ht="12" customHeight="1" x14ac:dyDescent="0.25">
      <c r="A350" s="97" t="s">
        <v>143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0.10965628500934463</v>
      </c>
      <c r="M350" s="98">
        <v>0.12184815044394165</v>
      </c>
      <c r="N350" s="98">
        <v>7.3969607461388878E-2</v>
      </c>
      <c r="O350" s="98">
        <v>9.5604740968782992E-2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3426</v>
      </c>
    </row>
    <row r="351" spans="1:105" ht="12" customHeight="1" x14ac:dyDescent="0.25">
      <c r="A351" s="97" t="s">
        <v>124</v>
      </c>
      <c r="B351" s="98"/>
      <c r="C351" s="98">
        <v>0</v>
      </c>
      <c r="D351" s="98">
        <v>0</v>
      </c>
      <c r="E351" s="98">
        <v>0</v>
      </c>
      <c r="F351" s="98">
        <v>0</v>
      </c>
      <c r="G351" s="98">
        <v>0</v>
      </c>
      <c r="H351" s="98">
        <v>0</v>
      </c>
      <c r="I351" s="98">
        <v>0</v>
      </c>
      <c r="J351" s="98">
        <v>0</v>
      </c>
      <c r="K351" s="98">
        <v>0</v>
      </c>
      <c r="L351" s="98">
        <v>1.5460026532354658E-3</v>
      </c>
      <c r="M351" s="98">
        <v>7.4403680824881413E-4</v>
      </c>
      <c r="N351" s="98">
        <v>6.0446359805569113E-3</v>
      </c>
      <c r="O351" s="98">
        <v>4.1580361423043726E-3</v>
      </c>
      <c r="P351" s="98">
        <v>0</v>
      </c>
      <c r="Q351" s="98">
        <v>0</v>
      </c>
      <c r="R351" s="98">
        <v>0</v>
      </c>
      <c r="S351" s="98">
        <v>0</v>
      </c>
      <c r="T351" s="98">
        <v>0</v>
      </c>
      <c r="U351" s="98">
        <v>0</v>
      </c>
      <c r="V351" s="98">
        <v>0</v>
      </c>
      <c r="W351" s="98">
        <v>0</v>
      </c>
      <c r="DA351" s="63" t="s">
        <v>3427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3428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0</v>
      </c>
      <c r="E353" s="101">
        <v>0</v>
      </c>
      <c r="F353" s="101">
        <v>0</v>
      </c>
      <c r="G353" s="101">
        <v>0</v>
      </c>
      <c r="H353" s="101">
        <v>0</v>
      </c>
      <c r="I353" s="101">
        <v>0</v>
      </c>
      <c r="J353" s="101">
        <v>0</v>
      </c>
      <c r="K353" s="101">
        <v>0</v>
      </c>
      <c r="L353" s="101">
        <v>0</v>
      </c>
      <c r="M353" s="101">
        <v>0</v>
      </c>
      <c r="N353" s="101">
        <v>0</v>
      </c>
      <c r="O353" s="101">
        <v>0</v>
      </c>
      <c r="P353" s="101">
        <v>0</v>
      </c>
      <c r="Q353" s="101">
        <v>0</v>
      </c>
      <c r="R353" s="101">
        <v>0</v>
      </c>
      <c r="S353" s="101">
        <v>0</v>
      </c>
      <c r="T353" s="101">
        <v>0</v>
      </c>
      <c r="U353" s="101">
        <v>0</v>
      </c>
      <c r="V353" s="101">
        <v>0</v>
      </c>
      <c r="W353" s="101">
        <v>0</v>
      </c>
      <c r="DA353" s="131" t="s">
        <v>3429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0</v>
      </c>
      <c r="E354" s="104">
        <v>0</v>
      </c>
      <c r="F354" s="104">
        <v>0</v>
      </c>
      <c r="G354" s="104">
        <v>0</v>
      </c>
      <c r="H354" s="104">
        <v>0</v>
      </c>
      <c r="I354" s="104">
        <v>0</v>
      </c>
      <c r="J354" s="104">
        <v>0</v>
      </c>
      <c r="K354" s="104">
        <v>0</v>
      </c>
      <c r="L354" s="104">
        <v>0</v>
      </c>
      <c r="M354" s="104">
        <v>0</v>
      </c>
      <c r="N354" s="104">
        <v>0</v>
      </c>
      <c r="O354" s="104">
        <v>0</v>
      </c>
      <c r="P354" s="104">
        <v>0</v>
      </c>
      <c r="Q354" s="104">
        <v>0</v>
      </c>
      <c r="R354" s="104">
        <v>0</v>
      </c>
      <c r="S354" s="104">
        <v>0</v>
      </c>
      <c r="T354" s="104">
        <v>0</v>
      </c>
      <c r="U354" s="104">
        <v>0</v>
      </c>
      <c r="V354" s="104">
        <v>0</v>
      </c>
      <c r="W354" s="104">
        <v>0</v>
      </c>
      <c r="DA354" s="132" t="s">
        <v>3430</v>
      </c>
    </row>
    <row r="355" spans="1:105" ht="12" customHeight="1" x14ac:dyDescent="0.25">
      <c r="A355" s="106" t="s">
        <v>122</v>
      </c>
      <c r="B355" s="101"/>
      <c r="C355" s="101">
        <v>0</v>
      </c>
      <c r="D355" s="101">
        <v>0</v>
      </c>
      <c r="E355" s="101">
        <v>0</v>
      </c>
      <c r="F355" s="101">
        <v>0</v>
      </c>
      <c r="G355" s="101">
        <v>0</v>
      </c>
      <c r="H355" s="101">
        <v>0</v>
      </c>
      <c r="I355" s="101">
        <v>0</v>
      </c>
      <c r="J355" s="101">
        <v>0</v>
      </c>
      <c r="K355" s="101">
        <v>0</v>
      </c>
      <c r="L355" s="101">
        <v>8.30740399475524E-2</v>
      </c>
      <c r="M355" s="101">
        <v>9.2581719323556438E-2</v>
      </c>
      <c r="N355" s="101">
        <v>0.19762128341442375</v>
      </c>
      <c r="O355" s="101">
        <v>0.11958922776576519</v>
      </c>
      <c r="P355" s="101">
        <v>0</v>
      </c>
      <c r="Q355" s="101">
        <v>0</v>
      </c>
      <c r="R355" s="101">
        <v>0</v>
      </c>
      <c r="S355" s="101">
        <v>0</v>
      </c>
      <c r="T355" s="101">
        <v>0</v>
      </c>
      <c r="U355" s="101">
        <v>0</v>
      </c>
      <c r="V355" s="101">
        <v>0</v>
      </c>
      <c r="W355" s="101">
        <v>0</v>
      </c>
      <c r="DA355" s="131" t="s">
        <v>3431</v>
      </c>
    </row>
    <row r="356" spans="1:105" ht="12" customHeight="1" x14ac:dyDescent="0.25">
      <c r="A356" s="107" t="s">
        <v>121</v>
      </c>
      <c r="B356" s="104"/>
      <c r="C356" s="104">
        <v>0</v>
      </c>
      <c r="D356" s="104">
        <v>0</v>
      </c>
      <c r="E356" s="104">
        <v>0</v>
      </c>
      <c r="F356" s="104">
        <v>0</v>
      </c>
      <c r="G356" s="104">
        <v>0</v>
      </c>
      <c r="H356" s="104">
        <v>0</v>
      </c>
      <c r="I356" s="104">
        <v>0</v>
      </c>
      <c r="J356" s="104">
        <v>0</v>
      </c>
      <c r="K356" s="104">
        <v>0</v>
      </c>
      <c r="L356" s="104">
        <v>6.1719327998666557E-2</v>
      </c>
      <c r="M356" s="104">
        <v>7.9415336783005108E-2</v>
      </c>
      <c r="N356" s="104">
        <v>0.18779065812684462</v>
      </c>
      <c r="O356" s="104">
        <v>0.11841174006756483</v>
      </c>
      <c r="P356" s="104">
        <v>0</v>
      </c>
      <c r="Q356" s="104">
        <v>0</v>
      </c>
      <c r="R356" s="104">
        <v>0</v>
      </c>
      <c r="S356" s="104">
        <v>0</v>
      </c>
      <c r="T356" s="104">
        <v>0</v>
      </c>
      <c r="U356" s="104">
        <v>0</v>
      </c>
      <c r="V356" s="104">
        <v>0</v>
      </c>
      <c r="W356" s="104">
        <v>0</v>
      </c>
      <c r="DA356" s="132" t="s">
        <v>3432</v>
      </c>
    </row>
    <row r="357" spans="1:105" ht="12" customHeight="1" x14ac:dyDescent="0.25">
      <c r="A357" s="108" t="s">
        <v>53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1.969804301579051E-2</v>
      </c>
      <c r="M357" s="98">
        <v>2.7622693768637557E-2</v>
      </c>
      <c r="N357" s="98">
        <v>6.4302827966396206E-2</v>
      </c>
      <c r="O357" s="98">
        <v>3.4795235899502709E-2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DA357" s="63" t="s">
        <v>3433</v>
      </c>
    </row>
    <row r="358" spans="1:105" ht="12" customHeight="1" x14ac:dyDescent="0.25">
      <c r="A358" s="108" t="s">
        <v>52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4.202128498287605E-2</v>
      </c>
      <c r="M358" s="98">
        <v>5.1792643014367548E-2</v>
      </c>
      <c r="N358" s="98">
        <v>0.12348783016044841</v>
      </c>
      <c r="O358" s="98">
        <v>8.3616504168062114E-2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3434</v>
      </c>
    </row>
    <row r="359" spans="1:105" ht="12" customHeight="1" x14ac:dyDescent="0.25">
      <c r="A359" s="121" t="s">
        <v>54</v>
      </c>
      <c r="B359" s="122"/>
      <c r="C359" s="122">
        <v>0</v>
      </c>
      <c r="D359" s="122">
        <v>0</v>
      </c>
      <c r="E359" s="122">
        <v>0</v>
      </c>
      <c r="F359" s="122">
        <v>0</v>
      </c>
      <c r="G359" s="122">
        <v>0</v>
      </c>
      <c r="H359" s="122">
        <v>0</v>
      </c>
      <c r="I359" s="122">
        <v>0</v>
      </c>
      <c r="J359" s="122">
        <v>0</v>
      </c>
      <c r="K359" s="122">
        <v>0</v>
      </c>
      <c r="L359" s="122">
        <v>4.5767744835633929E-2</v>
      </c>
      <c r="M359" s="122">
        <v>5.5174167109454539E-2</v>
      </c>
      <c r="N359" s="122">
        <v>9.1739307992767347E-2</v>
      </c>
      <c r="O359" s="122">
        <v>6.1878113793402259E-2</v>
      </c>
      <c r="P359" s="122">
        <v>0</v>
      </c>
      <c r="Q359" s="122">
        <v>0</v>
      </c>
      <c r="R359" s="122">
        <v>0</v>
      </c>
      <c r="S359" s="122">
        <v>0</v>
      </c>
      <c r="T359" s="122">
        <v>0</v>
      </c>
      <c r="U359" s="122">
        <v>0</v>
      </c>
      <c r="V359" s="122">
        <v>0</v>
      </c>
      <c r="W359" s="122">
        <v>0</v>
      </c>
      <c r="DA359" s="130" t="s">
        <v>3435</v>
      </c>
    </row>
    <row r="360" spans="1:105" ht="12" customHeight="1" x14ac:dyDescent="0.25">
      <c r="A360" s="97" t="s">
        <v>51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3.4708380385967204E-3</v>
      </c>
      <c r="M360" s="98">
        <v>3.7147537385243358E-3</v>
      </c>
      <c r="N360" s="98">
        <v>2.9835998211955876E-3</v>
      </c>
      <c r="O360" s="98">
        <v>1.2470172610061074E-3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3436</v>
      </c>
    </row>
    <row r="361" spans="1:105" ht="12" customHeight="1" x14ac:dyDescent="0.25">
      <c r="A361" s="97" t="s">
        <v>50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7.5565674867810763E-5</v>
      </c>
      <c r="M361" s="98">
        <v>3.4958850578620808E-5</v>
      </c>
      <c r="N361" s="98">
        <v>5.9493054607670153E-5</v>
      </c>
      <c r="O361" s="98">
        <v>1.1915079754221414E-4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3437</v>
      </c>
    </row>
    <row r="362" spans="1:105" ht="12" customHeight="1" x14ac:dyDescent="0.25">
      <c r="A362" s="109" t="s">
        <v>120</v>
      </c>
      <c r="B362" s="33"/>
      <c r="C362" s="33">
        <v>0</v>
      </c>
      <c r="D362" s="33">
        <v>0</v>
      </c>
      <c r="E362" s="33">
        <v>0</v>
      </c>
      <c r="F362" s="33">
        <v>0</v>
      </c>
      <c r="G362" s="33">
        <v>0</v>
      </c>
      <c r="H362" s="33">
        <v>0</v>
      </c>
      <c r="I362" s="33">
        <v>0</v>
      </c>
      <c r="J362" s="33">
        <v>0</v>
      </c>
      <c r="K362" s="33">
        <v>0</v>
      </c>
      <c r="L362" s="33">
        <v>4.2221341122169395E-2</v>
      </c>
      <c r="M362" s="33">
        <v>5.1424454520351583E-2</v>
      </c>
      <c r="N362" s="33">
        <v>8.8696215116964086E-2</v>
      </c>
      <c r="O362" s="33">
        <v>6.0511945734853939E-2</v>
      </c>
      <c r="P362" s="33">
        <v>0</v>
      </c>
      <c r="Q362" s="33">
        <v>0</v>
      </c>
      <c r="R362" s="33">
        <v>0</v>
      </c>
      <c r="S362" s="33">
        <v>0</v>
      </c>
      <c r="T362" s="33">
        <v>0</v>
      </c>
      <c r="U362" s="33">
        <v>0</v>
      </c>
      <c r="V362" s="33">
        <v>0</v>
      </c>
      <c r="W362" s="33">
        <v>0</v>
      </c>
      <c r="DA362" s="60" t="s">
        <v>3438</v>
      </c>
    </row>
    <row r="364" spans="1:105" ht="12" customHeight="1" x14ac:dyDescent="0.25">
      <c r="A364" s="116" t="s">
        <v>163</v>
      </c>
      <c r="B364" s="119"/>
      <c r="C364" s="119" t="str">
        <f t="shared" ref="C364:Q364" si="152">IF(C343=0,"",C343/C322)</f>
        <v/>
      </c>
      <c r="D364" s="119" t="str">
        <f t="shared" si="152"/>
        <v/>
      </c>
      <c r="E364" s="119" t="str">
        <f t="shared" si="152"/>
        <v/>
      </c>
      <c r="F364" s="119" t="str">
        <f t="shared" si="152"/>
        <v/>
      </c>
      <c r="G364" s="119" t="str">
        <f t="shared" si="152"/>
        <v/>
      </c>
      <c r="H364" s="119" t="str">
        <f t="shared" si="152"/>
        <v/>
      </c>
      <c r="I364" s="119" t="str">
        <f t="shared" si="152"/>
        <v/>
      </c>
      <c r="J364" s="119" t="str">
        <f t="shared" si="152"/>
        <v/>
      </c>
      <c r="K364" s="119" t="str">
        <f t="shared" si="152"/>
        <v/>
      </c>
      <c r="L364" s="119">
        <f t="shared" si="152"/>
        <v>0.73573991699076935</v>
      </c>
      <c r="M364" s="119">
        <f t="shared" si="152"/>
        <v>0.74453483974800305</v>
      </c>
      <c r="N364" s="119">
        <f t="shared" si="152"/>
        <v>0.75046530835233716</v>
      </c>
      <c r="O364" s="119">
        <f t="shared" si="152"/>
        <v>0.75790891717851794</v>
      </c>
      <c r="P364" s="119" t="str">
        <f t="shared" si="152"/>
        <v/>
      </c>
      <c r="Q364" s="119" t="str">
        <f t="shared" si="152"/>
        <v/>
      </c>
      <c r="R364" s="119" t="str">
        <f t="shared" ref="R364:V364" si="153">IF(R343=0,"",R343/R322)</f>
        <v/>
      </c>
      <c r="S364" s="119" t="str">
        <f t="shared" si="153"/>
        <v/>
      </c>
      <c r="T364" s="119" t="str">
        <f t="shared" si="153"/>
        <v/>
      </c>
      <c r="U364" s="119" t="str">
        <f t="shared" si="153"/>
        <v/>
      </c>
      <c r="V364" s="119" t="str">
        <f t="shared" si="153"/>
        <v/>
      </c>
      <c r="W364" s="119" t="str">
        <f t="shared" ref="W364" si="154">IF(W343=0,"",W343/W322)</f>
        <v/>
      </c>
      <c r="DA364" s="129" t="s">
        <v>3587</v>
      </c>
    </row>
    <row r="365" spans="1:105" ht="12" customHeight="1" x14ac:dyDescent="0.25">
      <c r="A365" s="121" t="s">
        <v>57</v>
      </c>
      <c r="B365" s="124"/>
      <c r="C365" s="124" t="str">
        <f t="shared" ref="C365:Q365" si="155">IF(C344=0,"",C344/C323)</f>
        <v/>
      </c>
      <c r="D365" s="124" t="str">
        <f t="shared" si="155"/>
        <v/>
      </c>
      <c r="E365" s="124" t="str">
        <f t="shared" si="155"/>
        <v/>
      </c>
      <c r="F365" s="124" t="str">
        <f t="shared" si="155"/>
        <v/>
      </c>
      <c r="G365" s="124" t="str">
        <f t="shared" si="155"/>
        <v/>
      </c>
      <c r="H365" s="124" t="str">
        <f t="shared" si="155"/>
        <v/>
      </c>
      <c r="I365" s="124" t="str">
        <f t="shared" si="155"/>
        <v/>
      </c>
      <c r="J365" s="124" t="str">
        <f t="shared" si="155"/>
        <v/>
      </c>
      <c r="K365" s="124" t="str">
        <f t="shared" si="155"/>
        <v/>
      </c>
      <c r="L365" s="124">
        <f t="shared" si="155"/>
        <v>0.72755325218805511</v>
      </c>
      <c r="M365" s="124">
        <f t="shared" si="155"/>
        <v>0.73439947014712692</v>
      </c>
      <c r="N365" s="124">
        <f t="shared" si="155"/>
        <v>0.74106516553467727</v>
      </c>
      <c r="O365" s="124">
        <f t="shared" si="155"/>
        <v>0.74744309480958115</v>
      </c>
      <c r="P365" s="124" t="str">
        <f t="shared" si="155"/>
        <v/>
      </c>
      <c r="Q365" s="124" t="str">
        <f t="shared" si="155"/>
        <v/>
      </c>
      <c r="R365" s="124" t="str">
        <f t="shared" ref="R365:V365" si="156">IF(R344=0,"",R344/R323)</f>
        <v/>
      </c>
      <c r="S365" s="124" t="str">
        <f t="shared" si="156"/>
        <v/>
      </c>
      <c r="T365" s="124" t="str">
        <f t="shared" si="156"/>
        <v/>
      </c>
      <c r="U365" s="124" t="str">
        <f t="shared" si="156"/>
        <v/>
      </c>
      <c r="V365" s="124" t="str">
        <f t="shared" si="156"/>
        <v/>
      </c>
      <c r="W365" s="124" t="str">
        <f t="shared" ref="W365" si="157">IF(W344=0,"",W344/W323)</f>
        <v/>
      </c>
      <c r="DA365" s="130" t="s">
        <v>3588</v>
      </c>
    </row>
    <row r="366" spans="1:105" ht="12" customHeight="1" x14ac:dyDescent="0.25">
      <c r="A366" s="97" t="s">
        <v>51</v>
      </c>
      <c r="B366" s="111"/>
      <c r="C366" s="111" t="str">
        <f t="shared" ref="C366:Q366" si="158">IF(C345=0,"",C345/C324)</f>
        <v/>
      </c>
      <c r="D366" s="111" t="str">
        <f t="shared" si="158"/>
        <v/>
      </c>
      <c r="E366" s="111" t="str">
        <f t="shared" si="158"/>
        <v/>
      </c>
      <c r="F366" s="111" t="str">
        <f t="shared" si="158"/>
        <v/>
      </c>
      <c r="G366" s="111" t="str">
        <f t="shared" si="158"/>
        <v/>
      </c>
      <c r="H366" s="111" t="str">
        <f t="shared" si="158"/>
        <v/>
      </c>
      <c r="I366" s="111" t="str">
        <f t="shared" si="158"/>
        <v/>
      </c>
      <c r="J366" s="111" t="str">
        <f t="shared" si="158"/>
        <v/>
      </c>
      <c r="K366" s="111" t="str">
        <f t="shared" si="158"/>
        <v/>
      </c>
      <c r="L366" s="111">
        <f t="shared" si="158"/>
        <v>0.72587711470793814</v>
      </c>
      <c r="M366" s="111">
        <f t="shared" si="158"/>
        <v>0.73276649439368602</v>
      </c>
      <c r="N366" s="111">
        <f t="shared" si="158"/>
        <v>0.73947361407486112</v>
      </c>
      <c r="O366" s="111">
        <f t="shared" si="158"/>
        <v>0.74589214909665602</v>
      </c>
      <c r="P366" s="111" t="str">
        <f t="shared" si="158"/>
        <v/>
      </c>
      <c r="Q366" s="111" t="str">
        <f t="shared" si="158"/>
        <v/>
      </c>
      <c r="R366" s="111" t="str">
        <f t="shared" ref="R366:V366" si="159">IF(R345=0,"",R345/R324)</f>
        <v/>
      </c>
      <c r="S366" s="111" t="str">
        <f t="shared" si="159"/>
        <v/>
      </c>
      <c r="T366" s="111" t="str">
        <f t="shared" si="159"/>
        <v/>
      </c>
      <c r="U366" s="111" t="str">
        <f t="shared" si="159"/>
        <v/>
      </c>
      <c r="V366" s="111" t="str">
        <f t="shared" si="159"/>
        <v/>
      </c>
      <c r="W366" s="111" t="str">
        <f t="shared" ref="W366" si="160">IF(W345=0,"",W345/W324)</f>
        <v/>
      </c>
      <c r="DA366" s="63" t="s">
        <v>3589</v>
      </c>
    </row>
    <row r="367" spans="1:105" ht="12" customHeight="1" x14ac:dyDescent="0.25">
      <c r="A367" s="97" t="s">
        <v>53</v>
      </c>
      <c r="B367" s="111"/>
      <c r="C367" s="111" t="str">
        <f t="shared" ref="C367:Q367" si="161">IF(C346=0,"",C346/C325)</f>
        <v/>
      </c>
      <c r="D367" s="111" t="str">
        <f t="shared" si="161"/>
        <v/>
      </c>
      <c r="E367" s="111" t="str">
        <f t="shared" si="161"/>
        <v/>
      </c>
      <c r="F367" s="111" t="str">
        <f t="shared" si="161"/>
        <v/>
      </c>
      <c r="G367" s="111" t="str">
        <f t="shared" si="161"/>
        <v/>
      </c>
      <c r="H367" s="111" t="str">
        <f t="shared" si="161"/>
        <v/>
      </c>
      <c r="I367" s="111" t="str">
        <f t="shared" si="161"/>
        <v/>
      </c>
      <c r="J367" s="111" t="str">
        <f t="shared" si="161"/>
        <v/>
      </c>
      <c r="K367" s="111" t="str">
        <f t="shared" si="161"/>
        <v/>
      </c>
      <c r="L367" s="111">
        <f t="shared" si="161"/>
        <v>1</v>
      </c>
      <c r="M367" s="111">
        <f t="shared" si="161"/>
        <v>1</v>
      </c>
      <c r="N367" s="111">
        <f t="shared" si="161"/>
        <v>1</v>
      </c>
      <c r="O367" s="111">
        <f t="shared" si="161"/>
        <v>1</v>
      </c>
      <c r="P367" s="111" t="str">
        <f t="shared" si="161"/>
        <v/>
      </c>
      <c r="Q367" s="111" t="str">
        <f t="shared" si="161"/>
        <v/>
      </c>
      <c r="R367" s="111" t="str">
        <f t="shared" ref="R367:V367" si="162">IF(R346=0,"",R346/R325)</f>
        <v/>
      </c>
      <c r="S367" s="111" t="str">
        <f t="shared" si="162"/>
        <v/>
      </c>
      <c r="T367" s="111" t="str">
        <f t="shared" si="162"/>
        <v/>
      </c>
      <c r="U367" s="111" t="str">
        <f t="shared" si="162"/>
        <v/>
      </c>
      <c r="V367" s="111" t="str">
        <f t="shared" si="162"/>
        <v/>
      </c>
      <c r="W367" s="111" t="str">
        <f t="shared" ref="W367" si="163">IF(W346=0,"",W346/W325)</f>
        <v/>
      </c>
      <c r="DA367" s="63" t="s">
        <v>3590</v>
      </c>
    </row>
    <row r="368" spans="1:105" ht="12" customHeight="1" x14ac:dyDescent="0.25">
      <c r="A368" s="121" t="s">
        <v>92</v>
      </c>
      <c r="B368" s="124"/>
      <c r="C368" s="124" t="str">
        <f t="shared" ref="C368:Q368" si="164">IF(C347=0,"",C347/C326)</f>
        <v/>
      </c>
      <c r="D368" s="124" t="str">
        <f t="shared" si="164"/>
        <v/>
      </c>
      <c r="E368" s="124" t="str">
        <f t="shared" si="164"/>
        <v/>
      </c>
      <c r="F368" s="124" t="str">
        <f t="shared" si="164"/>
        <v/>
      </c>
      <c r="G368" s="124" t="str">
        <f t="shared" si="164"/>
        <v/>
      </c>
      <c r="H368" s="124" t="str">
        <f t="shared" si="164"/>
        <v/>
      </c>
      <c r="I368" s="124" t="str">
        <f t="shared" si="164"/>
        <v/>
      </c>
      <c r="J368" s="124" t="str">
        <f t="shared" si="164"/>
        <v/>
      </c>
      <c r="K368" s="124" t="str">
        <f t="shared" si="164"/>
        <v/>
      </c>
      <c r="L368" s="124">
        <f t="shared" si="164"/>
        <v>3.1046262309059189</v>
      </c>
      <c r="M368" s="124">
        <f t="shared" si="164"/>
        <v>3.2105470850261599</v>
      </c>
      <c r="N368" s="124">
        <f t="shared" si="164"/>
        <v>3.3386209488207714</v>
      </c>
      <c r="O368" s="124">
        <f t="shared" si="164"/>
        <v>3.4915639366107811</v>
      </c>
      <c r="P368" s="124" t="str">
        <f t="shared" si="164"/>
        <v/>
      </c>
      <c r="Q368" s="124" t="str">
        <f t="shared" si="164"/>
        <v/>
      </c>
      <c r="R368" s="124" t="str">
        <f t="shared" ref="R368:V368" si="165">IF(R347=0,"",R347/R326)</f>
        <v/>
      </c>
      <c r="S368" s="124" t="str">
        <f t="shared" si="165"/>
        <v/>
      </c>
      <c r="T368" s="124" t="str">
        <f t="shared" si="165"/>
        <v/>
      </c>
      <c r="U368" s="124" t="str">
        <f t="shared" si="165"/>
        <v/>
      </c>
      <c r="V368" s="124" t="str">
        <f t="shared" si="165"/>
        <v/>
      </c>
      <c r="W368" s="124" t="str">
        <f t="shared" ref="W368" si="166">IF(W347=0,"",W347/W326)</f>
        <v/>
      </c>
      <c r="DA368" s="130" t="s">
        <v>3591</v>
      </c>
    </row>
    <row r="369" spans="1:105" ht="12" customHeight="1" x14ac:dyDescent="0.25">
      <c r="A369" s="97" t="s">
        <v>53</v>
      </c>
      <c r="B369" s="111"/>
      <c r="C369" s="111" t="str">
        <f t="shared" ref="C369:Q369" si="167">IF(C348=0,"",C348/C327)</f>
        <v/>
      </c>
      <c r="D369" s="111" t="str">
        <f t="shared" si="167"/>
        <v/>
      </c>
      <c r="E369" s="111" t="str">
        <f t="shared" si="167"/>
        <v/>
      </c>
      <c r="F369" s="111" t="str">
        <f t="shared" si="167"/>
        <v/>
      </c>
      <c r="G369" s="111" t="str">
        <f t="shared" si="167"/>
        <v/>
      </c>
      <c r="H369" s="111" t="str">
        <f t="shared" si="167"/>
        <v/>
      </c>
      <c r="I369" s="111" t="str">
        <f t="shared" si="167"/>
        <v/>
      </c>
      <c r="J369" s="111" t="str">
        <f t="shared" si="167"/>
        <v/>
      </c>
      <c r="K369" s="111" t="str">
        <f t="shared" si="167"/>
        <v/>
      </c>
      <c r="L369" s="111">
        <f t="shared" si="167"/>
        <v>3.1046262309059189</v>
      </c>
      <c r="M369" s="111">
        <f t="shared" si="167"/>
        <v>3.2105470850261599</v>
      </c>
      <c r="N369" s="111">
        <f t="shared" si="167"/>
        <v>3.3386209488207714</v>
      </c>
      <c r="O369" s="111">
        <f t="shared" si="167"/>
        <v>3.4915639366107811</v>
      </c>
      <c r="P369" s="111" t="str">
        <f t="shared" si="167"/>
        <v/>
      </c>
      <c r="Q369" s="111" t="str">
        <f t="shared" si="167"/>
        <v/>
      </c>
      <c r="R369" s="111" t="str">
        <f t="shared" ref="R369:V369" si="168">IF(R348=0,"",R348/R327)</f>
        <v/>
      </c>
      <c r="S369" s="111" t="str">
        <f t="shared" si="168"/>
        <v/>
      </c>
      <c r="T369" s="111" t="str">
        <f t="shared" si="168"/>
        <v/>
      </c>
      <c r="U369" s="111" t="str">
        <f t="shared" si="168"/>
        <v/>
      </c>
      <c r="V369" s="111" t="str">
        <f t="shared" si="168"/>
        <v/>
      </c>
      <c r="W369" s="111" t="str">
        <f t="shared" ref="W369" si="169">IF(W348=0,"",W348/W327)</f>
        <v/>
      </c>
      <c r="DA369" s="63" t="s">
        <v>3592</v>
      </c>
    </row>
    <row r="370" spans="1:105" ht="12" customHeight="1" x14ac:dyDescent="0.25">
      <c r="A370" s="121" t="s">
        <v>55</v>
      </c>
      <c r="B370" s="124"/>
      <c r="C370" s="124" t="str">
        <f t="shared" ref="C370:Q370" si="170">IF(C349=0,"",C349/C328)</f>
        <v/>
      </c>
      <c r="D370" s="124" t="str">
        <f t="shared" si="170"/>
        <v/>
      </c>
      <c r="E370" s="124" t="str">
        <f t="shared" si="170"/>
        <v/>
      </c>
      <c r="F370" s="124" t="str">
        <f t="shared" si="170"/>
        <v/>
      </c>
      <c r="G370" s="124" t="str">
        <f t="shared" si="170"/>
        <v/>
      </c>
      <c r="H370" s="124" t="str">
        <f t="shared" si="170"/>
        <v/>
      </c>
      <c r="I370" s="124" t="str">
        <f t="shared" si="170"/>
        <v/>
      </c>
      <c r="J370" s="124" t="str">
        <f t="shared" si="170"/>
        <v/>
      </c>
      <c r="K370" s="124" t="str">
        <f t="shared" si="170"/>
        <v/>
      </c>
      <c r="L370" s="124">
        <f t="shared" si="170"/>
        <v>0.77191032204531196</v>
      </c>
      <c r="M370" s="124">
        <f t="shared" si="170"/>
        <v>0.77873367609995037</v>
      </c>
      <c r="N370" s="124">
        <f t="shared" si="170"/>
        <v>0.78847791733149375</v>
      </c>
      <c r="O370" s="124">
        <f t="shared" si="170"/>
        <v>0.79954922593719058</v>
      </c>
      <c r="P370" s="124" t="str">
        <f t="shared" si="170"/>
        <v/>
      </c>
      <c r="Q370" s="124" t="str">
        <f t="shared" si="170"/>
        <v/>
      </c>
      <c r="R370" s="124" t="str">
        <f t="shared" ref="R370:V370" si="171">IF(R349=0,"",R349/R328)</f>
        <v/>
      </c>
      <c r="S370" s="124" t="str">
        <f t="shared" si="171"/>
        <v/>
      </c>
      <c r="T370" s="124" t="str">
        <f t="shared" si="171"/>
        <v/>
      </c>
      <c r="U370" s="124" t="str">
        <f t="shared" si="171"/>
        <v/>
      </c>
      <c r="V370" s="124" t="str">
        <f t="shared" si="171"/>
        <v/>
      </c>
      <c r="W370" s="124" t="str">
        <f t="shared" ref="W370" si="172">IF(W349=0,"",W349/W328)</f>
        <v/>
      </c>
      <c r="DA370" s="130" t="s">
        <v>3593</v>
      </c>
    </row>
    <row r="371" spans="1:105" ht="12" customHeight="1" x14ac:dyDescent="0.25">
      <c r="A371" s="97" t="s">
        <v>143</v>
      </c>
      <c r="B371" s="111"/>
      <c r="C371" s="111" t="str">
        <f t="shared" ref="C371:Q371" si="173">IF(C350=0,"",C350/C329)</f>
        <v/>
      </c>
      <c r="D371" s="111" t="str">
        <f t="shared" si="173"/>
        <v/>
      </c>
      <c r="E371" s="111" t="str">
        <f t="shared" si="173"/>
        <v/>
      </c>
      <c r="F371" s="111" t="str">
        <f t="shared" si="173"/>
        <v/>
      </c>
      <c r="G371" s="111" t="str">
        <f t="shared" si="173"/>
        <v/>
      </c>
      <c r="H371" s="111" t="str">
        <f t="shared" si="173"/>
        <v/>
      </c>
      <c r="I371" s="111" t="str">
        <f t="shared" si="173"/>
        <v/>
      </c>
      <c r="J371" s="111" t="str">
        <f t="shared" si="173"/>
        <v/>
      </c>
      <c r="K371" s="111" t="str">
        <f t="shared" si="173"/>
        <v/>
      </c>
      <c r="L371" s="111">
        <f t="shared" si="173"/>
        <v>0.76763037144783297</v>
      </c>
      <c r="M371" s="111">
        <f t="shared" si="173"/>
        <v>0.77431897854995924</v>
      </c>
      <c r="N371" s="111">
        <f t="shared" si="173"/>
        <v>0.78083063712890532</v>
      </c>
      <c r="O371" s="111">
        <f t="shared" si="173"/>
        <v>0.78706212107815465</v>
      </c>
      <c r="P371" s="111" t="str">
        <f t="shared" si="173"/>
        <v/>
      </c>
      <c r="Q371" s="111" t="str">
        <f t="shared" si="173"/>
        <v/>
      </c>
      <c r="R371" s="111" t="str">
        <f t="shared" ref="R371:V371" si="174">IF(R350=0,"",R350/R329)</f>
        <v/>
      </c>
      <c r="S371" s="111" t="str">
        <f t="shared" si="174"/>
        <v/>
      </c>
      <c r="T371" s="111" t="str">
        <f t="shared" si="174"/>
        <v/>
      </c>
      <c r="U371" s="111" t="str">
        <f t="shared" si="174"/>
        <v/>
      </c>
      <c r="V371" s="111" t="str">
        <f t="shared" si="174"/>
        <v/>
      </c>
      <c r="W371" s="111" t="str">
        <f t="shared" ref="W371" si="175">IF(W350=0,"",W350/W329)</f>
        <v/>
      </c>
      <c r="DA371" s="63" t="s">
        <v>3594</v>
      </c>
    </row>
    <row r="372" spans="1:105" ht="12" customHeight="1" x14ac:dyDescent="0.25">
      <c r="A372" s="97" t="s">
        <v>124</v>
      </c>
      <c r="B372" s="111"/>
      <c r="C372" s="111" t="str">
        <f t="shared" ref="C372:Q372" si="176">IF(C351=0,"",C351/C330)</f>
        <v/>
      </c>
      <c r="D372" s="111" t="str">
        <f t="shared" si="176"/>
        <v/>
      </c>
      <c r="E372" s="111" t="str">
        <f t="shared" si="176"/>
        <v/>
      </c>
      <c r="F372" s="111" t="str">
        <f t="shared" si="176"/>
        <v/>
      </c>
      <c r="G372" s="111" t="str">
        <f t="shared" si="176"/>
        <v/>
      </c>
      <c r="H372" s="111" t="str">
        <f t="shared" si="176"/>
        <v/>
      </c>
      <c r="I372" s="111" t="str">
        <f t="shared" si="176"/>
        <v/>
      </c>
      <c r="J372" s="111" t="str">
        <f t="shared" si="176"/>
        <v/>
      </c>
      <c r="K372" s="111" t="str">
        <f t="shared" si="176"/>
        <v/>
      </c>
      <c r="L372" s="111">
        <f t="shared" si="176"/>
        <v>0.64740080778716402</v>
      </c>
      <c r="M372" s="111">
        <f t="shared" si="176"/>
        <v>0.65700594566459503</v>
      </c>
      <c r="N372" s="111">
        <f t="shared" si="176"/>
        <v>0.67302004515374625</v>
      </c>
      <c r="O372" s="111">
        <f t="shared" si="176"/>
        <v>0.69658730113657641</v>
      </c>
      <c r="P372" s="111" t="str">
        <f t="shared" si="176"/>
        <v/>
      </c>
      <c r="Q372" s="111" t="str">
        <f t="shared" si="176"/>
        <v/>
      </c>
      <c r="R372" s="111" t="str">
        <f t="shared" ref="R372:V372" si="177">IF(R351=0,"",R351/R330)</f>
        <v/>
      </c>
      <c r="S372" s="111" t="str">
        <f t="shared" si="177"/>
        <v/>
      </c>
      <c r="T372" s="111" t="str">
        <f t="shared" si="177"/>
        <v/>
      </c>
      <c r="U372" s="111" t="str">
        <f t="shared" si="177"/>
        <v/>
      </c>
      <c r="V372" s="111" t="str">
        <f t="shared" si="177"/>
        <v/>
      </c>
      <c r="W372" s="111" t="str">
        <f t="shared" ref="W372" si="178">IF(W351=0,"",W351/W330)</f>
        <v/>
      </c>
      <c r="DA372" s="63" t="s">
        <v>3595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 t="str">
        <f t="shared" si="179"/>
        <v/>
      </c>
      <c r="E373" s="111" t="str">
        <f t="shared" si="179"/>
        <v/>
      </c>
      <c r="F373" s="111" t="str">
        <f t="shared" si="179"/>
        <v/>
      </c>
      <c r="G373" s="111" t="str">
        <f t="shared" si="179"/>
        <v/>
      </c>
      <c r="H373" s="111" t="str">
        <f t="shared" si="179"/>
        <v/>
      </c>
      <c r="I373" s="111" t="str">
        <f t="shared" si="179"/>
        <v/>
      </c>
      <c r="J373" s="111" t="str">
        <f t="shared" si="179"/>
        <v/>
      </c>
      <c r="K373" s="111" t="str">
        <f t="shared" si="179"/>
        <v/>
      </c>
      <c r="L373" s="111" t="str">
        <f t="shared" si="179"/>
        <v/>
      </c>
      <c r="M373" s="111" t="str">
        <f t="shared" si="179"/>
        <v/>
      </c>
      <c r="N373" s="111" t="str">
        <f t="shared" si="179"/>
        <v/>
      </c>
      <c r="O373" s="111" t="str">
        <f t="shared" si="179"/>
        <v/>
      </c>
      <c r="P373" s="111" t="str">
        <f t="shared" si="179"/>
        <v/>
      </c>
      <c r="Q373" s="111" t="str">
        <f t="shared" si="179"/>
        <v/>
      </c>
      <c r="R373" s="111" t="str">
        <f t="shared" ref="R373:V373" si="180">IF(R352=0,"",R352/R331)</f>
        <v/>
      </c>
      <c r="S373" s="111" t="str">
        <f t="shared" si="180"/>
        <v/>
      </c>
      <c r="T373" s="111" t="str">
        <f t="shared" si="180"/>
        <v/>
      </c>
      <c r="U373" s="111" t="str">
        <f t="shared" si="180"/>
        <v/>
      </c>
      <c r="V373" s="111" t="str">
        <f t="shared" si="180"/>
        <v/>
      </c>
      <c r="W373" s="111" t="str">
        <f t="shared" ref="W373" si="181">IF(W352=0,"",W352/W331)</f>
        <v/>
      </c>
      <c r="DA373" s="63" t="s">
        <v>3596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 t="str">
        <f t="shared" si="182"/>
        <v/>
      </c>
      <c r="E374" s="112" t="str">
        <f t="shared" si="182"/>
        <v/>
      </c>
      <c r="F374" s="112" t="str">
        <f t="shared" si="182"/>
        <v/>
      </c>
      <c r="G374" s="112" t="str">
        <f t="shared" si="182"/>
        <v/>
      </c>
      <c r="H374" s="112" t="str">
        <f t="shared" si="182"/>
        <v/>
      </c>
      <c r="I374" s="112" t="str">
        <f t="shared" si="182"/>
        <v/>
      </c>
      <c r="J374" s="112" t="str">
        <f t="shared" si="182"/>
        <v/>
      </c>
      <c r="K374" s="112" t="str">
        <f t="shared" si="182"/>
        <v/>
      </c>
      <c r="L374" s="112" t="str">
        <f t="shared" si="182"/>
        <v/>
      </c>
      <c r="M374" s="112" t="str">
        <f t="shared" si="182"/>
        <v/>
      </c>
      <c r="N374" s="112" t="str">
        <f t="shared" si="182"/>
        <v/>
      </c>
      <c r="O374" s="112" t="str">
        <f t="shared" si="182"/>
        <v/>
      </c>
      <c r="P374" s="112" t="str">
        <f t="shared" si="182"/>
        <v/>
      </c>
      <c r="Q374" s="112" t="str">
        <f t="shared" si="182"/>
        <v/>
      </c>
      <c r="R374" s="112" t="str">
        <f t="shared" ref="R374:V374" si="183">IF(R353=0,"",R353/R332)</f>
        <v/>
      </c>
      <c r="S374" s="112" t="str">
        <f t="shared" si="183"/>
        <v/>
      </c>
      <c r="T374" s="112" t="str">
        <f t="shared" si="183"/>
        <v/>
      </c>
      <c r="U374" s="112" t="str">
        <f t="shared" si="183"/>
        <v/>
      </c>
      <c r="V374" s="112" t="str">
        <f t="shared" si="183"/>
        <v/>
      </c>
      <c r="W374" s="112" t="str">
        <f t="shared" ref="W374" si="184">IF(W353=0,"",W353/W332)</f>
        <v/>
      </c>
      <c r="DA374" s="131" t="s">
        <v>3597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 t="str">
        <f t="shared" si="185"/>
        <v/>
      </c>
      <c r="E375" s="113" t="str">
        <f t="shared" si="185"/>
        <v/>
      </c>
      <c r="F375" s="113" t="str">
        <f t="shared" si="185"/>
        <v/>
      </c>
      <c r="G375" s="113" t="str">
        <f t="shared" si="185"/>
        <v/>
      </c>
      <c r="H375" s="113" t="str">
        <f t="shared" si="185"/>
        <v/>
      </c>
      <c r="I375" s="113" t="str">
        <f t="shared" si="185"/>
        <v/>
      </c>
      <c r="J375" s="113" t="str">
        <f t="shared" si="185"/>
        <v/>
      </c>
      <c r="K375" s="113" t="str">
        <f t="shared" si="185"/>
        <v/>
      </c>
      <c r="L375" s="113" t="str">
        <f t="shared" si="185"/>
        <v/>
      </c>
      <c r="M375" s="113" t="str">
        <f t="shared" si="185"/>
        <v/>
      </c>
      <c r="N375" s="113" t="str">
        <f t="shared" si="185"/>
        <v/>
      </c>
      <c r="O375" s="113" t="str">
        <f t="shared" si="185"/>
        <v/>
      </c>
      <c r="P375" s="113" t="str">
        <f t="shared" si="185"/>
        <v/>
      </c>
      <c r="Q375" s="113" t="str">
        <f t="shared" si="185"/>
        <v/>
      </c>
      <c r="R375" s="113" t="str">
        <f t="shared" ref="R375:V375" si="186">IF(R354=0,"",R354/R333)</f>
        <v/>
      </c>
      <c r="S375" s="113" t="str">
        <f t="shared" si="186"/>
        <v/>
      </c>
      <c r="T375" s="113" t="str">
        <f t="shared" si="186"/>
        <v/>
      </c>
      <c r="U375" s="113" t="str">
        <f t="shared" si="186"/>
        <v/>
      </c>
      <c r="V375" s="113" t="str">
        <f t="shared" si="186"/>
        <v/>
      </c>
      <c r="W375" s="113" t="str">
        <f t="shared" ref="W375" si="187">IF(W354=0,"",W354/W333)</f>
        <v/>
      </c>
      <c r="DA375" s="132" t="s">
        <v>3598</v>
      </c>
    </row>
    <row r="376" spans="1:105" ht="12" customHeight="1" x14ac:dyDescent="0.25">
      <c r="A376" s="106" t="s">
        <v>122</v>
      </c>
      <c r="B376" s="112"/>
      <c r="C376" s="112" t="str">
        <f t="shared" ref="C376:Q376" si="188">IF(C355=0,"",C355/C334)</f>
        <v/>
      </c>
      <c r="D376" s="112" t="str">
        <f t="shared" si="188"/>
        <v/>
      </c>
      <c r="E376" s="112" t="str">
        <f t="shared" si="188"/>
        <v/>
      </c>
      <c r="F376" s="112" t="str">
        <f t="shared" si="188"/>
        <v/>
      </c>
      <c r="G376" s="112" t="str">
        <f t="shared" si="188"/>
        <v/>
      </c>
      <c r="H376" s="112" t="str">
        <f t="shared" si="188"/>
        <v/>
      </c>
      <c r="I376" s="112" t="str">
        <f t="shared" si="188"/>
        <v/>
      </c>
      <c r="J376" s="112" t="str">
        <f t="shared" si="188"/>
        <v/>
      </c>
      <c r="K376" s="112" t="str">
        <f t="shared" si="188"/>
        <v/>
      </c>
      <c r="L376" s="112">
        <f t="shared" si="188"/>
        <v>0.71181936883496011</v>
      </c>
      <c r="M376" s="112">
        <f t="shared" si="188"/>
        <v>0.71547748570050085</v>
      </c>
      <c r="N376" s="112">
        <f t="shared" si="188"/>
        <v>0.72138863623218441</v>
      </c>
      <c r="O376" s="112">
        <f t="shared" si="188"/>
        <v>0.73034153134824509</v>
      </c>
      <c r="P376" s="112" t="str">
        <f t="shared" si="188"/>
        <v/>
      </c>
      <c r="Q376" s="112" t="str">
        <f t="shared" si="188"/>
        <v/>
      </c>
      <c r="R376" s="112" t="str">
        <f t="shared" ref="R376:V376" si="189">IF(R355=0,"",R355/R334)</f>
        <v/>
      </c>
      <c r="S376" s="112" t="str">
        <f t="shared" si="189"/>
        <v/>
      </c>
      <c r="T376" s="112" t="str">
        <f t="shared" si="189"/>
        <v/>
      </c>
      <c r="U376" s="112" t="str">
        <f t="shared" si="189"/>
        <v/>
      </c>
      <c r="V376" s="112" t="str">
        <f t="shared" si="189"/>
        <v/>
      </c>
      <c r="W376" s="112" t="str">
        <f t="shared" ref="W376" si="190">IF(W355=0,"",W355/W334)</f>
        <v/>
      </c>
      <c r="DA376" s="131" t="s">
        <v>3599</v>
      </c>
    </row>
    <row r="377" spans="1:105" ht="12" customHeight="1" x14ac:dyDescent="0.25">
      <c r="A377" s="107" t="s">
        <v>121</v>
      </c>
      <c r="B377" s="113"/>
      <c r="C377" s="113" t="str">
        <f t="shared" ref="C377:Q377" si="191">IF(C356=0,"",C356/C335)</f>
        <v/>
      </c>
      <c r="D377" s="113" t="str">
        <f t="shared" si="191"/>
        <v/>
      </c>
      <c r="E377" s="113" t="str">
        <f t="shared" si="191"/>
        <v/>
      </c>
      <c r="F377" s="113" t="str">
        <f t="shared" si="191"/>
        <v/>
      </c>
      <c r="G377" s="113" t="str">
        <f t="shared" si="191"/>
        <v/>
      </c>
      <c r="H377" s="113" t="str">
        <f t="shared" si="191"/>
        <v/>
      </c>
      <c r="I377" s="113" t="str">
        <f t="shared" si="191"/>
        <v/>
      </c>
      <c r="J377" s="113" t="str">
        <f t="shared" si="191"/>
        <v/>
      </c>
      <c r="K377" s="113" t="str">
        <f t="shared" si="191"/>
        <v/>
      </c>
      <c r="L377" s="113">
        <f t="shared" si="191"/>
        <v>0.8855746951635477</v>
      </c>
      <c r="M377" s="113">
        <f t="shared" si="191"/>
        <v>0.87848825147640819</v>
      </c>
      <c r="N377" s="113">
        <f t="shared" si="191"/>
        <v>0.88319956386937348</v>
      </c>
      <c r="O377" s="113">
        <f t="shared" si="191"/>
        <v>0.90212336713745478</v>
      </c>
      <c r="P377" s="113" t="str">
        <f t="shared" si="191"/>
        <v/>
      </c>
      <c r="Q377" s="113" t="str">
        <f t="shared" si="191"/>
        <v/>
      </c>
      <c r="R377" s="113" t="str">
        <f t="shared" ref="R377:V377" si="192">IF(R356=0,"",R356/R335)</f>
        <v/>
      </c>
      <c r="S377" s="113" t="str">
        <f t="shared" si="192"/>
        <v/>
      </c>
      <c r="T377" s="113" t="str">
        <f t="shared" si="192"/>
        <v/>
      </c>
      <c r="U377" s="113" t="str">
        <f t="shared" si="192"/>
        <v/>
      </c>
      <c r="V377" s="113" t="str">
        <f t="shared" si="192"/>
        <v/>
      </c>
      <c r="W377" s="113" t="str">
        <f t="shared" ref="W377" si="193">IF(W356=0,"",W356/W335)</f>
        <v/>
      </c>
      <c r="DA377" s="132" t="s">
        <v>3600</v>
      </c>
    </row>
    <row r="378" spans="1:105" ht="12" customHeight="1" x14ac:dyDescent="0.25">
      <c r="A378" s="108" t="s">
        <v>53</v>
      </c>
      <c r="B378" s="111"/>
      <c r="C378" s="111" t="str">
        <f t="shared" ref="C378:Q378" si="194">IF(C357=0,"",C357/C336)</f>
        <v/>
      </c>
      <c r="D378" s="111" t="str">
        <f t="shared" si="194"/>
        <v/>
      </c>
      <c r="E378" s="111" t="str">
        <f t="shared" si="194"/>
        <v/>
      </c>
      <c r="F378" s="111" t="str">
        <f t="shared" si="194"/>
        <v/>
      </c>
      <c r="G378" s="111" t="str">
        <f t="shared" si="194"/>
        <v/>
      </c>
      <c r="H378" s="111" t="str">
        <f t="shared" si="194"/>
        <v/>
      </c>
      <c r="I378" s="111" t="str">
        <f t="shared" si="194"/>
        <v/>
      </c>
      <c r="J378" s="111" t="str">
        <f t="shared" si="194"/>
        <v/>
      </c>
      <c r="K378" s="111" t="str">
        <f t="shared" si="194"/>
        <v/>
      </c>
      <c r="L378" s="111">
        <f t="shared" si="194"/>
        <v>0.71181936883496011</v>
      </c>
      <c r="M378" s="111">
        <f t="shared" si="194"/>
        <v>0.71547748570050085</v>
      </c>
      <c r="N378" s="111">
        <f t="shared" si="194"/>
        <v>0.72138863623218441</v>
      </c>
      <c r="O378" s="111">
        <f t="shared" si="194"/>
        <v>0.73034153134824509</v>
      </c>
      <c r="P378" s="111" t="str">
        <f t="shared" si="194"/>
        <v/>
      </c>
      <c r="Q378" s="111" t="str">
        <f t="shared" si="194"/>
        <v/>
      </c>
      <c r="R378" s="111" t="str">
        <f t="shared" ref="R378:V378" si="195">IF(R357=0,"",R357/R336)</f>
        <v/>
      </c>
      <c r="S378" s="111" t="str">
        <f t="shared" si="195"/>
        <v/>
      </c>
      <c r="T378" s="111" t="str">
        <f t="shared" si="195"/>
        <v/>
      </c>
      <c r="U378" s="111" t="str">
        <f t="shared" si="195"/>
        <v/>
      </c>
      <c r="V378" s="111" t="str">
        <f t="shared" si="195"/>
        <v/>
      </c>
      <c r="W378" s="111" t="str">
        <f t="shared" ref="W378" si="196">IF(W357=0,"",W357/W336)</f>
        <v/>
      </c>
      <c r="DA378" s="63" t="s">
        <v>3601</v>
      </c>
    </row>
    <row r="379" spans="1:105" ht="12" customHeight="1" x14ac:dyDescent="0.25">
      <c r="A379" s="108" t="s">
        <v>52</v>
      </c>
      <c r="B379" s="111"/>
      <c r="C379" s="111" t="str">
        <f t="shared" ref="C379:Q379" si="197">IF(C358=0,"",C358/C337)</f>
        <v/>
      </c>
      <c r="D379" s="111" t="str">
        <f t="shared" si="197"/>
        <v/>
      </c>
      <c r="E379" s="111" t="str">
        <f t="shared" si="197"/>
        <v/>
      </c>
      <c r="F379" s="111" t="str">
        <f t="shared" si="197"/>
        <v/>
      </c>
      <c r="G379" s="111" t="str">
        <f t="shared" si="197"/>
        <v/>
      </c>
      <c r="H379" s="111" t="str">
        <f t="shared" si="197"/>
        <v/>
      </c>
      <c r="I379" s="111" t="str">
        <f t="shared" si="197"/>
        <v/>
      </c>
      <c r="J379" s="111" t="str">
        <f t="shared" si="197"/>
        <v/>
      </c>
      <c r="K379" s="111" t="str">
        <f t="shared" si="197"/>
        <v/>
      </c>
      <c r="L379" s="111">
        <f t="shared" si="197"/>
        <v>1</v>
      </c>
      <c r="M379" s="111">
        <f t="shared" si="197"/>
        <v>1</v>
      </c>
      <c r="N379" s="111">
        <f t="shared" si="197"/>
        <v>1</v>
      </c>
      <c r="O379" s="111">
        <f t="shared" si="197"/>
        <v>1</v>
      </c>
      <c r="P379" s="111" t="str">
        <f t="shared" si="197"/>
        <v/>
      </c>
      <c r="Q379" s="111" t="str">
        <f t="shared" si="197"/>
        <v/>
      </c>
      <c r="R379" s="111" t="str">
        <f t="shared" ref="R379:V379" si="198">IF(R358=0,"",R358/R337)</f>
        <v/>
      </c>
      <c r="S379" s="111" t="str">
        <f t="shared" si="198"/>
        <v/>
      </c>
      <c r="T379" s="111" t="str">
        <f t="shared" si="198"/>
        <v/>
      </c>
      <c r="U379" s="111" t="str">
        <f t="shared" si="198"/>
        <v/>
      </c>
      <c r="V379" s="111" t="str">
        <f t="shared" si="198"/>
        <v/>
      </c>
      <c r="W379" s="111" t="str">
        <f t="shared" ref="W379" si="199">IF(W358=0,"",W358/W337)</f>
        <v/>
      </c>
      <c r="DA379" s="63" t="s">
        <v>3602</v>
      </c>
    </row>
    <row r="380" spans="1:105" ht="12" customHeight="1" x14ac:dyDescent="0.25">
      <c r="A380" s="121" t="s">
        <v>54</v>
      </c>
      <c r="B380" s="124"/>
      <c r="C380" s="124" t="str">
        <f t="shared" ref="C380:Q380" si="200">IF(C359=0,"",C359/C338)</f>
        <v/>
      </c>
      <c r="D380" s="124" t="str">
        <f t="shared" si="200"/>
        <v/>
      </c>
      <c r="E380" s="124" t="str">
        <f t="shared" si="200"/>
        <v/>
      </c>
      <c r="F380" s="124" t="str">
        <f t="shared" si="200"/>
        <v/>
      </c>
      <c r="G380" s="124" t="str">
        <f t="shared" si="200"/>
        <v/>
      </c>
      <c r="H380" s="124" t="str">
        <f t="shared" si="200"/>
        <v/>
      </c>
      <c r="I380" s="124" t="str">
        <f t="shared" si="200"/>
        <v/>
      </c>
      <c r="J380" s="124" t="str">
        <f t="shared" si="200"/>
        <v/>
      </c>
      <c r="K380" s="124" t="str">
        <f t="shared" si="200"/>
        <v/>
      </c>
      <c r="L380" s="124">
        <f t="shared" si="200"/>
        <v>0.76347753954731024</v>
      </c>
      <c r="M380" s="124">
        <f t="shared" si="200"/>
        <v>0.76805777993759083</v>
      </c>
      <c r="N380" s="124">
        <f t="shared" si="200"/>
        <v>0.77959439414304121</v>
      </c>
      <c r="O380" s="124">
        <f t="shared" si="200"/>
        <v>0.7870512138712864</v>
      </c>
      <c r="P380" s="124" t="str">
        <f t="shared" si="200"/>
        <v/>
      </c>
      <c r="Q380" s="124" t="str">
        <f t="shared" si="200"/>
        <v/>
      </c>
      <c r="R380" s="124" t="str">
        <f t="shared" ref="R380:V380" si="201">IF(R359=0,"",R359/R338)</f>
        <v/>
      </c>
      <c r="S380" s="124" t="str">
        <f t="shared" si="201"/>
        <v/>
      </c>
      <c r="T380" s="124" t="str">
        <f t="shared" si="201"/>
        <v/>
      </c>
      <c r="U380" s="124" t="str">
        <f t="shared" si="201"/>
        <v/>
      </c>
      <c r="V380" s="124" t="str">
        <f t="shared" si="201"/>
        <v/>
      </c>
      <c r="W380" s="124" t="str">
        <f t="shared" ref="W380" si="202">IF(W359=0,"",W359/W338)</f>
        <v/>
      </c>
      <c r="DA380" s="130" t="s">
        <v>3603</v>
      </c>
    </row>
    <row r="381" spans="1:105" ht="12" customHeight="1" x14ac:dyDescent="0.25">
      <c r="A381" s="97" t="s">
        <v>51</v>
      </c>
      <c r="B381" s="111"/>
      <c r="C381" s="111" t="str">
        <f t="shared" ref="C381:Q381" si="203">IF(C360=0,"",C360/C339)</f>
        <v/>
      </c>
      <c r="D381" s="111" t="str">
        <f t="shared" si="203"/>
        <v/>
      </c>
      <c r="E381" s="111" t="str">
        <f t="shared" si="203"/>
        <v/>
      </c>
      <c r="F381" s="111" t="str">
        <f t="shared" si="203"/>
        <v/>
      </c>
      <c r="G381" s="111" t="str">
        <f t="shared" si="203"/>
        <v/>
      </c>
      <c r="H381" s="111" t="str">
        <f t="shared" si="203"/>
        <v/>
      </c>
      <c r="I381" s="111" t="str">
        <f t="shared" si="203"/>
        <v/>
      </c>
      <c r="J381" s="111" t="str">
        <f t="shared" si="203"/>
        <v/>
      </c>
      <c r="K381" s="111" t="str">
        <f t="shared" si="203"/>
        <v/>
      </c>
      <c r="L381" s="111">
        <f t="shared" si="203"/>
        <v>0.60009762916570442</v>
      </c>
      <c r="M381" s="111">
        <f t="shared" si="203"/>
        <v>0.60016842948090743</v>
      </c>
      <c r="N381" s="111">
        <f t="shared" si="203"/>
        <v>0.60016842948090743</v>
      </c>
      <c r="O381" s="111">
        <f t="shared" si="203"/>
        <v>0.60016842948090743</v>
      </c>
      <c r="P381" s="111" t="str">
        <f t="shared" si="203"/>
        <v/>
      </c>
      <c r="Q381" s="111" t="str">
        <f t="shared" si="203"/>
        <v/>
      </c>
      <c r="R381" s="111" t="str">
        <f t="shared" ref="R381:V381" si="204">IF(R360=0,"",R360/R339)</f>
        <v/>
      </c>
      <c r="S381" s="111" t="str">
        <f t="shared" si="204"/>
        <v/>
      </c>
      <c r="T381" s="111" t="str">
        <f t="shared" si="204"/>
        <v/>
      </c>
      <c r="U381" s="111" t="str">
        <f t="shared" si="204"/>
        <v/>
      </c>
      <c r="V381" s="111" t="str">
        <f t="shared" si="204"/>
        <v/>
      </c>
      <c r="W381" s="111" t="str">
        <f t="shared" ref="W381" si="205">IF(W360=0,"",W360/W339)</f>
        <v/>
      </c>
      <c r="DA381" s="63" t="s">
        <v>3604</v>
      </c>
    </row>
    <row r="382" spans="1:105" ht="12" customHeight="1" x14ac:dyDescent="0.25">
      <c r="A382" s="97" t="s">
        <v>50</v>
      </c>
      <c r="B382" s="111"/>
      <c r="C382" s="111" t="str">
        <f t="shared" ref="C382:Q382" si="206">IF(C361=0,"",C361/C340)</f>
        <v/>
      </c>
      <c r="D382" s="111" t="str">
        <f t="shared" si="206"/>
        <v/>
      </c>
      <c r="E382" s="111" t="str">
        <f t="shared" si="206"/>
        <v/>
      </c>
      <c r="F382" s="111" t="str">
        <f t="shared" si="206"/>
        <v/>
      </c>
      <c r="G382" s="111" t="str">
        <f t="shared" si="206"/>
        <v/>
      </c>
      <c r="H382" s="111" t="str">
        <f t="shared" si="206"/>
        <v/>
      </c>
      <c r="I382" s="111" t="str">
        <f t="shared" si="206"/>
        <v/>
      </c>
      <c r="J382" s="111" t="str">
        <f t="shared" si="206"/>
        <v/>
      </c>
      <c r="K382" s="111" t="str">
        <f t="shared" si="206"/>
        <v/>
      </c>
      <c r="L382" s="111">
        <f t="shared" si="206"/>
        <v>0.61574463844550154</v>
      </c>
      <c r="M382" s="111">
        <f t="shared" si="206"/>
        <v>0.61587306341986392</v>
      </c>
      <c r="N382" s="111">
        <f t="shared" si="206"/>
        <v>0.61587306341986392</v>
      </c>
      <c r="O382" s="111">
        <f t="shared" si="206"/>
        <v>0.61587306341986392</v>
      </c>
      <c r="P382" s="111" t="str">
        <f t="shared" si="206"/>
        <v/>
      </c>
      <c r="Q382" s="111" t="str">
        <f t="shared" si="206"/>
        <v/>
      </c>
      <c r="R382" s="111" t="str">
        <f t="shared" ref="R382:V382" si="207">IF(R361=0,"",R361/R340)</f>
        <v/>
      </c>
      <c r="S382" s="111" t="str">
        <f t="shared" si="207"/>
        <v/>
      </c>
      <c r="T382" s="111" t="str">
        <f t="shared" si="207"/>
        <v/>
      </c>
      <c r="U382" s="111" t="str">
        <f t="shared" si="207"/>
        <v/>
      </c>
      <c r="V382" s="111" t="str">
        <f t="shared" si="207"/>
        <v/>
      </c>
      <c r="W382" s="111" t="str">
        <f t="shared" ref="W382" si="208">IF(W361=0,"",W361/W340)</f>
        <v/>
      </c>
      <c r="DA382" s="63" t="s">
        <v>3605</v>
      </c>
    </row>
    <row r="383" spans="1:105" ht="12" customHeight="1" x14ac:dyDescent="0.25">
      <c r="A383" s="109" t="s">
        <v>120</v>
      </c>
      <c r="B383" s="45"/>
      <c r="C383" s="45" t="str">
        <f t="shared" ref="C383:Q383" si="209">IF(C362=0,"",C362/C341)</f>
        <v/>
      </c>
      <c r="D383" s="45" t="str">
        <f t="shared" si="209"/>
        <v/>
      </c>
      <c r="E383" s="45" t="str">
        <f t="shared" si="209"/>
        <v/>
      </c>
      <c r="F383" s="45" t="str">
        <f t="shared" si="209"/>
        <v/>
      </c>
      <c r="G383" s="45" t="str">
        <f t="shared" si="209"/>
        <v/>
      </c>
      <c r="H383" s="45" t="str">
        <f t="shared" si="209"/>
        <v/>
      </c>
      <c r="I383" s="45" t="str">
        <f t="shared" si="209"/>
        <v/>
      </c>
      <c r="J383" s="45" t="str">
        <f t="shared" si="209"/>
        <v/>
      </c>
      <c r="K383" s="45" t="str">
        <f t="shared" si="209"/>
        <v/>
      </c>
      <c r="L383" s="45">
        <f t="shared" si="209"/>
        <v>0.78129927712657143</v>
      </c>
      <c r="M383" s="45">
        <f t="shared" si="209"/>
        <v>0.78403274428527348</v>
      </c>
      <c r="N383" s="45">
        <f t="shared" si="209"/>
        <v>0.78765591668848511</v>
      </c>
      <c r="O383" s="45">
        <f t="shared" si="209"/>
        <v>0.79257084936385014</v>
      </c>
      <c r="P383" s="45" t="str">
        <f t="shared" si="209"/>
        <v/>
      </c>
      <c r="Q383" s="45" t="str">
        <f t="shared" si="209"/>
        <v/>
      </c>
      <c r="R383" s="45" t="str">
        <f t="shared" ref="R383:V383" si="210">IF(R362=0,"",R362/R341)</f>
        <v/>
      </c>
      <c r="S383" s="45" t="str">
        <f t="shared" si="210"/>
        <v/>
      </c>
      <c r="T383" s="45" t="str">
        <f t="shared" si="210"/>
        <v/>
      </c>
      <c r="U383" s="45" t="str">
        <f t="shared" si="210"/>
        <v/>
      </c>
      <c r="V383" s="45" t="str">
        <f t="shared" si="210"/>
        <v/>
      </c>
      <c r="W383" s="45" t="str">
        <f t="shared" ref="W383" si="211">IF(W362=0,"",W362/W341)</f>
        <v/>
      </c>
      <c r="DA383" s="60" t="s">
        <v>3606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0</v>
      </c>
      <c r="D385" s="117">
        <f t="shared" si="212"/>
        <v>0</v>
      </c>
      <c r="E385" s="117">
        <f t="shared" si="212"/>
        <v>0</v>
      </c>
      <c r="F385" s="117">
        <f t="shared" si="212"/>
        <v>0</v>
      </c>
      <c r="G385" s="117">
        <f t="shared" si="212"/>
        <v>0</v>
      </c>
      <c r="H385" s="117">
        <f t="shared" si="212"/>
        <v>0</v>
      </c>
      <c r="I385" s="117">
        <f t="shared" si="212"/>
        <v>0</v>
      </c>
      <c r="J385" s="117">
        <f t="shared" si="212"/>
        <v>0</v>
      </c>
      <c r="K385" s="117">
        <f t="shared" si="212"/>
        <v>0</v>
      </c>
      <c r="L385" s="117">
        <f t="shared" si="212"/>
        <v>7.8425187672527681</v>
      </c>
      <c r="M385" s="117">
        <f t="shared" si="212"/>
        <v>6.9349472592057957</v>
      </c>
      <c r="N385" s="117">
        <f t="shared" si="212"/>
        <v>12.160481515031915</v>
      </c>
      <c r="O385" s="117">
        <f t="shared" si="212"/>
        <v>8.6681764539491155</v>
      </c>
      <c r="P385" s="117">
        <f t="shared" si="212"/>
        <v>0</v>
      </c>
      <c r="Q385" s="117">
        <f t="shared" si="212"/>
        <v>0</v>
      </c>
      <c r="R385" s="117">
        <f t="shared" ref="R385:V385" si="213">R386+R389+R391+R401</f>
        <v>0</v>
      </c>
      <c r="S385" s="117">
        <f t="shared" si="213"/>
        <v>0</v>
      </c>
      <c r="T385" s="117">
        <f t="shared" si="213"/>
        <v>0</v>
      </c>
      <c r="U385" s="117">
        <f t="shared" si="213"/>
        <v>0</v>
      </c>
      <c r="V385" s="117">
        <f t="shared" si="213"/>
        <v>0</v>
      </c>
      <c r="W385" s="117">
        <f t="shared" ref="W385" si="214">W386+W389+W391+W401</f>
        <v>0</v>
      </c>
      <c r="DA385" s="129" t="s">
        <v>3755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0</v>
      </c>
      <c r="D386" s="122">
        <f t="shared" si="215"/>
        <v>0</v>
      </c>
      <c r="E386" s="122">
        <f t="shared" si="215"/>
        <v>0</v>
      </c>
      <c r="F386" s="122">
        <f t="shared" si="215"/>
        <v>0</v>
      </c>
      <c r="G386" s="122">
        <f t="shared" si="215"/>
        <v>0</v>
      </c>
      <c r="H386" s="122">
        <f t="shared" si="215"/>
        <v>0</v>
      </c>
      <c r="I386" s="122">
        <f t="shared" si="215"/>
        <v>0</v>
      </c>
      <c r="J386" s="122">
        <f t="shared" si="215"/>
        <v>0</v>
      </c>
      <c r="K386" s="122">
        <f t="shared" si="215"/>
        <v>0</v>
      </c>
      <c r="L386" s="122">
        <f t="shared" si="215"/>
        <v>7.2099694409866126</v>
      </c>
      <c r="M386" s="122">
        <f t="shared" si="215"/>
        <v>6.2421620251014511</v>
      </c>
      <c r="N386" s="122">
        <f t="shared" si="215"/>
        <v>11.717687126930066</v>
      </c>
      <c r="O386" s="122">
        <f t="shared" si="215"/>
        <v>8.1391482581035444</v>
      </c>
      <c r="P386" s="122">
        <f t="shared" si="215"/>
        <v>0</v>
      </c>
      <c r="Q386" s="122">
        <f t="shared" si="215"/>
        <v>0</v>
      </c>
      <c r="R386" s="122">
        <f t="shared" ref="R386:V386" si="216">SUM(R387:R388)</f>
        <v>0</v>
      </c>
      <c r="S386" s="122">
        <f t="shared" si="216"/>
        <v>0</v>
      </c>
      <c r="T386" s="122">
        <f t="shared" si="216"/>
        <v>0</v>
      </c>
      <c r="U386" s="122">
        <f t="shared" si="216"/>
        <v>0</v>
      </c>
      <c r="V386" s="122">
        <f t="shared" si="216"/>
        <v>0</v>
      </c>
      <c r="W386" s="122">
        <f t="shared" ref="W386" si="217">SUM(W387:W388)</f>
        <v>0</v>
      </c>
      <c r="DA386" s="130" t="s">
        <v>3756</v>
      </c>
    </row>
    <row r="387" spans="1:105" ht="12" customHeight="1" x14ac:dyDescent="0.25">
      <c r="A387" s="97" t="s">
        <v>51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7.2099694409866126</v>
      </c>
      <c r="M387" s="98">
        <v>6.2421620251014511</v>
      </c>
      <c r="N387" s="98">
        <v>11.717687126930066</v>
      </c>
      <c r="O387" s="98">
        <v>8.1391482581035444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3757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3758</v>
      </c>
    </row>
    <row r="389" spans="1:105" ht="12" customHeight="1" x14ac:dyDescent="0.25">
      <c r="A389" s="121" t="s">
        <v>92</v>
      </c>
      <c r="B389" s="122"/>
      <c r="C389" s="122">
        <f t="shared" ref="C389:W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DA389" s="130" t="s">
        <v>3759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DA390" s="63" t="s">
        <v>3760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0.60786888051271926</v>
      </c>
      <c r="M391" s="122">
        <v>0.66653604240633968</v>
      </c>
      <c r="N391" s="122">
        <v>0.42165695163624423</v>
      </c>
      <c r="O391" s="122">
        <v>0.51989392248318911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3761</v>
      </c>
    </row>
    <row r="392" spans="1:105" ht="12" customHeight="1" x14ac:dyDescent="0.25">
      <c r="A392" s="97" t="s">
        <v>143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0.60156005417642577</v>
      </c>
      <c r="M392" s="98">
        <v>0.66354421389883755</v>
      </c>
      <c r="N392" s="98">
        <v>0.39792935628651782</v>
      </c>
      <c r="O392" s="98">
        <v>0.50412419160843003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3762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6.3088263362934332E-3</v>
      </c>
      <c r="M393" s="98">
        <v>2.9918285075021464E-3</v>
      </c>
      <c r="N393" s="98">
        <v>2.3727595349726391E-2</v>
      </c>
      <c r="O393" s="98">
        <v>1.576973087475908E-2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3763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3764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3765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3766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3767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3768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3769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3770</v>
      </c>
    </row>
    <row r="401" spans="1:105" ht="12" customHeight="1" x14ac:dyDescent="0.25">
      <c r="A401" s="121" t="s">
        <v>54</v>
      </c>
      <c r="B401" s="122"/>
      <c r="C401" s="122">
        <v>0</v>
      </c>
      <c r="D401" s="122">
        <v>0</v>
      </c>
      <c r="E401" s="122">
        <v>0</v>
      </c>
      <c r="F401" s="122">
        <v>0</v>
      </c>
      <c r="G401" s="122">
        <v>0</v>
      </c>
      <c r="H401" s="122">
        <v>0</v>
      </c>
      <c r="I401" s="122">
        <v>0</v>
      </c>
      <c r="J401" s="122">
        <v>0</v>
      </c>
      <c r="K401" s="122">
        <v>0</v>
      </c>
      <c r="L401" s="122">
        <v>2.468044575343609E-2</v>
      </c>
      <c r="M401" s="122">
        <v>2.6249191698004569E-2</v>
      </c>
      <c r="N401" s="122">
        <v>2.1137436465605043E-2</v>
      </c>
      <c r="O401" s="122">
        <v>9.1342733623805093E-3</v>
      </c>
      <c r="P401" s="122">
        <v>0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0</v>
      </c>
      <c r="DA401" s="130" t="s">
        <v>3771</v>
      </c>
    </row>
    <row r="402" spans="1:105" ht="12" customHeight="1" x14ac:dyDescent="0.25">
      <c r="A402" s="97" t="s">
        <v>51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2.4356228963794919E-2</v>
      </c>
      <c r="M402" s="98">
        <v>2.6099230980397639E-2</v>
      </c>
      <c r="N402" s="98">
        <v>2.0882232961658875E-2</v>
      </c>
      <c r="O402" s="98">
        <v>8.6231599016365883E-3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DA402" s="63" t="s">
        <v>3772</v>
      </c>
    </row>
    <row r="403" spans="1:105" ht="12" customHeight="1" x14ac:dyDescent="0.25">
      <c r="A403" s="97" t="s">
        <v>50</v>
      </c>
      <c r="B403" s="98"/>
      <c r="C403" s="98">
        <v>0</v>
      </c>
      <c r="D403" s="98">
        <v>0</v>
      </c>
      <c r="E403" s="98">
        <v>0</v>
      </c>
      <c r="F403" s="98">
        <v>0</v>
      </c>
      <c r="G403" s="98">
        <v>0</v>
      </c>
      <c r="H403" s="98">
        <v>0</v>
      </c>
      <c r="I403" s="98">
        <v>0</v>
      </c>
      <c r="J403" s="98">
        <v>0</v>
      </c>
      <c r="K403" s="98">
        <v>0</v>
      </c>
      <c r="L403" s="98">
        <v>3.2421678964116951E-4</v>
      </c>
      <c r="M403" s="98">
        <v>1.4996071760693051E-4</v>
      </c>
      <c r="N403" s="98">
        <v>2.5520350394616709E-4</v>
      </c>
      <c r="O403" s="98">
        <v>5.1111346074392164E-4</v>
      </c>
      <c r="P403" s="98">
        <v>0</v>
      </c>
      <c r="Q403" s="98">
        <v>0</v>
      </c>
      <c r="R403" s="98">
        <v>0</v>
      </c>
      <c r="S403" s="98">
        <v>0</v>
      </c>
      <c r="T403" s="98">
        <v>0</v>
      </c>
      <c r="U403" s="98">
        <v>0</v>
      </c>
      <c r="V403" s="98">
        <v>0</v>
      </c>
      <c r="W403" s="98">
        <v>0</v>
      </c>
      <c r="DA403" s="63" t="s">
        <v>3773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DA404" s="60" t="s">
        <v>3774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0</v>
      </c>
      <c r="D406" s="117">
        <f t="shared" si="219"/>
        <v>0</v>
      </c>
      <c r="E406" s="117">
        <f t="shared" si="219"/>
        <v>0</v>
      </c>
      <c r="F406" s="117">
        <f t="shared" si="219"/>
        <v>0</v>
      </c>
      <c r="G406" s="117">
        <f t="shared" si="219"/>
        <v>0</v>
      </c>
      <c r="H406" s="117">
        <f t="shared" si="219"/>
        <v>0</v>
      </c>
      <c r="I406" s="117">
        <f t="shared" si="219"/>
        <v>0</v>
      </c>
      <c r="J406" s="117">
        <f t="shared" si="219"/>
        <v>0</v>
      </c>
      <c r="K406" s="117">
        <f t="shared" si="219"/>
        <v>0</v>
      </c>
      <c r="L406" s="117">
        <f t="shared" si="219"/>
        <v>18714.500681747115</v>
      </c>
      <c r="M406" s="117">
        <f t="shared" si="219"/>
        <v>14152.774261367427</v>
      </c>
      <c r="N406" s="117">
        <f t="shared" si="219"/>
        <v>15874.812491893892</v>
      </c>
      <c r="O406" s="117">
        <f t="shared" si="219"/>
        <v>16158.858889564592</v>
      </c>
      <c r="P406" s="117">
        <f t="shared" si="219"/>
        <v>0</v>
      </c>
      <c r="Q406" s="117">
        <f t="shared" si="219"/>
        <v>0</v>
      </c>
      <c r="R406" s="117">
        <f t="shared" ref="R406:V406" si="220">R407+R410+R412+R422</f>
        <v>0</v>
      </c>
      <c r="S406" s="117">
        <f t="shared" si="220"/>
        <v>0</v>
      </c>
      <c r="T406" s="117">
        <f t="shared" si="220"/>
        <v>0</v>
      </c>
      <c r="U406" s="117">
        <f t="shared" si="220"/>
        <v>0</v>
      </c>
      <c r="V406" s="117">
        <f t="shared" si="220"/>
        <v>0</v>
      </c>
      <c r="W406" s="117">
        <f t="shared" ref="W406" si="221">W407+W410+W412+W422</f>
        <v>0</v>
      </c>
      <c r="DA406" s="129" t="s">
        <v>3923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0</v>
      </c>
      <c r="D407" s="122">
        <f t="shared" si="222"/>
        <v>0</v>
      </c>
      <c r="E407" s="122">
        <f t="shared" si="222"/>
        <v>0</v>
      </c>
      <c r="F407" s="122">
        <f t="shared" si="222"/>
        <v>0</v>
      </c>
      <c r="G407" s="122">
        <f t="shared" si="222"/>
        <v>0</v>
      </c>
      <c r="H407" s="122">
        <f t="shared" si="222"/>
        <v>0</v>
      </c>
      <c r="I407" s="122">
        <f t="shared" si="222"/>
        <v>0</v>
      </c>
      <c r="J407" s="122">
        <f t="shared" si="222"/>
        <v>0</v>
      </c>
      <c r="K407" s="122">
        <f t="shared" si="222"/>
        <v>0</v>
      </c>
      <c r="L407" s="122">
        <f t="shared" si="222"/>
        <v>15246.979948998565</v>
      </c>
      <c r="M407" s="122">
        <f t="shared" si="222"/>
        <v>10867.197941064334</v>
      </c>
      <c r="N407" s="122">
        <f t="shared" si="222"/>
        <v>12676.404924903307</v>
      </c>
      <c r="O407" s="122">
        <f t="shared" si="222"/>
        <v>12885.060726724416</v>
      </c>
      <c r="P407" s="122">
        <f t="shared" si="222"/>
        <v>0</v>
      </c>
      <c r="Q407" s="122">
        <f t="shared" si="222"/>
        <v>0</v>
      </c>
      <c r="R407" s="122">
        <f t="shared" ref="R407:V407" si="223">SUM(R408:R409)</f>
        <v>0</v>
      </c>
      <c r="S407" s="122">
        <f t="shared" si="223"/>
        <v>0</v>
      </c>
      <c r="T407" s="122">
        <f t="shared" si="223"/>
        <v>0</v>
      </c>
      <c r="U407" s="122">
        <f t="shared" si="223"/>
        <v>0</v>
      </c>
      <c r="V407" s="122">
        <f t="shared" si="223"/>
        <v>0</v>
      </c>
      <c r="W407" s="122">
        <f t="shared" ref="W407" si="224">SUM(W408:W409)</f>
        <v>0</v>
      </c>
      <c r="DA407" s="130" t="s">
        <v>3924</v>
      </c>
    </row>
    <row r="408" spans="1:105" ht="12" customHeight="1" x14ac:dyDescent="0.25">
      <c r="A408" s="97" t="s">
        <v>51</v>
      </c>
      <c r="B408" s="98"/>
      <c r="C408" s="98">
        <v>0</v>
      </c>
      <c r="D408" s="98">
        <v>0</v>
      </c>
      <c r="E408" s="98">
        <v>0</v>
      </c>
      <c r="F408" s="98">
        <v>0</v>
      </c>
      <c r="G408" s="98">
        <v>0</v>
      </c>
      <c r="H408" s="98">
        <v>0</v>
      </c>
      <c r="I408" s="98">
        <v>0</v>
      </c>
      <c r="J408" s="98">
        <v>0</v>
      </c>
      <c r="K408" s="98">
        <v>0</v>
      </c>
      <c r="L408" s="98">
        <v>15153.751561577064</v>
      </c>
      <c r="M408" s="98">
        <v>10800.792081120471</v>
      </c>
      <c r="N408" s="98">
        <v>12598.964973123342</v>
      </c>
      <c r="O408" s="98">
        <v>12806.416837431541</v>
      </c>
      <c r="P408" s="98">
        <v>0</v>
      </c>
      <c r="Q408" s="98">
        <v>0</v>
      </c>
      <c r="R408" s="98">
        <v>0</v>
      </c>
      <c r="S408" s="98">
        <v>0</v>
      </c>
      <c r="T408" s="98">
        <v>0</v>
      </c>
      <c r="U408" s="98">
        <v>0</v>
      </c>
      <c r="V408" s="98">
        <v>0</v>
      </c>
      <c r="W408" s="98">
        <v>0</v>
      </c>
      <c r="DA408" s="63" t="s">
        <v>3925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93.228387421501409</v>
      </c>
      <c r="M409" s="98">
        <v>66.405859943862566</v>
      </c>
      <c r="N409" s="98">
        <v>77.439951779964431</v>
      </c>
      <c r="O409" s="98">
        <v>78.64388929287405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3926</v>
      </c>
    </row>
    <row r="410" spans="1:105" ht="12" customHeight="1" x14ac:dyDescent="0.25">
      <c r="A410" s="121" t="s">
        <v>92</v>
      </c>
      <c r="B410" s="122"/>
      <c r="C410" s="122">
        <f t="shared" ref="C410:W410" si="225">C411</f>
        <v>0</v>
      </c>
      <c r="D410" s="122">
        <f t="shared" si="225"/>
        <v>0</v>
      </c>
      <c r="E410" s="122">
        <f t="shared" si="225"/>
        <v>0</v>
      </c>
      <c r="F410" s="122">
        <f t="shared" si="225"/>
        <v>0</v>
      </c>
      <c r="G410" s="122">
        <f t="shared" si="225"/>
        <v>0</v>
      </c>
      <c r="H410" s="122">
        <f t="shared" si="225"/>
        <v>0</v>
      </c>
      <c r="I410" s="122">
        <f t="shared" si="225"/>
        <v>0</v>
      </c>
      <c r="J410" s="122">
        <f t="shared" si="225"/>
        <v>0</v>
      </c>
      <c r="K410" s="122">
        <f t="shared" si="225"/>
        <v>0</v>
      </c>
      <c r="L410" s="122">
        <f t="shared" si="225"/>
        <v>1.6609466301771043</v>
      </c>
      <c r="M410" s="122">
        <f t="shared" si="225"/>
        <v>1.3881264113459355</v>
      </c>
      <c r="N410" s="122">
        <f t="shared" si="225"/>
        <v>0.90255349137568153</v>
      </c>
      <c r="O410" s="122">
        <f t="shared" si="225"/>
        <v>1.8377244604811112</v>
      </c>
      <c r="P410" s="122">
        <f t="shared" si="225"/>
        <v>0</v>
      </c>
      <c r="Q410" s="122">
        <f t="shared" si="225"/>
        <v>0</v>
      </c>
      <c r="R410" s="122">
        <f t="shared" si="225"/>
        <v>0</v>
      </c>
      <c r="S410" s="122">
        <f t="shared" si="225"/>
        <v>0</v>
      </c>
      <c r="T410" s="122">
        <f t="shared" si="225"/>
        <v>0</v>
      </c>
      <c r="U410" s="122">
        <f t="shared" si="225"/>
        <v>0</v>
      </c>
      <c r="V410" s="122">
        <f t="shared" si="225"/>
        <v>0</v>
      </c>
      <c r="W410" s="122">
        <f t="shared" si="225"/>
        <v>0</v>
      </c>
      <c r="DA410" s="130" t="s">
        <v>3927</v>
      </c>
    </row>
    <row r="411" spans="1:105" ht="12" customHeight="1" x14ac:dyDescent="0.25">
      <c r="A411" s="97" t="s">
        <v>53</v>
      </c>
      <c r="B411" s="98"/>
      <c r="C411" s="98">
        <f>RES_hhdet_in_fech!C8</f>
        <v>0</v>
      </c>
      <c r="D411" s="98">
        <f>RES_hhdet_in_fech!D8</f>
        <v>0</v>
      </c>
      <c r="E411" s="98">
        <f>RES_hhdet_in_fech!E8</f>
        <v>0</v>
      </c>
      <c r="F411" s="98">
        <f>RES_hhdet_in_fech!F8</f>
        <v>0</v>
      </c>
      <c r="G411" s="98">
        <f>RES_hhdet_in_fech!G8</f>
        <v>0</v>
      </c>
      <c r="H411" s="98">
        <f>RES_hhdet_in_fech!H8</f>
        <v>0</v>
      </c>
      <c r="I411" s="98">
        <f>RES_hhdet_in_fech!I8</f>
        <v>0</v>
      </c>
      <c r="J411" s="98">
        <f>RES_hhdet_in_fech!J8</f>
        <v>0</v>
      </c>
      <c r="K411" s="98">
        <f>RES_hhdet_in_fech!K8</f>
        <v>0</v>
      </c>
      <c r="L411" s="98">
        <f>RES_hhdet_in_fech!L8</f>
        <v>1.6609466301771043</v>
      </c>
      <c r="M411" s="98">
        <f>RES_hhdet_in_fech!M8</f>
        <v>1.3881264113459355</v>
      </c>
      <c r="N411" s="98">
        <f>RES_hhdet_in_fech!N8</f>
        <v>0.90255349137568153</v>
      </c>
      <c r="O411" s="98">
        <f>RES_hhdet_in_fech!O8</f>
        <v>1.8377244604811112</v>
      </c>
      <c r="P411" s="98">
        <f>RES_hhdet_in_fech!P8</f>
        <v>0</v>
      </c>
      <c r="Q411" s="98">
        <f>RES_hhdet_in_fech!Q8</f>
        <v>0</v>
      </c>
      <c r="R411" s="98">
        <f>RES_hhdet_in_fech!R8</f>
        <v>0</v>
      </c>
      <c r="S411" s="98">
        <f>RES_hhdet_in_fech!S8</f>
        <v>0</v>
      </c>
      <c r="T411" s="98">
        <f>RES_hhdet_in_fech!T8</f>
        <v>0</v>
      </c>
      <c r="U411" s="98">
        <f>RES_hhdet_in_fech!U8</f>
        <v>0</v>
      </c>
      <c r="V411" s="98">
        <f>RES_hhdet_in_fech!V8</f>
        <v>0</v>
      </c>
      <c r="W411" s="98">
        <f>RES_hhdet_in_fech!W8</f>
        <v>0</v>
      </c>
      <c r="DA411" s="63" t="s">
        <v>3928</v>
      </c>
    </row>
    <row r="412" spans="1:105" ht="12" customHeight="1" x14ac:dyDescent="0.25">
      <c r="A412" s="121" t="s">
        <v>55</v>
      </c>
      <c r="B412" s="122"/>
      <c r="C412" s="122">
        <v>0</v>
      </c>
      <c r="D412" s="122">
        <v>0</v>
      </c>
      <c r="E412" s="122">
        <v>0</v>
      </c>
      <c r="F412" s="122">
        <v>0</v>
      </c>
      <c r="G412" s="122">
        <v>0</v>
      </c>
      <c r="H412" s="122">
        <v>0</v>
      </c>
      <c r="I412" s="122">
        <v>0</v>
      </c>
      <c r="J412" s="122">
        <v>0</v>
      </c>
      <c r="K412" s="122">
        <v>0</v>
      </c>
      <c r="L412" s="122">
        <v>2935.2837904221651</v>
      </c>
      <c r="M412" s="122">
        <v>2760.0651060861865</v>
      </c>
      <c r="N412" s="122">
        <v>2666.0221898685459</v>
      </c>
      <c r="O412" s="122">
        <v>2758.5675257049529</v>
      </c>
      <c r="P412" s="122">
        <v>0</v>
      </c>
      <c r="Q412" s="122">
        <v>0</v>
      </c>
      <c r="R412" s="122">
        <v>0</v>
      </c>
      <c r="S412" s="122">
        <v>0</v>
      </c>
      <c r="T412" s="122">
        <v>0</v>
      </c>
      <c r="U412" s="122">
        <v>0</v>
      </c>
      <c r="V412" s="122">
        <v>0</v>
      </c>
      <c r="W412" s="122">
        <v>0</v>
      </c>
      <c r="DA412" s="130" t="s">
        <v>3929</v>
      </c>
    </row>
    <row r="413" spans="1:105" ht="12" customHeight="1" x14ac:dyDescent="0.25">
      <c r="A413" s="97" t="s">
        <v>143</v>
      </c>
      <c r="B413" s="98"/>
      <c r="C413" s="98">
        <v>0</v>
      </c>
      <c r="D413" s="98">
        <v>0</v>
      </c>
      <c r="E413" s="98">
        <v>0</v>
      </c>
      <c r="F413" s="98">
        <v>0</v>
      </c>
      <c r="G413" s="98">
        <v>0</v>
      </c>
      <c r="H413" s="98">
        <v>0</v>
      </c>
      <c r="I413" s="98">
        <v>0</v>
      </c>
      <c r="J413" s="98">
        <v>0</v>
      </c>
      <c r="K413" s="98">
        <v>0</v>
      </c>
      <c r="L413" s="98">
        <v>3116.9790616074006</v>
      </c>
      <c r="M413" s="98">
        <v>2815.5639469980247</v>
      </c>
      <c r="N413" s="98">
        <v>2199.06698092946</v>
      </c>
      <c r="O413" s="98">
        <v>2770.0011933677883</v>
      </c>
      <c r="P413" s="98">
        <v>0</v>
      </c>
      <c r="Q413" s="98">
        <v>0</v>
      </c>
      <c r="R413" s="98">
        <v>0</v>
      </c>
      <c r="S413" s="98">
        <v>0</v>
      </c>
      <c r="T413" s="98">
        <v>0</v>
      </c>
      <c r="U413" s="98">
        <v>0</v>
      </c>
      <c r="V413" s="98">
        <v>0</v>
      </c>
      <c r="W413" s="98">
        <v>0</v>
      </c>
      <c r="DA413" s="63" t="s">
        <v>3930</v>
      </c>
    </row>
    <row r="414" spans="1:105" ht="12" customHeight="1" x14ac:dyDescent="0.25">
      <c r="A414" s="97" t="s">
        <v>124</v>
      </c>
      <c r="B414" s="98"/>
      <c r="C414" s="98">
        <v>0</v>
      </c>
      <c r="D414" s="98">
        <v>0</v>
      </c>
      <c r="E414" s="98">
        <v>0</v>
      </c>
      <c r="F414" s="98">
        <v>0</v>
      </c>
      <c r="G414" s="98">
        <v>0</v>
      </c>
      <c r="H414" s="98">
        <v>0</v>
      </c>
      <c r="I414" s="98">
        <v>0</v>
      </c>
      <c r="J414" s="98">
        <v>0</v>
      </c>
      <c r="K414" s="98">
        <v>0</v>
      </c>
      <c r="L414" s="98">
        <v>3085.8456771993465</v>
      </c>
      <c r="M414" s="98">
        <v>3292.6445099292851</v>
      </c>
      <c r="N414" s="98">
        <v>3264.163385626649</v>
      </c>
      <c r="O414" s="98">
        <v>3018.3151647103891</v>
      </c>
      <c r="P414" s="98">
        <v>0</v>
      </c>
      <c r="Q414" s="98">
        <v>0</v>
      </c>
      <c r="R414" s="98">
        <v>0</v>
      </c>
      <c r="S414" s="98">
        <v>0</v>
      </c>
      <c r="T414" s="98">
        <v>0</v>
      </c>
      <c r="U414" s="98">
        <v>0</v>
      </c>
      <c r="V414" s="98">
        <v>0</v>
      </c>
      <c r="W414" s="98">
        <v>0</v>
      </c>
      <c r="DA414" s="63" t="s">
        <v>3931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0</v>
      </c>
      <c r="J415" s="98">
        <v>0</v>
      </c>
      <c r="K415" s="98">
        <v>0</v>
      </c>
      <c r="L415" s="98">
        <v>0</v>
      </c>
      <c r="M415" s="98">
        <v>0</v>
      </c>
      <c r="N415" s="98">
        <v>0</v>
      </c>
      <c r="O415" s="98">
        <v>0</v>
      </c>
      <c r="P415" s="98">
        <v>0</v>
      </c>
      <c r="Q415" s="98">
        <v>0</v>
      </c>
      <c r="R415" s="98">
        <v>0</v>
      </c>
      <c r="S415" s="98">
        <v>0</v>
      </c>
      <c r="T415" s="98">
        <v>0</v>
      </c>
      <c r="U415" s="98">
        <v>0</v>
      </c>
      <c r="V415" s="98">
        <v>0</v>
      </c>
      <c r="W415" s="98">
        <v>0</v>
      </c>
      <c r="DA415" s="63" t="s">
        <v>3932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0</v>
      </c>
      <c r="E416" s="101">
        <v>0</v>
      </c>
      <c r="F416" s="101">
        <v>0</v>
      </c>
      <c r="G416" s="101">
        <v>0</v>
      </c>
      <c r="H416" s="101">
        <v>0</v>
      </c>
      <c r="I416" s="101">
        <v>0</v>
      </c>
      <c r="J416" s="101">
        <v>0</v>
      </c>
      <c r="K416" s="101">
        <v>0</v>
      </c>
      <c r="L416" s="101">
        <v>0</v>
      </c>
      <c r="M416" s="101">
        <v>0</v>
      </c>
      <c r="N416" s="101">
        <v>0</v>
      </c>
      <c r="O416" s="101">
        <v>0</v>
      </c>
      <c r="P416" s="101">
        <v>0</v>
      </c>
      <c r="Q416" s="101">
        <v>0</v>
      </c>
      <c r="R416" s="101">
        <v>0</v>
      </c>
      <c r="S416" s="101">
        <v>0</v>
      </c>
      <c r="T416" s="101">
        <v>0</v>
      </c>
      <c r="U416" s="101">
        <v>0</v>
      </c>
      <c r="V416" s="101">
        <v>0</v>
      </c>
      <c r="W416" s="101">
        <v>0</v>
      </c>
      <c r="DA416" s="131" t="s">
        <v>3933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0</v>
      </c>
      <c r="J417" s="104">
        <v>0</v>
      </c>
      <c r="K417" s="104">
        <v>0</v>
      </c>
      <c r="L417" s="104">
        <v>0</v>
      </c>
      <c r="M417" s="104">
        <v>0</v>
      </c>
      <c r="N417" s="104">
        <v>0</v>
      </c>
      <c r="O417" s="104">
        <v>0</v>
      </c>
      <c r="P417" s="104">
        <v>0</v>
      </c>
      <c r="Q417" s="104">
        <v>0</v>
      </c>
      <c r="R417" s="104">
        <v>0</v>
      </c>
      <c r="S417" s="104">
        <v>0</v>
      </c>
      <c r="T417" s="104">
        <v>0</v>
      </c>
      <c r="U417" s="104">
        <v>0</v>
      </c>
      <c r="V417" s="104">
        <v>0</v>
      </c>
      <c r="W417" s="104">
        <v>0</v>
      </c>
      <c r="DA417" s="132" t="s">
        <v>3934</v>
      </c>
    </row>
    <row r="418" spans="1:105" ht="12" customHeight="1" x14ac:dyDescent="0.25">
      <c r="A418" s="106" t="s">
        <v>122</v>
      </c>
      <c r="B418" s="101"/>
      <c r="C418" s="101">
        <v>0</v>
      </c>
      <c r="D418" s="101">
        <v>0</v>
      </c>
      <c r="E418" s="101">
        <v>0</v>
      </c>
      <c r="F418" s="101">
        <v>0</v>
      </c>
      <c r="G418" s="101">
        <v>0</v>
      </c>
      <c r="H418" s="101">
        <v>0</v>
      </c>
      <c r="I418" s="101">
        <v>0</v>
      </c>
      <c r="J418" s="101">
        <v>0</v>
      </c>
      <c r="K418" s="101">
        <v>0</v>
      </c>
      <c r="L418" s="101">
        <v>3063.8783540755849</v>
      </c>
      <c r="M418" s="101">
        <v>2974.1198631294787</v>
      </c>
      <c r="N418" s="101">
        <v>3042.9684651401462</v>
      </c>
      <c r="O418" s="101">
        <v>3037.2338930286924</v>
      </c>
      <c r="P418" s="101">
        <v>0</v>
      </c>
      <c r="Q418" s="101">
        <v>0</v>
      </c>
      <c r="R418" s="101">
        <v>0</v>
      </c>
      <c r="S418" s="101">
        <v>0</v>
      </c>
      <c r="T418" s="101">
        <v>0</v>
      </c>
      <c r="U418" s="101">
        <v>0</v>
      </c>
      <c r="V418" s="101">
        <v>0</v>
      </c>
      <c r="W418" s="101">
        <v>0</v>
      </c>
      <c r="DA418" s="131" t="s">
        <v>3935</v>
      </c>
    </row>
    <row r="419" spans="1:105" ht="12" customHeight="1" x14ac:dyDescent="0.25">
      <c r="A419" s="107" t="s">
        <v>121</v>
      </c>
      <c r="B419" s="104"/>
      <c r="C419" s="104">
        <v>0</v>
      </c>
      <c r="D419" s="104">
        <v>0</v>
      </c>
      <c r="E419" s="104">
        <v>0</v>
      </c>
      <c r="F419" s="104">
        <v>0</v>
      </c>
      <c r="G419" s="104">
        <v>0</v>
      </c>
      <c r="H419" s="104">
        <v>0</v>
      </c>
      <c r="I419" s="104">
        <v>0</v>
      </c>
      <c r="J419" s="104">
        <v>0</v>
      </c>
      <c r="K419" s="104">
        <v>0</v>
      </c>
      <c r="L419" s="104">
        <v>2463.6545253121667</v>
      </c>
      <c r="M419" s="104">
        <v>2422.4700109894738</v>
      </c>
      <c r="N419" s="104">
        <v>2485.2596684663918</v>
      </c>
      <c r="O419" s="104">
        <v>2458.1984781733017</v>
      </c>
      <c r="P419" s="104">
        <v>0</v>
      </c>
      <c r="Q419" s="104">
        <v>0</v>
      </c>
      <c r="R419" s="104">
        <v>0</v>
      </c>
      <c r="S419" s="104">
        <v>0</v>
      </c>
      <c r="T419" s="104">
        <v>0</v>
      </c>
      <c r="U419" s="104">
        <v>0</v>
      </c>
      <c r="V419" s="104">
        <v>0</v>
      </c>
      <c r="W419" s="104">
        <v>0</v>
      </c>
      <c r="DA419" s="132" t="s">
        <v>3936</v>
      </c>
    </row>
    <row r="420" spans="1:105" ht="12" customHeight="1" x14ac:dyDescent="0.25">
      <c r="A420" s="108" t="s">
        <v>53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978.22125980806823</v>
      </c>
      <c r="M420" s="98">
        <v>1034.5703836689793</v>
      </c>
      <c r="N420" s="98">
        <v>1041.8793018673821</v>
      </c>
      <c r="O420" s="98">
        <v>892.2404371514624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3937</v>
      </c>
    </row>
    <row r="421" spans="1:105" ht="12" customHeight="1" x14ac:dyDescent="0.25">
      <c r="A421" s="108" t="s">
        <v>52</v>
      </c>
      <c r="B421" s="98"/>
      <c r="C421" s="98">
        <v>0</v>
      </c>
      <c r="D421" s="98">
        <v>0</v>
      </c>
      <c r="E421" s="98">
        <v>0</v>
      </c>
      <c r="F421" s="98">
        <v>0</v>
      </c>
      <c r="G421" s="98">
        <v>0</v>
      </c>
      <c r="H421" s="98">
        <v>0</v>
      </c>
      <c r="I421" s="98">
        <v>0</v>
      </c>
      <c r="J421" s="98">
        <v>0</v>
      </c>
      <c r="K421" s="98">
        <v>0</v>
      </c>
      <c r="L421" s="98">
        <v>1485.4332655040987</v>
      </c>
      <c r="M421" s="98">
        <v>1387.8996273204943</v>
      </c>
      <c r="N421" s="98">
        <v>1443.3803665990101</v>
      </c>
      <c r="O421" s="98">
        <v>1565.9580410218396</v>
      </c>
      <c r="P421" s="98">
        <v>0</v>
      </c>
      <c r="Q421" s="98">
        <v>0</v>
      </c>
      <c r="R421" s="98">
        <v>0</v>
      </c>
      <c r="S421" s="98">
        <v>0</v>
      </c>
      <c r="T421" s="98">
        <v>0</v>
      </c>
      <c r="U421" s="98">
        <v>0</v>
      </c>
      <c r="V421" s="98">
        <v>0</v>
      </c>
      <c r="W421" s="98">
        <v>0</v>
      </c>
      <c r="DA421" s="63" t="s">
        <v>3938</v>
      </c>
    </row>
    <row r="422" spans="1:105" ht="12" customHeight="1" x14ac:dyDescent="0.25">
      <c r="A422" s="121" t="s">
        <v>54</v>
      </c>
      <c r="B422" s="122"/>
      <c r="C422" s="122">
        <v>0</v>
      </c>
      <c r="D422" s="122">
        <v>0</v>
      </c>
      <c r="E422" s="122">
        <v>0</v>
      </c>
      <c r="F422" s="122">
        <v>0</v>
      </c>
      <c r="G422" s="122">
        <v>0</v>
      </c>
      <c r="H422" s="122">
        <v>0</v>
      </c>
      <c r="I422" s="122">
        <v>0</v>
      </c>
      <c r="J422" s="122">
        <v>0</v>
      </c>
      <c r="K422" s="122">
        <v>0</v>
      </c>
      <c r="L422" s="122">
        <v>530.57599569620572</v>
      </c>
      <c r="M422" s="122">
        <v>524.12308780556214</v>
      </c>
      <c r="N422" s="122">
        <v>531.48282363066392</v>
      </c>
      <c r="O422" s="122">
        <v>513.39291267474084</v>
      </c>
      <c r="P422" s="122">
        <v>0</v>
      </c>
      <c r="Q422" s="122">
        <v>0</v>
      </c>
      <c r="R422" s="122">
        <v>0</v>
      </c>
      <c r="S422" s="122">
        <v>0</v>
      </c>
      <c r="T422" s="122">
        <v>0</v>
      </c>
      <c r="U422" s="122">
        <v>0</v>
      </c>
      <c r="V422" s="122">
        <v>0</v>
      </c>
      <c r="W422" s="122">
        <v>0</v>
      </c>
      <c r="DA422" s="130" t="s">
        <v>3939</v>
      </c>
    </row>
    <row r="423" spans="1:105" ht="12" customHeight="1" x14ac:dyDescent="0.25">
      <c r="A423" s="97" t="s">
        <v>51</v>
      </c>
      <c r="B423" s="98"/>
      <c r="C423" s="98">
        <v>0</v>
      </c>
      <c r="D423" s="98">
        <v>0</v>
      </c>
      <c r="E423" s="98">
        <v>0</v>
      </c>
      <c r="F423" s="98">
        <v>0</v>
      </c>
      <c r="G423" s="98">
        <v>0</v>
      </c>
      <c r="H423" s="98">
        <v>0</v>
      </c>
      <c r="I423" s="98">
        <v>0</v>
      </c>
      <c r="J423" s="98">
        <v>0</v>
      </c>
      <c r="K423" s="98">
        <v>0</v>
      </c>
      <c r="L423" s="98">
        <v>653.0627721294419</v>
      </c>
      <c r="M423" s="98">
        <v>705.72649892082825</v>
      </c>
      <c r="N423" s="98">
        <v>750.85558488835386</v>
      </c>
      <c r="O423" s="98">
        <v>671.23799629069106</v>
      </c>
      <c r="P423" s="98">
        <v>0</v>
      </c>
      <c r="Q423" s="98">
        <v>0</v>
      </c>
      <c r="R423" s="98">
        <v>0</v>
      </c>
      <c r="S423" s="98">
        <v>0</v>
      </c>
      <c r="T423" s="98">
        <v>0</v>
      </c>
      <c r="U423" s="98">
        <v>0</v>
      </c>
      <c r="V423" s="98">
        <v>0</v>
      </c>
      <c r="W423" s="98">
        <v>0</v>
      </c>
      <c r="DA423" s="63" t="s">
        <v>3940</v>
      </c>
    </row>
    <row r="424" spans="1:105" ht="12" customHeight="1" x14ac:dyDescent="0.25">
      <c r="A424" s="97" t="s">
        <v>50</v>
      </c>
      <c r="B424" s="98"/>
      <c r="C424" s="98">
        <v>0</v>
      </c>
      <c r="D424" s="98">
        <v>0</v>
      </c>
      <c r="E424" s="98">
        <v>0</v>
      </c>
      <c r="F424" s="98">
        <v>0</v>
      </c>
      <c r="G424" s="98">
        <v>0</v>
      </c>
      <c r="H424" s="98">
        <v>0</v>
      </c>
      <c r="I424" s="98">
        <v>0</v>
      </c>
      <c r="J424" s="98">
        <v>0</v>
      </c>
      <c r="K424" s="98">
        <v>0</v>
      </c>
      <c r="L424" s="98">
        <v>713.63089813604824</v>
      </c>
      <c r="M424" s="98">
        <v>660.15459414919223</v>
      </c>
      <c r="N424" s="98">
        <v>561.72632493873709</v>
      </c>
      <c r="O424" s="98">
        <v>562.50380870743254</v>
      </c>
      <c r="P424" s="98">
        <v>0</v>
      </c>
      <c r="Q424" s="98">
        <v>0</v>
      </c>
      <c r="R424" s="98">
        <v>0</v>
      </c>
      <c r="S424" s="98">
        <v>0</v>
      </c>
      <c r="T424" s="98">
        <v>0</v>
      </c>
      <c r="U424" s="98">
        <v>0</v>
      </c>
      <c r="V424" s="98">
        <v>0</v>
      </c>
      <c r="W424" s="98">
        <v>0</v>
      </c>
      <c r="DA424" s="63" t="s">
        <v>3941</v>
      </c>
    </row>
    <row r="425" spans="1:105" ht="12" customHeight="1" x14ac:dyDescent="0.25">
      <c r="A425" s="109" t="s">
        <v>120</v>
      </c>
      <c r="B425" s="33"/>
      <c r="C425" s="33">
        <v>0</v>
      </c>
      <c r="D425" s="33">
        <v>0</v>
      </c>
      <c r="E425" s="33">
        <v>0</v>
      </c>
      <c r="F425" s="33">
        <v>0</v>
      </c>
      <c r="G425" s="33">
        <v>0</v>
      </c>
      <c r="H425" s="33">
        <v>0</v>
      </c>
      <c r="I425" s="33">
        <v>0</v>
      </c>
      <c r="J425" s="33">
        <v>0</v>
      </c>
      <c r="K425" s="33">
        <v>0</v>
      </c>
      <c r="L425" s="33">
        <v>519.83799091746062</v>
      </c>
      <c r="M425" s="33">
        <v>511.60827932796269</v>
      </c>
      <c r="N425" s="33">
        <v>524.69108099466314</v>
      </c>
      <c r="O425" s="33">
        <v>510.01619435520882</v>
      </c>
      <c r="P425" s="33">
        <v>0</v>
      </c>
      <c r="Q425" s="33">
        <v>0</v>
      </c>
      <c r="R425" s="33">
        <v>0</v>
      </c>
      <c r="S425" s="33">
        <v>0</v>
      </c>
      <c r="T425" s="33">
        <v>0</v>
      </c>
      <c r="U425" s="33">
        <v>0</v>
      </c>
      <c r="V425" s="33">
        <v>0</v>
      </c>
      <c r="W425" s="33">
        <v>0</v>
      </c>
      <c r="DA425" s="60" t="s">
        <v>3942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0</v>
      </c>
      <c r="D427" s="117">
        <f t="shared" si="226"/>
        <v>0</v>
      </c>
      <c r="E427" s="117">
        <f t="shared" si="226"/>
        <v>0</v>
      </c>
      <c r="F427" s="117">
        <f t="shared" si="226"/>
        <v>0</v>
      </c>
      <c r="G427" s="117">
        <f t="shared" si="226"/>
        <v>0</v>
      </c>
      <c r="H427" s="117">
        <f t="shared" si="226"/>
        <v>0</v>
      </c>
      <c r="I427" s="117">
        <f t="shared" si="226"/>
        <v>0</v>
      </c>
      <c r="J427" s="117">
        <f t="shared" si="226"/>
        <v>0</v>
      </c>
      <c r="K427" s="117">
        <f t="shared" si="226"/>
        <v>0</v>
      </c>
      <c r="L427" s="117">
        <f t="shared" si="226"/>
        <v>13769.005178112318</v>
      </c>
      <c r="M427" s="117">
        <f t="shared" si="226"/>
        <v>10537.233516676859</v>
      </c>
      <c r="N427" s="117">
        <f t="shared" si="226"/>
        <v>11913.496051764685</v>
      </c>
      <c r="O427" s="117">
        <f t="shared" si="226"/>
        <v>12246.943243830368</v>
      </c>
      <c r="P427" s="117">
        <f t="shared" si="226"/>
        <v>0</v>
      </c>
      <c r="Q427" s="117">
        <f t="shared" si="226"/>
        <v>0</v>
      </c>
      <c r="R427" s="117">
        <f t="shared" ref="R427:V427" si="227">R428+R431+R433+R443</f>
        <v>0</v>
      </c>
      <c r="S427" s="117">
        <f t="shared" si="227"/>
        <v>0</v>
      </c>
      <c r="T427" s="117">
        <f t="shared" si="227"/>
        <v>0</v>
      </c>
      <c r="U427" s="117">
        <f t="shared" si="227"/>
        <v>0</v>
      </c>
      <c r="V427" s="117">
        <f t="shared" si="227"/>
        <v>0</v>
      </c>
      <c r="W427" s="117">
        <f t="shared" ref="W427" si="228">W428+W431+W433+W443</f>
        <v>0</v>
      </c>
      <c r="DA427" s="129" t="s">
        <v>4091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0</v>
      </c>
      <c r="D428" s="122">
        <f t="shared" si="229"/>
        <v>0</v>
      </c>
      <c r="E428" s="122">
        <f t="shared" si="229"/>
        <v>0</v>
      </c>
      <c r="F428" s="122">
        <f t="shared" si="229"/>
        <v>0</v>
      </c>
      <c r="G428" s="122">
        <f t="shared" si="229"/>
        <v>0</v>
      </c>
      <c r="H428" s="122">
        <f t="shared" si="229"/>
        <v>0</v>
      </c>
      <c r="I428" s="122">
        <f t="shared" si="229"/>
        <v>0</v>
      </c>
      <c r="J428" s="122">
        <f t="shared" si="229"/>
        <v>0</v>
      </c>
      <c r="K428" s="122">
        <f t="shared" si="229"/>
        <v>0</v>
      </c>
      <c r="L428" s="122">
        <f t="shared" si="229"/>
        <v>11092.989847939973</v>
      </c>
      <c r="M428" s="122">
        <f t="shared" si="229"/>
        <v>7980.8644099015955</v>
      </c>
      <c r="N428" s="122">
        <f t="shared" si="229"/>
        <v>9394.0421140580675</v>
      </c>
      <c r="O428" s="122">
        <f t="shared" si="229"/>
        <v>9630.8496663922888</v>
      </c>
      <c r="P428" s="122">
        <f t="shared" si="229"/>
        <v>0</v>
      </c>
      <c r="Q428" s="122">
        <f t="shared" si="229"/>
        <v>0</v>
      </c>
      <c r="R428" s="122">
        <f t="shared" ref="R428:V428" si="230">SUM(R429:R430)</f>
        <v>0</v>
      </c>
      <c r="S428" s="122">
        <f t="shared" si="230"/>
        <v>0</v>
      </c>
      <c r="T428" s="122">
        <f t="shared" si="230"/>
        <v>0</v>
      </c>
      <c r="U428" s="122">
        <f t="shared" si="230"/>
        <v>0</v>
      </c>
      <c r="V428" s="122">
        <f t="shared" si="230"/>
        <v>0</v>
      </c>
      <c r="W428" s="122">
        <f t="shared" ref="W428" si="231">SUM(W429:W430)</f>
        <v>0</v>
      </c>
      <c r="DA428" s="130" t="s">
        <v>4092</v>
      </c>
    </row>
    <row r="429" spans="1:105" ht="12" customHeight="1" x14ac:dyDescent="0.25">
      <c r="A429" s="97" t="s">
        <v>51</v>
      </c>
      <c r="B429" s="98"/>
      <c r="C429" s="98">
        <v>0</v>
      </c>
      <c r="D429" s="98">
        <v>0</v>
      </c>
      <c r="E429" s="98">
        <v>0</v>
      </c>
      <c r="F429" s="98">
        <v>0</v>
      </c>
      <c r="G429" s="98">
        <v>0</v>
      </c>
      <c r="H429" s="98">
        <v>0</v>
      </c>
      <c r="I429" s="98">
        <v>0</v>
      </c>
      <c r="J429" s="98">
        <v>0</v>
      </c>
      <c r="K429" s="98">
        <v>0</v>
      </c>
      <c r="L429" s="98">
        <v>10999.761460518472</v>
      </c>
      <c r="M429" s="98">
        <v>7914.4585499577333</v>
      </c>
      <c r="N429" s="98">
        <v>9316.6021622781027</v>
      </c>
      <c r="O429" s="98">
        <v>9552.2057770994143</v>
      </c>
      <c r="P429" s="98">
        <v>0</v>
      </c>
      <c r="Q429" s="98">
        <v>0</v>
      </c>
      <c r="R429" s="98">
        <v>0</v>
      </c>
      <c r="S429" s="98">
        <v>0</v>
      </c>
      <c r="T429" s="98">
        <v>0</v>
      </c>
      <c r="U429" s="98">
        <v>0</v>
      </c>
      <c r="V429" s="98">
        <v>0</v>
      </c>
      <c r="W429" s="98">
        <v>0</v>
      </c>
      <c r="DA429" s="63" t="s">
        <v>4093</v>
      </c>
    </row>
    <row r="430" spans="1:105" ht="12" customHeight="1" x14ac:dyDescent="0.25">
      <c r="A430" s="97" t="s">
        <v>53</v>
      </c>
      <c r="B430" s="98"/>
      <c r="C430" s="98">
        <v>0</v>
      </c>
      <c r="D430" s="98">
        <v>0</v>
      </c>
      <c r="E430" s="98">
        <v>0</v>
      </c>
      <c r="F430" s="98">
        <v>0</v>
      </c>
      <c r="G430" s="98">
        <v>0</v>
      </c>
      <c r="H430" s="98">
        <v>0</v>
      </c>
      <c r="I430" s="98">
        <v>0</v>
      </c>
      <c r="J430" s="98">
        <v>0</v>
      </c>
      <c r="K430" s="98">
        <v>0</v>
      </c>
      <c r="L430" s="98">
        <v>93.228387421501409</v>
      </c>
      <c r="M430" s="98">
        <v>66.405859943862566</v>
      </c>
      <c r="N430" s="98">
        <v>77.439951779964431</v>
      </c>
      <c r="O430" s="98">
        <v>78.64388929287405</v>
      </c>
      <c r="P430" s="98">
        <v>0</v>
      </c>
      <c r="Q430" s="98">
        <v>0</v>
      </c>
      <c r="R430" s="98">
        <v>0</v>
      </c>
      <c r="S430" s="98">
        <v>0</v>
      </c>
      <c r="T430" s="98">
        <v>0</v>
      </c>
      <c r="U430" s="98">
        <v>0</v>
      </c>
      <c r="V430" s="98">
        <v>0</v>
      </c>
      <c r="W430" s="98">
        <v>0</v>
      </c>
      <c r="DA430" s="63" t="s">
        <v>4094</v>
      </c>
    </row>
    <row r="431" spans="1:105" ht="12" customHeight="1" x14ac:dyDescent="0.25">
      <c r="A431" s="121" t="s">
        <v>92</v>
      </c>
      <c r="B431" s="122"/>
      <c r="C431" s="122">
        <f t="shared" ref="C431:W431" si="232">C432</f>
        <v>0</v>
      </c>
      <c r="D431" s="122">
        <f t="shared" si="232"/>
        <v>0</v>
      </c>
      <c r="E431" s="122">
        <f t="shared" si="232"/>
        <v>0</v>
      </c>
      <c r="F431" s="122">
        <f t="shared" si="232"/>
        <v>0</v>
      </c>
      <c r="G431" s="122">
        <f t="shared" si="232"/>
        <v>0</v>
      </c>
      <c r="H431" s="122">
        <f t="shared" si="232"/>
        <v>0</v>
      </c>
      <c r="I431" s="122">
        <f t="shared" si="232"/>
        <v>0</v>
      </c>
      <c r="J431" s="122">
        <f t="shared" si="232"/>
        <v>0</v>
      </c>
      <c r="K431" s="122">
        <f t="shared" si="232"/>
        <v>0</v>
      </c>
      <c r="L431" s="122">
        <f t="shared" si="232"/>
        <v>5.1566184761826301</v>
      </c>
      <c r="M431" s="122">
        <f t="shared" si="232"/>
        <v>4.4566452035945181</v>
      </c>
      <c r="N431" s="122">
        <f t="shared" si="232"/>
        <v>3.0132839937381775</v>
      </c>
      <c r="O431" s="122">
        <f t="shared" si="232"/>
        <v>6.4165324516433531</v>
      </c>
      <c r="P431" s="122">
        <f t="shared" si="232"/>
        <v>0</v>
      </c>
      <c r="Q431" s="122">
        <f t="shared" si="232"/>
        <v>0</v>
      </c>
      <c r="R431" s="122">
        <f t="shared" si="232"/>
        <v>0</v>
      </c>
      <c r="S431" s="122">
        <f t="shared" si="232"/>
        <v>0</v>
      </c>
      <c r="T431" s="122">
        <f t="shared" si="232"/>
        <v>0</v>
      </c>
      <c r="U431" s="122">
        <f t="shared" si="232"/>
        <v>0</v>
      </c>
      <c r="V431" s="122">
        <f t="shared" si="232"/>
        <v>0</v>
      </c>
      <c r="W431" s="122">
        <f t="shared" si="232"/>
        <v>0</v>
      </c>
      <c r="DA431" s="130" t="s">
        <v>4095</v>
      </c>
    </row>
    <row r="432" spans="1:105" ht="12" customHeight="1" x14ac:dyDescent="0.25">
      <c r="A432" s="97" t="s">
        <v>53</v>
      </c>
      <c r="B432" s="98"/>
      <c r="C432" s="98">
        <f>RES_hhdet_in_tesh!C8</f>
        <v>0</v>
      </c>
      <c r="D432" s="98">
        <f>RES_hhdet_in_tesh!D8</f>
        <v>0</v>
      </c>
      <c r="E432" s="98">
        <f>RES_hhdet_in_tesh!E8</f>
        <v>0</v>
      </c>
      <c r="F432" s="98">
        <f>RES_hhdet_in_tesh!F8</f>
        <v>0</v>
      </c>
      <c r="G432" s="98">
        <f>RES_hhdet_in_tesh!G8</f>
        <v>0</v>
      </c>
      <c r="H432" s="98">
        <f>RES_hhdet_in_tesh!H8</f>
        <v>0</v>
      </c>
      <c r="I432" s="98">
        <f>RES_hhdet_in_tesh!I8</f>
        <v>0</v>
      </c>
      <c r="J432" s="98">
        <f>RES_hhdet_in_tesh!J8</f>
        <v>0</v>
      </c>
      <c r="K432" s="98">
        <f>RES_hhdet_in_tesh!K8</f>
        <v>0</v>
      </c>
      <c r="L432" s="98">
        <f>RES_hhdet_in_tesh!L8</f>
        <v>5.1566184761826301</v>
      </c>
      <c r="M432" s="98">
        <f>RES_hhdet_in_tesh!M8</f>
        <v>4.4566452035945181</v>
      </c>
      <c r="N432" s="98">
        <f>RES_hhdet_in_tesh!N8</f>
        <v>3.0132839937381775</v>
      </c>
      <c r="O432" s="98">
        <f>RES_hhdet_in_tesh!O8</f>
        <v>6.4165324516433531</v>
      </c>
      <c r="P432" s="98">
        <f>RES_hhdet_in_tesh!P8</f>
        <v>0</v>
      </c>
      <c r="Q432" s="98">
        <f>RES_hhdet_in_tesh!Q8</f>
        <v>0</v>
      </c>
      <c r="R432" s="98">
        <f>RES_hhdet_in_tesh!R8</f>
        <v>0</v>
      </c>
      <c r="S432" s="98">
        <f>RES_hhdet_in_tesh!S8</f>
        <v>0</v>
      </c>
      <c r="T432" s="98">
        <f>RES_hhdet_in_tesh!T8</f>
        <v>0</v>
      </c>
      <c r="U432" s="98">
        <f>RES_hhdet_in_tesh!U8</f>
        <v>0</v>
      </c>
      <c r="V432" s="98">
        <f>RES_hhdet_in_tesh!V8</f>
        <v>0</v>
      </c>
      <c r="W432" s="98">
        <f>RES_hhdet_in_tesh!W8</f>
        <v>0</v>
      </c>
      <c r="DA432" s="63" t="s">
        <v>4096</v>
      </c>
    </row>
    <row r="433" spans="1:105" ht="12" customHeight="1" x14ac:dyDescent="0.25">
      <c r="A433" s="121" t="s">
        <v>55</v>
      </c>
      <c r="B433" s="122"/>
      <c r="C433" s="122">
        <v>0</v>
      </c>
      <c r="D433" s="122">
        <v>0</v>
      </c>
      <c r="E433" s="122">
        <v>0</v>
      </c>
      <c r="F433" s="122">
        <v>0</v>
      </c>
      <c r="G433" s="122">
        <v>0</v>
      </c>
      <c r="H433" s="122">
        <v>0</v>
      </c>
      <c r="I433" s="122">
        <v>0</v>
      </c>
      <c r="J433" s="122">
        <v>0</v>
      </c>
      <c r="K433" s="122">
        <v>0</v>
      </c>
      <c r="L433" s="122">
        <v>2265.775855959158</v>
      </c>
      <c r="M433" s="122">
        <v>2149.3556463376949</v>
      </c>
      <c r="N433" s="122">
        <v>2102.0996238270995</v>
      </c>
      <c r="O433" s="122">
        <v>2205.6105298728662</v>
      </c>
      <c r="P433" s="122">
        <v>0</v>
      </c>
      <c r="Q433" s="122">
        <v>0</v>
      </c>
      <c r="R433" s="122">
        <v>0</v>
      </c>
      <c r="S433" s="122">
        <v>0</v>
      </c>
      <c r="T433" s="122">
        <v>0</v>
      </c>
      <c r="U433" s="122">
        <v>0</v>
      </c>
      <c r="V433" s="122">
        <v>0</v>
      </c>
      <c r="W433" s="122">
        <v>0</v>
      </c>
      <c r="DA433" s="130" t="s">
        <v>4097</v>
      </c>
    </row>
    <row r="434" spans="1:105" ht="12" customHeight="1" x14ac:dyDescent="0.25">
      <c r="A434" s="97" t="s">
        <v>143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2392.6877948568072</v>
      </c>
      <c r="M434" s="98">
        <v>2180.1445994816022</v>
      </c>
      <c r="N434" s="98">
        <v>1717.0988718082888</v>
      </c>
      <c r="O434" s="98">
        <v>2180.1630146410707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4098</v>
      </c>
    </row>
    <row r="435" spans="1:105" ht="12" customHeight="1" x14ac:dyDescent="0.25">
      <c r="A435" s="97" t="s">
        <v>124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1997.778984125385</v>
      </c>
      <c r="M435" s="98">
        <v>2163.2870199834269</v>
      </c>
      <c r="N435" s="98">
        <v>2196.8473891836525</v>
      </c>
      <c r="O435" s="98">
        <v>2102.5200145652111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4099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0</v>
      </c>
      <c r="J436" s="98">
        <v>0</v>
      </c>
      <c r="K436" s="98">
        <v>0</v>
      </c>
      <c r="L436" s="98">
        <v>0</v>
      </c>
      <c r="M436" s="98">
        <v>0</v>
      </c>
      <c r="N436" s="98">
        <v>0</v>
      </c>
      <c r="O436" s="98">
        <v>0</v>
      </c>
      <c r="P436" s="98">
        <v>0</v>
      </c>
      <c r="Q436" s="98">
        <v>0</v>
      </c>
      <c r="R436" s="98">
        <v>0</v>
      </c>
      <c r="S436" s="98">
        <v>0</v>
      </c>
      <c r="T436" s="98">
        <v>0</v>
      </c>
      <c r="U436" s="98">
        <v>0</v>
      </c>
      <c r="V436" s="98">
        <v>0</v>
      </c>
      <c r="W436" s="98">
        <v>0</v>
      </c>
      <c r="DA436" s="63" t="s">
        <v>4100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0</v>
      </c>
      <c r="E437" s="101">
        <v>0</v>
      </c>
      <c r="F437" s="101">
        <v>0</v>
      </c>
      <c r="G437" s="101">
        <v>0</v>
      </c>
      <c r="H437" s="101">
        <v>0</v>
      </c>
      <c r="I437" s="101">
        <v>0</v>
      </c>
      <c r="J437" s="101">
        <v>0</v>
      </c>
      <c r="K437" s="101">
        <v>0</v>
      </c>
      <c r="L437" s="101">
        <v>0</v>
      </c>
      <c r="M437" s="101">
        <v>0</v>
      </c>
      <c r="N437" s="101">
        <v>0</v>
      </c>
      <c r="O437" s="101">
        <v>0</v>
      </c>
      <c r="P437" s="101">
        <v>0</v>
      </c>
      <c r="Q437" s="101">
        <v>0</v>
      </c>
      <c r="R437" s="101">
        <v>0</v>
      </c>
      <c r="S437" s="101">
        <v>0</v>
      </c>
      <c r="T437" s="101">
        <v>0</v>
      </c>
      <c r="U437" s="101">
        <v>0</v>
      </c>
      <c r="V437" s="101">
        <v>0</v>
      </c>
      <c r="W437" s="101">
        <v>0</v>
      </c>
      <c r="DA437" s="131" t="s">
        <v>4101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0</v>
      </c>
      <c r="E438" s="104">
        <v>0</v>
      </c>
      <c r="F438" s="104">
        <v>0</v>
      </c>
      <c r="G438" s="104">
        <v>0</v>
      </c>
      <c r="H438" s="104">
        <v>0</v>
      </c>
      <c r="I438" s="104">
        <v>0</v>
      </c>
      <c r="J438" s="104">
        <v>0</v>
      </c>
      <c r="K438" s="104">
        <v>0</v>
      </c>
      <c r="L438" s="104">
        <v>0</v>
      </c>
      <c r="M438" s="104">
        <v>0</v>
      </c>
      <c r="N438" s="104">
        <v>0</v>
      </c>
      <c r="O438" s="104">
        <v>0</v>
      </c>
      <c r="P438" s="104">
        <v>0</v>
      </c>
      <c r="Q438" s="104">
        <v>0</v>
      </c>
      <c r="R438" s="104">
        <v>0</v>
      </c>
      <c r="S438" s="104">
        <v>0</v>
      </c>
      <c r="T438" s="104">
        <v>0</v>
      </c>
      <c r="U438" s="104">
        <v>0</v>
      </c>
      <c r="V438" s="104">
        <v>0</v>
      </c>
      <c r="W438" s="104">
        <v>0</v>
      </c>
      <c r="DA438" s="132" t="s">
        <v>4102</v>
      </c>
    </row>
    <row r="439" spans="1:105" ht="12" customHeight="1" x14ac:dyDescent="0.25">
      <c r="A439" s="106" t="s">
        <v>122</v>
      </c>
      <c r="B439" s="101"/>
      <c r="C439" s="101">
        <v>0</v>
      </c>
      <c r="D439" s="101">
        <v>0</v>
      </c>
      <c r="E439" s="101">
        <v>0</v>
      </c>
      <c r="F439" s="101">
        <v>0</v>
      </c>
      <c r="G439" s="101">
        <v>0</v>
      </c>
      <c r="H439" s="101">
        <v>0</v>
      </c>
      <c r="I439" s="101">
        <v>0</v>
      </c>
      <c r="J439" s="101">
        <v>0</v>
      </c>
      <c r="K439" s="101">
        <v>0</v>
      </c>
      <c r="L439" s="101">
        <v>2180.9279561851795</v>
      </c>
      <c r="M439" s="101">
        <v>2127.9158018437975</v>
      </c>
      <c r="N439" s="101">
        <v>2195.1628711649932</v>
      </c>
      <c r="O439" s="101">
        <v>2218.2180524973674</v>
      </c>
      <c r="P439" s="101">
        <v>0</v>
      </c>
      <c r="Q439" s="101">
        <v>0</v>
      </c>
      <c r="R439" s="101">
        <v>0</v>
      </c>
      <c r="S439" s="101">
        <v>0</v>
      </c>
      <c r="T439" s="101">
        <v>0</v>
      </c>
      <c r="U439" s="101">
        <v>0</v>
      </c>
      <c r="V439" s="101">
        <v>0</v>
      </c>
      <c r="W439" s="101">
        <v>0</v>
      </c>
      <c r="DA439" s="131" t="s">
        <v>4103</v>
      </c>
    </row>
    <row r="440" spans="1:105" ht="12" customHeight="1" x14ac:dyDescent="0.25">
      <c r="A440" s="107" t="s">
        <v>121</v>
      </c>
      <c r="B440" s="104"/>
      <c r="C440" s="104">
        <v>0</v>
      </c>
      <c r="D440" s="104">
        <v>0</v>
      </c>
      <c r="E440" s="104">
        <v>0</v>
      </c>
      <c r="F440" s="104">
        <v>0</v>
      </c>
      <c r="G440" s="104">
        <v>0</v>
      </c>
      <c r="H440" s="104">
        <v>0</v>
      </c>
      <c r="I440" s="104">
        <v>0</v>
      </c>
      <c r="J440" s="104">
        <v>0</v>
      </c>
      <c r="K440" s="104">
        <v>0</v>
      </c>
      <c r="L440" s="104">
        <v>2181.7501052416173</v>
      </c>
      <c r="M440" s="104">
        <v>2128.111444208178</v>
      </c>
      <c r="N440" s="104">
        <v>2194.9802552916617</v>
      </c>
      <c r="O440" s="104">
        <v>2217.5982882218664</v>
      </c>
      <c r="P440" s="104">
        <v>0</v>
      </c>
      <c r="Q440" s="104">
        <v>0</v>
      </c>
      <c r="R440" s="104">
        <v>0</v>
      </c>
      <c r="S440" s="104">
        <v>0</v>
      </c>
      <c r="T440" s="104">
        <v>0</v>
      </c>
      <c r="U440" s="104">
        <v>0</v>
      </c>
      <c r="V440" s="104">
        <v>0</v>
      </c>
      <c r="W440" s="104">
        <v>0</v>
      </c>
      <c r="DA440" s="132" t="s">
        <v>4104</v>
      </c>
    </row>
    <row r="441" spans="1:105" ht="12" customHeight="1" x14ac:dyDescent="0.25">
      <c r="A441" s="108" t="s">
        <v>53</v>
      </c>
      <c r="B441" s="98"/>
      <c r="C441" s="98">
        <v>0</v>
      </c>
      <c r="D441" s="98">
        <v>0</v>
      </c>
      <c r="E441" s="98">
        <v>0</v>
      </c>
      <c r="F441" s="98">
        <v>0</v>
      </c>
      <c r="G441" s="98">
        <v>0</v>
      </c>
      <c r="H441" s="98">
        <v>0</v>
      </c>
      <c r="I441" s="98">
        <v>0</v>
      </c>
      <c r="J441" s="98">
        <v>0</v>
      </c>
      <c r="K441" s="98">
        <v>0</v>
      </c>
      <c r="L441" s="98">
        <v>696.31683973751865</v>
      </c>
      <c r="M441" s="98">
        <v>740.21181688768377</v>
      </c>
      <c r="N441" s="98">
        <v>751.59988869265101</v>
      </c>
      <c r="O441" s="98">
        <v>651.64024720002658</v>
      </c>
      <c r="P441" s="98">
        <v>0</v>
      </c>
      <c r="Q441" s="98">
        <v>0</v>
      </c>
      <c r="R441" s="98">
        <v>0</v>
      </c>
      <c r="S441" s="98">
        <v>0</v>
      </c>
      <c r="T441" s="98">
        <v>0</v>
      </c>
      <c r="U441" s="98">
        <v>0</v>
      </c>
      <c r="V441" s="98">
        <v>0</v>
      </c>
      <c r="W441" s="98">
        <v>0</v>
      </c>
      <c r="DA441" s="63" t="s">
        <v>4105</v>
      </c>
    </row>
    <row r="442" spans="1:105" ht="12" customHeight="1" x14ac:dyDescent="0.25">
      <c r="A442" s="108" t="s">
        <v>52</v>
      </c>
      <c r="B442" s="98"/>
      <c r="C442" s="98">
        <v>0</v>
      </c>
      <c r="D442" s="98">
        <v>0</v>
      </c>
      <c r="E442" s="98">
        <v>0</v>
      </c>
      <c r="F442" s="98">
        <v>0</v>
      </c>
      <c r="G442" s="98">
        <v>0</v>
      </c>
      <c r="H442" s="98">
        <v>0</v>
      </c>
      <c r="I442" s="98">
        <v>0</v>
      </c>
      <c r="J442" s="98">
        <v>0</v>
      </c>
      <c r="K442" s="98">
        <v>0</v>
      </c>
      <c r="L442" s="98">
        <v>1485.4332655040987</v>
      </c>
      <c r="M442" s="98">
        <v>1387.8996273204943</v>
      </c>
      <c r="N442" s="98">
        <v>1443.3803665990101</v>
      </c>
      <c r="O442" s="98">
        <v>1565.9580410218396</v>
      </c>
      <c r="P442" s="98">
        <v>0</v>
      </c>
      <c r="Q442" s="98">
        <v>0</v>
      </c>
      <c r="R442" s="98">
        <v>0</v>
      </c>
      <c r="S442" s="98">
        <v>0</v>
      </c>
      <c r="T442" s="98">
        <v>0</v>
      </c>
      <c r="U442" s="98">
        <v>0</v>
      </c>
      <c r="V442" s="98">
        <v>0</v>
      </c>
      <c r="W442" s="98">
        <v>0</v>
      </c>
      <c r="DA442" s="63" t="s">
        <v>4106</v>
      </c>
    </row>
    <row r="443" spans="1:105" ht="12" customHeight="1" x14ac:dyDescent="0.25">
      <c r="A443" s="121" t="s">
        <v>54</v>
      </c>
      <c r="B443" s="122"/>
      <c r="C443" s="122">
        <v>0</v>
      </c>
      <c r="D443" s="122">
        <v>0</v>
      </c>
      <c r="E443" s="122">
        <v>0</v>
      </c>
      <c r="F443" s="122">
        <v>0</v>
      </c>
      <c r="G443" s="122">
        <v>0</v>
      </c>
      <c r="H443" s="122">
        <v>0</v>
      </c>
      <c r="I443" s="122">
        <v>0</v>
      </c>
      <c r="J443" s="122">
        <v>0</v>
      </c>
      <c r="K443" s="122">
        <v>0</v>
      </c>
      <c r="L443" s="122">
        <v>405.08285573700351</v>
      </c>
      <c r="M443" s="122">
        <v>402.55681523397504</v>
      </c>
      <c r="N443" s="122">
        <v>414.34102988578024</v>
      </c>
      <c r="O443" s="122">
        <v>404.06651511357006</v>
      </c>
      <c r="P443" s="122">
        <v>0</v>
      </c>
      <c r="Q443" s="122">
        <v>0</v>
      </c>
      <c r="R443" s="122">
        <v>0</v>
      </c>
      <c r="S443" s="122">
        <v>0</v>
      </c>
      <c r="T443" s="122">
        <v>0</v>
      </c>
      <c r="U443" s="122">
        <v>0</v>
      </c>
      <c r="V443" s="122">
        <v>0</v>
      </c>
      <c r="W443" s="122">
        <v>0</v>
      </c>
      <c r="DA443" s="130" t="s">
        <v>4107</v>
      </c>
    </row>
    <row r="444" spans="1:105" ht="12" customHeight="1" x14ac:dyDescent="0.25">
      <c r="A444" s="97" t="s">
        <v>51</v>
      </c>
      <c r="B444" s="98"/>
      <c r="C444" s="98">
        <v>0</v>
      </c>
      <c r="D444" s="98">
        <v>0</v>
      </c>
      <c r="E444" s="98">
        <v>0</v>
      </c>
      <c r="F444" s="98">
        <v>0</v>
      </c>
      <c r="G444" s="98">
        <v>0</v>
      </c>
      <c r="H444" s="98">
        <v>0</v>
      </c>
      <c r="I444" s="98">
        <v>0</v>
      </c>
      <c r="J444" s="98">
        <v>0</v>
      </c>
      <c r="K444" s="98">
        <v>0</v>
      </c>
      <c r="L444" s="98">
        <v>391.90142125126073</v>
      </c>
      <c r="M444" s="98">
        <v>423.55476450037281</v>
      </c>
      <c r="N444" s="98">
        <v>450.6398171494115</v>
      </c>
      <c r="O444" s="98">
        <v>402.85585404169524</v>
      </c>
      <c r="P444" s="98">
        <v>0</v>
      </c>
      <c r="Q444" s="98">
        <v>0</v>
      </c>
      <c r="R444" s="98">
        <v>0</v>
      </c>
      <c r="S444" s="98">
        <v>0</v>
      </c>
      <c r="T444" s="98">
        <v>0</v>
      </c>
      <c r="U444" s="98">
        <v>0</v>
      </c>
      <c r="V444" s="98">
        <v>0</v>
      </c>
      <c r="W444" s="98">
        <v>0</v>
      </c>
      <c r="DA444" s="63" t="s">
        <v>4108</v>
      </c>
    </row>
    <row r="445" spans="1:105" ht="12" customHeight="1" x14ac:dyDescent="0.25">
      <c r="A445" s="97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0</v>
      </c>
      <c r="L445" s="98">
        <v>439.41439935631962</v>
      </c>
      <c r="M445" s="98">
        <v>406.57143222935997</v>
      </c>
      <c r="N445" s="98">
        <v>345.95211254360191</v>
      </c>
      <c r="O445" s="98">
        <v>346.43094385398757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DA445" s="63" t="s">
        <v>4109</v>
      </c>
    </row>
    <row r="446" spans="1:105" ht="12" customHeight="1" x14ac:dyDescent="0.25">
      <c r="A446" s="109" t="s">
        <v>120</v>
      </c>
      <c r="B446" s="33"/>
      <c r="C446" s="33">
        <v>0</v>
      </c>
      <c r="D446" s="33">
        <v>0</v>
      </c>
      <c r="E446" s="33">
        <v>0</v>
      </c>
      <c r="F446" s="33">
        <v>0</v>
      </c>
      <c r="G446" s="33">
        <v>0</v>
      </c>
      <c r="H446" s="33">
        <v>0</v>
      </c>
      <c r="I446" s="33">
        <v>0</v>
      </c>
      <c r="J446" s="33">
        <v>0</v>
      </c>
      <c r="K446" s="33">
        <v>0</v>
      </c>
      <c r="L446" s="33">
        <v>406.14904652674119</v>
      </c>
      <c r="M446" s="33">
        <v>401.11764324056935</v>
      </c>
      <c r="N446" s="33">
        <v>413.27603437912347</v>
      </c>
      <c r="O446" s="33">
        <v>404.2239683494264</v>
      </c>
      <c r="P446" s="33">
        <v>0</v>
      </c>
      <c r="Q446" s="33">
        <v>0</v>
      </c>
      <c r="R446" s="33">
        <v>0</v>
      </c>
      <c r="S446" s="33">
        <v>0</v>
      </c>
      <c r="T446" s="33">
        <v>0</v>
      </c>
      <c r="U446" s="33">
        <v>0</v>
      </c>
      <c r="V446" s="33">
        <v>0</v>
      </c>
      <c r="W446" s="33">
        <v>0</v>
      </c>
      <c r="DA446" s="60" t="s">
        <v>4110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0</v>
      </c>
      <c r="D448" s="117">
        <f t="shared" si="233"/>
        <v>0</v>
      </c>
      <c r="E448" s="117">
        <f t="shared" si="233"/>
        <v>0</v>
      </c>
      <c r="F448" s="117">
        <f t="shared" si="233"/>
        <v>0</v>
      </c>
      <c r="G448" s="117">
        <f t="shared" si="233"/>
        <v>0</v>
      </c>
      <c r="H448" s="117">
        <f t="shared" si="233"/>
        <v>0</v>
      </c>
      <c r="I448" s="117">
        <f t="shared" si="233"/>
        <v>0</v>
      </c>
      <c r="J448" s="117">
        <f t="shared" si="233"/>
        <v>0</v>
      </c>
      <c r="K448" s="117">
        <f t="shared" si="233"/>
        <v>0</v>
      </c>
      <c r="L448" s="117">
        <f t="shared" si="233"/>
        <v>5968.4313297205235</v>
      </c>
      <c r="M448" s="117">
        <f t="shared" si="233"/>
        <v>4350.6570007564587</v>
      </c>
      <c r="N448" s="117">
        <f t="shared" si="233"/>
        <v>4722.5170932162782</v>
      </c>
      <c r="O448" s="117">
        <f t="shared" si="233"/>
        <v>4867.0277675177513</v>
      </c>
      <c r="P448" s="117">
        <f t="shared" si="233"/>
        <v>0</v>
      </c>
      <c r="Q448" s="117">
        <f t="shared" si="233"/>
        <v>0</v>
      </c>
      <c r="R448" s="117">
        <f t="shared" ref="R448:V448" si="234">R449+R452+R454+R464</f>
        <v>0</v>
      </c>
      <c r="S448" s="117">
        <f t="shared" si="234"/>
        <v>0</v>
      </c>
      <c r="T448" s="117">
        <f t="shared" si="234"/>
        <v>0</v>
      </c>
      <c r="U448" s="117">
        <f t="shared" si="234"/>
        <v>0</v>
      </c>
      <c r="V448" s="117">
        <f t="shared" si="234"/>
        <v>0</v>
      </c>
      <c r="W448" s="117">
        <f t="shared" ref="W448" si="235">W449+W452+W454+W464</f>
        <v>0</v>
      </c>
      <c r="DA448" s="129" t="s">
        <v>4258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0</v>
      </c>
      <c r="D449" s="122">
        <f t="shared" si="236"/>
        <v>0</v>
      </c>
      <c r="E449" s="122">
        <f t="shared" si="236"/>
        <v>0</v>
      </c>
      <c r="F449" s="122">
        <f t="shared" si="236"/>
        <v>0</v>
      </c>
      <c r="G449" s="122">
        <f t="shared" si="236"/>
        <v>0</v>
      </c>
      <c r="H449" s="122">
        <f t="shared" si="236"/>
        <v>0</v>
      </c>
      <c r="I449" s="122">
        <f t="shared" si="236"/>
        <v>0</v>
      </c>
      <c r="J449" s="122">
        <f t="shared" si="236"/>
        <v>0</v>
      </c>
      <c r="K449" s="122">
        <f t="shared" si="236"/>
        <v>0</v>
      </c>
      <c r="L449" s="122">
        <f t="shared" si="236"/>
        <v>5487.0391483916383</v>
      </c>
      <c r="M449" s="122">
        <f t="shared" si="236"/>
        <v>3916.0364021966443</v>
      </c>
      <c r="N449" s="122">
        <f t="shared" si="236"/>
        <v>4550.5581075456566</v>
      </c>
      <c r="O449" s="122">
        <f t="shared" si="236"/>
        <v>4569.9877923096828</v>
      </c>
      <c r="P449" s="122">
        <f t="shared" si="236"/>
        <v>0</v>
      </c>
      <c r="Q449" s="122">
        <f t="shared" si="236"/>
        <v>0</v>
      </c>
      <c r="R449" s="122">
        <f t="shared" ref="R449:V449" si="237">SUM(R450:R451)</f>
        <v>0</v>
      </c>
      <c r="S449" s="122">
        <f t="shared" si="237"/>
        <v>0</v>
      </c>
      <c r="T449" s="122">
        <f t="shared" si="237"/>
        <v>0</v>
      </c>
      <c r="U449" s="122">
        <f t="shared" si="237"/>
        <v>0</v>
      </c>
      <c r="V449" s="122">
        <f t="shared" si="237"/>
        <v>0</v>
      </c>
      <c r="W449" s="122">
        <f t="shared" ref="W449" si="238">SUM(W450:W451)</f>
        <v>0</v>
      </c>
      <c r="DA449" s="130" t="s">
        <v>4259</v>
      </c>
    </row>
    <row r="450" spans="1:105" ht="12" customHeight="1" x14ac:dyDescent="0.25">
      <c r="A450" s="97" t="s">
        <v>51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5487.0391483916383</v>
      </c>
      <c r="M450" s="98">
        <v>3916.0364021966443</v>
      </c>
      <c r="N450" s="98">
        <v>4550.5581075456566</v>
      </c>
      <c r="O450" s="98">
        <v>4569.9877923096828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DA450" s="63" t="s">
        <v>4260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DA451" s="63" t="s">
        <v>4261</v>
      </c>
    </row>
    <row r="452" spans="1:105" ht="12" customHeight="1" x14ac:dyDescent="0.25">
      <c r="A452" s="121" t="s">
        <v>92</v>
      </c>
      <c r="B452" s="122"/>
      <c r="C452" s="122">
        <f t="shared" ref="C452:W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DA452" s="130" t="s">
        <v>4262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DA453" s="63" t="s">
        <v>4263</v>
      </c>
    </row>
    <row r="454" spans="1:105" ht="12" customHeight="1" x14ac:dyDescent="0.25">
      <c r="A454" s="121" t="s">
        <v>55</v>
      </c>
      <c r="B454" s="122"/>
      <c r="C454" s="122">
        <v>0</v>
      </c>
      <c r="D454" s="122">
        <v>0</v>
      </c>
      <c r="E454" s="122">
        <v>0</v>
      </c>
      <c r="F454" s="122">
        <v>0</v>
      </c>
      <c r="G454" s="122">
        <v>0</v>
      </c>
      <c r="H454" s="122">
        <v>0</v>
      </c>
      <c r="I454" s="122">
        <v>0</v>
      </c>
      <c r="J454" s="122">
        <v>0</v>
      </c>
      <c r="K454" s="122">
        <v>0</v>
      </c>
      <c r="L454" s="122">
        <v>462.60949810709229</v>
      </c>
      <c r="M454" s="122">
        <v>418.15310063132978</v>
      </c>
      <c r="N454" s="122">
        <v>163.75027248009485</v>
      </c>
      <c r="O454" s="122">
        <v>291.91124227017917</v>
      </c>
      <c r="P454" s="122">
        <v>0</v>
      </c>
      <c r="Q454" s="122">
        <v>0</v>
      </c>
      <c r="R454" s="122">
        <v>0</v>
      </c>
      <c r="S454" s="122">
        <v>0</v>
      </c>
      <c r="T454" s="122">
        <v>0</v>
      </c>
      <c r="U454" s="122">
        <v>0</v>
      </c>
      <c r="V454" s="122">
        <v>0</v>
      </c>
      <c r="W454" s="122">
        <v>0</v>
      </c>
      <c r="DA454" s="130" t="s">
        <v>4264</v>
      </c>
    </row>
    <row r="455" spans="1:105" ht="12" customHeight="1" x14ac:dyDescent="0.25">
      <c r="A455" s="97" t="s">
        <v>143</v>
      </c>
      <c r="B455" s="98"/>
      <c r="C455" s="98">
        <v>0</v>
      </c>
      <c r="D455" s="98">
        <v>0</v>
      </c>
      <c r="E455" s="98">
        <v>0</v>
      </c>
      <c r="F455" s="98">
        <v>0</v>
      </c>
      <c r="G455" s="98">
        <v>0</v>
      </c>
      <c r="H455" s="98">
        <v>0</v>
      </c>
      <c r="I455" s="98">
        <v>0</v>
      </c>
      <c r="J455" s="98">
        <v>0</v>
      </c>
      <c r="K455" s="98">
        <v>0</v>
      </c>
      <c r="L455" s="98">
        <v>1128.6304956405738</v>
      </c>
      <c r="M455" s="98">
        <v>1020.8372521520578</v>
      </c>
      <c r="N455" s="98">
        <v>794.27017222857842</v>
      </c>
      <c r="O455" s="98">
        <v>988.47880707535296</v>
      </c>
      <c r="P455" s="98">
        <v>0</v>
      </c>
      <c r="Q455" s="98">
        <v>0</v>
      </c>
      <c r="R455" s="98">
        <v>0</v>
      </c>
      <c r="S455" s="98">
        <v>0</v>
      </c>
      <c r="T455" s="98">
        <v>0</v>
      </c>
      <c r="U455" s="98">
        <v>0</v>
      </c>
      <c r="V455" s="98">
        <v>0</v>
      </c>
      <c r="W455" s="98">
        <v>0</v>
      </c>
      <c r="DA455" s="63" t="s">
        <v>4265</v>
      </c>
    </row>
    <row r="456" spans="1:105" ht="12" customHeight="1" x14ac:dyDescent="0.25">
      <c r="A456" s="97" t="s">
        <v>124</v>
      </c>
      <c r="B456" s="98"/>
      <c r="C456" s="98">
        <v>0</v>
      </c>
      <c r="D456" s="98">
        <v>0</v>
      </c>
      <c r="E456" s="98">
        <v>0</v>
      </c>
      <c r="F456" s="98">
        <v>0</v>
      </c>
      <c r="G456" s="98">
        <v>0</v>
      </c>
      <c r="H456" s="98">
        <v>0</v>
      </c>
      <c r="I456" s="98">
        <v>0</v>
      </c>
      <c r="J456" s="98">
        <v>0</v>
      </c>
      <c r="K456" s="98">
        <v>0</v>
      </c>
      <c r="L456" s="98">
        <v>700.98070403260363</v>
      </c>
      <c r="M456" s="98">
        <v>747.95712687553657</v>
      </c>
      <c r="N456" s="98">
        <v>741.48735467894971</v>
      </c>
      <c r="O456" s="98">
        <v>685.64047281561216</v>
      </c>
      <c r="P456" s="98">
        <v>0</v>
      </c>
      <c r="Q456" s="98">
        <v>0</v>
      </c>
      <c r="R456" s="98">
        <v>0</v>
      </c>
      <c r="S456" s="98">
        <v>0</v>
      </c>
      <c r="T456" s="98">
        <v>0</v>
      </c>
      <c r="U456" s="98">
        <v>0</v>
      </c>
      <c r="V456" s="98">
        <v>0</v>
      </c>
      <c r="W456" s="98">
        <v>0</v>
      </c>
      <c r="DA456" s="63" t="s">
        <v>4266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0</v>
      </c>
      <c r="J457" s="98">
        <v>0</v>
      </c>
      <c r="K457" s="98">
        <v>0</v>
      </c>
      <c r="L457" s="98">
        <v>0</v>
      </c>
      <c r="M457" s="98">
        <v>0</v>
      </c>
      <c r="N457" s="98">
        <v>0</v>
      </c>
      <c r="O457" s="98">
        <v>0</v>
      </c>
      <c r="P457" s="98">
        <v>0</v>
      </c>
      <c r="Q457" s="98">
        <v>0</v>
      </c>
      <c r="R457" s="98">
        <v>0</v>
      </c>
      <c r="S457" s="98">
        <v>0</v>
      </c>
      <c r="T457" s="98">
        <v>0</v>
      </c>
      <c r="U457" s="98">
        <v>0</v>
      </c>
      <c r="V457" s="98">
        <v>0</v>
      </c>
      <c r="W457" s="98">
        <v>0</v>
      </c>
      <c r="DA457" s="63" t="s">
        <v>4267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0</v>
      </c>
      <c r="E458" s="101">
        <v>0</v>
      </c>
      <c r="F458" s="101">
        <v>0</v>
      </c>
      <c r="G458" s="101">
        <v>0</v>
      </c>
      <c r="H458" s="101">
        <v>0</v>
      </c>
      <c r="I458" s="101">
        <v>0</v>
      </c>
      <c r="J458" s="101">
        <v>0</v>
      </c>
      <c r="K458" s="101">
        <v>0</v>
      </c>
      <c r="L458" s="101">
        <v>0</v>
      </c>
      <c r="M458" s="101">
        <v>0</v>
      </c>
      <c r="N458" s="101">
        <v>0</v>
      </c>
      <c r="O458" s="101">
        <v>0</v>
      </c>
      <c r="P458" s="101">
        <v>0</v>
      </c>
      <c r="Q458" s="101">
        <v>0</v>
      </c>
      <c r="R458" s="101">
        <v>0</v>
      </c>
      <c r="S458" s="101">
        <v>0</v>
      </c>
      <c r="T458" s="101">
        <v>0</v>
      </c>
      <c r="U458" s="101">
        <v>0</v>
      </c>
      <c r="V458" s="101">
        <v>0</v>
      </c>
      <c r="W458" s="101">
        <v>0</v>
      </c>
      <c r="DA458" s="131" t="s">
        <v>4268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DA459" s="132" t="s">
        <v>4269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DA460" s="131" t="s">
        <v>4270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DA461" s="132" t="s">
        <v>4271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DA462" s="63" t="s">
        <v>4272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DA463" s="63" t="s">
        <v>4273</v>
      </c>
    </row>
    <row r="464" spans="1:105" ht="12" customHeight="1" x14ac:dyDescent="0.25">
      <c r="A464" s="121" t="s">
        <v>54</v>
      </c>
      <c r="B464" s="122"/>
      <c r="C464" s="122">
        <v>0</v>
      </c>
      <c r="D464" s="122">
        <v>0</v>
      </c>
      <c r="E464" s="122">
        <v>0</v>
      </c>
      <c r="F464" s="122">
        <v>0</v>
      </c>
      <c r="G464" s="122">
        <v>0</v>
      </c>
      <c r="H464" s="122">
        <v>0</v>
      </c>
      <c r="I464" s="122">
        <v>0</v>
      </c>
      <c r="J464" s="122">
        <v>0</v>
      </c>
      <c r="K464" s="122">
        <v>0</v>
      </c>
      <c r="L464" s="122">
        <v>18.782683221793068</v>
      </c>
      <c r="M464" s="122">
        <v>16.467497928484672</v>
      </c>
      <c r="N464" s="122">
        <v>8.2087131905262307</v>
      </c>
      <c r="O464" s="122">
        <v>5.1287329378891124</v>
      </c>
      <c r="P464" s="122">
        <v>0</v>
      </c>
      <c r="Q464" s="122">
        <v>0</v>
      </c>
      <c r="R464" s="122">
        <v>0</v>
      </c>
      <c r="S464" s="122">
        <v>0</v>
      </c>
      <c r="T464" s="122">
        <v>0</v>
      </c>
      <c r="U464" s="122">
        <v>0</v>
      </c>
      <c r="V464" s="122">
        <v>0</v>
      </c>
      <c r="W464" s="122">
        <v>0</v>
      </c>
      <c r="DA464" s="130" t="s">
        <v>4274</v>
      </c>
    </row>
    <row r="465" spans="1:105" ht="12" customHeight="1" x14ac:dyDescent="0.25">
      <c r="A465" s="97" t="s">
        <v>51</v>
      </c>
      <c r="B465" s="98"/>
      <c r="C465" s="98">
        <v>0</v>
      </c>
      <c r="D465" s="98">
        <v>0</v>
      </c>
      <c r="E465" s="98">
        <v>0</v>
      </c>
      <c r="F465" s="98">
        <v>0</v>
      </c>
      <c r="G465" s="98">
        <v>0</v>
      </c>
      <c r="H465" s="98">
        <v>0</v>
      </c>
      <c r="I465" s="98">
        <v>0</v>
      </c>
      <c r="J465" s="98">
        <v>0</v>
      </c>
      <c r="K465" s="98">
        <v>0</v>
      </c>
      <c r="L465" s="98">
        <v>236.46824236694096</v>
      </c>
      <c r="M465" s="98">
        <v>255.87481353331017</v>
      </c>
      <c r="N465" s="98">
        <v>271.19783067089452</v>
      </c>
      <c r="O465" s="98">
        <v>239.53221948990526</v>
      </c>
      <c r="P465" s="98">
        <v>0</v>
      </c>
      <c r="Q465" s="98">
        <v>0</v>
      </c>
      <c r="R465" s="98">
        <v>0</v>
      </c>
      <c r="S465" s="98">
        <v>0</v>
      </c>
      <c r="T465" s="98">
        <v>0</v>
      </c>
      <c r="U465" s="98">
        <v>0</v>
      </c>
      <c r="V465" s="98">
        <v>0</v>
      </c>
      <c r="W465" s="98">
        <v>0</v>
      </c>
      <c r="DA465" s="63" t="s">
        <v>4275</v>
      </c>
    </row>
    <row r="466" spans="1:105" ht="12" customHeight="1" x14ac:dyDescent="0.25">
      <c r="A466" s="97" t="s">
        <v>50</v>
      </c>
      <c r="B466" s="98"/>
      <c r="C466" s="98">
        <v>0</v>
      </c>
      <c r="D466" s="98">
        <v>0</v>
      </c>
      <c r="E466" s="98">
        <v>0</v>
      </c>
      <c r="F466" s="98">
        <v>0</v>
      </c>
      <c r="G466" s="98">
        <v>0</v>
      </c>
      <c r="H466" s="98">
        <v>0</v>
      </c>
      <c r="I466" s="98">
        <v>0</v>
      </c>
      <c r="J466" s="98">
        <v>0</v>
      </c>
      <c r="K466" s="98">
        <v>0</v>
      </c>
      <c r="L466" s="98">
        <v>162.10839482058475</v>
      </c>
      <c r="M466" s="98">
        <v>149.9607176069305</v>
      </c>
      <c r="N466" s="98">
        <v>127.60175197308355</v>
      </c>
      <c r="O466" s="98">
        <v>127.77836518598041</v>
      </c>
      <c r="P466" s="98">
        <v>0</v>
      </c>
      <c r="Q466" s="98">
        <v>0</v>
      </c>
      <c r="R466" s="98">
        <v>0</v>
      </c>
      <c r="S466" s="98">
        <v>0</v>
      </c>
      <c r="T466" s="98">
        <v>0</v>
      </c>
      <c r="U466" s="98">
        <v>0</v>
      </c>
      <c r="V466" s="98">
        <v>0</v>
      </c>
      <c r="W466" s="98">
        <v>0</v>
      </c>
      <c r="DA466" s="63" t="s">
        <v>4276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DA467" s="60" t="s">
        <v>4277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0</v>
      </c>
      <c r="D469" s="118">
        <f t="shared" si="240"/>
        <v>0</v>
      </c>
      <c r="E469" s="118">
        <f t="shared" si="240"/>
        <v>0</v>
      </c>
      <c r="F469" s="118">
        <f t="shared" si="240"/>
        <v>0</v>
      </c>
      <c r="G469" s="118">
        <f t="shared" si="240"/>
        <v>0</v>
      </c>
      <c r="H469" s="118">
        <f t="shared" si="240"/>
        <v>0</v>
      </c>
      <c r="I469" s="118">
        <f t="shared" si="240"/>
        <v>0</v>
      </c>
      <c r="J469" s="118">
        <f t="shared" si="240"/>
        <v>0</v>
      </c>
      <c r="K469" s="118">
        <f t="shared" si="240"/>
        <v>0</v>
      </c>
      <c r="L469" s="118">
        <f t="shared" si="240"/>
        <v>163.51591707670482</v>
      </c>
      <c r="M469" s="118">
        <f t="shared" si="240"/>
        <v>136.56970299177127</v>
      </c>
      <c r="N469" s="118">
        <f t="shared" si="240"/>
        <v>162.56624667457012</v>
      </c>
      <c r="O469" s="118">
        <f t="shared" si="240"/>
        <v>143.73972826955961</v>
      </c>
      <c r="P469" s="118">
        <f t="shared" si="240"/>
        <v>0</v>
      </c>
      <c r="Q469" s="118">
        <f t="shared" si="240"/>
        <v>0</v>
      </c>
      <c r="R469" s="118">
        <f t="shared" ref="R469:V469" si="241">R470+R473+R475+R485</f>
        <v>0</v>
      </c>
      <c r="S469" s="118">
        <f t="shared" si="241"/>
        <v>0</v>
      </c>
      <c r="T469" s="118">
        <f t="shared" si="241"/>
        <v>0</v>
      </c>
      <c r="U469" s="118">
        <f t="shared" si="241"/>
        <v>0</v>
      </c>
      <c r="V469" s="118">
        <f t="shared" si="241"/>
        <v>0</v>
      </c>
      <c r="W469" s="118">
        <f t="shared" ref="W469" si="242">W470+W473+W475+W485</f>
        <v>0</v>
      </c>
      <c r="DA469" s="129" t="s">
        <v>4426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0</v>
      </c>
      <c r="D470" s="123">
        <f t="shared" si="243"/>
        <v>0</v>
      </c>
      <c r="E470" s="123">
        <f t="shared" si="243"/>
        <v>0</v>
      </c>
      <c r="F470" s="123">
        <f t="shared" si="243"/>
        <v>0</v>
      </c>
      <c r="G470" s="123">
        <f t="shared" si="243"/>
        <v>0</v>
      </c>
      <c r="H470" s="123">
        <f t="shared" si="243"/>
        <v>0</v>
      </c>
      <c r="I470" s="123">
        <f t="shared" si="243"/>
        <v>0</v>
      </c>
      <c r="J470" s="123">
        <f t="shared" si="243"/>
        <v>0</v>
      </c>
      <c r="K470" s="123">
        <f t="shared" si="243"/>
        <v>0</v>
      </c>
      <c r="L470" s="123">
        <f t="shared" si="243"/>
        <v>133.21883129066109</v>
      </c>
      <c r="M470" s="123">
        <f t="shared" si="243"/>
        <v>104.86495211155504</v>
      </c>
      <c r="N470" s="123">
        <f t="shared" si="243"/>
        <v>129.81290777581427</v>
      </c>
      <c r="O470" s="123">
        <f t="shared" si="243"/>
        <v>114.61794055223956</v>
      </c>
      <c r="P470" s="123">
        <f t="shared" si="243"/>
        <v>0</v>
      </c>
      <c r="Q470" s="123">
        <f t="shared" si="243"/>
        <v>0</v>
      </c>
      <c r="R470" s="123">
        <f t="shared" ref="R470:V470" si="244">SUM(R471:R472)</f>
        <v>0</v>
      </c>
      <c r="S470" s="123">
        <f t="shared" si="244"/>
        <v>0</v>
      </c>
      <c r="T470" s="123">
        <f t="shared" si="244"/>
        <v>0</v>
      </c>
      <c r="U470" s="123">
        <f t="shared" si="244"/>
        <v>0</v>
      </c>
      <c r="V470" s="123">
        <f t="shared" si="244"/>
        <v>0</v>
      </c>
      <c r="W470" s="123">
        <f t="shared" ref="W470" si="245">SUM(W471:W472)</f>
        <v>0</v>
      </c>
      <c r="DA470" s="130" t="s">
        <v>4427</v>
      </c>
    </row>
    <row r="471" spans="1:105" ht="12" customHeight="1" x14ac:dyDescent="0.25">
      <c r="A471" s="97" t="s">
        <v>51</v>
      </c>
      <c r="B471" s="99"/>
      <c r="C471" s="99">
        <v>0</v>
      </c>
      <c r="D471" s="99">
        <v>0</v>
      </c>
      <c r="E471" s="99">
        <v>0</v>
      </c>
      <c r="F471" s="99">
        <v>0</v>
      </c>
      <c r="G471" s="99">
        <v>0</v>
      </c>
      <c r="H471" s="99">
        <v>0</v>
      </c>
      <c r="I471" s="99">
        <v>0</v>
      </c>
      <c r="J471" s="99">
        <v>0</v>
      </c>
      <c r="K471" s="99">
        <v>0</v>
      </c>
      <c r="L471" s="99">
        <v>132.4042583813407</v>
      </c>
      <c r="M471" s="99">
        <v>104.22415699944744</v>
      </c>
      <c r="N471" s="99">
        <v>129.01988283079794</v>
      </c>
      <c r="O471" s="99">
        <v>113.91837065350622</v>
      </c>
      <c r="P471" s="99">
        <v>0</v>
      </c>
      <c r="Q471" s="99">
        <v>0</v>
      </c>
      <c r="R471" s="99">
        <v>0</v>
      </c>
      <c r="S471" s="99">
        <v>0</v>
      </c>
      <c r="T471" s="99">
        <v>0</v>
      </c>
      <c r="U471" s="99">
        <v>0</v>
      </c>
      <c r="V471" s="99">
        <v>0</v>
      </c>
      <c r="W471" s="99">
        <v>0</v>
      </c>
      <c r="DA471" s="63" t="s">
        <v>4428</v>
      </c>
    </row>
    <row r="472" spans="1:105" ht="12" customHeight="1" x14ac:dyDescent="0.25">
      <c r="A472" s="97" t="s">
        <v>53</v>
      </c>
      <c r="B472" s="99"/>
      <c r="C472" s="99">
        <v>0</v>
      </c>
      <c r="D472" s="99">
        <v>0</v>
      </c>
      <c r="E472" s="99">
        <v>0</v>
      </c>
      <c r="F472" s="99">
        <v>0</v>
      </c>
      <c r="G472" s="99">
        <v>0</v>
      </c>
      <c r="H472" s="99">
        <v>0</v>
      </c>
      <c r="I472" s="99">
        <v>0</v>
      </c>
      <c r="J472" s="99">
        <v>0</v>
      </c>
      <c r="K472" s="99">
        <v>0</v>
      </c>
      <c r="L472" s="99">
        <v>0.81457290932038817</v>
      </c>
      <c r="M472" s="99">
        <v>0.6407951121075981</v>
      </c>
      <c r="N472" s="99">
        <v>0.79302494501631793</v>
      </c>
      <c r="O472" s="99">
        <v>0.69956989873334086</v>
      </c>
      <c r="P472" s="99">
        <v>0</v>
      </c>
      <c r="Q472" s="99">
        <v>0</v>
      </c>
      <c r="R472" s="99">
        <v>0</v>
      </c>
      <c r="S472" s="99">
        <v>0</v>
      </c>
      <c r="T472" s="99">
        <v>0</v>
      </c>
      <c r="U472" s="99">
        <v>0</v>
      </c>
      <c r="V472" s="99">
        <v>0</v>
      </c>
      <c r="W472" s="99">
        <v>0</v>
      </c>
      <c r="DA472" s="63" t="s">
        <v>4429</v>
      </c>
    </row>
    <row r="473" spans="1:105" ht="12" customHeight="1" x14ac:dyDescent="0.25">
      <c r="A473" s="121" t="s">
        <v>92</v>
      </c>
      <c r="B473" s="123"/>
      <c r="C473" s="123">
        <f t="shared" ref="C473:W473" si="246">C474</f>
        <v>0</v>
      </c>
      <c r="D473" s="123">
        <f t="shared" si="246"/>
        <v>0</v>
      </c>
      <c r="E473" s="123">
        <f t="shared" si="246"/>
        <v>0</v>
      </c>
      <c r="F473" s="123">
        <f t="shared" si="246"/>
        <v>0</v>
      </c>
      <c r="G473" s="123">
        <f t="shared" si="246"/>
        <v>0</v>
      </c>
      <c r="H473" s="123">
        <f t="shared" si="246"/>
        <v>0</v>
      </c>
      <c r="I473" s="123">
        <f t="shared" si="246"/>
        <v>0</v>
      </c>
      <c r="J473" s="123">
        <f t="shared" si="246"/>
        <v>0</v>
      </c>
      <c r="K473" s="123">
        <f t="shared" si="246"/>
        <v>0</v>
      </c>
      <c r="L473" s="123">
        <f t="shared" si="246"/>
        <v>1.4512340781486293E-2</v>
      </c>
      <c r="M473" s="123">
        <f t="shared" si="246"/>
        <v>1.3394971771013823E-2</v>
      </c>
      <c r="N473" s="123">
        <f t="shared" si="246"/>
        <v>9.2426120680729387E-3</v>
      </c>
      <c r="O473" s="123">
        <f t="shared" si="246"/>
        <v>1.6347318606418981E-2</v>
      </c>
      <c r="P473" s="123">
        <f t="shared" si="246"/>
        <v>0</v>
      </c>
      <c r="Q473" s="123">
        <f t="shared" si="246"/>
        <v>0</v>
      </c>
      <c r="R473" s="123">
        <f t="shared" si="246"/>
        <v>0</v>
      </c>
      <c r="S473" s="123">
        <f t="shared" si="246"/>
        <v>0</v>
      </c>
      <c r="T473" s="123">
        <f t="shared" si="246"/>
        <v>0</v>
      </c>
      <c r="U473" s="123">
        <f t="shared" si="246"/>
        <v>0</v>
      </c>
      <c r="V473" s="123">
        <f t="shared" si="246"/>
        <v>0</v>
      </c>
      <c r="W473" s="123">
        <f t="shared" si="246"/>
        <v>0</v>
      </c>
      <c r="DA473" s="130" t="s">
        <v>4430</v>
      </c>
    </row>
    <row r="474" spans="1:105" ht="12" customHeight="1" x14ac:dyDescent="0.25">
      <c r="A474" s="97" t="s">
        <v>53</v>
      </c>
      <c r="B474" s="99"/>
      <c r="C474" s="99">
        <f>RES_hhdet_in_fecs!C8</f>
        <v>0</v>
      </c>
      <c r="D474" s="99">
        <f>RES_hhdet_in_fecs!D8</f>
        <v>0</v>
      </c>
      <c r="E474" s="99">
        <f>RES_hhdet_in_fecs!E8</f>
        <v>0</v>
      </c>
      <c r="F474" s="99">
        <f>RES_hhdet_in_fecs!F8</f>
        <v>0</v>
      </c>
      <c r="G474" s="99">
        <f>RES_hhdet_in_fecs!G8</f>
        <v>0</v>
      </c>
      <c r="H474" s="99">
        <f>RES_hhdet_in_fecs!H8</f>
        <v>0</v>
      </c>
      <c r="I474" s="99">
        <f>RES_hhdet_in_fecs!I8</f>
        <v>0</v>
      </c>
      <c r="J474" s="99">
        <f>RES_hhdet_in_fecs!J8</f>
        <v>0</v>
      </c>
      <c r="K474" s="99">
        <f>RES_hhdet_in_fecs!K8</f>
        <v>0</v>
      </c>
      <c r="L474" s="99">
        <f>RES_hhdet_in_fecs!L8</f>
        <v>1.4512340781486293E-2</v>
      </c>
      <c r="M474" s="99">
        <f>RES_hhdet_in_fecs!M8</f>
        <v>1.3394971771013823E-2</v>
      </c>
      <c r="N474" s="99">
        <f>RES_hhdet_in_fecs!N8</f>
        <v>9.2426120680729387E-3</v>
      </c>
      <c r="O474" s="99">
        <f>RES_hhdet_in_fecs!O8</f>
        <v>1.6347318606418981E-2</v>
      </c>
      <c r="P474" s="99">
        <f>RES_hhdet_in_fecs!P8</f>
        <v>0</v>
      </c>
      <c r="Q474" s="99">
        <f>RES_hhdet_in_fecs!Q8</f>
        <v>0</v>
      </c>
      <c r="R474" s="99">
        <f>RES_hhdet_in_fecs!R8</f>
        <v>0</v>
      </c>
      <c r="S474" s="99">
        <f>RES_hhdet_in_fecs!S8</f>
        <v>0</v>
      </c>
      <c r="T474" s="99">
        <f>RES_hhdet_in_fecs!T8</f>
        <v>0</v>
      </c>
      <c r="U474" s="99">
        <f>RES_hhdet_in_fecs!U8</f>
        <v>0</v>
      </c>
      <c r="V474" s="99">
        <f>RES_hhdet_in_fecs!V8</f>
        <v>0</v>
      </c>
      <c r="W474" s="99">
        <f>RES_hhdet_in_fecs!W8</f>
        <v>0</v>
      </c>
      <c r="DA474" s="63" t="s">
        <v>4431</v>
      </c>
    </row>
    <row r="475" spans="1:105" ht="12" customHeight="1" x14ac:dyDescent="0.25">
      <c r="A475" s="121" t="s">
        <v>55</v>
      </c>
      <c r="B475" s="123"/>
      <c r="C475" s="123">
        <v>0</v>
      </c>
      <c r="D475" s="123">
        <v>0</v>
      </c>
      <c r="E475" s="123">
        <v>0</v>
      </c>
      <c r="F475" s="123">
        <v>0</v>
      </c>
      <c r="G475" s="123">
        <v>0</v>
      </c>
      <c r="H475" s="123">
        <v>0</v>
      </c>
      <c r="I475" s="123">
        <v>0</v>
      </c>
      <c r="J475" s="123">
        <v>0</v>
      </c>
      <c r="K475" s="123">
        <v>0</v>
      </c>
      <c r="L475" s="123">
        <v>25.646723310090408</v>
      </c>
      <c r="M475" s="123">
        <v>26.633737302309122</v>
      </c>
      <c r="N475" s="123">
        <v>27.301438752700605</v>
      </c>
      <c r="O475" s="123">
        <v>24.538598255482736</v>
      </c>
      <c r="P475" s="123">
        <v>0</v>
      </c>
      <c r="Q475" s="123">
        <v>0</v>
      </c>
      <c r="R475" s="123">
        <v>0</v>
      </c>
      <c r="S475" s="123">
        <v>0</v>
      </c>
      <c r="T475" s="123">
        <v>0</v>
      </c>
      <c r="U475" s="123">
        <v>0</v>
      </c>
      <c r="V475" s="123">
        <v>0</v>
      </c>
      <c r="W475" s="123">
        <v>0</v>
      </c>
      <c r="DA475" s="130" t="s">
        <v>4432</v>
      </c>
    </row>
    <row r="476" spans="1:105" ht="12" customHeight="1" x14ac:dyDescent="0.25">
      <c r="A476" s="97" t="s">
        <v>143</v>
      </c>
      <c r="B476" s="99"/>
      <c r="C476" s="99">
        <v>0</v>
      </c>
      <c r="D476" s="99">
        <v>0</v>
      </c>
      <c r="E476" s="99">
        <v>0</v>
      </c>
      <c r="F476" s="99">
        <v>0</v>
      </c>
      <c r="G476" s="99">
        <v>0</v>
      </c>
      <c r="H476" s="99">
        <v>0</v>
      </c>
      <c r="I476" s="99">
        <v>0</v>
      </c>
      <c r="J476" s="99">
        <v>0</v>
      </c>
      <c r="K476" s="99">
        <v>0</v>
      </c>
      <c r="L476" s="99">
        <v>27.234266007680603</v>
      </c>
      <c r="M476" s="99">
        <v>27.169283201631973</v>
      </c>
      <c r="N476" s="99">
        <v>22.519577189225185</v>
      </c>
      <c r="O476" s="99">
        <v>24.640305454871783</v>
      </c>
      <c r="P476" s="99">
        <v>0</v>
      </c>
      <c r="Q476" s="99">
        <v>0</v>
      </c>
      <c r="R476" s="99">
        <v>0</v>
      </c>
      <c r="S476" s="99">
        <v>0</v>
      </c>
      <c r="T476" s="99">
        <v>0</v>
      </c>
      <c r="U476" s="99">
        <v>0</v>
      </c>
      <c r="V476" s="99">
        <v>0</v>
      </c>
      <c r="W476" s="99">
        <v>0</v>
      </c>
      <c r="DA476" s="63" t="s">
        <v>4433</v>
      </c>
    </row>
    <row r="477" spans="1:105" ht="12" customHeight="1" x14ac:dyDescent="0.25">
      <c r="A477" s="97" t="s">
        <v>124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26.962241442892196</v>
      </c>
      <c r="M477" s="99">
        <v>31.77295662843996</v>
      </c>
      <c r="N477" s="99">
        <v>33.426712309505525</v>
      </c>
      <c r="O477" s="99">
        <v>26.849160857982639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4434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0</v>
      </c>
      <c r="E478" s="99">
        <v>0</v>
      </c>
      <c r="F478" s="99">
        <v>0</v>
      </c>
      <c r="G478" s="99">
        <v>0</v>
      </c>
      <c r="H478" s="99">
        <v>0</v>
      </c>
      <c r="I478" s="99">
        <v>0</v>
      </c>
      <c r="J478" s="99">
        <v>0</v>
      </c>
      <c r="K478" s="99">
        <v>0</v>
      </c>
      <c r="L478" s="99">
        <v>0</v>
      </c>
      <c r="M478" s="99">
        <v>0</v>
      </c>
      <c r="N478" s="99">
        <v>0</v>
      </c>
      <c r="O478" s="99">
        <v>0</v>
      </c>
      <c r="P478" s="99">
        <v>0</v>
      </c>
      <c r="Q478" s="99">
        <v>0</v>
      </c>
      <c r="R478" s="99">
        <v>0</v>
      </c>
      <c r="S478" s="99">
        <v>0</v>
      </c>
      <c r="T478" s="99">
        <v>0</v>
      </c>
      <c r="U478" s="99">
        <v>0</v>
      </c>
      <c r="V478" s="99">
        <v>0</v>
      </c>
      <c r="W478" s="99">
        <v>0</v>
      </c>
      <c r="DA478" s="63" t="s">
        <v>4435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0</v>
      </c>
      <c r="E479" s="102">
        <v>0</v>
      </c>
      <c r="F479" s="102">
        <v>0</v>
      </c>
      <c r="G479" s="102">
        <v>0</v>
      </c>
      <c r="H479" s="102">
        <v>0</v>
      </c>
      <c r="I479" s="102">
        <v>0</v>
      </c>
      <c r="J479" s="102">
        <v>0</v>
      </c>
      <c r="K479" s="102">
        <v>0</v>
      </c>
      <c r="L479" s="102">
        <v>0</v>
      </c>
      <c r="M479" s="102">
        <v>0</v>
      </c>
      <c r="N479" s="102">
        <v>0</v>
      </c>
      <c r="O479" s="102">
        <v>0</v>
      </c>
      <c r="P479" s="102">
        <v>0</v>
      </c>
      <c r="Q479" s="102">
        <v>0</v>
      </c>
      <c r="R479" s="102">
        <v>0</v>
      </c>
      <c r="S479" s="102">
        <v>0</v>
      </c>
      <c r="T479" s="102">
        <v>0</v>
      </c>
      <c r="U479" s="102">
        <v>0</v>
      </c>
      <c r="V479" s="102">
        <v>0</v>
      </c>
      <c r="W479" s="102">
        <v>0</v>
      </c>
      <c r="DA479" s="131" t="s">
        <v>4436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0</v>
      </c>
      <c r="E480" s="105">
        <v>0</v>
      </c>
      <c r="F480" s="105">
        <v>0</v>
      </c>
      <c r="G480" s="105">
        <v>0</v>
      </c>
      <c r="H480" s="105">
        <v>0</v>
      </c>
      <c r="I480" s="105">
        <v>0</v>
      </c>
      <c r="J480" s="105">
        <v>0</v>
      </c>
      <c r="K480" s="105">
        <v>0</v>
      </c>
      <c r="L480" s="105">
        <v>0</v>
      </c>
      <c r="M480" s="105">
        <v>0</v>
      </c>
      <c r="N480" s="105">
        <v>0</v>
      </c>
      <c r="O480" s="105">
        <v>0</v>
      </c>
      <c r="P480" s="105">
        <v>0</v>
      </c>
      <c r="Q480" s="105">
        <v>0</v>
      </c>
      <c r="R480" s="105">
        <v>0</v>
      </c>
      <c r="S480" s="105">
        <v>0</v>
      </c>
      <c r="T480" s="105">
        <v>0</v>
      </c>
      <c r="U480" s="105">
        <v>0</v>
      </c>
      <c r="V480" s="105">
        <v>0</v>
      </c>
      <c r="W480" s="105">
        <v>0</v>
      </c>
      <c r="DA480" s="132" t="s">
        <v>4437</v>
      </c>
    </row>
    <row r="481" spans="1:105" ht="12" customHeight="1" x14ac:dyDescent="0.25">
      <c r="A481" s="106" t="s">
        <v>122</v>
      </c>
      <c r="B481" s="102"/>
      <c r="C481" s="102">
        <v>0</v>
      </c>
      <c r="D481" s="102">
        <v>0</v>
      </c>
      <c r="E481" s="102">
        <v>0</v>
      </c>
      <c r="F481" s="102">
        <v>0</v>
      </c>
      <c r="G481" s="102">
        <v>0</v>
      </c>
      <c r="H481" s="102">
        <v>0</v>
      </c>
      <c r="I481" s="102">
        <v>0</v>
      </c>
      <c r="J481" s="102">
        <v>0</v>
      </c>
      <c r="K481" s="102">
        <v>0</v>
      </c>
      <c r="L481" s="102">
        <v>26.770304343025806</v>
      </c>
      <c r="M481" s="102">
        <v>28.699296609163611</v>
      </c>
      <c r="N481" s="102">
        <v>31.161562530550199</v>
      </c>
      <c r="O481" s="102">
        <v>27.017450765473242</v>
      </c>
      <c r="P481" s="102">
        <v>0</v>
      </c>
      <c r="Q481" s="102">
        <v>0</v>
      </c>
      <c r="R481" s="102">
        <v>0</v>
      </c>
      <c r="S481" s="102">
        <v>0</v>
      </c>
      <c r="T481" s="102">
        <v>0</v>
      </c>
      <c r="U481" s="102">
        <v>0</v>
      </c>
      <c r="V481" s="102">
        <v>0</v>
      </c>
      <c r="W481" s="102">
        <v>0</v>
      </c>
      <c r="DA481" s="131" t="s">
        <v>4438</v>
      </c>
    </row>
    <row r="482" spans="1:105" ht="12" customHeight="1" x14ac:dyDescent="0.25">
      <c r="A482" s="107" t="s">
        <v>121</v>
      </c>
      <c r="B482" s="105"/>
      <c r="C482" s="105">
        <v>0</v>
      </c>
      <c r="D482" s="105">
        <v>0</v>
      </c>
      <c r="E482" s="105">
        <v>0</v>
      </c>
      <c r="F482" s="105">
        <v>0</v>
      </c>
      <c r="G482" s="105">
        <v>0</v>
      </c>
      <c r="H482" s="105">
        <v>0</v>
      </c>
      <c r="I482" s="105">
        <v>0</v>
      </c>
      <c r="J482" s="105">
        <v>0</v>
      </c>
      <c r="K482" s="105">
        <v>0</v>
      </c>
      <c r="L482" s="105">
        <v>21.525913831059508</v>
      </c>
      <c r="M482" s="105">
        <v>23.376053613063153</v>
      </c>
      <c r="N482" s="105">
        <v>25.450337540715577</v>
      </c>
      <c r="O482" s="105">
        <v>21.866691435337877</v>
      </c>
      <c r="P482" s="105">
        <v>0</v>
      </c>
      <c r="Q482" s="105">
        <v>0</v>
      </c>
      <c r="R482" s="105">
        <v>0</v>
      </c>
      <c r="S482" s="105">
        <v>0</v>
      </c>
      <c r="T482" s="105">
        <v>0</v>
      </c>
      <c r="U482" s="105">
        <v>0</v>
      </c>
      <c r="V482" s="105">
        <v>0</v>
      </c>
      <c r="W482" s="105">
        <v>0</v>
      </c>
      <c r="DA482" s="132" t="s">
        <v>4439</v>
      </c>
    </row>
    <row r="483" spans="1:105" ht="12" customHeight="1" x14ac:dyDescent="0.25">
      <c r="A483" s="108" t="s">
        <v>53</v>
      </c>
      <c r="B483" s="99"/>
      <c r="C483" s="99">
        <v>0</v>
      </c>
      <c r="D483" s="99">
        <v>0</v>
      </c>
      <c r="E483" s="99">
        <v>0</v>
      </c>
      <c r="F483" s="99">
        <v>0</v>
      </c>
      <c r="G483" s="99">
        <v>0</v>
      </c>
      <c r="H483" s="99">
        <v>0</v>
      </c>
      <c r="I483" s="99">
        <v>0</v>
      </c>
      <c r="J483" s="99">
        <v>0</v>
      </c>
      <c r="K483" s="99">
        <v>0</v>
      </c>
      <c r="L483" s="99">
        <v>8.5471020104455722</v>
      </c>
      <c r="M483" s="99">
        <v>9.9832702346871134</v>
      </c>
      <c r="N483" s="99">
        <v>10.669380043322645</v>
      </c>
      <c r="O483" s="99">
        <v>7.9368474509105678</v>
      </c>
      <c r="P483" s="99">
        <v>0</v>
      </c>
      <c r="Q483" s="99">
        <v>0</v>
      </c>
      <c r="R483" s="99">
        <v>0</v>
      </c>
      <c r="S483" s="99">
        <v>0</v>
      </c>
      <c r="T483" s="99">
        <v>0</v>
      </c>
      <c r="U483" s="99">
        <v>0</v>
      </c>
      <c r="V483" s="99">
        <v>0</v>
      </c>
      <c r="W483" s="99">
        <v>0</v>
      </c>
      <c r="DA483" s="63" t="s">
        <v>4440</v>
      </c>
    </row>
    <row r="484" spans="1:105" ht="12" customHeight="1" x14ac:dyDescent="0.25">
      <c r="A484" s="108" t="s">
        <v>52</v>
      </c>
      <c r="B484" s="99"/>
      <c r="C484" s="99">
        <v>0</v>
      </c>
      <c r="D484" s="99">
        <v>0</v>
      </c>
      <c r="E484" s="99">
        <v>0</v>
      </c>
      <c r="F484" s="99">
        <v>0</v>
      </c>
      <c r="G484" s="99">
        <v>0</v>
      </c>
      <c r="H484" s="99">
        <v>0</v>
      </c>
      <c r="I484" s="99">
        <v>0</v>
      </c>
      <c r="J484" s="99">
        <v>0</v>
      </c>
      <c r="K484" s="99">
        <v>0</v>
      </c>
      <c r="L484" s="99">
        <v>12.978811820613938</v>
      </c>
      <c r="M484" s="99">
        <v>13.392783378376039</v>
      </c>
      <c r="N484" s="99">
        <v>14.780957497392938</v>
      </c>
      <c r="O484" s="99">
        <v>13.929843984427313</v>
      </c>
      <c r="P484" s="99">
        <v>0</v>
      </c>
      <c r="Q484" s="99">
        <v>0</v>
      </c>
      <c r="R484" s="99">
        <v>0</v>
      </c>
      <c r="S484" s="99">
        <v>0</v>
      </c>
      <c r="T484" s="99">
        <v>0</v>
      </c>
      <c r="U484" s="99">
        <v>0</v>
      </c>
      <c r="V484" s="99">
        <v>0</v>
      </c>
      <c r="W484" s="99">
        <v>0</v>
      </c>
      <c r="DA484" s="63" t="s">
        <v>4441</v>
      </c>
    </row>
    <row r="485" spans="1:105" ht="12" customHeight="1" x14ac:dyDescent="0.25">
      <c r="A485" s="121" t="s">
        <v>54</v>
      </c>
      <c r="B485" s="123"/>
      <c r="C485" s="123">
        <v>0</v>
      </c>
      <c r="D485" s="123">
        <v>0</v>
      </c>
      <c r="E485" s="123">
        <v>0</v>
      </c>
      <c r="F485" s="123">
        <v>0</v>
      </c>
      <c r="G485" s="123">
        <v>0</v>
      </c>
      <c r="H485" s="123">
        <v>0</v>
      </c>
      <c r="I485" s="123">
        <v>0</v>
      </c>
      <c r="J485" s="123">
        <v>0</v>
      </c>
      <c r="K485" s="123">
        <v>0</v>
      </c>
      <c r="L485" s="123">
        <v>4.6358501351718404</v>
      </c>
      <c r="M485" s="123">
        <v>5.0576186061360762</v>
      </c>
      <c r="N485" s="123">
        <v>5.4426575339871457</v>
      </c>
      <c r="O485" s="123">
        <v>4.5668421432309101</v>
      </c>
      <c r="P485" s="123">
        <v>0</v>
      </c>
      <c r="Q485" s="123">
        <v>0</v>
      </c>
      <c r="R485" s="123">
        <v>0</v>
      </c>
      <c r="S485" s="123">
        <v>0</v>
      </c>
      <c r="T485" s="123">
        <v>0</v>
      </c>
      <c r="U485" s="123">
        <v>0</v>
      </c>
      <c r="V485" s="123">
        <v>0</v>
      </c>
      <c r="W485" s="123">
        <v>0</v>
      </c>
      <c r="DA485" s="130" t="s">
        <v>4442</v>
      </c>
    </row>
    <row r="486" spans="1:105" ht="12" customHeight="1" x14ac:dyDescent="0.25">
      <c r="A486" s="97" t="s">
        <v>51</v>
      </c>
      <c r="B486" s="99"/>
      <c r="C486" s="99">
        <v>0</v>
      </c>
      <c r="D486" s="99">
        <v>0</v>
      </c>
      <c r="E486" s="99">
        <v>0</v>
      </c>
      <c r="F486" s="99">
        <v>0</v>
      </c>
      <c r="G486" s="99">
        <v>0</v>
      </c>
      <c r="H486" s="99">
        <v>0</v>
      </c>
      <c r="I486" s="99">
        <v>0</v>
      </c>
      <c r="J486" s="99">
        <v>0</v>
      </c>
      <c r="K486" s="99">
        <v>0</v>
      </c>
      <c r="L486" s="99">
        <v>5.7060650406533657</v>
      </c>
      <c r="M486" s="99">
        <v>6.8100329003430211</v>
      </c>
      <c r="N486" s="99">
        <v>7.6891474650341731</v>
      </c>
      <c r="O486" s="99">
        <v>5.970939399275081</v>
      </c>
      <c r="P486" s="99">
        <v>0</v>
      </c>
      <c r="Q486" s="99">
        <v>0</v>
      </c>
      <c r="R486" s="99">
        <v>0</v>
      </c>
      <c r="S486" s="99">
        <v>0</v>
      </c>
      <c r="T486" s="99">
        <v>0</v>
      </c>
      <c r="U486" s="99">
        <v>0</v>
      </c>
      <c r="V486" s="99">
        <v>0</v>
      </c>
      <c r="W486" s="99">
        <v>0</v>
      </c>
      <c r="DA486" s="63" t="s">
        <v>4443</v>
      </c>
    </row>
    <row r="487" spans="1:105" ht="12" customHeight="1" x14ac:dyDescent="0.25">
      <c r="A487" s="97" t="s">
        <v>50</v>
      </c>
      <c r="B487" s="99"/>
      <c r="C487" s="99">
        <v>0</v>
      </c>
      <c r="D487" s="99">
        <v>0</v>
      </c>
      <c r="E487" s="99">
        <v>0</v>
      </c>
      <c r="F487" s="99">
        <v>0</v>
      </c>
      <c r="G487" s="99">
        <v>0</v>
      </c>
      <c r="H487" s="99">
        <v>0</v>
      </c>
      <c r="I487" s="99">
        <v>0</v>
      </c>
      <c r="J487" s="99">
        <v>0</v>
      </c>
      <c r="K487" s="99">
        <v>0</v>
      </c>
      <c r="L487" s="99">
        <v>6.2352724631761163</v>
      </c>
      <c r="M487" s="99">
        <v>6.3702787302775485</v>
      </c>
      <c r="N487" s="99">
        <v>5.752366546075411</v>
      </c>
      <c r="O487" s="99">
        <v>5.003703860946171</v>
      </c>
      <c r="P487" s="99">
        <v>0</v>
      </c>
      <c r="Q487" s="99">
        <v>0</v>
      </c>
      <c r="R487" s="99">
        <v>0</v>
      </c>
      <c r="S487" s="99">
        <v>0</v>
      </c>
      <c r="T487" s="99">
        <v>0</v>
      </c>
      <c r="U487" s="99">
        <v>0</v>
      </c>
      <c r="V487" s="99">
        <v>0</v>
      </c>
      <c r="W487" s="99">
        <v>0</v>
      </c>
      <c r="DA487" s="63" t="s">
        <v>4444</v>
      </c>
    </row>
    <row r="488" spans="1:105" ht="12" customHeight="1" x14ac:dyDescent="0.25">
      <c r="A488" s="109" t="s">
        <v>120</v>
      </c>
      <c r="B488" s="110"/>
      <c r="C488" s="110">
        <v>0</v>
      </c>
      <c r="D488" s="110">
        <v>0</v>
      </c>
      <c r="E488" s="110">
        <v>0</v>
      </c>
      <c r="F488" s="110">
        <v>0</v>
      </c>
      <c r="G488" s="110">
        <v>0</v>
      </c>
      <c r="H488" s="110">
        <v>0</v>
      </c>
      <c r="I488" s="110">
        <v>0</v>
      </c>
      <c r="J488" s="110">
        <v>0</v>
      </c>
      <c r="K488" s="110">
        <v>0</v>
      </c>
      <c r="L488" s="110">
        <v>4.5420279846998772</v>
      </c>
      <c r="M488" s="110">
        <v>4.9368547442090138</v>
      </c>
      <c r="N488" s="110">
        <v>5.3731065953994879</v>
      </c>
      <c r="O488" s="110">
        <v>4.5368048381829755</v>
      </c>
      <c r="P488" s="110">
        <v>0</v>
      </c>
      <c r="Q488" s="110">
        <v>0</v>
      </c>
      <c r="R488" s="110">
        <v>0</v>
      </c>
      <c r="S488" s="110">
        <v>0</v>
      </c>
      <c r="T488" s="110">
        <v>0</v>
      </c>
      <c r="U488" s="110">
        <v>0</v>
      </c>
      <c r="V488" s="110">
        <v>0</v>
      </c>
      <c r="W488" s="110">
        <v>0</v>
      </c>
      <c r="DA488" s="60" t="s">
        <v>4445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0</v>
      </c>
      <c r="D490" s="118">
        <f t="shared" si="247"/>
        <v>0</v>
      </c>
      <c r="E490" s="118">
        <f t="shared" si="247"/>
        <v>0</v>
      </c>
      <c r="F490" s="118">
        <f t="shared" si="247"/>
        <v>0</v>
      </c>
      <c r="G490" s="118">
        <f t="shared" si="247"/>
        <v>0</v>
      </c>
      <c r="H490" s="118">
        <f t="shared" si="247"/>
        <v>0</v>
      </c>
      <c r="I490" s="118">
        <f t="shared" si="247"/>
        <v>0</v>
      </c>
      <c r="J490" s="118">
        <f t="shared" si="247"/>
        <v>0</v>
      </c>
      <c r="K490" s="118">
        <f t="shared" si="247"/>
        <v>0</v>
      </c>
      <c r="L490" s="118">
        <f t="shared" si="247"/>
        <v>120.30518725668431</v>
      </c>
      <c r="M490" s="118">
        <f t="shared" si="247"/>
        <v>101.68090193141077</v>
      </c>
      <c r="N490" s="118">
        <f t="shared" si="247"/>
        <v>122.00032843831336</v>
      </c>
      <c r="O490" s="118">
        <f t="shared" si="247"/>
        <v>108.94162180831634</v>
      </c>
      <c r="P490" s="118">
        <f t="shared" si="247"/>
        <v>0</v>
      </c>
      <c r="Q490" s="118">
        <f t="shared" si="247"/>
        <v>0</v>
      </c>
      <c r="R490" s="118">
        <f t="shared" ref="R490:V490" si="248">R491+R494+R496+R506</f>
        <v>0</v>
      </c>
      <c r="S490" s="118">
        <f t="shared" si="248"/>
        <v>0</v>
      </c>
      <c r="T490" s="118">
        <f t="shared" si="248"/>
        <v>0</v>
      </c>
      <c r="U490" s="118">
        <f t="shared" si="248"/>
        <v>0</v>
      </c>
      <c r="V490" s="118">
        <f t="shared" si="248"/>
        <v>0</v>
      </c>
      <c r="W490" s="118">
        <f t="shared" ref="W490" si="249">W491+W494+W496+W506</f>
        <v>0</v>
      </c>
      <c r="DA490" s="129" t="s">
        <v>4594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0</v>
      </c>
      <c r="D491" s="123">
        <f t="shared" si="250"/>
        <v>0</v>
      </c>
      <c r="E491" s="123">
        <f t="shared" si="250"/>
        <v>0</v>
      </c>
      <c r="F491" s="123">
        <f t="shared" si="250"/>
        <v>0</v>
      </c>
      <c r="G491" s="123">
        <f t="shared" si="250"/>
        <v>0</v>
      </c>
      <c r="H491" s="123">
        <f t="shared" si="250"/>
        <v>0</v>
      </c>
      <c r="I491" s="123">
        <f t="shared" si="250"/>
        <v>0</v>
      </c>
      <c r="J491" s="123">
        <f t="shared" si="250"/>
        <v>0</v>
      </c>
      <c r="K491" s="123">
        <f t="shared" si="250"/>
        <v>0</v>
      </c>
      <c r="L491" s="123">
        <f t="shared" si="250"/>
        <v>96.9237939582123</v>
      </c>
      <c r="M491" s="123">
        <f t="shared" si="250"/>
        <v>77.012765267729861</v>
      </c>
      <c r="N491" s="123">
        <f t="shared" si="250"/>
        <v>96.199823989421589</v>
      </c>
      <c r="O491" s="123">
        <f t="shared" si="250"/>
        <v>85.670388207066537</v>
      </c>
      <c r="P491" s="123">
        <f t="shared" si="250"/>
        <v>0</v>
      </c>
      <c r="Q491" s="123">
        <f t="shared" si="250"/>
        <v>0</v>
      </c>
      <c r="R491" s="123">
        <f t="shared" ref="R491:V491" si="251">SUM(R492:R493)</f>
        <v>0</v>
      </c>
      <c r="S491" s="123">
        <f t="shared" si="251"/>
        <v>0</v>
      </c>
      <c r="T491" s="123">
        <f t="shared" si="251"/>
        <v>0</v>
      </c>
      <c r="U491" s="123">
        <f t="shared" si="251"/>
        <v>0</v>
      </c>
      <c r="V491" s="123">
        <f t="shared" si="251"/>
        <v>0</v>
      </c>
      <c r="W491" s="123">
        <f t="shared" ref="W491" si="252">SUM(W492:W493)</f>
        <v>0</v>
      </c>
      <c r="DA491" s="130" t="s">
        <v>4595</v>
      </c>
    </row>
    <row r="492" spans="1:105" ht="12" customHeight="1" x14ac:dyDescent="0.25">
      <c r="A492" s="97" t="s">
        <v>51</v>
      </c>
      <c r="B492" s="99"/>
      <c r="C492" s="99">
        <v>0</v>
      </c>
      <c r="D492" s="99">
        <v>0</v>
      </c>
      <c r="E492" s="99">
        <v>0</v>
      </c>
      <c r="F492" s="99">
        <v>0</v>
      </c>
      <c r="G492" s="99">
        <v>0</v>
      </c>
      <c r="H492" s="99">
        <v>0</v>
      </c>
      <c r="I492" s="99">
        <v>0</v>
      </c>
      <c r="J492" s="99">
        <v>0</v>
      </c>
      <c r="K492" s="99">
        <v>0</v>
      </c>
      <c r="L492" s="99">
        <v>96.109221048891911</v>
      </c>
      <c r="M492" s="99">
        <v>76.371970155622265</v>
      </c>
      <c r="N492" s="99">
        <v>95.406799044405275</v>
      </c>
      <c r="O492" s="99">
        <v>84.970818308333193</v>
      </c>
      <c r="P492" s="99">
        <v>0</v>
      </c>
      <c r="Q492" s="99">
        <v>0</v>
      </c>
      <c r="R492" s="99">
        <v>0</v>
      </c>
      <c r="S492" s="99">
        <v>0</v>
      </c>
      <c r="T492" s="99">
        <v>0</v>
      </c>
      <c r="U492" s="99">
        <v>0</v>
      </c>
      <c r="V492" s="99">
        <v>0</v>
      </c>
      <c r="W492" s="99">
        <v>0</v>
      </c>
      <c r="DA492" s="63" t="s">
        <v>4596</v>
      </c>
    </row>
    <row r="493" spans="1:105" ht="12" customHeight="1" x14ac:dyDescent="0.25">
      <c r="A493" s="97" t="s">
        <v>53</v>
      </c>
      <c r="B493" s="99"/>
      <c r="C493" s="99">
        <v>0</v>
      </c>
      <c r="D493" s="99">
        <v>0</v>
      </c>
      <c r="E493" s="99">
        <v>0</v>
      </c>
      <c r="F493" s="99">
        <v>0</v>
      </c>
      <c r="G493" s="99">
        <v>0</v>
      </c>
      <c r="H493" s="99">
        <v>0</v>
      </c>
      <c r="I493" s="99">
        <v>0</v>
      </c>
      <c r="J493" s="99">
        <v>0</v>
      </c>
      <c r="K493" s="99">
        <v>0</v>
      </c>
      <c r="L493" s="99">
        <v>0.81457290932038817</v>
      </c>
      <c r="M493" s="99">
        <v>0.6407951121075981</v>
      </c>
      <c r="N493" s="99">
        <v>0.79302494501631793</v>
      </c>
      <c r="O493" s="99">
        <v>0.69956989873334086</v>
      </c>
      <c r="P493" s="99">
        <v>0</v>
      </c>
      <c r="Q493" s="99">
        <v>0</v>
      </c>
      <c r="R493" s="99">
        <v>0</v>
      </c>
      <c r="S493" s="99">
        <v>0</v>
      </c>
      <c r="T493" s="99">
        <v>0</v>
      </c>
      <c r="U493" s="99">
        <v>0</v>
      </c>
      <c r="V493" s="99">
        <v>0</v>
      </c>
      <c r="W493" s="99">
        <v>0</v>
      </c>
      <c r="DA493" s="63" t="s">
        <v>4597</v>
      </c>
    </row>
    <row r="494" spans="1:105" ht="12" customHeight="1" x14ac:dyDescent="0.25">
      <c r="A494" s="121" t="s">
        <v>92</v>
      </c>
      <c r="B494" s="123"/>
      <c r="C494" s="123">
        <f t="shared" ref="C494:W494" si="253">C495</f>
        <v>0</v>
      </c>
      <c r="D494" s="123">
        <f t="shared" si="253"/>
        <v>0</v>
      </c>
      <c r="E494" s="123">
        <f t="shared" si="253"/>
        <v>0</v>
      </c>
      <c r="F494" s="123">
        <f t="shared" si="253"/>
        <v>0</v>
      </c>
      <c r="G494" s="123">
        <f t="shared" si="253"/>
        <v>0</v>
      </c>
      <c r="H494" s="123">
        <f t="shared" si="253"/>
        <v>0</v>
      </c>
      <c r="I494" s="123">
        <f t="shared" si="253"/>
        <v>0</v>
      </c>
      <c r="J494" s="123">
        <f t="shared" si="253"/>
        <v>0</v>
      </c>
      <c r="K494" s="123">
        <f t="shared" si="253"/>
        <v>0</v>
      </c>
      <c r="L494" s="123">
        <f t="shared" si="253"/>
        <v>4.5055393862048043E-2</v>
      </c>
      <c r="M494" s="123">
        <f t="shared" si="253"/>
        <v>4.3005187573436132E-2</v>
      </c>
      <c r="N494" s="123">
        <f t="shared" si="253"/>
        <v>3.0857578272291981E-2</v>
      </c>
      <c r="O494" s="123">
        <f t="shared" si="253"/>
        <v>5.707770810645893E-2</v>
      </c>
      <c r="P494" s="123">
        <f t="shared" si="253"/>
        <v>0</v>
      </c>
      <c r="Q494" s="123">
        <f t="shared" si="253"/>
        <v>0</v>
      </c>
      <c r="R494" s="123">
        <f t="shared" si="253"/>
        <v>0</v>
      </c>
      <c r="S494" s="123">
        <f t="shared" si="253"/>
        <v>0</v>
      </c>
      <c r="T494" s="123">
        <f t="shared" si="253"/>
        <v>0</v>
      </c>
      <c r="U494" s="123">
        <f t="shared" si="253"/>
        <v>0</v>
      </c>
      <c r="V494" s="123">
        <f t="shared" si="253"/>
        <v>0</v>
      </c>
      <c r="W494" s="123">
        <f t="shared" si="253"/>
        <v>0</v>
      </c>
      <c r="DA494" s="130" t="s">
        <v>4598</v>
      </c>
    </row>
    <row r="495" spans="1:105" ht="12" customHeight="1" x14ac:dyDescent="0.25">
      <c r="A495" s="97" t="s">
        <v>53</v>
      </c>
      <c r="B495" s="99"/>
      <c r="C495" s="99">
        <f>RES_hhdet_in_tess!C8</f>
        <v>0</v>
      </c>
      <c r="D495" s="99">
        <f>RES_hhdet_in_tess!D8</f>
        <v>0</v>
      </c>
      <c r="E495" s="99">
        <f>RES_hhdet_in_tess!E8</f>
        <v>0</v>
      </c>
      <c r="F495" s="99">
        <f>RES_hhdet_in_tess!F8</f>
        <v>0</v>
      </c>
      <c r="G495" s="99">
        <f>RES_hhdet_in_tess!G8</f>
        <v>0</v>
      </c>
      <c r="H495" s="99">
        <f>RES_hhdet_in_tess!H8</f>
        <v>0</v>
      </c>
      <c r="I495" s="99">
        <f>RES_hhdet_in_tess!I8</f>
        <v>0</v>
      </c>
      <c r="J495" s="99">
        <f>RES_hhdet_in_tess!J8</f>
        <v>0</v>
      </c>
      <c r="K495" s="99">
        <f>RES_hhdet_in_tess!K8</f>
        <v>0</v>
      </c>
      <c r="L495" s="99">
        <f>RES_hhdet_in_tess!L8</f>
        <v>4.5055393862048043E-2</v>
      </c>
      <c r="M495" s="99">
        <f>RES_hhdet_in_tess!M8</f>
        <v>4.3005187573436132E-2</v>
      </c>
      <c r="N495" s="99">
        <f>RES_hhdet_in_tess!N8</f>
        <v>3.0857578272291981E-2</v>
      </c>
      <c r="O495" s="99">
        <f>RES_hhdet_in_tess!O8</f>
        <v>5.707770810645893E-2</v>
      </c>
      <c r="P495" s="99">
        <f>RES_hhdet_in_tess!P8</f>
        <v>0</v>
      </c>
      <c r="Q495" s="99">
        <f>RES_hhdet_in_tess!Q8</f>
        <v>0</v>
      </c>
      <c r="R495" s="99">
        <f>RES_hhdet_in_tess!R8</f>
        <v>0</v>
      </c>
      <c r="S495" s="99">
        <f>RES_hhdet_in_tess!S8</f>
        <v>0</v>
      </c>
      <c r="T495" s="99">
        <f>RES_hhdet_in_tess!T8</f>
        <v>0</v>
      </c>
      <c r="U495" s="99">
        <f>RES_hhdet_in_tess!U8</f>
        <v>0</v>
      </c>
      <c r="V495" s="99">
        <f>RES_hhdet_in_tess!V8</f>
        <v>0</v>
      </c>
      <c r="W495" s="99">
        <f>RES_hhdet_in_tess!W8</f>
        <v>0</v>
      </c>
      <c r="DA495" s="63" t="s">
        <v>4599</v>
      </c>
    </row>
    <row r="496" spans="1:105" ht="12" customHeight="1" x14ac:dyDescent="0.25">
      <c r="A496" s="121" t="s">
        <v>55</v>
      </c>
      <c r="B496" s="123"/>
      <c r="C496" s="123">
        <v>0</v>
      </c>
      <c r="D496" s="123">
        <v>0</v>
      </c>
      <c r="E496" s="123">
        <v>0</v>
      </c>
      <c r="F496" s="123">
        <v>0</v>
      </c>
      <c r="G496" s="123">
        <v>0</v>
      </c>
      <c r="H496" s="123">
        <v>0</v>
      </c>
      <c r="I496" s="123">
        <v>0</v>
      </c>
      <c r="J496" s="123">
        <v>0</v>
      </c>
      <c r="K496" s="123">
        <v>0</v>
      </c>
      <c r="L496" s="123">
        <v>19.7969704496989</v>
      </c>
      <c r="M496" s="123">
        <v>20.740588157707553</v>
      </c>
      <c r="N496" s="123">
        <v>21.526581567882712</v>
      </c>
      <c r="O496" s="123">
        <v>19.619817240754916</v>
      </c>
      <c r="P496" s="123">
        <v>0</v>
      </c>
      <c r="Q496" s="123">
        <v>0</v>
      </c>
      <c r="R496" s="123">
        <v>0</v>
      </c>
      <c r="S496" s="123">
        <v>0</v>
      </c>
      <c r="T496" s="123">
        <v>0</v>
      </c>
      <c r="U496" s="123">
        <v>0</v>
      </c>
      <c r="V496" s="123">
        <v>0</v>
      </c>
      <c r="W496" s="123">
        <v>0</v>
      </c>
      <c r="DA496" s="130" t="s">
        <v>4600</v>
      </c>
    </row>
    <row r="497" spans="1:105" ht="12" customHeight="1" x14ac:dyDescent="0.25">
      <c r="A497" s="97" t="s">
        <v>143</v>
      </c>
      <c r="B497" s="99"/>
      <c r="C497" s="99">
        <v>0</v>
      </c>
      <c r="D497" s="99">
        <v>0</v>
      </c>
      <c r="E497" s="99">
        <v>0</v>
      </c>
      <c r="F497" s="99">
        <v>0</v>
      </c>
      <c r="G497" s="99">
        <v>0</v>
      </c>
      <c r="H497" s="99">
        <v>0</v>
      </c>
      <c r="I497" s="99">
        <v>0</v>
      </c>
      <c r="J497" s="99">
        <v>0</v>
      </c>
      <c r="K497" s="99">
        <v>0</v>
      </c>
      <c r="L497" s="99">
        <v>20.905849731584954</v>
      </c>
      <c r="M497" s="99">
        <v>21.037691616622237</v>
      </c>
      <c r="N497" s="99">
        <v>17.583975804536266</v>
      </c>
      <c r="O497" s="99">
        <v>19.393451075325007</v>
      </c>
      <c r="P497" s="99">
        <v>0</v>
      </c>
      <c r="Q497" s="99">
        <v>0</v>
      </c>
      <c r="R497" s="99">
        <v>0</v>
      </c>
      <c r="S497" s="99">
        <v>0</v>
      </c>
      <c r="T497" s="99">
        <v>0</v>
      </c>
      <c r="U497" s="99">
        <v>0</v>
      </c>
      <c r="V497" s="99">
        <v>0</v>
      </c>
      <c r="W497" s="99">
        <v>0</v>
      </c>
      <c r="DA497" s="63" t="s">
        <v>4601</v>
      </c>
    </row>
    <row r="498" spans="1:105" ht="12" customHeight="1" x14ac:dyDescent="0.25">
      <c r="A498" s="97" t="s">
        <v>124</v>
      </c>
      <c r="B498" s="99"/>
      <c r="C498" s="99">
        <v>0</v>
      </c>
      <c r="D498" s="99">
        <v>0</v>
      </c>
      <c r="E498" s="99">
        <v>0</v>
      </c>
      <c r="F498" s="99">
        <v>0</v>
      </c>
      <c r="G498" s="99">
        <v>0</v>
      </c>
      <c r="H498" s="99">
        <v>0</v>
      </c>
      <c r="I498" s="99">
        <v>0</v>
      </c>
      <c r="J498" s="99">
        <v>0</v>
      </c>
      <c r="K498" s="99">
        <v>0</v>
      </c>
      <c r="L498" s="99">
        <v>17.455376889880959</v>
      </c>
      <c r="M498" s="99">
        <v>20.875021416228357</v>
      </c>
      <c r="N498" s="99">
        <v>22.496847427884695</v>
      </c>
      <c r="O498" s="99">
        <v>18.702784499843933</v>
      </c>
      <c r="P498" s="99">
        <v>0</v>
      </c>
      <c r="Q498" s="99">
        <v>0</v>
      </c>
      <c r="R498" s="99">
        <v>0</v>
      </c>
      <c r="S498" s="99">
        <v>0</v>
      </c>
      <c r="T498" s="99">
        <v>0</v>
      </c>
      <c r="U498" s="99">
        <v>0</v>
      </c>
      <c r="V498" s="99">
        <v>0</v>
      </c>
      <c r="W498" s="99">
        <v>0</v>
      </c>
      <c r="DA498" s="63" t="s">
        <v>4602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0</v>
      </c>
      <c r="E499" s="99">
        <v>0</v>
      </c>
      <c r="F499" s="99">
        <v>0</v>
      </c>
      <c r="G499" s="99">
        <v>0</v>
      </c>
      <c r="H499" s="99">
        <v>0</v>
      </c>
      <c r="I499" s="99">
        <v>0</v>
      </c>
      <c r="J499" s="99">
        <v>0</v>
      </c>
      <c r="K499" s="99">
        <v>0</v>
      </c>
      <c r="L499" s="99">
        <v>0</v>
      </c>
      <c r="M499" s="99">
        <v>0</v>
      </c>
      <c r="N499" s="99">
        <v>0</v>
      </c>
      <c r="O499" s="99">
        <v>0</v>
      </c>
      <c r="P499" s="99">
        <v>0</v>
      </c>
      <c r="Q499" s="99">
        <v>0</v>
      </c>
      <c r="R499" s="99">
        <v>0</v>
      </c>
      <c r="S499" s="99">
        <v>0</v>
      </c>
      <c r="T499" s="99">
        <v>0</v>
      </c>
      <c r="U499" s="99">
        <v>0</v>
      </c>
      <c r="V499" s="99">
        <v>0</v>
      </c>
      <c r="W499" s="99">
        <v>0</v>
      </c>
      <c r="DA499" s="63" t="s">
        <v>4603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</v>
      </c>
      <c r="E500" s="102">
        <v>0</v>
      </c>
      <c r="F500" s="102">
        <v>0</v>
      </c>
      <c r="G500" s="102">
        <v>0</v>
      </c>
      <c r="H500" s="102">
        <v>0</v>
      </c>
      <c r="I500" s="102">
        <v>0</v>
      </c>
      <c r="J500" s="102">
        <v>0</v>
      </c>
      <c r="K500" s="102">
        <v>0</v>
      </c>
      <c r="L500" s="102">
        <v>0</v>
      </c>
      <c r="M500" s="102">
        <v>0</v>
      </c>
      <c r="N500" s="102">
        <v>0</v>
      </c>
      <c r="O500" s="102">
        <v>0</v>
      </c>
      <c r="P500" s="102">
        <v>0</v>
      </c>
      <c r="Q500" s="102">
        <v>0</v>
      </c>
      <c r="R500" s="102">
        <v>0</v>
      </c>
      <c r="S500" s="102">
        <v>0</v>
      </c>
      <c r="T500" s="102">
        <v>0</v>
      </c>
      <c r="U500" s="102">
        <v>0</v>
      </c>
      <c r="V500" s="102">
        <v>0</v>
      </c>
      <c r="W500" s="102">
        <v>0</v>
      </c>
      <c r="DA500" s="131" t="s">
        <v>4604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0</v>
      </c>
      <c r="E501" s="105">
        <v>0</v>
      </c>
      <c r="F501" s="105">
        <v>0</v>
      </c>
      <c r="G501" s="105">
        <v>0</v>
      </c>
      <c r="H501" s="105">
        <v>0</v>
      </c>
      <c r="I501" s="105">
        <v>0</v>
      </c>
      <c r="J501" s="105">
        <v>0</v>
      </c>
      <c r="K501" s="105">
        <v>0</v>
      </c>
      <c r="L501" s="105">
        <v>0</v>
      </c>
      <c r="M501" s="105">
        <v>0</v>
      </c>
      <c r="N501" s="105">
        <v>0</v>
      </c>
      <c r="O501" s="105">
        <v>0</v>
      </c>
      <c r="P501" s="105">
        <v>0</v>
      </c>
      <c r="Q501" s="105">
        <v>0</v>
      </c>
      <c r="R501" s="105">
        <v>0</v>
      </c>
      <c r="S501" s="105">
        <v>0</v>
      </c>
      <c r="T501" s="105">
        <v>0</v>
      </c>
      <c r="U501" s="105">
        <v>0</v>
      </c>
      <c r="V501" s="105">
        <v>0</v>
      </c>
      <c r="W501" s="105">
        <v>0</v>
      </c>
      <c r="DA501" s="132" t="s">
        <v>4605</v>
      </c>
    </row>
    <row r="502" spans="1:105" ht="12" customHeight="1" x14ac:dyDescent="0.25">
      <c r="A502" s="106" t="s">
        <v>122</v>
      </c>
      <c r="B502" s="102"/>
      <c r="C502" s="102">
        <v>0</v>
      </c>
      <c r="D502" s="102">
        <v>0</v>
      </c>
      <c r="E502" s="102">
        <v>0</v>
      </c>
      <c r="F502" s="102">
        <v>0</v>
      </c>
      <c r="G502" s="102">
        <v>0</v>
      </c>
      <c r="H502" s="102">
        <v>0</v>
      </c>
      <c r="I502" s="102">
        <v>0</v>
      </c>
      <c r="J502" s="102">
        <v>0</v>
      </c>
      <c r="K502" s="102">
        <v>0</v>
      </c>
      <c r="L502" s="102">
        <v>19.055621140972423</v>
      </c>
      <c r="M502" s="102">
        <v>20.533700579297292</v>
      </c>
      <c r="N502" s="102">
        <v>22.479597096777542</v>
      </c>
      <c r="O502" s="102">
        <v>19.731966365181545</v>
      </c>
      <c r="P502" s="102">
        <v>0</v>
      </c>
      <c r="Q502" s="102">
        <v>0</v>
      </c>
      <c r="R502" s="102">
        <v>0</v>
      </c>
      <c r="S502" s="102">
        <v>0</v>
      </c>
      <c r="T502" s="102">
        <v>0</v>
      </c>
      <c r="U502" s="102">
        <v>0</v>
      </c>
      <c r="V502" s="102">
        <v>0</v>
      </c>
      <c r="W502" s="102">
        <v>0</v>
      </c>
      <c r="DA502" s="131" t="s">
        <v>4606</v>
      </c>
    </row>
    <row r="503" spans="1:105" ht="12" customHeight="1" x14ac:dyDescent="0.25">
      <c r="A503" s="107" t="s">
        <v>121</v>
      </c>
      <c r="B503" s="105"/>
      <c r="C503" s="105">
        <v>0</v>
      </c>
      <c r="D503" s="105">
        <v>0</v>
      </c>
      <c r="E503" s="105">
        <v>0</v>
      </c>
      <c r="F503" s="105">
        <v>0</v>
      </c>
      <c r="G503" s="105">
        <v>0</v>
      </c>
      <c r="H503" s="105">
        <v>0</v>
      </c>
      <c r="I503" s="105">
        <v>0</v>
      </c>
      <c r="J503" s="105">
        <v>0</v>
      </c>
      <c r="K503" s="105">
        <v>0</v>
      </c>
      <c r="L503" s="105">
        <v>19.062804579057325</v>
      </c>
      <c r="M503" s="105">
        <v>20.535588464958622</v>
      </c>
      <c r="N503" s="105">
        <v>22.477727016288348</v>
      </c>
      <c r="O503" s="105">
        <v>19.726453305802753</v>
      </c>
      <c r="P503" s="105">
        <v>0</v>
      </c>
      <c r="Q503" s="105">
        <v>0</v>
      </c>
      <c r="R503" s="105">
        <v>0</v>
      </c>
      <c r="S503" s="105">
        <v>0</v>
      </c>
      <c r="T503" s="105">
        <v>0</v>
      </c>
      <c r="U503" s="105">
        <v>0</v>
      </c>
      <c r="V503" s="105">
        <v>0</v>
      </c>
      <c r="W503" s="105">
        <v>0</v>
      </c>
      <c r="DA503" s="132" t="s">
        <v>4607</v>
      </c>
    </row>
    <row r="504" spans="1:105" ht="12" customHeight="1" x14ac:dyDescent="0.25">
      <c r="A504" s="108" t="s">
        <v>53</v>
      </c>
      <c r="B504" s="99"/>
      <c r="C504" s="99">
        <v>0</v>
      </c>
      <c r="D504" s="99">
        <v>0</v>
      </c>
      <c r="E504" s="99">
        <v>0</v>
      </c>
      <c r="F504" s="99">
        <v>0</v>
      </c>
      <c r="G504" s="99">
        <v>0</v>
      </c>
      <c r="H504" s="99">
        <v>0</v>
      </c>
      <c r="I504" s="99">
        <v>0</v>
      </c>
      <c r="J504" s="99">
        <v>0</v>
      </c>
      <c r="K504" s="99">
        <v>0</v>
      </c>
      <c r="L504" s="99">
        <v>6.0839927584433857</v>
      </c>
      <c r="M504" s="99">
        <v>7.1428050865825838</v>
      </c>
      <c r="N504" s="99">
        <v>7.6967695188954055</v>
      </c>
      <c r="O504" s="99">
        <v>5.7966093213754393</v>
      </c>
      <c r="P504" s="99">
        <v>0</v>
      </c>
      <c r="Q504" s="99">
        <v>0</v>
      </c>
      <c r="R504" s="99">
        <v>0</v>
      </c>
      <c r="S504" s="99">
        <v>0</v>
      </c>
      <c r="T504" s="99">
        <v>0</v>
      </c>
      <c r="U504" s="99">
        <v>0</v>
      </c>
      <c r="V504" s="99">
        <v>0</v>
      </c>
      <c r="W504" s="99">
        <v>0</v>
      </c>
      <c r="DA504" s="63" t="s">
        <v>4608</v>
      </c>
    </row>
    <row r="505" spans="1:105" ht="12" customHeight="1" x14ac:dyDescent="0.25">
      <c r="A505" s="108" t="s">
        <v>52</v>
      </c>
      <c r="B505" s="99"/>
      <c r="C505" s="99">
        <v>0</v>
      </c>
      <c r="D505" s="99">
        <v>0</v>
      </c>
      <c r="E505" s="99">
        <v>0</v>
      </c>
      <c r="F505" s="99">
        <v>0</v>
      </c>
      <c r="G505" s="99">
        <v>0</v>
      </c>
      <c r="H505" s="99">
        <v>0</v>
      </c>
      <c r="I505" s="99">
        <v>0</v>
      </c>
      <c r="J505" s="99">
        <v>0</v>
      </c>
      <c r="K505" s="99">
        <v>0</v>
      </c>
      <c r="L505" s="99">
        <v>12.978811820613938</v>
      </c>
      <c r="M505" s="99">
        <v>13.392783378376039</v>
      </c>
      <c r="N505" s="99">
        <v>14.780957497392938</v>
      </c>
      <c r="O505" s="99">
        <v>13.929843984427313</v>
      </c>
      <c r="P505" s="99">
        <v>0</v>
      </c>
      <c r="Q505" s="99">
        <v>0</v>
      </c>
      <c r="R505" s="99">
        <v>0</v>
      </c>
      <c r="S505" s="99">
        <v>0</v>
      </c>
      <c r="T505" s="99">
        <v>0</v>
      </c>
      <c r="U505" s="99">
        <v>0</v>
      </c>
      <c r="V505" s="99">
        <v>0</v>
      </c>
      <c r="W505" s="99">
        <v>0</v>
      </c>
      <c r="DA505" s="63" t="s">
        <v>4609</v>
      </c>
    </row>
    <row r="506" spans="1:105" ht="12" customHeight="1" x14ac:dyDescent="0.25">
      <c r="A506" s="121" t="s">
        <v>54</v>
      </c>
      <c r="B506" s="123"/>
      <c r="C506" s="123">
        <v>0</v>
      </c>
      <c r="D506" s="123">
        <v>0</v>
      </c>
      <c r="E506" s="123">
        <v>0</v>
      </c>
      <c r="F506" s="123">
        <v>0</v>
      </c>
      <c r="G506" s="123">
        <v>0</v>
      </c>
      <c r="H506" s="123">
        <v>0</v>
      </c>
      <c r="I506" s="123">
        <v>0</v>
      </c>
      <c r="J506" s="123">
        <v>0</v>
      </c>
      <c r="K506" s="123">
        <v>0</v>
      </c>
      <c r="L506" s="123">
        <v>3.5393674549110634</v>
      </c>
      <c r="M506" s="123">
        <v>3.8845433183999272</v>
      </c>
      <c r="N506" s="123">
        <v>4.2430653027367669</v>
      </c>
      <c r="O506" s="123">
        <v>3.5943386523884344</v>
      </c>
      <c r="P506" s="123">
        <v>0</v>
      </c>
      <c r="Q506" s="123">
        <v>0</v>
      </c>
      <c r="R506" s="123">
        <v>0</v>
      </c>
      <c r="S506" s="123">
        <v>0</v>
      </c>
      <c r="T506" s="123">
        <v>0</v>
      </c>
      <c r="U506" s="123">
        <v>0</v>
      </c>
      <c r="V506" s="123">
        <v>0</v>
      </c>
      <c r="W506" s="123">
        <v>0</v>
      </c>
      <c r="DA506" s="130" t="s">
        <v>4610</v>
      </c>
    </row>
    <row r="507" spans="1:105" ht="12" customHeight="1" x14ac:dyDescent="0.25">
      <c r="A507" s="97" t="s">
        <v>51</v>
      </c>
      <c r="B507" s="99"/>
      <c r="C507" s="99">
        <v>0</v>
      </c>
      <c r="D507" s="99">
        <v>0</v>
      </c>
      <c r="E507" s="99">
        <v>0</v>
      </c>
      <c r="F507" s="99">
        <v>0</v>
      </c>
      <c r="G507" s="99">
        <v>0</v>
      </c>
      <c r="H507" s="99">
        <v>0</v>
      </c>
      <c r="I507" s="99">
        <v>0</v>
      </c>
      <c r="J507" s="99">
        <v>0</v>
      </c>
      <c r="K507" s="99">
        <v>0</v>
      </c>
      <c r="L507" s="99">
        <v>3.4241961027613934</v>
      </c>
      <c r="M507" s="99">
        <v>4.0871667505121803</v>
      </c>
      <c r="N507" s="99">
        <v>4.6147835581366596</v>
      </c>
      <c r="O507" s="99">
        <v>3.5835693217885987</v>
      </c>
      <c r="P507" s="99">
        <v>0</v>
      </c>
      <c r="Q507" s="99">
        <v>0</v>
      </c>
      <c r="R507" s="99">
        <v>0</v>
      </c>
      <c r="S507" s="99">
        <v>0</v>
      </c>
      <c r="T507" s="99">
        <v>0</v>
      </c>
      <c r="U507" s="99">
        <v>0</v>
      </c>
      <c r="V507" s="99">
        <v>0</v>
      </c>
      <c r="W507" s="99">
        <v>0</v>
      </c>
      <c r="DA507" s="63" t="s">
        <v>4611</v>
      </c>
    </row>
    <row r="508" spans="1:105" ht="12" customHeight="1" x14ac:dyDescent="0.25">
      <c r="A508" s="97" t="s">
        <v>50</v>
      </c>
      <c r="B508" s="99"/>
      <c r="C508" s="99">
        <v>0</v>
      </c>
      <c r="D508" s="99">
        <v>0</v>
      </c>
      <c r="E508" s="99">
        <v>0</v>
      </c>
      <c r="F508" s="99">
        <v>0</v>
      </c>
      <c r="G508" s="99">
        <v>0</v>
      </c>
      <c r="H508" s="99">
        <v>0</v>
      </c>
      <c r="I508" s="99">
        <v>0</v>
      </c>
      <c r="J508" s="99">
        <v>0</v>
      </c>
      <c r="K508" s="99">
        <v>0</v>
      </c>
      <c r="L508" s="99">
        <v>3.8393355884475704</v>
      </c>
      <c r="M508" s="99">
        <v>3.9232830764544349</v>
      </c>
      <c r="N508" s="99">
        <v>3.5427276066454048</v>
      </c>
      <c r="O508" s="99">
        <v>3.0816464252867188</v>
      </c>
      <c r="P508" s="99">
        <v>0</v>
      </c>
      <c r="Q508" s="99">
        <v>0</v>
      </c>
      <c r="R508" s="99">
        <v>0</v>
      </c>
      <c r="S508" s="99">
        <v>0</v>
      </c>
      <c r="T508" s="99">
        <v>0</v>
      </c>
      <c r="U508" s="99">
        <v>0</v>
      </c>
      <c r="V508" s="99">
        <v>0</v>
      </c>
      <c r="W508" s="99">
        <v>0</v>
      </c>
      <c r="DA508" s="63" t="s">
        <v>4612</v>
      </c>
    </row>
    <row r="509" spans="1:105" ht="12" customHeight="1" x14ac:dyDescent="0.25">
      <c r="A509" s="109" t="s">
        <v>120</v>
      </c>
      <c r="B509" s="110"/>
      <c r="C509" s="110">
        <v>0</v>
      </c>
      <c r="D509" s="110">
        <v>0</v>
      </c>
      <c r="E509" s="110">
        <v>0</v>
      </c>
      <c r="F509" s="110">
        <v>0</v>
      </c>
      <c r="G509" s="110">
        <v>0</v>
      </c>
      <c r="H509" s="110">
        <v>0</v>
      </c>
      <c r="I509" s="110">
        <v>0</v>
      </c>
      <c r="J509" s="110">
        <v>0</v>
      </c>
      <c r="K509" s="110">
        <v>0</v>
      </c>
      <c r="L509" s="110">
        <v>3.5486831811346717</v>
      </c>
      <c r="M509" s="110">
        <v>3.8706557732399651</v>
      </c>
      <c r="N509" s="110">
        <v>4.2321592008643272</v>
      </c>
      <c r="O509" s="110">
        <v>3.5957392639967067</v>
      </c>
      <c r="P509" s="110">
        <v>0</v>
      </c>
      <c r="Q509" s="110">
        <v>0</v>
      </c>
      <c r="R509" s="110">
        <v>0</v>
      </c>
      <c r="S509" s="110">
        <v>0</v>
      </c>
      <c r="T509" s="110">
        <v>0</v>
      </c>
      <c r="U509" s="110">
        <v>0</v>
      </c>
      <c r="V509" s="110">
        <v>0</v>
      </c>
      <c r="W509" s="110">
        <v>0</v>
      </c>
      <c r="DA509" s="60" t="s">
        <v>4613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0</v>
      </c>
      <c r="D511" s="118">
        <f t="shared" si="254"/>
        <v>0</v>
      </c>
      <c r="E511" s="118">
        <f t="shared" si="254"/>
        <v>0</v>
      </c>
      <c r="F511" s="118">
        <f t="shared" si="254"/>
        <v>0</v>
      </c>
      <c r="G511" s="118">
        <f t="shared" si="254"/>
        <v>0</v>
      </c>
      <c r="H511" s="118">
        <f t="shared" si="254"/>
        <v>0</v>
      </c>
      <c r="I511" s="118">
        <f t="shared" si="254"/>
        <v>0</v>
      </c>
      <c r="J511" s="118">
        <f t="shared" si="254"/>
        <v>0</v>
      </c>
      <c r="K511" s="118">
        <f t="shared" si="254"/>
        <v>0</v>
      </c>
      <c r="L511" s="118">
        <f t="shared" si="254"/>
        <v>52.148520496753044</v>
      </c>
      <c r="M511" s="118">
        <f t="shared" si="254"/>
        <v>41.982435629901147</v>
      </c>
      <c r="N511" s="118">
        <f t="shared" si="254"/>
        <v>48.361004521640226</v>
      </c>
      <c r="O511" s="118">
        <f t="shared" si="254"/>
        <v>43.294223531786386</v>
      </c>
      <c r="P511" s="118">
        <f t="shared" si="254"/>
        <v>0</v>
      </c>
      <c r="Q511" s="118">
        <f t="shared" si="254"/>
        <v>0</v>
      </c>
      <c r="R511" s="118">
        <f t="shared" ref="R511:V511" si="255">R512+R515+R517+R527</f>
        <v>0</v>
      </c>
      <c r="S511" s="118">
        <f t="shared" si="255"/>
        <v>0</v>
      </c>
      <c r="T511" s="118">
        <f t="shared" si="255"/>
        <v>0</v>
      </c>
      <c r="U511" s="118">
        <f t="shared" si="255"/>
        <v>0</v>
      </c>
      <c r="V511" s="118">
        <f t="shared" si="255"/>
        <v>0</v>
      </c>
      <c r="W511" s="118">
        <f t="shared" ref="W511" si="256">W512+W515+W517+W527</f>
        <v>0</v>
      </c>
      <c r="DA511" s="129" t="s">
        <v>4762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0</v>
      </c>
      <c r="D512" s="123">
        <f t="shared" si="257"/>
        <v>0</v>
      </c>
      <c r="E512" s="123">
        <f t="shared" si="257"/>
        <v>0</v>
      </c>
      <c r="F512" s="123">
        <f t="shared" si="257"/>
        <v>0</v>
      </c>
      <c r="G512" s="123">
        <f t="shared" si="257"/>
        <v>0</v>
      </c>
      <c r="H512" s="123">
        <f t="shared" si="257"/>
        <v>0</v>
      </c>
      <c r="I512" s="123">
        <f t="shared" si="257"/>
        <v>0</v>
      </c>
      <c r="J512" s="123">
        <f t="shared" si="257"/>
        <v>0</v>
      </c>
      <c r="K512" s="123">
        <f t="shared" si="257"/>
        <v>0</v>
      </c>
      <c r="L512" s="123">
        <f t="shared" si="257"/>
        <v>47.942408597635065</v>
      </c>
      <c r="M512" s="123">
        <f t="shared" si="257"/>
        <v>37.788487152856426</v>
      </c>
      <c r="N512" s="123">
        <f t="shared" si="257"/>
        <v>46.600056044503027</v>
      </c>
      <c r="O512" s="123">
        <f t="shared" si="257"/>
        <v>40.651930185863435</v>
      </c>
      <c r="P512" s="123">
        <f t="shared" si="257"/>
        <v>0</v>
      </c>
      <c r="Q512" s="123">
        <f t="shared" si="257"/>
        <v>0</v>
      </c>
      <c r="R512" s="123">
        <f t="shared" ref="R512:V512" si="258">SUM(R513:R514)</f>
        <v>0</v>
      </c>
      <c r="S512" s="123">
        <f t="shared" si="258"/>
        <v>0</v>
      </c>
      <c r="T512" s="123">
        <f t="shared" si="258"/>
        <v>0</v>
      </c>
      <c r="U512" s="123">
        <f t="shared" si="258"/>
        <v>0</v>
      </c>
      <c r="V512" s="123">
        <f t="shared" si="258"/>
        <v>0</v>
      </c>
      <c r="W512" s="123">
        <f t="shared" ref="W512" si="259">SUM(W513:W514)</f>
        <v>0</v>
      </c>
      <c r="DA512" s="130" t="s">
        <v>4763</v>
      </c>
    </row>
    <row r="513" spans="1:105" ht="12" customHeight="1" x14ac:dyDescent="0.25">
      <c r="A513" s="97" t="s">
        <v>51</v>
      </c>
      <c r="B513" s="99"/>
      <c r="C513" s="99">
        <v>0</v>
      </c>
      <c r="D513" s="99">
        <v>0</v>
      </c>
      <c r="E513" s="99">
        <v>0</v>
      </c>
      <c r="F513" s="99">
        <v>0</v>
      </c>
      <c r="G513" s="99">
        <v>0</v>
      </c>
      <c r="H513" s="99">
        <v>0</v>
      </c>
      <c r="I513" s="99">
        <v>0</v>
      </c>
      <c r="J513" s="99">
        <v>0</v>
      </c>
      <c r="K513" s="99">
        <v>0</v>
      </c>
      <c r="L513" s="99">
        <v>47.942408597635065</v>
      </c>
      <c r="M513" s="99">
        <v>37.788487152856426</v>
      </c>
      <c r="N513" s="99">
        <v>46.600056044503027</v>
      </c>
      <c r="O513" s="99">
        <v>40.651930185863435</v>
      </c>
      <c r="P513" s="99">
        <v>0</v>
      </c>
      <c r="Q513" s="99">
        <v>0</v>
      </c>
      <c r="R513" s="99">
        <v>0</v>
      </c>
      <c r="S513" s="99">
        <v>0</v>
      </c>
      <c r="T513" s="99">
        <v>0</v>
      </c>
      <c r="U513" s="99">
        <v>0</v>
      </c>
      <c r="V513" s="99">
        <v>0</v>
      </c>
      <c r="W513" s="99">
        <v>0</v>
      </c>
      <c r="DA513" s="63" t="s">
        <v>4764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DA514" s="63" t="s">
        <v>4765</v>
      </c>
    </row>
    <row r="515" spans="1:105" ht="12" customHeight="1" x14ac:dyDescent="0.25">
      <c r="A515" s="121" t="s">
        <v>92</v>
      </c>
      <c r="B515" s="123"/>
      <c r="C515" s="123">
        <f t="shared" ref="C515:W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DA515" s="130" t="s">
        <v>4766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DA516" s="63" t="s">
        <v>4767</v>
      </c>
    </row>
    <row r="517" spans="1:105" ht="12" customHeight="1" x14ac:dyDescent="0.25">
      <c r="A517" s="121" t="s">
        <v>55</v>
      </c>
      <c r="B517" s="123"/>
      <c r="C517" s="123">
        <v>0</v>
      </c>
      <c r="D517" s="123">
        <v>0</v>
      </c>
      <c r="E517" s="123">
        <v>0</v>
      </c>
      <c r="F517" s="123">
        <v>0</v>
      </c>
      <c r="G517" s="123">
        <v>0</v>
      </c>
      <c r="H517" s="123">
        <v>0</v>
      </c>
      <c r="I517" s="123">
        <v>0</v>
      </c>
      <c r="J517" s="123">
        <v>0</v>
      </c>
      <c r="K517" s="123">
        <v>0</v>
      </c>
      <c r="L517" s="123">
        <v>4.0420002445031038</v>
      </c>
      <c r="M517" s="123">
        <v>4.0350424378768626</v>
      </c>
      <c r="N517" s="123">
        <v>1.6768870311142379</v>
      </c>
      <c r="O517" s="123">
        <v>2.5966711467381196</v>
      </c>
      <c r="P517" s="123">
        <v>0</v>
      </c>
      <c r="Q517" s="123">
        <v>0</v>
      </c>
      <c r="R517" s="123">
        <v>0</v>
      </c>
      <c r="S517" s="123">
        <v>0</v>
      </c>
      <c r="T517" s="123">
        <v>0</v>
      </c>
      <c r="U517" s="123">
        <v>0</v>
      </c>
      <c r="V517" s="123">
        <v>0</v>
      </c>
      <c r="W517" s="123">
        <v>0</v>
      </c>
      <c r="DA517" s="130" t="s">
        <v>4768</v>
      </c>
    </row>
    <row r="518" spans="1:105" ht="12" customHeight="1" x14ac:dyDescent="0.25">
      <c r="A518" s="97" t="s">
        <v>143</v>
      </c>
      <c r="B518" s="99"/>
      <c r="C518" s="99">
        <v>0</v>
      </c>
      <c r="D518" s="99">
        <v>0</v>
      </c>
      <c r="E518" s="99">
        <v>0</v>
      </c>
      <c r="F518" s="99">
        <v>0</v>
      </c>
      <c r="G518" s="99">
        <v>0</v>
      </c>
      <c r="H518" s="99">
        <v>0</v>
      </c>
      <c r="I518" s="99">
        <v>0</v>
      </c>
      <c r="J518" s="99">
        <v>0</v>
      </c>
      <c r="K518" s="99">
        <v>0</v>
      </c>
      <c r="L518" s="99">
        <v>9.8612863721980712</v>
      </c>
      <c r="M518" s="99">
        <v>9.8507499487151602</v>
      </c>
      <c r="N518" s="99">
        <v>8.133735173923931</v>
      </c>
      <c r="O518" s="99">
        <v>8.7929275266453057</v>
      </c>
      <c r="P518" s="99">
        <v>0</v>
      </c>
      <c r="Q518" s="99">
        <v>0</v>
      </c>
      <c r="R518" s="99">
        <v>0</v>
      </c>
      <c r="S518" s="99">
        <v>0</v>
      </c>
      <c r="T518" s="99">
        <v>0</v>
      </c>
      <c r="U518" s="99">
        <v>0</v>
      </c>
      <c r="V518" s="99">
        <v>0</v>
      </c>
      <c r="W518" s="99">
        <v>0</v>
      </c>
      <c r="DA518" s="63" t="s">
        <v>4769</v>
      </c>
    </row>
    <row r="519" spans="1:105" ht="12" customHeight="1" x14ac:dyDescent="0.25">
      <c r="A519" s="97" t="s">
        <v>124</v>
      </c>
      <c r="B519" s="99"/>
      <c r="C519" s="99">
        <v>0</v>
      </c>
      <c r="D519" s="99">
        <v>0</v>
      </c>
      <c r="E519" s="99">
        <v>0</v>
      </c>
      <c r="F519" s="99">
        <v>0</v>
      </c>
      <c r="G519" s="99">
        <v>0</v>
      </c>
      <c r="H519" s="99">
        <v>0</v>
      </c>
      <c r="I519" s="99">
        <v>0</v>
      </c>
      <c r="J519" s="99">
        <v>0</v>
      </c>
      <c r="K519" s="99">
        <v>0</v>
      </c>
      <c r="L519" s="99">
        <v>6.1247427661673921</v>
      </c>
      <c r="M519" s="99">
        <v>7.2175448277164227</v>
      </c>
      <c r="N519" s="99">
        <v>7.5932119682272772</v>
      </c>
      <c r="O519" s="99">
        <v>6.0990553804993377</v>
      </c>
      <c r="P519" s="99">
        <v>0</v>
      </c>
      <c r="Q519" s="99">
        <v>0</v>
      </c>
      <c r="R519" s="99">
        <v>0</v>
      </c>
      <c r="S519" s="99">
        <v>0</v>
      </c>
      <c r="T519" s="99">
        <v>0</v>
      </c>
      <c r="U519" s="99">
        <v>0</v>
      </c>
      <c r="V519" s="99">
        <v>0</v>
      </c>
      <c r="W519" s="99">
        <v>0</v>
      </c>
      <c r="DA519" s="63" t="s">
        <v>4770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</v>
      </c>
      <c r="E520" s="99">
        <v>0</v>
      </c>
      <c r="F520" s="99">
        <v>0</v>
      </c>
      <c r="G520" s="99">
        <v>0</v>
      </c>
      <c r="H520" s="99">
        <v>0</v>
      </c>
      <c r="I520" s="99">
        <v>0</v>
      </c>
      <c r="J520" s="99">
        <v>0</v>
      </c>
      <c r="K520" s="99">
        <v>0</v>
      </c>
      <c r="L520" s="99">
        <v>0</v>
      </c>
      <c r="M520" s="99">
        <v>0</v>
      </c>
      <c r="N520" s="99">
        <v>0</v>
      </c>
      <c r="O520" s="99">
        <v>0</v>
      </c>
      <c r="P520" s="99">
        <v>0</v>
      </c>
      <c r="Q520" s="99">
        <v>0</v>
      </c>
      <c r="R520" s="99">
        <v>0</v>
      </c>
      <c r="S520" s="99">
        <v>0</v>
      </c>
      <c r="T520" s="99">
        <v>0</v>
      </c>
      <c r="U520" s="99">
        <v>0</v>
      </c>
      <c r="V520" s="99">
        <v>0</v>
      </c>
      <c r="W520" s="99">
        <v>0</v>
      </c>
      <c r="DA520" s="63" t="s">
        <v>4771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</v>
      </c>
      <c r="E521" s="102">
        <v>0</v>
      </c>
      <c r="F521" s="102">
        <v>0</v>
      </c>
      <c r="G521" s="102">
        <v>0</v>
      </c>
      <c r="H521" s="102">
        <v>0</v>
      </c>
      <c r="I521" s="102">
        <v>0</v>
      </c>
      <c r="J521" s="102">
        <v>0</v>
      </c>
      <c r="K521" s="102">
        <v>0</v>
      </c>
      <c r="L521" s="102">
        <v>0</v>
      </c>
      <c r="M521" s="102">
        <v>0</v>
      </c>
      <c r="N521" s="102">
        <v>0</v>
      </c>
      <c r="O521" s="102">
        <v>0</v>
      </c>
      <c r="P521" s="102">
        <v>0</v>
      </c>
      <c r="Q521" s="102">
        <v>0</v>
      </c>
      <c r="R521" s="102">
        <v>0</v>
      </c>
      <c r="S521" s="102">
        <v>0</v>
      </c>
      <c r="T521" s="102">
        <v>0</v>
      </c>
      <c r="U521" s="102">
        <v>0</v>
      </c>
      <c r="V521" s="102">
        <v>0</v>
      </c>
      <c r="W521" s="102">
        <v>0</v>
      </c>
      <c r="DA521" s="131" t="s">
        <v>4772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DA522" s="132" t="s">
        <v>4773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DA523" s="131" t="s">
        <v>4774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DA524" s="132" t="s">
        <v>4775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DA525" s="63" t="s">
        <v>4776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DA526" s="63" t="s">
        <v>4777</v>
      </c>
    </row>
    <row r="527" spans="1:105" ht="12" customHeight="1" x14ac:dyDescent="0.25">
      <c r="A527" s="121" t="s">
        <v>54</v>
      </c>
      <c r="B527" s="123"/>
      <c r="C527" s="123">
        <v>0</v>
      </c>
      <c r="D527" s="123">
        <v>0</v>
      </c>
      <c r="E527" s="123">
        <v>0</v>
      </c>
      <c r="F527" s="123">
        <v>0</v>
      </c>
      <c r="G527" s="123">
        <v>0</v>
      </c>
      <c r="H527" s="123">
        <v>0</v>
      </c>
      <c r="I527" s="123">
        <v>0</v>
      </c>
      <c r="J527" s="123">
        <v>0</v>
      </c>
      <c r="K527" s="123">
        <v>0</v>
      </c>
      <c r="L527" s="123">
        <v>0.16411165461487526</v>
      </c>
      <c r="M527" s="123">
        <v>0.15890603916786189</v>
      </c>
      <c r="N527" s="123">
        <v>8.4061446022955899E-2</v>
      </c>
      <c r="O527" s="123">
        <v>4.5622199184832755E-2</v>
      </c>
      <c r="P527" s="123">
        <v>0</v>
      </c>
      <c r="Q527" s="123">
        <v>0</v>
      </c>
      <c r="R527" s="123">
        <v>0</v>
      </c>
      <c r="S527" s="123">
        <v>0</v>
      </c>
      <c r="T527" s="123">
        <v>0</v>
      </c>
      <c r="U527" s="123">
        <v>0</v>
      </c>
      <c r="V527" s="123">
        <v>0</v>
      </c>
      <c r="W527" s="123">
        <v>0</v>
      </c>
      <c r="DA527" s="130" t="s">
        <v>4778</v>
      </c>
    </row>
    <row r="528" spans="1:105" ht="12" customHeight="1" x14ac:dyDescent="0.25">
      <c r="A528" s="97" t="s">
        <v>51</v>
      </c>
      <c r="B528" s="99"/>
      <c r="C528" s="99">
        <v>0</v>
      </c>
      <c r="D528" s="99">
        <v>0</v>
      </c>
      <c r="E528" s="99">
        <v>0</v>
      </c>
      <c r="F528" s="99">
        <v>0</v>
      </c>
      <c r="G528" s="99">
        <v>0</v>
      </c>
      <c r="H528" s="99">
        <v>0</v>
      </c>
      <c r="I528" s="99">
        <v>0</v>
      </c>
      <c r="J528" s="99">
        <v>0</v>
      </c>
      <c r="K528" s="99">
        <v>0</v>
      </c>
      <c r="L528" s="99">
        <v>2.0661155842570476</v>
      </c>
      <c r="M528" s="99">
        <v>2.4691093521294314</v>
      </c>
      <c r="N528" s="99">
        <v>2.7772053031155646</v>
      </c>
      <c r="O528" s="99">
        <v>2.1307380908882507</v>
      </c>
      <c r="P528" s="99">
        <v>0</v>
      </c>
      <c r="Q528" s="99">
        <v>0</v>
      </c>
      <c r="R528" s="99">
        <v>0</v>
      </c>
      <c r="S528" s="99">
        <v>0</v>
      </c>
      <c r="T528" s="99">
        <v>0</v>
      </c>
      <c r="U528" s="99">
        <v>0</v>
      </c>
      <c r="V528" s="99">
        <v>0</v>
      </c>
      <c r="W528" s="99">
        <v>0</v>
      </c>
      <c r="DA528" s="63" t="s">
        <v>4779</v>
      </c>
    </row>
    <row r="529" spans="1:105" ht="12" customHeight="1" x14ac:dyDescent="0.25">
      <c r="A529" s="97" t="s">
        <v>50</v>
      </c>
      <c r="B529" s="99"/>
      <c r="C529" s="99">
        <v>0</v>
      </c>
      <c r="D529" s="99">
        <v>0</v>
      </c>
      <c r="E529" s="99">
        <v>0</v>
      </c>
      <c r="F529" s="99">
        <v>0</v>
      </c>
      <c r="G529" s="99">
        <v>0</v>
      </c>
      <c r="H529" s="99">
        <v>0</v>
      </c>
      <c r="I529" s="99">
        <v>0</v>
      </c>
      <c r="J529" s="99">
        <v>0</v>
      </c>
      <c r="K529" s="99">
        <v>0</v>
      </c>
      <c r="L529" s="99">
        <v>1.416404492735087</v>
      </c>
      <c r="M529" s="99">
        <v>1.4470725163698479</v>
      </c>
      <c r="N529" s="99">
        <v>1.3067075846064906</v>
      </c>
      <c r="O529" s="99">
        <v>1.1366413690525325</v>
      </c>
      <c r="P529" s="99">
        <v>0</v>
      </c>
      <c r="Q529" s="99">
        <v>0</v>
      </c>
      <c r="R529" s="99">
        <v>0</v>
      </c>
      <c r="S529" s="99">
        <v>0</v>
      </c>
      <c r="T529" s="99">
        <v>0</v>
      </c>
      <c r="U529" s="99">
        <v>0</v>
      </c>
      <c r="V529" s="99">
        <v>0</v>
      </c>
      <c r="W529" s="99">
        <v>0</v>
      </c>
      <c r="DA529" s="63" t="s">
        <v>4780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DA530" s="60" t="s">
        <v>4781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28774</v>
      </c>
      <c r="C5" s="120">
        <v>26003</v>
      </c>
      <c r="D5" s="120">
        <v>23713</v>
      </c>
      <c r="E5" s="120">
        <v>22231</v>
      </c>
      <c r="F5" s="120">
        <v>22868</v>
      </c>
      <c r="G5" s="120">
        <v>25223</v>
      </c>
      <c r="H5" s="120">
        <v>27155</v>
      </c>
      <c r="I5" s="120">
        <v>27948</v>
      </c>
      <c r="J5" s="120">
        <v>26699</v>
      </c>
      <c r="K5" s="120">
        <v>22573</v>
      </c>
      <c r="L5" s="120">
        <v>19473</v>
      </c>
      <c r="M5" s="120">
        <v>16757</v>
      </c>
      <c r="N5" s="120">
        <v>16373</v>
      </c>
      <c r="O5" s="120">
        <v>16691</v>
      </c>
      <c r="P5" s="120">
        <v>16728</v>
      </c>
      <c r="Q5" s="120">
        <v>16704</v>
      </c>
      <c r="R5" s="120">
        <v>17135</v>
      </c>
      <c r="S5" s="120">
        <v>18648</v>
      </c>
      <c r="T5" s="120">
        <v>19560</v>
      </c>
      <c r="U5" s="120">
        <v>19954</v>
      </c>
      <c r="V5" s="120">
        <v>19764</v>
      </c>
      <c r="W5" s="120">
        <v>19181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74</v>
      </c>
      <c r="B7" s="52">
        <v>28774</v>
      </c>
      <c r="C7" s="52">
        <v>26003</v>
      </c>
      <c r="D7" s="52">
        <v>23713</v>
      </c>
      <c r="E7" s="52">
        <v>22231</v>
      </c>
      <c r="F7" s="52">
        <v>22868</v>
      </c>
      <c r="G7" s="52">
        <v>25223</v>
      </c>
      <c r="H7" s="52">
        <v>27155</v>
      </c>
      <c r="I7" s="52">
        <v>27948</v>
      </c>
      <c r="J7" s="52">
        <v>26699</v>
      </c>
      <c r="K7" s="52">
        <v>22573</v>
      </c>
      <c r="L7" s="52">
        <v>19473</v>
      </c>
      <c r="M7" s="52">
        <v>16757</v>
      </c>
      <c r="N7" s="52">
        <v>16373</v>
      </c>
      <c r="O7" s="52">
        <v>16691</v>
      </c>
      <c r="P7" s="52">
        <v>16728</v>
      </c>
      <c r="Q7" s="52">
        <v>16704</v>
      </c>
      <c r="R7" s="52">
        <v>17135</v>
      </c>
      <c r="S7" s="52">
        <v>18648</v>
      </c>
      <c r="T7" s="52">
        <v>19560</v>
      </c>
      <c r="U7" s="52">
        <v>19954</v>
      </c>
      <c r="V7" s="52">
        <v>19764</v>
      </c>
      <c r="W7" s="52">
        <v>19181</v>
      </c>
      <c r="DA7" s="63" t="s">
        <v>1068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191</v>
      </c>
      <c r="C9" s="52">
        <v>215</v>
      </c>
      <c r="D9" s="52">
        <v>224</v>
      </c>
      <c r="E9" s="52">
        <v>203</v>
      </c>
      <c r="F9" s="52">
        <v>214</v>
      </c>
      <c r="G9" s="52">
        <v>271</v>
      </c>
      <c r="H9" s="52">
        <v>389</v>
      </c>
      <c r="I9" s="52">
        <v>534</v>
      </c>
      <c r="J9" s="52">
        <v>623</v>
      </c>
      <c r="K9" s="52">
        <v>643</v>
      </c>
      <c r="L9" s="52">
        <v>611</v>
      </c>
      <c r="M9" s="52">
        <v>552</v>
      </c>
      <c r="N9" s="52">
        <v>472</v>
      </c>
      <c r="O9" s="52">
        <v>397</v>
      </c>
      <c r="P9" s="52">
        <v>346</v>
      </c>
      <c r="Q9" s="52">
        <v>289</v>
      </c>
      <c r="R9" s="52">
        <v>268</v>
      </c>
      <c r="S9" s="52">
        <v>340</v>
      </c>
      <c r="T9" s="52">
        <v>460</v>
      </c>
      <c r="U9" s="52">
        <v>646</v>
      </c>
      <c r="V9" s="52">
        <v>932</v>
      </c>
      <c r="W9" s="52">
        <v>1141</v>
      </c>
      <c r="DA9" s="63" t="s">
        <v>1069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141</v>
      </c>
      <c r="B11" s="52">
        <v>969</v>
      </c>
      <c r="C11" s="52">
        <v>825</v>
      </c>
      <c r="D11" s="52">
        <v>694</v>
      </c>
      <c r="E11" s="52">
        <v>604</v>
      </c>
      <c r="F11" s="52">
        <v>654</v>
      </c>
      <c r="G11" s="52">
        <v>841</v>
      </c>
      <c r="H11" s="52">
        <v>921</v>
      </c>
      <c r="I11" s="52">
        <v>910</v>
      </c>
      <c r="J11" s="52">
        <v>827</v>
      </c>
      <c r="K11" s="52">
        <v>576</v>
      </c>
      <c r="L11" s="52">
        <v>441</v>
      </c>
      <c r="M11" s="52">
        <v>377</v>
      </c>
      <c r="N11" s="52">
        <v>324</v>
      </c>
      <c r="O11" s="52">
        <v>263</v>
      </c>
      <c r="P11" s="52">
        <v>235</v>
      </c>
      <c r="Q11" s="52">
        <v>224</v>
      </c>
      <c r="R11" s="52">
        <v>213</v>
      </c>
      <c r="S11" s="52">
        <v>220</v>
      </c>
      <c r="T11" s="52">
        <v>214</v>
      </c>
      <c r="U11" s="52">
        <v>211</v>
      </c>
      <c r="V11" s="52">
        <v>194</v>
      </c>
      <c r="W11" s="52">
        <v>181</v>
      </c>
      <c r="DA11" s="63" t="s">
        <v>1070</v>
      </c>
    </row>
    <row r="12" spans="1:105" ht="12" customHeight="1" x14ac:dyDescent="0.25">
      <c r="A12" s="97" t="s">
        <v>140</v>
      </c>
      <c r="B12" s="52">
        <v>3</v>
      </c>
      <c r="C12" s="52">
        <v>3</v>
      </c>
      <c r="D12" s="52">
        <v>2</v>
      </c>
      <c r="E12" s="52">
        <v>2</v>
      </c>
      <c r="F12" s="52">
        <v>1</v>
      </c>
      <c r="G12" s="52">
        <v>4</v>
      </c>
      <c r="H12" s="52">
        <v>3</v>
      </c>
      <c r="I12" s="52">
        <v>3</v>
      </c>
      <c r="J12" s="52">
        <v>3</v>
      </c>
      <c r="K12" s="52">
        <v>3</v>
      </c>
      <c r="L12" s="52">
        <v>3</v>
      </c>
      <c r="M12" s="52">
        <v>3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1071</v>
      </c>
    </row>
    <row r="13" spans="1:105" ht="12" customHeight="1" x14ac:dyDescent="0.25">
      <c r="A13" s="97" t="s">
        <v>122</v>
      </c>
      <c r="B13" s="52">
        <v>20905</v>
      </c>
      <c r="C13" s="52">
        <v>18901</v>
      </c>
      <c r="D13" s="52">
        <v>17294</v>
      </c>
      <c r="E13" s="52">
        <v>15980</v>
      </c>
      <c r="F13" s="52">
        <v>15542</v>
      </c>
      <c r="G13" s="52">
        <v>15181</v>
      </c>
      <c r="H13" s="52">
        <v>15154</v>
      </c>
      <c r="I13" s="52">
        <v>15540</v>
      </c>
      <c r="J13" s="52">
        <v>14673</v>
      </c>
      <c r="K13" s="52">
        <v>12209</v>
      </c>
      <c r="L13" s="52">
        <v>10421</v>
      </c>
      <c r="M13" s="52">
        <v>8910</v>
      </c>
      <c r="N13" s="52">
        <v>8668</v>
      </c>
      <c r="O13" s="52">
        <v>8755</v>
      </c>
      <c r="P13" s="52">
        <v>8798</v>
      </c>
      <c r="Q13" s="52">
        <v>8699</v>
      </c>
      <c r="R13" s="52">
        <v>8908</v>
      </c>
      <c r="S13" s="52">
        <v>9426</v>
      </c>
      <c r="T13" s="52">
        <v>10070</v>
      </c>
      <c r="U13" s="52">
        <v>10259</v>
      </c>
      <c r="V13" s="52">
        <v>10221</v>
      </c>
      <c r="W13" s="52">
        <v>10021</v>
      </c>
      <c r="DA13" s="63" t="s">
        <v>1072</v>
      </c>
    </row>
    <row r="14" spans="1:105" ht="12" customHeight="1" x14ac:dyDescent="0.25">
      <c r="A14" s="97" t="s">
        <v>121</v>
      </c>
      <c r="B14" s="52">
        <v>6897</v>
      </c>
      <c r="C14" s="52">
        <v>6274</v>
      </c>
      <c r="D14" s="52">
        <v>5723</v>
      </c>
      <c r="E14" s="52">
        <v>5645</v>
      </c>
      <c r="F14" s="52">
        <v>6671</v>
      </c>
      <c r="G14" s="52">
        <v>9197</v>
      </c>
      <c r="H14" s="52">
        <v>11077</v>
      </c>
      <c r="I14" s="52">
        <v>11495</v>
      </c>
      <c r="J14" s="52">
        <v>11196</v>
      </c>
      <c r="K14" s="52">
        <v>9785</v>
      </c>
      <c r="L14" s="52">
        <v>8608</v>
      </c>
      <c r="M14" s="52">
        <v>7467</v>
      </c>
      <c r="N14" s="52">
        <v>7381</v>
      </c>
      <c r="O14" s="52">
        <v>7673</v>
      </c>
      <c r="P14" s="52">
        <v>7695</v>
      </c>
      <c r="Q14" s="52">
        <v>7781</v>
      </c>
      <c r="R14" s="52">
        <v>8014</v>
      </c>
      <c r="S14" s="52">
        <v>9002</v>
      </c>
      <c r="T14" s="52">
        <v>9276</v>
      </c>
      <c r="U14" s="52">
        <v>9484</v>
      </c>
      <c r="V14" s="52">
        <v>9349</v>
      </c>
      <c r="W14" s="52">
        <v>8979</v>
      </c>
      <c r="DA14" s="63" t="s">
        <v>1073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188</v>
      </c>
      <c r="C16" s="52">
        <v>168</v>
      </c>
      <c r="D16" s="52">
        <v>147</v>
      </c>
      <c r="E16" s="52">
        <v>132</v>
      </c>
      <c r="F16" s="52">
        <v>134</v>
      </c>
      <c r="G16" s="52">
        <v>146</v>
      </c>
      <c r="H16" s="52">
        <v>149</v>
      </c>
      <c r="I16" s="52">
        <v>144</v>
      </c>
      <c r="J16" s="52">
        <v>133</v>
      </c>
      <c r="K16" s="52">
        <v>116</v>
      </c>
      <c r="L16" s="52">
        <v>95</v>
      </c>
      <c r="M16" s="52">
        <v>74</v>
      </c>
      <c r="N16" s="52">
        <v>46</v>
      </c>
      <c r="O16" s="52">
        <v>31</v>
      </c>
      <c r="P16" s="52">
        <v>28</v>
      </c>
      <c r="Q16" s="52">
        <v>31</v>
      </c>
      <c r="R16" s="52">
        <v>34</v>
      </c>
      <c r="S16" s="52">
        <v>38</v>
      </c>
      <c r="T16" s="52">
        <v>39</v>
      </c>
      <c r="U16" s="52">
        <v>34</v>
      </c>
      <c r="V16" s="52">
        <v>32</v>
      </c>
      <c r="W16" s="52">
        <v>31</v>
      </c>
      <c r="DA16" s="63" t="s">
        <v>1074</v>
      </c>
    </row>
    <row r="17" spans="1:105" ht="12" customHeight="1" x14ac:dyDescent="0.25">
      <c r="A17" s="109" t="s">
        <v>120</v>
      </c>
      <c r="B17" s="36">
        <v>28586</v>
      </c>
      <c r="C17" s="36">
        <v>25835</v>
      </c>
      <c r="D17" s="36">
        <v>23566</v>
      </c>
      <c r="E17" s="36">
        <v>22099</v>
      </c>
      <c r="F17" s="36">
        <v>22734</v>
      </c>
      <c r="G17" s="36">
        <v>25077</v>
      </c>
      <c r="H17" s="36">
        <v>27006</v>
      </c>
      <c r="I17" s="36">
        <v>27804</v>
      </c>
      <c r="J17" s="36">
        <v>26566</v>
      </c>
      <c r="K17" s="36">
        <v>22457</v>
      </c>
      <c r="L17" s="36">
        <v>19378</v>
      </c>
      <c r="M17" s="36">
        <v>16683</v>
      </c>
      <c r="N17" s="36">
        <v>16327</v>
      </c>
      <c r="O17" s="36">
        <v>16660</v>
      </c>
      <c r="P17" s="36">
        <v>16700</v>
      </c>
      <c r="Q17" s="36">
        <v>16673</v>
      </c>
      <c r="R17" s="36">
        <v>17101</v>
      </c>
      <c r="S17" s="36">
        <v>18610</v>
      </c>
      <c r="T17" s="36">
        <v>19521</v>
      </c>
      <c r="U17" s="36">
        <v>19920</v>
      </c>
      <c r="V17" s="36">
        <v>19732</v>
      </c>
      <c r="W17" s="36">
        <v>19150</v>
      </c>
      <c r="DA17" s="60" t="s">
        <v>1075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1147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74</v>
      </c>
      <c r="B21" s="52"/>
      <c r="C21" s="52">
        <v>2771</v>
      </c>
      <c r="D21" s="52">
        <v>2290</v>
      </c>
      <c r="E21" s="52">
        <v>1683</v>
      </c>
      <c r="F21" s="52">
        <v>2248</v>
      </c>
      <c r="G21" s="52">
        <v>2248</v>
      </c>
      <c r="H21" s="52">
        <v>2257</v>
      </c>
      <c r="I21" s="52">
        <v>2271</v>
      </c>
      <c r="J21" s="52">
        <v>2306</v>
      </c>
      <c r="K21" s="52">
        <v>4126</v>
      </c>
      <c r="L21" s="52">
        <v>3100</v>
      </c>
      <c r="M21" s="52">
        <v>2716</v>
      </c>
      <c r="N21" s="52">
        <v>2040</v>
      </c>
      <c r="O21" s="52">
        <v>1802</v>
      </c>
      <c r="P21" s="52">
        <v>125</v>
      </c>
      <c r="Q21" s="52">
        <v>491</v>
      </c>
      <c r="R21" s="52">
        <v>938</v>
      </c>
      <c r="S21" s="52">
        <v>1371</v>
      </c>
      <c r="T21" s="52">
        <v>1736</v>
      </c>
      <c r="U21" s="52">
        <v>2070</v>
      </c>
      <c r="V21" s="52">
        <v>2401</v>
      </c>
      <c r="W21" s="52">
        <v>2249</v>
      </c>
      <c r="DA21" s="63" t="s">
        <v>1148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30</v>
      </c>
      <c r="D23" s="52">
        <v>30</v>
      </c>
      <c r="E23" s="52">
        <v>31</v>
      </c>
      <c r="F23" s="52">
        <v>32</v>
      </c>
      <c r="G23" s="52">
        <v>35</v>
      </c>
      <c r="H23" s="52">
        <v>40</v>
      </c>
      <c r="I23" s="52">
        <v>30</v>
      </c>
      <c r="J23" s="52">
        <v>28</v>
      </c>
      <c r="K23" s="52">
        <v>50</v>
      </c>
      <c r="L23" s="52">
        <v>54</v>
      </c>
      <c r="M23" s="52">
        <v>67</v>
      </c>
      <c r="N23" s="52">
        <v>95</v>
      </c>
      <c r="O23" s="52">
        <v>143</v>
      </c>
      <c r="P23" s="52">
        <v>120</v>
      </c>
      <c r="Q23" s="52">
        <v>100</v>
      </c>
      <c r="R23" s="52">
        <v>60</v>
      </c>
      <c r="S23" s="52">
        <v>37</v>
      </c>
      <c r="T23" s="52">
        <v>24</v>
      </c>
      <c r="U23" s="52">
        <v>32</v>
      </c>
      <c r="V23" s="52">
        <v>55</v>
      </c>
      <c r="W23" s="52">
        <v>75</v>
      </c>
      <c r="DA23" s="63" t="s">
        <v>1149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141</v>
      </c>
      <c r="B25" s="52"/>
      <c r="C25" s="52">
        <v>151</v>
      </c>
      <c r="D25" s="52">
        <v>152</v>
      </c>
      <c r="E25" s="52">
        <v>151</v>
      </c>
      <c r="F25" s="52">
        <v>152</v>
      </c>
      <c r="G25" s="52">
        <v>154</v>
      </c>
      <c r="H25" s="52">
        <v>159</v>
      </c>
      <c r="I25" s="52">
        <v>81</v>
      </c>
      <c r="J25" s="52">
        <v>89</v>
      </c>
      <c r="K25" s="52">
        <v>253</v>
      </c>
      <c r="L25" s="52">
        <v>142</v>
      </c>
      <c r="M25" s="52">
        <v>71</v>
      </c>
      <c r="N25" s="52">
        <v>125</v>
      </c>
      <c r="O25" s="52">
        <v>155</v>
      </c>
      <c r="P25" s="52">
        <v>58</v>
      </c>
      <c r="Q25" s="52">
        <v>25</v>
      </c>
      <c r="R25" s="52">
        <v>15</v>
      </c>
      <c r="S25" s="52">
        <v>23</v>
      </c>
      <c r="T25" s="52">
        <v>32</v>
      </c>
      <c r="U25" s="52">
        <v>38</v>
      </c>
      <c r="V25" s="52">
        <v>56</v>
      </c>
      <c r="W25" s="52">
        <v>47</v>
      </c>
      <c r="DA25" s="63" t="s">
        <v>1150</v>
      </c>
    </row>
    <row r="26" spans="1:105" ht="12" customHeight="1" x14ac:dyDescent="0.25">
      <c r="A26" s="97" t="s">
        <v>140</v>
      </c>
      <c r="B26" s="52"/>
      <c r="C26" s="52">
        <v>0</v>
      </c>
      <c r="D26" s="52">
        <v>1</v>
      </c>
      <c r="E26" s="52">
        <v>0</v>
      </c>
      <c r="F26" s="52">
        <v>1</v>
      </c>
      <c r="G26" s="52">
        <v>0</v>
      </c>
      <c r="H26" s="52">
        <v>1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3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1151</v>
      </c>
    </row>
    <row r="27" spans="1:105" ht="12" customHeight="1" x14ac:dyDescent="0.25">
      <c r="A27" s="97" t="s">
        <v>122</v>
      </c>
      <c r="B27" s="52"/>
      <c r="C27" s="52">
        <v>3266</v>
      </c>
      <c r="D27" s="52">
        <v>3269</v>
      </c>
      <c r="E27" s="52">
        <v>3287</v>
      </c>
      <c r="F27" s="52">
        <v>3341</v>
      </c>
      <c r="G27" s="52">
        <v>3452</v>
      </c>
      <c r="H27" s="52">
        <v>3653</v>
      </c>
      <c r="I27" s="52">
        <v>2031</v>
      </c>
      <c r="J27" s="52">
        <v>1666</v>
      </c>
      <c r="K27" s="52">
        <v>2478</v>
      </c>
      <c r="L27" s="52">
        <v>2148</v>
      </c>
      <c r="M27" s="52">
        <v>2299</v>
      </c>
      <c r="N27" s="52">
        <v>2630</v>
      </c>
      <c r="O27" s="52">
        <v>2596</v>
      </c>
      <c r="P27" s="52">
        <v>1488</v>
      </c>
      <c r="Q27" s="52">
        <v>1158</v>
      </c>
      <c r="R27" s="52">
        <v>785</v>
      </c>
      <c r="S27" s="52">
        <v>887</v>
      </c>
      <c r="T27" s="52">
        <v>1211</v>
      </c>
      <c r="U27" s="52">
        <v>1583</v>
      </c>
      <c r="V27" s="52">
        <v>2002</v>
      </c>
      <c r="W27" s="52">
        <v>1869</v>
      </c>
      <c r="DA27" s="63" t="s">
        <v>1152</v>
      </c>
    </row>
    <row r="28" spans="1:105" ht="12" customHeight="1" x14ac:dyDescent="0.25">
      <c r="A28" s="97" t="s">
        <v>121</v>
      </c>
      <c r="B28" s="52"/>
      <c r="C28" s="52">
        <v>1078</v>
      </c>
      <c r="D28" s="52">
        <v>1078</v>
      </c>
      <c r="E28" s="52">
        <v>1085</v>
      </c>
      <c r="F28" s="52">
        <v>1104</v>
      </c>
      <c r="G28" s="52">
        <v>1149</v>
      </c>
      <c r="H28" s="52">
        <v>1243</v>
      </c>
      <c r="I28" s="52">
        <v>780</v>
      </c>
      <c r="J28" s="52">
        <v>971</v>
      </c>
      <c r="K28" s="52">
        <v>1534</v>
      </c>
      <c r="L28" s="52">
        <v>1442</v>
      </c>
      <c r="M28" s="52">
        <v>1813</v>
      </c>
      <c r="N28" s="52">
        <v>2350</v>
      </c>
      <c r="O28" s="52">
        <v>2360</v>
      </c>
      <c r="P28" s="52">
        <v>1100</v>
      </c>
      <c r="Q28" s="52">
        <v>748</v>
      </c>
      <c r="R28" s="52">
        <v>728</v>
      </c>
      <c r="S28" s="52">
        <v>818</v>
      </c>
      <c r="T28" s="52">
        <v>1085</v>
      </c>
      <c r="U28" s="52">
        <v>1462</v>
      </c>
      <c r="V28" s="52">
        <v>1857</v>
      </c>
      <c r="W28" s="52">
        <v>1723</v>
      </c>
      <c r="DA28" s="63" t="s">
        <v>1153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29</v>
      </c>
      <c r="D30" s="52">
        <v>30</v>
      </c>
      <c r="E30" s="52">
        <v>29</v>
      </c>
      <c r="F30" s="52">
        <v>29</v>
      </c>
      <c r="G30" s="52">
        <v>31</v>
      </c>
      <c r="H30" s="52">
        <v>32</v>
      </c>
      <c r="I30" s="52">
        <v>18</v>
      </c>
      <c r="J30" s="52">
        <v>14</v>
      </c>
      <c r="K30" s="52">
        <v>17</v>
      </c>
      <c r="L30" s="52">
        <v>21</v>
      </c>
      <c r="M30" s="52">
        <v>21</v>
      </c>
      <c r="N30" s="52">
        <v>31</v>
      </c>
      <c r="O30" s="52">
        <v>27</v>
      </c>
      <c r="P30" s="52">
        <v>11</v>
      </c>
      <c r="Q30" s="52">
        <v>4</v>
      </c>
      <c r="R30" s="52">
        <v>1</v>
      </c>
      <c r="S30" s="52">
        <v>0</v>
      </c>
      <c r="T30" s="52">
        <v>1</v>
      </c>
      <c r="U30" s="52">
        <v>7</v>
      </c>
      <c r="V30" s="52">
        <v>7</v>
      </c>
      <c r="W30" s="52">
        <v>7</v>
      </c>
      <c r="DA30" s="63" t="s">
        <v>1154</v>
      </c>
    </row>
    <row r="31" spans="1:105" ht="12" customHeight="1" x14ac:dyDescent="0.25">
      <c r="A31" s="109" t="s">
        <v>120</v>
      </c>
      <c r="B31" s="36"/>
      <c r="C31" s="36">
        <v>4467</v>
      </c>
      <c r="D31" s="36">
        <v>4469</v>
      </c>
      <c r="E31" s="36">
        <v>4495</v>
      </c>
      <c r="F31" s="36">
        <v>4565</v>
      </c>
      <c r="G31" s="36">
        <v>4725</v>
      </c>
      <c r="H31" s="36">
        <v>5026</v>
      </c>
      <c r="I31" s="36">
        <v>2875</v>
      </c>
      <c r="J31" s="36">
        <v>2703</v>
      </c>
      <c r="K31" s="36">
        <v>4228</v>
      </c>
      <c r="L31" s="36">
        <v>3681</v>
      </c>
      <c r="M31" s="36">
        <v>4181</v>
      </c>
      <c r="N31" s="36">
        <v>5100</v>
      </c>
      <c r="O31" s="36">
        <v>5094</v>
      </c>
      <c r="P31" s="36">
        <v>2636</v>
      </c>
      <c r="Q31" s="36">
        <v>1933</v>
      </c>
      <c r="R31" s="36">
        <v>1514</v>
      </c>
      <c r="S31" s="36">
        <v>1728</v>
      </c>
      <c r="T31" s="36">
        <v>2331</v>
      </c>
      <c r="U31" s="36">
        <v>3090</v>
      </c>
      <c r="V31" s="36">
        <v>3907</v>
      </c>
      <c r="W31" s="36">
        <v>3631</v>
      </c>
      <c r="DA31" s="60" t="s">
        <v>1155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1234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74</v>
      </c>
      <c r="B35" s="52"/>
      <c r="C35" s="52">
        <v>0</v>
      </c>
      <c r="D35" s="52">
        <v>0</v>
      </c>
      <c r="E35" s="52">
        <v>201</v>
      </c>
      <c r="F35" s="52">
        <v>2885</v>
      </c>
      <c r="G35" s="52">
        <v>4603</v>
      </c>
      <c r="H35" s="52">
        <v>4189</v>
      </c>
      <c r="I35" s="52">
        <v>3064</v>
      </c>
      <c r="J35" s="52">
        <v>1057</v>
      </c>
      <c r="K35" s="52">
        <v>0</v>
      </c>
      <c r="L35" s="52">
        <v>0</v>
      </c>
      <c r="M35" s="52">
        <v>0</v>
      </c>
      <c r="N35" s="52">
        <v>1656</v>
      </c>
      <c r="O35" s="52">
        <v>2120</v>
      </c>
      <c r="P35" s="52">
        <v>162</v>
      </c>
      <c r="Q35" s="52">
        <v>467</v>
      </c>
      <c r="R35" s="52">
        <v>1369</v>
      </c>
      <c r="S35" s="52">
        <v>2884</v>
      </c>
      <c r="T35" s="52">
        <v>2648</v>
      </c>
      <c r="U35" s="52">
        <v>2464</v>
      </c>
      <c r="V35" s="52">
        <v>2211</v>
      </c>
      <c r="W35" s="52">
        <v>1666</v>
      </c>
      <c r="DA35" s="63" t="s">
        <v>1235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54</v>
      </c>
      <c r="D37" s="52">
        <v>39</v>
      </c>
      <c r="E37" s="52">
        <v>10</v>
      </c>
      <c r="F37" s="52">
        <v>43</v>
      </c>
      <c r="G37" s="52">
        <v>92</v>
      </c>
      <c r="H37" s="52">
        <v>158</v>
      </c>
      <c r="I37" s="52">
        <v>175</v>
      </c>
      <c r="J37" s="52">
        <v>117</v>
      </c>
      <c r="K37" s="52">
        <v>70</v>
      </c>
      <c r="L37" s="52">
        <v>22</v>
      </c>
      <c r="M37" s="52">
        <v>8</v>
      </c>
      <c r="N37" s="52">
        <v>15</v>
      </c>
      <c r="O37" s="52">
        <v>68</v>
      </c>
      <c r="P37" s="52">
        <v>69</v>
      </c>
      <c r="Q37" s="52">
        <v>43</v>
      </c>
      <c r="R37" s="52">
        <v>39</v>
      </c>
      <c r="S37" s="52">
        <v>109</v>
      </c>
      <c r="T37" s="52">
        <v>144</v>
      </c>
      <c r="U37" s="52">
        <v>218</v>
      </c>
      <c r="V37" s="52">
        <v>341</v>
      </c>
      <c r="W37" s="52">
        <v>284</v>
      </c>
      <c r="DA37" s="63" t="s">
        <v>1236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141</v>
      </c>
      <c r="B39" s="52"/>
      <c r="C39" s="52">
        <v>7</v>
      </c>
      <c r="D39" s="52">
        <v>21</v>
      </c>
      <c r="E39" s="52">
        <v>61</v>
      </c>
      <c r="F39" s="52">
        <v>202</v>
      </c>
      <c r="G39" s="52">
        <v>341</v>
      </c>
      <c r="H39" s="52">
        <v>239</v>
      </c>
      <c r="I39" s="52">
        <v>70</v>
      </c>
      <c r="J39" s="52">
        <v>6</v>
      </c>
      <c r="K39" s="52">
        <v>2</v>
      </c>
      <c r="L39" s="52">
        <v>7</v>
      </c>
      <c r="M39" s="52">
        <v>7</v>
      </c>
      <c r="N39" s="52">
        <v>72</v>
      </c>
      <c r="O39" s="52">
        <v>94</v>
      </c>
      <c r="P39" s="52">
        <v>30</v>
      </c>
      <c r="Q39" s="52">
        <v>14</v>
      </c>
      <c r="R39" s="52">
        <v>4</v>
      </c>
      <c r="S39" s="52">
        <v>30</v>
      </c>
      <c r="T39" s="52">
        <v>26</v>
      </c>
      <c r="U39" s="52">
        <v>35</v>
      </c>
      <c r="V39" s="52">
        <v>39</v>
      </c>
      <c r="W39" s="52">
        <v>34</v>
      </c>
      <c r="DA39" s="63" t="s">
        <v>1237</v>
      </c>
    </row>
    <row r="40" spans="1:105" ht="12" customHeight="1" x14ac:dyDescent="0.25">
      <c r="A40" s="97" t="s">
        <v>140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3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1238</v>
      </c>
    </row>
    <row r="41" spans="1:105" ht="12" customHeight="1" x14ac:dyDescent="0.25">
      <c r="A41" s="97" t="s">
        <v>122</v>
      </c>
      <c r="B41" s="52"/>
      <c r="C41" s="52">
        <v>1262</v>
      </c>
      <c r="D41" s="52">
        <v>1662</v>
      </c>
      <c r="E41" s="52">
        <v>1973</v>
      </c>
      <c r="F41" s="52">
        <v>2903</v>
      </c>
      <c r="G41" s="52">
        <v>3091</v>
      </c>
      <c r="H41" s="52">
        <v>3626</v>
      </c>
      <c r="I41" s="52">
        <v>2417</v>
      </c>
      <c r="J41" s="52">
        <v>799</v>
      </c>
      <c r="K41" s="52">
        <v>14</v>
      </c>
      <c r="L41" s="52">
        <v>360</v>
      </c>
      <c r="M41" s="52">
        <v>788</v>
      </c>
      <c r="N41" s="52">
        <v>2388</v>
      </c>
      <c r="O41" s="52">
        <v>2683</v>
      </c>
      <c r="P41" s="52">
        <v>1531</v>
      </c>
      <c r="Q41" s="52">
        <v>1059</v>
      </c>
      <c r="R41" s="52">
        <v>994</v>
      </c>
      <c r="S41" s="52">
        <v>1405</v>
      </c>
      <c r="T41" s="52">
        <v>1855</v>
      </c>
      <c r="U41" s="52">
        <v>1772</v>
      </c>
      <c r="V41" s="52">
        <v>1964</v>
      </c>
      <c r="W41" s="52">
        <v>1669</v>
      </c>
      <c r="DA41" s="63" t="s">
        <v>1239</v>
      </c>
    </row>
    <row r="42" spans="1:105" ht="12" customHeight="1" x14ac:dyDescent="0.25">
      <c r="A42" s="97" t="s">
        <v>121</v>
      </c>
      <c r="B42" s="52"/>
      <c r="C42" s="52">
        <v>455</v>
      </c>
      <c r="D42" s="52">
        <v>527</v>
      </c>
      <c r="E42" s="52">
        <v>1007</v>
      </c>
      <c r="F42" s="52">
        <v>2130</v>
      </c>
      <c r="G42" s="52">
        <v>3675</v>
      </c>
      <c r="H42" s="52">
        <v>3123</v>
      </c>
      <c r="I42" s="52">
        <v>1198</v>
      </c>
      <c r="J42" s="52">
        <v>672</v>
      </c>
      <c r="K42" s="52">
        <v>123</v>
      </c>
      <c r="L42" s="52">
        <v>265</v>
      </c>
      <c r="M42" s="52">
        <v>672</v>
      </c>
      <c r="N42" s="52">
        <v>2264</v>
      </c>
      <c r="O42" s="52">
        <v>2652</v>
      </c>
      <c r="P42" s="52">
        <v>1122</v>
      </c>
      <c r="Q42" s="52">
        <v>834</v>
      </c>
      <c r="R42" s="52">
        <v>961</v>
      </c>
      <c r="S42" s="52">
        <v>1806</v>
      </c>
      <c r="T42" s="52">
        <v>1359</v>
      </c>
      <c r="U42" s="52">
        <v>1670</v>
      </c>
      <c r="V42" s="52">
        <v>1722</v>
      </c>
      <c r="W42" s="52">
        <v>1353</v>
      </c>
      <c r="DA42" s="63" t="s">
        <v>1240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9</v>
      </c>
      <c r="D44" s="52">
        <v>9</v>
      </c>
      <c r="E44" s="52">
        <v>14</v>
      </c>
      <c r="F44" s="52">
        <v>31</v>
      </c>
      <c r="G44" s="52">
        <v>43</v>
      </c>
      <c r="H44" s="52">
        <v>35</v>
      </c>
      <c r="I44" s="52">
        <v>13</v>
      </c>
      <c r="J44" s="52">
        <v>3</v>
      </c>
      <c r="K44" s="52">
        <v>0</v>
      </c>
      <c r="L44" s="52">
        <v>0</v>
      </c>
      <c r="M44" s="52">
        <v>0</v>
      </c>
      <c r="N44" s="52">
        <v>3</v>
      </c>
      <c r="O44" s="52">
        <v>12</v>
      </c>
      <c r="P44" s="52">
        <v>8</v>
      </c>
      <c r="Q44" s="52">
        <v>7</v>
      </c>
      <c r="R44" s="52">
        <v>4</v>
      </c>
      <c r="S44" s="52">
        <v>4</v>
      </c>
      <c r="T44" s="52">
        <v>2</v>
      </c>
      <c r="U44" s="52">
        <v>2</v>
      </c>
      <c r="V44" s="52">
        <v>5</v>
      </c>
      <c r="W44" s="52">
        <v>6</v>
      </c>
      <c r="DA44" s="63" t="s">
        <v>1241</v>
      </c>
    </row>
    <row r="45" spans="1:105" ht="12" customHeight="1" x14ac:dyDescent="0.25">
      <c r="A45" s="109" t="s">
        <v>120</v>
      </c>
      <c r="B45" s="36"/>
      <c r="C45" s="36">
        <v>1716</v>
      </c>
      <c r="D45" s="36">
        <v>2200</v>
      </c>
      <c r="E45" s="36">
        <v>3028</v>
      </c>
      <c r="F45" s="36">
        <v>5200</v>
      </c>
      <c r="G45" s="36">
        <v>7068</v>
      </c>
      <c r="H45" s="36">
        <v>6955</v>
      </c>
      <c r="I45" s="36">
        <v>3673</v>
      </c>
      <c r="J45" s="36">
        <v>1465</v>
      </c>
      <c r="K45" s="36">
        <v>119</v>
      </c>
      <c r="L45" s="36">
        <v>602</v>
      </c>
      <c r="M45" s="36">
        <v>1486</v>
      </c>
      <c r="N45" s="36">
        <v>4744</v>
      </c>
      <c r="O45" s="36">
        <v>5427</v>
      </c>
      <c r="P45" s="36">
        <v>2676</v>
      </c>
      <c r="Q45" s="36">
        <v>1906</v>
      </c>
      <c r="R45" s="36">
        <v>1942</v>
      </c>
      <c r="S45" s="36">
        <v>3237</v>
      </c>
      <c r="T45" s="36">
        <v>3242</v>
      </c>
      <c r="U45" s="36">
        <v>3489</v>
      </c>
      <c r="V45" s="36">
        <v>3719</v>
      </c>
      <c r="W45" s="36">
        <v>3049</v>
      </c>
      <c r="DA45" s="60" t="s">
        <v>1242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1321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74</v>
      </c>
      <c r="B49" s="52"/>
      <c r="C49" s="52">
        <v>0</v>
      </c>
      <c r="D49" s="52">
        <v>0</v>
      </c>
      <c r="E49" s="52">
        <v>83</v>
      </c>
      <c r="F49" s="52">
        <v>951</v>
      </c>
      <c r="G49" s="52">
        <v>1728</v>
      </c>
      <c r="H49" s="52">
        <v>1542</v>
      </c>
      <c r="I49" s="52">
        <v>1046</v>
      </c>
      <c r="J49" s="52">
        <v>372</v>
      </c>
      <c r="K49" s="52">
        <v>0</v>
      </c>
      <c r="L49" s="52">
        <v>0</v>
      </c>
      <c r="M49" s="52">
        <v>0</v>
      </c>
      <c r="N49" s="52">
        <v>446</v>
      </c>
      <c r="O49" s="52">
        <v>700</v>
      </c>
      <c r="P49" s="52">
        <v>100</v>
      </c>
      <c r="Q49" s="52">
        <v>235</v>
      </c>
      <c r="R49" s="52">
        <v>598</v>
      </c>
      <c r="S49" s="52">
        <v>952</v>
      </c>
      <c r="T49" s="52">
        <v>932</v>
      </c>
      <c r="U49" s="52">
        <v>792</v>
      </c>
      <c r="V49" s="52">
        <v>806</v>
      </c>
      <c r="W49" s="52">
        <v>825</v>
      </c>
      <c r="DA49" s="63" t="s">
        <v>1322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2</v>
      </c>
      <c r="F51" s="52">
        <v>34</v>
      </c>
      <c r="G51" s="52">
        <v>57</v>
      </c>
      <c r="H51" s="52">
        <v>54</v>
      </c>
      <c r="I51" s="52">
        <v>42</v>
      </c>
      <c r="J51" s="52">
        <v>12</v>
      </c>
      <c r="K51" s="52">
        <v>0</v>
      </c>
      <c r="L51" s="52">
        <v>0</v>
      </c>
      <c r="M51" s="52">
        <v>0</v>
      </c>
      <c r="N51" s="52">
        <v>9</v>
      </c>
      <c r="O51" s="52">
        <v>22</v>
      </c>
      <c r="P51" s="52">
        <v>1</v>
      </c>
      <c r="Q51" s="52">
        <v>4</v>
      </c>
      <c r="R51" s="52">
        <v>17</v>
      </c>
      <c r="S51" s="52">
        <v>52</v>
      </c>
      <c r="T51" s="52">
        <v>36</v>
      </c>
      <c r="U51" s="52">
        <v>56</v>
      </c>
      <c r="V51" s="52">
        <v>90</v>
      </c>
      <c r="W51" s="52">
        <v>84</v>
      </c>
      <c r="DA51" s="63" t="s">
        <v>1323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141</v>
      </c>
      <c r="B53" s="52"/>
      <c r="C53" s="52">
        <v>0</v>
      </c>
      <c r="D53" s="52">
        <v>0</v>
      </c>
      <c r="E53" s="52">
        <v>2</v>
      </c>
      <c r="F53" s="52">
        <v>37</v>
      </c>
      <c r="G53" s="52">
        <v>83</v>
      </c>
      <c r="H53" s="52">
        <v>53</v>
      </c>
      <c r="I53" s="52">
        <v>20</v>
      </c>
      <c r="J53" s="52">
        <v>2</v>
      </c>
      <c r="K53" s="52">
        <v>0</v>
      </c>
      <c r="L53" s="52">
        <v>0</v>
      </c>
      <c r="M53" s="52">
        <v>0</v>
      </c>
      <c r="N53" s="52">
        <v>7</v>
      </c>
      <c r="O53" s="52">
        <v>13</v>
      </c>
      <c r="P53" s="52">
        <v>1</v>
      </c>
      <c r="Q53" s="52">
        <v>2</v>
      </c>
      <c r="R53" s="52">
        <v>2</v>
      </c>
      <c r="S53" s="52">
        <v>9</v>
      </c>
      <c r="T53" s="52">
        <v>8</v>
      </c>
      <c r="U53" s="52">
        <v>9</v>
      </c>
      <c r="V53" s="52">
        <v>10</v>
      </c>
      <c r="W53" s="52">
        <v>11</v>
      </c>
      <c r="DA53" s="63" t="s">
        <v>1324</v>
      </c>
    </row>
    <row r="54" spans="1:105" ht="12" customHeight="1" x14ac:dyDescent="0.25">
      <c r="A54" s="108" t="s">
        <v>140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1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1325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54</v>
      </c>
      <c r="F55" s="52">
        <v>527</v>
      </c>
      <c r="G55" s="52">
        <v>751</v>
      </c>
      <c r="H55" s="52">
        <v>800</v>
      </c>
      <c r="I55" s="52">
        <v>686</v>
      </c>
      <c r="J55" s="52">
        <v>201</v>
      </c>
      <c r="K55" s="52">
        <v>0</v>
      </c>
      <c r="L55" s="52">
        <v>0</v>
      </c>
      <c r="M55" s="52">
        <v>0</v>
      </c>
      <c r="N55" s="52">
        <v>225</v>
      </c>
      <c r="O55" s="52">
        <v>345</v>
      </c>
      <c r="P55" s="52">
        <v>57</v>
      </c>
      <c r="Q55" s="52">
        <v>130</v>
      </c>
      <c r="R55" s="52">
        <v>302</v>
      </c>
      <c r="S55" s="52">
        <v>413</v>
      </c>
      <c r="T55" s="52">
        <v>532</v>
      </c>
      <c r="U55" s="52">
        <v>401</v>
      </c>
      <c r="V55" s="52">
        <v>422</v>
      </c>
      <c r="W55" s="52">
        <v>448</v>
      </c>
      <c r="DA55" s="63" t="s">
        <v>1326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27</v>
      </c>
      <c r="F56" s="52">
        <v>387</v>
      </c>
      <c r="G56" s="52">
        <v>893</v>
      </c>
      <c r="H56" s="52">
        <v>689</v>
      </c>
      <c r="I56" s="52">
        <v>340</v>
      </c>
      <c r="J56" s="52">
        <v>169</v>
      </c>
      <c r="K56" s="52">
        <v>0</v>
      </c>
      <c r="L56" s="52">
        <v>0</v>
      </c>
      <c r="M56" s="52">
        <v>0</v>
      </c>
      <c r="N56" s="52">
        <v>214</v>
      </c>
      <c r="O56" s="52">
        <v>342</v>
      </c>
      <c r="P56" s="52">
        <v>42</v>
      </c>
      <c r="Q56" s="52">
        <v>103</v>
      </c>
      <c r="R56" s="52">
        <v>294</v>
      </c>
      <c r="S56" s="52">
        <v>530</v>
      </c>
      <c r="T56" s="52">
        <v>392</v>
      </c>
      <c r="U56" s="52">
        <v>382</v>
      </c>
      <c r="V56" s="52">
        <v>374</v>
      </c>
      <c r="W56" s="52">
        <v>366</v>
      </c>
      <c r="DA56" s="63" t="s">
        <v>1327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6</v>
      </c>
      <c r="G58" s="52">
        <v>11</v>
      </c>
      <c r="H58" s="52">
        <v>8</v>
      </c>
      <c r="I58" s="52">
        <v>4</v>
      </c>
      <c r="J58" s="52">
        <v>1</v>
      </c>
      <c r="K58" s="52">
        <v>0</v>
      </c>
      <c r="L58" s="52">
        <v>0</v>
      </c>
      <c r="M58" s="52">
        <v>0</v>
      </c>
      <c r="N58" s="52">
        <v>0</v>
      </c>
      <c r="O58" s="52">
        <v>2</v>
      </c>
      <c r="P58" s="52">
        <v>0</v>
      </c>
      <c r="Q58" s="52">
        <v>1</v>
      </c>
      <c r="R58" s="52">
        <v>2</v>
      </c>
      <c r="S58" s="52">
        <v>2</v>
      </c>
      <c r="T58" s="52">
        <v>1</v>
      </c>
      <c r="U58" s="52">
        <v>1</v>
      </c>
      <c r="V58" s="52">
        <v>2</v>
      </c>
      <c r="W58" s="52">
        <v>3</v>
      </c>
      <c r="DA58" s="63" t="s">
        <v>1328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83</v>
      </c>
      <c r="F59" s="36">
        <v>945</v>
      </c>
      <c r="G59" s="36">
        <v>1717</v>
      </c>
      <c r="H59" s="36">
        <v>1534</v>
      </c>
      <c r="I59" s="36">
        <v>1042</v>
      </c>
      <c r="J59" s="36">
        <v>371</v>
      </c>
      <c r="K59" s="36">
        <v>0</v>
      </c>
      <c r="L59" s="36">
        <v>0</v>
      </c>
      <c r="M59" s="36">
        <v>0</v>
      </c>
      <c r="N59" s="36">
        <v>446</v>
      </c>
      <c r="O59" s="36">
        <v>698</v>
      </c>
      <c r="P59" s="36">
        <v>100</v>
      </c>
      <c r="Q59" s="36">
        <v>234</v>
      </c>
      <c r="R59" s="36">
        <v>596</v>
      </c>
      <c r="S59" s="36">
        <v>950</v>
      </c>
      <c r="T59" s="36">
        <v>931</v>
      </c>
      <c r="U59" s="36">
        <v>791</v>
      </c>
      <c r="V59" s="36">
        <v>804</v>
      </c>
      <c r="W59" s="36">
        <v>822</v>
      </c>
      <c r="DA59" s="60" t="s">
        <v>1329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1408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74</v>
      </c>
      <c r="B63" s="52"/>
      <c r="C63" s="52">
        <v>0</v>
      </c>
      <c r="D63" s="52">
        <v>0</v>
      </c>
      <c r="E63" s="52">
        <v>118</v>
      </c>
      <c r="F63" s="52">
        <v>1934</v>
      </c>
      <c r="G63" s="52">
        <v>2875</v>
      </c>
      <c r="H63" s="52">
        <v>2647</v>
      </c>
      <c r="I63" s="52">
        <v>2018</v>
      </c>
      <c r="J63" s="52">
        <v>685</v>
      </c>
      <c r="K63" s="52">
        <v>0</v>
      </c>
      <c r="L63" s="52">
        <v>0</v>
      </c>
      <c r="M63" s="52">
        <v>0</v>
      </c>
      <c r="N63" s="52">
        <v>1210</v>
      </c>
      <c r="O63" s="52">
        <v>1420</v>
      </c>
      <c r="P63" s="52">
        <v>62</v>
      </c>
      <c r="Q63" s="52">
        <v>232</v>
      </c>
      <c r="R63" s="52">
        <v>771</v>
      </c>
      <c r="S63" s="52">
        <v>1932</v>
      </c>
      <c r="T63" s="52">
        <v>1716</v>
      </c>
      <c r="U63" s="52">
        <v>1672</v>
      </c>
      <c r="V63" s="52">
        <v>1405</v>
      </c>
      <c r="W63" s="52">
        <v>841</v>
      </c>
      <c r="DA63" s="63" t="s">
        <v>1409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54</v>
      </c>
      <c r="D65" s="52">
        <v>39</v>
      </c>
      <c r="E65" s="52">
        <v>8</v>
      </c>
      <c r="F65" s="52">
        <v>9</v>
      </c>
      <c r="G65" s="52">
        <v>35</v>
      </c>
      <c r="H65" s="52">
        <v>104</v>
      </c>
      <c r="I65" s="52">
        <v>133</v>
      </c>
      <c r="J65" s="52">
        <v>105</v>
      </c>
      <c r="K65" s="52">
        <v>70</v>
      </c>
      <c r="L65" s="52">
        <v>22</v>
      </c>
      <c r="M65" s="52">
        <v>8</v>
      </c>
      <c r="N65" s="52">
        <v>6</v>
      </c>
      <c r="O65" s="52">
        <v>46</v>
      </c>
      <c r="P65" s="52">
        <v>68</v>
      </c>
      <c r="Q65" s="52">
        <v>39</v>
      </c>
      <c r="R65" s="52">
        <v>22</v>
      </c>
      <c r="S65" s="52">
        <v>57</v>
      </c>
      <c r="T65" s="52">
        <v>108</v>
      </c>
      <c r="U65" s="52">
        <v>162</v>
      </c>
      <c r="V65" s="52">
        <v>251</v>
      </c>
      <c r="W65" s="52">
        <v>200</v>
      </c>
      <c r="DA65" s="63" t="s">
        <v>1410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7</v>
      </c>
      <c r="D67" s="52">
        <f t="shared" si="0"/>
        <v>21</v>
      </c>
      <c r="E67" s="52">
        <f t="shared" si="0"/>
        <v>59</v>
      </c>
      <c r="F67" s="52">
        <f t="shared" si="0"/>
        <v>165</v>
      </c>
      <c r="G67" s="52">
        <f t="shared" si="0"/>
        <v>258</v>
      </c>
      <c r="H67" s="52">
        <f t="shared" si="0"/>
        <v>186</v>
      </c>
      <c r="I67" s="52">
        <f t="shared" si="0"/>
        <v>50</v>
      </c>
      <c r="J67" s="52">
        <f t="shared" si="0"/>
        <v>4</v>
      </c>
      <c r="K67" s="52">
        <f t="shared" si="0"/>
        <v>2</v>
      </c>
      <c r="L67" s="52">
        <f t="shared" si="0"/>
        <v>7</v>
      </c>
      <c r="M67" s="52">
        <f t="shared" si="0"/>
        <v>7</v>
      </c>
      <c r="N67" s="52">
        <f t="shared" si="0"/>
        <v>65</v>
      </c>
      <c r="O67" s="52">
        <f t="shared" si="0"/>
        <v>81</v>
      </c>
      <c r="P67" s="52">
        <f t="shared" si="0"/>
        <v>29</v>
      </c>
      <c r="Q67" s="52">
        <f t="shared" si="0"/>
        <v>12</v>
      </c>
      <c r="R67" s="52">
        <f t="shared" ref="R67:V67" si="1">R39-R53</f>
        <v>2</v>
      </c>
      <c r="S67" s="52">
        <f t="shared" si="1"/>
        <v>21</v>
      </c>
      <c r="T67" s="52">
        <f t="shared" si="1"/>
        <v>18</v>
      </c>
      <c r="U67" s="52">
        <f t="shared" si="1"/>
        <v>26</v>
      </c>
      <c r="V67" s="52">
        <f t="shared" si="1"/>
        <v>29</v>
      </c>
      <c r="W67" s="52">
        <f t="shared" ref="W67" si="2">W39-W53</f>
        <v>23</v>
      </c>
      <c r="DA67" s="63" t="s">
        <v>1411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2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1412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1262</v>
      </c>
      <c r="D69" s="52">
        <f t="shared" si="6"/>
        <v>1662</v>
      </c>
      <c r="E69" s="52">
        <f t="shared" si="6"/>
        <v>1919</v>
      </c>
      <c r="F69" s="52">
        <f t="shared" si="6"/>
        <v>2376</v>
      </c>
      <c r="G69" s="52">
        <f t="shared" si="6"/>
        <v>2340</v>
      </c>
      <c r="H69" s="52">
        <f t="shared" si="6"/>
        <v>2826</v>
      </c>
      <c r="I69" s="52">
        <f t="shared" si="6"/>
        <v>1731</v>
      </c>
      <c r="J69" s="52">
        <f t="shared" si="6"/>
        <v>598</v>
      </c>
      <c r="K69" s="52">
        <f t="shared" si="6"/>
        <v>14</v>
      </c>
      <c r="L69" s="52">
        <f t="shared" si="6"/>
        <v>360</v>
      </c>
      <c r="M69" s="52">
        <f t="shared" si="6"/>
        <v>788</v>
      </c>
      <c r="N69" s="52">
        <f t="shared" si="6"/>
        <v>2163</v>
      </c>
      <c r="O69" s="52">
        <f t="shared" si="6"/>
        <v>2338</v>
      </c>
      <c r="P69" s="52">
        <f t="shared" si="6"/>
        <v>1474</v>
      </c>
      <c r="Q69" s="52">
        <f t="shared" si="6"/>
        <v>929</v>
      </c>
      <c r="R69" s="52">
        <f t="shared" ref="R69:V69" si="7">R41-R55</f>
        <v>692</v>
      </c>
      <c r="S69" s="52">
        <f t="shared" si="7"/>
        <v>992</v>
      </c>
      <c r="T69" s="52">
        <f t="shared" si="7"/>
        <v>1323</v>
      </c>
      <c r="U69" s="52">
        <f t="shared" si="7"/>
        <v>1371</v>
      </c>
      <c r="V69" s="52">
        <f t="shared" si="7"/>
        <v>1542</v>
      </c>
      <c r="W69" s="52">
        <f t="shared" ref="W69" si="8">W41-W55</f>
        <v>1221</v>
      </c>
      <c r="DA69" s="63" t="s">
        <v>1413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455</v>
      </c>
      <c r="D70" s="52">
        <f t="shared" si="9"/>
        <v>527</v>
      </c>
      <c r="E70" s="52">
        <f t="shared" si="9"/>
        <v>980</v>
      </c>
      <c r="F70" s="52">
        <f t="shared" si="9"/>
        <v>1743</v>
      </c>
      <c r="G70" s="52">
        <f t="shared" si="9"/>
        <v>2782</v>
      </c>
      <c r="H70" s="52">
        <f t="shared" si="9"/>
        <v>2434</v>
      </c>
      <c r="I70" s="52">
        <f t="shared" si="9"/>
        <v>858</v>
      </c>
      <c r="J70" s="52">
        <f t="shared" si="9"/>
        <v>503</v>
      </c>
      <c r="K70" s="52">
        <f t="shared" si="9"/>
        <v>123</v>
      </c>
      <c r="L70" s="52">
        <f t="shared" si="9"/>
        <v>265</v>
      </c>
      <c r="M70" s="52">
        <f t="shared" si="9"/>
        <v>672</v>
      </c>
      <c r="N70" s="52">
        <f t="shared" si="9"/>
        <v>2050</v>
      </c>
      <c r="O70" s="52">
        <f t="shared" si="9"/>
        <v>2310</v>
      </c>
      <c r="P70" s="52">
        <f t="shared" si="9"/>
        <v>1080</v>
      </c>
      <c r="Q70" s="52">
        <f t="shared" si="9"/>
        <v>731</v>
      </c>
      <c r="R70" s="52">
        <f t="shared" ref="R70:V70" si="10">R42-R56</f>
        <v>667</v>
      </c>
      <c r="S70" s="52">
        <f t="shared" si="10"/>
        <v>1276</v>
      </c>
      <c r="T70" s="52">
        <f t="shared" si="10"/>
        <v>967</v>
      </c>
      <c r="U70" s="52">
        <f t="shared" si="10"/>
        <v>1288</v>
      </c>
      <c r="V70" s="52">
        <f t="shared" si="10"/>
        <v>1348</v>
      </c>
      <c r="W70" s="52">
        <f t="shared" ref="W70" si="11">W42-W56</f>
        <v>987</v>
      </c>
      <c r="DA70" s="63" t="s">
        <v>1414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9</v>
      </c>
      <c r="D72" s="52">
        <v>9</v>
      </c>
      <c r="E72" s="52">
        <v>14</v>
      </c>
      <c r="F72" s="52">
        <v>25</v>
      </c>
      <c r="G72" s="52">
        <v>32</v>
      </c>
      <c r="H72" s="52">
        <v>27</v>
      </c>
      <c r="I72" s="52">
        <v>9</v>
      </c>
      <c r="J72" s="52">
        <v>2</v>
      </c>
      <c r="K72" s="52">
        <v>0</v>
      </c>
      <c r="L72" s="52">
        <v>0</v>
      </c>
      <c r="M72" s="52">
        <v>0</v>
      </c>
      <c r="N72" s="52">
        <v>3</v>
      </c>
      <c r="O72" s="52">
        <v>10</v>
      </c>
      <c r="P72" s="52">
        <v>8</v>
      </c>
      <c r="Q72" s="52">
        <v>6</v>
      </c>
      <c r="R72" s="52">
        <v>2</v>
      </c>
      <c r="S72" s="52">
        <v>2</v>
      </c>
      <c r="T72" s="52">
        <v>1</v>
      </c>
      <c r="U72" s="52">
        <v>1</v>
      </c>
      <c r="V72" s="52">
        <v>3</v>
      </c>
      <c r="W72" s="52">
        <v>3</v>
      </c>
      <c r="DA72" s="63" t="s">
        <v>1415</v>
      </c>
    </row>
    <row r="73" spans="1:105" ht="12" customHeight="1" x14ac:dyDescent="0.25">
      <c r="A73" s="115" t="s">
        <v>120</v>
      </c>
      <c r="B73" s="36"/>
      <c r="C73" s="36">
        <v>1716</v>
      </c>
      <c r="D73" s="36">
        <v>2200</v>
      </c>
      <c r="E73" s="36">
        <v>2945</v>
      </c>
      <c r="F73" s="36">
        <v>4255</v>
      </c>
      <c r="G73" s="36">
        <v>5351</v>
      </c>
      <c r="H73" s="36">
        <v>5421</v>
      </c>
      <c r="I73" s="36">
        <v>2631</v>
      </c>
      <c r="J73" s="36">
        <v>1094</v>
      </c>
      <c r="K73" s="36">
        <v>119</v>
      </c>
      <c r="L73" s="36">
        <v>602</v>
      </c>
      <c r="M73" s="36">
        <v>1486</v>
      </c>
      <c r="N73" s="36">
        <v>4298</v>
      </c>
      <c r="O73" s="36">
        <v>4729</v>
      </c>
      <c r="P73" s="36">
        <v>2576</v>
      </c>
      <c r="Q73" s="36">
        <v>1672</v>
      </c>
      <c r="R73" s="36">
        <v>1346</v>
      </c>
      <c r="S73" s="36">
        <v>2287</v>
      </c>
      <c r="T73" s="36">
        <v>2311</v>
      </c>
      <c r="U73" s="36">
        <v>2698</v>
      </c>
      <c r="V73" s="36">
        <v>2915</v>
      </c>
      <c r="W73" s="36">
        <v>2227</v>
      </c>
      <c r="DA73" s="60" t="s">
        <v>1416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1495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736</v>
      </c>
      <c r="I79" s="52">
        <f>RES_hhdet_numvin!I26</f>
        <v>1011</v>
      </c>
      <c r="J79" s="52">
        <f>RES_hhdet_numvin!J26</f>
        <v>490</v>
      </c>
      <c r="K79" s="52">
        <f>RES_hhdet_numvin!K26</f>
        <v>0</v>
      </c>
      <c r="L79" s="52">
        <f>RES_hhdet_numvin!L26</f>
        <v>0</v>
      </c>
      <c r="M79" s="52">
        <f>RES_hhdet_numvin!M26</f>
        <v>0</v>
      </c>
      <c r="N79" s="52">
        <f>RES_hhdet_numvin!N26</f>
        <v>1360</v>
      </c>
      <c r="O79" s="52">
        <f>RES_hhdet_numvin!O26</f>
        <v>1857</v>
      </c>
      <c r="P79" s="52">
        <f>RES_hhdet_numvin!P26</f>
        <v>149</v>
      </c>
      <c r="Q79" s="52">
        <f>RES_hhdet_numvin!Q26</f>
        <v>442</v>
      </c>
      <c r="R79" s="52">
        <f>RES_hhdet_numvin!R26</f>
        <v>1328</v>
      </c>
      <c r="S79" s="52">
        <f>RES_hhdet_numvin!S26</f>
        <v>2839</v>
      </c>
      <c r="T79" s="52">
        <f>RES_hhdet_numvin!T26</f>
        <v>2632</v>
      </c>
      <c r="U79" s="52">
        <f>RES_hhdet_numvin!U26</f>
        <v>2460</v>
      </c>
      <c r="V79" s="52">
        <f>RES_hhdet_numvin!V26</f>
        <v>2211</v>
      </c>
      <c r="W79" s="52">
        <f>RES_hhdet_numvin!W26</f>
        <v>1666</v>
      </c>
      <c r="DA79" s="63" t="s">
        <v>1496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21</v>
      </c>
      <c r="Q82" s="138">
        <f>RES_hhdet_numvin!Q29</f>
        <v>25</v>
      </c>
      <c r="R82" s="138">
        <f>RES_hhdet_numvin!R29</f>
        <v>29</v>
      </c>
      <c r="S82" s="138">
        <f>RES_hhdet_numvin!S29</f>
        <v>94</v>
      </c>
      <c r="T82" s="138">
        <f>RES_hhdet_numvin!T29</f>
        <v>136</v>
      </c>
      <c r="U82" s="138">
        <f>RES_hhdet_numvin!U29</f>
        <v>213</v>
      </c>
      <c r="V82" s="138">
        <f>RES_hhdet_numvin!V29</f>
        <v>339</v>
      </c>
      <c r="W82" s="138">
        <f>RES_hhdet_numvin!W29</f>
        <v>284</v>
      </c>
      <c r="DA82" s="63" t="s">
        <v>1497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9</v>
      </c>
      <c r="Q84" s="138">
        <f>RES_hhdet_numvin!Q31</f>
        <v>9</v>
      </c>
      <c r="R84" s="138">
        <f>RES_hhdet_numvin!R31</f>
        <v>4</v>
      </c>
      <c r="S84" s="138">
        <f>RES_hhdet_numvin!S31</f>
        <v>28</v>
      </c>
      <c r="T84" s="138">
        <f>RES_hhdet_numvin!T31</f>
        <v>26</v>
      </c>
      <c r="U84" s="138">
        <f>RES_hhdet_numvin!U31</f>
        <v>33</v>
      </c>
      <c r="V84" s="138">
        <f>RES_hhdet_numvin!V31</f>
        <v>38</v>
      </c>
      <c r="W84" s="138">
        <f>RES_hhdet_numvin!W31</f>
        <v>34</v>
      </c>
      <c r="DA84" s="63" t="s">
        <v>1498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0</v>
      </c>
      <c r="R85" s="138">
        <f>RES_hhdet_numvin!R32</f>
        <v>0</v>
      </c>
      <c r="S85" s="138">
        <f>RES_hhdet_numvin!S32</f>
        <v>0</v>
      </c>
      <c r="T85" s="138">
        <f>RES_hhdet_numvin!T32</f>
        <v>0</v>
      </c>
      <c r="U85" s="138">
        <f>RES_hhdet_numvin!U32</f>
        <v>0</v>
      </c>
      <c r="V85" s="138">
        <f>RES_hhdet_numvin!V32</f>
        <v>0</v>
      </c>
      <c r="W85" s="138">
        <f>RES_hhdet_numvin!W32</f>
        <v>0</v>
      </c>
      <c r="DA85" s="63" t="s">
        <v>1499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479</v>
      </c>
      <c r="Q88" s="138">
        <f>RES_hhdet_numvin!Q35</f>
        <v>614</v>
      </c>
      <c r="R88" s="138">
        <f>RES_hhdet_numvin!R35</f>
        <v>749</v>
      </c>
      <c r="S88" s="138">
        <f>RES_hhdet_numvin!S35</f>
        <v>1224</v>
      </c>
      <c r="T88" s="138">
        <f>RES_hhdet_numvin!T35</f>
        <v>1718</v>
      </c>
      <c r="U88" s="138">
        <f>RES_hhdet_numvin!U35</f>
        <v>1659</v>
      </c>
      <c r="V88" s="138">
        <f>RES_hhdet_numvin!V35</f>
        <v>1909</v>
      </c>
      <c r="W88" s="138">
        <f>RES_hhdet_numvin!W35</f>
        <v>1669</v>
      </c>
      <c r="DA88" s="63" t="s">
        <v>1500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350</v>
      </c>
      <c r="Q89" s="138">
        <f>RES_hhdet_numvin!Q36</f>
        <v>483</v>
      </c>
      <c r="R89" s="138">
        <f>RES_hhdet_numvin!R36</f>
        <v>724</v>
      </c>
      <c r="S89" s="138">
        <f>RES_hhdet_numvin!S36</f>
        <v>1573</v>
      </c>
      <c r="T89" s="138">
        <f>RES_hhdet_numvin!T36</f>
        <v>1259</v>
      </c>
      <c r="U89" s="138">
        <f>RES_hhdet_numvin!U36</f>
        <v>1561</v>
      </c>
      <c r="V89" s="138">
        <f>RES_hhdet_numvin!V36</f>
        <v>1676</v>
      </c>
      <c r="W89" s="138">
        <f>RES_hhdet_numvin!W36</f>
        <v>1353</v>
      </c>
      <c r="DA89" s="63" t="s">
        <v>1501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3</v>
      </c>
      <c r="Q93" s="138">
        <f>RES_hhdet_numvin!Q40</f>
        <v>5</v>
      </c>
      <c r="R93" s="138">
        <f>RES_hhdet_numvin!R40</f>
        <v>4</v>
      </c>
      <c r="S93" s="138">
        <f>RES_hhdet_numvin!S40</f>
        <v>4</v>
      </c>
      <c r="T93" s="138">
        <f>RES_hhdet_numvin!T40</f>
        <v>2</v>
      </c>
      <c r="U93" s="138">
        <f>RES_hhdet_numvin!U40</f>
        <v>2</v>
      </c>
      <c r="V93" s="138">
        <f>RES_hhdet_numvin!V40</f>
        <v>5</v>
      </c>
      <c r="W93" s="138">
        <f>RES_hhdet_numvin!W40</f>
        <v>6</v>
      </c>
      <c r="DA93" s="63" t="s">
        <v>1502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837</v>
      </c>
      <c r="Q94" s="39">
        <f>RES_hhdet_numvin!Q41</f>
        <v>1101</v>
      </c>
      <c r="R94" s="39">
        <f>RES_hhdet_numvin!R41</f>
        <v>1464</v>
      </c>
      <c r="S94" s="39">
        <f>RES_hhdet_numvin!S41</f>
        <v>2814</v>
      </c>
      <c r="T94" s="39">
        <f>RES_hhdet_numvin!T41</f>
        <v>3009</v>
      </c>
      <c r="U94" s="39">
        <f>RES_hhdet_numvin!U41</f>
        <v>3256</v>
      </c>
      <c r="V94" s="39">
        <f>RES_hhdet_numvin!V41</f>
        <v>3620</v>
      </c>
      <c r="W94" s="39">
        <f>RES_hhdet_numvin!W41</f>
        <v>3049</v>
      </c>
      <c r="DA94" s="60" t="s">
        <v>1503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56.181592182331237</v>
      </c>
      <c r="C98" s="117">
        <f t="shared" si="12"/>
        <v>48.447798881732517</v>
      </c>
      <c r="D98" s="117">
        <f t="shared" si="12"/>
        <v>43.897717695500361</v>
      </c>
      <c r="E98" s="117">
        <f t="shared" si="12"/>
        <v>38.797039919110503</v>
      </c>
      <c r="F98" s="117">
        <f t="shared" si="12"/>
        <v>38.803224639384958</v>
      </c>
      <c r="G98" s="117">
        <f t="shared" si="12"/>
        <v>47.649082212988077</v>
      </c>
      <c r="H98" s="117">
        <f t="shared" si="12"/>
        <v>47.277282100597709</v>
      </c>
      <c r="I98" s="117">
        <f t="shared" si="12"/>
        <v>49.030444826713584</v>
      </c>
      <c r="J98" s="117">
        <f t="shared" si="12"/>
        <v>50.272038441291649</v>
      </c>
      <c r="K98" s="117">
        <f t="shared" si="12"/>
        <v>36.27884076597654</v>
      </c>
      <c r="L98" s="117">
        <f t="shared" si="12"/>
        <v>37.753381365650405</v>
      </c>
      <c r="M98" s="117">
        <f t="shared" si="12"/>
        <v>26.800276203458925</v>
      </c>
      <c r="N98" s="117">
        <f t="shared" si="12"/>
        <v>28.197769963172618</v>
      </c>
      <c r="O98" s="117">
        <f t="shared" si="12"/>
        <v>32.228133835179214</v>
      </c>
      <c r="P98" s="117">
        <f t="shared" si="12"/>
        <v>27.533232212921419</v>
      </c>
      <c r="Q98" s="117">
        <f t="shared" si="12"/>
        <v>27.694478843201658</v>
      </c>
      <c r="R98" s="117">
        <f t="shared" ref="R98:V98" si="13">R99+R102+R104+R113</f>
        <v>28.42563940455328</v>
      </c>
      <c r="S98" s="117">
        <f t="shared" si="13"/>
        <v>34.367200529434612</v>
      </c>
      <c r="T98" s="117">
        <f t="shared" si="13"/>
        <v>32.126032441815795</v>
      </c>
      <c r="U98" s="117">
        <f t="shared" si="13"/>
        <v>32.926201035002592</v>
      </c>
      <c r="V98" s="117">
        <f t="shared" si="13"/>
        <v>33.474897032407952</v>
      </c>
      <c r="W98" s="117">
        <f t="shared" ref="W98" si="14">W99+W102+W104+W113</f>
        <v>34.651406216343439</v>
      </c>
      <c r="DA98" s="129" t="s">
        <v>1591</v>
      </c>
    </row>
    <row r="99" spans="1:105" ht="12" customHeight="1" x14ac:dyDescent="0.25">
      <c r="A99" s="121" t="s">
        <v>57</v>
      </c>
      <c r="B99" s="122">
        <f t="shared" ref="B99:Q99" si="15">SUM(B100:B101)</f>
        <v>48.857405412967786</v>
      </c>
      <c r="C99" s="122">
        <f t="shared" si="15"/>
        <v>41.517679902750452</v>
      </c>
      <c r="D99" s="122">
        <f t="shared" si="15"/>
        <v>37.318929517643241</v>
      </c>
      <c r="E99" s="122">
        <f t="shared" si="15"/>
        <v>32.617931732733517</v>
      </c>
      <c r="F99" s="122">
        <f t="shared" si="15"/>
        <v>32.438453311494911</v>
      </c>
      <c r="G99" s="122">
        <f t="shared" si="15"/>
        <v>41.31784160815215</v>
      </c>
      <c r="H99" s="122">
        <f t="shared" si="15"/>
        <v>40.219969465394009</v>
      </c>
      <c r="I99" s="122">
        <f t="shared" si="15"/>
        <v>41.842762720655905</v>
      </c>
      <c r="J99" s="122">
        <f t="shared" si="15"/>
        <v>43.305146785788381</v>
      </c>
      <c r="K99" s="122">
        <f t="shared" si="15"/>
        <v>29.758682972566969</v>
      </c>
      <c r="L99" s="122">
        <f t="shared" si="15"/>
        <v>32.017695531182035</v>
      </c>
      <c r="M99" s="122">
        <f t="shared" si="15"/>
        <v>21.941813641474134</v>
      </c>
      <c r="N99" s="122">
        <f t="shared" si="15"/>
        <v>23.325869207118558</v>
      </c>
      <c r="O99" s="122">
        <f t="shared" si="15"/>
        <v>27.306472422746339</v>
      </c>
      <c r="P99" s="122">
        <f t="shared" si="15"/>
        <v>22.643552522604637</v>
      </c>
      <c r="Q99" s="122">
        <f t="shared" si="15"/>
        <v>22.898163168388155</v>
      </c>
      <c r="R99" s="122">
        <f t="shared" ref="R99:V99" si="16">SUM(R100:R101)</f>
        <v>23.535316900452308</v>
      </c>
      <c r="S99" s="122">
        <f t="shared" si="16"/>
        <v>29.183338733431317</v>
      </c>
      <c r="T99" s="122">
        <f t="shared" si="16"/>
        <v>26.893124430043112</v>
      </c>
      <c r="U99" s="122">
        <f t="shared" si="16"/>
        <v>27.484441322528042</v>
      </c>
      <c r="V99" s="122">
        <f t="shared" si="16"/>
        <v>28.22823302835118</v>
      </c>
      <c r="W99" s="122">
        <f t="shared" ref="W99" si="17">SUM(W100:W101)</f>
        <v>28.886515881616177</v>
      </c>
      <c r="DA99" s="130" t="s">
        <v>1592</v>
      </c>
    </row>
    <row r="100" spans="1:105" ht="12" customHeight="1" x14ac:dyDescent="0.25">
      <c r="A100" s="97" t="s">
        <v>74</v>
      </c>
      <c r="B100" s="98">
        <v>48.174875468398234</v>
      </c>
      <c r="C100" s="98">
        <v>40.952268997651487</v>
      </c>
      <c r="D100" s="98">
        <v>36.826536535662655</v>
      </c>
      <c r="E100" s="98">
        <v>32.197256674384398</v>
      </c>
      <c r="F100" s="98">
        <v>32.025202959853573</v>
      </c>
      <c r="G100" s="98">
        <v>40.839910572243269</v>
      </c>
      <c r="H100" s="98">
        <v>39.740837420412504</v>
      </c>
      <c r="I100" s="98">
        <v>41.352699839881865</v>
      </c>
      <c r="J100" s="98">
        <v>42.798304655205968</v>
      </c>
      <c r="K100" s="98">
        <v>29.410221251728956</v>
      </c>
      <c r="L100" s="98">
        <v>31.642275723703055</v>
      </c>
      <c r="M100" s="98">
        <v>21.683768032865203</v>
      </c>
      <c r="N100" s="98">
        <v>23.04566924620234</v>
      </c>
      <c r="O100" s="98">
        <v>26.969532817426192</v>
      </c>
      <c r="P100" s="98">
        <v>22.366016050444248</v>
      </c>
      <c r="Q100" s="98">
        <v>22.618286997229369</v>
      </c>
      <c r="R100" s="98">
        <v>23.245019585363522</v>
      </c>
      <c r="S100" s="98">
        <v>28.814497945925282</v>
      </c>
      <c r="T100" s="98">
        <v>26.545350148084449</v>
      </c>
      <c r="U100" s="98">
        <v>27.120334384255276</v>
      </c>
      <c r="V100" s="98">
        <v>27.844035540269427</v>
      </c>
      <c r="W100" s="98">
        <v>28.482954046049464</v>
      </c>
      <c r="DA100" s="63" t="s">
        <v>1593</v>
      </c>
    </row>
    <row r="101" spans="1:105" ht="12" customHeight="1" x14ac:dyDescent="0.25">
      <c r="A101" s="97" t="s">
        <v>53</v>
      </c>
      <c r="B101" s="98">
        <v>0.68252994456954952</v>
      </c>
      <c r="C101" s="98">
        <v>0.56541090509896419</v>
      </c>
      <c r="D101" s="98">
        <v>0.49239298198058473</v>
      </c>
      <c r="E101" s="98">
        <v>0.42067505834911595</v>
      </c>
      <c r="F101" s="98">
        <v>0.41325035164134066</v>
      </c>
      <c r="G101" s="98">
        <v>0.4779310359088797</v>
      </c>
      <c r="H101" s="98">
        <v>0.47913204498150774</v>
      </c>
      <c r="I101" s="98">
        <v>0.49006288077403853</v>
      </c>
      <c r="J101" s="98">
        <v>0.50684213058241168</v>
      </c>
      <c r="K101" s="98">
        <v>0.34846172083801263</v>
      </c>
      <c r="L101" s="98">
        <v>0.37541980747898007</v>
      </c>
      <c r="M101" s="98">
        <v>0.25804560860893061</v>
      </c>
      <c r="N101" s="98">
        <v>0.2801999609162184</v>
      </c>
      <c r="O101" s="98">
        <v>0.33693960532014822</v>
      </c>
      <c r="P101" s="98">
        <v>0.27753647216038851</v>
      </c>
      <c r="Q101" s="98">
        <v>0.27987617115878644</v>
      </c>
      <c r="R101" s="98">
        <v>0.29029731508878615</v>
      </c>
      <c r="S101" s="98">
        <v>0.36884078750603327</v>
      </c>
      <c r="T101" s="98">
        <v>0.34777428195866206</v>
      </c>
      <c r="U101" s="98">
        <v>0.36410693827276724</v>
      </c>
      <c r="V101" s="98">
        <v>0.3841974880817533</v>
      </c>
      <c r="W101" s="98">
        <v>0.40356183556671343</v>
      </c>
      <c r="DA101" s="63" t="s">
        <v>1594</v>
      </c>
    </row>
    <row r="102" spans="1:105" ht="12" customHeight="1" x14ac:dyDescent="0.25">
      <c r="A102" s="121" t="s">
        <v>92</v>
      </c>
      <c r="B102" s="122">
        <f t="shared" ref="B102:W102" si="18">B103</f>
        <v>1.0593615665298653E-3</v>
      </c>
      <c r="C102" s="122">
        <f t="shared" si="18"/>
        <v>1.1831191557664703E-3</v>
      </c>
      <c r="D102" s="122">
        <f t="shared" si="18"/>
        <v>1.2240436049127793E-3</v>
      </c>
      <c r="E102" s="122">
        <f t="shared" si="18"/>
        <v>1.760594586069545E-3</v>
      </c>
      <c r="F102" s="122">
        <f t="shared" si="18"/>
        <v>1.0698694683023435E-3</v>
      </c>
      <c r="G102" s="122">
        <f t="shared" si="18"/>
        <v>1.3306491513070096E-3</v>
      </c>
      <c r="H102" s="122">
        <f t="shared" si="18"/>
        <v>2.1995768104691713E-3</v>
      </c>
      <c r="I102" s="122">
        <f t="shared" si="18"/>
        <v>2.812863122079672E-3</v>
      </c>
      <c r="J102" s="122">
        <f t="shared" si="18"/>
        <v>2.8307367925794161E-3</v>
      </c>
      <c r="K102" s="122">
        <f t="shared" si="18"/>
        <v>3.0101827867486763E-3</v>
      </c>
      <c r="L102" s="122">
        <f t="shared" si="18"/>
        <v>3.2262594539802063E-3</v>
      </c>
      <c r="M102" s="122">
        <f t="shared" si="18"/>
        <v>2.686053696703221E-3</v>
      </c>
      <c r="N102" s="122">
        <f t="shared" si="18"/>
        <v>2.6415479195607554E-3</v>
      </c>
      <c r="O102" s="122">
        <f t="shared" si="18"/>
        <v>2.643858035903288E-3</v>
      </c>
      <c r="P102" s="122">
        <f t="shared" si="18"/>
        <v>1.3478992443080283E-3</v>
      </c>
      <c r="Q102" s="122">
        <f t="shared" si="18"/>
        <v>1.8107256173914123E-3</v>
      </c>
      <c r="R102" s="122">
        <f t="shared" si="18"/>
        <v>9.3531359232497282E-4</v>
      </c>
      <c r="S102" s="122">
        <f t="shared" si="18"/>
        <v>1.3552921884906006E-3</v>
      </c>
      <c r="T102" s="122">
        <f t="shared" si="18"/>
        <v>1.6112092435990489E-3</v>
      </c>
      <c r="U102" s="122">
        <f t="shared" si="18"/>
        <v>2.1842158893107693E-3</v>
      </c>
      <c r="V102" s="122">
        <f t="shared" si="18"/>
        <v>2.4164490101219569E-3</v>
      </c>
      <c r="W102" s="122">
        <f t="shared" si="18"/>
        <v>2.0662818637562307E-3</v>
      </c>
      <c r="DA102" s="130" t="s">
        <v>1595</v>
      </c>
    </row>
    <row r="103" spans="1:105" ht="12" customHeight="1" x14ac:dyDescent="0.25">
      <c r="A103" s="97" t="s">
        <v>53</v>
      </c>
      <c r="B103" s="98">
        <v>1.0593615665298653E-3</v>
      </c>
      <c r="C103" s="98">
        <v>1.1831191557664703E-3</v>
      </c>
      <c r="D103" s="98">
        <v>1.2240436049127793E-3</v>
      </c>
      <c r="E103" s="98">
        <v>1.760594586069545E-3</v>
      </c>
      <c r="F103" s="98">
        <v>1.0698694683023435E-3</v>
      </c>
      <c r="G103" s="98">
        <v>1.3306491513070096E-3</v>
      </c>
      <c r="H103" s="98">
        <v>2.1995768104691713E-3</v>
      </c>
      <c r="I103" s="98">
        <v>2.812863122079672E-3</v>
      </c>
      <c r="J103" s="98">
        <v>2.8307367925794161E-3</v>
      </c>
      <c r="K103" s="98">
        <v>3.0101827867486763E-3</v>
      </c>
      <c r="L103" s="98">
        <v>3.2262594539802063E-3</v>
      </c>
      <c r="M103" s="98">
        <v>2.686053696703221E-3</v>
      </c>
      <c r="N103" s="98">
        <v>2.6415479195607554E-3</v>
      </c>
      <c r="O103" s="98">
        <v>2.643858035903288E-3</v>
      </c>
      <c r="P103" s="98">
        <v>1.3478992443080283E-3</v>
      </c>
      <c r="Q103" s="98">
        <v>1.8107256173914123E-3</v>
      </c>
      <c r="R103" s="98">
        <v>9.3531359232497282E-4</v>
      </c>
      <c r="S103" s="98">
        <v>1.3552921884906006E-3</v>
      </c>
      <c r="T103" s="98">
        <v>1.6112092435990489E-3</v>
      </c>
      <c r="U103" s="98">
        <v>2.1842158893107693E-3</v>
      </c>
      <c r="V103" s="98">
        <v>2.4164490101219569E-3</v>
      </c>
      <c r="W103" s="98">
        <v>2.0662818637562307E-3</v>
      </c>
      <c r="DA103" s="63" t="s">
        <v>1596</v>
      </c>
    </row>
    <row r="104" spans="1:105" ht="12" customHeight="1" x14ac:dyDescent="0.25">
      <c r="A104" s="121" t="s">
        <v>55</v>
      </c>
      <c r="B104" s="122">
        <v>6.4156383334594418</v>
      </c>
      <c r="C104" s="122">
        <v>5.9845702771867</v>
      </c>
      <c r="D104" s="122">
        <v>5.6762912793000737</v>
      </c>
      <c r="E104" s="122">
        <v>5.3362636463776036</v>
      </c>
      <c r="F104" s="122">
        <v>5.4465827555795938</v>
      </c>
      <c r="G104" s="122">
        <v>5.5139142781429227</v>
      </c>
      <c r="H104" s="122">
        <v>6.036510808277022</v>
      </c>
      <c r="I104" s="122">
        <v>6.2713303532781355</v>
      </c>
      <c r="J104" s="122">
        <v>6.0198174270021987</v>
      </c>
      <c r="K104" s="122">
        <v>5.5081047138852952</v>
      </c>
      <c r="L104" s="122">
        <v>4.8519536285620237</v>
      </c>
      <c r="M104" s="122">
        <v>4.1092017480627874</v>
      </c>
      <c r="N104" s="122">
        <v>4.1227061821213322</v>
      </c>
      <c r="O104" s="122">
        <v>4.1803004817640739</v>
      </c>
      <c r="P104" s="122">
        <v>4.1193455131863441</v>
      </c>
      <c r="Q104" s="122">
        <v>4.0577777880728263</v>
      </c>
      <c r="R104" s="122">
        <v>4.1187294622711734</v>
      </c>
      <c r="S104" s="122">
        <v>4.3471585457418342</v>
      </c>
      <c r="T104" s="122">
        <v>4.3716523750643308</v>
      </c>
      <c r="U104" s="122">
        <v>4.5529136948026441</v>
      </c>
      <c r="V104" s="122">
        <v>4.3947981439801964</v>
      </c>
      <c r="W104" s="122">
        <v>4.8383919562269906</v>
      </c>
      <c r="DA104" s="130" t="s">
        <v>1597</v>
      </c>
    </row>
    <row r="105" spans="1:105" ht="12" customHeight="1" x14ac:dyDescent="0.25">
      <c r="A105" s="97" t="s">
        <v>141</v>
      </c>
      <c r="B105" s="98">
        <v>0.27531848495821154</v>
      </c>
      <c r="C105" s="98">
        <v>0.20933796278455508</v>
      </c>
      <c r="D105" s="98">
        <v>0.19136023685193848</v>
      </c>
      <c r="E105" s="98">
        <v>0.15379564898041015</v>
      </c>
      <c r="F105" s="98">
        <v>0.16516867429798451</v>
      </c>
      <c r="G105" s="98">
        <v>0.24181751589926395</v>
      </c>
      <c r="H105" s="98">
        <v>0.24676339590948221</v>
      </c>
      <c r="I105" s="98">
        <v>0.26017459908234358</v>
      </c>
      <c r="J105" s="98">
        <v>0.25949895275476792</v>
      </c>
      <c r="K105" s="98">
        <v>0.14564114687502108</v>
      </c>
      <c r="L105" s="98">
        <v>0.12322299360225619</v>
      </c>
      <c r="M105" s="98">
        <v>0.11440363310386692</v>
      </c>
      <c r="N105" s="98">
        <v>9.8720189492867066E-2</v>
      </c>
      <c r="O105" s="98">
        <v>7.3994897666687043E-2</v>
      </c>
      <c r="P105" s="98">
        <v>6.9624404480116683E-2</v>
      </c>
      <c r="Q105" s="98">
        <v>6.7583766390878028E-2</v>
      </c>
      <c r="R105" s="98">
        <v>5.5607695763393257E-2</v>
      </c>
      <c r="S105" s="98">
        <v>5.9130205474441679E-2</v>
      </c>
      <c r="T105" s="98">
        <v>5.346759586754412E-2</v>
      </c>
      <c r="U105" s="98">
        <v>5.202232335270289E-2</v>
      </c>
      <c r="V105" s="98">
        <v>4.4357006223627253E-2</v>
      </c>
      <c r="W105" s="98">
        <v>5.1117592478597491E-2</v>
      </c>
      <c r="DA105" s="63" t="s">
        <v>1598</v>
      </c>
    </row>
    <row r="106" spans="1:105" ht="12" customHeight="1" x14ac:dyDescent="0.25">
      <c r="A106" s="97" t="s">
        <v>140</v>
      </c>
      <c r="B106" s="98">
        <v>6.405695962627743E-4</v>
      </c>
      <c r="C106" s="98">
        <v>5.7173166119975751E-4</v>
      </c>
      <c r="D106" s="98">
        <v>4.147361706226277E-4</v>
      </c>
      <c r="E106" s="98">
        <v>3.8384681665202668E-4</v>
      </c>
      <c r="F106" s="98">
        <v>1.9275843801950802E-4</v>
      </c>
      <c r="G106" s="98">
        <v>8.7537233986577205E-4</v>
      </c>
      <c r="H106" s="98">
        <v>5.9525389814650683E-4</v>
      </c>
      <c r="I106" s="98">
        <v>6.4342361197615861E-4</v>
      </c>
      <c r="J106" s="98">
        <v>7.168708351105303E-4</v>
      </c>
      <c r="K106" s="98">
        <v>5.7939984062655792E-4</v>
      </c>
      <c r="L106" s="98">
        <v>6.2710048862136614E-4</v>
      </c>
      <c r="M106" s="98">
        <v>6.9282148392627138E-4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1599</v>
      </c>
    </row>
    <row r="107" spans="1:105" ht="12" customHeight="1" x14ac:dyDescent="0.25">
      <c r="A107" s="100" t="s">
        <v>50</v>
      </c>
      <c r="B107" s="101">
        <v>3.1942667871939328E-4</v>
      </c>
      <c r="C107" s="101">
        <v>2.8410802903539408E-4</v>
      </c>
      <c r="D107" s="101">
        <v>2.0630616221659426E-4</v>
      </c>
      <c r="E107" s="101">
        <v>1.8950301020107541E-4</v>
      </c>
      <c r="F107" s="101">
        <v>9.4961539446266019E-5</v>
      </c>
      <c r="G107" s="101">
        <v>4.2576630974819156E-4</v>
      </c>
      <c r="H107" s="101">
        <v>2.4605000327598988E-4</v>
      </c>
      <c r="I107" s="101">
        <v>2.7868121725520745E-4</v>
      </c>
      <c r="J107" s="101">
        <v>3.3385367393854262E-4</v>
      </c>
      <c r="K107" s="101">
        <v>2.7331593236177074E-4</v>
      </c>
      <c r="L107" s="101">
        <v>2.6558659484604785E-4</v>
      </c>
      <c r="M107" s="101">
        <v>3.1744725135766678E-4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1600</v>
      </c>
    </row>
    <row r="108" spans="1:105" ht="12" customHeight="1" x14ac:dyDescent="0.25">
      <c r="A108" s="103" t="s">
        <v>52</v>
      </c>
      <c r="B108" s="104">
        <v>3.2114291754338096E-4</v>
      </c>
      <c r="C108" s="104">
        <v>2.8762363216436348E-4</v>
      </c>
      <c r="D108" s="104">
        <v>2.0843000840603345E-4</v>
      </c>
      <c r="E108" s="104">
        <v>1.9434380645095124E-4</v>
      </c>
      <c r="F108" s="104">
        <v>9.7796898573242002E-5</v>
      </c>
      <c r="G108" s="104">
        <v>4.4960603011758049E-4</v>
      </c>
      <c r="H108" s="104">
        <v>3.4920389487051696E-4</v>
      </c>
      <c r="I108" s="104">
        <v>3.6474239472095117E-4</v>
      </c>
      <c r="J108" s="104">
        <v>3.8301716117198763E-4</v>
      </c>
      <c r="K108" s="104">
        <v>3.0608390826478713E-4</v>
      </c>
      <c r="L108" s="104">
        <v>3.6151389377531829E-4</v>
      </c>
      <c r="M108" s="104">
        <v>3.7537423256860461E-4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1601</v>
      </c>
    </row>
    <row r="109" spans="1:105" ht="12" customHeight="1" x14ac:dyDescent="0.25">
      <c r="A109" s="106" t="s">
        <v>122</v>
      </c>
      <c r="B109" s="101">
        <v>4.8617349973728992</v>
      </c>
      <c r="C109" s="101">
        <v>4.5663676362466639</v>
      </c>
      <c r="D109" s="101">
        <v>4.3375136739773259</v>
      </c>
      <c r="E109" s="101">
        <v>4.0405212773951735</v>
      </c>
      <c r="F109" s="101">
        <v>3.929138824069994</v>
      </c>
      <c r="G109" s="101">
        <v>3.5433855568890977</v>
      </c>
      <c r="H109" s="101">
        <v>3.6666667927421828</v>
      </c>
      <c r="I109" s="101">
        <v>3.7764880864855637</v>
      </c>
      <c r="J109" s="101">
        <v>3.5620981361784523</v>
      </c>
      <c r="K109" s="101">
        <v>3.2483927451506287</v>
      </c>
      <c r="L109" s="101">
        <v>2.8475820523824149</v>
      </c>
      <c r="M109" s="101">
        <v>2.3806211235619448</v>
      </c>
      <c r="N109" s="101">
        <v>2.3816100381332777</v>
      </c>
      <c r="O109" s="101">
        <v>2.4132067498062209</v>
      </c>
      <c r="P109" s="101">
        <v>2.375979116457799</v>
      </c>
      <c r="Q109" s="101">
        <v>2.3354102321681403</v>
      </c>
      <c r="R109" s="101">
        <v>2.375368272861905</v>
      </c>
      <c r="S109" s="101">
        <v>2.4245771048978515</v>
      </c>
      <c r="T109" s="101">
        <v>2.4588152213345915</v>
      </c>
      <c r="U109" s="101">
        <v>2.5468964512225232</v>
      </c>
      <c r="V109" s="101">
        <v>2.4601896828741352</v>
      </c>
      <c r="W109" s="101">
        <v>2.7177867518998648</v>
      </c>
      <c r="DA109" s="131" t="s">
        <v>1602</v>
      </c>
    </row>
    <row r="110" spans="1:105" ht="12" customHeight="1" x14ac:dyDescent="0.25">
      <c r="A110" s="107" t="s">
        <v>121</v>
      </c>
      <c r="B110" s="104">
        <v>1.2779442815320685</v>
      </c>
      <c r="C110" s="104">
        <v>1.2082929464942818</v>
      </c>
      <c r="D110" s="104">
        <v>1.147002632300187</v>
      </c>
      <c r="E110" s="104">
        <v>1.1415628731853678</v>
      </c>
      <c r="F110" s="104">
        <v>1.352082498773596</v>
      </c>
      <c r="G110" s="104">
        <v>1.7278358330146952</v>
      </c>
      <c r="H110" s="104">
        <v>2.12248536572721</v>
      </c>
      <c r="I110" s="104">
        <v>2.2340242440982516</v>
      </c>
      <c r="J110" s="104">
        <v>2.1975034672338682</v>
      </c>
      <c r="K110" s="104">
        <v>2.1134914220190186</v>
      </c>
      <c r="L110" s="104">
        <v>1.8805214820887306</v>
      </c>
      <c r="M110" s="104">
        <v>1.61348416991305</v>
      </c>
      <c r="N110" s="104">
        <v>1.6423759544951873</v>
      </c>
      <c r="O110" s="104">
        <v>1.6930988342911659</v>
      </c>
      <c r="P110" s="104">
        <v>1.6737419922484282</v>
      </c>
      <c r="Q110" s="104">
        <v>1.6547837895138078</v>
      </c>
      <c r="R110" s="104">
        <v>1.6877534936458751</v>
      </c>
      <c r="S110" s="104">
        <v>1.8634512353695407</v>
      </c>
      <c r="T110" s="104">
        <v>1.8593695578621956</v>
      </c>
      <c r="U110" s="104">
        <v>1.9539949202274181</v>
      </c>
      <c r="V110" s="104">
        <v>1.8902514548824341</v>
      </c>
      <c r="W110" s="104">
        <v>2.0694876118485288</v>
      </c>
      <c r="DA110" s="132" t="s">
        <v>1603</v>
      </c>
    </row>
    <row r="111" spans="1:105" ht="12" customHeight="1" x14ac:dyDescent="0.25">
      <c r="A111" s="108" t="s">
        <v>53</v>
      </c>
      <c r="B111" s="98">
        <v>0.60052655713903746</v>
      </c>
      <c r="C111" s="98">
        <v>0.56503189366755113</v>
      </c>
      <c r="D111" s="98">
        <v>0.53672209998985509</v>
      </c>
      <c r="E111" s="98">
        <v>0.5283728441912694</v>
      </c>
      <c r="F111" s="98">
        <v>0.62126773656688072</v>
      </c>
      <c r="G111" s="98">
        <v>0.79028132816934638</v>
      </c>
      <c r="H111" s="98">
        <v>0.823556151028216</v>
      </c>
      <c r="I111" s="98">
        <v>0.90721706637127397</v>
      </c>
      <c r="J111" s="98">
        <v>0.95993911642473384</v>
      </c>
      <c r="K111" s="98">
        <v>0.94279088766514829</v>
      </c>
      <c r="L111" s="98">
        <v>0.75114866419225024</v>
      </c>
      <c r="M111" s="98">
        <v>0.69428643119527067</v>
      </c>
      <c r="N111" s="98">
        <v>0.69408305614931698</v>
      </c>
      <c r="O111" s="98">
        <v>0.62014800380437052</v>
      </c>
      <c r="P111" s="98">
        <v>0.61638833517923697</v>
      </c>
      <c r="Q111" s="98">
        <v>0.48906246719542851</v>
      </c>
      <c r="R111" s="98">
        <v>0.45173565697556212</v>
      </c>
      <c r="S111" s="98">
        <v>0.57811554017121403</v>
      </c>
      <c r="T111" s="98">
        <v>0.65224607481452557</v>
      </c>
      <c r="U111" s="98">
        <v>0.70047621172338592</v>
      </c>
      <c r="V111" s="98">
        <v>0.68941682024270756</v>
      </c>
      <c r="W111" s="98">
        <v>0.78286199697270054</v>
      </c>
      <c r="DA111" s="63" t="s">
        <v>1604</v>
      </c>
    </row>
    <row r="112" spans="1:105" ht="12" customHeight="1" x14ac:dyDescent="0.25">
      <c r="A112" s="108" t="s">
        <v>52</v>
      </c>
      <c r="B112" s="98">
        <v>0.67741772439303116</v>
      </c>
      <c r="C112" s="98">
        <v>0.64326105282673074</v>
      </c>
      <c r="D112" s="98">
        <v>0.61028053231033186</v>
      </c>
      <c r="E112" s="98">
        <v>0.61319002899409836</v>
      </c>
      <c r="F112" s="98">
        <v>0.73081476220671526</v>
      </c>
      <c r="G112" s="98">
        <v>0.93755450484534875</v>
      </c>
      <c r="H112" s="98">
        <v>1.2989292146989941</v>
      </c>
      <c r="I112" s="98">
        <v>1.3268071777269779</v>
      </c>
      <c r="J112" s="98">
        <v>1.2375643508091345</v>
      </c>
      <c r="K112" s="98">
        <v>1.1707005343538701</v>
      </c>
      <c r="L112" s="98">
        <v>1.1293728178964804</v>
      </c>
      <c r="M112" s="98">
        <v>0.91919773871777932</v>
      </c>
      <c r="N112" s="98">
        <v>0.94829289834587016</v>
      </c>
      <c r="O112" s="98">
        <v>1.0729508304867954</v>
      </c>
      <c r="P112" s="98">
        <v>1.0573536570691913</v>
      </c>
      <c r="Q112" s="98">
        <v>1.1657213223183793</v>
      </c>
      <c r="R112" s="98">
        <v>1.236017836670313</v>
      </c>
      <c r="S112" s="98">
        <v>1.2853356951983268</v>
      </c>
      <c r="T112" s="98">
        <v>1.20712348304767</v>
      </c>
      <c r="U112" s="98">
        <v>1.253518708504032</v>
      </c>
      <c r="V112" s="98">
        <v>1.2008346346397265</v>
      </c>
      <c r="W112" s="98">
        <v>1.2866256148758284</v>
      </c>
      <c r="DA112" s="63" t="s">
        <v>1605</v>
      </c>
    </row>
    <row r="113" spans="1:105" ht="12" customHeight="1" x14ac:dyDescent="0.25">
      <c r="A113" s="121" t="s">
        <v>54</v>
      </c>
      <c r="B113" s="122">
        <v>0.90748907433747983</v>
      </c>
      <c r="C113" s="122">
        <v>0.94436558263959813</v>
      </c>
      <c r="D113" s="122">
        <v>0.90127285495212917</v>
      </c>
      <c r="E113" s="122">
        <v>0.84108394541331621</v>
      </c>
      <c r="F113" s="122">
        <v>0.91711870284215347</v>
      </c>
      <c r="G113" s="122">
        <v>0.81599567754170022</v>
      </c>
      <c r="H113" s="122">
        <v>1.0186022501162104</v>
      </c>
      <c r="I113" s="122">
        <v>0.91353888965745822</v>
      </c>
      <c r="J113" s="122">
        <v>0.94424349170848532</v>
      </c>
      <c r="K113" s="122">
        <v>1.0090428967375269</v>
      </c>
      <c r="L113" s="122">
        <v>0.88050594645236924</v>
      </c>
      <c r="M113" s="122">
        <v>0.74657476022529923</v>
      </c>
      <c r="N113" s="122">
        <v>0.74655302601316564</v>
      </c>
      <c r="O113" s="122">
        <v>0.73871707263290076</v>
      </c>
      <c r="P113" s="122">
        <v>0.76898627788612883</v>
      </c>
      <c r="Q113" s="122">
        <v>0.73672716112328418</v>
      </c>
      <c r="R113" s="122">
        <v>0.77065772823747236</v>
      </c>
      <c r="S113" s="122">
        <v>0.83534795807297346</v>
      </c>
      <c r="T113" s="122">
        <v>0.85964442746475378</v>
      </c>
      <c r="U113" s="122">
        <v>0.88666180178259624</v>
      </c>
      <c r="V113" s="122">
        <v>0.849449411066452</v>
      </c>
      <c r="W113" s="122">
        <v>0.92443209663651404</v>
      </c>
      <c r="DA113" s="130" t="s">
        <v>1606</v>
      </c>
    </row>
    <row r="114" spans="1:105" ht="12" customHeight="1" x14ac:dyDescent="0.25">
      <c r="A114" s="97" t="s">
        <v>50</v>
      </c>
      <c r="B114" s="98">
        <v>7.3675653203375277E-3</v>
      </c>
      <c r="C114" s="98">
        <v>7.5981552625531169E-3</v>
      </c>
      <c r="D114" s="98">
        <v>7.0131774938768446E-3</v>
      </c>
      <c r="E114" s="98">
        <v>6.0287464173252123E-3</v>
      </c>
      <c r="F114" s="98">
        <v>6.6407638968521811E-3</v>
      </c>
      <c r="G114" s="98">
        <v>6.0376088758468411E-3</v>
      </c>
      <c r="H114" s="98">
        <v>7.0376700567467186E-3</v>
      </c>
      <c r="I114" s="98">
        <v>5.9306215790427544E-3</v>
      </c>
      <c r="J114" s="98">
        <v>5.8567759968377528E-3</v>
      </c>
      <c r="K114" s="98">
        <v>6.6314053095961412E-3</v>
      </c>
      <c r="L114" s="98">
        <v>5.8404586250296051E-3</v>
      </c>
      <c r="M114" s="98">
        <v>4.2089321017235535E-3</v>
      </c>
      <c r="N114" s="98">
        <v>2.2256109720851158E-3</v>
      </c>
      <c r="O114" s="98">
        <v>1.5005525066198336E-3</v>
      </c>
      <c r="P114" s="98">
        <v>1.5149593336675272E-3</v>
      </c>
      <c r="Q114" s="98">
        <v>1.854169997556327E-3</v>
      </c>
      <c r="R114" s="98">
        <v>2.1459961395071023E-3</v>
      </c>
      <c r="S114" s="98">
        <v>2.3066403925737656E-3</v>
      </c>
      <c r="T114" s="98">
        <v>2.2010221367456347E-3</v>
      </c>
      <c r="U114" s="98">
        <v>1.9649461616448836E-3</v>
      </c>
      <c r="V114" s="98">
        <v>1.7895168980311808E-3</v>
      </c>
      <c r="W114" s="98">
        <v>2.1818825601409336E-3</v>
      </c>
      <c r="DA114" s="63" t="s">
        <v>1607</v>
      </c>
    </row>
    <row r="115" spans="1:105" ht="12" customHeight="1" x14ac:dyDescent="0.25">
      <c r="A115" s="109" t="s">
        <v>120</v>
      </c>
      <c r="B115" s="33">
        <v>0.90012150901714227</v>
      </c>
      <c r="C115" s="33">
        <v>0.93676742737704499</v>
      </c>
      <c r="D115" s="33">
        <v>0.8942596774582523</v>
      </c>
      <c r="E115" s="33">
        <v>0.83505519899599101</v>
      </c>
      <c r="F115" s="33">
        <v>0.91047793894530127</v>
      </c>
      <c r="G115" s="33">
        <v>0.8099580686658534</v>
      </c>
      <c r="H115" s="33">
        <v>1.0115645800594637</v>
      </c>
      <c r="I115" s="33">
        <v>0.90760826807841544</v>
      </c>
      <c r="J115" s="33">
        <v>0.93838671571164756</v>
      </c>
      <c r="K115" s="33">
        <v>1.0024114914279307</v>
      </c>
      <c r="L115" s="33">
        <v>0.87466548782733966</v>
      </c>
      <c r="M115" s="33">
        <v>0.74236582812357566</v>
      </c>
      <c r="N115" s="33">
        <v>0.74432741504108058</v>
      </c>
      <c r="O115" s="33">
        <v>0.73721652012628092</v>
      </c>
      <c r="P115" s="33">
        <v>0.76747131855246131</v>
      </c>
      <c r="Q115" s="33">
        <v>0.7348729911257279</v>
      </c>
      <c r="R115" s="33">
        <v>0.76851173209796531</v>
      </c>
      <c r="S115" s="33">
        <v>0.83304131768039968</v>
      </c>
      <c r="T115" s="33">
        <v>0.85744340532800811</v>
      </c>
      <c r="U115" s="33">
        <v>0.88469685562095135</v>
      </c>
      <c r="V115" s="33">
        <v>0.8476598941684208</v>
      </c>
      <c r="W115" s="33">
        <v>0.92225021407637309</v>
      </c>
      <c r="DA115" s="60" t="s">
        <v>1608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29.768744406544833</v>
      </c>
      <c r="C117" s="117">
        <f t="shared" si="19"/>
        <v>25.812355518088705</v>
      </c>
      <c r="D117" s="117">
        <f t="shared" si="19"/>
        <v>23.458407629059792</v>
      </c>
      <c r="E117" s="117">
        <f t="shared" si="19"/>
        <v>20.862482370709394</v>
      </c>
      <c r="F117" s="117">
        <f t="shared" si="19"/>
        <v>21.283135760553428</v>
      </c>
      <c r="G117" s="117">
        <f t="shared" si="19"/>
        <v>26.460409492585118</v>
      </c>
      <c r="H117" s="117">
        <f t="shared" si="19"/>
        <v>27.053934944588168</v>
      </c>
      <c r="I117" s="117">
        <f t="shared" si="19"/>
        <v>28.441960465865066</v>
      </c>
      <c r="J117" s="117">
        <f t="shared" si="19"/>
        <v>29.346007971553988</v>
      </c>
      <c r="K117" s="117">
        <f t="shared" si="19"/>
        <v>21.668372844156053</v>
      </c>
      <c r="L117" s="117">
        <f t="shared" si="19"/>
        <v>22.527098346470169</v>
      </c>
      <c r="M117" s="117">
        <f t="shared" si="19"/>
        <v>16.309233261221642</v>
      </c>
      <c r="N117" s="117">
        <f t="shared" si="19"/>
        <v>17.552410311870627</v>
      </c>
      <c r="O117" s="117">
        <f t="shared" si="19"/>
        <v>20.59809783716787</v>
      </c>
      <c r="P117" s="117">
        <f t="shared" si="19"/>
        <v>17.758867091742076</v>
      </c>
      <c r="Q117" s="117">
        <f t="shared" si="19"/>
        <v>17.963820552587304</v>
      </c>
      <c r="R117" s="117">
        <f t="shared" ref="R117:V117" si="20">R118+R121+R123+R132</f>
        <v>18.675736361698227</v>
      </c>
      <c r="S117" s="117">
        <f t="shared" si="20"/>
        <v>23.004175799491144</v>
      </c>
      <c r="T117" s="117">
        <f t="shared" si="20"/>
        <v>22.052681933205886</v>
      </c>
      <c r="U117" s="117">
        <f t="shared" si="20"/>
        <v>23.155536998793888</v>
      </c>
      <c r="V117" s="117">
        <f t="shared" si="20"/>
        <v>24.113383855267084</v>
      </c>
      <c r="W117" s="117">
        <f t="shared" ref="W117" si="21">W118+W121+W123+W132</f>
        <v>25.596501036458502</v>
      </c>
      <c r="DA117" s="129" t="s">
        <v>1759</v>
      </c>
    </row>
    <row r="118" spans="1:105" ht="12" customHeight="1" x14ac:dyDescent="0.25">
      <c r="A118" s="121" t="s">
        <v>57</v>
      </c>
      <c r="B118" s="122">
        <f t="shared" ref="B118:Q118" si="22">SUM(B119:B120)</f>
        <v>24.554127044953006</v>
      </c>
      <c r="C118" s="122">
        <f t="shared" si="22"/>
        <v>20.858064624562015</v>
      </c>
      <c r="D118" s="122">
        <f t="shared" si="22"/>
        <v>18.740665224190487</v>
      </c>
      <c r="E118" s="122">
        <f t="shared" si="22"/>
        <v>16.397032242801298</v>
      </c>
      <c r="F118" s="122">
        <f t="shared" si="22"/>
        <v>16.61989186179861</v>
      </c>
      <c r="G118" s="122">
        <f t="shared" si="22"/>
        <v>21.73518897409182</v>
      </c>
      <c r="H118" s="122">
        <f t="shared" si="22"/>
        <v>21.664165643814023</v>
      </c>
      <c r="I118" s="122">
        <f t="shared" si="22"/>
        <v>22.943348328674322</v>
      </c>
      <c r="J118" s="122">
        <f t="shared" si="22"/>
        <v>24.024210862938268</v>
      </c>
      <c r="K118" s="122">
        <f t="shared" si="22"/>
        <v>16.665920912640537</v>
      </c>
      <c r="L118" s="122">
        <f t="shared" si="22"/>
        <v>18.093320734595714</v>
      </c>
      <c r="M118" s="122">
        <f t="shared" si="22"/>
        <v>12.559919419507462</v>
      </c>
      <c r="N118" s="122">
        <f t="shared" si="22"/>
        <v>13.764255680164137</v>
      </c>
      <c r="O118" s="122">
        <f t="shared" si="22"/>
        <v>16.707017298130019</v>
      </c>
      <c r="P118" s="122">
        <f t="shared" si="22"/>
        <v>13.874127551683006</v>
      </c>
      <c r="Q118" s="122">
        <f t="shared" si="22"/>
        <v>14.099690772761004</v>
      </c>
      <c r="R118" s="122">
        <f t="shared" ref="R118:V118" si="23">SUM(R119:R120)</f>
        <v>14.707974032827032</v>
      </c>
      <c r="S118" s="122">
        <f t="shared" si="23"/>
        <v>18.777373779746117</v>
      </c>
      <c r="T118" s="122">
        <f t="shared" si="23"/>
        <v>17.773972846391676</v>
      </c>
      <c r="U118" s="122">
        <f t="shared" si="23"/>
        <v>18.663138426194031</v>
      </c>
      <c r="V118" s="122">
        <f t="shared" si="23"/>
        <v>19.733058853835331</v>
      </c>
      <c r="W118" s="122">
        <f t="shared" ref="W118" si="24">SUM(W119:W120)</f>
        <v>20.7477472469986</v>
      </c>
      <c r="DA118" s="130" t="s">
        <v>1760</v>
      </c>
    </row>
    <row r="119" spans="1:105" ht="12" customHeight="1" x14ac:dyDescent="0.25">
      <c r="A119" s="97" t="s">
        <v>74</v>
      </c>
      <c r="B119" s="98">
        <v>23.871597100383458</v>
      </c>
      <c r="C119" s="98">
        <v>20.292653719463051</v>
      </c>
      <c r="D119" s="98">
        <v>18.2482722422099</v>
      </c>
      <c r="E119" s="98">
        <v>15.976357184452182</v>
      </c>
      <c r="F119" s="98">
        <v>16.206641510157269</v>
      </c>
      <c r="G119" s="98">
        <v>21.257257938182939</v>
      </c>
      <c r="H119" s="98">
        <v>21.185033598832515</v>
      </c>
      <c r="I119" s="98">
        <v>22.453285447900285</v>
      </c>
      <c r="J119" s="98">
        <v>23.517368732355855</v>
      </c>
      <c r="K119" s="98">
        <v>16.317459191802524</v>
      </c>
      <c r="L119" s="98">
        <v>17.717900927116734</v>
      </c>
      <c r="M119" s="98">
        <v>12.301873810898531</v>
      </c>
      <c r="N119" s="98">
        <v>13.484055719247918</v>
      </c>
      <c r="O119" s="98">
        <v>16.370077692809872</v>
      </c>
      <c r="P119" s="98">
        <v>13.596591079522618</v>
      </c>
      <c r="Q119" s="98">
        <v>13.819814601602218</v>
      </c>
      <c r="R119" s="98">
        <v>14.417676717738246</v>
      </c>
      <c r="S119" s="98">
        <v>18.408532992240083</v>
      </c>
      <c r="T119" s="98">
        <v>17.426198564433012</v>
      </c>
      <c r="U119" s="98">
        <v>18.299031487921265</v>
      </c>
      <c r="V119" s="98">
        <v>19.348861365753578</v>
      </c>
      <c r="W119" s="98">
        <v>20.344185411431887</v>
      </c>
      <c r="DA119" s="63" t="s">
        <v>1761</v>
      </c>
    </row>
    <row r="120" spans="1:105" ht="12" customHeight="1" x14ac:dyDescent="0.25">
      <c r="A120" s="97" t="s">
        <v>53</v>
      </c>
      <c r="B120" s="98">
        <v>0.68252994456954952</v>
      </c>
      <c r="C120" s="98">
        <v>0.56541090509896419</v>
      </c>
      <c r="D120" s="98">
        <v>0.49239298198058473</v>
      </c>
      <c r="E120" s="98">
        <v>0.42067505834911595</v>
      </c>
      <c r="F120" s="98">
        <v>0.41325035164134066</v>
      </c>
      <c r="G120" s="98">
        <v>0.4779310359088797</v>
      </c>
      <c r="H120" s="98">
        <v>0.47913204498150774</v>
      </c>
      <c r="I120" s="98">
        <v>0.49006288077403853</v>
      </c>
      <c r="J120" s="98">
        <v>0.50684213058241168</v>
      </c>
      <c r="K120" s="98">
        <v>0.34846172083801263</v>
      </c>
      <c r="L120" s="98">
        <v>0.37541980747898007</v>
      </c>
      <c r="M120" s="98">
        <v>0.25804560860893061</v>
      </c>
      <c r="N120" s="98">
        <v>0.2801999609162184</v>
      </c>
      <c r="O120" s="98">
        <v>0.33693960532014822</v>
      </c>
      <c r="P120" s="98">
        <v>0.27753647216038851</v>
      </c>
      <c r="Q120" s="98">
        <v>0.27987617115878644</v>
      </c>
      <c r="R120" s="98">
        <v>0.29029731508878615</v>
      </c>
      <c r="S120" s="98">
        <v>0.36884078750603327</v>
      </c>
      <c r="T120" s="98">
        <v>0.34777428195866206</v>
      </c>
      <c r="U120" s="98">
        <v>0.36410693827276724</v>
      </c>
      <c r="V120" s="98">
        <v>0.3841974880817533</v>
      </c>
      <c r="W120" s="98">
        <v>0.40356183556671343</v>
      </c>
      <c r="DA120" s="63" t="s">
        <v>1762</v>
      </c>
    </row>
    <row r="121" spans="1:105" ht="12" customHeight="1" x14ac:dyDescent="0.25">
      <c r="A121" s="121" t="s">
        <v>92</v>
      </c>
      <c r="B121" s="122">
        <f t="shared" ref="B121:W121" si="25">B122</f>
        <v>1.9293579897075317E-3</v>
      </c>
      <c r="C121" s="122">
        <f t="shared" si="25"/>
        <v>2.285465946692673E-3</v>
      </c>
      <c r="D121" s="122">
        <f t="shared" si="25"/>
        <v>2.4740563781639078E-3</v>
      </c>
      <c r="E121" s="122">
        <f t="shared" si="25"/>
        <v>3.6520696746339667E-3</v>
      </c>
      <c r="F121" s="122">
        <f t="shared" si="25"/>
        <v>2.3632424000474485E-3</v>
      </c>
      <c r="G121" s="122">
        <f t="shared" si="25"/>
        <v>3.205529286648533E-3</v>
      </c>
      <c r="H121" s="122">
        <f t="shared" si="25"/>
        <v>5.735310168829273E-3</v>
      </c>
      <c r="I121" s="122">
        <f t="shared" si="25"/>
        <v>7.6299267630329654E-3</v>
      </c>
      <c r="J121" s="122">
        <f t="shared" si="25"/>
        <v>7.8188509783008401E-3</v>
      </c>
      <c r="K121" s="122">
        <f t="shared" si="25"/>
        <v>8.4502301187957349E-3</v>
      </c>
      <c r="L121" s="122">
        <f t="shared" si="25"/>
        <v>9.1367913369393601E-3</v>
      </c>
      <c r="M121" s="122">
        <f t="shared" si="25"/>
        <v>7.6565104289935855E-3</v>
      </c>
      <c r="N121" s="122">
        <f t="shared" si="25"/>
        <v>7.6189936284744167E-3</v>
      </c>
      <c r="O121" s="122">
        <f t="shared" si="25"/>
        <v>7.9112347258511306E-3</v>
      </c>
      <c r="P121" s="122">
        <f t="shared" si="25"/>
        <v>4.2689025477850506E-3</v>
      </c>
      <c r="Q121" s="122">
        <f t="shared" si="25"/>
        <v>6.0960224509069225E-3</v>
      </c>
      <c r="R121" s="122">
        <f t="shared" si="25"/>
        <v>3.3102756867723886E-3</v>
      </c>
      <c r="S121" s="122">
        <f t="shared" si="25"/>
        <v>5.0382523235383454E-3</v>
      </c>
      <c r="T121" s="122">
        <f t="shared" si="25"/>
        <v>6.1642473478518102E-3</v>
      </c>
      <c r="U121" s="122">
        <f t="shared" si="25"/>
        <v>8.5587920146407113E-3</v>
      </c>
      <c r="V121" s="122">
        <f t="shared" si="25"/>
        <v>9.6902189410561553E-3</v>
      </c>
      <c r="W121" s="122">
        <f t="shared" si="25"/>
        <v>8.4180551519222047E-3</v>
      </c>
      <c r="DA121" s="130" t="s">
        <v>1763</v>
      </c>
    </row>
    <row r="122" spans="1:105" ht="12" customHeight="1" x14ac:dyDescent="0.25">
      <c r="A122" s="97" t="s">
        <v>53</v>
      </c>
      <c r="B122" s="98">
        <v>1.9293579897075317E-3</v>
      </c>
      <c r="C122" s="98">
        <v>2.285465946692673E-3</v>
      </c>
      <c r="D122" s="98">
        <v>2.4740563781639078E-3</v>
      </c>
      <c r="E122" s="98">
        <v>3.6520696746339667E-3</v>
      </c>
      <c r="F122" s="98">
        <v>2.3632424000474485E-3</v>
      </c>
      <c r="G122" s="98">
        <v>3.205529286648533E-3</v>
      </c>
      <c r="H122" s="98">
        <v>5.735310168829273E-3</v>
      </c>
      <c r="I122" s="98">
        <v>7.6299267630329654E-3</v>
      </c>
      <c r="J122" s="98">
        <v>7.8188509783008401E-3</v>
      </c>
      <c r="K122" s="98">
        <v>8.4502301187957349E-3</v>
      </c>
      <c r="L122" s="98">
        <v>9.1367913369393601E-3</v>
      </c>
      <c r="M122" s="98">
        <v>7.6565104289935855E-3</v>
      </c>
      <c r="N122" s="98">
        <v>7.6189936284744167E-3</v>
      </c>
      <c r="O122" s="98">
        <v>7.9112347258511306E-3</v>
      </c>
      <c r="P122" s="98">
        <v>4.2689025477850506E-3</v>
      </c>
      <c r="Q122" s="98">
        <v>6.0960224509069225E-3</v>
      </c>
      <c r="R122" s="98">
        <v>3.3102756867723886E-3</v>
      </c>
      <c r="S122" s="98">
        <v>5.0382523235383454E-3</v>
      </c>
      <c r="T122" s="98">
        <v>6.1642473478518102E-3</v>
      </c>
      <c r="U122" s="98">
        <v>8.5587920146407113E-3</v>
      </c>
      <c r="V122" s="98">
        <v>9.6902189410561553E-3</v>
      </c>
      <c r="W122" s="98">
        <v>8.4180551519222047E-3</v>
      </c>
      <c r="DA122" s="63" t="s">
        <v>1764</v>
      </c>
    </row>
    <row r="123" spans="1:105" ht="12" customHeight="1" x14ac:dyDescent="0.25">
      <c r="A123" s="121" t="s">
        <v>55</v>
      </c>
      <c r="B123" s="122">
        <v>4.5312967056629248</v>
      </c>
      <c r="C123" s="122">
        <v>4.2420281644653421</v>
      </c>
      <c r="D123" s="122">
        <v>4.0362642375506557</v>
      </c>
      <c r="E123" s="122">
        <v>3.8259703848420106</v>
      </c>
      <c r="F123" s="122">
        <v>3.9638521287137731</v>
      </c>
      <c r="G123" s="122">
        <v>4.0980014359466477</v>
      </c>
      <c r="H123" s="122">
        <v>4.6005517272209371</v>
      </c>
      <c r="I123" s="122">
        <v>4.7864575124709905</v>
      </c>
      <c r="J123" s="122">
        <v>4.5852472947096432</v>
      </c>
      <c r="K123" s="122">
        <v>4.214945989499796</v>
      </c>
      <c r="L123" s="122">
        <v>3.7443226269404324</v>
      </c>
      <c r="M123" s="122">
        <v>3.1636752222424169</v>
      </c>
      <c r="N123" s="122">
        <v>3.198981759274492</v>
      </c>
      <c r="O123" s="122">
        <v>3.303194182045369</v>
      </c>
      <c r="P123" s="122">
        <v>3.2738655837559376</v>
      </c>
      <c r="Q123" s="122">
        <v>3.2745548481464866</v>
      </c>
      <c r="R123" s="122">
        <v>3.3513933183436704</v>
      </c>
      <c r="S123" s="122">
        <v>3.5516164534446579</v>
      </c>
      <c r="T123" s="122">
        <v>3.5754493756404071</v>
      </c>
      <c r="U123" s="122">
        <v>3.7544989389276875</v>
      </c>
      <c r="V123" s="122">
        <v>3.6592996701977469</v>
      </c>
      <c r="W123" s="122">
        <v>4.0540819189686035</v>
      </c>
      <c r="DA123" s="130" t="s">
        <v>1765</v>
      </c>
    </row>
    <row r="124" spans="1:105" ht="12" customHeight="1" x14ac:dyDescent="0.25">
      <c r="A124" s="97" t="s">
        <v>141</v>
      </c>
      <c r="B124" s="98">
        <v>0.16589954312591279</v>
      </c>
      <c r="C124" s="98">
        <v>0.12617663336465959</v>
      </c>
      <c r="D124" s="98">
        <v>0.11547049436421336</v>
      </c>
      <c r="E124" s="98">
        <v>9.3183876107013661E-2</v>
      </c>
      <c r="F124" s="98">
        <v>0.10133019708615608</v>
      </c>
      <c r="G124" s="98">
        <v>0.15049842223784582</v>
      </c>
      <c r="H124" s="98">
        <v>0.15508828976494296</v>
      </c>
      <c r="I124" s="98">
        <v>0.16413935917137162</v>
      </c>
      <c r="J124" s="98">
        <v>0.16376279983805603</v>
      </c>
      <c r="K124" s="98">
        <v>9.1943263875628789E-2</v>
      </c>
      <c r="L124" s="98">
        <v>7.7836297777169355E-2</v>
      </c>
      <c r="M124" s="98">
        <v>7.2358644060730823E-2</v>
      </c>
      <c r="N124" s="98">
        <v>6.33844072852464E-2</v>
      </c>
      <c r="O124" s="98">
        <v>4.9368965276210285E-2</v>
      </c>
      <c r="P124" s="98">
        <v>4.7560448379382982E-2</v>
      </c>
      <c r="Q124" s="98">
        <v>4.6776434485572678E-2</v>
      </c>
      <c r="R124" s="98">
        <v>3.86489751393456E-2</v>
      </c>
      <c r="S124" s="98">
        <v>4.1850709865153386E-2</v>
      </c>
      <c r="T124" s="98">
        <v>3.8598760885692543E-2</v>
      </c>
      <c r="U124" s="98">
        <v>3.8665436969641996E-2</v>
      </c>
      <c r="V124" s="98">
        <v>3.4398336449432028E-2</v>
      </c>
      <c r="W124" s="98">
        <v>4.1030602577466393E-2</v>
      </c>
      <c r="DA124" s="63" t="s">
        <v>1766</v>
      </c>
    </row>
    <row r="125" spans="1:105" ht="12" customHeight="1" x14ac:dyDescent="0.25">
      <c r="A125" s="97" t="s">
        <v>140</v>
      </c>
      <c r="B125" s="98">
        <v>5.1362087655081349E-4</v>
      </c>
      <c r="C125" s="98">
        <v>4.5881951907522406E-4</v>
      </c>
      <c r="D125" s="98">
        <v>3.32744574719982E-4</v>
      </c>
      <c r="E125" s="98">
        <v>3.0853324352458401E-4</v>
      </c>
      <c r="F125" s="98">
        <v>1.5501817817987671E-4</v>
      </c>
      <c r="G125" s="98">
        <v>7.1503422605214025E-4</v>
      </c>
      <c r="H125" s="98">
        <v>5.0439088481211937E-4</v>
      </c>
      <c r="I125" s="98">
        <v>5.4051032271641318E-4</v>
      </c>
      <c r="J125" s="98">
        <v>5.9358308699867233E-4</v>
      </c>
      <c r="K125" s="98">
        <v>4.7846788014683405E-4</v>
      </c>
      <c r="L125" s="98">
        <v>5.2902287030139159E-4</v>
      </c>
      <c r="M125" s="98">
        <v>5.7559241077433034E-4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1767</v>
      </c>
    </row>
    <row r="126" spans="1:105" ht="12" customHeight="1" x14ac:dyDescent="0.25">
      <c r="A126" s="100" t="s">
        <v>50</v>
      </c>
      <c r="B126" s="101">
        <v>1.9247795900743256E-4</v>
      </c>
      <c r="C126" s="101">
        <v>1.7119588691086055E-4</v>
      </c>
      <c r="D126" s="101">
        <v>1.2431456631394855E-4</v>
      </c>
      <c r="E126" s="101">
        <v>1.1418943707363275E-4</v>
      </c>
      <c r="F126" s="101">
        <v>5.722127960663472E-5</v>
      </c>
      <c r="G126" s="101">
        <v>2.6542819593455976E-4</v>
      </c>
      <c r="H126" s="101">
        <v>1.5518698994160235E-4</v>
      </c>
      <c r="I126" s="101">
        <v>1.7576792799546201E-4</v>
      </c>
      <c r="J126" s="101">
        <v>2.105659258266847E-4</v>
      </c>
      <c r="K126" s="101">
        <v>1.7238397188204692E-4</v>
      </c>
      <c r="L126" s="101">
        <v>1.6750897652607332E-4</v>
      </c>
      <c r="M126" s="101">
        <v>2.0021817820572578E-4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1768</v>
      </c>
    </row>
    <row r="127" spans="1:105" ht="12" customHeight="1" x14ac:dyDescent="0.25">
      <c r="A127" s="103" t="s">
        <v>52</v>
      </c>
      <c r="B127" s="104">
        <v>3.2114291754338096E-4</v>
      </c>
      <c r="C127" s="104">
        <v>2.8762363216436348E-4</v>
      </c>
      <c r="D127" s="104">
        <v>2.0843000840603345E-4</v>
      </c>
      <c r="E127" s="104">
        <v>1.9434380645095124E-4</v>
      </c>
      <c r="F127" s="104">
        <v>9.7796898573242002E-5</v>
      </c>
      <c r="G127" s="104">
        <v>4.4960603011758049E-4</v>
      </c>
      <c r="H127" s="104">
        <v>3.4920389487051696E-4</v>
      </c>
      <c r="I127" s="104">
        <v>3.6474239472095117E-4</v>
      </c>
      <c r="J127" s="104">
        <v>3.8301716117198763E-4</v>
      </c>
      <c r="K127" s="104">
        <v>3.0608390826478713E-4</v>
      </c>
      <c r="L127" s="104">
        <v>3.6151389377531829E-4</v>
      </c>
      <c r="M127" s="104">
        <v>3.7537423256860461E-4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1769</v>
      </c>
    </row>
    <row r="128" spans="1:105" ht="12" customHeight="1" x14ac:dyDescent="0.25">
      <c r="A128" s="106" t="s">
        <v>122</v>
      </c>
      <c r="B128" s="101">
        <v>3.2820620976336929</v>
      </c>
      <c r="C128" s="101">
        <v>3.0897388404371036</v>
      </c>
      <c r="D128" s="101">
        <v>2.9456574193036156</v>
      </c>
      <c r="E128" s="101">
        <v>2.7579974332913917</v>
      </c>
      <c r="F128" s="101">
        <v>2.7022423716235746</v>
      </c>
      <c r="G128" s="101">
        <v>2.4576879077105249</v>
      </c>
      <c r="H128" s="101">
        <v>2.5677394387110066</v>
      </c>
      <c r="I128" s="101">
        <v>2.6565431100917523</v>
      </c>
      <c r="J128" s="101">
        <v>2.5074260742161538</v>
      </c>
      <c r="K128" s="101">
        <v>2.2877530455775403</v>
      </c>
      <c r="L128" s="101">
        <v>2.0071757766720544</v>
      </c>
      <c r="M128" s="101">
        <v>1.681305325764161</v>
      </c>
      <c r="N128" s="101">
        <v>1.6935074938550239</v>
      </c>
      <c r="O128" s="101">
        <v>1.7343886401153377</v>
      </c>
      <c r="P128" s="101">
        <v>1.7220342546581735</v>
      </c>
      <c r="Q128" s="101">
        <v>1.7053375495502121</v>
      </c>
      <c r="R128" s="101">
        <v>1.7450825605533935</v>
      </c>
      <c r="S128" s="101">
        <v>1.7955385606064975</v>
      </c>
      <c r="T128" s="101">
        <v>1.8413242224457247</v>
      </c>
      <c r="U128" s="101">
        <v>1.9311548511029899</v>
      </c>
      <c r="V128" s="101">
        <v>1.8934762591027858</v>
      </c>
      <c r="W128" s="101">
        <v>2.1168760012077952</v>
      </c>
      <c r="DA128" s="131" t="s">
        <v>1770</v>
      </c>
    </row>
    <row r="129" spans="1:105" ht="12" customHeight="1" x14ac:dyDescent="0.25">
      <c r="A129" s="107" t="s">
        <v>121</v>
      </c>
      <c r="B129" s="104">
        <v>1.0828214440267681</v>
      </c>
      <c r="C129" s="104">
        <v>1.0256538711445042</v>
      </c>
      <c r="D129" s="104">
        <v>0.97480357930810646</v>
      </c>
      <c r="E129" s="104">
        <v>0.97448054220008062</v>
      </c>
      <c r="F129" s="104">
        <v>1.1601245418258628</v>
      </c>
      <c r="G129" s="104">
        <v>1.4891000717722251</v>
      </c>
      <c r="H129" s="104">
        <v>1.8772196078601753</v>
      </c>
      <c r="I129" s="104">
        <v>1.9652345328851504</v>
      </c>
      <c r="J129" s="104">
        <v>1.9134648375684349</v>
      </c>
      <c r="K129" s="104">
        <v>1.8347712121664803</v>
      </c>
      <c r="L129" s="104">
        <v>1.6587815296209072</v>
      </c>
      <c r="M129" s="104">
        <v>1.4094356600067508</v>
      </c>
      <c r="N129" s="104">
        <v>1.4420898581342219</v>
      </c>
      <c r="O129" s="104">
        <v>1.5194365766538209</v>
      </c>
      <c r="P129" s="104">
        <v>1.5042708807183809</v>
      </c>
      <c r="Q129" s="104">
        <v>1.5224408641107015</v>
      </c>
      <c r="R129" s="104">
        <v>1.5676617826509311</v>
      </c>
      <c r="S129" s="104">
        <v>1.7142271829730067</v>
      </c>
      <c r="T129" s="104">
        <v>1.6955263923089898</v>
      </c>
      <c r="U129" s="104">
        <v>1.7846786508550554</v>
      </c>
      <c r="V129" s="104">
        <v>1.7314250746455291</v>
      </c>
      <c r="W129" s="104">
        <v>1.896175315183342</v>
      </c>
      <c r="DA129" s="132" t="s">
        <v>1771</v>
      </c>
    </row>
    <row r="130" spans="1:105" ht="12" customHeight="1" x14ac:dyDescent="0.25">
      <c r="A130" s="108" t="s">
        <v>53</v>
      </c>
      <c r="B130" s="98">
        <v>0.40540371963373684</v>
      </c>
      <c r="C130" s="98">
        <v>0.38239281831777355</v>
      </c>
      <c r="D130" s="98">
        <v>0.3645230469977746</v>
      </c>
      <c r="E130" s="98">
        <v>0.36129051320598227</v>
      </c>
      <c r="F130" s="98">
        <v>0.42930977961914746</v>
      </c>
      <c r="G130" s="98">
        <v>0.55154556692687629</v>
      </c>
      <c r="H130" s="98">
        <v>0.57829039316118103</v>
      </c>
      <c r="I130" s="98">
        <v>0.63842735515817262</v>
      </c>
      <c r="J130" s="98">
        <v>0.67590048675930037</v>
      </c>
      <c r="K130" s="98">
        <v>0.66407067781261009</v>
      </c>
      <c r="L130" s="98">
        <v>0.52940871172442683</v>
      </c>
      <c r="M130" s="98">
        <v>0.49023792128897153</v>
      </c>
      <c r="N130" s="98">
        <v>0.4937969597883517</v>
      </c>
      <c r="O130" s="98">
        <v>0.44648574616702547</v>
      </c>
      <c r="P130" s="98">
        <v>0.44691722364918962</v>
      </c>
      <c r="Q130" s="98">
        <v>0.35671954179232213</v>
      </c>
      <c r="R130" s="98">
        <v>0.33164394598061825</v>
      </c>
      <c r="S130" s="98">
        <v>0.42889148777467995</v>
      </c>
      <c r="T130" s="98">
        <v>0.48840290926131985</v>
      </c>
      <c r="U130" s="98">
        <v>0.53115994235102337</v>
      </c>
      <c r="V130" s="98">
        <v>0.53059044000580247</v>
      </c>
      <c r="W130" s="98">
        <v>0.60954970030751376</v>
      </c>
      <c r="DA130" s="63" t="s">
        <v>1772</v>
      </c>
    </row>
    <row r="131" spans="1:105" ht="12" customHeight="1" x14ac:dyDescent="0.25">
      <c r="A131" s="108" t="s">
        <v>52</v>
      </c>
      <c r="B131" s="98">
        <v>0.67741772439303116</v>
      </c>
      <c r="C131" s="98">
        <v>0.64326105282673074</v>
      </c>
      <c r="D131" s="98">
        <v>0.61028053231033186</v>
      </c>
      <c r="E131" s="98">
        <v>0.61319002899409836</v>
      </c>
      <c r="F131" s="98">
        <v>0.73081476220671526</v>
      </c>
      <c r="G131" s="98">
        <v>0.93755450484534875</v>
      </c>
      <c r="H131" s="98">
        <v>1.2989292146989941</v>
      </c>
      <c r="I131" s="98">
        <v>1.3268071777269779</v>
      </c>
      <c r="J131" s="98">
        <v>1.2375643508091345</v>
      </c>
      <c r="K131" s="98">
        <v>1.1707005343538701</v>
      </c>
      <c r="L131" s="98">
        <v>1.1293728178964804</v>
      </c>
      <c r="M131" s="98">
        <v>0.91919773871777932</v>
      </c>
      <c r="N131" s="98">
        <v>0.94829289834587016</v>
      </c>
      <c r="O131" s="98">
        <v>1.0729508304867954</v>
      </c>
      <c r="P131" s="98">
        <v>1.0573536570691913</v>
      </c>
      <c r="Q131" s="98">
        <v>1.1657213223183793</v>
      </c>
      <c r="R131" s="98">
        <v>1.236017836670313</v>
      </c>
      <c r="S131" s="98">
        <v>1.2853356951983268</v>
      </c>
      <c r="T131" s="98">
        <v>1.20712348304767</v>
      </c>
      <c r="U131" s="98">
        <v>1.253518708504032</v>
      </c>
      <c r="V131" s="98">
        <v>1.2008346346397265</v>
      </c>
      <c r="W131" s="98">
        <v>1.2866256148758284</v>
      </c>
      <c r="DA131" s="63" t="s">
        <v>1773</v>
      </c>
    </row>
    <row r="132" spans="1:105" ht="12" customHeight="1" x14ac:dyDescent="0.25">
      <c r="A132" s="121" t="s">
        <v>54</v>
      </c>
      <c r="B132" s="122">
        <v>0.68139129793919639</v>
      </c>
      <c r="C132" s="122">
        <v>0.70997726311465581</v>
      </c>
      <c r="D132" s="122">
        <v>0.67900411094048152</v>
      </c>
      <c r="E132" s="122">
        <v>0.63582767339145418</v>
      </c>
      <c r="F132" s="122">
        <v>0.69702852764099699</v>
      </c>
      <c r="G132" s="122">
        <v>0.62401355326000363</v>
      </c>
      <c r="H132" s="122">
        <v>0.78348226338437521</v>
      </c>
      <c r="I132" s="122">
        <v>0.70452469795672124</v>
      </c>
      <c r="J132" s="122">
        <v>0.72873096292777828</v>
      </c>
      <c r="K132" s="122">
        <v>0.77905571189692169</v>
      </c>
      <c r="L132" s="122">
        <v>0.68031819359708046</v>
      </c>
      <c r="M132" s="122">
        <v>0.57798210904276814</v>
      </c>
      <c r="N132" s="122">
        <v>0.5815538788035215</v>
      </c>
      <c r="O132" s="122">
        <v>0.57997512226663084</v>
      </c>
      <c r="P132" s="122">
        <v>0.60660505375534601</v>
      </c>
      <c r="Q132" s="122">
        <v>0.58347890922890433</v>
      </c>
      <c r="R132" s="122">
        <v>0.61305873484075246</v>
      </c>
      <c r="S132" s="122">
        <v>0.67014731397683114</v>
      </c>
      <c r="T132" s="122">
        <v>0.697095463825954</v>
      </c>
      <c r="U132" s="122">
        <v>0.72934084165752744</v>
      </c>
      <c r="V132" s="122">
        <v>0.71133511229294888</v>
      </c>
      <c r="W132" s="122">
        <v>0.78625381533937966</v>
      </c>
      <c r="DA132" s="130" t="s">
        <v>1774</v>
      </c>
    </row>
    <row r="133" spans="1:105" ht="12" customHeight="1" x14ac:dyDescent="0.25">
      <c r="A133" s="97" t="s">
        <v>50</v>
      </c>
      <c r="B133" s="98">
        <v>4.4716551404694188E-3</v>
      </c>
      <c r="C133" s="98">
        <v>4.614193255634275E-3</v>
      </c>
      <c r="D133" s="98">
        <v>4.2621386260754939E-3</v>
      </c>
      <c r="E133" s="98">
        <v>3.66883850130189E-3</v>
      </c>
      <c r="F133" s="98">
        <v>4.0522194343632443E-3</v>
      </c>
      <c r="G133" s="98">
        <v>3.6956693560335875E-3</v>
      </c>
      <c r="H133" s="98">
        <v>4.3190893072378887E-3</v>
      </c>
      <c r="I133" s="98">
        <v>3.6437444901072837E-3</v>
      </c>
      <c r="J133" s="98">
        <v>3.5986910257680698E-3</v>
      </c>
      <c r="K133" s="98">
        <v>4.0750148312380871E-3</v>
      </c>
      <c r="L133" s="98">
        <v>3.5893695562210109E-3</v>
      </c>
      <c r="M133" s="98">
        <v>2.5869549428179399E-3</v>
      </c>
      <c r="N133" s="98">
        <v>1.3683402559764135E-3</v>
      </c>
      <c r="O133" s="98">
        <v>9.2341868095215964E-4</v>
      </c>
      <c r="P133" s="98">
        <v>9.3281363674706773E-4</v>
      </c>
      <c r="Q133" s="98">
        <v>1.1418964580586575E-3</v>
      </c>
      <c r="R133" s="98">
        <v>1.3218658204019436E-3</v>
      </c>
      <c r="S133" s="98">
        <v>1.4213121257631448E-3</v>
      </c>
      <c r="T133" s="98">
        <v>1.3566285862292285E-3</v>
      </c>
      <c r="U133" s="98">
        <v>1.2118693392954786E-3</v>
      </c>
      <c r="V133" s="98">
        <v>1.105656373712449E-3</v>
      </c>
      <c r="W133" s="98">
        <v>1.3516537365447247E-3</v>
      </c>
      <c r="DA133" s="63" t="s">
        <v>1775</v>
      </c>
    </row>
    <row r="134" spans="1:105" ht="12" customHeight="1" x14ac:dyDescent="0.25">
      <c r="A134" s="109" t="s">
        <v>120</v>
      </c>
      <c r="B134" s="33">
        <v>0.67691964279872696</v>
      </c>
      <c r="C134" s="33">
        <v>0.70536306985902153</v>
      </c>
      <c r="D134" s="33">
        <v>0.67474197231440602</v>
      </c>
      <c r="E134" s="33">
        <v>0.63215883489015234</v>
      </c>
      <c r="F134" s="33">
        <v>0.6929763082066337</v>
      </c>
      <c r="G134" s="33">
        <v>0.62031788390397002</v>
      </c>
      <c r="H134" s="33">
        <v>0.77916317407713731</v>
      </c>
      <c r="I134" s="33">
        <v>0.70088095346661394</v>
      </c>
      <c r="J134" s="33">
        <v>0.72513227190201024</v>
      </c>
      <c r="K134" s="33">
        <v>0.77498069706568362</v>
      </c>
      <c r="L134" s="33">
        <v>0.67672882404085943</v>
      </c>
      <c r="M134" s="33">
        <v>0.57539515409995023</v>
      </c>
      <c r="N134" s="33">
        <v>0.58018553854754507</v>
      </c>
      <c r="O134" s="33">
        <v>0.5790517035856787</v>
      </c>
      <c r="P134" s="33">
        <v>0.60567224011859899</v>
      </c>
      <c r="Q134" s="33">
        <v>0.58233701277084571</v>
      </c>
      <c r="R134" s="33">
        <v>0.61173686902035052</v>
      </c>
      <c r="S134" s="33">
        <v>0.66872600185106801</v>
      </c>
      <c r="T134" s="33">
        <v>0.6957388352397248</v>
      </c>
      <c r="U134" s="33">
        <v>0.72812897231823193</v>
      </c>
      <c r="V134" s="33">
        <v>0.71022945591923647</v>
      </c>
      <c r="W134" s="33">
        <v>0.78490216160283488</v>
      </c>
      <c r="DA134" s="60" t="s">
        <v>1776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0.52986651410543184</v>
      </c>
      <c r="C136" s="119">
        <f t="shared" si="26"/>
        <v>0.53278696068525377</v>
      </c>
      <c r="D136" s="119">
        <f t="shared" si="26"/>
        <v>0.53438786480383116</v>
      </c>
      <c r="E136" s="119">
        <f t="shared" si="26"/>
        <v>0.53773386872314011</v>
      </c>
      <c r="F136" s="119">
        <f t="shared" si="26"/>
        <v>0.54848884231521366</v>
      </c>
      <c r="G136" s="119">
        <f t="shared" si="26"/>
        <v>0.55531834536306346</v>
      </c>
      <c r="H136" s="119">
        <f t="shared" si="26"/>
        <v>0.57223964116681181</v>
      </c>
      <c r="I136" s="119">
        <f t="shared" si="26"/>
        <v>0.58008775091448572</v>
      </c>
      <c r="J136" s="119">
        <f t="shared" si="26"/>
        <v>0.5837441424983123</v>
      </c>
      <c r="K136" s="119">
        <f t="shared" si="26"/>
        <v>0.59727302159217144</v>
      </c>
      <c r="L136" s="119">
        <f t="shared" si="26"/>
        <v>0.59669087990529657</v>
      </c>
      <c r="M136" s="119">
        <f t="shared" si="26"/>
        <v>0.60854720814842655</v>
      </c>
      <c r="N136" s="119">
        <f t="shared" si="26"/>
        <v>0.6224751224935432</v>
      </c>
      <c r="O136" s="119">
        <f t="shared" si="26"/>
        <v>0.63913405419347102</v>
      </c>
      <c r="P136" s="119">
        <f t="shared" si="26"/>
        <v>0.64499754167648327</v>
      </c>
      <c r="Q136" s="119">
        <f t="shared" si="26"/>
        <v>0.64864266463699849</v>
      </c>
      <c r="R136" s="119">
        <f t="shared" ref="R136:V136" si="27">IF(R117=0,"",R117/R98)</f>
        <v>0.65700321093592384</v>
      </c>
      <c r="S136" s="119">
        <f t="shared" si="27"/>
        <v>0.6693642614209635</v>
      </c>
      <c r="T136" s="119">
        <f t="shared" si="27"/>
        <v>0.68644274617931766</v>
      </c>
      <c r="U136" s="119">
        <f t="shared" si="27"/>
        <v>0.70325565266937773</v>
      </c>
      <c r="V136" s="119">
        <f t="shared" si="27"/>
        <v>0.72034228609940953</v>
      </c>
      <c r="W136" s="119">
        <f t="shared" ref="W136" si="28">IF(W117=0,"",W117/W98)</f>
        <v>0.73868578021476761</v>
      </c>
      <c r="DA136" s="129" t="s">
        <v>1927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0.50256715102672689</v>
      </c>
      <c r="C137" s="124">
        <f t="shared" si="29"/>
        <v>0.50238993781490704</v>
      </c>
      <c r="D137" s="124">
        <f t="shared" si="29"/>
        <v>0.5021758519448013</v>
      </c>
      <c r="E137" s="124">
        <f t="shared" si="29"/>
        <v>0.50269993748089681</v>
      </c>
      <c r="F137" s="124">
        <f t="shared" si="29"/>
        <v>0.51235155086476258</v>
      </c>
      <c r="G137" s="124">
        <f t="shared" si="29"/>
        <v>0.52604850902481293</v>
      </c>
      <c r="H137" s="124">
        <f t="shared" si="29"/>
        <v>0.53864202115952042</v>
      </c>
      <c r="I137" s="124">
        <f t="shared" si="29"/>
        <v>0.54832297957582554</v>
      </c>
      <c r="J137" s="124">
        <f t="shared" si="29"/>
        <v>0.55476571830539056</v>
      </c>
      <c r="K137" s="124">
        <f t="shared" si="29"/>
        <v>0.5600355677031813</v>
      </c>
      <c r="L137" s="124">
        <f t="shared" si="29"/>
        <v>0.56510377884550211</v>
      </c>
      <c r="M137" s="124">
        <f t="shared" si="29"/>
        <v>0.57241938267887138</v>
      </c>
      <c r="N137" s="124">
        <f t="shared" si="29"/>
        <v>0.59008543509982381</v>
      </c>
      <c r="O137" s="124">
        <f t="shared" si="29"/>
        <v>0.6118335989899979</v>
      </c>
      <c r="P137" s="124">
        <f t="shared" si="29"/>
        <v>0.61271867732913032</v>
      </c>
      <c r="Q137" s="124">
        <f t="shared" si="29"/>
        <v>0.61575641107432588</v>
      </c>
      <c r="R137" s="124">
        <f t="shared" ref="R137:V137" si="30">IF(R118=0,"",R118/R99)</f>
        <v>0.62493205827810072</v>
      </c>
      <c r="S137" s="124">
        <f t="shared" si="30"/>
        <v>0.64342788024577446</v>
      </c>
      <c r="T137" s="124">
        <f t="shared" si="30"/>
        <v>0.66091141223203653</v>
      </c>
      <c r="U137" s="124">
        <f t="shared" si="30"/>
        <v>0.67904376178447201</v>
      </c>
      <c r="V137" s="124">
        <f t="shared" si="30"/>
        <v>0.69905398733304791</v>
      </c>
      <c r="W137" s="124">
        <f t="shared" ref="W137" si="31">IF(W118=0,"",W118/W99)</f>
        <v>0.71825024977147855</v>
      </c>
      <c r="DA137" s="130" t="s">
        <v>1928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0.49551964313935287</v>
      </c>
      <c r="C138" s="111">
        <f t="shared" si="32"/>
        <v>0.49551964313935293</v>
      </c>
      <c r="D138" s="111">
        <f t="shared" si="32"/>
        <v>0.49551964313935293</v>
      </c>
      <c r="E138" s="111">
        <f t="shared" si="32"/>
        <v>0.49620243569268763</v>
      </c>
      <c r="F138" s="111">
        <f t="shared" si="32"/>
        <v>0.50605897893836083</v>
      </c>
      <c r="G138" s="111">
        <f t="shared" si="32"/>
        <v>0.52050206869528193</v>
      </c>
      <c r="H138" s="111">
        <f t="shared" si="32"/>
        <v>0.53307969771042174</v>
      </c>
      <c r="I138" s="111">
        <f t="shared" si="32"/>
        <v>0.54297024220521672</v>
      </c>
      <c r="J138" s="111">
        <f t="shared" si="32"/>
        <v>0.54949299795442275</v>
      </c>
      <c r="K138" s="111">
        <f t="shared" si="32"/>
        <v>0.55482272819838985</v>
      </c>
      <c r="L138" s="111">
        <f t="shared" si="32"/>
        <v>0.55994395225639071</v>
      </c>
      <c r="M138" s="111">
        <f t="shared" si="32"/>
        <v>0.56733100041713613</v>
      </c>
      <c r="N138" s="111">
        <f t="shared" si="32"/>
        <v>0.58510150324534116</v>
      </c>
      <c r="O138" s="111">
        <f t="shared" si="32"/>
        <v>0.60698410327050423</v>
      </c>
      <c r="P138" s="111">
        <f t="shared" si="32"/>
        <v>0.60791296263299222</v>
      </c>
      <c r="Q138" s="111">
        <f t="shared" si="32"/>
        <v>0.61100182358173627</v>
      </c>
      <c r="R138" s="111">
        <f t="shared" ref="R138:V138" si="33">IF(R119=0,"",R119/R100)</f>
        <v>0.6202479918242999</v>
      </c>
      <c r="S138" s="111">
        <f t="shared" si="33"/>
        <v>0.63886356884601803</v>
      </c>
      <c r="T138" s="111">
        <f t="shared" si="33"/>
        <v>0.65646896602305738</v>
      </c>
      <c r="U138" s="111">
        <f t="shared" si="33"/>
        <v>0.67473472961840686</v>
      </c>
      <c r="V138" s="111">
        <f t="shared" si="33"/>
        <v>0.69490147495934251</v>
      </c>
      <c r="W138" s="111">
        <f t="shared" ref="W138" si="34">IF(W119=0,"",W119/W100)</f>
        <v>0.71425826754277932</v>
      </c>
      <c r="DA138" s="63" t="s">
        <v>1929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1930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1.8212459755619608</v>
      </c>
      <c r="C140" s="124">
        <f t="shared" si="38"/>
        <v>1.9317293068524952</v>
      </c>
      <c r="D140" s="124">
        <f t="shared" si="38"/>
        <v>2.021215884984914</v>
      </c>
      <c r="E140" s="124">
        <f t="shared" si="38"/>
        <v>2.0743388077700851</v>
      </c>
      <c r="F140" s="124">
        <f t="shared" si="38"/>
        <v>2.2089072265959828</v>
      </c>
      <c r="G140" s="124">
        <f t="shared" si="38"/>
        <v>2.4089966040259005</v>
      </c>
      <c r="H140" s="124">
        <f t="shared" si="38"/>
        <v>2.6074607358703363</v>
      </c>
      <c r="I140" s="124">
        <f t="shared" si="38"/>
        <v>2.7125126363745098</v>
      </c>
      <c r="J140" s="124">
        <f t="shared" si="38"/>
        <v>2.762125747189716</v>
      </c>
      <c r="K140" s="124">
        <f t="shared" si="38"/>
        <v>2.8072149492034333</v>
      </c>
      <c r="L140" s="124">
        <f t="shared" si="38"/>
        <v>2.8320076135437233</v>
      </c>
      <c r="M140" s="124">
        <f t="shared" si="38"/>
        <v>2.8504681192304342</v>
      </c>
      <c r="N140" s="124">
        <f t="shared" si="38"/>
        <v>2.8842912793879303</v>
      </c>
      <c r="O140" s="124">
        <f t="shared" si="38"/>
        <v>2.9923069311655439</v>
      </c>
      <c r="P140" s="124">
        <f t="shared" si="38"/>
        <v>3.1670783745980802</v>
      </c>
      <c r="Q140" s="124">
        <f t="shared" si="38"/>
        <v>3.3666185491366947</v>
      </c>
      <c r="R140" s="124">
        <f t="shared" ref="R140:V140" si="39">IF(R121=0,"",R121/R102)</f>
        <v>3.5392147766652364</v>
      </c>
      <c r="S140" s="124">
        <f t="shared" si="39"/>
        <v>3.7174657733027194</v>
      </c>
      <c r="T140" s="124">
        <f t="shared" si="39"/>
        <v>3.8258515288072599</v>
      </c>
      <c r="U140" s="124">
        <f t="shared" si="39"/>
        <v>3.918473469827858</v>
      </c>
      <c r="V140" s="124">
        <f t="shared" si="39"/>
        <v>4.0101069381005043</v>
      </c>
      <c r="W140" s="124">
        <f t="shared" ref="W140" si="40">IF(W121=0,"",W121/W102)</f>
        <v>4.0740110531770721</v>
      </c>
      <c r="DA140" s="130" t="s">
        <v>1931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1.8212459755619608</v>
      </c>
      <c r="C141" s="111">
        <f t="shared" si="41"/>
        <v>1.9317293068524952</v>
      </c>
      <c r="D141" s="111">
        <f t="shared" si="41"/>
        <v>2.021215884984914</v>
      </c>
      <c r="E141" s="111">
        <f t="shared" si="41"/>
        <v>2.0743388077700851</v>
      </c>
      <c r="F141" s="111">
        <f t="shared" si="41"/>
        <v>2.2089072265959828</v>
      </c>
      <c r="G141" s="111">
        <f t="shared" si="41"/>
        <v>2.4089966040259005</v>
      </c>
      <c r="H141" s="111">
        <f t="shared" si="41"/>
        <v>2.6074607358703363</v>
      </c>
      <c r="I141" s="111">
        <f t="shared" si="41"/>
        <v>2.7125126363745098</v>
      </c>
      <c r="J141" s="111">
        <f t="shared" si="41"/>
        <v>2.762125747189716</v>
      </c>
      <c r="K141" s="111">
        <f t="shared" si="41"/>
        <v>2.8072149492034333</v>
      </c>
      <c r="L141" s="111">
        <f t="shared" si="41"/>
        <v>2.8320076135437233</v>
      </c>
      <c r="M141" s="111">
        <f t="shared" si="41"/>
        <v>2.8504681192304342</v>
      </c>
      <c r="N141" s="111">
        <f t="shared" si="41"/>
        <v>2.8842912793879303</v>
      </c>
      <c r="O141" s="111">
        <f t="shared" si="41"/>
        <v>2.9923069311655439</v>
      </c>
      <c r="P141" s="111">
        <f t="shared" si="41"/>
        <v>3.1670783745980802</v>
      </c>
      <c r="Q141" s="111">
        <f t="shared" si="41"/>
        <v>3.3666185491366947</v>
      </c>
      <c r="R141" s="111">
        <f t="shared" ref="R141:V141" si="42">IF(R122=0,"",R122/R103)</f>
        <v>3.5392147766652364</v>
      </c>
      <c r="S141" s="111">
        <f t="shared" si="42"/>
        <v>3.7174657733027194</v>
      </c>
      <c r="T141" s="111">
        <f t="shared" si="42"/>
        <v>3.8258515288072599</v>
      </c>
      <c r="U141" s="111">
        <f t="shared" si="42"/>
        <v>3.918473469827858</v>
      </c>
      <c r="V141" s="111">
        <f t="shared" si="42"/>
        <v>4.0101069381005043</v>
      </c>
      <c r="W141" s="111">
        <f t="shared" ref="W141" si="43">IF(W122=0,"",W122/W103)</f>
        <v>4.0740110531770721</v>
      </c>
      <c r="DA141" s="63" t="s">
        <v>1932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0.70628929969928</v>
      </c>
      <c r="C142" s="124">
        <f t="shared" si="44"/>
        <v>0.70882752946122751</v>
      </c>
      <c r="D142" s="124">
        <f t="shared" si="44"/>
        <v>0.71107419245200454</v>
      </c>
      <c r="E142" s="124">
        <f t="shared" si="44"/>
        <v>0.71697551664996539</v>
      </c>
      <c r="F142" s="124">
        <f t="shared" si="44"/>
        <v>0.72776864074141157</v>
      </c>
      <c r="G142" s="124">
        <f t="shared" si="44"/>
        <v>0.74321094402774213</v>
      </c>
      <c r="H142" s="124">
        <f t="shared" si="44"/>
        <v>0.76212101217690931</v>
      </c>
      <c r="I142" s="124">
        <f t="shared" si="44"/>
        <v>0.76322841292661681</v>
      </c>
      <c r="J142" s="124">
        <f t="shared" si="44"/>
        <v>0.76169208623209772</v>
      </c>
      <c r="K142" s="124">
        <f t="shared" si="44"/>
        <v>0.76522619093903654</v>
      </c>
      <c r="L142" s="124">
        <f t="shared" si="44"/>
        <v>0.77171442960598524</v>
      </c>
      <c r="M142" s="124">
        <f t="shared" si="44"/>
        <v>0.76990019381109176</v>
      </c>
      <c r="N142" s="124">
        <f t="shared" si="44"/>
        <v>0.77594221318688805</v>
      </c>
      <c r="O142" s="124">
        <f t="shared" si="44"/>
        <v>0.79018103996472311</v>
      </c>
      <c r="P142" s="124">
        <f t="shared" si="44"/>
        <v>0.79475382030374486</v>
      </c>
      <c r="Q142" s="124">
        <f t="shared" si="44"/>
        <v>0.80698229897445461</v>
      </c>
      <c r="R142" s="124">
        <f t="shared" ref="R142:V142" si="45">IF(R123=0,"",R123/R104)</f>
        <v>0.81369591012069675</v>
      </c>
      <c r="S142" s="124">
        <f t="shared" si="45"/>
        <v>0.81699722153533316</v>
      </c>
      <c r="T142" s="124">
        <f t="shared" si="45"/>
        <v>0.81787138337773091</v>
      </c>
      <c r="U142" s="124">
        <f t="shared" si="45"/>
        <v>0.82463652742058713</v>
      </c>
      <c r="V142" s="124">
        <f t="shared" si="45"/>
        <v>0.83264340029134143</v>
      </c>
      <c r="W142" s="124">
        <f t="shared" ref="W142" si="46">IF(W123=0,"",W123/W104)</f>
        <v>0.83789861500389951</v>
      </c>
      <c r="DA142" s="130" t="s">
        <v>1933</v>
      </c>
    </row>
    <row r="143" spans="1:105" ht="12" customHeight="1" x14ac:dyDescent="0.25">
      <c r="A143" s="97" t="s">
        <v>141</v>
      </c>
      <c r="B143" s="111">
        <f t="shared" ref="B143:Q143" si="47">IF(B124=0,"",B124/B105)</f>
        <v>0.60257320953619731</v>
      </c>
      <c r="C143" s="111">
        <f t="shared" si="47"/>
        <v>0.60274128823216433</v>
      </c>
      <c r="D143" s="111">
        <f t="shared" si="47"/>
        <v>0.60341947869533918</v>
      </c>
      <c r="E143" s="111">
        <f t="shared" si="47"/>
        <v>0.60589409859626808</v>
      </c>
      <c r="F143" s="111">
        <f t="shared" si="47"/>
        <v>0.6134952497308539</v>
      </c>
      <c r="G143" s="111">
        <f t="shared" si="47"/>
        <v>0.62236361033722742</v>
      </c>
      <c r="H143" s="111">
        <f t="shared" si="47"/>
        <v>0.62848985034163041</v>
      </c>
      <c r="I143" s="111">
        <f t="shared" si="47"/>
        <v>0.63088156857089106</v>
      </c>
      <c r="J143" s="111">
        <f t="shared" si="47"/>
        <v>0.6310730663827202</v>
      </c>
      <c r="K143" s="111">
        <f t="shared" si="47"/>
        <v>0.63130005392314015</v>
      </c>
      <c r="L143" s="111">
        <f t="shared" si="47"/>
        <v>0.63167023866026406</v>
      </c>
      <c r="M143" s="111">
        <f t="shared" si="47"/>
        <v>0.63248554348826058</v>
      </c>
      <c r="N143" s="111">
        <f t="shared" si="47"/>
        <v>0.64206124006504439</v>
      </c>
      <c r="O143" s="111">
        <f t="shared" si="47"/>
        <v>0.66719418274750175</v>
      </c>
      <c r="P143" s="111">
        <f t="shared" si="47"/>
        <v>0.683100253919806</v>
      </c>
      <c r="Q143" s="111">
        <f t="shared" si="47"/>
        <v>0.69212529847827819</v>
      </c>
      <c r="R143" s="111">
        <f t="shared" ref="R143:V143" si="48">IF(R124=0,"",R124/R105)</f>
        <v>0.69502925105536129</v>
      </c>
      <c r="S143" s="111">
        <f t="shared" si="48"/>
        <v>0.7077721027579188</v>
      </c>
      <c r="T143" s="111">
        <f t="shared" si="48"/>
        <v>0.72190941558909227</v>
      </c>
      <c r="U143" s="111">
        <f t="shared" si="48"/>
        <v>0.74324702315766678</v>
      </c>
      <c r="V143" s="111">
        <f t="shared" si="48"/>
        <v>0.77548823462096883</v>
      </c>
      <c r="W143" s="111">
        <f t="shared" ref="W143" si="49">IF(W124=0,"",W124/W105)</f>
        <v>0.80267087294155259</v>
      </c>
      <c r="DA143" s="63" t="s">
        <v>1934</v>
      </c>
    </row>
    <row r="144" spans="1:105" ht="12" customHeight="1" x14ac:dyDescent="0.25">
      <c r="A144" s="97" t="s">
        <v>140</v>
      </c>
      <c r="B144" s="111">
        <f t="shared" ref="B144:Q144" si="50">IF(B125=0,"",B125/B106)</f>
        <v>0.80181900537801365</v>
      </c>
      <c r="C144" s="111">
        <f t="shared" si="50"/>
        <v>0.80250850217461889</v>
      </c>
      <c r="D144" s="111">
        <f t="shared" si="50"/>
        <v>0.80230420756512544</v>
      </c>
      <c r="E144" s="111">
        <f t="shared" si="50"/>
        <v>0.80379263325839279</v>
      </c>
      <c r="F144" s="111">
        <f t="shared" si="50"/>
        <v>0.80420955768581281</v>
      </c>
      <c r="G144" s="111">
        <f t="shared" si="50"/>
        <v>0.8168343840539698</v>
      </c>
      <c r="H144" s="111">
        <f t="shared" si="50"/>
        <v>0.84735419017445257</v>
      </c>
      <c r="I144" s="111">
        <f t="shared" si="50"/>
        <v>0.84005360178861643</v>
      </c>
      <c r="J144" s="111">
        <f t="shared" si="50"/>
        <v>0.82801957887874056</v>
      </c>
      <c r="K144" s="111">
        <f t="shared" si="50"/>
        <v>0.82579912281201717</v>
      </c>
      <c r="L144" s="111">
        <f t="shared" si="50"/>
        <v>0.84360143214751604</v>
      </c>
      <c r="M144" s="111">
        <f t="shared" si="50"/>
        <v>0.83079469116980165</v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1935</v>
      </c>
    </row>
    <row r="145" spans="1:105" ht="12" customHeight="1" x14ac:dyDescent="0.25">
      <c r="A145" s="100" t="s">
        <v>50</v>
      </c>
      <c r="B145" s="112">
        <f t="shared" ref="B145:Q145" si="53">IF(B126=0,"",B126/B107)</f>
        <v>0.60257320953619731</v>
      </c>
      <c r="C145" s="112">
        <f t="shared" si="53"/>
        <v>0.60257320953619731</v>
      </c>
      <c r="D145" s="112">
        <f t="shared" si="53"/>
        <v>0.60257320953619731</v>
      </c>
      <c r="E145" s="112">
        <f t="shared" si="53"/>
        <v>0.60257320953619731</v>
      </c>
      <c r="F145" s="112">
        <f t="shared" si="53"/>
        <v>0.60257320953619731</v>
      </c>
      <c r="G145" s="112">
        <f t="shared" si="53"/>
        <v>0.6234128672405771</v>
      </c>
      <c r="H145" s="112">
        <f t="shared" si="53"/>
        <v>0.63071322038363031</v>
      </c>
      <c r="I145" s="112">
        <f t="shared" si="53"/>
        <v>0.63071322038363031</v>
      </c>
      <c r="J145" s="112">
        <f t="shared" si="53"/>
        <v>0.63071322038363031</v>
      </c>
      <c r="K145" s="112">
        <f t="shared" si="53"/>
        <v>0.63071322038363042</v>
      </c>
      <c r="L145" s="112">
        <f t="shared" si="53"/>
        <v>0.63071322038363031</v>
      </c>
      <c r="M145" s="112">
        <f t="shared" si="53"/>
        <v>0.63071322038363031</v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1936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1937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0.67508041869974345</v>
      </c>
      <c r="C147" s="112">
        <f t="shared" si="59"/>
        <v>0.6766294539912957</v>
      </c>
      <c r="D147" s="112">
        <f t="shared" si="59"/>
        <v>0.67911196153130882</v>
      </c>
      <c r="E147" s="112">
        <f t="shared" si="59"/>
        <v>0.68258455876005331</v>
      </c>
      <c r="F147" s="112">
        <f t="shared" si="59"/>
        <v>0.68774418329776899</v>
      </c>
      <c r="G147" s="112">
        <f t="shared" si="59"/>
        <v>0.69359878236571093</v>
      </c>
      <c r="H147" s="112">
        <f t="shared" si="59"/>
        <v>0.70029255011488967</v>
      </c>
      <c r="I147" s="112">
        <f t="shared" si="59"/>
        <v>0.70344273548707448</v>
      </c>
      <c r="J147" s="112">
        <f t="shared" si="59"/>
        <v>0.70391830274115108</v>
      </c>
      <c r="K147" s="112">
        <f t="shared" si="59"/>
        <v>0.70427230481684155</v>
      </c>
      <c r="L147" s="112">
        <f t="shared" si="59"/>
        <v>0.70487021611642797</v>
      </c>
      <c r="M147" s="112">
        <f t="shared" si="59"/>
        <v>0.70624649555681918</v>
      </c>
      <c r="N147" s="112">
        <f t="shared" si="59"/>
        <v>0.71107673663586279</v>
      </c>
      <c r="O147" s="112">
        <f t="shared" si="59"/>
        <v>0.71870702344695836</v>
      </c>
      <c r="P147" s="112">
        <f t="shared" si="59"/>
        <v>0.72476826194728861</v>
      </c>
      <c r="Q147" s="112">
        <f t="shared" si="59"/>
        <v>0.73020899114885551</v>
      </c>
      <c r="R147" s="112">
        <f t="shared" ref="R147:V147" si="60">IF(R128=0,"",R128/R109)</f>
        <v>0.73465768676402876</v>
      </c>
      <c r="S147" s="112">
        <f t="shared" si="60"/>
        <v>0.74055741802533614</v>
      </c>
      <c r="T147" s="112">
        <f t="shared" si="60"/>
        <v>0.74886644855171092</v>
      </c>
      <c r="U147" s="112">
        <f t="shared" si="60"/>
        <v>0.75823846319940724</v>
      </c>
      <c r="V147" s="112">
        <f t="shared" si="60"/>
        <v>0.76964645136252985</v>
      </c>
      <c r="W147" s="112">
        <f t="shared" ref="W147" si="61">IF(W128=0,"",W128/W109)</f>
        <v>0.77889701969000924</v>
      </c>
      <c r="DA147" s="131" t="s">
        <v>1938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0.84731506660730416</v>
      </c>
      <c r="C148" s="113">
        <f t="shared" si="62"/>
        <v>0.84884536826960455</v>
      </c>
      <c r="D148" s="113">
        <f t="shared" si="62"/>
        <v>0.84987039424072264</v>
      </c>
      <c r="E148" s="113">
        <f t="shared" si="62"/>
        <v>0.85363720657884767</v>
      </c>
      <c r="F148" s="113">
        <f t="shared" si="62"/>
        <v>0.85802792572062114</v>
      </c>
      <c r="G148" s="113">
        <f t="shared" si="62"/>
        <v>0.86182960401629793</v>
      </c>
      <c r="H148" s="113">
        <f t="shared" si="62"/>
        <v>0.88444407588035301</v>
      </c>
      <c r="I148" s="113">
        <f t="shared" si="62"/>
        <v>0.87968361940423057</v>
      </c>
      <c r="J148" s="113">
        <f t="shared" si="62"/>
        <v>0.87074485483157393</v>
      </c>
      <c r="K148" s="113">
        <f t="shared" si="62"/>
        <v>0.86812333045275536</v>
      </c>
      <c r="L148" s="113">
        <f t="shared" si="62"/>
        <v>0.88208592426100196</v>
      </c>
      <c r="M148" s="113">
        <f t="shared" si="62"/>
        <v>0.87353547452697022</v>
      </c>
      <c r="N148" s="113">
        <f t="shared" si="62"/>
        <v>0.87805100542736159</v>
      </c>
      <c r="O148" s="113">
        <f t="shared" si="62"/>
        <v>0.8974293442768505</v>
      </c>
      <c r="P148" s="113">
        <f t="shared" si="62"/>
        <v>0.89874717112021096</v>
      </c>
      <c r="Q148" s="113">
        <f t="shared" si="62"/>
        <v>0.92002403803944077</v>
      </c>
      <c r="R148" s="113">
        <f t="shared" ref="R148:V148" si="63">IF(R129=0,"",R129/R110)</f>
        <v>0.92884523039231126</v>
      </c>
      <c r="S148" s="113">
        <f t="shared" si="63"/>
        <v>0.91992060239400819</v>
      </c>
      <c r="T148" s="113">
        <f t="shared" si="63"/>
        <v>0.91188240935729636</v>
      </c>
      <c r="U148" s="113">
        <f t="shared" si="63"/>
        <v>0.91334866451308039</v>
      </c>
      <c r="V148" s="113">
        <f t="shared" si="63"/>
        <v>0.9159760571395601</v>
      </c>
      <c r="W148" s="113">
        <f t="shared" ref="W148" si="64">IF(W129=0,"",W129/W110)</f>
        <v>0.91625352301076157</v>
      </c>
      <c r="DA148" s="132" t="s">
        <v>1939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0.67508041869974345</v>
      </c>
      <c r="C149" s="111">
        <f t="shared" si="65"/>
        <v>0.67676324576248204</v>
      </c>
      <c r="D149" s="111">
        <f t="shared" si="65"/>
        <v>0.67916533901746301</v>
      </c>
      <c r="E149" s="111">
        <f t="shared" si="65"/>
        <v>0.68377948862791327</v>
      </c>
      <c r="F149" s="111">
        <f t="shared" si="65"/>
        <v>0.69102217023454171</v>
      </c>
      <c r="G149" s="111">
        <f t="shared" si="65"/>
        <v>0.69791041147904698</v>
      </c>
      <c r="H149" s="111">
        <f t="shared" si="65"/>
        <v>0.70218696374155076</v>
      </c>
      <c r="I149" s="111">
        <f t="shared" si="65"/>
        <v>0.70372061860760837</v>
      </c>
      <c r="J149" s="111">
        <f t="shared" si="65"/>
        <v>0.70410766182408802</v>
      </c>
      <c r="K149" s="111">
        <f t="shared" si="65"/>
        <v>0.70436688188321628</v>
      </c>
      <c r="L149" s="111">
        <f t="shared" si="65"/>
        <v>0.70479884603632748</v>
      </c>
      <c r="M149" s="111">
        <f t="shared" si="65"/>
        <v>0.70610327274434415</v>
      </c>
      <c r="N149" s="111">
        <f t="shared" si="65"/>
        <v>0.71143785374602486</v>
      </c>
      <c r="O149" s="111">
        <f t="shared" si="65"/>
        <v>0.71996643289667372</v>
      </c>
      <c r="P149" s="111">
        <f t="shared" si="65"/>
        <v>0.72505788663121351</v>
      </c>
      <c r="Q149" s="111">
        <f t="shared" si="65"/>
        <v>0.72939463917147751</v>
      </c>
      <c r="R149" s="111">
        <f t="shared" ref="R149:V149" si="66">IF(R130=0,"",R130/R111)</f>
        <v>0.73415489979476967</v>
      </c>
      <c r="S149" s="111">
        <f t="shared" si="66"/>
        <v>0.74187849655046456</v>
      </c>
      <c r="T149" s="111">
        <f t="shared" si="66"/>
        <v>0.74880160743045243</v>
      </c>
      <c r="U149" s="111">
        <f t="shared" si="66"/>
        <v>0.75828405513473085</v>
      </c>
      <c r="V149" s="111">
        <f t="shared" si="66"/>
        <v>0.76962212761070925</v>
      </c>
      <c r="W149" s="111">
        <f t="shared" ref="W149" si="67">IF(W130=0,"",W130/W111)</f>
        <v>0.77861705213003152</v>
      </c>
      <c r="DA149" s="63" t="s">
        <v>1940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1941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0.75085344519067843</v>
      </c>
      <c r="C151" s="124">
        <f t="shared" si="71"/>
        <v>0.75180340766993747</v>
      </c>
      <c r="D151" s="124">
        <f t="shared" si="71"/>
        <v>0.75338351444807095</v>
      </c>
      <c r="E151" s="124">
        <f t="shared" si="71"/>
        <v>0.75596220431838435</v>
      </c>
      <c r="F151" s="124">
        <f t="shared" si="71"/>
        <v>0.76001996849579401</v>
      </c>
      <c r="G151" s="124">
        <f t="shared" si="71"/>
        <v>0.76472654259631712</v>
      </c>
      <c r="H151" s="124">
        <f t="shared" si="71"/>
        <v>0.7691738981481625</v>
      </c>
      <c r="I151" s="124">
        <f t="shared" si="71"/>
        <v>0.77120383809920867</v>
      </c>
      <c r="J151" s="124">
        <f t="shared" si="71"/>
        <v>0.77176170058554994</v>
      </c>
      <c r="K151" s="124">
        <f t="shared" si="71"/>
        <v>0.77207392710041578</v>
      </c>
      <c r="L151" s="124">
        <f t="shared" si="71"/>
        <v>0.77264463271161121</v>
      </c>
      <c r="M151" s="124">
        <f t="shared" si="71"/>
        <v>0.77417847459556</v>
      </c>
      <c r="N151" s="124">
        <f t="shared" si="71"/>
        <v>0.77898536144070984</v>
      </c>
      <c r="O151" s="124">
        <f t="shared" si="71"/>
        <v>0.78511130140733132</v>
      </c>
      <c r="P151" s="124">
        <f t="shared" si="71"/>
        <v>0.78883729293953908</v>
      </c>
      <c r="Q151" s="124">
        <f t="shared" si="71"/>
        <v>0.79198778057710939</v>
      </c>
      <c r="R151" s="124">
        <f t="shared" ref="R151:V151" si="72">IF(R132=0,"",R132/R113)</f>
        <v>0.79550066440369627</v>
      </c>
      <c r="S151" s="124">
        <f t="shared" si="72"/>
        <v>0.80223732817012416</v>
      </c>
      <c r="T151" s="124">
        <f t="shared" si="72"/>
        <v>0.81091139726434802</v>
      </c>
      <c r="U151" s="124">
        <f t="shared" si="72"/>
        <v>0.822569372212966</v>
      </c>
      <c r="V151" s="124">
        <f t="shared" si="72"/>
        <v>0.83740726996313319</v>
      </c>
      <c r="W151" s="124">
        <f t="shared" ref="W151" si="73">IF(W132=0,"",W132/W113)</f>
        <v>0.85052630496075687</v>
      </c>
      <c r="DA151" s="130" t="s">
        <v>1942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0.60693797014948769</v>
      </c>
      <c r="C152" s="111">
        <f t="shared" si="74"/>
        <v>0.60727809529965082</v>
      </c>
      <c r="D152" s="111">
        <f t="shared" si="74"/>
        <v>0.60773288994849151</v>
      </c>
      <c r="E152" s="111">
        <f t="shared" si="74"/>
        <v>0.60855744251549593</v>
      </c>
      <c r="F152" s="111">
        <f t="shared" si="74"/>
        <v>0.61020381048090799</v>
      </c>
      <c r="G152" s="111">
        <f t="shared" si="74"/>
        <v>0.61210810968857754</v>
      </c>
      <c r="H152" s="111">
        <f t="shared" si="74"/>
        <v>0.61371011604861458</v>
      </c>
      <c r="I152" s="111">
        <f t="shared" si="74"/>
        <v>0.61439504131966727</v>
      </c>
      <c r="J152" s="111">
        <f t="shared" si="74"/>
        <v>0.6144491487656536</v>
      </c>
      <c r="K152" s="111">
        <f t="shared" si="74"/>
        <v>0.61450245324942432</v>
      </c>
      <c r="L152" s="111">
        <f t="shared" si="74"/>
        <v>0.61456981149366785</v>
      </c>
      <c r="M152" s="111">
        <f t="shared" si="74"/>
        <v>0.61463451542936143</v>
      </c>
      <c r="N152" s="111">
        <f t="shared" si="74"/>
        <v>0.61481555992440662</v>
      </c>
      <c r="O152" s="111">
        <f t="shared" si="74"/>
        <v>0.61538578415510825</v>
      </c>
      <c r="P152" s="111">
        <f t="shared" si="74"/>
        <v>0.61573509995733189</v>
      </c>
      <c r="Q152" s="111">
        <f t="shared" si="74"/>
        <v>0.61585316317468264</v>
      </c>
      <c r="R152" s="111">
        <f t="shared" ref="R152:V152" si="75">IF(R133=0,"",R133/R114)</f>
        <v>0.61596840556551657</v>
      </c>
      <c r="S152" s="111">
        <f t="shared" si="75"/>
        <v>0.61618279569674694</v>
      </c>
      <c r="T152" s="111">
        <f t="shared" si="75"/>
        <v>0.61636299044002296</v>
      </c>
      <c r="U152" s="111">
        <f t="shared" si="75"/>
        <v>0.61674429709616374</v>
      </c>
      <c r="V152" s="111">
        <f t="shared" si="75"/>
        <v>0.61785187663155772</v>
      </c>
      <c r="W152" s="111">
        <f t="shared" ref="W152" si="76">IF(W133=0,"",W133/W114)</f>
        <v>0.61948968346738964</v>
      </c>
      <c r="DA152" s="63" t="s">
        <v>1943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0.75203140466876173</v>
      </c>
      <c r="C153" s="45">
        <f t="shared" si="77"/>
        <v>0.75297565782580933</v>
      </c>
      <c r="D153" s="45">
        <f t="shared" si="77"/>
        <v>0.75452577067124416</v>
      </c>
      <c r="E153" s="45">
        <f t="shared" si="77"/>
        <v>0.75702640454213521</v>
      </c>
      <c r="F153" s="45">
        <f t="shared" si="77"/>
        <v>0.76111268440988067</v>
      </c>
      <c r="G153" s="45">
        <f t="shared" si="77"/>
        <v>0.76586419458200483</v>
      </c>
      <c r="H153" s="45">
        <f t="shared" si="77"/>
        <v>0.77025549276481697</v>
      </c>
      <c r="I153" s="45">
        <f t="shared" si="77"/>
        <v>0.7722284801905962</v>
      </c>
      <c r="J153" s="45">
        <f t="shared" si="77"/>
        <v>0.77274353926897743</v>
      </c>
      <c r="K153" s="45">
        <f t="shared" si="77"/>
        <v>0.77311633365428312</v>
      </c>
      <c r="L153" s="45">
        <f t="shared" si="77"/>
        <v>0.77370015561245831</v>
      </c>
      <c r="M153" s="45">
        <f t="shared" si="77"/>
        <v>0.77508302820771657</v>
      </c>
      <c r="N153" s="45">
        <f t="shared" si="77"/>
        <v>0.77947624502790047</v>
      </c>
      <c r="O153" s="45">
        <f t="shared" si="77"/>
        <v>0.78545676579044987</v>
      </c>
      <c r="P153" s="45">
        <f t="shared" si="77"/>
        <v>0.78917899011648551</v>
      </c>
      <c r="Q153" s="45">
        <f t="shared" si="77"/>
        <v>0.79243218869533183</v>
      </c>
      <c r="R153" s="45">
        <f t="shared" ref="R153:V153" si="78">IF(R134=0,"",R134/R115)</f>
        <v>0.79600199121276383</v>
      </c>
      <c r="S153" s="45">
        <f t="shared" si="78"/>
        <v>0.80275250177642199</v>
      </c>
      <c r="T153" s="45">
        <f t="shared" si="78"/>
        <v>0.8114107950641658</v>
      </c>
      <c r="U153" s="45">
        <f t="shared" si="78"/>
        <v>0.82302651771851554</v>
      </c>
      <c r="V153" s="45">
        <f t="shared" si="78"/>
        <v>0.8378707790770169</v>
      </c>
      <c r="W153" s="45">
        <f t="shared" ref="W153" si="79">IF(W134=0,"",W134/W115)</f>
        <v>0.85107289716263035</v>
      </c>
      <c r="DA153" s="60" t="s">
        <v>1944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128.01946069941113</v>
      </c>
      <c r="C155" s="117">
        <f t="shared" si="80"/>
        <v>108.76447143108071</v>
      </c>
      <c r="D155" s="117">
        <f t="shared" si="80"/>
        <v>97.815573503782673</v>
      </c>
      <c r="E155" s="117">
        <f t="shared" si="80"/>
        <v>85.483728293959359</v>
      </c>
      <c r="F155" s="117">
        <f t="shared" si="80"/>
        <v>85.060597777760265</v>
      </c>
      <c r="G155" s="117">
        <f t="shared" si="80"/>
        <v>108.54969325177586</v>
      </c>
      <c r="H155" s="117">
        <f t="shared" si="80"/>
        <v>105.66131760603918</v>
      </c>
      <c r="I155" s="117">
        <f t="shared" si="80"/>
        <v>109.95224206011184</v>
      </c>
      <c r="J155" s="117">
        <f t="shared" si="80"/>
        <v>113.76950890776696</v>
      </c>
      <c r="K155" s="117">
        <f t="shared" si="80"/>
        <v>78.101011221121084</v>
      </c>
      <c r="L155" s="117">
        <f t="shared" si="80"/>
        <v>83.936474891256239</v>
      </c>
      <c r="M155" s="117">
        <f t="shared" si="80"/>
        <v>57.599911327153677</v>
      </c>
      <c r="N155" s="117">
        <f t="shared" si="80"/>
        <v>61.150366410630966</v>
      </c>
      <c r="O155" s="117">
        <f t="shared" si="80"/>
        <v>71.449470465345712</v>
      </c>
      <c r="P155" s="117">
        <f t="shared" si="80"/>
        <v>59.276065723990214</v>
      </c>
      <c r="Q155" s="117">
        <f t="shared" si="80"/>
        <v>59.93803802055681</v>
      </c>
      <c r="R155" s="117">
        <f t="shared" ref="R155:V155" si="81">R156+R159+R161+R170</f>
        <v>61.562916280230482</v>
      </c>
      <c r="S155" s="117">
        <f t="shared" si="81"/>
        <v>76.286488949140178</v>
      </c>
      <c r="T155" s="117">
        <f t="shared" si="81"/>
        <v>70.276454728381879</v>
      </c>
      <c r="U155" s="117">
        <f t="shared" si="81"/>
        <v>71.791046886901682</v>
      </c>
      <c r="V155" s="117">
        <f t="shared" si="81"/>
        <v>73.682257599956671</v>
      </c>
      <c r="W155" s="117">
        <f t="shared" ref="W155" si="82">W156+W159+W161+W170</f>
        <v>75.389094918760122</v>
      </c>
      <c r="DA155" s="129" t="s">
        <v>2095</v>
      </c>
    </row>
    <row r="156" spans="1:105" ht="12" customHeight="1" x14ac:dyDescent="0.25">
      <c r="A156" s="121" t="s">
        <v>57</v>
      </c>
      <c r="B156" s="122">
        <f t="shared" ref="B156:Q156" si="83">SUM(B157:B158)</f>
        <v>127.27179679359763</v>
      </c>
      <c r="C156" s="122">
        <f t="shared" si="83"/>
        <v>108.19060365864075</v>
      </c>
      <c r="D156" s="122">
        <f t="shared" si="83"/>
        <v>97.290951538700341</v>
      </c>
      <c r="E156" s="122">
        <f t="shared" si="83"/>
        <v>85.06099224816127</v>
      </c>
      <c r="F156" s="122">
        <f t="shared" si="83"/>
        <v>84.606448563710742</v>
      </c>
      <c r="G156" s="122">
        <f t="shared" si="83"/>
        <v>107.89376721542079</v>
      </c>
      <c r="H156" s="122">
        <f t="shared" si="83"/>
        <v>104.99015794853513</v>
      </c>
      <c r="I156" s="122">
        <f t="shared" si="83"/>
        <v>109.2484902081486</v>
      </c>
      <c r="J156" s="122">
        <f t="shared" si="83"/>
        <v>113.06759135809271</v>
      </c>
      <c r="K156" s="122">
        <f t="shared" si="83"/>
        <v>77.698004746482184</v>
      </c>
      <c r="L156" s="122">
        <f t="shared" si="83"/>
        <v>83.594804279999977</v>
      </c>
      <c r="M156" s="122">
        <f t="shared" si="83"/>
        <v>57.28571360000003</v>
      </c>
      <c r="N156" s="122">
        <f t="shared" si="83"/>
        <v>60.883680647999981</v>
      </c>
      <c r="O156" s="122">
        <f t="shared" si="83"/>
        <v>71.250021239999995</v>
      </c>
      <c r="P156" s="122">
        <f t="shared" si="83"/>
        <v>59.088124715999996</v>
      </c>
      <c r="Q156" s="122">
        <f t="shared" si="83"/>
        <v>59.75459196399995</v>
      </c>
      <c r="R156" s="122">
        <f t="shared" ref="R156:V156" si="84">SUM(R157:R158)</f>
        <v>61.410338488000008</v>
      </c>
      <c r="S156" s="122">
        <f t="shared" si="84"/>
        <v>76.12418074</v>
      </c>
      <c r="T156" s="122">
        <f t="shared" si="84"/>
        <v>70.129385431999992</v>
      </c>
      <c r="U156" s="122">
        <f t="shared" si="84"/>
        <v>71.648419496000002</v>
      </c>
      <c r="V156" s="122">
        <f t="shared" si="84"/>
        <v>73.560344448000038</v>
      </c>
      <c r="W156" s="122">
        <f t="shared" ref="W156" si="85">SUM(W157:W158)</f>
        <v>75.248284591999948</v>
      </c>
      <c r="DA156" s="130" t="s">
        <v>2096</v>
      </c>
    </row>
    <row r="157" spans="1:105" ht="12" customHeight="1" x14ac:dyDescent="0.25">
      <c r="A157" s="97" t="s">
        <v>74</v>
      </c>
      <c r="B157" s="98">
        <v>127.27179679359763</v>
      </c>
      <c r="C157" s="98">
        <v>108.19060365864075</v>
      </c>
      <c r="D157" s="98">
        <v>97.290951538700341</v>
      </c>
      <c r="E157" s="98">
        <v>85.06099224816127</v>
      </c>
      <c r="F157" s="98">
        <v>84.606448563710742</v>
      </c>
      <c r="G157" s="98">
        <v>107.89376721542079</v>
      </c>
      <c r="H157" s="98">
        <v>104.99015794853513</v>
      </c>
      <c r="I157" s="98">
        <v>109.2484902081486</v>
      </c>
      <c r="J157" s="98">
        <v>113.06759135809271</v>
      </c>
      <c r="K157" s="98">
        <v>77.698004746482184</v>
      </c>
      <c r="L157" s="98">
        <v>83.594804279999977</v>
      </c>
      <c r="M157" s="98">
        <v>57.28571360000003</v>
      </c>
      <c r="N157" s="98">
        <v>60.883680647999981</v>
      </c>
      <c r="O157" s="98">
        <v>71.250021239999995</v>
      </c>
      <c r="P157" s="98">
        <v>59.088124715999996</v>
      </c>
      <c r="Q157" s="98">
        <v>59.75459196399995</v>
      </c>
      <c r="R157" s="98">
        <v>61.410338488000008</v>
      </c>
      <c r="S157" s="98">
        <v>76.12418074</v>
      </c>
      <c r="T157" s="98">
        <v>70.129385431999992</v>
      </c>
      <c r="U157" s="98">
        <v>71.648419496000002</v>
      </c>
      <c r="V157" s="98">
        <v>73.560344448000038</v>
      </c>
      <c r="W157" s="98">
        <v>75.248284591999948</v>
      </c>
      <c r="DA157" s="63" t="s">
        <v>2097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2098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2099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2100</v>
      </c>
    </row>
    <row r="161" spans="1:105" ht="12" customHeight="1" x14ac:dyDescent="0.25">
      <c r="A161" s="121" t="s">
        <v>55</v>
      </c>
      <c r="B161" s="122">
        <v>0.72819975012658811</v>
      </c>
      <c r="C161" s="122">
        <v>0.55379442791795697</v>
      </c>
      <c r="D161" s="122">
        <v>0.50609405624604031</v>
      </c>
      <c r="E161" s="122">
        <v>0.40680887667755772</v>
      </c>
      <c r="F161" s="122">
        <v>0.43660517382074199</v>
      </c>
      <c r="G161" s="122">
        <v>0.63997545376414877</v>
      </c>
      <c r="H161" s="122">
        <v>0.65256704248109532</v>
      </c>
      <c r="I161" s="122">
        <v>0.68808391598772534</v>
      </c>
      <c r="J161" s="122">
        <v>0.68644470418605197</v>
      </c>
      <c r="K161" s="122">
        <v>0.38548715858851085</v>
      </c>
      <c r="L161" s="122">
        <v>0.32624087415618275</v>
      </c>
      <c r="M161" s="122">
        <v>0.30307827233492152</v>
      </c>
      <c r="N161" s="122">
        <v>0.26080598599167237</v>
      </c>
      <c r="O161" s="122">
        <v>0.19548495949460867</v>
      </c>
      <c r="P161" s="122">
        <v>0.18393868116340947</v>
      </c>
      <c r="Q161" s="122">
        <v>0.17854757898208204</v>
      </c>
      <c r="R161" s="122">
        <v>0.14690834769259237</v>
      </c>
      <c r="S161" s="122">
        <v>0.15621436324092763</v>
      </c>
      <c r="T161" s="122">
        <v>0.14125448026866549</v>
      </c>
      <c r="U161" s="122">
        <v>0.13743625701366388</v>
      </c>
      <c r="V161" s="122">
        <v>0.11718547951761912</v>
      </c>
      <c r="W161" s="122">
        <v>0.13504607493550635</v>
      </c>
      <c r="DA161" s="130" t="s">
        <v>2101</v>
      </c>
    </row>
    <row r="162" spans="1:105" ht="12" customHeight="1" x14ac:dyDescent="0.25">
      <c r="A162" s="97" t="s">
        <v>141</v>
      </c>
      <c r="B162" s="98">
        <v>0.7273558661113384</v>
      </c>
      <c r="C162" s="98">
        <v>0.55304385121200283</v>
      </c>
      <c r="D162" s="98">
        <v>0.50554902202022023</v>
      </c>
      <c r="E162" s="98">
        <v>0.4063082342083954</v>
      </c>
      <c r="F162" s="98">
        <v>0.43635429770255585</v>
      </c>
      <c r="G162" s="98">
        <v>0.6388506341828013</v>
      </c>
      <c r="H162" s="98">
        <v>0.65191701016210057</v>
      </c>
      <c r="I162" s="98">
        <v>0.68734767621735038</v>
      </c>
      <c r="J162" s="98">
        <v>0.68556270591340096</v>
      </c>
      <c r="K162" s="98">
        <v>0.38476509320762953</v>
      </c>
      <c r="L162" s="98">
        <v>0.32553922868638752</v>
      </c>
      <c r="M162" s="98">
        <v>0.30223961771101943</v>
      </c>
      <c r="N162" s="98">
        <v>0.26080598599167237</v>
      </c>
      <c r="O162" s="98">
        <v>0.19548495949460867</v>
      </c>
      <c r="P162" s="98">
        <v>0.18393868116340947</v>
      </c>
      <c r="Q162" s="98">
        <v>0.17854757898208204</v>
      </c>
      <c r="R162" s="98">
        <v>0.14690834769259237</v>
      </c>
      <c r="S162" s="98">
        <v>0.15621436324092763</v>
      </c>
      <c r="T162" s="98">
        <v>0.14125448026866549</v>
      </c>
      <c r="U162" s="98">
        <v>0.13743625701366388</v>
      </c>
      <c r="V162" s="98">
        <v>0.11718547951761912</v>
      </c>
      <c r="W162" s="98">
        <v>0.13504607493550635</v>
      </c>
      <c r="DA162" s="63" t="s">
        <v>2102</v>
      </c>
    </row>
    <row r="163" spans="1:105" ht="12" customHeight="1" x14ac:dyDescent="0.25">
      <c r="A163" s="97" t="s">
        <v>140</v>
      </c>
      <c r="B163" s="98">
        <v>8.438840152497466E-4</v>
      </c>
      <c r="C163" s="98">
        <v>7.5057670595415991E-4</v>
      </c>
      <c r="D163" s="98">
        <v>5.4503422582008367E-4</v>
      </c>
      <c r="E163" s="98">
        <v>5.0064246916232328E-4</v>
      </c>
      <c r="F163" s="98">
        <v>2.5087611818613842E-4</v>
      </c>
      <c r="G163" s="98">
        <v>1.1248195813475029E-3</v>
      </c>
      <c r="H163" s="98">
        <v>6.5003231899474212E-4</v>
      </c>
      <c r="I163" s="98">
        <v>7.3623977037498881E-4</v>
      </c>
      <c r="J163" s="98">
        <v>8.8199827265095676E-4</v>
      </c>
      <c r="K163" s="98">
        <v>7.2206538088133725E-4</v>
      </c>
      <c r="L163" s="98">
        <v>7.0164546979520446E-4</v>
      </c>
      <c r="M163" s="98">
        <v>8.3865462390208037E-4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2103</v>
      </c>
    </row>
    <row r="164" spans="1:105" ht="12" customHeight="1" x14ac:dyDescent="0.25">
      <c r="A164" s="100" t="s">
        <v>50</v>
      </c>
      <c r="B164" s="101">
        <v>8.438840152497466E-4</v>
      </c>
      <c r="C164" s="101">
        <v>7.5057670595415991E-4</v>
      </c>
      <c r="D164" s="101">
        <v>5.4503422582008367E-4</v>
      </c>
      <c r="E164" s="101">
        <v>5.0064246916232328E-4</v>
      </c>
      <c r="F164" s="101">
        <v>2.5087611818613842E-4</v>
      </c>
      <c r="G164" s="101">
        <v>1.1248195813475029E-3</v>
      </c>
      <c r="H164" s="101">
        <v>6.5003231899474212E-4</v>
      </c>
      <c r="I164" s="101">
        <v>7.3623977037498881E-4</v>
      </c>
      <c r="J164" s="101">
        <v>8.8199827265095676E-4</v>
      </c>
      <c r="K164" s="101">
        <v>7.2206538088133725E-4</v>
      </c>
      <c r="L164" s="101">
        <v>7.0164546979520446E-4</v>
      </c>
      <c r="M164" s="101">
        <v>8.3865462390208037E-4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2104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2105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2106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2107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2108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2109</v>
      </c>
    </row>
    <row r="170" spans="1:105" ht="12" customHeight="1" x14ac:dyDescent="0.25">
      <c r="A170" s="121" t="s">
        <v>54</v>
      </c>
      <c r="B170" s="122">
        <v>1.9464155686892363E-2</v>
      </c>
      <c r="C170" s="122">
        <v>2.0073344522005414E-2</v>
      </c>
      <c r="D170" s="122">
        <v>1.8527908836290418E-2</v>
      </c>
      <c r="E170" s="122">
        <v>1.5927169120536096E-2</v>
      </c>
      <c r="F170" s="122">
        <v>1.7544040228787992E-2</v>
      </c>
      <c r="G170" s="122">
        <v>1.5950582590920599E-2</v>
      </c>
      <c r="H170" s="122">
        <v>1.8592615022953504E-2</v>
      </c>
      <c r="I170" s="122">
        <v>1.5667935975522948E-2</v>
      </c>
      <c r="J170" s="122">
        <v>1.5472845488186551E-2</v>
      </c>
      <c r="K170" s="122">
        <v>1.7519316050387007E-2</v>
      </c>
      <c r="L170" s="122">
        <v>1.5429737100073865E-2</v>
      </c>
      <c r="M170" s="122">
        <v>1.1119454818726088E-2</v>
      </c>
      <c r="N170" s="122">
        <v>5.8797766393112834E-3</v>
      </c>
      <c r="O170" s="122">
        <v>3.9642658511057456E-3</v>
      </c>
      <c r="P170" s="122">
        <v>4.0023268268036972E-3</v>
      </c>
      <c r="Q170" s="122">
        <v>4.8984775747801315E-3</v>
      </c>
      <c r="R170" s="122">
        <v>5.6694445378765411E-3</v>
      </c>
      <c r="S170" s="122">
        <v>6.093845899241169E-3</v>
      </c>
      <c r="T170" s="122">
        <v>5.8148161132219002E-3</v>
      </c>
      <c r="U170" s="122">
        <v>5.1911338880216993E-3</v>
      </c>
      <c r="V170" s="122">
        <v>4.7276724390151546E-3</v>
      </c>
      <c r="W170" s="122">
        <v>5.7642518246655778E-3</v>
      </c>
      <c r="DA170" s="130" t="s">
        <v>2110</v>
      </c>
    </row>
    <row r="171" spans="1:105" ht="12" customHeight="1" x14ac:dyDescent="0.25">
      <c r="A171" s="97" t="s">
        <v>50</v>
      </c>
      <c r="B171" s="98">
        <v>1.9464155686892363E-2</v>
      </c>
      <c r="C171" s="98">
        <v>2.0073344522005414E-2</v>
      </c>
      <c r="D171" s="98">
        <v>1.8527908836290418E-2</v>
      </c>
      <c r="E171" s="98">
        <v>1.5927169120536096E-2</v>
      </c>
      <c r="F171" s="98">
        <v>1.7544040228787992E-2</v>
      </c>
      <c r="G171" s="98">
        <v>1.5950582590920599E-2</v>
      </c>
      <c r="H171" s="98">
        <v>1.8592615022953504E-2</v>
      </c>
      <c r="I171" s="98">
        <v>1.5667935975522948E-2</v>
      </c>
      <c r="J171" s="98">
        <v>1.5472845488186551E-2</v>
      </c>
      <c r="K171" s="98">
        <v>1.7519316050387007E-2</v>
      </c>
      <c r="L171" s="98">
        <v>1.5429737100073865E-2</v>
      </c>
      <c r="M171" s="98">
        <v>1.1119454818726088E-2</v>
      </c>
      <c r="N171" s="98">
        <v>5.8797766393112834E-3</v>
      </c>
      <c r="O171" s="98">
        <v>3.9642658511057456E-3</v>
      </c>
      <c r="P171" s="98">
        <v>4.0023268268036972E-3</v>
      </c>
      <c r="Q171" s="98">
        <v>4.8984775747801315E-3</v>
      </c>
      <c r="R171" s="98">
        <v>5.6694445378765411E-3</v>
      </c>
      <c r="S171" s="98">
        <v>6.093845899241169E-3</v>
      </c>
      <c r="T171" s="98">
        <v>5.8148161132219002E-3</v>
      </c>
      <c r="U171" s="98">
        <v>5.1911338880216993E-3</v>
      </c>
      <c r="V171" s="98">
        <v>4.7276724390151546E-3</v>
      </c>
      <c r="W171" s="98">
        <v>5.7642518246655778E-3</v>
      </c>
      <c r="DA171" s="63" t="s">
        <v>2111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2112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22707.719367502337</v>
      </c>
      <c r="C174" s="117">
        <f t="shared" si="87"/>
        <v>21668.572895225519</v>
      </c>
      <c r="D174" s="117">
        <f t="shared" si="87"/>
        <v>21529.560021872778</v>
      </c>
      <c r="E174" s="117">
        <f t="shared" si="87"/>
        <v>20296.413758231978</v>
      </c>
      <c r="F174" s="117">
        <f t="shared" si="87"/>
        <v>19734.191995629139</v>
      </c>
      <c r="G174" s="117">
        <f t="shared" si="87"/>
        <v>21970.377280143177</v>
      </c>
      <c r="H174" s="117">
        <f t="shared" si="87"/>
        <v>20248.012919534209</v>
      </c>
      <c r="I174" s="117">
        <f t="shared" si="87"/>
        <v>20403.036830352044</v>
      </c>
      <c r="J174" s="117">
        <f t="shared" si="87"/>
        <v>21898.341026713428</v>
      </c>
      <c r="K174" s="117">
        <f t="shared" si="87"/>
        <v>18691.486205125908</v>
      </c>
      <c r="L174" s="117">
        <f t="shared" si="87"/>
        <v>22547.723785883751</v>
      </c>
      <c r="M174" s="117">
        <f t="shared" si="87"/>
        <v>18600.418466684208</v>
      </c>
      <c r="N174" s="117">
        <f t="shared" si="87"/>
        <v>20029.320507646589</v>
      </c>
      <c r="O174" s="117">
        <f t="shared" si="87"/>
        <v>22456.006021396817</v>
      </c>
      <c r="P174" s="117">
        <f t="shared" si="87"/>
        <v>19142.245972995941</v>
      </c>
      <c r="Q174" s="117">
        <f t="shared" si="87"/>
        <v>19282.0156217933</v>
      </c>
      <c r="R174" s="117">
        <f t="shared" ref="R174:V174" si="88">R175+R178+R180+R189</f>
        <v>19293.270281584744</v>
      </c>
      <c r="S174" s="117">
        <f t="shared" si="88"/>
        <v>21433.426756613288</v>
      </c>
      <c r="T174" s="117">
        <f t="shared" si="88"/>
        <v>19101.521334269819</v>
      </c>
      <c r="U174" s="117">
        <f t="shared" si="88"/>
        <v>19190.724568361238</v>
      </c>
      <c r="V174" s="117">
        <f t="shared" si="88"/>
        <v>19698.090087376262</v>
      </c>
      <c r="W174" s="117">
        <f t="shared" ref="W174" si="89">W175+W178+W180+W189</f>
        <v>21010.158714148074</v>
      </c>
      <c r="DA174" s="129" t="s">
        <v>2263</v>
      </c>
    </row>
    <row r="175" spans="1:105" ht="12" customHeight="1" x14ac:dyDescent="0.25">
      <c r="A175" s="121" t="s">
        <v>57</v>
      </c>
      <c r="B175" s="122">
        <f t="shared" ref="B175:Q175" si="90">SUM(B176:B177)</f>
        <v>19747.397822784991</v>
      </c>
      <c r="C175" s="122">
        <f t="shared" si="90"/>
        <v>18569.035006306494</v>
      </c>
      <c r="D175" s="122">
        <f t="shared" si="90"/>
        <v>18303.004693214312</v>
      </c>
      <c r="E175" s="122">
        <f t="shared" si="90"/>
        <v>17063.854349857891</v>
      </c>
      <c r="F175" s="122">
        <f t="shared" si="90"/>
        <v>16497.254329748375</v>
      </c>
      <c r="G175" s="122">
        <f t="shared" si="90"/>
        <v>19051.12389100462</v>
      </c>
      <c r="H175" s="122">
        <f t="shared" si="90"/>
        <v>17225.492354355822</v>
      </c>
      <c r="I175" s="122">
        <f t="shared" si="90"/>
        <v>17412.02699446215</v>
      </c>
      <c r="J175" s="122">
        <f t="shared" si="90"/>
        <v>18863.585045084794</v>
      </c>
      <c r="K175" s="122">
        <f t="shared" si="90"/>
        <v>15332.188143842372</v>
      </c>
      <c r="L175" s="122">
        <f t="shared" si="90"/>
        <v>19122.158836730192</v>
      </c>
      <c r="M175" s="122">
        <f t="shared" si="90"/>
        <v>15228.459309562819</v>
      </c>
      <c r="N175" s="122">
        <f t="shared" si="90"/>
        <v>16568.732601159769</v>
      </c>
      <c r="O175" s="122">
        <f t="shared" si="90"/>
        <v>19026.677507431545</v>
      </c>
      <c r="P175" s="122">
        <f t="shared" si="90"/>
        <v>15742.737675627206</v>
      </c>
      <c r="Q175" s="122">
        <f t="shared" si="90"/>
        <v>15942.626774925422</v>
      </c>
      <c r="R175" s="122">
        <f t="shared" ref="R175:V175" si="91">SUM(R176:R177)</f>
        <v>15974.072690531679</v>
      </c>
      <c r="S175" s="122">
        <f t="shared" si="91"/>
        <v>18200.462755781111</v>
      </c>
      <c r="T175" s="122">
        <f t="shared" si="91"/>
        <v>15990.134822157535</v>
      </c>
      <c r="U175" s="122">
        <f t="shared" si="91"/>
        <v>16019.046435852517</v>
      </c>
      <c r="V175" s="122">
        <f t="shared" si="91"/>
        <v>16610.724049773537</v>
      </c>
      <c r="W175" s="122">
        <f t="shared" ref="W175" si="92">SUM(W176:W177)</f>
        <v>17514.73748517784</v>
      </c>
      <c r="DA175" s="130" t="s">
        <v>2264</v>
      </c>
    </row>
    <row r="176" spans="1:105" ht="12" customHeight="1" x14ac:dyDescent="0.25">
      <c r="A176" s="97" t="s">
        <v>74</v>
      </c>
      <c r="B176" s="98">
        <v>19471.529912333059</v>
      </c>
      <c r="C176" s="98">
        <v>18316.151538002799</v>
      </c>
      <c r="D176" s="98">
        <v>18061.511403439326</v>
      </c>
      <c r="E176" s="98">
        <v>16843.780987049191</v>
      </c>
      <c r="F176" s="98">
        <v>16287.087214583567</v>
      </c>
      <c r="G176" s="98">
        <v>18830.75605420407</v>
      </c>
      <c r="H176" s="98">
        <v>17020.288683461513</v>
      </c>
      <c r="I176" s="98">
        <v>17208.097149628815</v>
      </c>
      <c r="J176" s="98">
        <v>18642.806215215754</v>
      </c>
      <c r="K176" s="98">
        <v>15152.654638621705</v>
      </c>
      <c r="L176" s="98">
        <v>18897.944162002081</v>
      </c>
      <c r="M176" s="98">
        <v>15049.365770855302</v>
      </c>
      <c r="N176" s="98">
        <v>16369.702151916768</v>
      </c>
      <c r="O176" s="98">
        <v>18791.90382042218</v>
      </c>
      <c r="P176" s="98">
        <v>15549.782799298577</v>
      </c>
      <c r="Q176" s="98">
        <v>15747.765671562354</v>
      </c>
      <c r="R176" s="98">
        <v>15777.039846966894</v>
      </c>
      <c r="S176" s="98">
        <v>17970.431741265067</v>
      </c>
      <c r="T176" s="98">
        <v>15783.354919336511</v>
      </c>
      <c r="U176" s="98">
        <v>15806.830153798177</v>
      </c>
      <c r="V176" s="98">
        <v>16384.645483370441</v>
      </c>
      <c r="W176" s="98">
        <v>17270.046168372624</v>
      </c>
      <c r="DA176" s="63" t="s">
        <v>2265</v>
      </c>
    </row>
    <row r="177" spans="1:105" ht="12" customHeight="1" x14ac:dyDescent="0.25">
      <c r="A177" s="97" t="s">
        <v>53</v>
      </c>
      <c r="B177" s="98">
        <v>275.86791045193092</v>
      </c>
      <c r="C177" s="98">
        <v>252.88346830369395</v>
      </c>
      <c r="D177" s="98">
        <v>241.49328977498419</v>
      </c>
      <c r="E177" s="98">
        <v>220.07336280870038</v>
      </c>
      <c r="F177" s="98">
        <v>210.16711516480638</v>
      </c>
      <c r="G177" s="98">
        <v>220.36783680054992</v>
      </c>
      <c r="H177" s="98">
        <v>205.20367089430803</v>
      </c>
      <c r="I177" s="98">
        <v>203.92984483333578</v>
      </c>
      <c r="J177" s="98">
        <v>220.77882986903808</v>
      </c>
      <c r="K177" s="98">
        <v>179.53350522066572</v>
      </c>
      <c r="L177" s="98">
        <v>224.2146747281127</v>
      </c>
      <c r="M177" s="98">
        <v>179.09353870751707</v>
      </c>
      <c r="N177" s="98">
        <v>199.03044924299886</v>
      </c>
      <c r="O177" s="98">
        <v>234.77368700936574</v>
      </c>
      <c r="P177" s="98">
        <v>192.95487632862975</v>
      </c>
      <c r="Q177" s="98">
        <v>194.86110336306791</v>
      </c>
      <c r="R177" s="98">
        <v>197.03284356478451</v>
      </c>
      <c r="S177" s="98">
        <v>230.0310145160428</v>
      </c>
      <c r="T177" s="98">
        <v>206.77990282102454</v>
      </c>
      <c r="U177" s="98">
        <v>212.21628205433913</v>
      </c>
      <c r="V177" s="98">
        <v>226.07856640309606</v>
      </c>
      <c r="W177" s="98">
        <v>244.69131680521753</v>
      </c>
      <c r="DA177" s="63" t="s">
        <v>2266</v>
      </c>
    </row>
    <row r="178" spans="1:105" ht="12" customHeight="1" x14ac:dyDescent="0.25">
      <c r="A178" s="121" t="s">
        <v>92</v>
      </c>
      <c r="B178" s="122">
        <f t="shared" ref="B178:W178" si="93">B179</f>
        <v>0.42817734825684062</v>
      </c>
      <c r="C178" s="122">
        <f t="shared" si="93"/>
        <v>0.52915724268599962</v>
      </c>
      <c r="D178" s="122">
        <f t="shared" si="93"/>
        <v>0.600330077389433</v>
      </c>
      <c r="E178" s="122">
        <f t="shared" si="93"/>
        <v>0.9210433644905226</v>
      </c>
      <c r="F178" s="122">
        <f t="shared" si="93"/>
        <v>0.54410450919871678</v>
      </c>
      <c r="G178" s="122">
        <f t="shared" si="93"/>
        <v>0.61354516233994849</v>
      </c>
      <c r="H178" s="122">
        <f t="shared" si="93"/>
        <v>0.94203934103319686</v>
      </c>
      <c r="I178" s="122">
        <f t="shared" si="93"/>
        <v>1.1705166061895873</v>
      </c>
      <c r="J178" s="122">
        <f t="shared" si="93"/>
        <v>1.2330599984156192</v>
      </c>
      <c r="K178" s="122">
        <f t="shared" si="93"/>
        <v>1.5508982328395475</v>
      </c>
      <c r="L178" s="122">
        <f t="shared" si="93"/>
        <v>1.9268421634976529</v>
      </c>
      <c r="M178" s="122">
        <f t="shared" si="93"/>
        <v>1.8642241745335359</v>
      </c>
      <c r="N178" s="122">
        <f t="shared" si="93"/>
        <v>1.8763331279845834</v>
      </c>
      <c r="O178" s="122">
        <f t="shared" si="93"/>
        <v>1.8421945334345002</v>
      </c>
      <c r="P178" s="122">
        <f t="shared" si="93"/>
        <v>0.93711550761013684</v>
      </c>
      <c r="Q178" s="122">
        <f t="shared" si="93"/>
        <v>1.2607003669936618</v>
      </c>
      <c r="R178" s="122">
        <f t="shared" si="93"/>
        <v>0.63482329026783968</v>
      </c>
      <c r="S178" s="122">
        <f t="shared" si="93"/>
        <v>0.84524067739948983</v>
      </c>
      <c r="T178" s="122">
        <f t="shared" si="93"/>
        <v>0.95799404412356537</v>
      </c>
      <c r="U178" s="122">
        <f t="shared" si="93"/>
        <v>1.2730495536075097</v>
      </c>
      <c r="V178" s="122">
        <f t="shared" si="93"/>
        <v>1.4219440390466687</v>
      </c>
      <c r="W178" s="122">
        <f t="shared" si="93"/>
        <v>1.2528469879299808</v>
      </c>
      <c r="DA178" s="130" t="s">
        <v>2267</v>
      </c>
    </row>
    <row r="179" spans="1:105" ht="12" customHeight="1" x14ac:dyDescent="0.25">
      <c r="A179" s="97" t="s">
        <v>53</v>
      </c>
      <c r="B179" s="98">
        <f>RES_hhdet_fech!B29</f>
        <v>0.42817734825684062</v>
      </c>
      <c r="C179" s="98">
        <f>RES_hhdet_fech!C29</f>
        <v>0.52915724268599962</v>
      </c>
      <c r="D179" s="98">
        <f>RES_hhdet_fech!D29</f>
        <v>0.600330077389433</v>
      </c>
      <c r="E179" s="98">
        <f>RES_hhdet_fech!E29</f>
        <v>0.9210433644905226</v>
      </c>
      <c r="F179" s="98">
        <f>RES_hhdet_fech!F29</f>
        <v>0.54410450919871678</v>
      </c>
      <c r="G179" s="98">
        <f>RES_hhdet_fech!G29</f>
        <v>0.61354516233994849</v>
      </c>
      <c r="H179" s="98">
        <f>RES_hhdet_fech!H29</f>
        <v>0.94203934103319686</v>
      </c>
      <c r="I179" s="98">
        <f>RES_hhdet_fech!I29</f>
        <v>1.1705166061895873</v>
      </c>
      <c r="J179" s="98">
        <f>RES_hhdet_fech!J29</f>
        <v>1.2330599984156192</v>
      </c>
      <c r="K179" s="98">
        <f>RES_hhdet_fech!K29</f>
        <v>1.5508982328395475</v>
      </c>
      <c r="L179" s="98">
        <f>RES_hhdet_fech!L29</f>
        <v>1.9268421634976529</v>
      </c>
      <c r="M179" s="98">
        <f>RES_hhdet_fech!M29</f>
        <v>1.8642241745335359</v>
      </c>
      <c r="N179" s="98">
        <f>RES_hhdet_fech!N29</f>
        <v>1.8763331279845834</v>
      </c>
      <c r="O179" s="98">
        <f>RES_hhdet_fech!O29</f>
        <v>1.8421945334345002</v>
      </c>
      <c r="P179" s="98">
        <f>RES_hhdet_fech!P29</f>
        <v>0.93711550761013684</v>
      </c>
      <c r="Q179" s="98">
        <f>RES_hhdet_fech!Q29</f>
        <v>1.2607003669936618</v>
      </c>
      <c r="R179" s="98">
        <f>RES_hhdet_fech!R29</f>
        <v>0.63482329026783968</v>
      </c>
      <c r="S179" s="98">
        <f>RES_hhdet_fech!S29</f>
        <v>0.84524067739948983</v>
      </c>
      <c r="T179" s="98">
        <f>RES_hhdet_fech!T29</f>
        <v>0.95799404412356537</v>
      </c>
      <c r="U179" s="98">
        <f>RES_hhdet_fech!U29</f>
        <v>1.2730495536075097</v>
      </c>
      <c r="V179" s="98">
        <f>RES_hhdet_fech!V29</f>
        <v>1.4219440390466687</v>
      </c>
      <c r="W179" s="98">
        <f>RES_hhdet_fech!W29</f>
        <v>1.2528469879299808</v>
      </c>
      <c r="DA179" s="63" t="s">
        <v>2268</v>
      </c>
    </row>
    <row r="180" spans="1:105" ht="12" customHeight="1" x14ac:dyDescent="0.25">
      <c r="A180" s="121" t="s">
        <v>55</v>
      </c>
      <c r="B180" s="122">
        <v>2593.1005010819945</v>
      </c>
      <c r="C180" s="122">
        <v>2676.6354775864829</v>
      </c>
      <c r="D180" s="122">
        <v>2783.9272794779172</v>
      </c>
      <c r="E180" s="122">
        <v>2791.6308851320914</v>
      </c>
      <c r="F180" s="122">
        <v>2769.9736508391934</v>
      </c>
      <c r="G180" s="122">
        <v>2542.3947609246397</v>
      </c>
      <c r="H180" s="122">
        <v>2585.3294310536462</v>
      </c>
      <c r="I180" s="122">
        <v>2609.6884216625417</v>
      </c>
      <c r="J180" s="122">
        <v>2622.2134415534501</v>
      </c>
      <c r="K180" s="122">
        <v>2837.8708112561903</v>
      </c>
      <c r="L180" s="122">
        <v>2897.7672007485407</v>
      </c>
      <c r="M180" s="122">
        <v>2851.9434463191633</v>
      </c>
      <c r="N180" s="122">
        <v>2928.4231905008915</v>
      </c>
      <c r="O180" s="122">
        <v>2912.7610450491989</v>
      </c>
      <c r="P180" s="122">
        <v>2863.9399999017919</v>
      </c>
      <c r="Q180" s="122">
        <v>2825.1889173423715</v>
      </c>
      <c r="R180" s="122">
        <v>2795.4959816874089</v>
      </c>
      <c r="S180" s="122">
        <v>2711.1461758353462</v>
      </c>
      <c r="T180" s="122">
        <v>2599.3004663598244</v>
      </c>
      <c r="U180" s="122">
        <v>2653.6226456126465</v>
      </c>
      <c r="V180" s="122">
        <v>2586.0909944591012</v>
      </c>
      <c r="W180" s="122">
        <v>2933.6582269391533</v>
      </c>
      <c r="DA180" s="130" t="s">
        <v>2269</v>
      </c>
    </row>
    <row r="181" spans="1:105" ht="12" customHeight="1" x14ac:dyDescent="0.25">
      <c r="A181" s="97" t="s">
        <v>141</v>
      </c>
      <c r="B181" s="98">
        <v>3304.3900723054694</v>
      </c>
      <c r="C181" s="98">
        <v>2951.0309177992431</v>
      </c>
      <c r="D181" s="98">
        <v>3206.8005109337819</v>
      </c>
      <c r="E181" s="98">
        <v>2961.3301285466387</v>
      </c>
      <c r="F181" s="98">
        <v>2937.1738258188989</v>
      </c>
      <c r="G181" s="98">
        <v>3344.0400831253742</v>
      </c>
      <c r="H181" s="98">
        <v>3116.0242067614308</v>
      </c>
      <c r="I181" s="98">
        <v>3325.0885575029183</v>
      </c>
      <c r="J181" s="98">
        <v>3649.3020804570142</v>
      </c>
      <c r="K181" s="98">
        <v>2940.6363509661373</v>
      </c>
      <c r="L181" s="98">
        <v>3249.6222575833094</v>
      </c>
      <c r="M181" s="98">
        <v>3529.2155251935606</v>
      </c>
      <c r="N181" s="98">
        <v>3543.5672956853205</v>
      </c>
      <c r="O181" s="98">
        <v>3272.093763739811</v>
      </c>
      <c r="P181" s="98">
        <v>3445.667336611732</v>
      </c>
      <c r="Q181" s="98">
        <v>3508.9250139549617</v>
      </c>
      <c r="R181" s="98">
        <v>3036.2324024801105</v>
      </c>
      <c r="S181" s="98">
        <v>3125.8376803079855</v>
      </c>
      <c r="T181" s="98">
        <v>2905.7389716800844</v>
      </c>
      <c r="U181" s="98">
        <v>2867.3915667864203</v>
      </c>
      <c r="V181" s="98">
        <v>2659.1339297978607</v>
      </c>
      <c r="W181" s="98">
        <v>3284.5171299783915</v>
      </c>
      <c r="DA181" s="63" t="s">
        <v>2270</v>
      </c>
    </row>
    <row r="182" spans="1:105" ht="12" customHeight="1" x14ac:dyDescent="0.25">
      <c r="A182" s="97" t="s">
        <v>140</v>
      </c>
      <c r="B182" s="98">
        <v>2483.2748015120219</v>
      </c>
      <c r="C182" s="98">
        <v>2216.4130732510598</v>
      </c>
      <c r="D182" s="98">
        <v>2411.6908321705801</v>
      </c>
      <c r="E182" s="98">
        <v>2232.0692388315351</v>
      </c>
      <c r="F182" s="98">
        <v>2241.7806341668784</v>
      </c>
      <c r="G182" s="98">
        <v>2545.1450781597323</v>
      </c>
      <c r="H182" s="98">
        <v>2307.6009451479581</v>
      </c>
      <c r="I182" s="98">
        <v>2494.3388690942415</v>
      </c>
      <c r="J182" s="98">
        <v>2779.0692707784892</v>
      </c>
      <c r="K182" s="98">
        <v>2246.140048828956</v>
      </c>
      <c r="L182" s="98">
        <v>2431.0595608888293</v>
      </c>
      <c r="M182" s="98">
        <v>2685.8379526875124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2271</v>
      </c>
    </row>
    <row r="183" spans="1:105" ht="12" customHeight="1" x14ac:dyDescent="0.25">
      <c r="A183" s="100" t="s">
        <v>50</v>
      </c>
      <c r="B183" s="101">
        <v>1238.3107578355146</v>
      </c>
      <c r="C183" s="101">
        <v>1101.3921258938776</v>
      </c>
      <c r="D183" s="101">
        <v>1199.6703332894956</v>
      </c>
      <c r="E183" s="101">
        <v>1101.9600043192534</v>
      </c>
      <c r="F183" s="101">
        <v>1104.4027037600738</v>
      </c>
      <c r="G183" s="101">
        <v>1237.9155455928669</v>
      </c>
      <c r="H183" s="101">
        <v>953.85384603325394</v>
      </c>
      <c r="I183" s="101">
        <v>1080.3541855593542</v>
      </c>
      <c r="J183" s="101">
        <v>1294.2394093017504</v>
      </c>
      <c r="K183" s="101">
        <v>1059.554764455798</v>
      </c>
      <c r="L183" s="101">
        <v>1029.5906993531787</v>
      </c>
      <c r="M183" s="101">
        <v>1230.6371777632214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2272</v>
      </c>
    </row>
    <row r="184" spans="1:105" ht="12" customHeight="1" x14ac:dyDescent="0.25">
      <c r="A184" s="103" t="s">
        <v>52</v>
      </c>
      <c r="B184" s="104">
        <v>1244.9640436765069</v>
      </c>
      <c r="C184" s="104">
        <v>1115.0209473571824</v>
      </c>
      <c r="D184" s="104">
        <v>1212.0204988810844</v>
      </c>
      <c r="E184" s="104">
        <v>1130.1092345122813</v>
      </c>
      <c r="F184" s="104">
        <v>1137.3779304068046</v>
      </c>
      <c r="G184" s="104">
        <v>1307.2295325668651</v>
      </c>
      <c r="H184" s="104">
        <v>1353.747099114704</v>
      </c>
      <c r="I184" s="104">
        <v>1413.9846835348874</v>
      </c>
      <c r="J184" s="104">
        <v>1484.8298614767384</v>
      </c>
      <c r="K184" s="104">
        <v>1186.5852843731579</v>
      </c>
      <c r="L184" s="104">
        <v>1401.4688615356506</v>
      </c>
      <c r="M184" s="104">
        <v>1455.2007749242905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2273</v>
      </c>
    </row>
    <row r="185" spans="1:105" ht="12" customHeight="1" x14ac:dyDescent="0.25">
      <c r="A185" s="106" t="s">
        <v>122</v>
      </c>
      <c r="B185" s="101">
        <v>2704.7107399878892</v>
      </c>
      <c r="C185" s="101">
        <v>2809.7378768080366</v>
      </c>
      <c r="D185" s="101">
        <v>2916.9240215309528</v>
      </c>
      <c r="E185" s="101">
        <v>2940.6296906198913</v>
      </c>
      <c r="F185" s="101">
        <v>2940.1547113585143</v>
      </c>
      <c r="G185" s="101">
        <v>2714.5493726777026</v>
      </c>
      <c r="H185" s="101">
        <v>2813.9986010024804</v>
      </c>
      <c r="I185" s="101">
        <v>2826.2906335796079</v>
      </c>
      <c r="J185" s="101">
        <v>2823.3627290775844</v>
      </c>
      <c r="K185" s="101">
        <v>3094.340865435483</v>
      </c>
      <c r="L185" s="101">
        <v>3177.9463841481129</v>
      </c>
      <c r="M185" s="101">
        <v>3107.3651702609895</v>
      </c>
      <c r="N185" s="101">
        <v>3195.4458633467948</v>
      </c>
      <c r="O185" s="101">
        <v>3205.6647059104912</v>
      </c>
      <c r="P185" s="101">
        <v>3140.7862155494663</v>
      </c>
      <c r="Q185" s="101">
        <v>3122.2923324652797</v>
      </c>
      <c r="R185" s="101">
        <v>3101.2048735276107</v>
      </c>
      <c r="S185" s="101">
        <v>2991.4949851434344</v>
      </c>
      <c r="T185" s="101">
        <v>2839.7240341729193</v>
      </c>
      <c r="U185" s="101">
        <v>2887.2605251698947</v>
      </c>
      <c r="V185" s="101">
        <v>2799.3352912460809</v>
      </c>
      <c r="W185" s="101">
        <v>3154.1622517309079</v>
      </c>
      <c r="DA185" s="131" t="s">
        <v>2274</v>
      </c>
    </row>
    <row r="186" spans="1:105" ht="12" customHeight="1" x14ac:dyDescent="0.25">
      <c r="A186" s="107" t="s">
        <v>121</v>
      </c>
      <c r="B186" s="104">
        <v>2154.9212692791007</v>
      </c>
      <c r="C186" s="104">
        <v>2239.7907184776054</v>
      </c>
      <c r="D186" s="104">
        <v>2330.8825115588284</v>
      </c>
      <c r="E186" s="104">
        <v>2351.8824118947432</v>
      </c>
      <c r="F186" s="104">
        <v>2357.1757548698729</v>
      </c>
      <c r="G186" s="104">
        <v>2184.9223374971084</v>
      </c>
      <c r="H186" s="104">
        <v>2228.446763871757</v>
      </c>
      <c r="I186" s="104">
        <v>2260.2611534460784</v>
      </c>
      <c r="J186" s="104">
        <v>2282.6871493327872</v>
      </c>
      <c r="K186" s="104">
        <v>2511.9984913726303</v>
      </c>
      <c r="L186" s="104">
        <v>2540.713851846182</v>
      </c>
      <c r="M186" s="104">
        <v>2513.033466732124</v>
      </c>
      <c r="N186" s="104">
        <v>2587.8380098603207</v>
      </c>
      <c r="O186" s="104">
        <v>2566.2373833971405</v>
      </c>
      <c r="P186" s="104">
        <v>2529.6451422806003</v>
      </c>
      <c r="Q186" s="104">
        <v>2473.3498871668917</v>
      </c>
      <c r="R186" s="104">
        <v>2449.2853919517752</v>
      </c>
      <c r="S186" s="104">
        <v>2407.4581056818215</v>
      </c>
      <c r="T186" s="104">
        <v>2331.2276798121316</v>
      </c>
      <c r="U186" s="104">
        <v>2396.136748444208</v>
      </c>
      <c r="V186" s="104">
        <v>2351.4412686151145</v>
      </c>
      <c r="W186" s="104">
        <v>2680.4923628241886</v>
      </c>
      <c r="DA186" s="132" t="s">
        <v>2275</v>
      </c>
    </row>
    <row r="187" spans="1:105" ht="12" customHeight="1" x14ac:dyDescent="0.25">
      <c r="A187" s="108" t="s">
        <v>53</v>
      </c>
      <c r="B187" s="98">
        <v>1012.6321385424105</v>
      </c>
      <c r="C187" s="98">
        <v>1047.3893725460025</v>
      </c>
      <c r="D187" s="98">
        <v>1090.7003359919647</v>
      </c>
      <c r="E187" s="98">
        <v>1088.5697392284258</v>
      </c>
      <c r="F187" s="98">
        <v>1083.0975530314531</v>
      </c>
      <c r="G187" s="98">
        <v>999.34455220283758</v>
      </c>
      <c r="H187" s="98">
        <v>864.67076252217691</v>
      </c>
      <c r="I187" s="98">
        <v>917.87163826863127</v>
      </c>
      <c r="J187" s="98">
        <v>997.15004680418497</v>
      </c>
      <c r="K187" s="98">
        <v>1120.5577949459043</v>
      </c>
      <c r="L187" s="98">
        <v>1014.853504246732</v>
      </c>
      <c r="M187" s="98">
        <v>1081.3648312308824</v>
      </c>
      <c r="N187" s="98">
        <v>1093.6439429639015</v>
      </c>
      <c r="O187" s="98">
        <v>939.9610692356091</v>
      </c>
      <c r="P187" s="98">
        <v>931.59146694405797</v>
      </c>
      <c r="Q187" s="98">
        <v>730.98528383020607</v>
      </c>
      <c r="R187" s="98">
        <v>655.56347524654188</v>
      </c>
      <c r="S187" s="98">
        <v>746.88777296058868</v>
      </c>
      <c r="T187" s="98">
        <v>817.76863411954855</v>
      </c>
      <c r="U187" s="98">
        <v>858.97705001507575</v>
      </c>
      <c r="V187" s="98">
        <v>857.62302058216801</v>
      </c>
      <c r="W187" s="98">
        <v>1013.9976639706546</v>
      </c>
      <c r="DA187" s="63" t="s">
        <v>2276</v>
      </c>
    </row>
    <row r="188" spans="1:105" ht="12" customHeight="1" x14ac:dyDescent="0.25">
      <c r="A188" s="108" t="s">
        <v>52</v>
      </c>
      <c r="B188" s="98">
        <v>1142.2891307366901</v>
      </c>
      <c r="C188" s="98">
        <v>1192.4013459316031</v>
      </c>
      <c r="D188" s="98">
        <v>1240.1821755668634</v>
      </c>
      <c r="E188" s="98">
        <v>1263.3126726663179</v>
      </c>
      <c r="F188" s="98">
        <v>1274.0782018384198</v>
      </c>
      <c r="G188" s="98">
        <v>1185.5777852942704</v>
      </c>
      <c r="H188" s="98">
        <v>1363.7760013495804</v>
      </c>
      <c r="I188" s="98">
        <v>1342.389515177447</v>
      </c>
      <c r="J188" s="98">
        <v>1285.5371025286026</v>
      </c>
      <c r="K188" s="98">
        <v>1391.4406964267257</v>
      </c>
      <c r="L188" s="98">
        <v>1525.8603475994501</v>
      </c>
      <c r="M188" s="98">
        <v>1431.6686355012421</v>
      </c>
      <c r="N188" s="98">
        <v>1494.1940668964191</v>
      </c>
      <c r="O188" s="98">
        <v>1626.2763141615312</v>
      </c>
      <c r="P188" s="98">
        <v>1598.0536753365425</v>
      </c>
      <c r="Q188" s="98">
        <v>1742.3646033366858</v>
      </c>
      <c r="R188" s="98">
        <v>1793.7219167052333</v>
      </c>
      <c r="S188" s="98">
        <v>1660.5703327212332</v>
      </c>
      <c r="T188" s="98">
        <v>1513.4590456925832</v>
      </c>
      <c r="U188" s="98">
        <v>1537.1596984291325</v>
      </c>
      <c r="V188" s="98">
        <v>1493.8182480329467</v>
      </c>
      <c r="W188" s="98">
        <v>1666.4946988535344</v>
      </c>
      <c r="DA188" s="63" t="s">
        <v>2277</v>
      </c>
    </row>
    <row r="189" spans="1:105" ht="12" customHeight="1" x14ac:dyDescent="0.25">
      <c r="A189" s="121" t="s">
        <v>54</v>
      </c>
      <c r="B189" s="122">
        <v>366.79286628709571</v>
      </c>
      <c r="C189" s="122">
        <v>422.373254089856</v>
      </c>
      <c r="D189" s="122">
        <v>442.02771910316125</v>
      </c>
      <c r="E189" s="122">
        <v>440.00747987750748</v>
      </c>
      <c r="F189" s="122">
        <v>466.41991053237041</v>
      </c>
      <c r="G189" s="122">
        <v>376.24508305157883</v>
      </c>
      <c r="H189" s="122">
        <v>436.24909478370563</v>
      </c>
      <c r="I189" s="122">
        <v>380.15089762116213</v>
      </c>
      <c r="J189" s="122">
        <v>411.30948007677011</v>
      </c>
      <c r="K189" s="122">
        <v>519.87635179450831</v>
      </c>
      <c r="L189" s="122">
        <v>525.87090624151665</v>
      </c>
      <c r="M189" s="122">
        <v>518.15148662769172</v>
      </c>
      <c r="N189" s="122">
        <v>530.28838285794393</v>
      </c>
      <c r="O189" s="122">
        <v>514.72527438263944</v>
      </c>
      <c r="P189" s="122">
        <v>534.63118195933043</v>
      </c>
      <c r="Q189" s="122">
        <v>512.93922915851272</v>
      </c>
      <c r="R189" s="122">
        <v>523.0667860753897</v>
      </c>
      <c r="S189" s="122">
        <v>520.97258431942726</v>
      </c>
      <c r="T189" s="122">
        <v>511.12805170833775</v>
      </c>
      <c r="U189" s="122">
        <v>516.78243734246746</v>
      </c>
      <c r="V189" s="122">
        <v>499.8530991045759</v>
      </c>
      <c r="W189" s="122">
        <v>560.51015504314989</v>
      </c>
      <c r="DA189" s="130" t="s">
        <v>2278</v>
      </c>
    </row>
    <row r="190" spans="1:105" ht="12" customHeight="1" x14ac:dyDescent="0.25">
      <c r="A190" s="97" t="s">
        <v>50</v>
      </c>
      <c r="B190" s="98">
        <v>455.7701312527949</v>
      </c>
      <c r="C190" s="98">
        <v>525.99134347317113</v>
      </c>
      <c r="D190" s="98">
        <v>554.85206975365782</v>
      </c>
      <c r="E190" s="98">
        <v>531.16909722342587</v>
      </c>
      <c r="F190" s="98">
        <v>576.35883671933482</v>
      </c>
      <c r="G190" s="98">
        <v>480.94103579519697</v>
      </c>
      <c r="H190" s="98">
        <v>549.31612590580085</v>
      </c>
      <c r="I190" s="98">
        <v>478.98006225185577</v>
      </c>
      <c r="J190" s="98">
        <v>512.13763040017352</v>
      </c>
      <c r="K190" s="98">
        <v>664.85554957416491</v>
      </c>
      <c r="L190" s="98">
        <v>714.99509272730859</v>
      </c>
      <c r="M190" s="98">
        <v>661.48486950060715</v>
      </c>
      <c r="N190" s="98">
        <v>562.69251315978033</v>
      </c>
      <c r="O190" s="98">
        <v>562.94921458027954</v>
      </c>
      <c r="P190" s="98">
        <v>629.24918037690509</v>
      </c>
      <c r="Q190" s="98">
        <v>695.61280876064791</v>
      </c>
      <c r="R190" s="98">
        <v>734.0569147784588</v>
      </c>
      <c r="S190" s="98">
        <v>705.95336225349729</v>
      </c>
      <c r="T190" s="98">
        <v>656.35608847055721</v>
      </c>
      <c r="U190" s="98">
        <v>672.12717235088223</v>
      </c>
      <c r="V190" s="98">
        <v>650.37754762820725</v>
      </c>
      <c r="W190" s="98">
        <v>818.55787659480836</v>
      </c>
      <c r="DA190" s="63" t="s">
        <v>2279</v>
      </c>
    </row>
    <row r="191" spans="1:105" ht="12" customHeight="1" x14ac:dyDescent="0.25">
      <c r="A191" s="109" t="s">
        <v>120</v>
      </c>
      <c r="B191" s="33">
        <v>366.20769432132386</v>
      </c>
      <c r="C191" s="33">
        <v>421.69944572847044</v>
      </c>
      <c r="D191" s="33">
        <v>441.32394334377807</v>
      </c>
      <c r="E191" s="33">
        <v>439.46296051058306</v>
      </c>
      <c r="F191" s="33">
        <v>465.77190243396916</v>
      </c>
      <c r="G191" s="33">
        <v>375.63553609219105</v>
      </c>
      <c r="H191" s="33">
        <v>435.62527090615276</v>
      </c>
      <c r="I191" s="33">
        <v>379.63905041547878</v>
      </c>
      <c r="J191" s="33">
        <v>410.80469411000757</v>
      </c>
      <c r="K191" s="33">
        <v>519.12747229402123</v>
      </c>
      <c r="L191" s="33">
        <v>524.94373121230069</v>
      </c>
      <c r="M191" s="33">
        <v>517.51570946935112</v>
      </c>
      <c r="N191" s="33">
        <v>530.19708684557895</v>
      </c>
      <c r="O191" s="33">
        <v>514.6355419609032</v>
      </c>
      <c r="P191" s="33">
        <v>534.47254100389966</v>
      </c>
      <c r="Q191" s="33">
        <v>512.59958536509419</v>
      </c>
      <c r="R191" s="33">
        <v>522.64729807024946</v>
      </c>
      <c r="S191" s="33">
        <v>520.59486967345777</v>
      </c>
      <c r="T191" s="33">
        <v>510.83790809716379</v>
      </c>
      <c r="U191" s="33">
        <v>516.51729070640886</v>
      </c>
      <c r="V191" s="33">
        <v>499.6089889103352</v>
      </c>
      <c r="W191" s="33">
        <v>560.09242766100363</v>
      </c>
      <c r="DA191" s="60" t="s">
        <v>2280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12032.060104542867</v>
      </c>
      <c r="C193" s="117">
        <f t="shared" si="94"/>
        <v>11544.733095234076</v>
      </c>
      <c r="D193" s="117">
        <f t="shared" si="94"/>
        <v>11505.135610254514</v>
      </c>
      <c r="E193" s="117">
        <f t="shared" si="94"/>
        <v>10914.069091419651</v>
      </c>
      <c r="F193" s="117">
        <f t="shared" si="94"/>
        <v>10823.984121708778</v>
      </c>
      <c r="G193" s="117">
        <f t="shared" si="94"/>
        <v>12200.553558211352</v>
      </c>
      <c r="H193" s="117">
        <f t="shared" si="94"/>
        <v>11586.715647415223</v>
      </c>
      <c r="I193" s="117">
        <f t="shared" si="94"/>
        <v>11835.551746744337</v>
      </c>
      <c r="J193" s="117">
        <f t="shared" si="94"/>
        <v>12783.028304774443</v>
      </c>
      <c r="K193" s="117">
        <f t="shared" si="94"/>
        <v>11163.920443783938</v>
      </c>
      <c r="L193" s="117">
        <f t="shared" si="94"/>
        <v>13454.021145660558</v>
      </c>
      <c r="M193" s="117">
        <f t="shared" si="94"/>
        <v>11319.232728293111</v>
      </c>
      <c r="N193" s="117">
        <f t="shared" si="94"/>
        <v>12467.753736459741</v>
      </c>
      <c r="O193" s="117">
        <f t="shared" si="94"/>
        <v>14352.398169448345</v>
      </c>
      <c r="P193" s="117">
        <f t="shared" si="94"/>
        <v>12346.701594748945</v>
      </c>
      <c r="Q193" s="117">
        <f t="shared" si="94"/>
        <v>12507.137992492238</v>
      </c>
      <c r="R193" s="117">
        <f t="shared" ref="R193:V193" si="95">R194+R197+R199+R208</f>
        <v>12675.740524455816</v>
      </c>
      <c r="S193" s="117">
        <f t="shared" si="95"/>
        <v>14346.76987066077</v>
      </c>
      <c r="T193" s="117">
        <f t="shared" si="95"/>
        <v>13112.100760899002</v>
      </c>
      <c r="U193" s="117">
        <f t="shared" si="95"/>
        <v>13495.985531521146</v>
      </c>
      <c r="V193" s="117">
        <f t="shared" si="95"/>
        <v>14189.367245332734</v>
      </c>
      <c r="W193" s="117">
        <f t="shared" ref="W193" si="96">W194+W197+W199+W208</f>
        <v>15519.905482196571</v>
      </c>
      <c r="DA193" s="129" t="s">
        <v>2431</v>
      </c>
    </row>
    <row r="194" spans="1:105" ht="12" customHeight="1" x14ac:dyDescent="0.25">
      <c r="A194" s="121" t="s">
        <v>57</v>
      </c>
      <c r="B194" s="122">
        <f t="shared" ref="B194:Q194" si="97">SUM(B195:B196)</f>
        <v>9924.3934639884428</v>
      </c>
      <c r="C194" s="122">
        <f t="shared" si="97"/>
        <v>9328.8963421011522</v>
      </c>
      <c r="D194" s="122">
        <f t="shared" si="97"/>
        <v>9191.3269749645897</v>
      </c>
      <c r="E194" s="122">
        <f t="shared" si="97"/>
        <v>8577.9985148566902</v>
      </c>
      <c r="F194" s="122">
        <f t="shared" si="97"/>
        <v>8452.3938408569975</v>
      </c>
      <c r="G194" s="122">
        <f t="shared" si="97"/>
        <v>10021.815318109973</v>
      </c>
      <c r="H194" s="122">
        <f t="shared" si="97"/>
        <v>9278.374017218086</v>
      </c>
      <c r="I194" s="122">
        <f t="shared" si="97"/>
        <v>9547.4145220581941</v>
      </c>
      <c r="J194" s="122">
        <f t="shared" si="97"/>
        <v>10464.870307351288</v>
      </c>
      <c r="K194" s="122">
        <f t="shared" si="97"/>
        <v>8586.5706912687474</v>
      </c>
      <c r="L194" s="122">
        <f t="shared" si="97"/>
        <v>10806.004218320144</v>
      </c>
      <c r="M194" s="122">
        <f t="shared" si="97"/>
        <v>8717.0652771302593</v>
      </c>
      <c r="N194" s="122">
        <f t="shared" si="97"/>
        <v>9776.9677860079955</v>
      </c>
      <c r="O194" s="122">
        <f t="shared" si="97"/>
        <v>11641.160576193884</v>
      </c>
      <c r="P194" s="122">
        <f t="shared" si="97"/>
        <v>9645.8694061497699</v>
      </c>
      <c r="Q194" s="122">
        <f t="shared" si="97"/>
        <v>9816.774646025533</v>
      </c>
      <c r="R194" s="122">
        <f t="shared" ref="R194:V194" si="98">SUM(R195:R196)</f>
        <v>9982.7101255779635</v>
      </c>
      <c r="S194" s="122">
        <f t="shared" si="98"/>
        <v>11710.685170444409</v>
      </c>
      <c r="T194" s="122">
        <f t="shared" si="98"/>
        <v>10568.062587092802</v>
      </c>
      <c r="U194" s="122">
        <f t="shared" si="98"/>
        <v>10877.633552001435</v>
      </c>
      <c r="V194" s="122">
        <f t="shared" si="98"/>
        <v>11611.792879483146</v>
      </c>
      <c r="W194" s="122">
        <f t="shared" ref="W194" si="99">SUM(W195:W196)</f>
        <v>12579.964573410862</v>
      </c>
      <c r="DA194" s="130" t="s">
        <v>2432</v>
      </c>
    </row>
    <row r="195" spans="1:105" ht="12" customHeight="1" x14ac:dyDescent="0.25">
      <c r="A195" s="97" t="s">
        <v>74</v>
      </c>
      <c r="B195" s="98">
        <v>9648.5255535365122</v>
      </c>
      <c r="C195" s="98">
        <v>9076.0128737974574</v>
      </c>
      <c r="D195" s="98">
        <v>8949.8336851896056</v>
      </c>
      <c r="E195" s="98">
        <v>8357.9251520479902</v>
      </c>
      <c r="F195" s="98">
        <v>8242.2267256921914</v>
      </c>
      <c r="G195" s="98">
        <v>9801.4474813094239</v>
      </c>
      <c r="H195" s="98">
        <v>9073.1703463237773</v>
      </c>
      <c r="I195" s="98">
        <v>9343.4846772248584</v>
      </c>
      <c r="J195" s="98">
        <v>10244.09147748225</v>
      </c>
      <c r="K195" s="98">
        <v>8407.0371860480809</v>
      </c>
      <c r="L195" s="98">
        <v>10581.789543592031</v>
      </c>
      <c r="M195" s="98">
        <v>8537.9717384227424</v>
      </c>
      <c r="N195" s="98">
        <v>9577.9373367649969</v>
      </c>
      <c r="O195" s="98">
        <v>11406.38688918452</v>
      </c>
      <c r="P195" s="98">
        <v>9452.9145298211406</v>
      </c>
      <c r="Q195" s="98">
        <v>9621.9135426624653</v>
      </c>
      <c r="R195" s="98">
        <v>9785.6772820131791</v>
      </c>
      <c r="S195" s="98">
        <v>11480.654155928367</v>
      </c>
      <c r="T195" s="98">
        <v>10361.282684271777</v>
      </c>
      <c r="U195" s="98">
        <v>10665.417269947095</v>
      </c>
      <c r="V195" s="98">
        <v>11385.71431308005</v>
      </c>
      <c r="W195" s="98">
        <v>12335.273256605644</v>
      </c>
      <c r="DA195" s="63" t="s">
        <v>2433</v>
      </c>
    </row>
    <row r="196" spans="1:105" ht="12" customHeight="1" x14ac:dyDescent="0.25">
      <c r="A196" s="97" t="s">
        <v>53</v>
      </c>
      <c r="B196" s="98">
        <v>275.86791045193092</v>
      </c>
      <c r="C196" s="98">
        <v>252.88346830369395</v>
      </c>
      <c r="D196" s="98">
        <v>241.49328977498419</v>
      </c>
      <c r="E196" s="98">
        <v>220.07336280870038</v>
      </c>
      <c r="F196" s="98">
        <v>210.16711516480638</v>
      </c>
      <c r="G196" s="98">
        <v>220.36783680054992</v>
      </c>
      <c r="H196" s="98">
        <v>205.20367089430803</v>
      </c>
      <c r="I196" s="98">
        <v>203.92984483333578</v>
      </c>
      <c r="J196" s="98">
        <v>220.77882986903808</v>
      </c>
      <c r="K196" s="98">
        <v>179.53350522066572</v>
      </c>
      <c r="L196" s="98">
        <v>224.2146747281127</v>
      </c>
      <c r="M196" s="98">
        <v>179.09353870751707</v>
      </c>
      <c r="N196" s="98">
        <v>199.03044924299886</v>
      </c>
      <c r="O196" s="98">
        <v>234.77368700936574</v>
      </c>
      <c r="P196" s="98">
        <v>192.95487632862975</v>
      </c>
      <c r="Q196" s="98">
        <v>194.86110336306791</v>
      </c>
      <c r="R196" s="98">
        <v>197.03284356478451</v>
      </c>
      <c r="S196" s="98">
        <v>230.0310145160428</v>
      </c>
      <c r="T196" s="98">
        <v>206.77990282102454</v>
      </c>
      <c r="U196" s="98">
        <v>212.21628205433913</v>
      </c>
      <c r="V196" s="98">
        <v>226.07856640309606</v>
      </c>
      <c r="W196" s="98">
        <v>244.69131680521753</v>
      </c>
      <c r="DA196" s="63" t="s">
        <v>2434</v>
      </c>
    </row>
    <row r="197" spans="1:105" ht="12" customHeight="1" x14ac:dyDescent="0.25">
      <c r="A197" s="121" t="s">
        <v>92</v>
      </c>
      <c r="B197" s="122">
        <f t="shared" ref="B197:W197" si="100">B198</f>
        <v>0.77981627233956319</v>
      </c>
      <c r="C197" s="122">
        <f t="shared" si="100"/>
        <v>1.0221885536298039</v>
      </c>
      <c r="D197" s="122">
        <f t="shared" si="100"/>
        <v>1.2133966886537446</v>
      </c>
      <c r="E197" s="122">
        <f t="shared" si="100"/>
        <v>1.9105559946018189</v>
      </c>
      <c r="F197" s="122">
        <f t="shared" si="100"/>
        <v>1.201876382392506</v>
      </c>
      <c r="G197" s="122">
        <f t="shared" si="100"/>
        <v>1.4780282124934558</v>
      </c>
      <c r="H197" s="122">
        <f t="shared" si="100"/>
        <v>2.4563305933892265</v>
      </c>
      <c r="I197" s="122">
        <f t="shared" si="100"/>
        <v>3.1750410853754607</v>
      </c>
      <c r="J197" s="122">
        <f t="shared" si="100"/>
        <v>3.4058667694534912</v>
      </c>
      <c r="K197" s="122">
        <f t="shared" si="100"/>
        <v>4.3537047039203651</v>
      </c>
      <c r="L197" s="122">
        <f t="shared" si="100"/>
        <v>5.4568316771224135</v>
      </c>
      <c r="M197" s="122">
        <f t="shared" si="100"/>
        <v>5.3139115766065164</v>
      </c>
      <c r="N197" s="122">
        <f t="shared" si="100"/>
        <v>5.4118912782726118</v>
      </c>
      <c r="O197" s="122">
        <f t="shared" si="100"/>
        <v>5.5124114709513297</v>
      </c>
      <c r="P197" s="122">
        <f t="shared" si="100"/>
        <v>2.9679182586525674</v>
      </c>
      <c r="Q197" s="122">
        <f t="shared" si="100"/>
        <v>4.2442972404242996</v>
      </c>
      <c r="R197" s="122">
        <f t="shared" si="100"/>
        <v>2.2467759694871829</v>
      </c>
      <c r="S197" s="122">
        <f t="shared" si="100"/>
        <v>3.1421532884358085</v>
      </c>
      <c r="T197" s="122">
        <f t="shared" si="100"/>
        <v>3.6651429782983924</v>
      </c>
      <c r="U197" s="122">
        <f t="shared" si="100"/>
        <v>4.9884109015872244</v>
      </c>
      <c r="V197" s="122">
        <f t="shared" si="100"/>
        <v>5.7021476565717002</v>
      </c>
      <c r="W197" s="122">
        <f t="shared" si="100"/>
        <v>5.1041124767663444</v>
      </c>
      <c r="DA197" s="130" t="s">
        <v>2435</v>
      </c>
    </row>
    <row r="198" spans="1:105" ht="12" customHeight="1" x14ac:dyDescent="0.25">
      <c r="A198" s="97" t="s">
        <v>53</v>
      </c>
      <c r="B198" s="98">
        <f>RES_hhdet_tesh!B29</f>
        <v>0.77981627233956319</v>
      </c>
      <c r="C198" s="98">
        <f>RES_hhdet_tesh!C29</f>
        <v>1.0221885536298039</v>
      </c>
      <c r="D198" s="98">
        <f>RES_hhdet_tesh!D29</f>
        <v>1.2133966886537446</v>
      </c>
      <c r="E198" s="98">
        <f>RES_hhdet_tesh!E29</f>
        <v>1.9105559946018189</v>
      </c>
      <c r="F198" s="98">
        <f>RES_hhdet_tesh!F29</f>
        <v>1.201876382392506</v>
      </c>
      <c r="G198" s="98">
        <f>RES_hhdet_tesh!G29</f>
        <v>1.4780282124934558</v>
      </c>
      <c r="H198" s="98">
        <f>RES_hhdet_tesh!H29</f>
        <v>2.4563305933892265</v>
      </c>
      <c r="I198" s="98">
        <f>RES_hhdet_tesh!I29</f>
        <v>3.1750410853754607</v>
      </c>
      <c r="J198" s="98">
        <f>RES_hhdet_tesh!J29</f>
        <v>3.4058667694534912</v>
      </c>
      <c r="K198" s="98">
        <f>RES_hhdet_tesh!K29</f>
        <v>4.3537047039203651</v>
      </c>
      <c r="L198" s="98">
        <f>RES_hhdet_tesh!L29</f>
        <v>5.4568316771224135</v>
      </c>
      <c r="M198" s="98">
        <f>RES_hhdet_tesh!M29</f>
        <v>5.3139115766065164</v>
      </c>
      <c r="N198" s="98">
        <f>RES_hhdet_tesh!N29</f>
        <v>5.4118912782726118</v>
      </c>
      <c r="O198" s="98">
        <f>RES_hhdet_tesh!O29</f>
        <v>5.5124114709513297</v>
      </c>
      <c r="P198" s="98">
        <f>RES_hhdet_tesh!P29</f>
        <v>2.9679182586525674</v>
      </c>
      <c r="Q198" s="98">
        <f>RES_hhdet_tesh!Q29</f>
        <v>4.2442972404242996</v>
      </c>
      <c r="R198" s="98">
        <f>RES_hhdet_tesh!R29</f>
        <v>2.2467759694871829</v>
      </c>
      <c r="S198" s="98">
        <f>RES_hhdet_tesh!S29</f>
        <v>3.1421532884358085</v>
      </c>
      <c r="T198" s="98">
        <f>RES_hhdet_tesh!T29</f>
        <v>3.6651429782983924</v>
      </c>
      <c r="U198" s="98">
        <f>RES_hhdet_tesh!U29</f>
        <v>4.9884109015872244</v>
      </c>
      <c r="V198" s="98">
        <f>RES_hhdet_tesh!V29</f>
        <v>5.7021476565717002</v>
      </c>
      <c r="W198" s="98">
        <f>RES_hhdet_tesh!W29</f>
        <v>5.1041124767663444</v>
      </c>
      <c r="DA198" s="63" t="s">
        <v>2436</v>
      </c>
    </row>
    <row r="199" spans="1:105" ht="12" customHeight="1" x14ac:dyDescent="0.25">
      <c r="A199" s="121" t="s">
        <v>55</v>
      </c>
      <c r="B199" s="122">
        <v>1831.4791369590539</v>
      </c>
      <c r="C199" s="122">
        <v>1897.2729128458996</v>
      </c>
      <c r="D199" s="122">
        <v>1979.5788420998661</v>
      </c>
      <c r="E199" s="122">
        <v>2001.5309961635812</v>
      </c>
      <c r="F199" s="122">
        <v>2015.8999587607652</v>
      </c>
      <c r="G199" s="122">
        <v>1889.5356103579875</v>
      </c>
      <c r="H199" s="122">
        <v>1970.3338828053584</v>
      </c>
      <c r="I199" s="122">
        <v>1991.7883522984694</v>
      </c>
      <c r="J199" s="122">
        <v>1997.3192268426963</v>
      </c>
      <c r="K199" s="122">
        <v>2171.6130712746481</v>
      </c>
      <c r="L199" s="122">
        <v>2236.2487624565924</v>
      </c>
      <c r="M199" s="122">
        <v>2195.7118120593968</v>
      </c>
      <c r="N199" s="122">
        <v>2272.2871715850697</v>
      </c>
      <c r="O199" s="122">
        <v>2301.6085517457095</v>
      </c>
      <c r="P199" s="122">
        <v>2276.1272560426564</v>
      </c>
      <c r="Q199" s="122">
        <v>2279.8774475540972</v>
      </c>
      <c r="R199" s="122">
        <v>2274.6836470578869</v>
      </c>
      <c r="S199" s="122">
        <v>2214.9988928336215</v>
      </c>
      <c r="T199" s="122">
        <v>2125.8934682360905</v>
      </c>
      <c r="U199" s="122">
        <v>2188.2741635626444</v>
      </c>
      <c r="V199" s="122">
        <v>2153.2915990892429</v>
      </c>
      <c r="W199" s="122">
        <v>2458.1081652471121</v>
      </c>
      <c r="DA199" s="130" t="s">
        <v>2437</v>
      </c>
    </row>
    <row r="200" spans="1:105" ht="12" customHeight="1" x14ac:dyDescent="0.25">
      <c r="A200" s="97" t="s">
        <v>141</v>
      </c>
      <c r="B200" s="98">
        <v>1991.1369314286542</v>
      </c>
      <c r="C200" s="98">
        <v>1778.7081770072618</v>
      </c>
      <c r="D200" s="98">
        <v>1935.0458925876098</v>
      </c>
      <c r="E200" s="98">
        <v>1794.2524488817364</v>
      </c>
      <c r="F200" s="98">
        <v>1801.9421897736927</v>
      </c>
      <c r="G200" s="98">
        <v>2081.2088592463101</v>
      </c>
      <c r="H200" s="98">
        <v>1958.3895873683894</v>
      </c>
      <c r="I200" s="98">
        <v>2097.7370847945626</v>
      </c>
      <c r="J200" s="98">
        <v>2302.9762540708484</v>
      </c>
      <c r="K200" s="98">
        <v>1856.4238869332689</v>
      </c>
      <c r="L200" s="98">
        <v>2052.6896670033552</v>
      </c>
      <c r="M200" s="98">
        <v>2232.1777995392558</v>
      </c>
      <c r="N200" s="98">
        <v>2275.1872121216534</v>
      </c>
      <c r="O200" s="98">
        <v>2183.1219245715802</v>
      </c>
      <c r="P200" s="98">
        <v>2353.7362325626559</v>
      </c>
      <c r="Q200" s="98">
        <v>2428.6157726214742</v>
      </c>
      <c r="R200" s="98">
        <v>2110.2703327257718</v>
      </c>
      <c r="S200" s="98">
        <v>2212.3807078715176</v>
      </c>
      <c r="T200" s="98">
        <v>2097.6803229000202</v>
      </c>
      <c r="U200" s="98">
        <v>2131.1802462414048</v>
      </c>
      <c r="V200" s="98">
        <v>2062.1270768396621</v>
      </c>
      <c r="W200" s="98">
        <v>2636.3862319112386</v>
      </c>
      <c r="DA200" s="63" t="s">
        <v>2438</v>
      </c>
    </row>
    <row r="201" spans="1:105" ht="12" customHeight="1" x14ac:dyDescent="0.25">
      <c r="A201" s="97" t="s">
        <v>140</v>
      </c>
      <c r="B201" s="98">
        <v>1991.1369314286537</v>
      </c>
      <c r="C201" s="98">
        <v>1778.6903356149521</v>
      </c>
      <c r="D201" s="98">
        <v>1934.9097019966953</v>
      </c>
      <c r="E201" s="98">
        <v>1794.120811095456</v>
      </c>
      <c r="F201" s="98">
        <v>1802.8614122319661</v>
      </c>
      <c r="G201" s="98">
        <v>2078.9620122465976</v>
      </c>
      <c r="H201" s="98">
        <v>1955.3553301216496</v>
      </c>
      <c r="I201" s="98">
        <v>2095.3783510639619</v>
      </c>
      <c r="J201" s="98">
        <v>2301.1237672648531</v>
      </c>
      <c r="K201" s="98">
        <v>1854.8604820358933</v>
      </c>
      <c r="L201" s="98">
        <v>2050.8453272017282</v>
      </c>
      <c r="M201" s="98">
        <v>2231.379912435154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2439</v>
      </c>
    </row>
    <row r="202" spans="1:105" ht="12" customHeight="1" x14ac:dyDescent="0.25">
      <c r="A202" s="100" t="s">
        <v>50</v>
      </c>
      <c r="B202" s="101">
        <v>746.17288775214683</v>
      </c>
      <c r="C202" s="101">
        <v>663.66938825776936</v>
      </c>
      <c r="D202" s="101">
        <v>722.88920311561083</v>
      </c>
      <c r="E202" s="101">
        <v>664.01157658317447</v>
      </c>
      <c r="F202" s="101">
        <v>665.48348182516179</v>
      </c>
      <c r="G202" s="101">
        <v>771.73247967973248</v>
      </c>
      <c r="H202" s="101">
        <v>601.60823100694518</v>
      </c>
      <c r="I202" s="101">
        <v>681.39366752907438</v>
      </c>
      <c r="J202" s="101">
        <v>816.29390578811444</v>
      </c>
      <c r="K202" s="101">
        <v>668.2751976627352</v>
      </c>
      <c r="L202" s="101">
        <v>649.37646566607759</v>
      </c>
      <c r="M202" s="101">
        <v>776.17913751086371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2440</v>
      </c>
    </row>
    <row r="203" spans="1:105" ht="12" customHeight="1" x14ac:dyDescent="0.25">
      <c r="A203" s="103" t="s">
        <v>52</v>
      </c>
      <c r="B203" s="104">
        <v>1244.9640436765069</v>
      </c>
      <c r="C203" s="104">
        <v>1115.0209473571824</v>
      </c>
      <c r="D203" s="104">
        <v>1212.0204988810844</v>
      </c>
      <c r="E203" s="104">
        <v>1130.1092345122813</v>
      </c>
      <c r="F203" s="104">
        <v>1137.3779304068046</v>
      </c>
      <c r="G203" s="104">
        <v>1307.2295325668651</v>
      </c>
      <c r="H203" s="104">
        <v>1353.747099114704</v>
      </c>
      <c r="I203" s="104">
        <v>1413.9846835348874</v>
      </c>
      <c r="J203" s="104">
        <v>1484.8298614767384</v>
      </c>
      <c r="K203" s="104">
        <v>1186.5852843731579</v>
      </c>
      <c r="L203" s="104">
        <v>1401.4688615356506</v>
      </c>
      <c r="M203" s="104">
        <v>1455.2007749242905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2441</v>
      </c>
    </row>
    <row r="204" spans="1:105" ht="12" customHeight="1" x14ac:dyDescent="0.25">
      <c r="A204" s="106" t="s">
        <v>122</v>
      </c>
      <c r="B204" s="101">
        <v>1825.8972588127169</v>
      </c>
      <c r="C204" s="101">
        <v>1901.1514054432839</v>
      </c>
      <c r="D204" s="101">
        <v>1980.917993899679</v>
      </c>
      <c r="E204" s="101">
        <v>2007.2284198484908</v>
      </c>
      <c r="F204" s="101">
        <v>2022.0743007323495</v>
      </c>
      <c r="G204" s="101">
        <v>1882.8081395608594</v>
      </c>
      <c r="H204" s="101">
        <v>1970.6222563157589</v>
      </c>
      <c r="I204" s="101">
        <v>1988.1336145667362</v>
      </c>
      <c r="J204" s="101">
        <v>1987.4167002749177</v>
      </c>
      <c r="K204" s="101">
        <v>2179.2585731891882</v>
      </c>
      <c r="L204" s="101">
        <v>2240.0397546009012</v>
      </c>
      <c r="M204" s="101">
        <v>2194.5657619121425</v>
      </c>
      <c r="N204" s="101">
        <v>2272.2072166052062</v>
      </c>
      <c r="O204" s="101">
        <v>2303.9337389538982</v>
      </c>
      <c r="P204" s="101">
        <v>2276.342166591789</v>
      </c>
      <c r="Q204" s="101">
        <v>2279.9259341612792</v>
      </c>
      <c r="R204" s="101">
        <v>2278.3239985671266</v>
      </c>
      <c r="S204" s="101">
        <v>2215.3738022335629</v>
      </c>
      <c r="T204" s="101">
        <v>2126.5740523380118</v>
      </c>
      <c r="U204" s="101">
        <v>2189.231983461134</v>
      </c>
      <c r="V204" s="101">
        <v>2154.4984730814399</v>
      </c>
      <c r="W204" s="101">
        <v>2456.7675774919326</v>
      </c>
      <c r="DA204" s="131" t="s">
        <v>2442</v>
      </c>
    </row>
    <row r="205" spans="1:105" ht="12" customHeight="1" x14ac:dyDescent="0.25">
      <c r="A205" s="107" t="s">
        <v>121</v>
      </c>
      <c r="B205" s="104">
        <v>1825.8972588127174</v>
      </c>
      <c r="C205" s="104">
        <v>1901.2359772729651</v>
      </c>
      <c r="D205" s="104">
        <v>1980.9480390273072</v>
      </c>
      <c r="E205" s="104">
        <v>2007.6543322917516</v>
      </c>
      <c r="F205" s="104">
        <v>2022.5226235099362</v>
      </c>
      <c r="G205" s="104">
        <v>1883.0307529314973</v>
      </c>
      <c r="H205" s="104">
        <v>1970.9365387211194</v>
      </c>
      <c r="I205" s="104">
        <v>1988.314712262227</v>
      </c>
      <c r="J205" s="104">
        <v>1987.6380904716768</v>
      </c>
      <c r="K205" s="104">
        <v>2180.7244964227048</v>
      </c>
      <c r="L205" s="104">
        <v>2241.1279262884705</v>
      </c>
      <c r="M205" s="104">
        <v>2195.2238818640035</v>
      </c>
      <c r="N205" s="104">
        <v>2272.2537664409974</v>
      </c>
      <c r="O205" s="104">
        <v>2303.0167322408365</v>
      </c>
      <c r="P205" s="104">
        <v>2273.5114155626734</v>
      </c>
      <c r="Q205" s="104">
        <v>2275.5413506756786</v>
      </c>
      <c r="R205" s="104">
        <v>2275.0070541839691</v>
      </c>
      <c r="S205" s="104">
        <v>2214.6703108171596</v>
      </c>
      <c r="T205" s="104">
        <v>2125.8055134275064</v>
      </c>
      <c r="U205" s="104">
        <v>2188.5082991822323</v>
      </c>
      <c r="V205" s="104">
        <v>2153.863901821318</v>
      </c>
      <c r="W205" s="104">
        <v>2456.0105708411033</v>
      </c>
      <c r="DA205" s="132" t="s">
        <v>2443</v>
      </c>
    </row>
    <row r="206" spans="1:105" ht="12" customHeight="1" x14ac:dyDescent="0.25">
      <c r="A206" s="108" t="s">
        <v>53</v>
      </c>
      <c r="B206" s="98">
        <v>683.60812807602713</v>
      </c>
      <c r="C206" s="98">
        <v>708.8346313413623</v>
      </c>
      <c r="D206" s="98">
        <v>740.76586346044371</v>
      </c>
      <c r="E206" s="98">
        <v>744.34165962543386</v>
      </c>
      <c r="F206" s="98">
        <v>748.44442167151624</v>
      </c>
      <c r="G206" s="98">
        <v>697.45296763722638</v>
      </c>
      <c r="H206" s="98">
        <v>607.16053737153879</v>
      </c>
      <c r="I206" s="98">
        <v>645.92519708478017</v>
      </c>
      <c r="J206" s="98">
        <v>702.10098794307464</v>
      </c>
      <c r="K206" s="98">
        <v>789.28379999597905</v>
      </c>
      <c r="L206" s="98">
        <v>715.26757868901996</v>
      </c>
      <c r="M206" s="98">
        <v>763.55524636276141</v>
      </c>
      <c r="N206" s="98">
        <v>778.05969954457794</v>
      </c>
      <c r="O206" s="98">
        <v>676.74041807930496</v>
      </c>
      <c r="P206" s="98">
        <v>675.45774022613068</v>
      </c>
      <c r="Q206" s="98">
        <v>533.17674733899321</v>
      </c>
      <c r="R206" s="98">
        <v>481.28513747873598</v>
      </c>
      <c r="S206" s="98">
        <v>554.09997809592619</v>
      </c>
      <c r="T206" s="98">
        <v>612.34646773492341</v>
      </c>
      <c r="U206" s="98">
        <v>651.34860075310019</v>
      </c>
      <c r="V206" s="98">
        <v>660.04565378837128</v>
      </c>
      <c r="W206" s="98">
        <v>789.51587198756943</v>
      </c>
      <c r="DA206" s="63" t="s">
        <v>2444</v>
      </c>
    </row>
    <row r="207" spans="1:105" ht="12" customHeight="1" x14ac:dyDescent="0.25">
      <c r="A207" s="108" t="s">
        <v>52</v>
      </c>
      <c r="B207" s="98">
        <v>1142.2891307366901</v>
      </c>
      <c r="C207" s="98">
        <v>1192.4013459316031</v>
      </c>
      <c r="D207" s="98">
        <v>1240.1821755668634</v>
      </c>
      <c r="E207" s="98">
        <v>1263.3126726663179</v>
      </c>
      <c r="F207" s="98">
        <v>1274.0782018384198</v>
      </c>
      <c r="G207" s="98">
        <v>1185.5777852942704</v>
      </c>
      <c r="H207" s="98">
        <v>1363.7760013495804</v>
      </c>
      <c r="I207" s="98">
        <v>1342.389515177447</v>
      </c>
      <c r="J207" s="98">
        <v>1285.5371025286026</v>
      </c>
      <c r="K207" s="98">
        <v>1391.4406964267257</v>
      </c>
      <c r="L207" s="98">
        <v>1525.8603475994501</v>
      </c>
      <c r="M207" s="98">
        <v>1431.6686355012421</v>
      </c>
      <c r="N207" s="98">
        <v>1494.1940668964191</v>
      </c>
      <c r="O207" s="98">
        <v>1626.2763141615312</v>
      </c>
      <c r="P207" s="98">
        <v>1598.0536753365425</v>
      </c>
      <c r="Q207" s="98">
        <v>1742.3646033366858</v>
      </c>
      <c r="R207" s="98">
        <v>1793.7219167052333</v>
      </c>
      <c r="S207" s="98">
        <v>1660.5703327212332</v>
      </c>
      <c r="T207" s="98">
        <v>1513.4590456925832</v>
      </c>
      <c r="U207" s="98">
        <v>1537.1596984291325</v>
      </c>
      <c r="V207" s="98">
        <v>1493.8182480329467</v>
      </c>
      <c r="W207" s="98">
        <v>1666.4946988535344</v>
      </c>
      <c r="DA207" s="63" t="s">
        <v>2445</v>
      </c>
    </row>
    <row r="208" spans="1:105" ht="12" customHeight="1" x14ac:dyDescent="0.25">
      <c r="A208" s="121" t="s">
        <v>54</v>
      </c>
      <c r="B208" s="122">
        <v>275.40768732302962</v>
      </c>
      <c r="C208" s="122">
        <v>317.54165173339408</v>
      </c>
      <c r="D208" s="122">
        <v>333.0163965014043</v>
      </c>
      <c r="E208" s="122">
        <v>332.62902440477762</v>
      </c>
      <c r="F208" s="122">
        <v>354.4884457086232</v>
      </c>
      <c r="G208" s="122">
        <v>287.7246015308981</v>
      </c>
      <c r="H208" s="122">
        <v>335.55141679839011</v>
      </c>
      <c r="I208" s="122">
        <v>293.17383130229956</v>
      </c>
      <c r="J208" s="122">
        <v>317.43290381100644</v>
      </c>
      <c r="K208" s="122">
        <v>401.3829765366234</v>
      </c>
      <c r="L208" s="122">
        <v>406.31133320669881</v>
      </c>
      <c r="M208" s="122">
        <v>401.14172752684811</v>
      </c>
      <c r="N208" s="122">
        <v>413.08688758840498</v>
      </c>
      <c r="O208" s="122">
        <v>404.11663003779984</v>
      </c>
      <c r="P208" s="122">
        <v>421.73701429786433</v>
      </c>
      <c r="Q208" s="122">
        <v>406.24160167218378</v>
      </c>
      <c r="R208" s="122">
        <v>416.09997585047859</v>
      </c>
      <c r="S208" s="122">
        <v>417.94365409430213</v>
      </c>
      <c r="T208" s="122">
        <v>414.47956259181211</v>
      </c>
      <c r="U208" s="122">
        <v>425.0894050554798</v>
      </c>
      <c r="V208" s="122">
        <v>418.58061910377438</v>
      </c>
      <c r="W208" s="122">
        <v>476.72863106183127</v>
      </c>
      <c r="DA208" s="130" t="s">
        <v>2446</v>
      </c>
    </row>
    <row r="209" spans="1:105" ht="12" customHeight="1" x14ac:dyDescent="0.25">
      <c r="A209" s="97" t="s">
        <v>50</v>
      </c>
      <c r="B209" s="98">
        <v>276.62419831733695</v>
      </c>
      <c r="C209" s="98">
        <v>319.42302120849172</v>
      </c>
      <c r="D209" s="98">
        <v>337.20185184529248</v>
      </c>
      <c r="E209" s="98">
        <v>323.24690734955288</v>
      </c>
      <c r="F209" s="98">
        <v>351.69635837048156</v>
      </c>
      <c r="G209" s="98">
        <v>294.38790829226451</v>
      </c>
      <c r="H209" s="98">
        <v>337.12086337702448</v>
      </c>
      <c r="I209" s="98">
        <v>294.28297513852579</v>
      </c>
      <c r="J209" s="98">
        <v>314.68253105024553</v>
      </c>
      <c r="K209" s="98">
        <v>408.55536626981853</v>
      </c>
      <c r="L209" s="98">
        <v>439.41439935631956</v>
      </c>
      <c r="M209" s="98">
        <v>406.57143222936003</v>
      </c>
      <c r="N209" s="98">
        <v>345.95211254360191</v>
      </c>
      <c r="O209" s="98">
        <v>346.43094385398763</v>
      </c>
      <c r="P209" s="98">
        <v>387.45080697744277</v>
      </c>
      <c r="Q209" s="98">
        <v>428.39534862007048</v>
      </c>
      <c r="R209" s="98">
        <v>452.15586739042953</v>
      </c>
      <c r="S209" s="98">
        <v>434.99631638487824</v>
      </c>
      <c r="T209" s="98">
        <v>404.55360148322887</v>
      </c>
      <c r="U209" s="98">
        <v>414.53060047077696</v>
      </c>
      <c r="V209" s="98">
        <v>401.83698832111821</v>
      </c>
      <c r="W209" s="98">
        <v>507.08815987145641</v>
      </c>
      <c r="DA209" s="63" t="s">
        <v>2447</v>
      </c>
    </row>
    <row r="210" spans="1:105" ht="12" customHeight="1" x14ac:dyDescent="0.25">
      <c r="A210" s="109" t="s">
        <v>120</v>
      </c>
      <c r="B210" s="33">
        <v>275.39968676097374</v>
      </c>
      <c r="C210" s="33">
        <v>317.52941755217421</v>
      </c>
      <c r="D210" s="33">
        <v>332.99028846713668</v>
      </c>
      <c r="E210" s="33">
        <v>332.68506492476905</v>
      </c>
      <c r="F210" s="33">
        <v>354.50490298421528</v>
      </c>
      <c r="G210" s="33">
        <v>287.68580730562553</v>
      </c>
      <c r="H210" s="33">
        <v>335.54275770262564</v>
      </c>
      <c r="I210" s="33">
        <v>293.16808692334632</v>
      </c>
      <c r="J210" s="33">
        <v>317.44667327487684</v>
      </c>
      <c r="K210" s="33">
        <v>401.34592807916908</v>
      </c>
      <c r="L210" s="33">
        <v>406.14904652674136</v>
      </c>
      <c r="M210" s="33">
        <v>401.11764324056952</v>
      </c>
      <c r="N210" s="33">
        <v>413.27603437912347</v>
      </c>
      <c r="O210" s="33">
        <v>404.22396834942634</v>
      </c>
      <c r="P210" s="33">
        <v>421.79450015444951</v>
      </c>
      <c r="Q210" s="33">
        <v>406.20041135518119</v>
      </c>
      <c r="R210" s="33">
        <v>416.02828996588954</v>
      </c>
      <c r="S210" s="33">
        <v>417.90883404233864</v>
      </c>
      <c r="T210" s="33">
        <v>414.49939315803488</v>
      </c>
      <c r="U210" s="33">
        <v>425.10742711149788</v>
      </c>
      <c r="V210" s="33">
        <v>418.6077727721833</v>
      </c>
      <c r="W210" s="33">
        <v>476.67948508830131</v>
      </c>
      <c r="DA210" s="60" t="s">
        <v>2448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4449.1367449576383</v>
      </c>
      <c r="C212" s="117">
        <f t="shared" si="101"/>
        <v>4182.766274317607</v>
      </c>
      <c r="D212" s="117">
        <f t="shared" si="101"/>
        <v>4124.9767428744854</v>
      </c>
      <c r="E212" s="117">
        <f t="shared" si="101"/>
        <v>3845.2488999127058</v>
      </c>
      <c r="F212" s="117">
        <f t="shared" si="101"/>
        <v>3719.634326471938</v>
      </c>
      <c r="G212" s="117">
        <f t="shared" si="101"/>
        <v>4303.5996214477209</v>
      </c>
      <c r="H212" s="117">
        <f t="shared" si="101"/>
        <v>3891.044654982109</v>
      </c>
      <c r="I212" s="117">
        <f t="shared" si="101"/>
        <v>3934.1721074893317</v>
      </c>
      <c r="J212" s="117">
        <f t="shared" si="101"/>
        <v>4261.1898912980614</v>
      </c>
      <c r="K212" s="117">
        <f t="shared" si="101"/>
        <v>3459.9305019767457</v>
      </c>
      <c r="L212" s="117">
        <f t="shared" si="101"/>
        <v>4310.40285992175</v>
      </c>
      <c r="M212" s="117">
        <f t="shared" si="101"/>
        <v>3437.364165850312</v>
      </c>
      <c r="N212" s="117">
        <f t="shared" si="101"/>
        <v>3734.8296836640179</v>
      </c>
      <c r="O212" s="117">
        <f t="shared" si="101"/>
        <v>4280.7183790872741</v>
      </c>
      <c r="P212" s="117">
        <f t="shared" si="101"/>
        <v>3543.5237759439387</v>
      </c>
      <c r="Q212" s="117">
        <f t="shared" si="101"/>
        <v>3588.2446132996174</v>
      </c>
      <c r="R212" s="117">
        <f t="shared" ref="R212:V212" si="102">R213+R216+R218+R227</f>
        <v>3592.8168240578038</v>
      </c>
      <c r="S212" s="117">
        <f t="shared" si="102"/>
        <v>4090.8670607647023</v>
      </c>
      <c r="T212" s="117">
        <f t="shared" si="102"/>
        <v>3592.8657836596058</v>
      </c>
      <c r="U212" s="117">
        <f t="shared" si="102"/>
        <v>3597.827347243745</v>
      </c>
      <c r="V212" s="117">
        <f t="shared" si="102"/>
        <v>3728.104513254234</v>
      </c>
      <c r="W212" s="117">
        <f t="shared" ref="W212" si="103">W213+W216+W218+W227</f>
        <v>3930.4048234586371</v>
      </c>
      <c r="DA212" s="129" t="s">
        <v>2599</v>
      </c>
    </row>
    <row r="213" spans="1:105" ht="12" customHeight="1" x14ac:dyDescent="0.25">
      <c r="A213" s="121" t="s">
        <v>57</v>
      </c>
      <c r="B213" s="122">
        <f t="shared" ref="B213:Q213" si="104">SUM(B214:B215)</f>
        <v>4423.152734885578</v>
      </c>
      <c r="C213" s="122">
        <f t="shared" si="104"/>
        <v>4160.6969833727171</v>
      </c>
      <c r="D213" s="122">
        <f t="shared" si="104"/>
        <v>4102.8529304052772</v>
      </c>
      <c r="E213" s="122">
        <f t="shared" si="104"/>
        <v>3826.2332890180951</v>
      </c>
      <c r="F213" s="122">
        <f t="shared" si="104"/>
        <v>3699.7747316648047</v>
      </c>
      <c r="G213" s="122">
        <f t="shared" si="104"/>
        <v>4277.5945452729966</v>
      </c>
      <c r="H213" s="122">
        <f t="shared" si="104"/>
        <v>3866.328777335118</v>
      </c>
      <c r="I213" s="122">
        <f t="shared" si="104"/>
        <v>3908.9913485096822</v>
      </c>
      <c r="J213" s="122">
        <f t="shared" si="104"/>
        <v>4234.8998598484104</v>
      </c>
      <c r="K213" s="122">
        <f t="shared" si="104"/>
        <v>3442.0770277093065</v>
      </c>
      <c r="L213" s="122">
        <f t="shared" si="104"/>
        <v>4292.8569958403932</v>
      </c>
      <c r="M213" s="122">
        <f t="shared" si="104"/>
        <v>3418.6139285074914</v>
      </c>
      <c r="N213" s="122">
        <f t="shared" si="104"/>
        <v>3718.541540829413</v>
      </c>
      <c r="O213" s="122">
        <f t="shared" si="104"/>
        <v>4268.7688718471027</v>
      </c>
      <c r="P213" s="122">
        <f t="shared" si="104"/>
        <v>3532.2886606886655</v>
      </c>
      <c r="Q213" s="122">
        <f t="shared" si="104"/>
        <v>3577.2624499521044</v>
      </c>
      <c r="R213" s="122">
        <f t="shared" ref="R213:V213" si="105">SUM(R214:R215)</f>
        <v>3583.9123716370004</v>
      </c>
      <c r="S213" s="122">
        <f t="shared" si="105"/>
        <v>4082.163274345774</v>
      </c>
      <c r="T213" s="122">
        <f t="shared" si="105"/>
        <v>3585.3469034764826</v>
      </c>
      <c r="U213" s="122">
        <f t="shared" si="105"/>
        <v>3590.6795377367948</v>
      </c>
      <c r="V213" s="122">
        <f t="shared" si="105"/>
        <v>3721.9360680024311</v>
      </c>
      <c r="W213" s="122">
        <f t="shared" ref="W213" si="106">SUM(W214:W215)</f>
        <v>3923.0636876075255</v>
      </c>
      <c r="DA213" s="130" t="s">
        <v>2600</v>
      </c>
    </row>
    <row r="214" spans="1:105" ht="12" customHeight="1" x14ac:dyDescent="0.25">
      <c r="A214" s="97" t="s">
        <v>74</v>
      </c>
      <c r="B214" s="98">
        <v>4423.152734885578</v>
      </c>
      <c r="C214" s="98">
        <v>4160.6969833727171</v>
      </c>
      <c r="D214" s="98">
        <v>4102.8529304052772</v>
      </c>
      <c r="E214" s="98">
        <v>3826.2332890180951</v>
      </c>
      <c r="F214" s="98">
        <v>3699.7747316648047</v>
      </c>
      <c r="G214" s="98">
        <v>4277.5945452729966</v>
      </c>
      <c r="H214" s="98">
        <v>3866.328777335118</v>
      </c>
      <c r="I214" s="98">
        <v>3908.9913485096822</v>
      </c>
      <c r="J214" s="98">
        <v>4234.8998598484104</v>
      </c>
      <c r="K214" s="98">
        <v>3442.0770277093065</v>
      </c>
      <c r="L214" s="98">
        <v>4292.8569958403932</v>
      </c>
      <c r="M214" s="98">
        <v>3418.6139285074914</v>
      </c>
      <c r="N214" s="98">
        <v>3718.541540829413</v>
      </c>
      <c r="O214" s="98">
        <v>4268.7688718471027</v>
      </c>
      <c r="P214" s="98">
        <v>3532.2886606886655</v>
      </c>
      <c r="Q214" s="98">
        <v>3577.2624499521044</v>
      </c>
      <c r="R214" s="98">
        <v>3583.9123716370004</v>
      </c>
      <c r="S214" s="98">
        <v>4082.163274345774</v>
      </c>
      <c r="T214" s="98">
        <v>3585.3469034764826</v>
      </c>
      <c r="U214" s="98">
        <v>3590.6795377367948</v>
      </c>
      <c r="V214" s="98">
        <v>3721.9360680024311</v>
      </c>
      <c r="W214" s="98">
        <v>3923.0636876075255</v>
      </c>
      <c r="DA214" s="63" t="s">
        <v>2601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2602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2603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2604</v>
      </c>
    </row>
    <row r="218" spans="1:105" ht="12" customHeight="1" x14ac:dyDescent="0.25">
      <c r="A218" s="121" t="s">
        <v>55</v>
      </c>
      <c r="B218" s="122">
        <v>25.307560649426154</v>
      </c>
      <c r="C218" s="122">
        <v>21.297328305116984</v>
      </c>
      <c r="D218" s="122">
        <v>21.34247274684942</v>
      </c>
      <c r="E218" s="122">
        <v>18.299171277835352</v>
      </c>
      <c r="F218" s="122">
        <v>19.092407461113435</v>
      </c>
      <c r="G218" s="122">
        <v>25.372693722560708</v>
      </c>
      <c r="H218" s="122">
        <v>24.031192873544295</v>
      </c>
      <c r="I218" s="122">
        <v>24.620148704298174</v>
      </c>
      <c r="J218" s="122">
        <v>25.710502422789318</v>
      </c>
      <c r="K218" s="122">
        <v>17.077356070903772</v>
      </c>
      <c r="L218" s="122">
        <v>16.753498390396075</v>
      </c>
      <c r="M218" s="122">
        <v>18.08666660708489</v>
      </c>
      <c r="N218" s="122">
        <v>15.929028644211346</v>
      </c>
      <c r="O218" s="122">
        <v>11.711998052519842</v>
      </c>
      <c r="P218" s="122">
        <v>10.995856119285596</v>
      </c>
      <c r="Q218" s="122">
        <v>10.68891157699246</v>
      </c>
      <c r="R218" s="122">
        <v>8.5735831743561342</v>
      </c>
      <c r="S218" s="122">
        <v>8.3770036057983503</v>
      </c>
      <c r="T218" s="122">
        <v>7.2215991957395449</v>
      </c>
      <c r="U218" s="122">
        <v>6.8876544559318376</v>
      </c>
      <c r="V218" s="122">
        <v>5.9292389960341589</v>
      </c>
      <c r="W218" s="122">
        <v>7.0406170134772097</v>
      </c>
      <c r="DA218" s="130" t="s">
        <v>2605</v>
      </c>
    </row>
    <row r="219" spans="1:105" ht="12" customHeight="1" x14ac:dyDescent="0.25">
      <c r="A219" s="97" t="s">
        <v>141</v>
      </c>
      <c r="B219" s="98">
        <v>750.62524882491061</v>
      </c>
      <c r="C219" s="98">
        <v>670.35618328727617</v>
      </c>
      <c r="D219" s="98">
        <v>728.45680406371787</v>
      </c>
      <c r="E219" s="98">
        <v>672.69575200065469</v>
      </c>
      <c r="F219" s="98">
        <v>667.20840627302118</v>
      </c>
      <c r="G219" s="98">
        <v>759.63214528276023</v>
      </c>
      <c r="H219" s="98">
        <v>707.83605880792675</v>
      </c>
      <c r="I219" s="98">
        <v>755.32711672236314</v>
      </c>
      <c r="J219" s="98">
        <v>828.97546059661545</v>
      </c>
      <c r="K219" s="98">
        <v>667.99495348546793</v>
      </c>
      <c r="L219" s="98">
        <v>738.18419203262476</v>
      </c>
      <c r="M219" s="98">
        <v>801.69659870296925</v>
      </c>
      <c r="N219" s="98">
        <v>804.95674688787767</v>
      </c>
      <c r="O219" s="98">
        <v>743.28881937113567</v>
      </c>
      <c r="P219" s="98">
        <v>782.71779218472113</v>
      </c>
      <c r="Q219" s="98">
        <v>797.0874061700091</v>
      </c>
      <c r="R219" s="98">
        <v>689.71055254738201</v>
      </c>
      <c r="S219" s="98">
        <v>710.06528745876199</v>
      </c>
      <c r="T219" s="98">
        <v>660.06766480684814</v>
      </c>
      <c r="U219" s="98">
        <v>651.35666831120318</v>
      </c>
      <c r="V219" s="98">
        <v>604.04886349288211</v>
      </c>
      <c r="W219" s="98">
        <v>746.11091124589154</v>
      </c>
      <c r="DA219" s="63" t="s">
        <v>2606</v>
      </c>
    </row>
    <row r="220" spans="1:105" ht="12" customHeight="1" x14ac:dyDescent="0.25">
      <c r="A220" s="97" t="s">
        <v>140</v>
      </c>
      <c r="B220" s="98">
        <v>281.29467174991555</v>
      </c>
      <c r="C220" s="98">
        <v>250.19223531805332</v>
      </c>
      <c r="D220" s="98">
        <v>272.51711291004182</v>
      </c>
      <c r="E220" s="98">
        <v>250.32123458116163</v>
      </c>
      <c r="F220" s="98">
        <v>250.87611818613843</v>
      </c>
      <c r="G220" s="98">
        <v>281.20489533687572</v>
      </c>
      <c r="H220" s="98">
        <v>216.67743966491403</v>
      </c>
      <c r="I220" s="98">
        <v>245.41325679166292</v>
      </c>
      <c r="J220" s="98">
        <v>293.99942421698557</v>
      </c>
      <c r="K220" s="98">
        <v>240.68846029377906</v>
      </c>
      <c r="L220" s="98">
        <v>233.88182326506816</v>
      </c>
      <c r="M220" s="98">
        <v>279.55154130069349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2607</v>
      </c>
    </row>
    <row r="221" spans="1:105" ht="12" customHeight="1" x14ac:dyDescent="0.25">
      <c r="A221" s="100" t="s">
        <v>50</v>
      </c>
      <c r="B221" s="101">
        <v>281.29467174991555</v>
      </c>
      <c r="C221" s="101">
        <v>250.19223531805332</v>
      </c>
      <c r="D221" s="101">
        <v>272.51711291004182</v>
      </c>
      <c r="E221" s="101">
        <v>250.32123458116163</v>
      </c>
      <c r="F221" s="101">
        <v>250.87611818613843</v>
      </c>
      <c r="G221" s="101">
        <v>281.20489533687572</v>
      </c>
      <c r="H221" s="101">
        <v>216.67743966491403</v>
      </c>
      <c r="I221" s="101">
        <v>245.41325679166292</v>
      </c>
      <c r="J221" s="101">
        <v>293.99942421698557</v>
      </c>
      <c r="K221" s="101">
        <v>240.68846029377906</v>
      </c>
      <c r="L221" s="101">
        <v>233.88182326506816</v>
      </c>
      <c r="M221" s="101">
        <v>279.55154130069349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2608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2609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2610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2611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2612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2613</v>
      </c>
    </row>
    <row r="227" spans="1:105" ht="12" customHeight="1" x14ac:dyDescent="0.25">
      <c r="A227" s="121" t="s">
        <v>54</v>
      </c>
      <c r="B227" s="122">
        <v>0.67644942263475227</v>
      </c>
      <c r="C227" s="122">
        <v>0.77196263977254209</v>
      </c>
      <c r="D227" s="122">
        <v>0.78133972235863947</v>
      </c>
      <c r="E227" s="122">
        <v>0.71643961677549806</v>
      </c>
      <c r="F227" s="122">
        <v>0.76718734602011507</v>
      </c>
      <c r="G227" s="122">
        <v>0.63238245216352529</v>
      </c>
      <c r="H227" s="122">
        <v>0.68468477344700807</v>
      </c>
      <c r="I227" s="122">
        <v>0.56061027535147234</v>
      </c>
      <c r="J227" s="122">
        <v>0.57952902686192553</v>
      </c>
      <c r="K227" s="122">
        <v>0.77611819653510861</v>
      </c>
      <c r="L227" s="122">
        <v>0.79236569096050247</v>
      </c>
      <c r="M227" s="122">
        <v>0.66357073573587677</v>
      </c>
      <c r="N227" s="122">
        <v>0.35911419039340886</v>
      </c>
      <c r="O227" s="122">
        <v>0.23750918765237228</v>
      </c>
      <c r="P227" s="122">
        <v>0.23925913598778678</v>
      </c>
      <c r="Q227" s="122">
        <v>0.29325177052084117</v>
      </c>
      <c r="R227" s="122">
        <v>0.33086924644742</v>
      </c>
      <c r="S227" s="122">
        <v>0.32678281312962082</v>
      </c>
      <c r="T227" s="122">
        <v>0.2972809873835327</v>
      </c>
      <c r="U227" s="122">
        <v>0.26015505101842734</v>
      </c>
      <c r="V227" s="122">
        <v>0.23920625576882992</v>
      </c>
      <c r="W227" s="122">
        <v>0.3005188376344079</v>
      </c>
      <c r="DA227" s="130" t="s">
        <v>2614</v>
      </c>
    </row>
    <row r="228" spans="1:105" ht="12" customHeight="1" x14ac:dyDescent="0.25">
      <c r="A228" s="97" t="s">
        <v>50</v>
      </c>
      <c r="B228" s="98">
        <v>103.53274301538491</v>
      </c>
      <c r="C228" s="98">
        <v>119.48419358336555</v>
      </c>
      <c r="D228" s="98">
        <v>126.04019616524094</v>
      </c>
      <c r="E228" s="98">
        <v>120.66037212527345</v>
      </c>
      <c r="F228" s="98">
        <v>130.92567334916413</v>
      </c>
      <c r="G228" s="98">
        <v>109.25056569123697</v>
      </c>
      <c r="H228" s="98">
        <v>124.78265116076177</v>
      </c>
      <c r="I228" s="98">
        <v>108.80511094113159</v>
      </c>
      <c r="J228" s="98">
        <v>116.33718412170339</v>
      </c>
      <c r="K228" s="98">
        <v>151.02858664126728</v>
      </c>
      <c r="L228" s="98">
        <v>162.41828526393542</v>
      </c>
      <c r="M228" s="98">
        <v>150.26290295575794</v>
      </c>
      <c r="N228" s="98">
        <v>127.82123128937573</v>
      </c>
      <c r="O228" s="98">
        <v>127.87954358405631</v>
      </c>
      <c r="P228" s="98">
        <v>142.94024381441776</v>
      </c>
      <c r="Q228" s="98">
        <v>158.01540563806876</v>
      </c>
      <c r="R228" s="98">
        <v>166.74836876107474</v>
      </c>
      <c r="S228" s="98">
        <v>160.36436576950445</v>
      </c>
      <c r="T228" s="98">
        <v>149.0978490569718</v>
      </c>
      <c r="U228" s="98">
        <v>152.68040847122643</v>
      </c>
      <c r="V228" s="98">
        <v>147.73976371922359</v>
      </c>
      <c r="W228" s="98">
        <v>185.9436072472767</v>
      </c>
      <c r="DA228" s="63" t="s">
        <v>2615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2616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242.72591331525842</v>
      </c>
      <c r="C231" s="118">
        <f t="shared" si="108"/>
        <v>229.70053373077761</v>
      </c>
      <c r="D231" s="118">
        <f t="shared" si="108"/>
        <v>227.17688151174079</v>
      </c>
      <c r="E231" s="118">
        <f t="shared" si="108"/>
        <v>211.74300514006592</v>
      </c>
      <c r="F231" s="118">
        <f t="shared" si="108"/>
        <v>204.70977767090102</v>
      </c>
      <c r="G231" s="118">
        <f t="shared" si="108"/>
        <v>226.83058968883546</v>
      </c>
      <c r="H231" s="118">
        <f t="shared" si="108"/>
        <v>207.84215370464022</v>
      </c>
      <c r="I231" s="118">
        <f t="shared" si="108"/>
        <v>208.64948331599106</v>
      </c>
      <c r="J231" s="118">
        <f t="shared" si="108"/>
        <v>223.45507900088404</v>
      </c>
      <c r="K231" s="118">
        <f t="shared" si="108"/>
        <v>190.36069114157479</v>
      </c>
      <c r="L231" s="118">
        <f t="shared" si="108"/>
        <v>228.30251136235447</v>
      </c>
      <c r="M231" s="118">
        <f t="shared" si="108"/>
        <v>187.88270308616782</v>
      </c>
      <c r="N231" s="118">
        <f t="shared" si="108"/>
        <v>202.15718272507408</v>
      </c>
      <c r="O231" s="118">
        <f t="shared" si="108"/>
        <v>225.36486119594511</v>
      </c>
      <c r="P231" s="118">
        <f t="shared" si="108"/>
        <v>191.93768527638969</v>
      </c>
      <c r="Q231" s="118">
        <f t="shared" si="108"/>
        <v>194.38386460686854</v>
      </c>
      <c r="R231" s="118">
        <f t="shared" ref="R231:V231" si="109">R232+R235+R237+R246</f>
        <v>194.24251293007606</v>
      </c>
      <c r="S231" s="118">
        <f t="shared" si="109"/>
        <v>215.11205951233106</v>
      </c>
      <c r="T231" s="118">
        <f t="shared" si="109"/>
        <v>190.89758416226317</v>
      </c>
      <c r="U231" s="118">
        <f t="shared" si="109"/>
        <v>191.92959754438618</v>
      </c>
      <c r="V231" s="118">
        <f t="shared" si="109"/>
        <v>197.10395802981765</v>
      </c>
      <c r="W231" s="118">
        <f t="shared" ref="W231" si="110">W232+W235+W237+W246</f>
        <v>206.95476469872372</v>
      </c>
      <c r="DA231" s="129" t="s">
        <v>2767</v>
      </c>
    </row>
    <row r="232" spans="1:105" ht="12" customHeight="1" x14ac:dyDescent="0.25">
      <c r="A232" s="121" t="s">
        <v>57</v>
      </c>
      <c r="B232" s="123">
        <f t="shared" ref="B232:Q232" si="111">SUM(B233:B234)</f>
        <v>211.08263205837062</v>
      </c>
      <c r="C232" s="123">
        <f t="shared" si="111"/>
        <v>196.84347799175646</v>
      </c>
      <c r="D232" s="123">
        <f t="shared" si="111"/>
        <v>193.13072465367975</v>
      </c>
      <c r="E232" s="123">
        <f t="shared" si="111"/>
        <v>178.01922262477748</v>
      </c>
      <c r="F232" s="123">
        <f t="shared" si="111"/>
        <v>171.13187440210845</v>
      </c>
      <c r="G232" s="123">
        <f t="shared" si="111"/>
        <v>196.69109962609971</v>
      </c>
      <c r="H232" s="123">
        <f t="shared" si="111"/>
        <v>176.81653225824235</v>
      </c>
      <c r="I232" s="123">
        <f t="shared" si="111"/>
        <v>178.06223975805716</v>
      </c>
      <c r="J232" s="123">
        <f t="shared" si="111"/>
        <v>192.48781820263494</v>
      </c>
      <c r="K232" s="123">
        <f t="shared" si="111"/>
        <v>156.14841429645597</v>
      </c>
      <c r="L232" s="123">
        <f t="shared" si="111"/>
        <v>193.6176319415664</v>
      </c>
      <c r="M232" s="123">
        <f t="shared" si="111"/>
        <v>153.82256609135433</v>
      </c>
      <c r="N232" s="123">
        <f t="shared" si="111"/>
        <v>167.22925286940281</v>
      </c>
      <c r="O232" s="123">
        <f t="shared" si="111"/>
        <v>190.94867232385968</v>
      </c>
      <c r="P232" s="123">
        <f t="shared" si="111"/>
        <v>157.85110240647404</v>
      </c>
      <c r="Q232" s="123">
        <f t="shared" si="111"/>
        <v>160.71916262697866</v>
      </c>
      <c r="R232" s="123">
        <f t="shared" ref="R232:V232" si="112">SUM(R233:R234)</f>
        <v>160.82519841637276</v>
      </c>
      <c r="S232" s="123">
        <f t="shared" si="112"/>
        <v>182.66509932974367</v>
      </c>
      <c r="T232" s="123">
        <f t="shared" si="112"/>
        <v>159.80287928701978</v>
      </c>
      <c r="U232" s="123">
        <f t="shared" si="112"/>
        <v>160.20912209572458</v>
      </c>
      <c r="V232" s="123">
        <f t="shared" si="112"/>
        <v>166.21101037859756</v>
      </c>
      <c r="W232" s="123">
        <f t="shared" ref="W232" si="113">SUM(W233:W234)</f>
        <v>172.52408343607669</v>
      </c>
      <c r="DA232" s="130" t="s">
        <v>2768</v>
      </c>
    </row>
    <row r="233" spans="1:105" ht="12" customHeight="1" x14ac:dyDescent="0.25">
      <c r="A233" s="97" t="s">
        <v>74</v>
      </c>
      <c r="B233" s="99">
        <v>208.1338422906652</v>
      </c>
      <c r="C233" s="99">
        <v>194.16275379630898</v>
      </c>
      <c r="D233" s="99">
        <v>190.58252151244716</v>
      </c>
      <c r="E233" s="99">
        <v>175.72330001758812</v>
      </c>
      <c r="F233" s="99">
        <v>168.9517363235567</v>
      </c>
      <c r="G233" s="99">
        <v>194.41593767814814</v>
      </c>
      <c r="H233" s="99">
        <v>174.71015406319364</v>
      </c>
      <c r="I233" s="99">
        <v>175.97677291745981</v>
      </c>
      <c r="J233" s="99">
        <v>190.23494658966999</v>
      </c>
      <c r="K233" s="99">
        <v>154.3199817276481</v>
      </c>
      <c r="L233" s="99">
        <v>191.34739066085811</v>
      </c>
      <c r="M233" s="99">
        <v>152.01354344931514</v>
      </c>
      <c r="N233" s="99">
        <v>165.22042611563901</v>
      </c>
      <c r="O233" s="99">
        <v>188.59252139769268</v>
      </c>
      <c r="P233" s="99">
        <v>155.91636014177035</v>
      </c>
      <c r="Q233" s="99">
        <v>158.75474899532179</v>
      </c>
      <c r="R233" s="99">
        <v>158.84149352315345</v>
      </c>
      <c r="S233" s="99">
        <v>180.35644165002901</v>
      </c>
      <c r="T233" s="99">
        <v>157.73635363123228</v>
      </c>
      <c r="U233" s="99">
        <v>158.08671210219023</v>
      </c>
      <c r="V233" s="99">
        <v>163.94881236518131</v>
      </c>
      <c r="W233" s="99">
        <v>170.11381921188766</v>
      </c>
      <c r="DA233" s="63" t="s">
        <v>2769</v>
      </c>
    </row>
    <row r="234" spans="1:105" ht="12" customHeight="1" x14ac:dyDescent="0.25">
      <c r="A234" s="97" t="s">
        <v>53</v>
      </c>
      <c r="B234" s="99">
        <v>2.94878976770541</v>
      </c>
      <c r="C234" s="99">
        <v>2.6807241954474881</v>
      </c>
      <c r="D234" s="99">
        <v>2.5482031412326025</v>
      </c>
      <c r="E234" s="99">
        <v>2.2959226071893735</v>
      </c>
      <c r="F234" s="99">
        <v>2.1801380785517468</v>
      </c>
      <c r="G234" s="99">
        <v>2.275161947951585</v>
      </c>
      <c r="H234" s="99">
        <v>2.1063781950486979</v>
      </c>
      <c r="I234" s="99">
        <v>2.0854668405973547</v>
      </c>
      <c r="J234" s="99">
        <v>2.25287161296496</v>
      </c>
      <c r="K234" s="99">
        <v>1.8284325688078817</v>
      </c>
      <c r="L234" s="99">
        <v>2.270241280708293</v>
      </c>
      <c r="M234" s="99">
        <v>1.8090226420391859</v>
      </c>
      <c r="N234" s="99">
        <v>2.0088267537638047</v>
      </c>
      <c r="O234" s="99">
        <v>2.3561509261670057</v>
      </c>
      <c r="P234" s="99">
        <v>1.9347422647036889</v>
      </c>
      <c r="Q234" s="99">
        <v>1.964413631656877</v>
      </c>
      <c r="R234" s="99">
        <v>1.9837048932193078</v>
      </c>
      <c r="S234" s="99">
        <v>2.3086576797146581</v>
      </c>
      <c r="T234" s="99">
        <v>2.0665256557875145</v>
      </c>
      <c r="U234" s="99">
        <v>2.1224099935343594</v>
      </c>
      <c r="V234" s="99">
        <v>2.2621980134162647</v>
      </c>
      <c r="W234" s="99">
        <v>2.4102642241890373</v>
      </c>
      <c r="DA234" s="63" t="s">
        <v>2770</v>
      </c>
    </row>
    <row r="235" spans="1:105" ht="12" customHeight="1" x14ac:dyDescent="0.25">
      <c r="A235" s="121" t="s">
        <v>92</v>
      </c>
      <c r="B235" s="123">
        <f t="shared" ref="B235:W235" si="114">B236</f>
        <v>4.5768461479792598E-3</v>
      </c>
      <c r="C235" s="123">
        <f t="shared" si="114"/>
        <v>5.6094003818434532E-3</v>
      </c>
      <c r="D235" s="123">
        <f t="shared" si="114"/>
        <v>6.3345983253014987E-3</v>
      </c>
      <c r="E235" s="123">
        <f t="shared" si="114"/>
        <v>9.6088152411871654E-3</v>
      </c>
      <c r="F235" s="123">
        <f t="shared" si="114"/>
        <v>5.6441891886160845E-3</v>
      </c>
      <c r="G235" s="123">
        <f t="shared" si="114"/>
        <v>6.3344752436311309E-3</v>
      </c>
      <c r="H235" s="123">
        <f t="shared" si="114"/>
        <v>9.6698617436156726E-3</v>
      </c>
      <c r="I235" s="123">
        <f t="shared" si="114"/>
        <v>1.1970163418561585E-2</v>
      </c>
      <c r="J235" s="123">
        <f t="shared" si="114"/>
        <v>1.2582392384093082E-2</v>
      </c>
      <c r="K235" s="123">
        <f t="shared" si="114"/>
        <v>1.5794894865696664E-2</v>
      </c>
      <c r="L235" s="123">
        <f t="shared" si="114"/>
        <v>1.9509858693620888E-2</v>
      </c>
      <c r="M235" s="123">
        <f t="shared" si="114"/>
        <v>1.883051597453542E-2</v>
      </c>
      <c r="N235" s="123">
        <f t="shared" si="114"/>
        <v>1.8937947438720078E-2</v>
      </c>
      <c r="O235" s="123">
        <f t="shared" si="114"/>
        <v>1.8487967759173704E-2</v>
      </c>
      <c r="P235" s="123">
        <f t="shared" si="114"/>
        <v>9.3963781272604577E-3</v>
      </c>
      <c r="Q235" s="123">
        <f t="shared" si="114"/>
        <v>1.2709242345522691E-2</v>
      </c>
      <c r="R235" s="123">
        <f t="shared" si="114"/>
        <v>6.3913307266452524E-3</v>
      </c>
      <c r="S235" s="123">
        <f t="shared" si="114"/>
        <v>8.4830794890462906E-3</v>
      </c>
      <c r="T235" s="123">
        <f t="shared" si="114"/>
        <v>9.5740410130016468E-3</v>
      </c>
      <c r="U235" s="123">
        <f t="shared" si="114"/>
        <v>1.2731978285008261E-2</v>
      </c>
      <c r="V235" s="123">
        <f t="shared" si="114"/>
        <v>1.4228323504958413E-2</v>
      </c>
      <c r="W235" s="123">
        <f t="shared" si="114"/>
        <v>1.2340823175978914E-2</v>
      </c>
      <c r="DA235" s="130" t="s">
        <v>2771</v>
      </c>
    </row>
    <row r="236" spans="1:105" ht="12" customHeight="1" x14ac:dyDescent="0.25">
      <c r="A236" s="97" t="s">
        <v>53</v>
      </c>
      <c r="B236" s="99">
        <f>RES_hhdet_fecs!B29</f>
        <v>4.5768461479792598E-3</v>
      </c>
      <c r="C236" s="99">
        <f>RES_hhdet_fecs!C29</f>
        <v>5.6094003818434532E-3</v>
      </c>
      <c r="D236" s="99">
        <f>RES_hhdet_fecs!D29</f>
        <v>6.3345983253014987E-3</v>
      </c>
      <c r="E236" s="99">
        <f>RES_hhdet_fecs!E29</f>
        <v>9.6088152411871654E-3</v>
      </c>
      <c r="F236" s="99">
        <f>RES_hhdet_fecs!F29</f>
        <v>5.6441891886160845E-3</v>
      </c>
      <c r="G236" s="99">
        <f>RES_hhdet_fecs!G29</f>
        <v>6.3344752436311309E-3</v>
      </c>
      <c r="H236" s="99">
        <f>RES_hhdet_fecs!H29</f>
        <v>9.6698617436156726E-3</v>
      </c>
      <c r="I236" s="99">
        <f>RES_hhdet_fecs!I29</f>
        <v>1.1970163418561585E-2</v>
      </c>
      <c r="J236" s="99">
        <f>RES_hhdet_fecs!J29</f>
        <v>1.2582392384093082E-2</v>
      </c>
      <c r="K236" s="99">
        <f>RES_hhdet_fecs!K29</f>
        <v>1.5794894865696664E-2</v>
      </c>
      <c r="L236" s="99">
        <f>RES_hhdet_fecs!L29</f>
        <v>1.9509858693620888E-2</v>
      </c>
      <c r="M236" s="99">
        <f>RES_hhdet_fecs!M29</f>
        <v>1.883051597453542E-2</v>
      </c>
      <c r="N236" s="99">
        <f>RES_hhdet_fecs!N29</f>
        <v>1.8937947438720078E-2</v>
      </c>
      <c r="O236" s="99">
        <f>RES_hhdet_fecs!O29</f>
        <v>1.8487967759173704E-2</v>
      </c>
      <c r="P236" s="99">
        <f>RES_hhdet_fecs!P29</f>
        <v>9.3963781272604577E-3</v>
      </c>
      <c r="Q236" s="99">
        <f>RES_hhdet_fecs!Q29</f>
        <v>1.2709242345522691E-2</v>
      </c>
      <c r="R236" s="99">
        <f>RES_hhdet_fecs!R29</f>
        <v>6.3913307266452524E-3</v>
      </c>
      <c r="S236" s="99">
        <f>RES_hhdet_fecs!S29</f>
        <v>8.4830794890462906E-3</v>
      </c>
      <c r="T236" s="99">
        <f>RES_hhdet_fecs!T29</f>
        <v>9.5740410130016468E-3</v>
      </c>
      <c r="U236" s="99">
        <f>RES_hhdet_fecs!U29</f>
        <v>1.2731978285008261E-2</v>
      </c>
      <c r="V236" s="99">
        <f>RES_hhdet_fecs!V29</f>
        <v>1.4228323504958413E-2</v>
      </c>
      <c r="W236" s="99">
        <f>RES_hhdet_fecs!W29</f>
        <v>1.2340823175978914E-2</v>
      </c>
      <c r="DA236" s="63" t="s">
        <v>2772</v>
      </c>
    </row>
    <row r="237" spans="1:105" ht="12" customHeight="1" x14ac:dyDescent="0.25">
      <c r="A237" s="121" t="s">
        <v>55</v>
      </c>
      <c r="B237" s="123">
        <v>27.718005373280757</v>
      </c>
      <c r="C237" s="123">
        <v>28.374023558322161</v>
      </c>
      <c r="D237" s="123">
        <v>29.375608097180415</v>
      </c>
      <c r="E237" s="123">
        <v>29.123781171436988</v>
      </c>
      <c r="F237" s="123">
        <v>28.733919804932341</v>
      </c>
      <c r="G237" s="123">
        <v>26.248657248301186</v>
      </c>
      <c r="H237" s="123">
        <v>26.537934320843135</v>
      </c>
      <c r="I237" s="123">
        <v>26.687700724315082</v>
      </c>
      <c r="J237" s="123">
        <v>26.75759369281532</v>
      </c>
      <c r="K237" s="123">
        <v>28.90187773581544</v>
      </c>
      <c r="L237" s="123">
        <v>29.340767855624232</v>
      </c>
      <c r="M237" s="123">
        <v>28.807461762382868</v>
      </c>
      <c r="N237" s="123">
        <v>29.556758143264258</v>
      </c>
      <c r="O237" s="123">
        <v>29.232000917215505</v>
      </c>
      <c r="P237" s="123">
        <v>28.716484738889857</v>
      </c>
      <c r="Q237" s="123">
        <v>28.481002752472104</v>
      </c>
      <c r="R237" s="123">
        <v>28.144744589370358</v>
      </c>
      <c r="S237" s="123">
        <v>27.209845823789021</v>
      </c>
      <c r="T237" s="123">
        <v>25.97699789752911</v>
      </c>
      <c r="U237" s="123">
        <v>26.539317189032854</v>
      </c>
      <c r="V237" s="123">
        <v>25.877065673479756</v>
      </c>
      <c r="W237" s="123">
        <v>28.8971899890422</v>
      </c>
      <c r="DA237" s="130" t="s">
        <v>2773</v>
      </c>
    </row>
    <row r="238" spans="1:105" ht="12" customHeight="1" x14ac:dyDescent="0.25">
      <c r="A238" s="97" t="s">
        <v>141</v>
      </c>
      <c r="B238" s="99">
        <v>35.321076734727939</v>
      </c>
      <c r="C238" s="99">
        <v>31.2827882183174</v>
      </c>
      <c r="D238" s="99">
        <v>33.837706807016446</v>
      </c>
      <c r="E238" s="99">
        <v>30.894174118615549</v>
      </c>
      <c r="F238" s="99">
        <v>30.468346563028756</v>
      </c>
      <c r="G238" s="99">
        <v>34.52515058464612</v>
      </c>
      <c r="H238" s="99">
        <v>31.985419245968536</v>
      </c>
      <c r="I238" s="99">
        <v>34.003664026661816</v>
      </c>
      <c r="J238" s="99">
        <v>37.23821287155279</v>
      </c>
      <c r="K238" s="99">
        <v>29.948478254898703</v>
      </c>
      <c r="L238" s="99">
        <v>32.903406544732739</v>
      </c>
      <c r="M238" s="99">
        <v>35.648582521661879</v>
      </c>
      <c r="N238" s="99">
        <v>35.765446012957369</v>
      </c>
      <c r="O238" s="99">
        <v>32.838206232341889</v>
      </c>
      <c r="P238" s="99">
        <v>34.549415661813825</v>
      </c>
      <c r="Q238" s="99">
        <v>35.373812479301364</v>
      </c>
      <c r="R238" s="99">
        <v>30.568452268062849</v>
      </c>
      <c r="S238" s="99">
        <v>31.371809498676065</v>
      </c>
      <c r="T238" s="99">
        <v>29.039495870137248</v>
      </c>
      <c r="U238" s="99">
        <v>28.677255382154637</v>
      </c>
      <c r="V238" s="99">
        <v>26.607951337903234</v>
      </c>
      <c r="W238" s="99">
        <v>32.35322869435867</v>
      </c>
      <c r="DA238" s="63" t="s">
        <v>2774</v>
      </c>
    </row>
    <row r="239" spans="1:105" ht="12" customHeight="1" x14ac:dyDescent="0.25">
      <c r="A239" s="97" t="s">
        <v>140</v>
      </c>
      <c r="B239" s="99">
        <v>26.544063472635326</v>
      </c>
      <c r="C239" s="99">
        <v>23.495375923248723</v>
      </c>
      <c r="D239" s="99">
        <v>25.447821593490666</v>
      </c>
      <c r="E239" s="99">
        <v>23.286135863248145</v>
      </c>
      <c r="F239" s="99">
        <v>23.254786175632461</v>
      </c>
      <c r="G239" s="99">
        <v>26.277052576807048</v>
      </c>
      <c r="H239" s="99">
        <v>23.687102148562253</v>
      </c>
      <c r="I239" s="99">
        <v>25.508090809172302</v>
      </c>
      <c r="J239" s="99">
        <v>28.358182142345495</v>
      </c>
      <c r="K239" s="99">
        <v>22.875482848367241</v>
      </c>
      <c r="L239" s="99">
        <v>24.61521208494921</v>
      </c>
      <c r="M239" s="99">
        <v>27.129631277177651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2775</v>
      </c>
    </row>
    <row r="240" spans="1:105" ht="12" customHeight="1" x14ac:dyDescent="0.25">
      <c r="A240" s="100" t="s">
        <v>50</v>
      </c>
      <c r="B240" s="102">
        <v>13.236472795849744</v>
      </c>
      <c r="C240" s="102">
        <v>11.675450911695421</v>
      </c>
      <c r="D240" s="102">
        <v>12.658752193819858</v>
      </c>
      <c r="E240" s="102">
        <v>11.496234045981742</v>
      </c>
      <c r="F240" s="102">
        <v>11.456361222995138</v>
      </c>
      <c r="G240" s="102">
        <v>12.780714214024485</v>
      </c>
      <c r="H240" s="102">
        <v>9.7911354791631791</v>
      </c>
      <c r="I240" s="102">
        <v>11.048127025869714</v>
      </c>
      <c r="J240" s="102">
        <v>13.206679405475713</v>
      </c>
      <c r="K240" s="102">
        <v>10.790879604257531</v>
      </c>
      <c r="L240" s="102">
        <v>10.42491670422246</v>
      </c>
      <c r="M240" s="102">
        <v>12.430657938724552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2776</v>
      </c>
    </row>
    <row r="241" spans="1:105" ht="12" customHeight="1" x14ac:dyDescent="0.25">
      <c r="A241" s="103" t="s">
        <v>52</v>
      </c>
      <c r="B241" s="105">
        <v>13.307590676785578</v>
      </c>
      <c r="C241" s="105">
        <v>11.819925011553304</v>
      </c>
      <c r="D241" s="105">
        <v>12.789069399670806</v>
      </c>
      <c r="E241" s="105">
        <v>11.789901817266397</v>
      </c>
      <c r="F241" s="105">
        <v>11.798424952637323</v>
      </c>
      <c r="G241" s="105">
        <v>13.496338362782563</v>
      </c>
      <c r="H241" s="105">
        <v>13.895966669399073</v>
      </c>
      <c r="I241" s="105">
        <v>14.459963783302587</v>
      </c>
      <c r="J241" s="105">
        <v>15.151502736869778</v>
      </c>
      <c r="K241" s="105">
        <v>12.084603244109708</v>
      </c>
      <c r="L241" s="105">
        <v>14.19029538072675</v>
      </c>
      <c r="M241" s="105">
        <v>14.698973338453095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2777</v>
      </c>
    </row>
    <row r="242" spans="1:105" ht="12" customHeight="1" x14ac:dyDescent="0.25">
      <c r="A242" s="106" t="s">
        <v>122</v>
      </c>
      <c r="B242" s="102">
        <v>28.911022458586899</v>
      </c>
      <c r="C242" s="102">
        <v>29.784992905028634</v>
      </c>
      <c r="D242" s="102">
        <v>30.778970965726476</v>
      </c>
      <c r="E242" s="102">
        <v>30.678216118028026</v>
      </c>
      <c r="F242" s="102">
        <v>30.499268346713251</v>
      </c>
      <c r="G242" s="102">
        <v>28.026047395210185</v>
      </c>
      <c r="H242" s="102">
        <v>28.885181577000626</v>
      </c>
      <c r="I242" s="102">
        <v>28.902760177345382</v>
      </c>
      <c r="J242" s="102">
        <v>28.810161505137078</v>
      </c>
      <c r="K242" s="102">
        <v>31.513859267669151</v>
      </c>
      <c r="L242" s="102">
        <v>32.177666684481729</v>
      </c>
      <c r="M242" s="102">
        <v>31.387474895263423</v>
      </c>
      <c r="N242" s="102">
        <v>32.251834656001613</v>
      </c>
      <c r="O242" s="102">
        <v>32.171534902506238</v>
      </c>
      <c r="P242" s="102">
        <v>31.492398384754807</v>
      </c>
      <c r="Q242" s="102">
        <v>31.476131018741942</v>
      </c>
      <c r="R242" s="102">
        <v>31.222587925903561</v>
      </c>
      <c r="S242" s="102">
        <v>30.02350742055096</v>
      </c>
      <c r="T242" s="102">
        <v>28.379753022004451</v>
      </c>
      <c r="U242" s="102">
        <v>28.875968107804059</v>
      </c>
      <c r="V242" s="102">
        <v>28.010840812975896</v>
      </c>
      <c r="W242" s="102">
        <v>31.069203974599066</v>
      </c>
      <c r="DA242" s="131" t="s">
        <v>2778</v>
      </c>
    </row>
    <row r="243" spans="1:105" ht="12" customHeight="1" x14ac:dyDescent="0.25">
      <c r="A243" s="107" t="s">
        <v>121</v>
      </c>
      <c r="B243" s="105">
        <v>23.034247726207361</v>
      </c>
      <c r="C243" s="105">
        <v>23.743193701183213</v>
      </c>
      <c r="D243" s="105">
        <v>24.59514358901086</v>
      </c>
      <c r="E243" s="105">
        <v>24.536090738132426</v>
      </c>
      <c r="F243" s="105">
        <v>24.451820718959539</v>
      </c>
      <c r="G243" s="105">
        <v>22.557975036992541</v>
      </c>
      <c r="H243" s="105">
        <v>22.87459893767673</v>
      </c>
      <c r="I243" s="105">
        <v>23.114319978296731</v>
      </c>
      <c r="J243" s="105">
        <v>23.292999075419679</v>
      </c>
      <c r="K243" s="105">
        <v>25.583079040186252</v>
      </c>
      <c r="L243" s="105">
        <v>25.725494889765852</v>
      </c>
      <c r="M243" s="105">
        <v>25.384134315113776</v>
      </c>
      <c r="N243" s="105">
        <v>26.119210645338768</v>
      </c>
      <c r="O243" s="105">
        <v>25.754345236373773</v>
      </c>
      <c r="P243" s="105">
        <v>25.364538407089089</v>
      </c>
      <c r="Q243" s="105">
        <v>24.934079456354493</v>
      </c>
      <c r="R243" s="105">
        <v>24.659134634616265</v>
      </c>
      <c r="S243" s="105">
        <v>24.161944666318092</v>
      </c>
      <c r="T243" s="105">
        <v>23.297920852509186</v>
      </c>
      <c r="U243" s="105">
        <v>23.964158317836901</v>
      </c>
      <c r="V243" s="105">
        <v>23.529102520234687</v>
      </c>
      <c r="W243" s="105">
        <v>26.403449577534506</v>
      </c>
      <c r="DA243" s="132" t="s">
        <v>2779</v>
      </c>
    </row>
    <row r="244" spans="1:105" ht="12" customHeight="1" x14ac:dyDescent="0.25">
      <c r="A244" s="108" t="s">
        <v>53</v>
      </c>
      <c r="B244" s="99">
        <v>10.824163215256654</v>
      </c>
      <c r="C244" s="99">
        <v>11.102987679948782</v>
      </c>
      <c r="D244" s="99">
        <v>11.508916147971927</v>
      </c>
      <c r="E244" s="99">
        <v>11.35653966431769</v>
      </c>
      <c r="F244" s="99">
        <v>11.235355332818994</v>
      </c>
      <c r="G244" s="99">
        <v>10.317615905638997</v>
      </c>
      <c r="H244" s="99">
        <v>8.8756874189201671</v>
      </c>
      <c r="I244" s="99">
        <v>9.3865165596452869</v>
      </c>
      <c r="J244" s="99">
        <v>10.175119759645355</v>
      </c>
      <c r="K244" s="99">
        <v>11.412155992790114</v>
      </c>
      <c r="L244" s="99">
        <v>10.275698154040237</v>
      </c>
      <c r="M244" s="99">
        <v>10.922858960290572</v>
      </c>
      <c r="N244" s="99">
        <v>11.038216614963011</v>
      </c>
      <c r="O244" s="99">
        <v>9.4332979647419322</v>
      </c>
      <c r="P244" s="99">
        <v>9.3409890375833342</v>
      </c>
      <c r="Q244" s="99">
        <v>7.3691333535206986</v>
      </c>
      <c r="R244" s="99">
        <v>6.6001406168349428</v>
      </c>
      <c r="S244" s="99">
        <v>7.4959813421602091</v>
      </c>
      <c r="T244" s="99">
        <v>8.1726504358069256</v>
      </c>
      <c r="U244" s="99">
        <v>8.5907709696932919</v>
      </c>
      <c r="V244" s="99">
        <v>8.5815879156002453</v>
      </c>
      <c r="W244" s="99">
        <v>9.9881038885627209</v>
      </c>
      <c r="DA244" s="63" t="s">
        <v>2780</v>
      </c>
    </row>
    <row r="245" spans="1:105" ht="12" customHeight="1" x14ac:dyDescent="0.25">
      <c r="A245" s="108" t="s">
        <v>52</v>
      </c>
      <c r="B245" s="99">
        <v>12.210084510950709</v>
      </c>
      <c r="C245" s="99">
        <v>12.640206021234432</v>
      </c>
      <c r="D245" s="99">
        <v>13.086227441038929</v>
      </c>
      <c r="E245" s="99">
        <v>13.179551073814741</v>
      </c>
      <c r="F245" s="99">
        <v>13.216465386140545</v>
      </c>
      <c r="G245" s="99">
        <v>12.240359131353541</v>
      </c>
      <c r="H245" s="99">
        <v>13.998911518756564</v>
      </c>
      <c r="I245" s="99">
        <v>13.727803418651442</v>
      </c>
      <c r="J245" s="99">
        <v>13.117879315774328</v>
      </c>
      <c r="K245" s="99">
        <v>14.170923047396135</v>
      </c>
      <c r="L245" s="99">
        <v>15.449796735725617</v>
      </c>
      <c r="M245" s="99">
        <v>14.46127535482321</v>
      </c>
      <c r="N245" s="99">
        <v>15.080994030375757</v>
      </c>
      <c r="O245" s="99">
        <v>16.321047271631837</v>
      </c>
      <c r="P245" s="99">
        <v>16.023549369505755</v>
      </c>
      <c r="Q245" s="99">
        <v>17.564946102833794</v>
      </c>
      <c r="R245" s="99">
        <v>18.058994017781323</v>
      </c>
      <c r="S245" s="99">
        <v>16.665963324157886</v>
      </c>
      <c r="T245" s="99">
        <v>15.125270416702262</v>
      </c>
      <c r="U245" s="99">
        <v>15.373387348143611</v>
      </c>
      <c r="V245" s="99">
        <v>14.947514604634446</v>
      </c>
      <c r="W245" s="99">
        <v>16.415345688971787</v>
      </c>
      <c r="DA245" s="63" t="s">
        <v>2781</v>
      </c>
    </row>
    <row r="246" spans="1:105" ht="12" customHeight="1" x14ac:dyDescent="0.25">
      <c r="A246" s="121" t="s">
        <v>54</v>
      </c>
      <c r="B246" s="123">
        <v>3.9206990374590553</v>
      </c>
      <c r="C246" s="123">
        <v>4.4774227803171405</v>
      </c>
      <c r="D246" s="123">
        <v>4.6642141625553233</v>
      </c>
      <c r="E246" s="123">
        <v>4.5903925286102574</v>
      </c>
      <c r="F246" s="123">
        <v>4.8383392746716369</v>
      </c>
      <c r="G246" s="123">
        <v>3.8844983391909387</v>
      </c>
      <c r="H246" s="123">
        <v>4.4780172638111368</v>
      </c>
      <c r="I246" s="123">
        <v>3.8875726702002478</v>
      </c>
      <c r="J246" s="123">
        <v>4.1970847130496631</v>
      </c>
      <c r="K246" s="123">
        <v>5.2946042144376628</v>
      </c>
      <c r="L246" s="123">
        <v>5.3246017064702071</v>
      </c>
      <c r="M246" s="123">
        <v>5.23384471645607</v>
      </c>
      <c r="N246" s="123">
        <v>5.3522337649682665</v>
      </c>
      <c r="O246" s="123">
        <v>5.1656999871107416</v>
      </c>
      <c r="P246" s="123">
        <v>5.3607017528985326</v>
      </c>
      <c r="Q246" s="123">
        <v>5.1709899850722518</v>
      </c>
      <c r="R246" s="123">
        <v>5.2661785936063019</v>
      </c>
      <c r="S246" s="123">
        <v>5.2286312793093215</v>
      </c>
      <c r="T246" s="123">
        <v>5.1081329367012884</v>
      </c>
      <c r="U246" s="123">
        <v>5.1684262813437147</v>
      </c>
      <c r="V246" s="123">
        <v>5.0016536542353505</v>
      </c>
      <c r="W246" s="123">
        <v>5.5211504504288484</v>
      </c>
      <c r="DA246" s="130" t="s">
        <v>2782</v>
      </c>
    </row>
    <row r="247" spans="1:105" ht="12" customHeight="1" x14ac:dyDescent="0.25">
      <c r="A247" s="97" t="s">
        <v>50</v>
      </c>
      <c r="B247" s="99">
        <v>4.8717891735297556</v>
      </c>
      <c r="C247" s="99">
        <v>5.5758398542332204</v>
      </c>
      <c r="D247" s="99">
        <v>5.854720801489294</v>
      </c>
      <c r="E247" s="99">
        <v>5.5414391046303448</v>
      </c>
      <c r="F247" s="99">
        <v>5.9787747757600913</v>
      </c>
      <c r="G247" s="99">
        <v>4.9654194538380239</v>
      </c>
      <c r="H247" s="99">
        <v>5.6386296831529972</v>
      </c>
      <c r="I247" s="99">
        <v>4.8982385974444442</v>
      </c>
      <c r="J247" s="99">
        <v>5.2259554511820383</v>
      </c>
      <c r="K247" s="99">
        <v>6.7711235231546976</v>
      </c>
      <c r="L247" s="99">
        <v>7.239541198548797</v>
      </c>
      <c r="M247" s="99">
        <v>6.6816542625091815</v>
      </c>
      <c r="N247" s="99">
        <v>5.6792906757593533</v>
      </c>
      <c r="O247" s="99">
        <v>5.6496676872711067</v>
      </c>
      <c r="P247" s="99">
        <v>6.3094284397969167</v>
      </c>
      <c r="Q247" s="99">
        <v>7.0125400108123008</v>
      </c>
      <c r="R247" s="99">
        <v>7.3904038910584644</v>
      </c>
      <c r="S247" s="99">
        <v>7.0851517771020172</v>
      </c>
      <c r="T247" s="99">
        <v>6.559518974775508</v>
      </c>
      <c r="U247" s="99">
        <v>6.7220545648718542</v>
      </c>
      <c r="V247" s="99">
        <v>6.5078384900574271</v>
      </c>
      <c r="W247" s="99">
        <v>8.0629782500828924</v>
      </c>
      <c r="DA247" s="63" t="s">
        <v>2783</v>
      </c>
    </row>
    <row r="248" spans="1:105" ht="12" customHeight="1" x14ac:dyDescent="0.25">
      <c r="A248" s="109" t="s">
        <v>120</v>
      </c>
      <c r="B248" s="110">
        <v>3.9144440544050667</v>
      </c>
      <c r="C248" s="110">
        <v>4.4702799868811853</v>
      </c>
      <c r="D248" s="110">
        <v>4.6567880199802874</v>
      </c>
      <c r="E248" s="110">
        <v>4.5847118123771846</v>
      </c>
      <c r="F248" s="110">
        <v>4.8316172566745461</v>
      </c>
      <c r="G248" s="110">
        <v>3.8782051429258964</v>
      </c>
      <c r="H248" s="110">
        <v>4.4716138256684292</v>
      </c>
      <c r="I248" s="110">
        <v>3.8823383192607004</v>
      </c>
      <c r="J248" s="110">
        <v>4.1919337754538031</v>
      </c>
      <c r="K248" s="110">
        <v>5.2869773613490425</v>
      </c>
      <c r="L248" s="110">
        <v>5.3152137793493779</v>
      </c>
      <c r="M248" s="110">
        <v>5.2274227356128202</v>
      </c>
      <c r="N248" s="110">
        <v>5.3513123086139833</v>
      </c>
      <c r="O248" s="110">
        <v>5.1647994469723892</v>
      </c>
      <c r="P248" s="110">
        <v>5.3591110734234917</v>
      </c>
      <c r="Q248" s="110">
        <v>5.1675660031375097</v>
      </c>
      <c r="R248" s="110">
        <v>5.2619552347317704</v>
      </c>
      <c r="S248" s="110">
        <v>5.2248404260628893</v>
      </c>
      <c r="T248" s="110">
        <v>5.1052332873244692</v>
      </c>
      <c r="U248" s="110">
        <v>5.1657745061609859</v>
      </c>
      <c r="V248" s="110">
        <v>4.9992110272970613</v>
      </c>
      <c r="W248" s="110">
        <v>5.5170357422414185</v>
      </c>
      <c r="DA248" s="60" t="s">
        <v>2784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128.61233357141322</v>
      </c>
      <c r="C250" s="118">
        <f t="shared" si="115"/>
        <v>122.38144923420161</v>
      </c>
      <c r="D250" s="118">
        <f t="shared" si="115"/>
        <v>121.40056864385207</v>
      </c>
      <c r="E250" s="118">
        <f t="shared" si="115"/>
        <v>113.86138532903139</v>
      </c>
      <c r="F250" s="118">
        <f t="shared" si="115"/>
        <v>112.28102896531726</v>
      </c>
      <c r="G250" s="118">
        <f t="shared" si="115"/>
        <v>125.96318774373209</v>
      </c>
      <c r="H250" s="118">
        <f t="shared" si="115"/>
        <v>118.93551945528067</v>
      </c>
      <c r="I250" s="118">
        <f t="shared" si="115"/>
        <v>121.0350095062428</v>
      </c>
      <c r="J250" s="118">
        <f t="shared" si="115"/>
        <v>130.44059347826371</v>
      </c>
      <c r="K250" s="118">
        <f t="shared" si="115"/>
        <v>113.69730519050246</v>
      </c>
      <c r="L250" s="118">
        <f t="shared" si="115"/>
        <v>136.22602638939222</v>
      </c>
      <c r="M250" s="118">
        <f t="shared" si="115"/>
        <v>114.33549442246718</v>
      </c>
      <c r="N250" s="118">
        <f t="shared" si="115"/>
        <v>125.83781707974003</v>
      </c>
      <c r="O250" s="118">
        <f t="shared" si="115"/>
        <v>144.03835740891321</v>
      </c>
      <c r="P250" s="118">
        <f t="shared" si="115"/>
        <v>123.7993351583459</v>
      </c>
      <c r="Q250" s="118">
        <f t="shared" si="115"/>
        <v>126.08566790103679</v>
      </c>
      <c r="R250" s="118">
        <f t="shared" ref="R250:V250" si="116">R251+R254+R256+R265</f>
        <v>127.61795469532272</v>
      </c>
      <c r="S250" s="118">
        <f t="shared" si="116"/>
        <v>143.98832483821383</v>
      </c>
      <c r="T250" s="118">
        <f t="shared" si="116"/>
        <v>131.04026191134139</v>
      </c>
      <c r="U250" s="118">
        <f t="shared" si="116"/>
        <v>134.97557438764829</v>
      </c>
      <c r="V250" s="118">
        <f t="shared" si="116"/>
        <v>141.98231572644096</v>
      </c>
      <c r="W250" s="118">
        <f t="shared" ref="W250" si="117">W251+W254+W256+W265</f>
        <v>152.8745418306404</v>
      </c>
      <c r="DA250" s="129" t="s">
        <v>2935</v>
      </c>
    </row>
    <row r="251" spans="1:105" ht="12" customHeight="1" x14ac:dyDescent="0.25">
      <c r="A251" s="121" t="s">
        <v>57</v>
      </c>
      <c r="B251" s="123">
        <f t="shared" ref="B251:Q251" si="118">SUM(B252:B253)</f>
        <v>106.08319702479818</v>
      </c>
      <c r="C251" s="123">
        <f t="shared" si="118"/>
        <v>98.892182667548539</v>
      </c>
      <c r="D251" s="123">
        <f t="shared" si="118"/>
        <v>96.985586189678443</v>
      </c>
      <c r="E251" s="123">
        <f t="shared" si="118"/>
        <v>89.490252083873486</v>
      </c>
      <c r="F251" s="123">
        <f t="shared" si="118"/>
        <v>87.679681252314026</v>
      </c>
      <c r="G251" s="123">
        <f t="shared" si="118"/>
        <v>103.46905969676071</v>
      </c>
      <c r="H251" s="123">
        <f t="shared" si="118"/>
        <v>95.240814309997191</v>
      </c>
      <c r="I251" s="123">
        <f t="shared" si="118"/>
        <v>97.635617854082938</v>
      </c>
      <c r="J251" s="123">
        <f t="shared" si="118"/>
        <v>106.78564273022222</v>
      </c>
      <c r="K251" s="123">
        <f t="shared" si="118"/>
        <v>87.448665846467279</v>
      </c>
      <c r="L251" s="123">
        <f t="shared" si="118"/>
        <v>109.41405546129677</v>
      </c>
      <c r="M251" s="123">
        <f t="shared" si="118"/>
        <v>88.051018324092922</v>
      </c>
      <c r="N251" s="123">
        <f t="shared" si="118"/>
        <v>98.679546440860008</v>
      </c>
      <c r="O251" s="123">
        <f t="shared" si="118"/>
        <v>116.82881341026886</v>
      </c>
      <c r="P251" s="123">
        <f t="shared" si="118"/>
        <v>96.718318681439882</v>
      </c>
      <c r="Q251" s="123">
        <f t="shared" si="118"/>
        <v>98.963854770059328</v>
      </c>
      <c r="R251" s="123">
        <f t="shared" ref="R251:V251" si="119">SUM(R252:R253)</f>
        <v>100.50482226932782</v>
      </c>
      <c r="S251" s="123">
        <f t="shared" si="119"/>
        <v>117.53181765662085</v>
      </c>
      <c r="T251" s="123">
        <f t="shared" si="119"/>
        <v>105.61554662832992</v>
      </c>
      <c r="U251" s="123">
        <f t="shared" si="119"/>
        <v>108.78900494006862</v>
      </c>
      <c r="V251" s="123">
        <f t="shared" si="119"/>
        <v>116.19046954381328</v>
      </c>
      <c r="W251" s="123">
        <f t="shared" ref="W251" si="120">SUM(W252:W253)</f>
        <v>123.91546601955747</v>
      </c>
      <c r="DA251" s="130" t="s">
        <v>2936</v>
      </c>
    </row>
    <row r="252" spans="1:105" ht="12" customHeight="1" x14ac:dyDescent="0.25">
      <c r="A252" s="97" t="s">
        <v>74</v>
      </c>
      <c r="B252" s="99">
        <v>103.13440725709278</v>
      </c>
      <c r="C252" s="99">
        <v>96.211458472101057</v>
      </c>
      <c r="D252" s="99">
        <v>94.437383048445838</v>
      </c>
      <c r="E252" s="99">
        <v>87.194329476684118</v>
      </c>
      <c r="F252" s="99">
        <v>85.499543173762277</v>
      </c>
      <c r="G252" s="99">
        <v>101.19389774880912</v>
      </c>
      <c r="H252" s="99">
        <v>93.1344361149485</v>
      </c>
      <c r="I252" s="99">
        <v>95.550151013485589</v>
      </c>
      <c r="J252" s="99">
        <v>104.53277111725725</v>
      </c>
      <c r="K252" s="99">
        <v>85.620233277659395</v>
      </c>
      <c r="L252" s="99">
        <v>107.14381418058848</v>
      </c>
      <c r="M252" s="99">
        <v>86.241995682053741</v>
      </c>
      <c r="N252" s="99">
        <v>96.670719687096209</v>
      </c>
      <c r="O252" s="99">
        <v>114.47266248410186</v>
      </c>
      <c r="P252" s="99">
        <v>94.783576416736196</v>
      </c>
      <c r="Q252" s="99">
        <v>96.999441138402446</v>
      </c>
      <c r="R252" s="99">
        <v>98.521117376108506</v>
      </c>
      <c r="S252" s="99">
        <v>115.22315997690619</v>
      </c>
      <c r="T252" s="99">
        <v>103.54902097254241</v>
      </c>
      <c r="U252" s="99">
        <v>106.66659494653426</v>
      </c>
      <c r="V252" s="99">
        <v>113.92827153039701</v>
      </c>
      <c r="W252" s="99">
        <v>121.50520179536844</v>
      </c>
      <c r="DA252" s="63" t="s">
        <v>2937</v>
      </c>
    </row>
    <row r="253" spans="1:105" ht="12" customHeight="1" x14ac:dyDescent="0.25">
      <c r="A253" s="97" t="s">
        <v>53</v>
      </c>
      <c r="B253" s="99">
        <v>2.94878976770541</v>
      </c>
      <c r="C253" s="99">
        <v>2.6807241954474881</v>
      </c>
      <c r="D253" s="99">
        <v>2.5482031412326025</v>
      </c>
      <c r="E253" s="99">
        <v>2.2959226071893735</v>
      </c>
      <c r="F253" s="99">
        <v>2.1801380785517468</v>
      </c>
      <c r="G253" s="99">
        <v>2.275161947951585</v>
      </c>
      <c r="H253" s="99">
        <v>2.1063781950486979</v>
      </c>
      <c r="I253" s="99">
        <v>2.0854668405973547</v>
      </c>
      <c r="J253" s="99">
        <v>2.25287161296496</v>
      </c>
      <c r="K253" s="99">
        <v>1.8284325688078817</v>
      </c>
      <c r="L253" s="99">
        <v>2.270241280708293</v>
      </c>
      <c r="M253" s="99">
        <v>1.8090226420391859</v>
      </c>
      <c r="N253" s="99">
        <v>2.0088267537638047</v>
      </c>
      <c r="O253" s="99">
        <v>2.3561509261670057</v>
      </c>
      <c r="P253" s="99">
        <v>1.9347422647036889</v>
      </c>
      <c r="Q253" s="99">
        <v>1.964413631656877</v>
      </c>
      <c r="R253" s="99">
        <v>1.9837048932193078</v>
      </c>
      <c r="S253" s="99">
        <v>2.3086576797146581</v>
      </c>
      <c r="T253" s="99">
        <v>2.0665256557875145</v>
      </c>
      <c r="U253" s="99">
        <v>2.1224099935343594</v>
      </c>
      <c r="V253" s="99">
        <v>2.2621980134162647</v>
      </c>
      <c r="W253" s="99">
        <v>2.4102642241890373</v>
      </c>
      <c r="DA253" s="63" t="s">
        <v>2938</v>
      </c>
    </row>
    <row r="254" spans="1:105" ht="12" customHeight="1" x14ac:dyDescent="0.25">
      <c r="A254" s="121" t="s">
        <v>92</v>
      </c>
      <c r="B254" s="123">
        <f t="shared" ref="B254:W254" si="121">B255</f>
        <v>8.3355626277734907E-3</v>
      </c>
      <c r="C254" s="123">
        <f t="shared" si="121"/>
        <v>1.0835843111476579E-2</v>
      </c>
      <c r="D254" s="123">
        <f t="shared" si="121"/>
        <v>1.2803590760098222E-2</v>
      </c>
      <c r="E254" s="123">
        <f t="shared" si="121"/>
        <v>1.9931938351487211E-2</v>
      </c>
      <c r="F254" s="123">
        <f t="shared" si="121"/>
        <v>1.2467490287008987E-2</v>
      </c>
      <c r="G254" s="123">
        <f t="shared" si="121"/>
        <v>1.5259729350193534E-2</v>
      </c>
      <c r="H254" s="123">
        <f t="shared" si="121"/>
        <v>2.5213784817772537E-2</v>
      </c>
      <c r="I254" s="123">
        <f t="shared" si="121"/>
        <v>3.2469219532316199E-2</v>
      </c>
      <c r="J254" s="123">
        <f t="shared" si="121"/>
        <v>3.4754149965347286E-2</v>
      </c>
      <c r="K254" s="123">
        <f t="shared" si="121"/>
        <v>4.4339664988080237E-2</v>
      </c>
      <c r="L254" s="123">
        <f t="shared" si="121"/>
        <v>5.5252068359496566E-2</v>
      </c>
      <c r="M254" s="123">
        <f t="shared" si="121"/>
        <v>5.3675785454072616E-2</v>
      </c>
      <c r="N254" s="123">
        <f t="shared" si="121"/>
        <v>5.4622556647007312E-2</v>
      </c>
      <c r="O254" s="123">
        <f t="shared" si="121"/>
        <v>5.5321674068940584E-2</v>
      </c>
      <c r="P254" s="123">
        <f t="shared" si="121"/>
        <v>2.9759065966393008E-2</v>
      </c>
      <c r="Q254" s="123">
        <f t="shared" si="121"/>
        <v>4.2787171025910238E-2</v>
      </c>
      <c r="R254" s="123">
        <f t="shared" si="121"/>
        <v>2.2620292150297441E-2</v>
      </c>
      <c r="S254" s="123">
        <f t="shared" si="121"/>
        <v>3.1535557652735899E-2</v>
      </c>
      <c r="T254" s="123">
        <f t="shared" si="121"/>
        <v>3.6628859446455761E-2</v>
      </c>
      <c r="U254" s="123">
        <f t="shared" si="121"/>
        <v>4.9889919128229258E-2</v>
      </c>
      <c r="V254" s="123">
        <f t="shared" si="121"/>
        <v>5.7057098804772215E-2</v>
      </c>
      <c r="W254" s="123">
        <f t="shared" si="121"/>
        <v>5.0276650024241885E-2</v>
      </c>
      <c r="DA254" s="130" t="s">
        <v>2939</v>
      </c>
    </row>
    <row r="255" spans="1:105" ht="12" customHeight="1" x14ac:dyDescent="0.25">
      <c r="A255" s="97" t="s">
        <v>53</v>
      </c>
      <c r="B255" s="99">
        <f>RES_hhdet_tess!B29</f>
        <v>8.3355626277734907E-3</v>
      </c>
      <c r="C255" s="99">
        <f>RES_hhdet_tess!C29</f>
        <v>1.0835843111476579E-2</v>
      </c>
      <c r="D255" s="99">
        <f>RES_hhdet_tess!D29</f>
        <v>1.2803590760098222E-2</v>
      </c>
      <c r="E255" s="99">
        <f>RES_hhdet_tess!E29</f>
        <v>1.9931938351487211E-2</v>
      </c>
      <c r="F255" s="99">
        <f>RES_hhdet_tess!F29</f>
        <v>1.2467490287008987E-2</v>
      </c>
      <c r="G255" s="99">
        <f>RES_hhdet_tess!G29</f>
        <v>1.5259729350193534E-2</v>
      </c>
      <c r="H255" s="99">
        <f>RES_hhdet_tess!H29</f>
        <v>2.5213784817772537E-2</v>
      </c>
      <c r="I255" s="99">
        <f>RES_hhdet_tess!I29</f>
        <v>3.2469219532316199E-2</v>
      </c>
      <c r="J255" s="99">
        <f>RES_hhdet_tess!J29</f>
        <v>3.4754149965347286E-2</v>
      </c>
      <c r="K255" s="99">
        <f>RES_hhdet_tess!K29</f>
        <v>4.4339664988080237E-2</v>
      </c>
      <c r="L255" s="99">
        <f>RES_hhdet_tess!L29</f>
        <v>5.5252068359496566E-2</v>
      </c>
      <c r="M255" s="99">
        <f>RES_hhdet_tess!M29</f>
        <v>5.3675785454072616E-2</v>
      </c>
      <c r="N255" s="99">
        <f>RES_hhdet_tess!N29</f>
        <v>5.4622556647007312E-2</v>
      </c>
      <c r="O255" s="99">
        <f>RES_hhdet_tess!O29</f>
        <v>5.5321674068940584E-2</v>
      </c>
      <c r="P255" s="99">
        <f>RES_hhdet_tess!P29</f>
        <v>2.9759065966393008E-2</v>
      </c>
      <c r="Q255" s="99">
        <f>RES_hhdet_tess!Q29</f>
        <v>4.2787171025910238E-2</v>
      </c>
      <c r="R255" s="99">
        <f>RES_hhdet_tess!R29</f>
        <v>2.2620292150297441E-2</v>
      </c>
      <c r="S255" s="99">
        <f>RES_hhdet_tess!S29</f>
        <v>3.1535557652735899E-2</v>
      </c>
      <c r="T255" s="99">
        <f>RES_hhdet_tess!T29</f>
        <v>3.6628859446455761E-2</v>
      </c>
      <c r="U255" s="99">
        <f>RES_hhdet_tess!U29</f>
        <v>4.9889919128229258E-2</v>
      </c>
      <c r="V255" s="99">
        <f>RES_hhdet_tess!V29</f>
        <v>5.7057098804772215E-2</v>
      </c>
      <c r="W255" s="99">
        <f>RES_hhdet_tess!W29</f>
        <v>5.0276650024241885E-2</v>
      </c>
      <c r="DA255" s="63" t="s">
        <v>2940</v>
      </c>
    </row>
    <row r="256" spans="1:105" ht="12" customHeight="1" x14ac:dyDescent="0.25">
      <c r="A256" s="121" t="s">
        <v>55</v>
      </c>
      <c r="B256" s="123">
        <v>19.576930604155347</v>
      </c>
      <c r="C256" s="123">
        <v>20.112289019720166</v>
      </c>
      <c r="D256" s="123">
        <v>20.888236805489129</v>
      </c>
      <c r="E256" s="123">
        <v>20.881038052191567</v>
      </c>
      <c r="F256" s="123">
        <v>20.911645759608337</v>
      </c>
      <c r="G256" s="123">
        <v>19.508289332970563</v>
      </c>
      <c r="H256" s="123">
        <v>20.225117365685314</v>
      </c>
      <c r="I256" s="123">
        <v>20.368811468479521</v>
      </c>
      <c r="J256" s="123">
        <v>20.381047362431321</v>
      </c>
      <c r="K256" s="123">
        <v>22.116473810763797</v>
      </c>
      <c r="L256" s="123">
        <v>22.642693929904677</v>
      </c>
      <c r="M256" s="123">
        <v>22.178870394064184</v>
      </c>
      <c r="N256" s="123">
        <v>22.934336328314046</v>
      </c>
      <c r="O256" s="123">
        <v>23.098572885015084</v>
      </c>
      <c r="P256" s="123">
        <v>22.822535951926906</v>
      </c>
      <c r="Q256" s="123">
        <v>22.983665078287707</v>
      </c>
      <c r="R256" s="123">
        <v>22.901263563762271</v>
      </c>
      <c r="S256" s="123">
        <v>22.230368436440418</v>
      </c>
      <c r="T256" s="123">
        <v>21.245843206452538</v>
      </c>
      <c r="U256" s="123">
        <v>21.885290366877555</v>
      </c>
      <c r="V256" s="123">
        <v>21.546367951928538</v>
      </c>
      <c r="W256" s="123">
        <v>24.212915469323008</v>
      </c>
      <c r="DA256" s="130" t="s">
        <v>2941</v>
      </c>
    </row>
    <row r="257" spans="1:105" ht="12" customHeight="1" x14ac:dyDescent="0.25">
      <c r="A257" s="97" t="s">
        <v>141</v>
      </c>
      <c r="B257" s="99">
        <v>21.283534572319326</v>
      </c>
      <c r="C257" s="99">
        <v>18.855428070202603</v>
      </c>
      <c r="D257" s="99">
        <v>20.418331401735593</v>
      </c>
      <c r="E257" s="99">
        <v>18.718597779474724</v>
      </c>
      <c r="F257" s="99">
        <v>18.692185883571529</v>
      </c>
      <c r="G257" s="99">
        <v>21.487197365296797</v>
      </c>
      <c r="H257" s="99">
        <v>20.102511355013071</v>
      </c>
      <c r="I257" s="99">
        <v>21.452284898297989</v>
      </c>
      <c r="J257" s="99">
        <v>23.500033183463302</v>
      </c>
      <c r="K257" s="99">
        <v>18.906475937233544</v>
      </c>
      <c r="L257" s="99">
        <v>20.784102664847026</v>
      </c>
      <c r="M257" s="99">
        <v>22.547213090799417</v>
      </c>
      <c r="N257" s="99">
        <v>22.963606618558813</v>
      </c>
      <c r="O257" s="99">
        <v>21.909460170081267</v>
      </c>
      <c r="P257" s="99">
        <v>23.600714611365948</v>
      </c>
      <c r="Q257" s="99">
        <v>24.483110520551097</v>
      </c>
      <c r="R257" s="99">
        <v>21.245968485793288</v>
      </c>
      <c r="S257" s="99">
        <v>22.204091576198802</v>
      </c>
      <c r="T257" s="99">
        <v>20.963885492612647</v>
      </c>
      <c r="U257" s="99">
        <v>21.314284695118612</v>
      </c>
      <c r="V257" s="99">
        <v>20.634153209911222</v>
      </c>
      <c r="W257" s="99">
        <v>25.968994318578563</v>
      </c>
      <c r="DA257" s="63" t="s">
        <v>2942</v>
      </c>
    </row>
    <row r="258" spans="1:105" ht="12" customHeight="1" x14ac:dyDescent="0.25">
      <c r="A258" s="97" t="s">
        <v>140</v>
      </c>
      <c r="B258" s="99">
        <v>21.283534572319322</v>
      </c>
      <c r="C258" s="99">
        <v>18.855238940195939</v>
      </c>
      <c r="D258" s="99">
        <v>20.416894337824218</v>
      </c>
      <c r="E258" s="99">
        <v>18.717224463932922</v>
      </c>
      <c r="F258" s="99">
        <v>18.701721304383536</v>
      </c>
      <c r="G258" s="99">
        <v>21.464000056329965</v>
      </c>
      <c r="H258" s="99">
        <v>20.071365258674508</v>
      </c>
      <c r="I258" s="99">
        <v>21.428163558996296</v>
      </c>
      <c r="J258" s="99">
        <v>23.481130035271537</v>
      </c>
      <c r="K258" s="99">
        <v>18.890553670083012</v>
      </c>
      <c r="L258" s="99">
        <v>20.765428167477999</v>
      </c>
      <c r="M258" s="99">
        <v>22.539153638473397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2943</v>
      </c>
    </row>
    <row r="259" spans="1:105" ht="12" customHeight="1" x14ac:dyDescent="0.25">
      <c r="A259" s="100" t="s">
        <v>50</v>
      </c>
      <c r="B259" s="102">
        <v>7.9759438955337441</v>
      </c>
      <c r="C259" s="102">
        <v>7.0353139286426316</v>
      </c>
      <c r="D259" s="102">
        <v>7.6278249381534096</v>
      </c>
      <c r="E259" s="102">
        <v>6.9273226466665232</v>
      </c>
      <c r="F259" s="102">
        <v>6.9032963517462154</v>
      </c>
      <c r="G259" s="102">
        <v>7.9676616935474023</v>
      </c>
      <c r="H259" s="102">
        <v>6.1753985892754297</v>
      </c>
      <c r="I259" s="102">
        <v>6.9681997756937069</v>
      </c>
      <c r="J259" s="102">
        <v>8.3296272984017552</v>
      </c>
      <c r="K259" s="102">
        <v>6.8059504259733021</v>
      </c>
      <c r="L259" s="102">
        <v>6.5751327867512499</v>
      </c>
      <c r="M259" s="102">
        <v>7.8401803000203047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2944</v>
      </c>
    </row>
    <row r="260" spans="1:105" ht="12" customHeight="1" x14ac:dyDescent="0.25">
      <c r="A260" s="103" t="s">
        <v>52</v>
      </c>
      <c r="B260" s="105">
        <v>13.307590676785578</v>
      </c>
      <c r="C260" s="105">
        <v>11.819925011553304</v>
      </c>
      <c r="D260" s="105">
        <v>12.789069399670806</v>
      </c>
      <c r="E260" s="105">
        <v>11.789901817266397</v>
      </c>
      <c r="F260" s="105">
        <v>11.798424952637323</v>
      </c>
      <c r="G260" s="105">
        <v>13.496338362782563</v>
      </c>
      <c r="H260" s="105">
        <v>13.895966669399073</v>
      </c>
      <c r="I260" s="105">
        <v>14.459963783302587</v>
      </c>
      <c r="J260" s="105">
        <v>15.151502736869778</v>
      </c>
      <c r="K260" s="105">
        <v>12.084603244109708</v>
      </c>
      <c r="L260" s="105">
        <v>14.19029538072675</v>
      </c>
      <c r="M260" s="105">
        <v>14.698973338453095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2945</v>
      </c>
    </row>
    <row r="261" spans="1:105" ht="12" customHeight="1" x14ac:dyDescent="0.25">
      <c r="A261" s="106" t="s">
        <v>122</v>
      </c>
      <c r="B261" s="102">
        <v>19.517265146380527</v>
      </c>
      <c r="C261" s="102">
        <v>20.153403486464139</v>
      </c>
      <c r="D261" s="102">
        <v>20.902367346449708</v>
      </c>
      <c r="E261" s="102">
        <v>20.940476612469716</v>
      </c>
      <c r="F261" s="102">
        <v>20.975694400289804</v>
      </c>
      <c r="G261" s="102">
        <v>19.438832347841494</v>
      </c>
      <c r="H261" s="102">
        <v>20.228077467089399</v>
      </c>
      <c r="I261" s="102">
        <v>20.331436682278717</v>
      </c>
      <c r="J261" s="102">
        <v>20.27999998839454</v>
      </c>
      <c r="K261" s="102">
        <v>22.194338300114939</v>
      </c>
      <c r="L261" s="102">
        <v>22.681078870013025</v>
      </c>
      <c r="M261" s="102">
        <v>22.167294149157431</v>
      </c>
      <c r="N261" s="102">
        <v>22.933529337709054</v>
      </c>
      <c r="O261" s="102">
        <v>23.121908089500188</v>
      </c>
      <c r="P261" s="102">
        <v>22.824690841870343</v>
      </c>
      <c r="Q261" s="102">
        <v>22.984153876464752</v>
      </c>
      <c r="R261" s="102">
        <v>22.937914220430802</v>
      </c>
      <c r="S261" s="102">
        <v>22.234131135427738</v>
      </c>
      <c r="T261" s="102">
        <v>21.252644856363162</v>
      </c>
      <c r="U261" s="102">
        <v>21.894869681456441</v>
      </c>
      <c r="V261" s="102">
        <v>21.558444231387618</v>
      </c>
      <c r="W261" s="102">
        <v>24.199710379956201</v>
      </c>
      <c r="DA261" s="131" t="s">
        <v>2946</v>
      </c>
    </row>
    <row r="262" spans="1:105" ht="12" customHeight="1" x14ac:dyDescent="0.25">
      <c r="A262" s="107" t="s">
        <v>121</v>
      </c>
      <c r="B262" s="105">
        <v>19.517265146380534</v>
      </c>
      <c r="C262" s="105">
        <v>20.154300001177418</v>
      </c>
      <c r="D262" s="105">
        <v>20.90268437839984</v>
      </c>
      <c r="E262" s="105">
        <v>20.944919958064503</v>
      </c>
      <c r="F262" s="105">
        <v>20.98034501158136</v>
      </c>
      <c r="G262" s="105">
        <v>19.441130693540821</v>
      </c>
      <c r="H262" s="105">
        <v>20.231303518567199</v>
      </c>
      <c r="I262" s="105">
        <v>20.333288658575579</v>
      </c>
      <c r="J262" s="105">
        <v>20.282259098518292</v>
      </c>
      <c r="K262" s="105">
        <v>22.209267779602566</v>
      </c>
      <c r="L262" s="105">
        <v>22.692096936910801</v>
      </c>
      <c r="M262" s="105">
        <v>22.173941814409268</v>
      </c>
      <c r="N262" s="105">
        <v>22.933999168108755</v>
      </c>
      <c r="O262" s="105">
        <v>23.112705157758544</v>
      </c>
      <c r="P262" s="105">
        <v>22.796307140141263</v>
      </c>
      <c r="Q262" s="105">
        <v>22.939952466231521</v>
      </c>
      <c r="R262" s="105">
        <v>22.904519590965169</v>
      </c>
      <c r="S262" s="105">
        <v>22.227070692450038</v>
      </c>
      <c r="T262" s="105">
        <v>21.244964200001672</v>
      </c>
      <c r="U262" s="105">
        <v>21.88763199577636</v>
      </c>
      <c r="V262" s="105">
        <v>21.552094554517058</v>
      </c>
      <c r="W262" s="105">
        <v>24.192253695052994</v>
      </c>
      <c r="DA262" s="132" t="s">
        <v>2947</v>
      </c>
    </row>
    <row r="263" spans="1:105" ht="12" customHeight="1" x14ac:dyDescent="0.25">
      <c r="A263" s="108" t="s">
        <v>53</v>
      </c>
      <c r="B263" s="99">
        <v>7.3071806354298232</v>
      </c>
      <c r="C263" s="99">
        <v>7.5140939799429889</v>
      </c>
      <c r="D263" s="99">
        <v>7.8164569373609103</v>
      </c>
      <c r="E263" s="99">
        <v>7.7653688842497646</v>
      </c>
      <c r="F263" s="99">
        <v>7.7638796254408113</v>
      </c>
      <c r="G263" s="99">
        <v>7.2007715621872723</v>
      </c>
      <c r="H263" s="99">
        <v>6.2323919998106332</v>
      </c>
      <c r="I263" s="99">
        <v>6.6054852399241417</v>
      </c>
      <c r="J263" s="99">
        <v>7.1643797827439677</v>
      </c>
      <c r="K263" s="99">
        <v>8.0383447322064328</v>
      </c>
      <c r="L263" s="99">
        <v>7.2423002011851798</v>
      </c>
      <c r="M263" s="99">
        <v>7.7126664595860568</v>
      </c>
      <c r="N263" s="99">
        <v>7.8530051377329935</v>
      </c>
      <c r="O263" s="99">
        <v>6.7916578861267025</v>
      </c>
      <c r="P263" s="99">
        <v>6.772757770635506</v>
      </c>
      <c r="Q263" s="99">
        <v>5.3750063633977296</v>
      </c>
      <c r="R263" s="99">
        <v>4.8455255731838474</v>
      </c>
      <c r="S263" s="99">
        <v>5.5611073682921486</v>
      </c>
      <c r="T263" s="99">
        <v>6.1196937832994127</v>
      </c>
      <c r="U263" s="99">
        <v>6.5142446476327542</v>
      </c>
      <c r="V263" s="99">
        <v>6.6045799498826119</v>
      </c>
      <c r="W263" s="99">
        <v>7.7769080060812117</v>
      </c>
      <c r="DA263" s="63" t="s">
        <v>2948</v>
      </c>
    </row>
    <row r="264" spans="1:105" ht="12" customHeight="1" x14ac:dyDescent="0.25">
      <c r="A264" s="108" t="s">
        <v>52</v>
      </c>
      <c r="B264" s="99">
        <v>12.210084510950709</v>
      </c>
      <c r="C264" s="99">
        <v>12.640206021234432</v>
      </c>
      <c r="D264" s="99">
        <v>13.086227441038929</v>
      </c>
      <c r="E264" s="99">
        <v>13.179551073814741</v>
      </c>
      <c r="F264" s="99">
        <v>13.216465386140545</v>
      </c>
      <c r="G264" s="99">
        <v>12.240359131353541</v>
      </c>
      <c r="H264" s="99">
        <v>13.998911518756564</v>
      </c>
      <c r="I264" s="99">
        <v>13.727803418651442</v>
      </c>
      <c r="J264" s="99">
        <v>13.117879315774328</v>
      </c>
      <c r="K264" s="99">
        <v>14.170923047396135</v>
      </c>
      <c r="L264" s="99">
        <v>15.449796735725617</v>
      </c>
      <c r="M264" s="99">
        <v>14.46127535482321</v>
      </c>
      <c r="N264" s="99">
        <v>15.080994030375757</v>
      </c>
      <c r="O264" s="99">
        <v>16.321047271631837</v>
      </c>
      <c r="P264" s="99">
        <v>16.023549369505755</v>
      </c>
      <c r="Q264" s="99">
        <v>17.564946102833794</v>
      </c>
      <c r="R264" s="99">
        <v>18.058994017781323</v>
      </c>
      <c r="S264" s="99">
        <v>16.665963324157886</v>
      </c>
      <c r="T264" s="99">
        <v>15.125270416702262</v>
      </c>
      <c r="U264" s="99">
        <v>15.373387348143611</v>
      </c>
      <c r="V264" s="99">
        <v>14.947514604634446</v>
      </c>
      <c r="W264" s="99">
        <v>16.415345688971787</v>
      </c>
      <c r="DA264" s="63" t="s">
        <v>2949</v>
      </c>
    </row>
    <row r="265" spans="1:105" ht="12" customHeight="1" x14ac:dyDescent="0.25">
      <c r="A265" s="121" t="s">
        <v>54</v>
      </c>
      <c r="B265" s="123">
        <v>2.9438703798319081</v>
      </c>
      <c r="C265" s="123">
        <v>3.3661417038214316</v>
      </c>
      <c r="D265" s="123">
        <v>3.5139420579243952</v>
      </c>
      <c r="E265" s="123">
        <v>3.4701632546148518</v>
      </c>
      <c r="F265" s="123">
        <v>3.6772344631079004</v>
      </c>
      <c r="G265" s="123">
        <v>2.9705789846506225</v>
      </c>
      <c r="H265" s="123">
        <v>3.4443739947803809</v>
      </c>
      <c r="I265" s="123">
        <v>2.9981109641480201</v>
      </c>
      <c r="J265" s="123">
        <v>3.2391492356448226</v>
      </c>
      <c r="K265" s="123">
        <v>4.0878258682832991</v>
      </c>
      <c r="L265" s="123">
        <v>4.1140249298312916</v>
      </c>
      <c r="M265" s="123">
        <v>4.0519299188559916</v>
      </c>
      <c r="N265" s="123">
        <v>4.1693117539189766</v>
      </c>
      <c r="O265" s="123">
        <v>4.0556494395603497</v>
      </c>
      <c r="P265" s="123">
        <v>4.2287214590127196</v>
      </c>
      <c r="Q265" s="123">
        <v>4.0953608816638321</v>
      </c>
      <c r="R265" s="123">
        <v>4.1892485700823361</v>
      </c>
      <c r="S265" s="123">
        <v>4.1946031874998493</v>
      </c>
      <c r="T265" s="123">
        <v>4.1422432171124797</v>
      </c>
      <c r="U265" s="123">
        <v>4.2513891615738935</v>
      </c>
      <c r="V265" s="123">
        <v>4.1884211318943541</v>
      </c>
      <c r="W265" s="123">
        <v>4.6958836917356672</v>
      </c>
      <c r="DA265" s="130" t="s">
        <v>2950</v>
      </c>
    </row>
    <row r="266" spans="1:105" ht="12" customHeight="1" x14ac:dyDescent="0.25">
      <c r="A266" s="97" t="s">
        <v>50</v>
      </c>
      <c r="B266" s="99">
        <v>2.9568738319784007</v>
      </c>
      <c r="C266" s="99">
        <v>3.3860854063746322</v>
      </c>
      <c r="D266" s="99">
        <v>3.5581063925306378</v>
      </c>
      <c r="E266" s="99">
        <v>3.3722840093692028</v>
      </c>
      <c r="F266" s="99">
        <v>3.6482711501759439</v>
      </c>
      <c r="G266" s="99">
        <v>3.0393735156996815</v>
      </c>
      <c r="H266" s="99">
        <v>3.4604840772029895</v>
      </c>
      <c r="I266" s="99">
        <v>3.0094535054704692</v>
      </c>
      <c r="J266" s="99">
        <v>3.2110838784660305</v>
      </c>
      <c r="K266" s="99">
        <v>4.160872016233446</v>
      </c>
      <c r="L266" s="99">
        <v>4.449203469692776</v>
      </c>
      <c r="M266" s="99">
        <v>4.1067753299038579</v>
      </c>
      <c r="N266" s="99">
        <v>3.4917162767904486</v>
      </c>
      <c r="O266" s="99">
        <v>3.4767251799471071</v>
      </c>
      <c r="P266" s="99">
        <v>3.8849365510519869</v>
      </c>
      <c r="Q266" s="99">
        <v>4.3186949475477769</v>
      </c>
      <c r="R266" s="99">
        <v>4.5522553012604714</v>
      </c>
      <c r="S266" s="99">
        <v>4.3657486299504953</v>
      </c>
      <c r="T266" s="99">
        <v>4.0430447311407054</v>
      </c>
      <c r="U266" s="99">
        <v>4.1457888176539504</v>
      </c>
      <c r="V266" s="99">
        <v>4.0208802238970645</v>
      </c>
      <c r="W266" s="99">
        <v>4.9949318439482981</v>
      </c>
      <c r="DA266" s="63" t="s">
        <v>2951</v>
      </c>
    </row>
    <row r="267" spans="1:105" ht="12" customHeight="1" x14ac:dyDescent="0.25">
      <c r="A267" s="109" t="s">
        <v>120</v>
      </c>
      <c r="B267" s="110">
        <v>2.9437848607315256</v>
      </c>
      <c r="C267" s="110">
        <v>3.3660120137874108</v>
      </c>
      <c r="D267" s="110">
        <v>3.5136665696282434</v>
      </c>
      <c r="E267" s="110">
        <v>3.4707478991857568</v>
      </c>
      <c r="F267" s="110">
        <v>3.6774051802686674</v>
      </c>
      <c r="G267" s="110">
        <v>2.9701784582107309</v>
      </c>
      <c r="H267" s="110">
        <v>3.4442851107442052</v>
      </c>
      <c r="I267" s="110">
        <v>2.9980522198684048</v>
      </c>
      <c r="J267" s="110">
        <v>3.2392897420253384</v>
      </c>
      <c r="K267" s="110">
        <v>4.0874485537193666</v>
      </c>
      <c r="L267" s="110">
        <v>4.1123817281960946</v>
      </c>
      <c r="M267" s="110">
        <v>4.0516866436406502</v>
      </c>
      <c r="N267" s="110">
        <v>4.1712208242900131</v>
      </c>
      <c r="O267" s="110">
        <v>4.0567266695752364</v>
      </c>
      <c r="P267" s="110">
        <v>4.2292978648464272</v>
      </c>
      <c r="Q267" s="110">
        <v>4.0949456380938454</v>
      </c>
      <c r="R267" s="110">
        <v>4.1885268445189165</v>
      </c>
      <c r="S267" s="110">
        <v>4.1942537234045716</v>
      </c>
      <c r="T267" s="110">
        <v>4.1424414006559918</v>
      </c>
      <c r="U267" s="110">
        <v>4.2515694031247602</v>
      </c>
      <c r="V267" s="110">
        <v>4.1886928382118036</v>
      </c>
      <c r="W267" s="110">
        <v>4.6953995928991867</v>
      </c>
      <c r="DA267" s="60" t="s">
        <v>2952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47.557430246818363</v>
      </c>
      <c r="C269" s="118">
        <f t="shared" si="122"/>
        <v>44.339959550061117</v>
      </c>
      <c r="D269" s="118">
        <f t="shared" si="122"/>
        <v>43.526172936309202</v>
      </c>
      <c r="E269" s="118">
        <f t="shared" si="122"/>
        <v>40.115685819068275</v>
      </c>
      <c r="F269" s="118">
        <f t="shared" si="122"/>
        <v>38.585087048802016</v>
      </c>
      <c r="G269" s="118">
        <f t="shared" si="122"/>
        <v>44.432010769333225</v>
      </c>
      <c r="H269" s="118">
        <f t="shared" si="122"/>
        <v>39.940862565935902</v>
      </c>
      <c r="I269" s="118">
        <f t="shared" si="122"/>
        <v>40.232392086000523</v>
      </c>
      <c r="J269" s="118">
        <f t="shared" si="122"/>
        <v>43.482039239238375</v>
      </c>
      <c r="K269" s="118">
        <f t="shared" si="122"/>
        <v>35.237153131113068</v>
      </c>
      <c r="L269" s="118">
        <f t="shared" si="122"/>
        <v>43.644130434119553</v>
      </c>
      <c r="M269" s="118">
        <f t="shared" si="122"/>
        <v>34.720792552502928</v>
      </c>
      <c r="N269" s="118">
        <f t="shared" si="122"/>
        <v>37.69586923926115</v>
      </c>
      <c r="O269" s="118">
        <f t="shared" si="122"/>
        <v>42.960600491588515</v>
      </c>
      <c r="P269" s="118">
        <f t="shared" si="122"/>
        <v>35.530613922525212</v>
      </c>
      <c r="Q269" s="118">
        <f t="shared" si="122"/>
        <v>36.173441032773553</v>
      </c>
      <c r="R269" s="118">
        <f t="shared" ref="R269:V269" si="123">R270+R273+R275+R284</f>
        <v>36.172082711584721</v>
      </c>
      <c r="S269" s="118">
        <f t="shared" si="123"/>
        <v>41.057122998809746</v>
      </c>
      <c r="T269" s="118">
        <f t="shared" si="123"/>
        <v>35.906532590645796</v>
      </c>
      <c r="U269" s="118">
        <f t="shared" si="123"/>
        <v>35.98246394141465</v>
      </c>
      <c r="V269" s="118">
        <f t="shared" si="123"/>
        <v>37.30433520466822</v>
      </c>
      <c r="W269" s="118">
        <f t="shared" ref="W269" si="124">W270+W273+W275+W284</f>
        <v>38.715367003004268</v>
      </c>
      <c r="DA269" s="129" t="s">
        <v>3103</v>
      </c>
    </row>
    <row r="270" spans="1:105" ht="12" customHeight="1" x14ac:dyDescent="0.25">
      <c r="A270" s="121" t="s">
        <v>57</v>
      </c>
      <c r="B270" s="123">
        <f t="shared" ref="B270:Q270" si="125">SUM(B271:B272)</f>
        <v>47.279683614747512</v>
      </c>
      <c r="C270" s="123">
        <f t="shared" si="125"/>
        <v>44.106011152369554</v>
      </c>
      <c r="D270" s="123">
        <f t="shared" si="125"/>
        <v>43.292725586767496</v>
      </c>
      <c r="E270" s="123">
        <f t="shared" si="125"/>
        <v>39.917304831995324</v>
      </c>
      <c r="F270" s="123">
        <f t="shared" si="125"/>
        <v>38.379076423259157</v>
      </c>
      <c r="G270" s="123">
        <f t="shared" si="125"/>
        <v>44.163524402968136</v>
      </c>
      <c r="H270" s="123">
        <f t="shared" si="125"/>
        <v>39.687158596995076</v>
      </c>
      <c r="I270" s="123">
        <f t="shared" si="125"/>
        <v>39.974883735930177</v>
      </c>
      <c r="J270" s="123">
        <f t="shared" si="125"/>
        <v>43.213770467309431</v>
      </c>
      <c r="K270" s="123">
        <f t="shared" si="125"/>
        <v>35.055327049252547</v>
      </c>
      <c r="L270" s="123">
        <f t="shared" si="125"/>
        <v>43.46647326252053</v>
      </c>
      <c r="M270" s="123">
        <f t="shared" si="125"/>
        <v>34.531396529946434</v>
      </c>
      <c r="N270" s="123">
        <f t="shared" si="125"/>
        <v>37.531471996428557</v>
      </c>
      <c r="O270" s="123">
        <f t="shared" si="125"/>
        <v>42.840677160699869</v>
      </c>
      <c r="P270" s="123">
        <f t="shared" si="125"/>
        <v>35.417960369804561</v>
      </c>
      <c r="Q270" s="123">
        <f t="shared" si="125"/>
        <v>36.062728781777302</v>
      </c>
      <c r="R270" s="123">
        <f t="shared" ref="R270:V270" si="126">SUM(R271:R272)</f>
        <v>36.082433668719545</v>
      </c>
      <c r="S270" s="123">
        <f t="shared" si="126"/>
        <v>40.969769285220607</v>
      </c>
      <c r="T270" s="123">
        <f t="shared" si="126"/>
        <v>35.831390090870734</v>
      </c>
      <c r="U270" s="123">
        <f t="shared" si="126"/>
        <v>35.910977521133539</v>
      </c>
      <c r="V270" s="123">
        <f t="shared" si="126"/>
        <v>37.242612216874605</v>
      </c>
      <c r="W270" s="123">
        <f t="shared" ref="W270" si="127">SUM(W271:W272)</f>
        <v>38.643055172172396</v>
      </c>
      <c r="DA270" s="130" t="s">
        <v>3104</v>
      </c>
    </row>
    <row r="271" spans="1:105" ht="12" customHeight="1" x14ac:dyDescent="0.25">
      <c r="A271" s="97" t="s">
        <v>74</v>
      </c>
      <c r="B271" s="99">
        <v>47.279683614747512</v>
      </c>
      <c r="C271" s="99">
        <v>44.106011152369554</v>
      </c>
      <c r="D271" s="99">
        <v>43.292725586767496</v>
      </c>
      <c r="E271" s="99">
        <v>39.917304831995324</v>
      </c>
      <c r="F271" s="99">
        <v>38.379076423259157</v>
      </c>
      <c r="G271" s="99">
        <v>44.163524402968136</v>
      </c>
      <c r="H271" s="99">
        <v>39.687158596995076</v>
      </c>
      <c r="I271" s="99">
        <v>39.974883735930177</v>
      </c>
      <c r="J271" s="99">
        <v>43.213770467309431</v>
      </c>
      <c r="K271" s="99">
        <v>35.055327049252547</v>
      </c>
      <c r="L271" s="99">
        <v>43.46647326252053</v>
      </c>
      <c r="M271" s="99">
        <v>34.531396529946434</v>
      </c>
      <c r="N271" s="99">
        <v>37.531471996428557</v>
      </c>
      <c r="O271" s="99">
        <v>42.840677160699869</v>
      </c>
      <c r="P271" s="99">
        <v>35.417960369804561</v>
      </c>
      <c r="Q271" s="99">
        <v>36.062728781777302</v>
      </c>
      <c r="R271" s="99">
        <v>36.082433668719545</v>
      </c>
      <c r="S271" s="99">
        <v>40.969769285220607</v>
      </c>
      <c r="T271" s="99">
        <v>35.831390090870734</v>
      </c>
      <c r="U271" s="99">
        <v>35.910977521133539</v>
      </c>
      <c r="V271" s="99">
        <v>37.242612216874605</v>
      </c>
      <c r="W271" s="99">
        <v>38.643055172172396</v>
      </c>
      <c r="DA271" s="63" t="s">
        <v>3105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3106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3107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3108</v>
      </c>
    </row>
    <row r="275" spans="1:105" ht="12" customHeight="1" x14ac:dyDescent="0.25">
      <c r="A275" s="121" t="s">
        <v>55</v>
      </c>
      <c r="B275" s="123">
        <v>0.27051597181548731</v>
      </c>
      <c r="C275" s="123">
        <v>0.22576510702294011</v>
      </c>
      <c r="D275" s="123">
        <v>0.22520276296648692</v>
      </c>
      <c r="E275" s="123">
        <v>0.19090670716988598</v>
      </c>
      <c r="F275" s="123">
        <v>0.19805231891087527</v>
      </c>
      <c r="G275" s="123">
        <v>0.26195740772664389</v>
      </c>
      <c r="H275" s="123">
        <v>0.24667580481986123</v>
      </c>
      <c r="I275" s="123">
        <v>0.25177532879187792</v>
      </c>
      <c r="J275" s="123">
        <v>0.26235514110536512</v>
      </c>
      <c r="K275" s="123">
        <v>0.17392182027967912</v>
      </c>
      <c r="L275" s="123">
        <v>0.16963422973219081</v>
      </c>
      <c r="M275" s="123">
        <v>0.18269329897303163</v>
      </c>
      <c r="N275" s="123">
        <v>0.16077268088208033</v>
      </c>
      <c r="O275" s="123">
        <v>0.11753972691841716</v>
      </c>
      <c r="P275" s="123">
        <v>0.11025452155119218</v>
      </c>
      <c r="Q275" s="123">
        <v>0.10775595153177527</v>
      </c>
      <c r="R275" s="123">
        <v>8.6317887859142253E-2</v>
      </c>
      <c r="S275" s="123">
        <v>8.4074026922899822E-2</v>
      </c>
      <c r="T275" s="123">
        <v>7.2171520588861005E-2</v>
      </c>
      <c r="U275" s="123">
        <v>6.8884566762592081E-2</v>
      </c>
      <c r="V275" s="123">
        <v>5.9329430875739282E-2</v>
      </c>
      <c r="W275" s="123">
        <v>6.935165303519647E-2</v>
      </c>
      <c r="DA275" s="130" t="s">
        <v>3109</v>
      </c>
    </row>
    <row r="276" spans="1:105" ht="12" customHeight="1" x14ac:dyDescent="0.25">
      <c r="A276" s="97" t="s">
        <v>141</v>
      </c>
      <c r="B276" s="99">
        <v>8.0235357910607998</v>
      </c>
      <c r="C276" s="99">
        <v>7.1061981716729816</v>
      </c>
      <c r="D276" s="99">
        <v>7.6865734782818551</v>
      </c>
      <c r="E276" s="99">
        <v>7.0179205927847104</v>
      </c>
      <c r="F276" s="99">
        <v>6.9211896052576138</v>
      </c>
      <c r="G276" s="99">
        <v>7.842733206808215</v>
      </c>
      <c r="H276" s="99">
        <v>7.265807835914214</v>
      </c>
      <c r="I276" s="99">
        <v>7.7242723202965005</v>
      </c>
      <c r="J276" s="99">
        <v>8.4590324359019338</v>
      </c>
      <c r="K276" s="99">
        <v>6.8030963203827914</v>
      </c>
      <c r="L276" s="99">
        <v>7.4743378307014918</v>
      </c>
      <c r="M276" s="99">
        <v>8.0979320056207129</v>
      </c>
      <c r="N276" s="99">
        <v>8.1244787163033987</v>
      </c>
      <c r="O276" s="99">
        <v>7.4595269277387866</v>
      </c>
      <c r="P276" s="99">
        <v>7.8482452617376302</v>
      </c>
      <c r="Q276" s="99">
        <v>8.0355152427980983</v>
      </c>
      <c r="R276" s="99">
        <v>6.9439296172131577</v>
      </c>
      <c r="S276" s="99">
        <v>7.1264202457192543</v>
      </c>
      <c r="T276" s="99">
        <v>6.5966118818603796</v>
      </c>
      <c r="U276" s="99">
        <v>6.5143253326102473</v>
      </c>
      <c r="V276" s="99">
        <v>6.0442622259180991</v>
      </c>
      <c r="W276" s="99">
        <v>7.3493594302105167</v>
      </c>
      <c r="DA276" s="63" t="s">
        <v>3110</v>
      </c>
    </row>
    <row r="277" spans="1:105" ht="12" customHeight="1" x14ac:dyDescent="0.25">
      <c r="A277" s="97" t="s">
        <v>140</v>
      </c>
      <c r="B277" s="99">
        <v>3.0067971603052288</v>
      </c>
      <c r="C277" s="99">
        <v>2.652195429100733</v>
      </c>
      <c r="D277" s="99">
        <v>2.8755621483481186</v>
      </c>
      <c r="E277" s="99">
        <v>2.6114845258852131</v>
      </c>
      <c r="F277" s="99">
        <v>2.6024270154155764</v>
      </c>
      <c r="G277" s="99">
        <v>2.9032670408578025</v>
      </c>
      <c r="H277" s="99">
        <v>2.2241543354467086</v>
      </c>
      <c r="I277" s="99">
        <v>2.5096925351965647</v>
      </c>
      <c r="J277" s="99">
        <v>3.0000292937478625</v>
      </c>
      <c r="K277" s="99">
        <v>2.4512562109031406</v>
      </c>
      <c r="L277" s="99">
        <v>2.3681240785311748</v>
      </c>
      <c r="M277" s="99">
        <v>2.8237482573606707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3111</v>
      </c>
    </row>
    <row r="278" spans="1:105" ht="12" customHeight="1" x14ac:dyDescent="0.25">
      <c r="A278" s="100" t="s">
        <v>50</v>
      </c>
      <c r="B278" s="102">
        <v>3.0067971603052288</v>
      </c>
      <c r="C278" s="102">
        <v>2.652195429100733</v>
      </c>
      <c r="D278" s="102">
        <v>2.8755621483481186</v>
      </c>
      <c r="E278" s="102">
        <v>2.6114845258852131</v>
      </c>
      <c r="F278" s="102">
        <v>2.6024270154155764</v>
      </c>
      <c r="G278" s="102">
        <v>2.9032670408578025</v>
      </c>
      <c r="H278" s="102">
        <v>2.2241543354467086</v>
      </c>
      <c r="I278" s="102">
        <v>2.5096925351965647</v>
      </c>
      <c r="J278" s="102">
        <v>3.0000292937478625</v>
      </c>
      <c r="K278" s="102">
        <v>2.4512562109031406</v>
      </c>
      <c r="L278" s="102">
        <v>2.3681240785311748</v>
      </c>
      <c r="M278" s="102">
        <v>2.8237482573606707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3112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3113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3114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3115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3116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3117</v>
      </c>
    </row>
    <row r="284" spans="1:105" ht="12" customHeight="1" x14ac:dyDescent="0.25">
      <c r="A284" s="121" t="s">
        <v>54</v>
      </c>
      <c r="B284" s="123">
        <v>7.2306602553658048E-3</v>
      </c>
      <c r="C284" s="123">
        <v>8.1832906686274617E-3</v>
      </c>
      <c r="D284" s="123">
        <v>8.2445865752181231E-3</v>
      </c>
      <c r="E284" s="123">
        <v>7.4742799030647969E-3</v>
      </c>
      <c r="F284" s="123">
        <v>7.9583066319863036E-3</v>
      </c>
      <c r="G284" s="123">
        <v>6.5289586384467144E-3</v>
      </c>
      <c r="H284" s="123">
        <v>7.0281641209696292E-3</v>
      </c>
      <c r="I284" s="123">
        <v>5.7330212784653346E-3</v>
      </c>
      <c r="J284" s="123">
        <v>5.9136308235753412E-3</v>
      </c>
      <c r="K284" s="123">
        <v>7.9042615808399084E-3</v>
      </c>
      <c r="L284" s="123">
        <v>8.0229418668373003E-3</v>
      </c>
      <c r="M284" s="123">
        <v>6.7027235834634684E-3</v>
      </c>
      <c r="N284" s="123">
        <v>3.6245619505071011E-3</v>
      </c>
      <c r="O284" s="123">
        <v>2.3836039702268075E-3</v>
      </c>
      <c r="P284" s="123">
        <v>2.3990311694619495E-3</v>
      </c>
      <c r="Q284" s="123">
        <v>2.9562994644719695E-3</v>
      </c>
      <c r="R284" s="123">
        <v>3.3311550060318995E-3</v>
      </c>
      <c r="S284" s="123">
        <v>3.27968666624232E-3</v>
      </c>
      <c r="T284" s="123">
        <v>2.9709791862009291E-3</v>
      </c>
      <c r="U284" s="123">
        <v>2.6018535185182864E-3</v>
      </c>
      <c r="V284" s="123">
        <v>2.3935569178732165E-3</v>
      </c>
      <c r="W284" s="123">
        <v>2.9601777966713799E-3</v>
      </c>
      <c r="DA284" s="130" t="s">
        <v>3118</v>
      </c>
    </row>
    <row r="285" spans="1:105" ht="12" customHeight="1" x14ac:dyDescent="0.25">
      <c r="A285" s="97" t="s">
        <v>50</v>
      </c>
      <c r="B285" s="99">
        <v>1.1066756286590196</v>
      </c>
      <c r="C285" s="99">
        <v>1.2666077812876184</v>
      </c>
      <c r="D285" s="99">
        <v>1.3299583772663084</v>
      </c>
      <c r="E285" s="99">
        <v>1.2587933070078294</v>
      </c>
      <c r="F285" s="99">
        <v>1.3581384780616628</v>
      </c>
      <c r="G285" s="99">
        <v>1.1279446831338458</v>
      </c>
      <c r="H285" s="99">
        <v>1.2808711188250355</v>
      </c>
      <c r="I285" s="99">
        <v>1.1126838797954803</v>
      </c>
      <c r="J285" s="99">
        <v>1.1871280402905116</v>
      </c>
      <c r="K285" s="99">
        <v>1.5381284195198208</v>
      </c>
      <c r="L285" s="99">
        <v>1.6445341786623446</v>
      </c>
      <c r="M285" s="99">
        <v>1.5178045822715858</v>
      </c>
      <c r="N285" s="99">
        <v>1.290107669905495</v>
      </c>
      <c r="O285" s="99">
        <v>1.2833785118405046</v>
      </c>
      <c r="P285" s="99">
        <v>1.4332497643842677</v>
      </c>
      <c r="Q285" s="99">
        <v>1.592968588856122</v>
      </c>
      <c r="R285" s="99">
        <v>1.678804147892841</v>
      </c>
      <c r="S285" s="99">
        <v>1.6094630776864942</v>
      </c>
      <c r="T285" s="99">
        <v>1.4900603303100046</v>
      </c>
      <c r="U285" s="99">
        <v>1.5269819149562907</v>
      </c>
      <c r="V285" s="99">
        <v>1.4783205914014454</v>
      </c>
      <c r="W285" s="99">
        <v>1.8315861392888302</v>
      </c>
      <c r="DA285" s="63" t="s">
        <v>3119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3120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0.14873539363247729</v>
      </c>
      <c r="F290" s="117">
        <f t="shared" si="129"/>
        <v>1.5742970603422708</v>
      </c>
      <c r="G290" s="117">
        <f t="shared" si="129"/>
        <v>3.0558072146370838</v>
      </c>
      <c r="H290" s="117">
        <f t="shared" si="129"/>
        <v>2.5802518262289658</v>
      </c>
      <c r="I290" s="117">
        <f t="shared" si="129"/>
        <v>1.6919918654733628</v>
      </c>
      <c r="J290" s="117">
        <f t="shared" si="129"/>
        <v>0.60808488747335099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0.59454770729341344</v>
      </c>
      <c r="O290" s="117">
        <f t="shared" si="129"/>
        <v>1.1175832386383124</v>
      </c>
      <c r="P290" s="117">
        <f t="shared" si="129"/>
        <v>0.11867394697827229</v>
      </c>
      <c r="Q290" s="117">
        <f t="shared" si="129"/>
        <v>0.23494298575851674</v>
      </c>
      <c r="R290" s="117">
        <f t="shared" ref="R290:V290" si="130">R291+R294+R296+R305</f>
        <v>0.66372276871179336</v>
      </c>
      <c r="S290" s="117">
        <f t="shared" si="130"/>
        <v>1.191247773703729</v>
      </c>
      <c r="T290" s="117">
        <f t="shared" si="130"/>
        <v>1.0502131014156482</v>
      </c>
      <c r="U290" s="117">
        <f t="shared" si="130"/>
        <v>0.79087511459651572</v>
      </c>
      <c r="V290" s="117">
        <f t="shared" si="130"/>
        <v>0.82026460154971026</v>
      </c>
      <c r="W290" s="117">
        <f t="shared" ref="W290" si="131">W291+W294+W296+W305</f>
        <v>1.0975603550298205</v>
      </c>
      <c r="DA290" s="129" t="s">
        <v>3271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0.12657963406562983</v>
      </c>
      <c r="F291" s="122">
        <f t="shared" si="132"/>
        <v>1.320983463536378</v>
      </c>
      <c r="G291" s="122">
        <f t="shared" si="132"/>
        <v>2.6403738079119203</v>
      </c>
      <c r="H291" s="122">
        <f t="shared" si="132"/>
        <v>2.1886931003921219</v>
      </c>
      <c r="I291" s="122">
        <f t="shared" si="132"/>
        <v>1.4238947373825623</v>
      </c>
      <c r="J291" s="122">
        <f t="shared" si="132"/>
        <v>0.51430980470759513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0.46782430462147884</v>
      </c>
      <c r="O291" s="122">
        <f t="shared" si="132"/>
        <v>0.92100004177367401</v>
      </c>
      <c r="P291" s="122">
        <f t="shared" si="132"/>
        <v>9.0787204329662377E-2</v>
      </c>
      <c r="Q291" s="122">
        <f t="shared" si="132"/>
        <v>0.17130818583294385</v>
      </c>
      <c r="R291" s="122">
        <f t="shared" ref="R291:V291" si="133">SUM(R292:R293)</f>
        <v>0.5051945623791495</v>
      </c>
      <c r="S291" s="122">
        <f t="shared" si="133"/>
        <v>0.94879633134284325</v>
      </c>
      <c r="T291" s="122">
        <f t="shared" si="133"/>
        <v>0.81850201413059698</v>
      </c>
      <c r="U291" s="122">
        <f t="shared" si="133"/>
        <v>0.59234078376237642</v>
      </c>
      <c r="V291" s="122">
        <f t="shared" si="133"/>
        <v>0.62293173043963235</v>
      </c>
      <c r="W291" s="122">
        <f t="shared" ref="W291" si="134">SUM(W292:W293)</f>
        <v>0.86826096401126329</v>
      </c>
      <c r="DA291" s="130" t="s">
        <v>3272</v>
      </c>
    </row>
    <row r="292" spans="1:105" ht="12" customHeight="1" x14ac:dyDescent="0.25">
      <c r="A292" s="97" t="s">
        <v>74</v>
      </c>
      <c r="B292" s="98"/>
      <c r="C292" s="98">
        <v>0</v>
      </c>
      <c r="D292" s="98">
        <v>0</v>
      </c>
      <c r="E292" s="98">
        <v>0.12468710695856551</v>
      </c>
      <c r="F292" s="98">
        <v>1.3016574783595558</v>
      </c>
      <c r="G292" s="98">
        <v>2.6059075125394853</v>
      </c>
      <c r="H292" s="98">
        <v>2.1596597624054654</v>
      </c>
      <c r="I292" s="98">
        <v>1.4054670962800788</v>
      </c>
      <c r="J292" s="98">
        <v>0.50766405796700909</v>
      </c>
      <c r="K292" s="98">
        <v>0</v>
      </c>
      <c r="L292" s="98">
        <v>0</v>
      </c>
      <c r="M292" s="98">
        <v>0</v>
      </c>
      <c r="N292" s="98">
        <v>0.46156149866560436</v>
      </c>
      <c r="O292" s="98">
        <v>0.90833019106541446</v>
      </c>
      <c r="P292" s="98">
        <v>8.949744743561136E-2</v>
      </c>
      <c r="Q292" s="98">
        <v>0.16881438134318175</v>
      </c>
      <c r="R292" s="98">
        <v>0.49776905111828884</v>
      </c>
      <c r="S292" s="98">
        <v>0.93476722087211805</v>
      </c>
      <c r="T292" s="98">
        <v>0.80635221730920836</v>
      </c>
      <c r="U292" s="98">
        <v>0.5835206600434748</v>
      </c>
      <c r="V292" s="98">
        <v>0.61362610097809245</v>
      </c>
      <c r="W292" s="98">
        <v>0.85525796288787093</v>
      </c>
      <c r="DA292" s="63" t="s">
        <v>3273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1.8925271070643333E-3</v>
      </c>
      <c r="F293" s="98">
        <v>1.9325985176822141E-2</v>
      </c>
      <c r="G293" s="98">
        <v>3.4466295372434848E-2</v>
      </c>
      <c r="H293" s="98">
        <v>2.9033337986656454E-2</v>
      </c>
      <c r="I293" s="98">
        <v>1.8427641102483617E-2</v>
      </c>
      <c r="J293" s="98">
        <v>6.6457467405860206E-3</v>
      </c>
      <c r="K293" s="98">
        <v>0</v>
      </c>
      <c r="L293" s="98">
        <v>0</v>
      </c>
      <c r="M293" s="98">
        <v>0</v>
      </c>
      <c r="N293" s="98">
        <v>6.2628059558744653E-3</v>
      </c>
      <c r="O293" s="98">
        <v>1.2669850708259546E-2</v>
      </c>
      <c r="P293" s="98">
        <v>1.289756894051019E-3</v>
      </c>
      <c r="Q293" s="98">
        <v>2.4938044897621085E-3</v>
      </c>
      <c r="R293" s="98">
        <v>7.4255112608607116E-3</v>
      </c>
      <c r="S293" s="98">
        <v>1.4029110470725229E-2</v>
      </c>
      <c r="T293" s="98">
        <v>1.2149796821388632E-2</v>
      </c>
      <c r="U293" s="98">
        <v>8.8201237189016075E-3</v>
      </c>
      <c r="V293" s="98">
        <v>9.3056294615399028E-3</v>
      </c>
      <c r="W293" s="98">
        <v>1.3003001123392404E-2</v>
      </c>
      <c r="DA293" s="63" t="s">
        <v>3274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1.7310371555735037E-5</v>
      </c>
      <c r="F294" s="122">
        <f t="shared" si="135"/>
        <v>1.6077842958526001E-4</v>
      </c>
      <c r="G294" s="122">
        <f t="shared" si="135"/>
        <v>2.5767652126095777E-4</v>
      </c>
      <c r="H294" s="122">
        <f t="shared" si="135"/>
        <v>2.9548801364392079E-4</v>
      </c>
      <c r="I294" s="122">
        <f t="shared" si="135"/>
        <v>2.0390486189867646E-4</v>
      </c>
      <c r="J294" s="122">
        <f t="shared" si="135"/>
        <v>4.6797598385891801E-5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3.5970210081911302E-5</v>
      </c>
      <c r="O294" s="122">
        <f t="shared" si="135"/>
        <v>1.1681844256164264E-4</v>
      </c>
      <c r="P294" s="122">
        <f t="shared" si="135"/>
        <v>2.8363380020116508E-6</v>
      </c>
      <c r="Q294" s="122">
        <f t="shared" si="135"/>
        <v>1.5765374904964579E-5</v>
      </c>
      <c r="R294" s="122">
        <f t="shared" si="135"/>
        <v>4.6265757591381533E-5</v>
      </c>
      <c r="S294" s="122">
        <f t="shared" si="135"/>
        <v>1.7858396301221374E-4</v>
      </c>
      <c r="T294" s="122">
        <f t="shared" si="135"/>
        <v>1.1180081450772955E-4</v>
      </c>
      <c r="U294" s="122">
        <f t="shared" si="135"/>
        <v>1.4628234127505712E-4</v>
      </c>
      <c r="V294" s="122">
        <f t="shared" si="135"/>
        <v>1.8611597074795009E-4</v>
      </c>
      <c r="W294" s="122">
        <f t="shared" si="135"/>
        <v>1.5946058092001605E-4</v>
      </c>
      <c r="DA294" s="130" t="s">
        <v>3275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1.7310371555735037E-5</v>
      </c>
      <c r="F295" s="98">
        <v>1.6077842958526001E-4</v>
      </c>
      <c r="G295" s="98">
        <v>2.5767652126095777E-4</v>
      </c>
      <c r="H295" s="98">
        <v>2.9548801364392079E-4</v>
      </c>
      <c r="I295" s="98">
        <v>2.0390486189867646E-4</v>
      </c>
      <c r="J295" s="98">
        <v>4.6797598385891801E-5</v>
      </c>
      <c r="K295" s="98">
        <v>0</v>
      </c>
      <c r="L295" s="98">
        <v>0</v>
      </c>
      <c r="M295" s="98">
        <v>0</v>
      </c>
      <c r="N295" s="98">
        <v>3.5970210081911302E-5</v>
      </c>
      <c r="O295" s="98">
        <v>1.1681844256164264E-4</v>
      </c>
      <c r="P295" s="98">
        <v>2.8363380020116508E-6</v>
      </c>
      <c r="Q295" s="98">
        <v>1.5765374904964579E-5</v>
      </c>
      <c r="R295" s="98">
        <v>4.6265757591381533E-5</v>
      </c>
      <c r="S295" s="98">
        <v>1.7858396301221374E-4</v>
      </c>
      <c r="T295" s="98">
        <v>1.1180081450772955E-4</v>
      </c>
      <c r="U295" s="98">
        <v>1.4628234127505712E-4</v>
      </c>
      <c r="V295" s="98">
        <v>1.8611597074795009E-4</v>
      </c>
      <c r="W295" s="98">
        <v>1.5946058092001605E-4</v>
      </c>
      <c r="DA295" s="63" t="s">
        <v>3276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1.9052657996358698E-2</v>
      </c>
      <c r="F296" s="122">
        <v>0.215492238335313</v>
      </c>
      <c r="G296" s="122">
        <v>0.35973895704352055</v>
      </c>
      <c r="H296" s="122">
        <v>0.33370827230308941</v>
      </c>
      <c r="I296" s="122">
        <v>0.23386616587600709</v>
      </c>
      <c r="J296" s="122">
        <v>8.0658398937563131E-2</v>
      </c>
      <c r="K296" s="122">
        <v>0</v>
      </c>
      <c r="L296" s="122">
        <v>0</v>
      </c>
      <c r="M296" s="122">
        <v>0</v>
      </c>
      <c r="N296" s="122">
        <v>0.10656600321648559</v>
      </c>
      <c r="O296" s="122">
        <v>0.16575990281783343</v>
      </c>
      <c r="P296" s="122">
        <v>2.3344693356580862E-2</v>
      </c>
      <c r="Q296" s="122">
        <v>5.3434975566021711E-2</v>
      </c>
      <c r="R296" s="122">
        <v>0.13230848270718515</v>
      </c>
      <c r="S296" s="122">
        <v>0.20114921083253554</v>
      </c>
      <c r="T296" s="122">
        <v>0.1923983622339665</v>
      </c>
      <c r="U296" s="122">
        <v>0.16479168099964059</v>
      </c>
      <c r="V296" s="122">
        <v>0.16392775906831136</v>
      </c>
      <c r="W296" s="122">
        <v>0.19077712741244623</v>
      </c>
      <c r="DA296" s="130" t="s">
        <v>3277</v>
      </c>
    </row>
    <row r="297" spans="1:105" ht="12" customHeight="1" x14ac:dyDescent="0.25">
      <c r="A297" s="97" t="s">
        <v>141</v>
      </c>
      <c r="B297" s="98"/>
      <c r="C297" s="98">
        <v>0</v>
      </c>
      <c r="D297" s="98">
        <v>0</v>
      </c>
      <c r="E297" s="98">
        <v>4.8919545308406234E-4</v>
      </c>
      <c r="F297" s="98">
        <v>9.0416302634063282E-3</v>
      </c>
      <c r="G297" s="98">
        <v>2.3302695763224777E-2</v>
      </c>
      <c r="H297" s="98">
        <v>1.3915317370095019E-2</v>
      </c>
      <c r="I297" s="98">
        <v>5.5844562492703741E-3</v>
      </c>
      <c r="J297" s="98">
        <v>6.0792612817775981E-4</v>
      </c>
      <c r="K297" s="98">
        <v>0</v>
      </c>
      <c r="L297" s="98">
        <v>0</v>
      </c>
      <c r="M297" s="98">
        <v>0</v>
      </c>
      <c r="N297" s="98">
        <v>1.9646727170581722E-3</v>
      </c>
      <c r="O297" s="98">
        <v>3.3738690577158267E-3</v>
      </c>
      <c r="P297" s="98">
        <v>2.6733129817587797E-4</v>
      </c>
      <c r="Q297" s="98">
        <v>5.2971154792660706E-4</v>
      </c>
      <c r="R297" s="98">
        <v>4.4703137069174056E-4</v>
      </c>
      <c r="S297" s="98">
        <v>2.0540062721765727E-3</v>
      </c>
      <c r="T297" s="98">
        <v>1.6903973511244715E-3</v>
      </c>
      <c r="U297" s="98">
        <v>1.8931862255687239E-3</v>
      </c>
      <c r="V297" s="98">
        <v>2.0067033748746672E-3</v>
      </c>
      <c r="W297" s="98">
        <v>2.8012077478702662E-3</v>
      </c>
      <c r="DA297" s="63" t="s">
        <v>3278</v>
      </c>
    </row>
    <row r="298" spans="1:105" ht="12" customHeight="1" x14ac:dyDescent="0.25">
      <c r="A298" s="97" t="s">
        <v>140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2.156333657698516E-4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3279</v>
      </c>
    </row>
    <row r="299" spans="1:105" ht="12" customHeight="1" x14ac:dyDescent="0.25">
      <c r="A299" s="100" t="s">
        <v>50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1.0425338092860818E-4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3280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1.1137998484124341E-4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3281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1.3202001184496666E-2</v>
      </c>
      <c r="F301" s="101">
        <v>0.12927595498972305</v>
      </c>
      <c r="G301" s="101">
        <v>0.17084322035191143</v>
      </c>
      <c r="H301" s="101">
        <v>0.18968251126578137</v>
      </c>
      <c r="I301" s="101">
        <v>0.16334845513477628</v>
      </c>
      <c r="J301" s="101">
        <v>4.7587138611694772E-2</v>
      </c>
      <c r="K301" s="101">
        <v>0</v>
      </c>
      <c r="L301" s="101">
        <v>0</v>
      </c>
      <c r="M301" s="101">
        <v>0</v>
      </c>
      <c r="N301" s="101">
        <v>5.887084304871306E-2</v>
      </c>
      <c r="O301" s="101">
        <v>9.009851187402397E-2</v>
      </c>
      <c r="P301" s="101">
        <v>1.4400702498116634E-2</v>
      </c>
      <c r="Q301" s="101">
        <v>3.2230674518782115E-2</v>
      </c>
      <c r="R301" s="101">
        <v>7.3687743009220263E-2</v>
      </c>
      <c r="S301" s="101">
        <v>9.6541634679316007E-2</v>
      </c>
      <c r="T301" s="101">
        <v>0.11771418146782124</v>
      </c>
      <c r="U301" s="101">
        <v>9.0064049433174295E-2</v>
      </c>
      <c r="V301" s="101">
        <v>9.2101767646761507E-2</v>
      </c>
      <c r="W301" s="101">
        <v>0.11031167060820611</v>
      </c>
      <c r="DA301" s="131" t="s">
        <v>3282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5.3614613587779671E-3</v>
      </c>
      <c r="F302" s="104">
        <v>7.7174653082183617E-2</v>
      </c>
      <c r="G302" s="104">
        <v>0.16537740756261446</v>
      </c>
      <c r="H302" s="104">
        <v>0.13011044366721303</v>
      </c>
      <c r="I302" s="104">
        <v>6.493325449196044E-2</v>
      </c>
      <c r="J302" s="104">
        <v>3.2463334197690596E-2</v>
      </c>
      <c r="K302" s="104">
        <v>0</v>
      </c>
      <c r="L302" s="104">
        <v>0</v>
      </c>
      <c r="M302" s="104">
        <v>0</v>
      </c>
      <c r="N302" s="104">
        <v>4.5730487450714355E-2</v>
      </c>
      <c r="O302" s="104">
        <v>7.2287521886093636E-2</v>
      </c>
      <c r="P302" s="104">
        <v>8.6766595602883519E-3</v>
      </c>
      <c r="Q302" s="104">
        <v>2.0674589499312987E-2</v>
      </c>
      <c r="R302" s="104">
        <v>5.8173708327273144E-2</v>
      </c>
      <c r="S302" s="104">
        <v>0.10255356988104296</v>
      </c>
      <c r="T302" s="104">
        <v>7.2993783415020802E-2</v>
      </c>
      <c r="U302" s="104">
        <v>7.2834445340897586E-2</v>
      </c>
      <c r="V302" s="104">
        <v>6.9819288046675171E-2</v>
      </c>
      <c r="W302" s="104">
        <v>7.7664249056369844E-2</v>
      </c>
      <c r="DA302" s="132" t="s">
        <v>3283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2.4478755329682086E-3</v>
      </c>
      <c r="F303" s="98">
        <v>3.514626404451833E-2</v>
      </c>
      <c r="G303" s="98">
        <v>7.5300490797829925E-2</v>
      </c>
      <c r="H303" s="98">
        <v>5.0359440934224731E-2</v>
      </c>
      <c r="I303" s="98">
        <v>2.6308155426039849E-2</v>
      </c>
      <c r="J303" s="98">
        <v>1.4136805254364938E-2</v>
      </c>
      <c r="K303" s="98">
        <v>0</v>
      </c>
      <c r="L303" s="98">
        <v>0</v>
      </c>
      <c r="M303" s="98">
        <v>0</v>
      </c>
      <c r="N303" s="98">
        <v>1.9171295838316404E-2</v>
      </c>
      <c r="O303" s="98">
        <v>2.6237852923972495E-2</v>
      </c>
      <c r="P303" s="98">
        <v>3.1489007233415941E-3</v>
      </c>
      <c r="Q303" s="98">
        <v>5.971718859582276E-3</v>
      </c>
      <c r="R303" s="98">
        <v>1.5155438605839008E-2</v>
      </c>
      <c r="S303" s="98">
        <v>3.1013334162513825E-2</v>
      </c>
      <c r="T303" s="98">
        <v>2.4982065204024934E-2</v>
      </c>
      <c r="U303" s="98">
        <v>2.5533645223317733E-2</v>
      </c>
      <c r="V303" s="98">
        <v>2.5012417287771673E-2</v>
      </c>
      <c r="W303" s="98">
        <v>2.896147909494114E-2</v>
      </c>
      <c r="DA303" s="63" t="s">
        <v>3284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2.9135858258097585E-3</v>
      </c>
      <c r="F304" s="98">
        <v>4.2028389037665287E-2</v>
      </c>
      <c r="G304" s="98">
        <v>9.0076916764784534E-2</v>
      </c>
      <c r="H304" s="98">
        <v>7.9751002732988283E-2</v>
      </c>
      <c r="I304" s="98">
        <v>3.8625099065920591E-2</v>
      </c>
      <c r="J304" s="98">
        <v>1.8326528943325655E-2</v>
      </c>
      <c r="K304" s="98">
        <v>0</v>
      </c>
      <c r="L304" s="98">
        <v>0</v>
      </c>
      <c r="M304" s="98">
        <v>0</v>
      </c>
      <c r="N304" s="98">
        <v>2.6559191612397948E-2</v>
      </c>
      <c r="O304" s="98">
        <v>4.6049668962121149E-2</v>
      </c>
      <c r="P304" s="98">
        <v>5.5277588369467574E-3</v>
      </c>
      <c r="Q304" s="98">
        <v>1.4702870639730713E-2</v>
      </c>
      <c r="R304" s="98">
        <v>4.3018269721434139E-2</v>
      </c>
      <c r="S304" s="98">
        <v>7.1540235718529133E-2</v>
      </c>
      <c r="T304" s="98">
        <v>4.8011718210995868E-2</v>
      </c>
      <c r="U304" s="98">
        <v>4.7300800117579853E-2</v>
      </c>
      <c r="V304" s="98">
        <v>4.4806870758903501E-2</v>
      </c>
      <c r="W304" s="98">
        <v>4.8702769961428707E-2</v>
      </c>
      <c r="DA304" s="63" t="s">
        <v>3285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3.0857911989330311E-3</v>
      </c>
      <c r="F305" s="122">
        <v>3.7660580040994492E-2</v>
      </c>
      <c r="G305" s="122">
        <v>5.5436773160382063E-2</v>
      </c>
      <c r="H305" s="122">
        <v>5.7554965520110024E-2</v>
      </c>
      <c r="I305" s="122">
        <v>3.4027057352894678E-2</v>
      </c>
      <c r="J305" s="122">
        <v>1.3069886229806834E-2</v>
      </c>
      <c r="K305" s="122">
        <v>0</v>
      </c>
      <c r="L305" s="122">
        <v>0</v>
      </c>
      <c r="M305" s="122">
        <v>0</v>
      </c>
      <c r="N305" s="122">
        <v>2.0121429245367133E-2</v>
      </c>
      <c r="O305" s="122">
        <v>3.0706475604243388E-2</v>
      </c>
      <c r="P305" s="122">
        <v>4.5392129540270431E-3</v>
      </c>
      <c r="Q305" s="122">
        <v>1.0184058984646185E-2</v>
      </c>
      <c r="R305" s="122">
        <v>2.6173457867867293E-2</v>
      </c>
      <c r="S305" s="122">
        <v>4.112364756533797E-2</v>
      </c>
      <c r="T305" s="122">
        <v>3.9200924236576978E-2</v>
      </c>
      <c r="U305" s="122">
        <v>3.3596367493223735E-2</v>
      </c>
      <c r="V305" s="122">
        <v>3.3218996071018636E-2</v>
      </c>
      <c r="W305" s="122">
        <v>3.8362803025190954E-2</v>
      </c>
      <c r="DA305" s="130" t="s">
        <v>3286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2.9541906748839719E-4</v>
      </c>
      <c r="G306" s="98">
        <v>4.5314648470953881E-4</v>
      </c>
      <c r="H306" s="98">
        <v>3.7723375217703456E-4</v>
      </c>
      <c r="I306" s="98">
        <v>1.6457806824219965E-4</v>
      </c>
      <c r="J306" s="98">
        <v>4.3978106893538683E-5</v>
      </c>
      <c r="K306" s="98">
        <v>0</v>
      </c>
      <c r="L306" s="98">
        <v>0</v>
      </c>
      <c r="M306" s="98">
        <v>0</v>
      </c>
      <c r="N306" s="98">
        <v>0</v>
      </c>
      <c r="O306" s="98">
        <v>9.6733243113917896E-5</v>
      </c>
      <c r="P306" s="98">
        <v>0</v>
      </c>
      <c r="Q306" s="98">
        <v>5.9810002746756508E-5</v>
      </c>
      <c r="R306" s="98">
        <v>1.2608850043767695E-4</v>
      </c>
      <c r="S306" s="98">
        <v>1.2104296294104637E-4</v>
      </c>
      <c r="T306" s="98">
        <v>5.6145334383202102E-5</v>
      </c>
      <c r="U306" s="98">
        <v>5.7381498416356742E-5</v>
      </c>
      <c r="V306" s="98">
        <v>1.1098208646368987E-4</v>
      </c>
      <c r="W306" s="98">
        <v>2.0961136585044505E-4</v>
      </c>
      <c r="DA306" s="63" t="s">
        <v>3287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3.0857911989330311E-3</v>
      </c>
      <c r="F307" s="33">
        <v>3.7365160973506097E-2</v>
      </c>
      <c r="G307" s="33">
        <v>5.4983626675672526E-2</v>
      </c>
      <c r="H307" s="33">
        <v>5.7177731767932991E-2</v>
      </c>
      <c r="I307" s="33">
        <v>3.3862479284652476E-2</v>
      </c>
      <c r="J307" s="33">
        <v>1.3025908122913295E-2</v>
      </c>
      <c r="K307" s="33">
        <v>0</v>
      </c>
      <c r="L307" s="33">
        <v>0</v>
      </c>
      <c r="M307" s="33">
        <v>0</v>
      </c>
      <c r="N307" s="33">
        <v>2.0121429245367133E-2</v>
      </c>
      <c r="O307" s="33">
        <v>3.0609742361129469E-2</v>
      </c>
      <c r="P307" s="33">
        <v>4.5392129540270431E-3</v>
      </c>
      <c r="Q307" s="33">
        <v>1.0124248981899429E-2</v>
      </c>
      <c r="R307" s="33">
        <v>2.6047369367429615E-2</v>
      </c>
      <c r="S307" s="33">
        <v>4.1002604602396922E-2</v>
      </c>
      <c r="T307" s="33">
        <v>3.9144778902193776E-2</v>
      </c>
      <c r="U307" s="33">
        <v>3.3538985994807376E-2</v>
      </c>
      <c r="V307" s="33">
        <v>3.3108013984554943E-2</v>
      </c>
      <c r="W307" s="33">
        <v>3.8153191659340509E-2</v>
      </c>
      <c r="DA307" s="60" t="s">
        <v>3288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9.0379882367308734E-2</v>
      </c>
      <c r="F309" s="117">
        <f t="shared" si="136"/>
        <v>0.96986009734378675</v>
      </c>
      <c r="G309" s="117">
        <f t="shared" si="136"/>
        <v>1.8890563325465572</v>
      </c>
      <c r="H309" s="117">
        <f t="shared" si="136"/>
        <v>1.6158624952332969</v>
      </c>
      <c r="I309" s="117">
        <f t="shared" si="136"/>
        <v>1.0658367930938664</v>
      </c>
      <c r="J309" s="117">
        <f t="shared" si="136"/>
        <v>0.38771439578388928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0.40779668208147857</v>
      </c>
      <c r="O309" s="117">
        <f t="shared" si="136"/>
        <v>0.78632253109782602</v>
      </c>
      <c r="P309" s="117">
        <f t="shared" si="136"/>
        <v>8.6855721011898063E-2</v>
      </c>
      <c r="Q309" s="117">
        <f t="shared" si="136"/>
        <v>0.17778650925365441</v>
      </c>
      <c r="R309" s="117">
        <f t="shared" ref="R309:V309" si="137">R310+R313+R315+R324</f>
        <v>0.50881863145818562</v>
      </c>
      <c r="S309" s="117">
        <f t="shared" si="137"/>
        <v>0.92046544693515375</v>
      </c>
      <c r="T309" s="117">
        <f t="shared" si="137"/>
        <v>0.81493880296698429</v>
      </c>
      <c r="U309" s="117">
        <f t="shared" si="137"/>
        <v>0.62122262366308834</v>
      </c>
      <c r="V309" s="117">
        <f t="shared" si="137"/>
        <v>0.64688817708047319</v>
      </c>
      <c r="W309" s="117">
        <f t="shared" ref="W309" si="138">W310+W313+W315+W324</f>
        <v>0.86497299193506239</v>
      </c>
      <c r="DA309" s="129" t="s">
        <v>3439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7.3766740811042314E-2</v>
      </c>
      <c r="F310" s="122">
        <f t="shared" si="139"/>
        <v>0.77724261452116605</v>
      </c>
      <c r="G310" s="122">
        <f t="shared" si="139"/>
        <v>1.5674467378585644</v>
      </c>
      <c r="H310" s="122">
        <f t="shared" si="139"/>
        <v>1.3127551160975657</v>
      </c>
      <c r="I310" s="122">
        <f t="shared" si="139"/>
        <v>0.86272967261322009</v>
      </c>
      <c r="J310" s="122">
        <f t="shared" si="139"/>
        <v>0.31500700396405384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0.30764766051372178</v>
      </c>
      <c r="O310" s="122">
        <f t="shared" si="139"/>
        <v>0.62822954501442629</v>
      </c>
      <c r="P310" s="122">
        <f t="shared" si="139"/>
        <v>6.4475315692509194E-2</v>
      </c>
      <c r="Q310" s="122">
        <f t="shared" si="139"/>
        <v>0.12563367580664755</v>
      </c>
      <c r="R310" s="122">
        <f t="shared" ref="R310:V310" si="140">SUM(R311:R312)</f>
        <v>0.37621507719353664</v>
      </c>
      <c r="S310" s="122">
        <f t="shared" si="140"/>
        <v>0.71421019591508339</v>
      </c>
      <c r="T310" s="122">
        <f t="shared" si="140"/>
        <v>0.62094919030903462</v>
      </c>
      <c r="U310" s="122">
        <f t="shared" si="140"/>
        <v>0.45209572408285492</v>
      </c>
      <c r="V310" s="122">
        <f t="shared" si="140"/>
        <v>0.47795349926253722</v>
      </c>
      <c r="W310" s="122">
        <f t="shared" ref="W310" si="141">SUM(W311:W312)</f>
        <v>0.66850469242646182</v>
      </c>
      <c r="DA310" s="130" t="s">
        <v>3440</v>
      </c>
    </row>
    <row r="311" spans="1:105" ht="12" customHeight="1" x14ac:dyDescent="0.25">
      <c r="A311" s="97" t="s">
        <v>74</v>
      </c>
      <c r="B311" s="98"/>
      <c r="C311" s="98">
        <v>0</v>
      </c>
      <c r="D311" s="98">
        <v>0</v>
      </c>
      <c r="E311" s="98">
        <v>7.1874213703977979E-2</v>
      </c>
      <c r="F311" s="98">
        <v>0.7579166293443439</v>
      </c>
      <c r="G311" s="98">
        <v>1.5329804424861295</v>
      </c>
      <c r="H311" s="98">
        <v>1.2837217781109092</v>
      </c>
      <c r="I311" s="98">
        <v>0.84430203151073646</v>
      </c>
      <c r="J311" s="98">
        <v>0.3083612572234678</v>
      </c>
      <c r="K311" s="98">
        <v>0</v>
      </c>
      <c r="L311" s="98">
        <v>0</v>
      </c>
      <c r="M311" s="98">
        <v>0</v>
      </c>
      <c r="N311" s="98">
        <v>0.3013848545578473</v>
      </c>
      <c r="O311" s="98">
        <v>0.61555969430616675</v>
      </c>
      <c r="P311" s="98">
        <v>6.3185558798458177E-2</v>
      </c>
      <c r="Q311" s="98">
        <v>0.12313987131688543</v>
      </c>
      <c r="R311" s="98">
        <v>0.36878956593267592</v>
      </c>
      <c r="S311" s="98">
        <v>0.7001810854443582</v>
      </c>
      <c r="T311" s="98">
        <v>0.608799393487646</v>
      </c>
      <c r="U311" s="98">
        <v>0.4432756003639533</v>
      </c>
      <c r="V311" s="98">
        <v>0.46864786980099732</v>
      </c>
      <c r="W311" s="98">
        <v>0.65550169130306946</v>
      </c>
      <c r="DA311" s="63" t="s">
        <v>3441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1.8925271070643333E-3</v>
      </c>
      <c r="F312" s="98">
        <v>1.9325985176822141E-2</v>
      </c>
      <c r="G312" s="98">
        <v>3.4466295372434848E-2</v>
      </c>
      <c r="H312" s="98">
        <v>2.9033337986656454E-2</v>
      </c>
      <c r="I312" s="98">
        <v>1.8427641102483617E-2</v>
      </c>
      <c r="J312" s="98">
        <v>6.6457467405860206E-3</v>
      </c>
      <c r="K312" s="98">
        <v>0</v>
      </c>
      <c r="L312" s="98">
        <v>0</v>
      </c>
      <c r="M312" s="98">
        <v>0</v>
      </c>
      <c r="N312" s="98">
        <v>6.2628059558744653E-3</v>
      </c>
      <c r="O312" s="98">
        <v>1.2669850708259546E-2</v>
      </c>
      <c r="P312" s="98">
        <v>1.289756894051019E-3</v>
      </c>
      <c r="Q312" s="98">
        <v>2.4938044897621085E-3</v>
      </c>
      <c r="R312" s="98">
        <v>7.4255112608607116E-3</v>
      </c>
      <c r="S312" s="98">
        <v>1.4029110470725229E-2</v>
      </c>
      <c r="T312" s="98">
        <v>1.2149796821388632E-2</v>
      </c>
      <c r="U312" s="98">
        <v>8.8201237189016075E-3</v>
      </c>
      <c r="V312" s="98">
        <v>9.3056294615399028E-3</v>
      </c>
      <c r="W312" s="98">
        <v>1.3003001123392404E-2</v>
      </c>
      <c r="DA312" s="63" t="s">
        <v>3442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4.3594031289287421E-5</v>
      </c>
      <c r="F313" s="122">
        <f t="shared" si="142"/>
        <v>4.1785356666391326E-4</v>
      </c>
      <c r="G313" s="122">
        <f t="shared" si="142"/>
        <v>6.9064267136162958E-4</v>
      </c>
      <c r="H313" s="122">
        <f t="shared" si="142"/>
        <v>8.162199598073101E-4</v>
      </c>
      <c r="I313" s="122">
        <f t="shared" si="142"/>
        <v>5.8013505567795234E-4</v>
      </c>
      <c r="J313" s="122">
        <f t="shared" si="142"/>
        <v>1.3709320510598048E-4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1.2009089691295321E-4</v>
      </c>
      <c r="O313" s="122">
        <f t="shared" si="142"/>
        <v>4.0787906117926943E-4</v>
      </c>
      <c r="P313" s="122">
        <f t="shared" si="142"/>
        <v>1.0373700078971045E-5</v>
      </c>
      <c r="Q313" s="122">
        <f t="shared" si="142"/>
        <v>5.9907913481377001E-5</v>
      </c>
      <c r="R313" s="122">
        <f t="shared" si="142"/>
        <v>1.7994563889468871E-4</v>
      </c>
      <c r="S313" s="122">
        <f t="shared" si="142"/>
        <v>7.072939901877069E-4</v>
      </c>
      <c r="T313" s="122">
        <f t="shared" si="142"/>
        <v>4.4944367925203185E-4</v>
      </c>
      <c r="U313" s="122">
        <f t="shared" si="142"/>
        <v>5.9598061387947879E-4</v>
      </c>
      <c r="V313" s="122">
        <f t="shared" si="142"/>
        <v>7.6854405221858635E-4</v>
      </c>
      <c r="W313" s="122">
        <f t="shared" si="142"/>
        <v>6.6709162983202386E-4</v>
      </c>
      <c r="DA313" s="130" t="s">
        <v>3443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4.3594031289287421E-5</v>
      </c>
      <c r="F314" s="98">
        <v>4.1785356666391326E-4</v>
      </c>
      <c r="G314" s="98">
        <v>6.9064267136162958E-4</v>
      </c>
      <c r="H314" s="98">
        <v>8.162199598073101E-4</v>
      </c>
      <c r="I314" s="98">
        <v>5.8013505567795234E-4</v>
      </c>
      <c r="J314" s="98">
        <v>1.3709320510598048E-4</v>
      </c>
      <c r="K314" s="98">
        <v>0</v>
      </c>
      <c r="L314" s="98">
        <v>0</v>
      </c>
      <c r="M314" s="98">
        <v>0</v>
      </c>
      <c r="N314" s="98">
        <v>1.2009089691295321E-4</v>
      </c>
      <c r="O314" s="98">
        <v>4.0787906117926943E-4</v>
      </c>
      <c r="P314" s="98">
        <v>1.0373700078971045E-5</v>
      </c>
      <c r="Q314" s="98">
        <v>5.9907913481377001E-5</v>
      </c>
      <c r="R314" s="98">
        <v>1.7994563889468871E-4</v>
      </c>
      <c r="S314" s="98">
        <v>7.072939901877069E-4</v>
      </c>
      <c r="T314" s="98">
        <v>4.4944367925203185E-4</v>
      </c>
      <c r="U314" s="98">
        <v>5.9598061387947879E-4</v>
      </c>
      <c r="V314" s="98">
        <v>7.6854405221858635E-4</v>
      </c>
      <c r="W314" s="98">
        <v>6.6709162983202386E-4</v>
      </c>
      <c r="DA314" s="63" t="s">
        <v>3444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1.4195268901696329E-2</v>
      </c>
      <c r="F315" s="122">
        <v>0.16321275810631738</v>
      </c>
      <c r="G315" s="122">
        <v>0.27816789456736457</v>
      </c>
      <c r="H315" s="122">
        <v>0.25780108546802666</v>
      </c>
      <c r="I315" s="122">
        <v>0.17615911969197767</v>
      </c>
      <c r="J315" s="122">
        <v>6.2416610023497347E-2</v>
      </c>
      <c r="K315" s="122">
        <v>0</v>
      </c>
      <c r="L315" s="122">
        <v>0</v>
      </c>
      <c r="M315" s="122">
        <v>0</v>
      </c>
      <c r="N315" s="122">
        <v>8.4180167873501688E-2</v>
      </c>
      <c r="O315" s="122">
        <v>0.13336514212148043</v>
      </c>
      <c r="P315" s="122">
        <v>1.8743251738360202E-2</v>
      </c>
      <c r="Q315" s="122">
        <v>4.3883184208870912E-2</v>
      </c>
      <c r="R315" s="122">
        <v>0.11102574340181183</v>
      </c>
      <c r="S315" s="122">
        <v>0.17133614404854211</v>
      </c>
      <c r="T315" s="122">
        <v>0.16032404785818052</v>
      </c>
      <c r="U315" s="122">
        <v>0.13958212228142988</v>
      </c>
      <c r="V315" s="122">
        <v>0.13915802342302819</v>
      </c>
      <c r="W315" s="122">
        <v>0.16197904096370425</v>
      </c>
      <c r="DA315" s="130" t="s">
        <v>3445</v>
      </c>
    </row>
    <row r="316" spans="1:105" ht="12" customHeight="1" x14ac:dyDescent="0.25">
      <c r="A316" s="97" t="s">
        <v>141</v>
      </c>
      <c r="B316" s="98"/>
      <c r="C316" s="98">
        <v>0</v>
      </c>
      <c r="D316" s="98">
        <v>0</v>
      </c>
      <c r="E316" s="98">
        <v>3.0652261097512953E-4</v>
      </c>
      <c r="F316" s="98">
        <v>5.6828883865757572E-3</v>
      </c>
      <c r="G316" s="98">
        <v>1.4697318288443477E-2</v>
      </c>
      <c r="H316" s="98">
        <v>8.810130098254855E-3</v>
      </c>
      <c r="I316" s="98">
        <v>3.5506598744681241E-3</v>
      </c>
      <c r="J316" s="98">
        <v>3.8845688999165976E-4</v>
      </c>
      <c r="K316" s="98">
        <v>0</v>
      </c>
      <c r="L316" s="98">
        <v>0</v>
      </c>
      <c r="M316" s="98">
        <v>0</v>
      </c>
      <c r="N316" s="98">
        <v>1.3222641207468243E-3</v>
      </c>
      <c r="O316" s="98">
        <v>2.3501943413024714E-3</v>
      </c>
      <c r="P316" s="98">
        <v>1.9389617579802673E-4</v>
      </c>
      <c r="Q316" s="98">
        <v>3.9801220257566598E-4</v>
      </c>
      <c r="R316" s="98">
        <v>3.4375418163523045E-4</v>
      </c>
      <c r="S316" s="98">
        <v>1.614298776645444E-3</v>
      </c>
      <c r="T316" s="98">
        <v>1.3544868943716625E-3</v>
      </c>
      <c r="U316" s="98">
        <v>1.5412050531714381E-3</v>
      </c>
      <c r="V316" s="98">
        <v>1.6522347445375959E-3</v>
      </c>
      <c r="W316" s="98">
        <v>2.3186209096430592E-3</v>
      </c>
      <c r="DA316" s="63" t="s">
        <v>3446</v>
      </c>
    </row>
    <row r="317" spans="1:105" ht="12" customHeight="1" x14ac:dyDescent="0.25">
      <c r="A317" s="97" t="s">
        <v>140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1.7713397046260722E-4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3447</v>
      </c>
    </row>
    <row r="318" spans="1:105" ht="12" customHeight="1" x14ac:dyDescent="0.25">
      <c r="A318" s="100" t="s">
        <v>50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6.5753985621363814E-5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3448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1.1137998484124341E-4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3449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9.2584806943625062E-3</v>
      </c>
      <c r="F320" s="101">
        <v>9.0812326372951627E-2</v>
      </c>
      <c r="G320" s="101">
        <v>0.12022598060223275</v>
      </c>
      <c r="H320" s="101">
        <v>0.13373436988172513</v>
      </c>
      <c r="I320" s="101">
        <v>0.1153979021760458</v>
      </c>
      <c r="J320" s="101">
        <v>3.3692520562313331E-2</v>
      </c>
      <c r="K320" s="101">
        <v>0</v>
      </c>
      <c r="L320" s="101">
        <v>0</v>
      </c>
      <c r="M320" s="101">
        <v>0</v>
      </c>
      <c r="N320" s="101">
        <v>4.2468757180750091E-2</v>
      </c>
      <c r="O320" s="101">
        <v>6.5802685134272704E-2</v>
      </c>
      <c r="P320" s="101">
        <v>1.0685149865197691E-2</v>
      </c>
      <c r="Q320" s="101">
        <v>2.4283111742748005E-2</v>
      </c>
      <c r="R320" s="101">
        <v>5.6121209110617402E-2</v>
      </c>
      <c r="S320" s="101">
        <v>7.4310026240389584E-2</v>
      </c>
      <c r="T320" s="101">
        <v>9.1532271813142135E-2</v>
      </c>
      <c r="U320" s="101">
        <v>7.069710531263794E-2</v>
      </c>
      <c r="V320" s="101">
        <v>7.2900940258505992E-2</v>
      </c>
      <c r="W320" s="101">
        <v>8.7884303432267885E-2</v>
      </c>
      <c r="DA320" s="131" t="s">
        <v>3450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4.6302655963586922E-3</v>
      </c>
      <c r="F321" s="104">
        <v>6.6717543346790004E-2</v>
      </c>
      <c r="G321" s="104">
        <v>0.14306746170622575</v>
      </c>
      <c r="H321" s="104">
        <v>0.1152565854880467</v>
      </c>
      <c r="I321" s="104">
        <v>5.7210557641463752E-2</v>
      </c>
      <c r="J321" s="104">
        <v>2.8335632571192357E-2</v>
      </c>
      <c r="K321" s="104">
        <v>0</v>
      </c>
      <c r="L321" s="104">
        <v>0</v>
      </c>
      <c r="M321" s="104">
        <v>0</v>
      </c>
      <c r="N321" s="104">
        <v>4.0389146572004771E-2</v>
      </c>
      <c r="O321" s="104">
        <v>6.5212262645905253E-2</v>
      </c>
      <c r="P321" s="104">
        <v>7.8642056973644847E-3</v>
      </c>
      <c r="Q321" s="104">
        <v>1.9202060263547236E-2</v>
      </c>
      <c r="R321" s="104">
        <v>5.4560780109559198E-2</v>
      </c>
      <c r="S321" s="104">
        <v>9.5411819031507084E-2</v>
      </c>
      <c r="T321" s="104">
        <v>6.7437289150666727E-2</v>
      </c>
      <c r="U321" s="104">
        <v>6.73438119156205E-2</v>
      </c>
      <c r="V321" s="104">
        <v>6.4604848419984595E-2</v>
      </c>
      <c r="W321" s="104">
        <v>7.1776116621793284E-2</v>
      </c>
      <c r="DA321" s="132" t="s">
        <v>3451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1.7166797705489339E-3</v>
      </c>
      <c r="F322" s="98">
        <v>2.4689154309124713E-2</v>
      </c>
      <c r="G322" s="98">
        <v>5.2990544941441203E-2</v>
      </c>
      <c r="H322" s="98">
        <v>3.5505582755058412E-2</v>
      </c>
      <c r="I322" s="98">
        <v>1.8585458575543161E-2</v>
      </c>
      <c r="J322" s="98">
        <v>1.0009103627866703E-2</v>
      </c>
      <c r="K322" s="98">
        <v>0</v>
      </c>
      <c r="L322" s="98">
        <v>0</v>
      </c>
      <c r="M322" s="98">
        <v>0</v>
      </c>
      <c r="N322" s="98">
        <v>1.3829954959606823E-2</v>
      </c>
      <c r="O322" s="98">
        <v>1.9162593683784101E-2</v>
      </c>
      <c r="P322" s="98">
        <v>2.3364468604177282E-3</v>
      </c>
      <c r="Q322" s="98">
        <v>4.4991896238165225E-3</v>
      </c>
      <c r="R322" s="98">
        <v>1.1542510388125062E-2</v>
      </c>
      <c r="S322" s="98">
        <v>2.3871583312977947E-2</v>
      </c>
      <c r="T322" s="98">
        <v>1.9425570939670862E-2</v>
      </c>
      <c r="U322" s="98">
        <v>2.0043011798040647E-2</v>
      </c>
      <c r="V322" s="98">
        <v>1.9797977661081091E-2</v>
      </c>
      <c r="W322" s="98">
        <v>2.3073346660364581E-2</v>
      </c>
      <c r="DA322" s="63" t="s">
        <v>3452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2.9135858258097585E-3</v>
      </c>
      <c r="F323" s="98">
        <v>4.2028389037665287E-2</v>
      </c>
      <c r="G323" s="98">
        <v>9.0076916764784534E-2</v>
      </c>
      <c r="H323" s="98">
        <v>7.9751002732988283E-2</v>
      </c>
      <c r="I323" s="98">
        <v>3.8625099065920591E-2</v>
      </c>
      <c r="J323" s="98">
        <v>1.8326528943325655E-2</v>
      </c>
      <c r="K323" s="98">
        <v>0</v>
      </c>
      <c r="L323" s="98">
        <v>0</v>
      </c>
      <c r="M323" s="98">
        <v>0</v>
      </c>
      <c r="N323" s="98">
        <v>2.6559191612397948E-2</v>
      </c>
      <c r="O323" s="98">
        <v>4.6049668962121149E-2</v>
      </c>
      <c r="P323" s="98">
        <v>5.5277588369467574E-3</v>
      </c>
      <c r="Q323" s="98">
        <v>1.4702870639730713E-2</v>
      </c>
      <c r="R323" s="98">
        <v>4.3018269721434139E-2</v>
      </c>
      <c r="S323" s="98">
        <v>7.1540235718529133E-2</v>
      </c>
      <c r="T323" s="98">
        <v>4.8011718210995868E-2</v>
      </c>
      <c r="U323" s="98">
        <v>4.7300800117579853E-2</v>
      </c>
      <c r="V323" s="98">
        <v>4.4806870758903501E-2</v>
      </c>
      <c r="W323" s="98">
        <v>4.8702769961428707E-2</v>
      </c>
      <c r="DA323" s="63" t="s">
        <v>3453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2.3742786232808111E-3</v>
      </c>
      <c r="F324" s="122">
        <v>2.8986871149639413E-2</v>
      </c>
      <c r="G324" s="122">
        <v>4.2751057449266883E-2</v>
      </c>
      <c r="H324" s="122">
        <v>4.4490073707897163E-2</v>
      </c>
      <c r="I324" s="122">
        <v>2.6367865732990606E-2</v>
      </c>
      <c r="J324" s="122">
        <v>1.0153688591232116E-2</v>
      </c>
      <c r="K324" s="122">
        <v>0</v>
      </c>
      <c r="L324" s="122">
        <v>0</v>
      </c>
      <c r="M324" s="122">
        <v>0</v>
      </c>
      <c r="N324" s="122">
        <v>1.5848762797342143E-2</v>
      </c>
      <c r="O324" s="122">
        <v>2.4319964900740114E-2</v>
      </c>
      <c r="P324" s="122">
        <v>3.6267798809496918E-3</v>
      </c>
      <c r="Q324" s="122">
        <v>8.2097413246545702E-3</v>
      </c>
      <c r="R324" s="122">
        <v>2.1397865223942488E-2</v>
      </c>
      <c r="S324" s="122">
        <v>3.4211812981340621E-2</v>
      </c>
      <c r="T324" s="122">
        <v>3.3216121120517063E-2</v>
      </c>
      <c r="U324" s="122">
        <v>2.8948796684923991E-2</v>
      </c>
      <c r="V324" s="122">
        <v>2.9008110342689287E-2</v>
      </c>
      <c r="W324" s="122">
        <v>3.382216691506422E-2</v>
      </c>
      <c r="DA324" s="130" t="s">
        <v>3454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1.8144266124014527E-4</v>
      </c>
      <c r="G325" s="98">
        <v>2.7844084189294156E-4</v>
      </c>
      <c r="H325" s="98">
        <v>2.3189741246914839E-4</v>
      </c>
      <c r="I325" s="98">
        <v>1.0121512472520231E-4</v>
      </c>
      <c r="J325" s="98">
        <v>2.705782726141406E-5</v>
      </c>
      <c r="K325" s="98">
        <v>0</v>
      </c>
      <c r="L325" s="98">
        <v>0</v>
      </c>
      <c r="M325" s="98">
        <v>0</v>
      </c>
      <c r="N325" s="98">
        <v>0</v>
      </c>
      <c r="O325" s="98">
        <v>5.9575398771107069E-5</v>
      </c>
      <c r="P325" s="98">
        <v>0</v>
      </c>
      <c r="Q325" s="98">
        <v>3.6835369614795404E-5</v>
      </c>
      <c r="R325" s="98">
        <v>7.7756812964820211E-5</v>
      </c>
      <c r="S325" s="98">
        <v>7.4805901355954989E-5</v>
      </c>
      <c r="T325" s="98">
        <v>3.478534836485202E-5</v>
      </c>
      <c r="U325" s="98">
        <v>3.5643215861631722E-5</v>
      </c>
      <c r="V325" s="98">
        <v>6.9103523357028063E-5</v>
      </c>
      <c r="W325" s="98">
        <v>1.308052003107798E-4</v>
      </c>
      <c r="DA325" s="63" t="s">
        <v>3455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2.3742786232808111E-3</v>
      </c>
      <c r="F326" s="33">
        <v>2.8805428488399266E-2</v>
      </c>
      <c r="G326" s="33">
        <v>4.2472616607373941E-2</v>
      </c>
      <c r="H326" s="33">
        <v>4.4258176295428012E-2</v>
      </c>
      <c r="I326" s="33">
        <v>2.6266650608265406E-2</v>
      </c>
      <c r="J326" s="33">
        <v>1.0126630763970702E-2</v>
      </c>
      <c r="K326" s="33">
        <v>0</v>
      </c>
      <c r="L326" s="33">
        <v>0</v>
      </c>
      <c r="M326" s="33">
        <v>0</v>
      </c>
      <c r="N326" s="33">
        <v>1.5848762797342143E-2</v>
      </c>
      <c r="O326" s="33">
        <v>2.4260389501969008E-2</v>
      </c>
      <c r="P326" s="33">
        <v>3.6267798809496918E-3</v>
      </c>
      <c r="Q326" s="33">
        <v>8.1729059550397741E-3</v>
      </c>
      <c r="R326" s="33">
        <v>2.1320108410977669E-2</v>
      </c>
      <c r="S326" s="33">
        <v>3.4137007079984669E-2</v>
      </c>
      <c r="T326" s="33">
        <v>3.318133577215221E-2</v>
      </c>
      <c r="U326" s="33">
        <v>2.8913153469062359E-2</v>
      </c>
      <c r="V326" s="33">
        <v>2.8939006819332258E-2</v>
      </c>
      <c r="W326" s="33">
        <v>3.369136171475344E-2</v>
      </c>
      <c r="DA326" s="60" t="s">
        <v>3456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>
        <f t="shared" si="143"/>
        <v>0.6076555160141367</v>
      </c>
      <c r="F328" s="119">
        <f t="shared" si="143"/>
        <v>0.61605914269631401</v>
      </c>
      <c r="G328" s="119">
        <f t="shared" si="143"/>
        <v>0.61818570343643453</v>
      </c>
      <c r="H328" s="119">
        <f t="shared" si="143"/>
        <v>0.62624216706587033</v>
      </c>
      <c r="I328" s="119">
        <f t="shared" si="143"/>
        <v>0.62993021115718006</v>
      </c>
      <c r="J328" s="119">
        <f t="shared" si="143"/>
        <v>0.63759913092870713</v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>
        <f t="shared" si="143"/>
        <v>0.68589396120609047</v>
      </c>
      <c r="O328" s="119">
        <f t="shared" si="143"/>
        <v>0.70359191504688134</v>
      </c>
      <c r="P328" s="119">
        <f t="shared" si="143"/>
        <v>0.73188533139291523</v>
      </c>
      <c r="Q328" s="119">
        <f t="shared" si="143"/>
        <v>0.75672192842730823</v>
      </c>
      <c r="R328" s="119">
        <f t="shared" ref="R328:V328" si="144">IF(R309=0,"",R309/R290)</f>
        <v>0.76661319370697778</v>
      </c>
      <c r="S328" s="119">
        <f t="shared" si="144"/>
        <v>0.77269017181313904</v>
      </c>
      <c r="T328" s="119">
        <f t="shared" si="144"/>
        <v>0.77597470634148169</v>
      </c>
      <c r="U328" s="119">
        <f t="shared" si="144"/>
        <v>0.78548763540248734</v>
      </c>
      <c r="V328" s="119">
        <f t="shared" si="144"/>
        <v>0.78863354076028602</v>
      </c>
      <c r="W328" s="119">
        <f t="shared" ref="W328" si="145">IF(W309=0,"",W309/W290)</f>
        <v>0.78808694936103196</v>
      </c>
      <c r="DA328" s="129" t="s">
        <v>3607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>
        <f t="shared" si="146"/>
        <v>0.58276942697428924</v>
      </c>
      <c r="F329" s="124">
        <f t="shared" si="146"/>
        <v>0.58838178976171707</v>
      </c>
      <c r="G329" s="124">
        <f t="shared" si="146"/>
        <v>0.59364576832329052</v>
      </c>
      <c r="H329" s="124">
        <f t="shared" si="146"/>
        <v>0.5997894889248635</v>
      </c>
      <c r="I329" s="124">
        <f t="shared" si="146"/>
        <v>0.60589427712831534</v>
      </c>
      <c r="J329" s="124">
        <f t="shared" si="146"/>
        <v>0.61248492850169833</v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>
        <f t="shared" si="146"/>
        <v>0.65761367563543427</v>
      </c>
      <c r="O329" s="124">
        <f t="shared" si="146"/>
        <v>0.68211673889240387</v>
      </c>
      <c r="P329" s="124">
        <f t="shared" si="146"/>
        <v>0.71018064900852496</v>
      </c>
      <c r="Q329" s="124">
        <f t="shared" si="146"/>
        <v>0.73337812315146966</v>
      </c>
      <c r="R329" s="124">
        <f t="shared" ref="R329:V329" si="147">IF(R310=0,"",R310/R291)</f>
        <v>0.7446934413185281</v>
      </c>
      <c r="S329" s="124">
        <f t="shared" si="147"/>
        <v>0.75275396027749475</v>
      </c>
      <c r="T329" s="124">
        <f t="shared" si="147"/>
        <v>0.75864100465116069</v>
      </c>
      <c r="U329" s="124">
        <f t="shared" si="147"/>
        <v>0.76323585421769258</v>
      </c>
      <c r="V329" s="124">
        <f t="shared" si="147"/>
        <v>0.76726465502924834</v>
      </c>
      <c r="W329" s="124">
        <f t="shared" ref="W329" si="148">IF(W310=0,"",W310/W291)</f>
        <v>0.76993521548872701</v>
      </c>
      <c r="DA329" s="130" t="s">
        <v>3608</v>
      </c>
    </row>
    <row r="330" spans="1:105" ht="12" customHeight="1" x14ac:dyDescent="0.25">
      <c r="A330" s="97" t="s">
        <v>74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>
        <f t="shared" si="149"/>
        <v>0.57643661367379662</v>
      </c>
      <c r="F330" s="111">
        <f t="shared" si="149"/>
        <v>0.58227040672752561</v>
      </c>
      <c r="G330" s="111">
        <f t="shared" si="149"/>
        <v>0.58827123952385529</v>
      </c>
      <c r="H330" s="111">
        <f t="shared" si="149"/>
        <v>0.59440926781961168</v>
      </c>
      <c r="I330" s="111">
        <f t="shared" si="149"/>
        <v>0.60072699940496188</v>
      </c>
      <c r="J330" s="111">
        <f t="shared" si="149"/>
        <v>0.60741203239467245</v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>
        <f t="shared" si="149"/>
        <v>0.65296792611421195</v>
      </c>
      <c r="O330" s="111">
        <f t="shared" si="149"/>
        <v>0.67768274176173071</v>
      </c>
      <c r="P330" s="111">
        <f t="shared" si="149"/>
        <v>0.70600403261687228</v>
      </c>
      <c r="Q330" s="111">
        <f t="shared" si="149"/>
        <v>0.72943946088665945</v>
      </c>
      <c r="R330" s="111">
        <f t="shared" ref="R330:V330" si="150">IF(R311=0,"",R311/R292)</f>
        <v>0.74088488447434131</v>
      </c>
      <c r="S330" s="111">
        <f t="shared" si="150"/>
        <v>0.74904325891006751</v>
      </c>
      <c r="T330" s="111">
        <f t="shared" si="150"/>
        <v>0.75500430261009921</v>
      </c>
      <c r="U330" s="111">
        <f t="shared" si="150"/>
        <v>0.75965707937560834</v>
      </c>
      <c r="V330" s="111">
        <f t="shared" si="150"/>
        <v>0.76373522745201627</v>
      </c>
      <c r="W330" s="111">
        <f t="shared" ref="W330" si="151">IF(W311=0,"",W311/W292)</f>
        <v>0.76643740221920553</v>
      </c>
      <c r="DA330" s="63" t="s">
        <v>3609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3610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>
        <f t="shared" si="155"/>
        <v>2.5183764050890312</v>
      </c>
      <c r="F332" s="124">
        <f t="shared" si="155"/>
        <v>2.598940465719175</v>
      </c>
      <c r="G332" s="124">
        <f t="shared" si="155"/>
        <v>2.6802700842976388</v>
      </c>
      <c r="H332" s="124">
        <f t="shared" si="155"/>
        <v>2.7622777308012898</v>
      </c>
      <c r="I332" s="124">
        <f t="shared" si="155"/>
        <v>2.8451261547958118</v>
      </c>
      <c r="J332" s="124">
        <f t="shared" si="155"/>
        <v>2.9294923208561561</v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>
        <f t="shared" si="155"/>
        <v>3.3386209488207719</v>
      </c>
      <c r="O332" s="124">
        <f t="shared" si="155"/>
        <v>3.4915639366107816</v>
      </c>
      <c r="P332" s="124">
        <f t="shared" si="155"/>
        <v>3.6574273135337112</v>
      </c>
      <c r="Q332" s="124">
        <f t="shared" si="155"/>
        <v>3.7999675772069184</v>
      </c>
      <c r="R332" s="124">
        <f t="shared" ref="R332:V332" si="156">IF(R313=0,"",R313/R294)</f>
        <v>3.8893913828012039</v>
      </c>
      <c r="S332" s="124">
        <f t="shared" si="156"/>
        <v>3.960568341398794</v>
      </c>
      <c r="T332" s="124">
        <f t="shared" si="156"/>
        <v>4.0200393998109805</v>
      </c>
      <c r="U332" s="124">
        <f t="shared" si="156"/>
        <v>4.0741801688752473</v>
      </c>
      <c r="V332" s="124">
        <f t="shared" si="156"/>
        <v>4.1293826055336051</v>
      </c>
      <c r="W332" s="124">
        <f t="shared" ref="W332" si="157">IF(W313=0,"",W313/W294)</f>
        <v>4.1834265621208973</v>
      </c>
      <c r="DA332" s="130" t="s">
        <v>3611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>
        <f t="shared" si="158"/>
        <v>2.5183764050890312</v>
      </c>
      <c r="F333" s="111">
        <f t="shared" si="158"/>
        <v>2.598940465719175</v>
      </c>
      <c r="G333" s="111">
        <f t="shared" si="158"/>
        <v>2.6802700842976388</v>
      </c>
      <c r="H333" s="111">
        <f t="shared" si="158"/>
        <v>2.7622777308012898</v>
      </c>
      <c r="I333" s="111">
        <f t="shared" si="158"/>
        <v>2.8451261547958118</v>
      </c>
      <c r="J333" s="111">
        <f t="shared" si="158"/>
        <v>2.9294923208561561</v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>
        <f t="shared" si="158"/>
        <v>3.3386209488207719</v>
      </c>
      <c r="O333" s="111">
        <f t="shared" si="158"/>
        <v>3.4915639366107816</v>
      </c>
      <c r="P333" s="111">
        <f t="shared" si="158"/>
        <v>3.6574273135337112</v>
      </c>
      <c r="Q333" s="111">
        <f t="shared" si="158"/>
        <v>3.7999675772069184</v>
      </c>
      <c r="R333" s="111">
        <f t="shared" ref="R333:V333" si="159">IF(R314=0,"",R314/R295)</f>
        <v>3.8893913828012039</v>
      </c>
      <c r="S333" s="111">
        <f t="shared" si="159"/>
        <v>3.960568341398794</v>
      </c>
      <c r="T333" s="111">
        <f t="shared" si="159"/>
        <v>4.0200393998109805</v>
      </c>
      <c r="U333" s="111">
        <f t="shared" si="159"/>
        <v>4.0741801688752473</v>
      </c>
      <c r="V333" s="111">
        <f t="shared" si="159"/>
        <v>4.1293826055336051</v>
      </c>
      <c r="W333" s="111">
        <f t="shared" ref="W333" si="160">IF(W314=0,"",W314/W295)</f>
        <v>4.1834265621208973</v>
      </c>
      <c r="DA333" s="63" t="s">
        <v>3612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>
        <f t="shared" si="161"/>
        <v>0.74505451703427927</v>
      </c>
      <c r="F334" s="124">
        <f t="shared" si="161"/>
        <v>0.75739506613854446</v>
      </c>
      <c r="G334" s="124">
        <f t="shared" si="161"/>
        <v>0.77324929402547948</v>
      </c>
      <c r="H334" s="124">
        <f t="shared" si="161"/>
        <v>0.77253429676409002</v>
      </c>
      <c r="I334" s="124">
        <f t="shared" si="161"/>
        <v>0.75324756375992852</v>
      </c>
      <c r="J334" s="124">
        <f t="shared" si="161"/>
        <v>0.77383894108552076</v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>
        <f t="shared" si="161"/>
        <v>0.78993455072620344</v>
      </c>
      <c r="O334" s="124">
        <f t="shared" si="161"/>
        <v>0.80456817272658432</v>
      </c>
      <c r="P334" s="124">
        <f t="shared" si="161"/>
        <v>0.80289132318272605</v>
      </c>
      <c r="Q334" s="124">
        <f t="shared" si="161"/>
        <v>0.82124458267321443</v>
      </c>
      <c r="R334" s="124">
        <f t="shared" ref="R334:V334" si="162">IF(R315=0,"",R315/R296)</f>
        <v>0.83914304759676961</v>
      </c>
      <c r="S334" s="124">
        <f t="shared" si="162"/>
        <v>0.85178630997059213</v>
      </c>
      <c r="T334" s="124">
        <f t="shared" si="162"/>
        <v>0.8332921652587566</v>
      </c>
      <c r="U334" s="124">
        <f t="shared" si="162"/>
        <v>0.84702165445920974</v>
      </c>
      <c r="V334" s="124">
        <f t="shared" si="162"/>
        <v>0.84889846731229202</v>
      </c>
      <c r="W334" s="124">
        <f t="shared" ref="W334" si="163">IF(W315=0,"",W315/W296)</f>
        <v>0.84904853721545648</v>
      </c>
      <c r="DA334" s="130" t="s">
        <v>3613</v>
      </c>
    </row>
    <row r="335" spans="1:105" ht="12" customHeight="1" x14ac:dyDescent="0.25">
      <c r="A335" s="97" t="s">
        <v>141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>
        <f t="shared" si="164"/>
        <v>0.62658515945457349</v>
      </c>
      <c r="F335" s="111">
        <f t="shared" si="164"/>
        <v>0.62852474841575701</v>
      </c>
      <c r="G335" s="111">
        <f t="shared" si="164"/>
        <v>0.63071322038363031</v>
      </c>
      <c r="H335" s="111">
        <f t="shared" si="164"/>
        <v>0.63312462547124038</v>
      </c>
      <c r="I335" s="111">
        <f t="shared" si="164"/>
        <v>0.63581120810679259</v>
      </c>
      <c r="J335" s="111">
        <f t="shared" si="164"/>
        <v>0.63898699527202019</v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>
        <f t="shared" si="164"/>
        <v>0.67302004515374625</v>
      </c>
      <c r="O335" s="111">
        <f t="shared" si="164"/>
        <v>0.6965873011365763</v>
      </c>
      <c r="P335" s="111">
        <f t="shared" si="164"/>
        <v>0.72530293729566198</v>
      </c>
      <c r="Q335" s="111">
        <f t="shared" si="164"/>
        <v>0.7513753553864595</v>
      </c>
      <c r="R335" s="111">
        <f t="shared" ref="R335:V335" si="165">IF(R316=0,"",R316/R297)</f>
        <v>0.76897104805710159</v>
      </c>
      <c r="S335" s="111">
        <f t="shared" si="165"/>
        <v>0.78592689735792143</v>
      </c>
      <c r="T335" s="111">
        <f t="shared" si="165"/>
        <v>0.80128313823412134</v>
      </c>
      <c r="U335" s="111">
        <f t="shared" si="165"/>
        <v>0.81408000563095761</v>
      </c>
      <c r="V335" s="111">
        <f t="shared" si="165"/>
        <v>0.82335773449366412</v>
      </c>
      <c r="W335" s="111">
        <f t="shared" ref="W335" si="166">IF(W316=0,"",W316/W297)</f>
        <v>0.82772186797137293</v>
      </c>
      <c r="DA335" s="63" t="s">
        <v>3614</v>
      </c>
    </row>
    <row r="336" spans="1:105" ht="12" customHeight="1" x14ac:dyDescent="0.25">
      <c r="A336" s="97" t="s">
        <v>140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>
        <f t="shared" si="167"/>
        <v>0.82145900672748717</v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3615</v>
      </c>
    </row>
    <row r="337" spans="1:105" ht="12" customHeight="1" x14ac:dyDescent="0.25">
      <c r="A337" s="100" t="s">
        <v>50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>
        <f t="shared" si="170"/>
        <v>0.63071322038363031</v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3616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>
        <f t="shared" si="173"/>
        <v>1</v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3617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>
        <f t="shared" si="176"/>
        <v>0.70129373304669118</v>
      </c>
      <c r="F339" s="112">
        <f t="shared" si="176"/>
        <v>0.70246881084862889</v>
      </c>
      <c r="G339" s="112">
        <f t="shared" si="176"/>
        <v>0.70372110965003609</v>
      </c>
      <c r="H339" s="112">
        <f t="shared" si="176"/>
        <v>0.70504322717626711</v>
      </c>
      <c r="I339" s="112">
        <f t="shared" si="176"/>
        <v>0.70645236332864481</v>
      </c>
      <c r="J339" s="112">
        <f t="shared" si="176"/>
        <v>0.70801736656705028</v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>
        <f t="shared" si="176"/>
        <v>0.72138863623218441</v>
      </c>
      <c r="O339" s="112">
        <f t="shared" si="176"/>
        <v>0.73034153134824498</v>
      </c>
      <c r="P339" s="112">
        <f t="shared" si="176"/>
        <v>0.74198809860804538</v>
      </c>
      <c r="Q339" s="112">
        <f t="shared" si="176"/>
        <v>0.75341618210929018</v>
      </c>
      <c r="R339" s="112">
        <f t="shared" ref="R339:V339" si="177">IF(R320=0,"",R320/R301)</f>
        <v>0.76160846863765619</v>
      </c>
      <c r="S339" s="112">
        <f t="shared" si="177"/>
        <v>0.76971999166190286</v>
      </c>
      <c r="T339" s="112">
        <f t="shared" si="177"/>
        <v>0.77758066761194544</v>
      </c>
      <c r="U339" s="112">
        <f t="shared" si="177"/>
        <v>0.78496476404931981</v>
      </c>
      <c r="V339" s="112">
        <f t="shared" si="177"/>
        <v>0.79152596221717952</v>
      </c>
      <c r="W339" s="112">
        <f t="shared" ref="W339" si="178">IF(W320=0,"",W320/W301)</f>
        <v>0.79669089360822487</v>
      </c>
      <c r="DA339" s="131" t="s">
        <v>3618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>
        <f t="shared" si="179"/>
        <v>0.86362006298485461</v>
      </c>
      <c r="F340" s="113">
        <f t="shared" si="179"/>
        <v>0.86450072248128162</v>
      </c>
      <c r="G340" s="113">
        <f t="shared" si="179"/>
        <v>0.86509677358473636</v>
      </c>
      <c r="H340" s="113">
        <f t="shared" si="179"/>
        <v>0.88583654193695283</v>
      </c>
      <c r="I340" s="113">
        <f t="shared" si="179"/>
        <v>0.8810671525565863</v>
      </c>
      <c r="J340" s="113">
        <f t="shared" si="179"/>
        <v>0.8728503486006105</v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>
        <f t="shared" si="179"/>
        <v>0.88319956386937337</v>
      </c>
      <c r="O340" s="113">
        <f t="shared" si="179"/>
        <v>0.90212336713745489</v>
      </c>
      <c r="P340" s="113">
        <f t="shared" si="179"/>
        <v>0.90636328908854102</v>
      </c>
      <c r="Q340" s="113">
        <f t="shared" si="179"/>
        <v>0.92877589004537753</v>
      </c>
      <c r="R340" s="113">
        <f t="shared" ref="R340:V340" si="180">IF(R321=0,"",R321/R302)</f>
        <v>0.93789413943858679</v>
      </c>
      <c r="S340" s="113">
        <f t="shared" si="180"/>
        <v>0.93036077771042047</v>
      </c>
      <c r="T340" s="113">
        <f t="shared" si="180"/>
        <v>0.9238771576921625</v>
      </c>
      <c r="U340" s="113">
        <f t="shared" si="180"/>
        <v>0.92461487968256661</v>
      </c>
      <c r="V340" s="113">
        <f t="shared" si="180"/>
        <v>0.9253151991007893</v>
      </c>
      <c r="W340" s="113">
        <f t="shared" ref="W340" si="181">IF(W321=0,"",W321/W302)</f>
        <v>0.92418477605696192</v>
      </c>
      <c r="DA340" s="132" t="s">
        <v>3619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>
        <f t="shared" si="182"/>
        <v>0.70129373304669129</v>
      </c>
      <c r="F341" s="111">
        <f t="shared" si="182"/>
        <v>0.70246881084862889</v>
      </c>
      <c r="G341" s="111">
        <f t="shared" si="182"/>
        <v>0.70372110965003609</v>
      </c>
      <c r="H341" s="111">
        <f t="shared" si="182"/>
        <v>0.70504322717626711</v>
      </c>
      <c r="I341" s="111">
        <f t="shared" si="182"/>
        <v>0.70645236332864481</v>
      </c>
      <c r="J341" s="111">
        <f t="shared" si="182"/>
        <v>0.70801736656705028</v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>
        <f t="shared" si="182"/>
        <v>0.72138863623218441</v>
      </c>
      <c r="O341" s="111">
        <f t="shared" si="182"/>
        <v>0.73034153134824509</v>
      </c>
      <c r="P341" s="111">
        <f t="shared" si="182"/>
        <v>0.74198809860804538</v>
      </c>
      <c r="Q341" s="111">
        <f t="shared" si="182"/>
        <v>0.75341618210929018</v>
      </c>
      <c r="R341" s="111">
        <f t="shared" ref="R341:V341" si="183">IF(R322=0,"",R322/R303)</f>
        <v>0.76160846863765619</v>
      </c>
      <c r="S341" s="111">
        <f t="shared" si="183"/>
        <v>0.76971999166190286</v>
      </c>
      <c r="T341" s="111">
        <f t="shared" si="183"/>
        <v>0.77758066761194555</v>
      </c>
      <c r="U341" s="111">
        <f t="shared" si="183"/>
        <v>0.78496476404931981</v>
      </c>
      <c r="V341" s="111">
        <f t="shared" si="183"/>
        <v>0.79152596221717952</v>
      </c>
      <c r="W341" s="111">
        <f t="shared" ref="W341" si="184">IF(W322=0,"",W322/W303)</f>
        <v>0.79669089360822487</v>
      </c>
      <c r="DA341" s="63" t="s">
        <v>3620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3621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>
        <f t="shared" si="188"/>
        <v>0.76942296811973587</v>
      </c>
      <c r="F343" s="124">
        <f t="shared" si="188"/>
        <v>0.76968732606047152</v>
      </c>
      <c r="G343" s="124">
        <f t="shared" si="188"/>
        <v>0.77116785505508034</v>
      </c>
      <c r="H343" s="124">
        <f t="shared" si="188"/>
        <v>0.77300148311881245</v>
      </c>
      <c r="I343" s="124">
        <f t="shared" si="188"/>
        <v>0.77490878683776321</v>
      </c>
      <c r="J343" s="124">
        <f t="shared" si="188"/>
        <v>0.77687658581724184</v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>
        <f t="shared" si="188"/>
        <v>0.78765591668848511</v>
      </c>
      <c r="O343" s="124">
        <f t="shared" si="188"/>
        <v>0.79201420619497243</v>
      </c>
      <c r="P343" s="124">
        <f t="shared" si="188"/>
        <v>0.79898870524065846</v>
      </c>
      <c r="Q343" s="124">
        <f t="shared" si="188"/>
        <v>0.80613646651417081</v>
      </c>
      <c r="R343" s="124">
        <f t="shared" ref="R343:V343" si="189">IF(R324=0,"",R324/R305)</f>
        <v>0.81754062959377949</v>
      </c>
      <c r="S343" s="124">
        <f t="shared" si="189"/>
        <v>0.83192554665741392</v>
      </c>
      <c r="T343" s="124">
        <f t="shared" si="189"/>
        <v>0.84733005069110823</v>
      </c>
      <c r="U343" s="124">
        <f t="shared" si="189"/>
        <v>0.86166448473225143</v>
      </c>
      <c r="V343" s="124">
        <f t="shared" si="189"/>
        <v>0.87323862168119326</v>
      </c>
      <c r="W343" s="124">
        <f t="shared" ref="W343" si="190">IF(W324=0,"",W324/W305)</f>
        <v>0.88163961566767879</v>
      </c>
      <c r="DA343" s="130" t="s">
        <v>3622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>
        <f t="shared" si="191"/>
        <v>0.61418737383047073</v>
      </c>
      <c r="G344" s="111">
        <f t="shared" si="191"/>
        <v>0.61446099945234844</v>
      </c>
      <c r="H344" s="111">
        <f t="shared" si="191"/>
        <v>0.61473134662754059</v>
      </c>
      <c r="I344" s="111">
        <f t="shared" si="191"/>
        <v>0.61499764705130755</v>
      </c>
      <c r="J344" s="111">
        <f t="shared" si="191"/>
        <v>0.61525675325031848</v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>
        <f t="shared" si="191"/>
        <v>0.61587306341986392</v>
      </c>
      <c r="P344" s="111" t="str">
        <f t="shared" si="191"/>
        <v/>
      </c>
      <c r="Q344" s="111">
        <f t="shared" si="191"/>
        <v>0.61587306341986392</v>
      </c>
      <c r="R344" s="111">
        <f t="shared" ref="R344:V344" si="192">IF(R325=0,"",R325/R306)</f>
        <v>0.61668441368492488</v>
      </c>
      <c r="S344" s="111">
        <f t="shared" si="192"/>
        <v>0.6180111551994063</v>
      </c>
      <c r="T344" s="111">
        <f t="shared" si="192"/>
        <v>0.6195590202996335</v>
      </c>
      <c r="U344" s="111">
        <f t="shared" si="192"/>
        <v>0.62116216629629761</v>
      </c>
      <c r="V344" s="111">
        <f t="shared" si="192"/>
        <v>0.62265475050008845</v>
      </c>
      <c r="W344" s="111">
        <f t="shared" ref="W344" si="193">IF(W325=0,"",W325/W306)</f>
        <v>0.62403677291100512</v>
      </c>
      <c r="DA344" s="63" t="s">
        <v>3623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>
        <f t="shared" si="194"/>
        <v>0.76942296811973587</v>
      </c>
      <c r="F345" s="45">
        <f t="shared" si="194"/>
        <v>0.77091675073536714</v>
      </c>
      <c r="G345" s="45">
        <f t="shared" si="194"/>
        <v>0.77245935154302814</v>
      </c>
      <c r="H345" s="45">
        <f t="shared" si="194"/>
        <v>0.77404568049426092</v>
      </c>
      <c r="I345" s="45">
        <f t="shared" si="194"/>
        <v>0.77568598528963195</v>
      </c>
      <c r="J345" s="45">
        <f t="shared" si="194"/>
        <v>0.77742224714124897</v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>
        <f t="shared" si="194"/>
        <v>0.78765591668848511</v>
      </c>
      <c r="O345" s="45">
        <f t="shared" si="194"/>
        <v>0.79257084936385014</v>
      </c>
      <c r="P345" s="45">
        <f t="shared" si="194"/>
        <v>0.79898870524065846</v>
      </c>
      <c r="Q345" s="45">
        <f t="shared" si="194"/>
        <v>0.80726046639623839</v>
      </c>
      <c r="R345" s="45">
        <f t="shared" ref="R345:V345" si="195">IF(R326=0,"",R326/R307)</f>
        <v>0.8185129219857783</v>
      </c>
      <c r="S345" s="45">
        <f t="shared" si="195"/>
        <v>0.83255703902256717</v>
      </c>
      <c r="T345" s="45">
        <f t="shared" si="195"/>
        <v>0.84765674255200962</v>
      </c>
      <c r="U345" s="45">
        <f t="shared" si="195"/>
        <v>0.86207595761955347</v>
      </c>
      <c r="V345" s="45">
        <f t="shared" si="195"/>
        <v>0.87407860927062708</v>
      </c>
      <c r="W345" s="45">
        <f t="shared" ref="W345" si="196">IF(W326=0,"",W326/W307)</f>
        <v>0.88305487036509189</v>
      </c>
      <c r="DA345" s="60" t="s">
        <v>3624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0.33069961819330668</v>
      </c>
      <c r="F347" s="117">
        <f t="shared" si="197"/>
        <v>3.4634781616651935</v>
      </c>
      <c r="G347" s="117">
        <f t="shared" si="197"/>
        <v>6.9475062548058011</v>
      </c>
      <c r="H347" s="117">
        <f t="shared" si="197"/>
        <v>5.7433011377013754</v>
      </c>
      <c r="I347" s="117">
        <f t="shared" si="197"/>
        <v>3.7282506879147639</v>
      </c>
      <c r="J347" s="117">
        <f t="shared" si="197"/>
        <v>1.3429050977155799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1.2245762572116519</v>
      </c>
      <c r="O347" s="117">
        <f t="shared" si="197"/>
        <v>2.4088598914111148</v>
      </c>
      <c r="P347" s="117">
        <f t="shared" si="197"/>
        <v>0.23714694780525353</v>
      </c>
      <c r="Q347" s="117">
        <f t="shared" si="197"/>
        <v>0.44754322446131128</v>
      </c>
      <c r="R347" s="117">
        <f t="shared" ref="R347:V347" si="198">R348+R351+R353+R362</f>
        <v>1.3165556299455514</v>
      </c>
      <c r="S347" s="117">
        <f t="shared" si="198"/>
        <v>2.4752804246820195</v>
      </c>
      <c r="T347" s="117">
        <f t="shared" si="198"/>
        <v>2.1348925175462488</v>
      </c>
      <c r="U347" s="117">
        <f t="shared" si="198"/>
        <v>1.5467393408790018</v>
      </c>
      <c r="V347" s="117">
        <f t="shared" si="198"/>
        <v>1.6267155296757685</v>
      </c>
      <c r="W347" s="117">
        <f t="shared" ref="W347" si="199">W348+W351+W353+W362</f>
        <v>2.2674352337215704</v>
      </c>
      <c r="DA347" s="129" t="s">
        <v>3775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0.32940722701031111</v>
      </c>
      <c r="F348" s="122">
        <f t="shared" si="200"/>
        <v>3.4388108836797429</v>
      </c>
      <c r="G348" s="122">
        <f t="shared" si="200"/>
        <v>6.8844709648787008</v>
      </c>
      <c r="H348" s="122">
        <f t="shared" si="200"/>
        <v>5.7055420642339376</v>
      </c>
      <c r="I348" s="122">
        <f t="shared" si="200"/>
        <v>3.7130624820231293</v>
      </c>
      <c r="J348" s="122">
        <f t="shared" si="200"/>
        <v>1.3411828509525487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1.2193858457288993</v>
      </c>
      <c r="O348" s="122">
        <f t="shared" si="200"/>
        <v>2.3996910085341399</v>
      </c>
      <c r="P348" s="122">
        <f t="shared" si="200"/>
        <v>0.23644069305467658</v>
      </c>
      <c r="Q348" s="122">
        <f t="shared" si="200"/>
        <v>0.44598578469061662</v>
      </c>
      <c r="R348" s="122">
        <f t="shared" ref="R348:V348" si="201">SUM(R349:R350)</f>
        <v>1.3150415212931148</v>
      </c>
      <c r="S348" s="122">
        <f t="shared" si="201"/>
        <v>2.4695342256191997</v>
      </c>
      <c r="T348" s="122">
        <f t="shared" si="201"/>
        <v>2.1302783774244527</v>
      </c>
      <c r="U348" s="122">
        <f t="shared" si="201"/>
        <v>1.541586192965583</v>
      </c>
      <c r="V348" s="122">
        <f t="shared" si="201"/>
        <v>1.6211208782918742</v>
      </c>
      <c r="W348" s="122">
        <f t="shared" ref="W348" si="202">SUM(W349:W350)</f>
        <v>2.2594810386209501</v>
      </c>
      <c r="DA348" s="130" t="s">
        <v>3776</v>
      </c>
    </row>
    <row r="349" spans="1:105" ht="12" customHeight="1" x14ac:dyDescent="0.25">
      <c r="A349" s="97" t="s">
        <v>74</v>
      </c>
      <c r="B349" s="98"/>
      <c r="C349" s="98">
        <v>0</v>
      </c>
      <c r="D349" s="98">
        <v>0</v>
      </c>
      <c r="E349" s="98">
        <v>0.32940722701031111</v>
      </c>
      <c r="F349" s="98">
        <v>3.4388108836797429</v>
      </c>
      <c r="G349" s="98">
        <v>6.8844709648787008</v>
      </c>
      <c r="H349" s="98">
        <v>5.7055420642339376</v>
      </c>
      <c r="I349" s="98">
        <v>3.7130624820231293</v>
      </c>
      <c r="J349" s="98">
        <v>1.3411828509525487</v>
      </c>
      <c r="K349" s="98">
        <v>0</v>
      </c>
      <c r="L349" s="98">
        <v>0</v>
      </c>
      <c r="M349" s="98">
        <v>0</v>
      </c>
      <c r="N349" s="98">
        <v>1.2193858457288993</v>
      </c>
      <c r="O349" s="98">
        <v>2.3996910085341399</v>
      </c>
      <c r="P349" s="98">
        <v>0.23644069305467658</v>
      </c>
      <c r="Q349" s="98">
        <v>0.44598578469061662</v>
      </c>
      <c r="R349" s="98">
        <v>1.3150415212931148</v>
      </c>
      <c r="S349" s="98">
        <v>2.4695342256191997</v>
      </c>
      <c r="T349" s="98">
        <v>2.1302783774244527</v>
      </c>
      <c r="U349" s="98">
        <v>1.541586192965583</v>
      </c>
      <c r="V349" s="98">
        <v>1.6211208782918742</v>
      </c>
      <c r="W349" s="98">
        <v>2.2594810386209501</v>
      </c>
      <c r="DA349" s="63" t="s">
        <v>3777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3778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3779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3780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1.2923911829955544E-3</v>
      </c>
      <c r="F353" s="122">
        <v>2.388681897728949E-2</v>
      </c>
      <c r="G353" s="122">
        <v>6.1838135461023826E-2</v>
      </c>
      <c r="H353" s="122">
        <v>3.6762470632786828E-2</v>
      </c>
      <c r="I353" s="122">
        <v>1.4753411898824925E-2</v>
      </c>
      <c r="J353" s="122">
        <v>1.6060622865898808E-3</v>
      </c>
      <c r="K353" s="122">
        <v>0</v>
      </c>
      <c r="L353" s="122">
        <v>0</v>
      </c>
      <c r="M353" s="122">
        <v>0</v>
      </c>
      <c r="N353" s="122">
        <v>5.1904114827526476E-3</v>
      </c>
      <c r="O353" s="122">
        <v>8.9133261466029581E-3</v>
      </c>
      <c r="P353" s="122">
        <v>7.0625475057694534E-4</v>
      </c>
      <c r="Q353" s="122">
        <v>1.3994294708901038E-3</v>
      </c>
      <c r="R353" s="122">
        <v>1.1809991249144853E-3</v>
      </c>
      <c r="S353" s="122">
        <v>5.4264191934801408E-3</v>
      </c>
      <c r="T353" s="122">
        <v>4.4658114023330888E-3</v>
      </c>
      <c r="U353" s="122">
        <v>5.0015534082922261E-3</v>
      </c>
      <c r="V353" s="122">
        <v>5.301451050342838E-3</v>
      </c>
      <c r="W353" s="122">
        <v>7.4004289538322195E-3</v>
      </c>
      <c r="DA353" s="130" t="s">
        <v>3781</v>
      </c>
    </row>
    <row r="354" spans="1:105" ht="12" customHeight="1" x14ac:dyDescent="0.25">
      <c r="A354" s="97" t="s">
        <v>141</v>
      </c>
      <c r="B354" s="98"/>
      <c r="C354" s="98">
        <v>0</v>
      </c>
      <c r="D354" s="98">
        <v>0</v>
      </c>
      <c r="E354" s="98">
        <v>1.2923911829955544E-3</v>
      </c>
      <c r="F354" s="98">
        <v>2.388681897728949E-2</v>
      </c>
      <c r="G354" s="98">
        <v>6.1562711498147259E-2</v>
      </c>
      <c r="H354" s="98">
        <v>3.6762470632786828E-2</v>
      </c>
      <c r="I354" s="98">
        <v>1.4753411898824925E-2</v>
      </c>
      <c r="J354" s="98">
        <v>1.6060622865898808E-3</v>
      </c>
      <c r="K354" s="98">
        <v>0</v>
      </c>
      <c r="L354" s="98">
        <v>0</v>
      </c>
      <c r="M354" s="98">
        <v>0</v>
      </c>
      <c r="N354" s="98">
        <v>5.1904114827526476E-3</v>
      </c>
      <c r="O354" s="98">
        <v>8.9133261466029581E-3</v>
      </c>
      <c r="P354" s="98">
        <v>7.0625475057694534E-4</v>
      </c>
      <c r="Q354" s="98">
        <v>1.3994294708901038E-3</v>
      </c>
      <c r="R354" s="98">
        <v>1.1809991249144853E-3</v>
      </c>
      <c r="S354" s="98">
        <v>5.4264191934801408E-3</v>
      </c>
      <c r="T354" s="98">
        <v>4.4658114023330888E-3</v>
      </c>
      <c r="U354" s="98">
        <v>5.0015534082922261E-3</v>
      </c>
      <c r="V354" s="98">
        <v>5.301451050342838E-3</v>
      </c>
      <c r="W354" s="98">
        <v>7.4004289538322195E-3</v>
      </c>
      <c r="DA354" s="63" t="s">
        <v>3782</v>
      </c>
    </row>
    <row r="355" spans="1:105" ht="12" customHeight="1" x14ac:dyDescent="0.25">
      <c r="A355" s="97" t="s">
        <v>140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2.7542396287656685E-4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3783</v>
      </c>
    </row>
    <row r="356" spans="1:105" ht="12" customHeight="1" x14ac:dyDescent="0.25">
      <c r="A356" s="100" t="s">
        <v>50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2.7542396287656685E-4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3784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3785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3786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3787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3788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3789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7.8045900816082602E-4</v>
      </c>
      <c r="G362" s="122">
        <v>1.1971544660767772E-3</v>
      </c>
      <c r="H362" s="122">
        <v>9.9660283465094414E-4</v>
      </c>
      <c r="I362" s="122">
        <v>4.3479399280947466E-4</v>
      </c>
      <c r="J362" s="122">
        <v>1.1618447644131855E-4</v>
      </c>
      <c r="K362" s="122">
        <v>0</v>
      </c>
      <c r="L362" s="122">
        <v>0</v>
      </c>
      <c r="M362" s="122">
        <v>0</v>
      </c>
      <c r="N362" s="122">
        <v>0</v>
      </c>
      <c r="O362" s="122">
        <v>2.5555673037196082E-4</v>
      </c>
      <c r="P362" s="122">
        <v>0</v>
      </c>
      <c r="Q362" s="122">
        <v>1.5801029980457582E-4</v>
      </c>
      <c r="R362" s="122">
        <v>3.3310952752208602E-4</v>
      </c>
      <c r="S362" s="122">
        <v>3.197798693394326E-4</v>
      </c>
      <c r="T362" s="122">
        <v>1.4832871946321766E-4</v>
      </c>
      <c r="U362" s="122">
        <v>1.5159450512641914E-4</v>
      </c>
      <c r="V362" s="122">
        <v>2.9320033355149759E-4</v>
      </c>
      <c r="W362" s="122">
        <v>5.5376614678840806E-4</v>
      </c>
      <c r="DA362" s="130" t="s">
        <v>3790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7.8045900816082602E-4</v>
      </c>
      <c r="G363" s="98">
        <v>1.1971544660767772E-3</v>
      </c>
      <c r="H363" s="98">
        <v>9.9660283465094414E-4</v>
      </c>
      <c r="I363" s="98">
        <v>4.3479399280947466E-4</v>
      </c>
      <c r="J363" s="98">
        <v>1.1618447644131855E-4</v>
      </c>
      <c r="K363" s="98">
        <v>0</v>
      </c>
      <c r="L363" s="98">
        <v>0</v>
      </c>
      <c r="M363" s="98">
        <v>0</v>
      </c>
      <c r="N363" s="98">
        <v>0</v>
      </c>
      <c r="O363" s="98">
        <v>2.5555673037196082E-4</v>
      </c>
      <c r="P363" s="98">
        <v>0</v>
      </c>
      <c r="Q363" s="98">
        <v>1.5801029980457582E-4</v>
      </c>
      <c r="R363" s="98">
        <v>3.3310952752208602E-4</v>
      </c>
      <c r="S363" s="98">
        <v>3.197798693394326E-4</v>
      </c>
      <c r="T363" s="98">
        <v>1.4832871946321766E-4</v>
      </c>
      <c r="U363" s="98">
        <v>1.5159450512641914E-4</v>
      </c>
      <c r="V363" s="98">
        <v>2.9320033355149759E-4</v>
      </c>
      <c r="W363" s="98">
        <v>5.5376614678840806E-4</v>
      </c>
      <c r="DA363" s="63" t="s">
        <v>3791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3792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20840.875035490495</v>
      </c>
      <c r="F366" s="117">
        <f t="shared" si="204"/>
        <v>19252.444597035337</v>
      </c>
      <c r="G366" s="117">
        <f t="shared" si="204"/>
        <v>20566.572862401204</v>
      </c>
      <c r="H366" s="117">
        <f t="shared" si="204"/>
        <v>19460.654175773579</v>
      </c>
      <c r="I366" s="117">
        <f t="shared" si="204"/>
        <v>18812.490817834809</v>
      </c>
      <c r="J366" s="117">
        <f t="shared" si="204"/>
        <v>19010.825917513637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15503.564654310312</v>
      </c>
      <c r="O366" s="117">
        <f t="shared" si="204"/>
        <v>18567.847236233676</v>
      </c>
      <c r="P366" s="117">
        <f t="shared" si="204"/>
        <v>13801.78003357307</v>
      </c>
      <c r="Q366" s="117">
        <f t="shared" si="204"/>
        <v>11627.178401581061</v>
      </c>
      <c r="R366" s="117">
        <f t="shared" ref="R366:V366" si="205">R367+R370+R372+R381</f>
        <v>12908.186956719328</v>
      </c>
      <c r="S366" s="117">
        <f t="shared" si="205"/>
        <v>14552.743285897444</v>
      </c>
      <c r="T366" s="117">
        <f t="shared" si="205"/>
        <v>13105.127005862647</v>
      </c>
      <c r="U366" s="117">
        <f t="shared" si="205"/>
        <v>11613.481796410959</v>
      </c>
      <c r="V366" s="117">
        <f t="shared" si="205"/>
        <v>11835.827935512569</v>
      </c>
      <c r="W366" s="117">
        <f t="shared" ref="W366" si="206">W367+W370+W372+W381</f>
        <v>15472.275065450684</v>
      </c>
      <c r="DA366" s="129" t="s">
        <v>3943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17736.399327509338</v>
      </c>
      <c r="F367" s="122">
        <f t="shared" si="207"/>
        <v>16154.613754919112</v>
      </c>
      <c r="G367" s="122">
        <f t="shared" si="207"/>
        <v>17770.571403944228</v>
      </c>
      <c r="H367" s="122">
        <f t="shared" si="207"/>
        <v>16507.458338236302</v>
      </c>
      <c r="I367" s="122">
        <f t="shared" si="207"/>
        <v>15831.64034011396</v>
      </c>
      <c r="J367" s="122">
        <f t="shared" si="207"/>
        <v>16079.094163304655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12199.0956563852</v>
      </c>
      <c r="O367" s="122">
        <f t="shared" si="207"/>
        <v>15301.757836896897</v>
      </c>
      <c r="P367" s="122">
        <f t="shared" si="207"/>
        <v>10558.551863539737</v>
      </c>
      <c r="Q367" s="122">
        <f t="shared" si="207"/>
        <v>8477.9327712218601</v>
      </c>
      <c r="R367" s="122">
        <f t="shared" ref="R367:V367" si="208">SUM(R368:R369)</f>
        <v>9825.1049506179097</v>
      </c>
      <c r="S367" s="122">
        <f t="shared" si="208"/>
        <v>11590.862745291246</v>
      </c>
      <c r="T367" s="122">
        <f t="shared" si="208"/>
        <v>10213.710755728371</v>
      </c>
      <c r="U367" s="122">
        <f t="shared" si="208"/>
        <v>8698.1354989348965</v>
      </c>
      <c r="V367" s="122">
        <f t="shared" si="208"/>
        <v>8988.4566067157866</v>
      </c>
      <c r="W367" s="122">
        <f t="shared" ref="W367" si="209">SUM(W368:W369)</f>
        <v>12239.848498728477</v>
      </c>
      <c r="DA367" s="130" t="s">
        <v>3944</v>
      </c>
    </row>
    <row r="368" spans="1:105" ht="12" customHeight="1" x14ac:dyDescent="0.25">
      <c r="A368" s="97" t="s">
        <v>74</v>
      </c>
      <c r="B368" s="98"/>
      <c r="C368" s="98">
        <v>0</v>
      </c>
      <c r="D368" s="98">
        <v>0</v>
      </c>
      <c r="E368" s="98">
        <v>17471.217517206227</v>
      </c>
      <c r="F368" s="98">
        <v>15918.271791084788</v>
      </c>
      <c r="G368" s="98">
        <v>17538.602066454983</v>
      </c>
      <c r="H368" s="98">
        <v>16288.484459646928</v>
      </c>
      <c r="I368" s="98">
        <v>15626.751749270858</v>
      </c>
      <c r="J368" s="98">
        <v>15871.325253108376</v>
      </c>
      <c r="K368" s="98">
        <v>0</v>
      </c>
      <c r="L368" s="98">
        <v>0</v>
      </c>
      <c r="M368" s="98">
        <v>0</v>
      </c>
      <c r="N368" s="98">
        <v>12035.785267894571</v>
      </c>
      <c r="O368" s="98">
        <v>15091.257317272528</v>
      </c>
      <c r="P368" s="98">
        <v>10408.553136761602</v>
      </c>
      <c r="Q368" s="98">
        <v>8354.5159788136334</v>
      </c>
      <c r="R368" s="98">
        <v>9680.6924155613706</v>
      </c>
      <c r="S368" s="98">
        <v>11419.477708763374</v>
      </c>
      <c r="T368" s="98">
        <v>10062.099020714692</v>
      </c>
      <c r="U368" s="98">
        <v>8568.6177731131465</v>
      </c>
      <c r="V368" s="98">
        <v>8854.1830699444363</v>
      </c>
      <c r="W368" s="98">
        <v>12056.545585922351</v>
      </c>
      <c r="DA368" s="63" t="s">
        <v>3945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265.18181030311081</v>
      </c>
      <c r="F369" s="98">
        <v>236.34196383432334</v>
      </c>
      <c r="G369" s="98">
        <v>231.9693374892461</v>
      </c>
      <c r="H369" s="98">
        <v>218.9738785893739</v>
      </c>
      <c r="I369" s="98">
        <v>204.88859084310178</v>
      </c>
      <c r="J369" s="98">
        <v>207.768910196278</v>
      </c>
      <c r="K369" s="98">
        <v>0</v>
      </c>
      <c r="L369" s="98">
        <v>0</v>
      </c>
      <c r="M369" s="98">
        <v>0</v>
      </c>
      <c r="N369" s="98">
        <v>163.31038849062787</v>
      </c>
      <c r="O369" s="98">
        <v>210.50051962436933</v>
      </c>
      <c r="P369" s="98">
        <v>149.99872677813349</v>
      </c>
      <c r="Q369" s="98">
        <v>123.41679240822691</v>
      </c>
      <c r="R369" s="98">
        <v>144.41253505653859</v>
      </c>
      <c r="S369" s="98">
        <v>171.3850365278723</v>
      </c>
      <c r="T369" s="98">
        <v>151.61173501368</v>
      </c>
      <c r="U369" s="98">
        <v>129.51772582174962</v>
      </c>
      <c r="V369" s="98">
        <v>134.27353677135119</v>
      </c>
      <c r="W369" s="98">
        <v>183.30291280612565</v>
      </c>
      <c r="DA369" s="63" t="s">
        <v>3946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2.4255376047373307</v>
      </c>
      <c r="F370" s="122">
        <f t="shared" si="210"/>
        <v>1.9661967782088055</v>
      </c>
      <c r="G370" s="122">
        <f t="shared" si="210"/>
        <v>1.7342464943662839</v>
      </c>
      <c r="H370" s="122">
        <f t="shared" si="210"/>
        <v>2.2286158227488966</v>
      </c>
      <c r="I370" s="122">
        <f t="shared" si="210"/>
        <v>2.2671257589690321</v>
      </c>
      <c r="J370" s="122">
        <f t="shared" si="210"/>
        <v>1.4630539495374237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0.93796758576822514</v>
      </c>
      <c r="O370" s="122">
        <f t="shared" si="210"/>
        <v>1.9408549814170055</v>
      </c>
      <c r="P370" s="122">
        <f t="shared" si="210"/>
        <v>0.32986610963395502</v>
      </c>
      <c r="Q370" s="122">
        <f t="shared" si="210"/>
        <v>0.7802183410414385</v>
      </c>
      <c r="R370" s="122">
        <f t="shared" si="210"/>
        <v>0.8997838809159987</v>
      </c>
      <c r="S370" s="122">
        <f t="shared" si="210"/>
        <v>2.1816507246134935</v>
      </c>
      <c r="T370" s="122">
        <f t="shared" si="210"/>
        <v>1.3951110222370116</v>
      </c>
      <c r="U370" s="122">
        <f t="shared" si="210"/>
        <v>2.1480601376627706</v>
      </c>
      <c r="V370" s="122">
        <f t="shared" si="210"/>
        <v>2.6855195282861781</v>
      </c>
      <c r="W370" s="122">
        <f t="shared" si="210"/>
        <v>2.2479109770906502</v>
      </c>
      <c r="DA370" s="130" t="s">
        <v>3947</v>
      </c>
    </row>
    <row r="371" spans="1:105" ht="12" customHeight="1" x14ac:dyDescent="0.25">
      <c r="A371" s="97" t="s">
        <v>53</v>
      </c>
      <c r="B371" s="98"/>
      <c r="C371" s="98">
        <f>RES_hhdet_in_fech!C29</f>
        <v>0</v>
      </c>
      <c r="D371" s="98">
        <f>RES_hhdet_in_fech!D29</f>
        <v>0</v>
      </c>
      <c r="E371" s="98">
        <f>RES_hhdet_in_fech!E29</f>
        <v>2.4255376047373307</v>
      </c>
      <c r="F371" s="98">
        <f>RES_hhdet_in_fech!F29</f>
        <v>1.9661967782088055</v>
      </c>
      <c r="G371" s="98">
        <f>RES_hhdet_in_fech!G29</f>
        <v>1.7342464943662839</v>
      </c>
      <c r="H371" s="98">
        <f>RES_hhdet_in_fech!H29</f>
        <v>2.2286158227488966</v>
      </c>
      <c r="I371" s="98">
        <f>RES_hhdet_in_fech!I29</f>
        <v>2.2671257589690321</v>
      </c>
      <c r="J371" s="98">
        <f>RES_hhdet_in_fech!J29</f>
        <v>1.4630539495374237</v>
      </c>
      <c r="K371" s="98">
        <f>RES_hhdet_in_fech!K29</f>
        <v>0</v>
      </c>
      <c r="L371" s="98">
        <f>RES_hhdet_in_fech!L29</f>
        <v>0</v>
      </c>
      <c r="M371" s="98">
        <f>RES_hhdet_in_fech!M29</f>
        <v>0</v>
      </c>
      <c r="N371" s="98">
        <f>RES_hhdet_in_fech!N29</f>
        <v>0.93796758576822514</v>
      </c>
      <c r="O371" s="98">
        <f>RES_hhdet_in_fech!O29</f>
        <v>1.9408549814170055</v>
      </c>
      <c r="P371" s="98">
        <f>RES_hhdet_in_fech!P29</f>
        <v>0.32986610963395502</v>
      </c>
      <c r="Q371" s="98">
        <f>RES_hhdet_in_fech!Q29</f>
        <v>0.7802183410414385</v>
      </c>
      <c r="R371" s="98">
        <f>RES_hhdet_in_fech!R29</f>
        <v>0.8997838809159987</v>
      </c>
      <c r="S371" s="98">
        <f>RES_hhdet_in_fech!S29</f>
        <v>2.1816507246134935</v>
      </c>
      <c r="T371" s="98">
        <f>RES_hhdet_in_fech!T29</f>
        <v>1.3951110222370116</v>
      </c>
      <c r="U371" s="98">
        <f>RES_hhdet_in_fech!U29</f>
        <v>2.1480601376627706</v>
      </c>
      <c r="V371" s="98">
        <f>RES_hhdet_in_fech!V29</f>
        <v>2.6855195282861781</v>
      </c>
      <c r="W371" s="98">
        <f>RES_hhdet_in_fech!W29</f>
        <v>2.2479109770906502</v>
      </c>
      <c r="DA371" s="63" t="s">
        <v>3948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2669.6676204536343</v>
      </c>
      <c r="F372" s="122">
        <v>2635.3046601889487</v>
      </c>
      <c r="G372" s="122">
        <v>2421.1597629723055</v>
      </c>
      <c r="H372" s="122">
        <v>2516.8788630900972</v>
      </c>
      <c r="I372" s="122">
        <v>2600.251920781991</v>
      </c>
      <c r="J372" s="122">
        <v>2521.6590850641373</v>
      </c>
      <c r="K372" s="122">
        <v>0</v>
      </c>
      <c r="L372" s="122">
        <v>0</v>
      </c>
      <c r="M372" s="122">
        <v>0</v>
      </c>
      <c r="N372" s="122">
        <v>2778.83994934468</v>
      </c>
      <c r="O372" s="122">
        <v>2753.9823853877183</v>
      </c>
      <c r="P372" s="122">
        <v>2714.9878373703541</v>
      </c>
      <c r="Q372" s="122">
        <v>2644.4628333312016</v>
      </c>
      <c r="R372" s="122">
        <v>2573.156611847096</v>
      </c>
      <c r="S372" s="122">
        <v>2457.3165146873826</v>
      </c>
      <c r="T372" s="122">
        <v>2400.8508077049682</v>
      </c>
      <c r="U372" s="122">
        <v>2419.85763892149</v>
      </c>
      <c r="V372" s="122">
        <v>2365.3596004521851</v>
      </c>
      <c r="W372" s="122">
        <v>2689.3793840081817</v>
      </c>
      <c r="DA372" s="130" t="s">
        <v>3949</v>
      </c>
    </row>
    <row r="373" spans="1:105" ht="12" customHeight="1" x14ac:dyDescent="0.25">
      <c r="A373" s="97" t="s">
        <v>141</v>
      </c>
      <c r="B373" s="98"/>
      <c r="C373" s="98">
        <v>0</v>
      </c>
      <c r="D373" s="98">
        <v>0</v>
      </c>
      <c r="E373" s="98">
        <v>2844.6715596838221</v>
      </c>
      <c r="F373" s="98">
        <v>2842.0043233355568</v>
      </c>
      <c r="G373" s="98">
        <v>3265.1849605578814</v>
      </c>
      <c r="H373" s="98">
        <v>3053.4932266831147</v>
      </c>
      <c r="I373" s="98">
        <v>3247.3613089507226</v>
      </c>
      <c r="J373" s="98">
        <v>3535.0904353536735</v>
      </c>
      <c r="K373" s="98">
        <v>0</v>
      </c>
      <c r="L373" s="98">
        <v>0</v>
      </c>
      <c r="M373" s="98">
        <v>0</v>
      </c>
      <c r="N373" s="98">
        <v>3264.163385626649</v>
      </c>
      <c r="O373" s="98">
        <v>3018.3151647103896</v>
      </c>
      <c r="P373" s="98">
        <v>3109.0629977854605</v>
      </c>
      <c r="Q373" s="98">
        <v>3080.2726511932201</v>
      </c>
      <c r="R373" s="98">
        <v>2599.4874205724714</v>
      </c>
      <c r="S373" s="98">
        <v>2654.2325494903935</v>
      </c>
      <c r="T373" s="98">
        <v>2457.4151491972007</v>
      </c>
      <c r="U373" s="98">
        <v>2446.4173114849177</v>
      </c>
      <c r="V373" s="98">
        <v>2333.7960249792382</v>
      </c>
      <c r="W373" s="98">
        <v>2961.6405552482906</v>
      </c>
      <c r="DA373" s="63" t="s">
        <v>3950</v>
      </c>
    </row>
    <row r="374" spans="1:105" ht="12" customHeight="1" x14ac:dyDescent="0.25">
      <c r="A374" s="97" t="s">
        <v>140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2507.8160439033741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3951</v>
      </c>
    </row>
    <row r="375" spans="1:105" ht="12" customHeight="1" x14ac:dyDescent="0.25">
      <c r="A375" s="100" t="s">
        <v>50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1212.4668201997131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3952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1295.3492237036608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3953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2843.3198847351155</v>
      </c>
      <c r="F377" s="101">
        <v>2852.9020048016682</v>
      </c>
      <c r="G377" s="101">
        <v>2645.6812951967108</v>
      </c>
      <c r="H377" s="101">
        <v>2757.5095075262966</v>
      </c>
      <c r="I377" s="101">
        <v>2769.3039842819944</v>
      </c>
      <c r="J377" s="101">
        <v>2753.4249853433344</v>
      </c>
      <c r="K377" s="101">
        <v>0</v>
      </c>
      <c r="L377" s="101">
        <v>0</v>
      </c>
      <c r="M377" s="101">
        <v>0</v>
      </c>
      <c r="N377" s="101">
        <v>3042.9684651401462</v>
      </c>
      <c r="O377" s="101">
        <v>3037.2338930286919</v>
      </c>
      <c r="P377" s="101">
        <v>2938.2485974227448</v>
      </c>
      <c r="Q377" s="101">
        <v>2883.4057281033538</v>
      </c>
      <c r="R377" s="101">
        <v>2837.7101033020917</v>
      </c>
      <c r="S377" s="101">
        <v>2718.5937320107632</v>
      </c>
      <c r="T377" s="101">
        <v>2573.3382151706037</v>
      </c>
      <c r="U377" s="101">
        <v>2612.0820321890701</v>
      </c>
      <c r="V377" s="101">
        <v>2538.2548761417925</v>
      </c>
      <c r="W377" s="101">
        <v>2863.6712704764218</v>
      </c>
      <c r="DA377" s="131" t="s">
        <v>3954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2309.3998371328798</v>
      </c>
      <c r="F378" s="104">
        <v>2319.2279466299624</v>
      </c>
      <c r="G378" s="104">
        <v>2153.7953526911601</v>
      </c>
      <c r="H378" s="104">
        <v>2196.2038604494737</v>
      </c>
      <c r="I378" s="104">
        <v>2221.0992639455881</v>
      </c>
      <c r="J378" s="104">
        <v>2234.0152468588262</v>
      </c>
      <c r="K378" s="104">
        <v>0</v>
      </c>
      <c r="L378" s="104">
        <v>0</v>
      </c>
      <c r="M378" s="104">
        <v>0</v>
      </c>
      <c r="N378" s="104">
        <v>2485.2596684663922</v>
      </c>
      <c r="O378" s="104">
        <v>2458.1984781733013</v>
      </c>
      <c r="P378" s="104">
        <v>2402.6083496703222</v>
      </c>
      <c r="Q378" s="104">
        <v>2334.422095893301</v>
      </c>
      <c r="R378" s="104">
        <v>2301.2252647829478</v>
      </c>
      <c r="S378" s="104">
        <v>2250.3736183330748</v>
      </c>
      <c r="T378" s="104">
        <v>2165.6063803997245</v>
      </c>
      <c r="U378" s="104">
        <v>2217.4465950644999</v>
      </c>
      <c r="V378" s="104">
        <v>2171.1185026278936</v>
      </c>
      <c r="W378" s="104">
        <v>2467.8557828567796</v>
      </c>
      <c r="DA378" s="132" t="s">
        <v>3955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1054.3997203118618</v>
      </c>
      <c r="F379" s="98">
        <v>1056.2042657306154</v>
      </c>
      <c r="G379" s="98">
        <v>980.677164589879</v>
      </c>
      <c r="H379" s="98">
        <v>850.04397396956983</v>
      </c>
      <c r="I379" s="98">
        <v>899.89366942601009</v>
      </c>
      <c r="J379" s="98">
        <v>972.84642075895988</v>
      </c>
      <c r="K379" s="98">
        <v>0</v>
      </c>
      <c r="L379" s="98">
        <v>0</v>
      </c>
      <c r="M379" s="98">
        <v>0</v>
      </c>
      <c r="N379" s="98">
        <v>1041.8793018673821</v>
      </c>
      <c r="O379" s="98">
        <v>892.24043715146229</v>
      </c>
      <c r="P379" s="98">
        <v>871.94560505863672</v>
      </c>
      <c r="Q379" s="98">
        <v>674.28243045574641</v>
      </c>
      <c r="R379" s="98">
        <v>599.51615981601242</v>
      </c>
      <c r="S379" s="98">
        <v>680.53787983025632</v>
      </c>
      <c r="T379" s="98">
        <v>741.17708755818876</v>
      </c>
      <c r="U379" s="98">
        <v>777.37249724394053</v>
      </c>
      <c r="V379" s="98">
        <v>777.7925482801727</v>
      </c>
      <c r="W379" s="98">
        <v>920.27869364526077</v>
      </c>
      <c r="DA379" s="63" t="s">
        <v>3956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1255.0001168210181</v>
      </c>
      <c r="F380" s="98">
        <v>1263.023680899347</v>
      </c>
      <c r="G380" s="98">
        <v>1173.1181881012812</v>
      </c>
      <c r="H380" s="98">
        <v>1346.1598864799039</v>
      </c>
      <c r="I380" s="98">
        <v>1321.2055945195777</v>
      </c>
      <c r="J380" s="98">
        <v>1261.168826099866</v>
      </c>
      <c r="K380" s="98">
        <v>0</v>
      </c>
      <c r="L380" s="98">
        <v>0</v>
      </c>
      <c r="M380" s="98">
        <v>0</v>
      </c>
      <c r="N380" s="98">
        <v>1443.3803665990099</v>
      </c>
      <c r="O380" s="98">
        <v>1565.9580410218389</v>
      </c>
      <c r="P380" s="98">
        <v>1530.6627446116854</v>
      </c>
      <c r="Q380" s="98">
        <v>1660.1396654375551</v>
      </c>
      <c r="R380" s="98">
        <v>1701.7091049669355</v>
      </c>
      <c r="S380" s="98">
        <v>1569.8357385028187</v>
      </c>
      <c r="T380" s="98">
        <v>1424.4292928415357</v>
      </c>
      <c r="U380" s="98">
        <v>1440.0740978205595</v>
      </c>
      <c r="V380" s="98">
        <v>1393.3259543477211</v>
      </c>
      <c r="W380" s="98">
        <v>1547.5770892115186</v>
      </c>
      <c r="DA380" s="63" t="s">
        <v>3957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432.38254992278496</v>
      </c>
      <c r="F381" s="122">
        <v>460.55998514907037</v>
      </c>
      <c r="G381" s="122">
        <v>373.10744899030288</v>
      </c>
      <c r="H381" s="122">
        <v>434.0883586244355</v>
      </c>
      <c r="I381" s="122">
        <v>378.33143117989022</v>
      </c>
      <c r="J381" s="122">
        <v>408.60961519530503</v>
      </c>
      <c r="K381" s="122">
        <v>0</v>
      </c>
      <c r="L381" s="122">
        <v>0</v>
      </c>
      <c r="M381" s="122">
        <v>0</v>
      </c>
      <c r="N381" s="122">
        <v>524.69108099466314</v>
      </c>
      <c r="O381" s="122">
        <v>510.16615896764375</v>
      </c>
      <c r="P381" s="122">
        <v>527.91046655334515</v>
      </c>
      <c r="Q381" s="122">
        <v>504.00257868695803</v>
      </c>
      <c r="R381" s="122">
        <v>509.02561037340575</v>
      </c>
      <c r="S381" s="122">
        <v>502.38237519420227</v>
      </c>
      <c r="T381" s="122">
        <v>489.17033140707116</v>
      </c>
      <c r="U381" s="122">
        <v>493.34059841690913</v>
      </c>
      <c r="V381" s="122">
        <v>479.32620881631107</v>
      </c>
      <c r="W381" s="122">
        <v>540.79927173693432</v>
      </c>
      <c r="DA381" s="130" t="s">
        <v>3958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572.62062581500993</v>
      </c>
      <c r="G382" s="98">
        <v>479.09941974290336</v>
      </c>
      <c r="H382" s="98">
        <v>548.40356722736396</v>
      </c>
      <c r="I382" s="98">
        <v>478.5107334141955</v>
      </c>
      <c r="J382" s="98">
        <v>511.46538317185485</v>
      </c>
      <c r="K382" s="98">
        <v>0</v>
      </c>
      <c r="L382" s="98">
        <v>0</v>
      </c>
      <c r="M382" s="98">
        <v>0</v>
      </c>
      <c r="N382" s="98">
        <v>0</v>
      </c>
      <c r="O382" s="98">
        <v>562.50380870743254</v>
      </c>
      <c r="P382" s="98">
        <v>0</v>
      </c>
      <c r="Q382" s="98">
        <v>695.5903319447782</v>
      </c>
      <c r="R382" s="98">
        <v>733.20463004509156</v>
      </c>
      <c r="S382" s="98">
        <v>703.86482950218465</v>
      </c>
      <c r="T382" s="98">
        <v>652.97023887664045</v>
      </c>
      <c r="U382" s="98">
        <v>667.34682658222891</v>
      </c>
      <c r="V382" s="98">
        <v>645.36083278635658</v>
      </c>
      <c r="W382" s="98">
        <v>812.59339494689209</v>
      </c>
      <c r="DA382" s="63" t="s">
        <v>3959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432.38254992278496</v>
      </c>
      <c r="F383" s="33">
        <v>459.84848901785807</v>
      </c>
      <c r="G383" s="33">
        <v>372.42840899130545</v>
      </c>
      <c r="H383" s="33">
        <v>433.49219065258194</v>
      </c>
      <c r="I383" s="33">
        <v>377.94686572025745</v>
      </c>
      <c r="J383" s="33">
        <v>408.33237592852186</v>
      </c>
      <c r="K383" s="33">
        <v>0</v>
      </c>
      <c r="L383" s="33">
        <v>0</v>
      </c>
      <c r="M383" s="33">
        <v>0</v>
      </c>
      <c r="N383" s="33">
        <v>524.69108099466314</v>
      </c>
      <c r="O383" s="33">
        <v>510.01619435520877</v>
      </c>
      <c r="P383" s="33">
        <v>527.91046655334515</v>
      </c>
      <c r="Q383" s="33">
        <v>503.18382760465965</v>
      </c>
      <c r="R383" s="33">
        <v>508.27333178390342</v>
      </c>
      <c r="S383" s="33">
        <v>501.95820160618547</v>
      </c>
      <c r="T383" s="33">
        <v>488.99439165683521</v>
      </c>
      <c r="U383" s="33">
        <v>493.12061582757246</v>
      </c>
      <c r="V383" s="33">
        <v>478.91318736364923</v>
      </c>
      <c r="W383" s="33">
        <v>539.80732238215342</v>
      </c>
      <c r="DA383" s="60" t="s">
        <v>3960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12664.072673877117</v>
      </c>
      <c r="F385" s="117">
        <f t="shared" si="211"/>
        <v>11860.644513257876</v>
      </c>
      <c r="G385" s="117">
        <f t="shared" si="211"/>
        <v>12713.961312220174</v>
      </c>
      <c r="H385" s="117">
        <f t="shared" si="211"/>
        <v>12187.082243555928</v>
      </c>
      <c r="I385" s="117">
        <f t="shared" si="211"/>
        <v>11850.55631327119</v>
      </c>
      <c r="J385" s="117">
        <f t="shared" si="211"/>
        <v>12121.286083243636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10633.801373559631</v>
      </c>
      <c r="O385" s="117">
        <f t="shared" si="211"/>
        <v>13064.187195239596</v>
      </c>
      <c r="P385" s="117">
        <f t="shared" si="211"/>
        <v>10101.320353683745</v>
      </c>
      <c r="Q385" s="117">
        <f t="shared" si="211"/>
        <v>8798.5408622127688</v>
      </c>
      <c r="R385" s="117">
        <f t="shared" ref="R385:V385" si="212">R386+R389+R391+R400</f>
        <v>9895.5864278573554</v>
      </c>
      <c r="S385" s="117">
        <f t="shared" si="212"/>
        <v>11244.761709932605</v>
      </c>
      <c r="T385" s="117">
        <f t="shared" si="212"/>
        <v>10169.247079942088</v>
      </c>
      <c r="U385" s="117">
        <f t="shared" si="212"/>
        <v>9122.2463550526736</v>
      </c>
      <c r="V385" s="117">
        <f t="shared" si="212"/>
        <v>9334.130892612784</v>
      </c>
      <c r="W385" s="117">
        <f t="shared" ref="W385" si="213">W386+W389+W391+W400</f>
        <v>12193.498056005788</v>
      </c>
      <c r="DA385" s="129" t="s">
        <v>4111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10336.231272679785</v>
      </c>
      <c r="F386" s="122">
        <f t="shared" si="214"/>
        <v>9505.0805540285619</v>
      </c>
      <c r="G386" s="122">
        <f t="shared" si="214"/>
        <v>10549.424514638369</v>
      </c>
      <c r="H386" s="122">
        <f t="shared" si="214"/>
        <v>9901.0000001392254</v>
      </c>
      <c r="I386" s="122">
        <f t="shared" si="214"/>
        <v>9592.3002796288238</v>
      </c>
      <c r="J386" s="122">
        <f t="shared" si="214"/>
        <v>9848.2028389837269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8022.2921340237308</v>
      </c>
      <c r="O386" s="122">
        <f t="shared" si="214"/>
        <v>10437.585155025397</v>
      </c>
      <c r="P386" s="122">
        <f t="shared" si="214"/>
        <v>7498.4792150388203</v>
      </c>
      <c r="Q386" s="122">
        <f t="shared" si="214"/>
        <v>6217.530423963025</v>
      </c>
      <c r="R386" s="122">
        <f t="shared" ref="R386:V386" si="215">SUM(R387:R388)</f>
        <v>7316.6912169913558</v>
      </c>
      <c r="S386" s="122">
        <f t="shared" si="215"/>
        <v>8725.0678345508622</v>
      </c>
      <c r="T386" s="122">
        <f t="shared" si="215"/>
        <v>7748.5397889421383</v>
      </c>
      <c r="U386" s="122">
        <f t="shared" si="215"/>
        <v>6638.7288776308114</v>
      </c>
      <c r="V386" s="122">
        <f t="shared" si="215"/>
        <v>6896.5250575971568</v>
      </c>
      <c r="W386" s="122">
        <f t="shared" ref="W386" si="216">SUM(W387:W388)</f>
        <v>9423.8903914178809</v>
      </c>
      <c r="DA386" s="130" t="s">
        <v>4112</v>
      </c>
    </row>
    <row r="387" spans="1:105" ht="12" customHeight="1" x14ac:dyDescent="0.25">
      <c r="A387" s="97" t="s">
        <v>74</v>
      </c>
      <c r="B387" s="98"/>
      <c r="C387" s="98">
        <v>0</v>
      </c>
      <c r="D387" s="98">
        <v>0</v>
      </c>
      <c r="E387" s="98">
        <v>10071.049462376674</v>
      </c>
      <c r="F387" s="98">
        <v>9268.738590194238</v>
      </c>
      <c r="G387" s="98">
        <v>10317.455177149122</v>
      </c>
      <c r="H387" s="98">
        <v>9682.0261215498522</v>
      </c>
      <c r="I387" s="98">
        <v>9387.4116887857217</v>
      </c>
      <c r="J387" s="98">
        <v>9640.4339287874482</v>
      </c>
      <c r="K387" s="98">
        <v>0</v>
      </c>
      <c r="L387" s="98">
        <v>0</v>
      </c>
      <c r="M387" s="98">
        <v>0</v>
      </c>
      <c r="N387" s="98">
        <v>7858.9817455331031</v>
      </c>
      <c r="O387" s="98">
        <v>10227.084635401028</v>
      </c>
      <c r="P387" s="98">
        <v>7348.4804882606868</v>
      </c>
      <c r="Q387" s="98">
        <v>6094.1136315547983</v>
      </c>
      <c r="R387" s="98">
        <v>7172.2786819348175</v>
      </c>
      <c r="S387" s="98">
        <v>8553.68279802299</v>
      </c>
      <c r="T387" s="98">
        <v>7596.9280539284582</v>
      </c>
      <c r="U387" s="98">
        <v>6509.2111518090614</v>
      </c>
      <c r="V387" s="98">
        <v>6762.2515208258055</v>
      </c>
      <c r="W387" s="98">
        <v>9240.5874786117547</v>
      </c>
      <c r="DA387" s="63" t="s">
        <v>4113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265.18181030311081</v>
      </c>
      <c r="F388" s="98">
        <v>236.34196383432334</v>
      </c>
      <c r="G388" s="98">
        <v>231.9693374892461</v>
      </c>
      <c r="H388" s="98">
        <v>218.9738785893739</v>
      </c>
      <c r="I388" s="98">
        <v>204.88859084310178</v>
      </c>
      <c r="J388" s="98">
        <v>207.768910196278</v>
      </c>
      <c r="K388" s="98">
        <v>0</v>
      </c>
      <c r="L388" s="98">
        <v>0</v>
      </c>
      <c r="M388" s="98">
        <v>0</v>
      </c>
      <c r="N388" s="98">
        <v>163.31038849062787</v>
      </c>
      <c r="O388" s="98">
        <v>210.50051962436933</v>
      </c>
      <c r="P388" s="98">
        <v>149.99872677813349</v>
      </c>
      <c r="Q388" s="98">
        <v>123.41679240822691</v>
      </c>
      <c r="R388" s="98">
        <v>144.41253505653859</v>
      </c>
      <c r="S388" s="98">
        <v>171.3850365278723</v>
      </c>
      <c r="T388" s="98">
        <v>151.61173501368</v>
      </c>
      <c r="U388" s="98">
        <v>129.51772582174962</v>
      </c>
      <c r="V388" s="98">
        <v>134.27353677135119</v>
      </c>
      <c r="W388" s="98">
        <v>183.30291280612565</v>
      </c>
      <c r="DA388" s="63" t="s">
        <v>4114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6.1084166734266585</v>
      </c>
      <c r="F389" s="122">
        <f t="shared" si="217"/>
        <v>5.1100283704535343</v>
      </c>
      <c r="G389" s="122">
        <f t="shared" si="217"/>
        <v>4.6482489976480048</v>
      </c>
      <c r="H389" s="122">
        <f t="shared" si="217"/>
        <v>6.1560558576906725</v>
      </c>
      <c r="I389" s="122">
        <f t="shared" si="217"/>
        <v>6.4502587930540969</v>
      </c>
      <c r="J389" s="122">
        <f t="shared" si="217"/>
        <v>4.2860053101681528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3.1315182311606407</v>
      </c>
      <c r="O389" s="122">
        <f t="shared" si="217"/>
        <v>6.7766192593070045</v>
      </c>
      <c r="P389" s="122">
        <f t="shared" si="217"/>
        <v>1.2064613191843325</v>
      </c>
      <c r="Q389" s="122">
        <f t="shared" si="217"/>
        <v>2.9648043990996364</v>
      </c>
      <c r="R389" s="122">
        <f t="shared" si="217"/>
        <v>3.4996116728181099</v>
      </c>
      <c r="S389" s="122">
        <f t="shared" si="217"/>
        <v>8.64057679189394</v>
      </c>
      <c r="T389" s="122">
        <f t="shared" si="217"/>
        <v>5.6084012765033586</v>
      </c>
      <c r="U389" s="122">
        <f t="shared" si="217"/>
        <v>8.7515840144170927</v>
      </c>
      <c r="V389" s="122">
        <f t="shared" si="217"/>
        <v>11.089537626925756</v>
      </c>
      <c r="W389" s="122">
        <f t="shared" si="217"/>
        <v>9.4039704908441664</v>
      </c>
      <c r="DA389" s="130" t="s">
        <v>4115</v>
      </c>
    </row>
    <row r="390" spans="1:105" ht="12" customHeight="1" x14ac:dyDescent="0.25">
      <c r="A390" s="97" t="s">
        <v>53</v>
      </c>
      <c r="B390" s="98"/>
      <c r="C390" s="98">
        <f>RES_hhdet_in_tesh!C29</f>
        <v>0</v>
      </c>
      <c r="D390" s="98">
        <f>RES_hhdet_in_tesh!D29</f>
        <v>0</v>
      </c>
      <c r="E390" s="98">
        <f>RES_hhdet_in_tesh!E29</f>
        <v>6.1084166734266585</v>
      </c>
      <c r="F390" s="98">
        <f>RES_hhdet_in_tesh!F29</f>
        <v>5.1100283704535343</v>
      </c>
      <c r="G390" s="98">
        <f>RES_hhdet_in_tesh!G29</f>
        <v>4.6482489976480048</v>
      </c>
      <c r="H390" s="98">
        <f>RES_hhdet_in_tesh!H29</f>
        <v>6.1560558576906725</v>
      </c>
      <c r="I390" s="98">
        <f>RES_hhdet_in_tesh!I29</f>
        <v>6.4502587930540969</v>
      </c>
      <c r="J390" s="98">
        <f>RES_hhdet_in_tesh!J29</f>
        <v>4.2860053101681528</v>
      </c>
      <c r="K390" s="98">
        <f>RES_hhdet_in_tesh!K29</f>
        <v>0</v>
      </c>
      <c r="L390" s="98">
        <f>RES_hhdet_in_tesh!L29</f>
        <v>0</v>
      </c>
      <c r="M390" s="98">
        <f>RES_hhdet_in_tesh!M29</f>
        <v>0</v>
      </c>
      <c r="N390" s="98">
        <f>RES_hhdet_in_tesh!N29</f>
        <v>3.1315182311606407</v>
      </c>
      <c r="O390" s="98">
        <f>RES_hhdet_in_tesh!O29</f>
        <v>6.7766192593070045</v>
      </c>
      <c r="P390" s="98">
        <f>RES_hhdet_in_tesh!P29</f>
        <v>1.2064613191843325</v>
      </c>
      <c r="Q390" s="98">
        <f>RES_hhdet_in_tesh!Q29</f>
        <v>2.9648043990996364</v>
      </c>
      <c r="R390" s="98">
        <f>RES_hhdet_in_tesh!R29</f>
        <v>3.4996116728181099</v>
      </c>
      <c r="S390" s="98">
        <f>RES_hhdet_in_tesh!S29</f>
        <v>8.64057679189394</v>
      </c>
      <c r="T390" s="98">
        <f>RES_hhdet_in_tesh!T29</f>
        <v>5.6084012765033586</v>
      </c>
      <c r="U390" s="98">
        <f>RES_hhdet_in_tesh!U29</f>
        <v>8.7515840144170927</v>
      </c>
      <c r="V390" s="98">
        <f>RES_hhdet_in_tesh!V29</f>
        <v>11.089537626925756</v>
      </c>
      <c r="W390" s="98">
        <f>RES_hhdet_in_tesh!W29</f>
        <v>9.4039704908441664</v>
      </c>
      <c r="DA390" s="63" t="s">
        <v>4116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1989.0479195991363</v>
      </c>
      <c r="F391" s="122">
        <v>1995.9667473990235</v>
      </c>
      <c r="G391" s="122">
        <v>1872.1600774412325</v>
      </c>
      <c r="H391" s="122">
        <v>1944.3752425377108</v>
      </c>
      <c r="I391" s="122">
        <v>1958.6334244911093</v>
      </c>
      <c r="J391" s="122">
        <v>1951.3579961647156</v>
      </c>
      <c r="K391" s="122">
        <v>0</v>
      </c>
      <c r="L391" s="122">
        <v>0</v>
      </c>
      <c r="M391" s="122">
        <v>0</v>
      </c>
      <c r="N391" s="122">
        <v>2195.1016869256159</v>
      </c>
      <c r="O391" s="122">
        <v>2215.7665755325961</v>
      </c>
      <c r="P391" s="122">
        <v>2179.8401771712915</v>
      </c>
      <c r="Q391" s="122">
        <v>2171.7507759539094</v>
      </c>
      <c r="R391" s="122">
        <v>2159.2464812091498</v>
      </c>
      <c r="S391" s="122">
        <v>2093.1085664753623</v>
      </c>
      <c r="T391" s="122">
        <v>2000.6101680157078</v>
      </c>
      <c r="U391" s="122">
        <v>2049.6718208750372</v>
      </c>
      <c r="V391" s="122">
        <v>2007.950139466275</v>
      </c>
      <c r="W391" s="122">
        <v>2283.4136320095517</v>
      </c>
      <c r="DA391" s="130" t="s">
        <v>4117</v>
      </c>
    </row>
    <row r="392" spans="1:105" ht="12" customHeight="1" x14ac:dyDescent="0.25">
      <c r="A392" s="97" t="s">
        <v>141</v>
      </c>
      <c r="B392" s="98"/>
      <c r="C392" s="98">
        <v>0</v>
      </c>
      <c r="D392" s="98">
        <v>0</v>
      </c>
      <c r="E392" s="98">
        <v>1782.4289828203782</v>
      </c>
      <c r="F392" s="98">
        <v>1786.2700523209744</v>
      </c>
      <c r="G392" s="98">
        <v>2059.3953216216582</v>
      </c>
      <c r="H392" s="98">
        <v>1933.2417555227164</v>
      </c>
      <c r="I392" s="98">
        <v>2064.7087170032141</v>
      </c>
      <c r="J392" s="98">
        <v>2258.8768153015017</v>
      </c>
      <c r="K392" s="98">
        <v>0</v>
      </c>
      <c r="L392" s="98">
        <v>0</v>
      </c>
      <c r="M392" s="98">
        <v>0</v>
      </c>
      <c r="N392" s="98">
        <v>2196.8473891836525</v>
      </c>
      <c r="O392" s="98">
        <v>2102.5200145652107</v>
      </c>
      <c r="P392" s="98">
        <v>2255.012524531051</v>
      </c>
      <c r="Q392" s="98">
        <v>2314.4409579774974</v>
      </c>
      <c r="R392" s="98">
        <v>1998.930566208865</v>
      </c>
      <c r="S392" s="98">
        <v>2086.0327524873906</v>
      </c>
      <c r="T392" s="98">
        <v>1969.0853226928043</v>
      </c>
      <c r="U392" s="98">
        <v>1991.5794187093136</v>
      </c>
      <c r="V392" s="98">
        <v>1921.5490078972241</v>
      </c>
      <c r="W392" s="98">
        <v>2451.4146526498889</v>
      </c>
      <c r="DA392" s="63" t="s">
        <v>4118</v>
      </c>
    </row>
    <row r="393" spans="1:105" ht="12" customHeight="1" x14ac:dyDescent="0.25">
      <c r="A393" s="97" t="s">
        <v>140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2060.0680764801218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4119</v>
      </c>
    </row>
    <row r="394" spans="1:105" ht="12" customHeight="1" x14ac:dyDescent="0.25">
      <c r="A394" s="100" t="s">
        <v>50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764.71885277646118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4120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1295.3492237036608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4121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1994.002416211777</v>
      </c>
      <c r="F396" s="101">
        <v>2004.074678780697</v>
      </c>
      <c r="G396" s="101">
        <v>1861.8217768361742</v>
      </c>
      <c r="H396" s="101">
        <v>1944.163402155579</v>
      </c>
      <c r="I396" s="101">
        <v>1956.3813444714472</v>
      </c>
      <c r="J396" s="101">
        <v>1949.4727071627067</v>
      </c>
      <c r="K396" s="101">
        <v>0</v>
      </c>
      <c r="L396" s="101">
        <v>0</v>
      </c>
      <c r="M396" s="101">
        <v>0</v>
      </c>
      <c r="N396" s="101">
        <v>2195.1628711649937</v>
      </c>
      <c r="O396" s="101">
        <v>2218.2180524973669</v>
      </c>
      <c r="P396" s="101">
        <v>2180.1454900394588</v>
      </c>
      <c r="Q396" s="101">
        <v>2172.4045351396871</v>
      </c>
      <c r="R396" s="101">
        <v>2161.224046213511</v>
      </c>
      <c r="S396" s="101">
        <v>2092.5559447354258</v>
      </c>
      <c r="T396" s="101">
        <v>2000.9780473436897</v>
      </c>
      <c r="U396" s="101">
        <v>2050.3923560747612</v>
      </c>
      <c r="V396" s="101">
        <v>2009.0946331905798</v>
      </c>
      <c r="W396" s="101">
        <v>2281.4608234760613</v>
      </c>
      <c r="DA396" s="131" t="s">
        <v>4122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1994.4440328019107</v>
      </c>
      <c r="F397" s="104">
        <v>2004.9742354603818</v>
      </c>
      <c r="G397" s="104">
        <v>1863.2414105749222</v>
      </c>
      <c r="H397" s="104">
        <v>1945.4776331291484</v>
      </c>
      <c r="I397" s="104">
        <v>1956.937604030069</v>
      </c>
      <c r="J397" s="104">
        <v>1949.9609869998055</v>
      </c>
      <c r="K397" s="104">
        <v>0</v>
      </c>
      <c r="L397" s="104">
        <v>0</v>
      </c>
      <c r="M397" s="104">
        <v>0</v>
      </c>
      <c r="N397" s="104">
        <v>2194.9802552916613</v>
      </c>
      <c r="O397" s="104">
        <v>2217.5982882218655</v>
      </c>
      <c r="P397" s="104">
        <v>2177.6360061987848</v>
      </c>
      <c r="Q397" s="104">
        <v>2168.1549598548968</v>
      </c>
      <c r="R397" s="104">
        <v>2158.3056893679368</v>
      </c>
      <c r="S397" s="104">
        <v>2093.6593496913724</v>
      </c>
      <c r="T397" s="104">
        <v>2000.7542674037093</v>
      </c>
      <c r="U397" s="104">
        <v>2050.2841166980797</v>
      </c>
      <c r="V397" s="104">
        <v>2008.968949530537</v>
      </c>
      <c r="W397" s="104">
        <v>2280.7547440203716</v>
      </c>
      <c r="DA397" s="132" t="s">
        <v>4123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739.44391598089271</v>
      </c>
      <c r="F398" s="98">
        <v>741.95055456103466</v>
      </c>
      <c r="G398" s="98">
        <v>690.12322247364079</v>
      </c>
      <c r="H398" s="98">
        <v>599.31774664924421</v>
      </c>
      <c r="I398" s="98">
        <v>635.73200951049103</v>
      </c>
      <c r="J398" s="98">
        <v>688.79216089993929</v>
      </c>
      <c r="K398" s="98">
        <v>0</v>
      </c>
      <c r="L398" s="98">
        <v>0</v>
      </c>
      <c r="M398" s="98">
        <v>0</v>
      </c>
      <c r="N398" s="98">
        <v>751.59988869265112</v>
      </c>
      <c r="O398" s="98">
        <v>651.64024720002669</v>
      </c>
      <c r="P398" s="98">
        <v>646.9732615870995</v>
      </c>
      <c r="Q398" s="98">
        <v>508.01529441734129</v>
      </c>
      <c r="R398" s="98">
        <v>456.59658440100168</v>
      </c>
      <c r="S398" s="98">
        <v>523.82361118855385</v>
      </c>
      <c r="T398" s="98">
        <v>576.32497456217379</v>
      </c>
      <c r="U398" s="98">
        <v>610.21001887752016</v>
      </c>
      <c r="V398" s="98">
        <v>615.64299518281575</v>
      </c>
      <c r="W398" s="98">
        <v>733.17765480885271</v>
      </c>
      <c r="DA398" s="63" t="s">
        <v>4124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1255.0001168210181</v>
      </c>
      <c r="F399" s="98">
        <v>1263.023680899347</v>
      </c>
      <c r="G399" s="98">
        <v>1173.1181881012812</v>
      </c>
      <c r="H399" s="98">
        <v>1346.1598864799039</v>
      </c>
      <c r="I399" s="98">
        <v>1321.2055945195777</v>
      </c>
      <c r="J399" s="98">
        <v>1261.168826099866</v>
      </c>
      <c r="K399" s="98">
        <v>0</v>
      </c>
      <c r="L399" s="98">
        <v>0</v>
      </c>
      <c r="M399" s="98">
        <v>0</v>
      </c>
      <c r="N399" s="98">
        <v>1443.3803665990099</v>
      </c>
      <c r="O399" s="98">
        <v>1565.9580410218389</v>
      </c>
      <c r="P399" s="98">
        <v>1530.6627446116854</v>
      </c>
      <c r="Q399" s="98">
        <v>1660.1396654375551</v>
      </c>
      <c r="R399" s="98">
        <v>1701.7091049669355</v>
      </c>
      <c r="S399" s="98">
        <v>1569.8357385028187</v>
      </c>
      <c r="T399" s="98">
        <v>1424.4292928415357</v>
      </c>
      <c r="U399" s="98">
        <v>1440.0740978205595</v>
      </c>
      <c r="V399" s="98">
        <v>1393.3259543477211</v>
      </c>
      <c r="W399" s="98">
        <v>1547.5770892115186</v>
      </c>
      <c r="DA399" s="63" t="s">
        <v>4125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332.68506492476911</v>
      </c>
      <c r="F400" s="122">
        <v>354.48718345983843</v>
      </c>
      <c r="G400" s="122">
        <v>287.72847114292466</v>
      </c>
      <c r="H400" s="122">
        <v>335.55094502129958</v>
      </c>
      <c r="I400" s="122">
        <v>293.1723503582034</v>
      </c>
      <c r="J400" s="122">
        <v>317.43924278502556</v>
      </c>
      <c r="K400" s="122">
        <v>0</v>
      </c>
      <c r="L400" s="122">
        <v>0</v>
      </c>
      <c r="M400" s="122">
        <v>0</v>
      </c>
      <c r="N400" s="122">
        <v>413.27603437912353</v>
      </c>
      <c r="O400" s="122">
        <v>404.05884542229643</v>
      </c>
      <c r="P400" s="122">
        <v>421.79450015444911</v>
      </c>
      <c r="Q400" s="122">
        <v>406.2948578967347</v>
      </c>
      <c r="R400" s="122">
        <v>416.14911798403199</v>
      </c>
      <c r="S400" s="122">
        <v>417.94473211448678</v>
      </c>
      <c r="T400" s="122">
        <v>414.48872170773973</v>
      </c>
      <c r="U400" s="122">
        <v>425.09407253240659</v>
      </c>
      <c r="V400" s="122">
        <v>418.56615792242729</v>
      </c>
      <c r="W400" s="122">
        <v>476.79006208751133</v>
      </c>
      <c r="DA400" s="130" t="s">
        <v>4126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351.69635837048162</v>
      </c>
      <c r="G401" s="98">
        <v>294.38790829226457</v>
      </c>
      <c r="H401" s="98">
        <v>337.12086337702448</v>
      </c>
      <c r="I401" s="98">
        <v>294.28297513852567</v>
      </c>
      <c r="J401" s="98">
        <v>314.68253105024553</v>
      </c>
      <c r="K401" s="98">
        <v>0</v>
      </c>
      <c r="L401" s="98">
        <v>0</v>
      </c>
      <c r="M401" s="98">
        <v>0</v>
      </c>
      <c r="N401" s="98">
        <v>0</v>
      </c>
      <c r="O401" s="98">
        <v>346.43094385398757</v>
      </c>
      <c r="P401" s="98">
        <v>0</v>
      </c>
      <c r="Q401" s="98">
        <v>428.39534862007054</v>
      </c>
      <c r="R401" s="98">
        <v>452.15586739042953</v>
      </c>
      <c r="S401" s="98">
        <v>434.99631638487824</v>
      </c>
      <c r="T401" s="98">
        <v>404.55360148322899</v>
      </c>
      <c r="U401" s="98">
        <v>414.53060047077696</v>
      </c>
      <c r="V401" s="98">
        <v>401.83698832111821</v>
      </c>
      <c r="W401" s="98">
        <v>507.08815987145636</v>
      </c>
      <c r="DA401" s="63" t="s">
        <v>4127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332.68506492476911</v>
      </c>
      <c r="F402" s="33">
        <v>354.50490298421533</v>
      </c>
      <c r="G402" s="33">
        <v>287.68580730562547</v>
      </c>
      <c r="H402" s="33">
        <v>335.54275770262569</v>
      </c>
      <c r="I402" s="33">
        <v>293.16808692334615</v>
      </c>
      <c r="J402" s="33">
        <v>317.44667327487673</v>
      </c>
      <c r="K402" s="33">
        <v>0</v>
      </c>
      <c r="L402" s="33">
        <v>0</v>
      </c>
      <c r="M402" s="33">
        <v>0</v>
      </c>
      <c r="N402" s="33">
        <v>413.27603437912353</v>
      </c>
      <c r="O402" s="33">
        <v>404.22396834942629</v>
      </c>
      <c r="P402" s="33">
        <v>421.79450015444911</v>
      </c>
      <c r="Q402" s="33">
        <v>406.20041135518193</v>
      </c>
      <c r="R402" s="33">
        <v>416.02828996588971</v>
      </c>
      <c r="S402" s="33">
        <v>417.90883404233858</v>
      </c>
      <c r="T402" s="33">
        <v>414.49939315803459</v>
      </c>
      <c r="U402" s="33">
        <v>425.1074271114984</v>
      </c>
      <c r="V402" s="33">
        <v>418.60777277218182</v>
      </c>
      <c r="W402" s="33">
        <v>476.67948508829988</v>
      </c>
      <c r="DA402" s="60" t="s">
        <v>4128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3984.3327493169477</v>
      </c>
      <c r="F404" s="117">
        <f t="shared" si="218"/>
        <v>3641.9328724134521</v>
      </c>
      <c r="G404" s="117">
        <f t="shared" si="218"/>
        <v>4020.5476011607648</v>
      </c>
      <c r="H404" s="117">
        <f t="shared" si="218"/>
        <v>3724.5792073290368</v>
      </c>
      <c r="I404" s="117">
        <f t="shared" si="218"/>
        <v>3564.2932006833303</v>
      </c>
      <c r="J404" s="117">
        <f t="shared" si="218"/>
        <v>3609.9599400956445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2745.6866753624486</v>
      </c>
      <c r="O404" s="117">
        <f t="shared" si="218"/>
        <v>3441.2284163015929</v>
      </c>
      <c r="P404" s="117">
        <f t="shared" si="218"/>
        <v>2371.4694780525351</v>
      </c>
      <c r="Q404" s="117">
        <f t="shared" si="218"/>
        <v>1904.4392530268565</v>
      </c>
      <c r="R404" s="117">
        <f t="shared" ref="R404:V404" si="219">R405+R408+R410+R419</f>
        <v>2201.5980433872101</v>
      </c>
      <c r="S404" s="117">
        <f t="shared" si="219"/>
        <v>2600.0844797080035</v>
      </c>
      <c r="T404" s="117">
        <f t="shared" si="219"/>
        <v>2290.6572076676493</v>
      </c>
      <c r="U404" s="117">
        <f t="shared" si="219"/>
        <v>1952.9537132310625</v>
      </c>
      <c r="V404" s="117">
        <f t="shared" si="219"/>
        <v>2018.2574809873061</v>
      </c>
      <c r="W404" s="117">
        <f t="shared" ref="W404" si="220">W405+W408+W410+W419</f>
        <v>2748.4063439049341</v>
      </c>
      <c r="DA404" s="129" t="s">
        <v>4278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3968.7617712085676</v>
      </c>
      <c r="F405" s="122">
        <f t="shared" si="221"/>
        <v>3615.994620062821</v>
      </c>
      <c r="G405" s="122">
        <f t="shared" si="221"/>
        <v>3984.0688454159149</v>
      </c>
      <c r="H405" s="122">
        <f t="shared" si="221"/>
        <v>3700.0921298533963</v>
      </c>
      <c r="I405" s="122">
        <f t="shared" si="221"/>
        <v>3549.7729273643681</v>
      </c>
      <c r="J405" s="122">
        <f t="shared" si="221"/>
        <v>3605.3302444960987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2734.0489814549314</v>
      </c>
      <c r="O405" s="122">
        <f t="shared" si="221"/>
        <v>3428.1300121916283</v>
      </c>
      <c r="P405" s="122">
        <f t="shared" si="221"/>
        <v>2364.4069305467656</v>
      </c>
      <c r="Q405" s="122">
        <f t="shared" si="221"/>
        <v>1897.8118497473047</v>
      </c>
      <c r="R405" s="122">
        <f t="shared" ref="R405:V405" si="222">SUM(R406:R407)</f>
        <v>2199.0660891189214</v>
      </c>
      <c r="S405" s="122">
        <f t="shared" si="222"/>
        <v>2594.0485563226889</v>
      </c>
      <c r="T405" s="122">
        <f t="shared" si="222"/>
        <v>2285.7064135455503</v>
      </c>
      <c r="U405" s="122">
        <f t="shared" si="222"/>
        <v>1946.4472133403824</v>
      </c>
      <c r="V405" s="122">
        <f t="shared" si="222"/>
        <v>2011.3162261685784</v>
      </c>
      <c r="W405" s="122">
        <f t="shared" ref="W405" si="223">SUM(W406:W407)</f>
        <v>2738.7648952981212</v>
      </c>
      <c r="DA405" s="130" t="s">
        <v>4279</v>
      </c>
    </row>
    <row r="406" spans="1:105" ht="12" customHeight="1" x14ac:dyDescent="0.25">
      <c r="A406" s="97" t="s">
        <v>74</v>
      </c>
      <c r="B406" s="98"/>
      <c r="C406" s="98">
        <v>0</v>
      </c>
      <c r="D406" s="98">
        <v>0</v>
      </c>
      <c r="E406" s="98">
        <v>3968.7617712085676</v>
      </c>
      <c r="F406" s="98">
        <v>3615.994620062821</v>
      </c>
      <c r="G406" s="98">
        <v>3984.0688454159149</v>
      </c>
      <c r="H406" s="98">
        <v>3700.0921298533963</v>
      </c>
      <c r="I406" s="98">
        <v>3549.7729273643681</v>
      </c>
      <c r="J406" s="98">
        <v>3605.3302444960987</v>
      </c>
      <c r="K406" s="98">
        <v>0</v>
      </c>
      <c r="L406" s="98">
        <v>0</v>
      </c>
      <c r="M406" s="98">
        <v>0</v>
      </c>
      <c r="N406" s="98">
        <v>2734.0489814549314</v>
      </c>
      <c r="O406" s="98">
        <v>3428.1300121916283</v>
      </c>
      <c r="P406" s="98">
        <v>2364.4069305467656</v>
      </c>
      <c r="Q406" s="98">
        <v>1897.8118497473047</v>
      </c>
      <c r="R406" s="98">
        <v>2199.0660891189214</v>
      </c>
      <c r="S406" s="98">
        <v>2594.0485563226889</v>
      </c>
      <c r="T406" s="98">
        <v>2285.7064135455503</v>
      </c>
      <c r="U406" s="98">
        <v>1946.4472133403824</v>
      </c>
      <c r="V406" s="98">
        <v>2011.3162261685784</v>
      </c>
      <c r="W406" s="98">
        <v>2738.7648952981212</v>
      </c>
      <c r="DA406" s="63" t="s">
        <v>4280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4281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4282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4283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15.570978108380173</v>
      </c>
      <c r="F410" s="122">
        <v>25.117580417759719</v>
      </c>
      <c r="G410" s="122">
        <v>35.785958021425827</v>
      </c>
      <c r="H410" s="122">
        <v>23.840772135400016</v>
      </c>
      <c r="I410" s="122">
        <v>14.104600285683484</v>
      </c>
      <c r="J410" s="122">
        <v>4.3173717381448409</v>
      </c>
      <c r="K410" s="122">
        <v>0</v>
      </c>
      <c r="L410" s="122">
        <v>0</v>
      </c>
      <c r="M410" s="122">
        <v>0</v>
      </c>
      <c r="N410" s="122">
        <v>11.637693907517146</v>
      </c>
      <c r="O410" s="122">
        <v>12.733323066575654</v>
      </c>
      <c r="P410" s="122">
        <v>7.0625475057694533</v>
      </c>
      <c r="Q410" s="122">
        <v>5.9550190250642716</v>
      </c>
      <c r="R410" s="122">
        <v>1.9749149246061626</v>
      </c>
      <c r="S410" s="122">
        <v>5.7000201612186352</v>
      </c>
      <c r="T410" s="122">
        <v>4.7916431355505251</v>
      </c>
      <c r="U410" s="122">
        <v>6.3150926872376587</v>
      </c>
      <c r="V410" s="122">
        <v>6.5774826927330503</v>
      </c>
      <c r="W410" s="122">
        <v>8.9702169137360226</v>
      </c>
      <c r="DA410" s="130" t="s">
        <v>4284</v>
      </c>
    </row>
    <row r="411" spans="1:105" ht="12" customHeight="1" x14ac:dyDescent="0.25">
      <c r="A411" s="97" t="s">
        <v>141</v>
      </c>
      <c r="B411" s="98"/>
      <c r="C411" s="98">
        <v>0</v>
      </c>
      <c r="D411" s="98">
        <v>0</v>
      </c>
      <c r="E411" s="98">
        <v>646.19559149777717</v>
      </c>
      <c r="F411" s="98">
        <v>645.58970208890514</v>
      </c>
      <c r="G411" s="98">
        <v>741.71941564032841</v>
      </c>
      <c r="H411" s="98">
        <v>693.63152137333634</v>
      </c>
      <c r="I411" s="98">
        <v>737.67059494124624</v>
      </c>
      <c r="J411" s="98">
        <v>803.03114329494042</v>
      </c>
      <c r="K411" s="98">
        <v>0</v>
      </c>
      <c r="L411" s="98">
        <v>0</v>
      </c>
      <c r="M411" s="98">
        <v>0</v>
      </c>
      <c r="N411" s="98">
        <v>741.4873546789496</v>
      </c>
      <c r="O411" s="98">
        <v>685.64047281561216</v>
      </c>
      <c r="P411" s="98">
        <v>706.2547505769453</v>
      </c>
      <c r="Q411" s="98">
        <v>699.71473544505193</v>
      </c>
      <c r="R411" s="98">
        <v>590.49956245724263</v>
      </c>
      <c r="S411" s="98">
        <v>602.9354659422379</v>
      </c>
      <c r="T411" s="98">
        <v>558.22642529163613</v>
      </c>
      <c r="U411" s="98">
        <v>555.72815647691402</v>
      </c>
      <c r="V411" s="98">
        <v>530.1451050342838</v>
      </c>
      <c r="W411" s="98">
        <v>672.76626853020173</v>
      </c>
      <c r="DA411" s="63" t="s">
        <v>4285</v>
      </c>
    </row>
    <row r="412" spans="1:105" ht="12" customHeight="1" x14ac:dyDescent="0.25">
      <c r="A412" s="97" t="s">
        <v>140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275.42396287656686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4286</v>
      </c>
    </row>
    <row r="413" spans="1:105" ht="12" customHeight="1" x14ac:dyDescent="0.25">
      <c r="A413" s="100" t="s">
        <v>50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275.42396287656686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4287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4288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4289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4290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4291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4292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0.82067193287153106</v>
      </c>
      <c r="G419" s="122">
        <v>0.69279772342406087</v>
      </c>
      <c r="H419" s="122">
        <v>0.64630534024056041</v>
      </c>
      <c r="I419" s="122">
        <v>0.41567303327865646</v>
      </c>
      <c r="J419" s="122">
        <v>0.31232386140139395</v>
      </c>
      <c r="K419" s="122">
        <v>0</v>
      </c>
      <c r="L419" s="122">
        <v>0</v>
      </c>
      <c r="M419" s="122">
        <v>0</v>
      </c>
      <c r="N419" s="122">
        <v>0</v>
      </c>
      <c r="O419" s="122">
        <v>0.36508104338851544</v>
      </c>
      <c r="P419" s="122">
        <v>0</v>
      </c>
      <c r="Q419" s="122">
        <v>0.67238425448755668</v>
      </c>
      <c r="R419" s="122">
        <v>0.55703934368241803</v>
      </c>
      <c r="S419" s="122">
        <v>0.33590322409604262</v>
      </c>
      <c r="T419" s="122">
        <v>0.15915098654851678</v>
      </c>
      <c r="U419" s="122">
        <v>0.19140720344244841</v>
      </c>
      <c r="V419" s="122">
        <v>0.36377212599441389</v>
      </c>
      <c r="W419" s="122">
        <v>0.67123169307685826</v>
      </c>
      <c r="DA419" s="130" t="s">
        <v>4293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130.07650136013766</v>
      </c>
      <c r="G420" s="98">
        <v>108.83222418879792</v>
      </c>
      <c r="H420" s="98">
        <v>124.57535433136802</v>
      </c>
      <c r="I420" s="98">
        <v>108.69849820236867</v>
      </c>
      <c r="J420" s="98">
        <v>116.18447644131855</v>
      </c>
      <c r="K420" s="98">
        <v>0</v>
      </c>
      <c r="L420" s="98">
        <v>0</v>
      </c>
      <c r="M420" s="98">
        <v>0</v>
      </c>
      <c r="N420" s="98">
        <v>0</v>
      </c>
      <c r="O420" s="98">
        <v>127.77836518598041</v>
      </c>
      <c r="P420" s="98">
        <v>0</v>
      </c>
      <c r="Q420" s="98">
        <v>158.01029980457582</v>
      </c>
      <c r="R420" s="98">
        <v>166.55476376104301</v>
      </c>
      <c r="S420" s="98">
        <v>159.8899346697163</v>
      </c>
      <c r="T420" s="98">
        <v>148.32871946321765</v>
      </c>
      <c r="U420" s="98">
        <v>151.59450512641914</v>
      </c>
      <c r="V420" s="98">
        <v>146.60016677574879</v>
      </c>
      <c r="W420" s="98">
        <v>184.58871559613601</v>
      </c>
      <c r="DA420" s="63" t="s">
        <v>4294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4295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171.18415751518495</v>
      </c>
      <c r="F423" s="118">
        <f t="shared" si="225"/>
        <v>167.77691770358462</v>
      </c>
      <c r="G423" s="118">
        <f t="shared" si="225"/>
        <v>189.56258775970238</v>
      </c>
      <c r="H423" s="118">
        <f t="shared" si="225"/>
        <v>172.19447268418065</v>
      </c>
      <c r="I423" s="118">
        <f t="shared" si="225"/>
        <v>174.89339189955092</v>
      </c>
      <c r="J423" s="118">
        <f t="shared" si="225"/>
        <v>186.59455525416044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158.76447783019282</v>
      </c>
      <c r="O423" s="118">
        <f t="shared" si="225"/>
        <v>165.16867524664909</v>
      </c>
      <c r="P423" s="118">
        <f t="shared" si="225"/>
        <v>139.91996323402583</v>
      </c>
      <c r="Q423" s="118">
        <f t="shared" si="225"/>
        <v>145.06929778574934</v>
      </c>
      <c r="R423" s="118">
        <f t="shared" ref="R423:V423" si="226">R424+R427+R429+R438</f>
        <v>129.68727654162211</v>
      </c>
      <c r="S423" s="118">
        <f t="shared" si="226"/>
        <v>137.25532264941657</v>
      </c>
      <c r="T423" s="118">
        <f t="shared" si="226"/>
        <v>120.11024938394559</v>
      </c>
      <c r="U423" s="118">
        <f t="shared" si="226"/>
        <v>126.04103305551806</v>
      </c>
      <c r="V423" s="118">
        <f t="shared" si="226"/>
        <v>125.76782999761348</v>
      </c>
      <c r="W423" s="118">
        <f t="shared" ref="W423" si="227">W424+W427+W429+W438</f>
        <v>116.19426205329535</v>
      </c>
      <c r="DA423" s="129" t="s">
        <v>4446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145.68440965468903</v>
      </c>
      <c r="F424" s="123">
        <f t="shared" si="228"/>
        <v>140.78063119888822</v>
      </c>
      <c r="G424" s="123">
        <f t="shared" si="228"/>
        <v>163.79177628853316</v>
      </c>
      <c r="H424" s="123">
        <f t="shared" si="228"/>
        <v>146.063593661064</v>
      </c>
      <c r="I424" s="123">
        <f t="shared" si="228"/>
        <v>147.18142882979311</v>
      </c>
      <c r="J424" s="123">
        <f t="shared" si="228"/>
        <v>157.81909935473203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124.92501531562961</v>
      </c>
      <c r="O424" s="123">
        <f t="shared" si="228"/>
        <v>136.11546016671915</v>
      </c>
      <c r="P424" s="123">
        <f t="shared" si="228"/>
        <v>107.04069945741418</v>
      </c>
      <c r="Q424" s="123">
        <f t="shared" si="228"/>
        <v>105.77697454342898</v>
      </c>
      <c r="R424" s="123">
        <f t="shared" ref="R424:V424" si="229">SUM(R425:R426)</f>
        <v>98.711856828039515</v>
      </c>
      <c r="S424" s="123">
        <f t="shared" si="229"/>
        <v>109.32011749508048</v>
      </c>
      <c r="T424" s="123">
        <f t="shared" si="229"/>
        <v>93.610031055572321</v>
      </c>
      <c r="U424" s="123">
        <f t="shared" si="229"/>
        <v>94.400800996772276</v>
      </c>
      <c r="V424" s="123">
        <f t="shared" si="229"/>
        <v>95.511584708197304</v>
      </c>
      <c r="W424" s="123">
        <f t="shared" ref="W424" si="230">SUM(W425:W426)</f>
        <v>91.919265779448182</v>
      </c>
      <c r="DA424" s="130" t="s">
        <v>4447</v>
      </c>
    </row>
    <row r="425" spans="1:105" ht="12" customHeight="1" x14ac:dyDescent="0.25">
      <c r="A425" s="97" t="s">
        <v>74</v>
      </c>
      <c r="B425" s="99"/>
      <c r="C425" s="99">
        <v>0</v>
      </c>
      <c r="D425" s="99">
        <v>0</v>
      </c>
      <c r="E425" s="99">
        <v>143.50624176549124</v>
      </c>
      <c r="F425" s="99">
        <v>138.72101087294575</v>
      </c>
      <c r="G425" s="99">
        <v>161.65370942685618</v>
      </c>
      <c r="H425" s="99">
        <v>144.12603846817399</v>
      </c>
      <c r="I425" s="99">
        <v>145.27664859834721</v>
      </c>
      <c r="J425" s="99">
        <v>155.7798114478347</v>
      </c>
      <c r="K425" s="99">
        <v>0</v>
      </c>
      <c r="L425" s="99">
        <v>0</v>
      </c>
      <c r="M425" s="99">
        <v>0</v>
      </c>
      <c r="N425" s="99">
        <v>123.25263292286473</v>
      </c>
      <c r="O425" s="99">
        <v>134.24297104491933</v>
      </c>
      <c r="P425" s="99">
        <v>105.52003934800119</v>
      </c>
      <c r="Q425" s="99">
        <v>104.23713514376891</v>
      </c>
      <c r="R425" s="99">
        <v>97.260958384071373</v>
      </c>
      <c r="S425" s="99">
        <v>107.70368628181838</v>
      </c>
      <c r="T425" s="99">
        <v>92.220489138589798</v>
      </c>
      <c r="U425" s="99">
        <v>92.995146065051486</v>
      </c>
      <c r="V425" s="99">
        <v>94.084790449456136</v>
      </c>
      <c r="W425" s="99">
        <v>90.542690802876891</v>
      </c>
      <c r="DA425" s="63" t="s">
        <v>4448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2.178167889197808</v>
      </c>
      <c r="F426" s="99">
        <v>2.0596203259424475</v>
      </c>
      <c r="G426" s="99">
        <v>2.1380668616769869</v>
      </c>
      <c r="H426" s="99">
        <v>1.9375551928900239</v>
      </c>
      <c r="I426" s="99">
        <v>1.9047802314459044</v>
      </c>
      <c r="J426" s="99">
        <v>2.0392879068973406</v>
      </c>
      <c r="K426" s="99">
        <v>0</v>
      </c>
      <c r="L426" s="99">
        <v>0</v>
      </c>
      <c r="M426" s="99">
        <v>0</v>
      </c>
      <c r="N426" s="99">
        <v>1.672382392764878</v>
      </c>
      <c r="O426" s="99">
        <v>1.8724891217998161</v>
      </c>
      <c r="P426" s="99">
        <v>1.520660109412981</v>
      </c>
      <c r="Q426" s="99">
        <v>1.539839399660067</v>
      </c>
      <c r="R426" s="99">
        <v>1.4508984439681483</v>
      </c>
      <c r="S426" s="99">
        <v>1.6164312132621048</v>
      </c>
      <c r="T426" s="99">
        <v>1.3895419169825203</v>
      </c>
      <c r="U426" s="99">
        <v>1.4056549317207887</v>
      </c>
      <c r="V426" s="99">
        <v>1.4267942587411622</v>
      </c>
      <c r="W426" s="99">
        <v>1.3765749765712889</v>
      </c>
      <c r="DA426" s="63" t="s">
        <v>4449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1.9923041171797301E-2</v>
      </c>
      <c r="F427" s="123">
        <f t="shared" si="231"/>
        <v>1.7134573917817697E-2</v>
      </c>
      <c r="G427" s="123">
        <f t="shared" si="231"/>
        <v>1.598459089342329E-2</v>
      </c>
      <c r="H427" s="123">
        <f t="shared" si="231"/>
        <v>1.971954914504373E-2</v>
      </c>
      <c r="I427" s="123">
        <f t="shared" si="231"/>
        <v>2.1076704711161309E-2</v>
      </c>
      <c r="J427" s="123">
        <f t="shared" si="231"/>
        <v>1.4360128392700731E-2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9.6052706133448584E-3</v>
      </c>
      <c r="O427" s="123">
        <f t="shared" si="231"/>
        <v>1.7264707213927453E-2</v>
      </c>
      <c r="P427" s="123">
        <f t="shared" si="231"/>
        <v>3.3441232811899355E-3</v>
      </c>
      <c r="Q427" s="123">
        <f t="shared" si="231"/>
        <v>9.7345824537320939E-3</v>
      </c>
      <c r="R427" s="123">
        <f t="shared" si="231"/>
        <v>9.0400395797880922E-3</v>
      </c>
      <c r="S427" s="123">
        <f t="shared" si="231"/>
        <v>2.0576407364056123E-2</v>
      </c>
      <c r="T427" s="123">
        <f t="shared" si="231"/>
        <v>1.2786379920180602E-2</v>
      </c>
      <c r="U427" s="123">
        <f t="shared" si="231"/>
        <v>2.3312880974253977E-2</v>
      </c>
      <c r="V427" s="123">
        <f t="shared" si="231"/>
        <v>2.8536403649073516E-2</v>
      </c>
      <c r="W427" s="123">
        <f t="shared" si="231"/>
        <v>1.6881444780399012E-2</v>
      </c>
      <c r="DA427" s="130" t="s">
        <v>4450</v>
      </c>
    </row>
    <row r="428" spans="1:105" ht="12" customHeight="1" x14ac:dyDescent="0.25">
      <c r="A428" s="97" t="s">
        <v>53</v>
      </c>
      <c r="B428" s="99"/>
      <c r="C428" s="99">
        <f>RES_hhdet_in_fecs!C29</f>
        <v>0</v>
      </c>
      <c r="D428" s="99">
        <f>RES_hhdet_in_fecs!D29</f>
        <v>0</v>
      </c>
      <c r="E428" s="99">
        <f>RES_hhdet_in_fecs!E29</f>
        <v>1.9923041171797301E-2</v>
      </c>
      <c r="F428" s="99">
        <f>RES_hhdet_in_fecs!F29</f>
        <v>1.7134573917817697E-2</v>
      </c>
      <c r="G428" s="99">
        <f>RES_hhdet_in_fecs!G29</f>
        <v>1.598459089342329E-2</v>
      </c>
      <c r="H428" s="99">
        <f>RES_hhdet_in_fecs!H29</f>
        <v>1.971954914504373E-2</v>
      </c>
      <c r="I428" s="99">
        <f>RES_hhdet_in_fecs!I29</f>
        <v>2.1076704711161309E-2</v>
      </c>
      <c r="J428" s="99">
        <f>RES_hhdet_in_fecs!J29</f>
        <v>1.4360128392700731E-2</v>
      </c>
      <c r="K428" s="99">
        <f>RES_hhdet_in_fecs!K29</f>
        <v>0</v>
      </c>
      <c r="L428" s="99">
        <f>RES_hhdet_in_fecs!L29</f>
        <v>0</v>
      </c>
      <c r="M428" s="99">
        <f>RES_hhdet_in_fecs!M29</f>
        <v>0</v>
      </c>
      <c r="N428" s="99">
        <f>RES_hhdet_in_fecs!N29</f>
        <v>9.6052706133448584E-3</v>
      </c>
      <c r="O428" s="99">
        <f>RES_hhdet_in_fecs!O29</f>
        <v>1.7264707213927453E-2</v>
      </c>
      <c r="P428" s="99">
        <f>RES_hhdet_in_fecs!P29</f>
        <v>3.3441232811899355E-3</v>
      </c>
      <c r="Q428" s="99">
        <f>RES_hhdet_in_fecs!Q29</f>
        <v>9.7345824537320939E-3</v>
      </c>
      <c r="R428" s="99">
        <f>RES_hhdet_in_fecs!R29</f>
        <v>9.0400395797880922E-3</v>
      </c>
      <c r="S428" s="99">
        <f>RES_hhdet_in_fecs!S29</f>
        <v>2.0576407364056123E-2</v>
      </c>
      <c r="T428" s="99">
        <f>RES_hhdet_in_fecs!T29</f>
        <v>1.2786379920180602E-2</v>
      </c>
      <c r="U428" s="99">
        <f>RES_hhdet_in_fecs!U29</f>
        <v>2.3312880974253977E-2</v>
      </c>
      <c r="V428" s="99">
        <f>RES_hhdet_in_fecs!V29</f>
        <v>2.8536403649073516E-2</v>
      </c>
      <c r="W428" s="99">
        <f>RES_hhdet_in_fecs!W29</f>
        <v>1.6881444780399012E-2</v>
      </c>
      <c r="DA428" s="63" t="s">
        <v>4451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21.928292438521801</v>
      </c>
      <c r="F429" s="123">
        <v>22.965566313821746</v>
      </c>
      <c r="G429" s="123">
        <v>22.315886711866725</v>
      </c>
      <c r="H429" s="123">
        <v>22.270198356398858</v>
      </c>
      <c r="I429" s="123">
        <v>24.173666455042309</v>
      </c>
      <c r="J429" s="123">
        <v>24.750521493476214</v>
      </c>
      <c r="K429" s="123">
        <v>0</v>
      </c>
      <c r="L429" s="123">
        <v>0</v>
      </c>
      <c r="M429" s="123">
        <v>0</v>
      </c>
      <c r="N429" s="123">
        <v>28.456750648550376</v>
      </c>
      <c r="O429" s="123">
        <v>24.497811537325134</v>
      </c>
      <c r="P429" s="123">
        <v>27.52405830708938</v>
      </c>
      <c r="Q429" s="123">
        <v>32.994278835500154</v>
      </c>
      <c r="R429" s="123">
        <v>25.852249756253187</v>
      </c>
      <c r="S429" s="123">
        <v>23.176370561143791</v>
      </c>
      <c r="T429" s="123">
        <v>22.004120152218938</v>
      </c>
      <c r="U429" s="123">
        <v>26.262697268893927</v>
      </c>
      <c r="V429" s="123">
        <v>25.134375536189321</v>
      </c>
      <c r="W429" s="123">
        <v>20.196800508282223</v>
      </c>
      <c r="DA429" s="130" t="s">
        <v>4452</v>
      </c>
    </row>
    <row r="430" spans="1:105" ht="12" customHeight="1" x14ac:dyDescent="0.25">
      <c r="A430" s="97" t="s">
        <v>141</v>
      </c>
      <c r="B430" s="99"/>
      <c r="C430" s="99">
        <v>0</v>
      </c>
      <c r="D430" s="99">
        <v>0</v>
      </c>
      <c r="E430" s="99">
        <v>23.365751367090883</v>
      </c>
      <c r="F430" s="99">
        <v>24.766866517456528</v>
      </c>
      <c r="G430" s="99">
        <v>30.095286889968929</v>
      </c>
      <c r="H430" s="99">
        <v>27.018344361104464</v>
      </c>
      <c r="I430" s="99">
        <v>30.189624518372185</v>
      </c>
      <c r="J430" s="99">
        <v>34.69752605331972</v>
      </c>
      <c r="K430" s="99">
        <v>0</v>
      </c>
      <c r="L430" s="99">
        <v>0</v>
      </c>
      <c r="M430" s="99">
        <v>0</v>
      </c>
      <c r="N430" s="99">
        <v>33.426712309505525</v>
      </c>
      <c r="O430" s="99">
        <v>26.849160857982643</v>
      </c>
      <c r="P430" s="99">
        <v>31.519121394792414</v>
      </c>
      <c r="Q430" s="99">
        <v>38.431765219710215</v>
      </c>
      <c r="R430" s="99">
        <v>26.116792784966815</v>
      </c>
      <c r="S430" s="99">
        <v>25.033599357168981</v>
      </c>
      <c r="T430" s="99">
        <v>22.522539940125714</v>
      </c>
      <c r="U430" s="99">
        <v>26.550949201104753</v>
      </c>
      <c r="V430" s="99">
        <v>24.798980123563588</v>
      </c>
      <c r="W430" s="99">
        <v>22.24143749567984</v>
      </c>
      <c r="DA430" s="63" t="s">
        <v>4453</v>
      </c>
    </row>
    <row r="431" spans="1:105" ht="12" customHeight="1" x14ac:dyDescent="0.25">
      <c r="A431" s="97" t="s">
        <v>140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23.114599699627352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4454</v>
      </c>
    </row>
    <row r="432" spans="1:105" ht="12" customHeight="1" x14ac:dyDescent="0.25">
      <c r="A432" s="100" t="s">
        <v>50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11.175335314616978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4455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11.939264385010372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4456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23.354648890014719</v>
      </c>
      <c r="F434" s="102">
        <v>24.861835205577371</v>
      </c>
      <c r="G434" s="102">
        <v>24.385306976535098</v>
      </c>
      <c r="H434" s="102">
        <v>24.399379963352665</v>
      </c>
      <c r="I434" s="102">
        <v>25.745286559973035</v>
      </c>
      <c r="J434" s="102">
        <v>27.025344022140601</v>
      </c>
      <c r="K434" s="102">
        <v>0</v>
      </c>
      <c r="L434" s="102">
        <v>0</v>
      </c>
      <c r="M434" s="102">
        <v>0</v>
      </c>
      <c r="N434" s="102">
        <v>31.161562530550199</v>
      </c>
      <c r="O434" s="102">
        <v>27.017450765473239</v>
      </c>
      <c r="P434" s="102">
        <v>29.787435731026193</v>
      </c>
      <c r="Q434" s="102">
        <v>35.975507535902381</v>
      </c>
      <c r="R434" s="102">
        <v>28.510192496113806</v>
      </c>
      <c r="S434" s="102">
        <v>25.640626822670416</v>
      </c>
      <c r="T434" s="102">
        <v>23.584990411394575</v>
      </c>
      <c r="U434" s="102">
        <v>28.348907204092125</v>
      </c>
      <c r="V434" s="102">
        <v>26.971565444558784</v>
      </c>
      <c r="W434" s="102">
        <v>21.505704146847673</v>
      </c>
      <c r="DA434" s="131" t="s">
        <v>4457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18.96910109638269</v>
      </c>
      <c r="F435" s="105">
        <v>20.211091343564117</v>
      </c>
      <c r="G435" s="105">
        <v>19.851582628399541</v>
      </c>
      <c r="H435" s="105">
        <v>19.43275710267978</v>
      </c>
      <c r="I435" s="105">
        <v>20.648811886662674</v>
      </c>
      <c r="J435" s="105">
        <v>21.92724730778847</v>
      </c>
      <c r="K435" s="105">
        <v>0</v>
      </c>
      <c r="L435" s="105">
        <v>0</v>
      </c>
      <c r="M435" s="105">
        <v>0</v>
      </c>
      <c r="N435" s="105">
        <v>25.450337540715584</v>
      </c>
      <c r="O435" s="105">
        <v>21.866691435337874</v>
      </c>
      <c r="P435" s="105">
        <v>24.357211253467927</v>
      </c>
      <c r="Q435" s="105">
        <v>29.125980740153469</v>
      </c>
      <c r="R435" s="105">
        <v>23.120182431439119</v>
      </c>
      <c r="S435" s="105">
        <v>21.224572645719785</v>
      </c>
      <c r="T435" s="105">
        <v>19.848073376237586</v>
      </c>
      <c r="U435" s="105">
        <v>24.065931689301326</v>
      </c>
      <c r="V435" s="105">
        <v>23.070364340452272</v>
      </c>
      <c r="W435" s="105">
        <v>18.533194396427852</v>
      </c>
      <c r="DA435" s="132" t="s">
        <v>4458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8.6606981471968076</v>
      </c>
      <c r="F436" s="99">
        <v>9.2043737758345934</v>
      </c>
      <c r="G436" s="99">
        <v>9.038924585065784</v>
      </c>
      <c r="H436" s="99">
        <v>7.5214775687383577</v>
      </c>
      <c r="I436" s="99">
        <v>8.3660083993578329</v>
      </c>
      <c r="J436" s="99">
        <v>9.5486564339578894</v>
      </c>
      <c r="K436" s="99">
        <v>0</v>
      </c>
      <c r="L436" s="99">
        <v>0</v>
      </c>
      <c r="M436" s="99">
        <v>0</v>
      </c>
      <c r="N436" s="99">
        <v>10.669380043322645</v>
      </c>
      <c r="O436" s="99">
        <v>7.9368474509105669</v>
      </c>
      <c r="P436" s="99">
        <v>8.83962769331937</v>
      </c>
      <c r="Q436" s="99">
        <v>8.4128474955009089</v>
      </c>
      <c r="R436" s="99">
        <v>6.0232795101219185</v>
      </c>
      <c r="S436" s="99">
        <v>6.4185455921406653</v>
      </c>
      <c r="T436" s="99">
        <v>6.7929875677248779</v>
      </c>
      <c r="U436" s="99">
        <v>8.4368180309073395</v>
      </c>
      <c r="V436" s="99">
        <v>8.2648448016049176</v>
      </c>
      <c r="W436" s="99">
        <v>6.9111428822938272</v>
      </c>
      <c r="DA436" s="63" t="s">
        <v>4459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10.308402949185885</v>
      </c>
      <c r="F437" s="99">
        <v>11.006717567729526</v>
      </c>
      <c r="G437" s="99">
        <v>10.812658043333757</v>
      </c>
      <c r="H437" s="99">
        <v>11.911279533941421</v>
      </c>
      <c r="I437" s="99">
        <v>12.28280348730484</v>
      </c>
      <c r="J437" s="99">
        <v>12.378590873830579</v>
      </c>
      <c r="K437" s="99">
        <v>0</v>
      </c>
      <c r="L437" s="99">
        <v>0</v>
      </c>
      <c r="M437" s="99">
        <v>0</v>
      </c>
      <c r="N437" s="99">
        <v>14.780957497392937</v>
      </c>
      <c r="O437" s="99">
        <v>13.929843984427306</v>
      </c>
      <c r="P437" s="99">
        <v>15.517583560148557</v>
      </c>
      <c r="Q437" s="99">
        <v>20.713133244652568</v>
      </c>
      <c r="R437" s="99">
        <v>17.096902921317199</v>
      </c>
      <c r="S437" s="99">
        <v>14.806027053579124</v>
      </c>
      <c r="T437" s="99">
        <v>13.055085808512709</v>
      </c>
      <c r="U437" s="99">
        <v>15.62911365839399</v>
      </c>
      <c r="V437" s="99">
        <v>14.805519538847356</v>
      </c>
      <c r="W437" s="99">
        <v>11.622051514134025</v>
      </c>
      <c r="DA437" s="63" t="s">
        <v>4460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3.5515323808023274</v>
      </c>
      <c r="F438" s="123">
        <v>4.0135856169568536</v>
      </c>
      <c r="G438" s="123">
        <v>3.4389401684090486</v>
      </c>
      <c r="H438" s="123">
        <v>3.8409611175727534</v>
      </c>
      <c r="I438" s="123">
        <v>3.5172199100043451</v>
      </c>
      <c r="J438" s="123">
        <v>4.0105742775594955</v>
      </c>
      <c r="K438" s="123">
        <v>0</v>
      </c>
      <c r="L438" s="123">
        <v>0</v>
      </c>
      <c r="M438" s="123">
        <v>0</v>
      </c>
      <c r="N438" s="123">
        <v>5.3731065953994879</v>
      </c>
      <c r="O438" s="123">
        <v>4.5381388353908712</v>
      </c>
      <c r="P438" s="123">
        <v>5.3518613462410682</v>
      </c>
      <c r="Q438" s="123">
        <v>6.2883098243664755</v>
      </c>
      <c r="R438" s="123">
        <v>5.1141299177496311</v>
      </c>
      <c r="S438" s="123">
        <v>4.7382581858282373</v>
      </c>
      <c r="T438" s="123">
        <v>4.4833117962341413</v>
      </c>
      <c r="U438" s="123">
        <v>5.3542219088775971</v>
      </c>
      <c r="V438" s="123">
        <v>5.0933333495777697</v>
      </c>
      <c r="W438" s="123">
        <v>4.0613143207845539</v>
      </c>
      <c r="DA438" s="130" t="s">
        <v>4461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4.9901467384320704</v>
      </c>
      <c r="G439" s="99">
        <v>4.4158706658739444</v>
      </c>
      <c r="H439" s="99">
        <v>4.8524608794701924</v>
      </c>
      <c r="I439" s="99">
        <v>4.4485531468172912</v>
      </c>
      <c r="J439" s="99">
        <v>5.020121488405743</v>
      </c>
      <c r="K439" s="99">
        <v>0</v>
      </c>
      <c r="L439" s="99">
        <v>0</v>
      </c>
      <c r="M439" s="99">
        <v>0</v>
      </c>
      <c r="N439" s="99">
        <v>0</v>
      </c>
      <c r="O439" s="99">
        <v>5.003703860946171</v>
      </c>
      <c r="P439" s="99">
        <v>0</v>
      </c>
      <c r="Q439" s="99">
        <v>8.6787006715286754</v>
      </c>
      <c r="R439" s="99">
        <v>7.3664343363696059</v>
      </c>
      <c r="S439" s="99">
        <v>6.6385555202172455</v>
      </c>
      <c r="T439" s="99">
        <v>5.9845599509781504</v>
      </c>
      <c r="U439" s="99">
        <v>7.2427102313743825</v>
      </c>
      <c r="V439" s="99">
        <v>6.8576217859217916</v>
      </c>
      <c r="W439" s="99">
        <v>6.1024438536561041</v>
      </c>
      <c r="DA439" s="63" t="s">
        <v>4462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3.5515323808023274</v>
      </c>
      <c r="F440" s="110">
        <v>4.0073852288839955</v>
      </c>
      <c r="G440" s="110">
        <v>3.4326814407025172</v>
      </c>
      <c r="H440" s="110">
        <v>3.835686021030916</v>
      </c>
      <c r="I440" s="110">
        <v>3.5136447344311659</v>
      </c>
      <c r="J440" s="110">
        <v>4.0078531260477801</v>
      </c>
      <c r="K440" s="110">
        <v>0</v>
      </c>
      <c r="L440" s="110">
        <v>0</v>
      </c>
      <c r="M440" s="110">
        <v>0</v>
      </c>
      <c r="N440" s="110">
        <v>5.3731065953994879</v>
      </c>
      <c r="O440" s="110">
        <v>4.5368048381829755</v>
      </c>
      <c r="P440" s="110">
        <v>5.3518613462410682</v>
      </c>
      <c r="Q440" s="110">
        <v>6.278094478865782</v>
      </c>
      <c r="R440" s="110">
        <v>5.1065718492307717</v>
      </c>
      <c r="S440" s="110">
        <v>4.7342575598611019</v>
      </c>
      <c r="T440" s="110">
        <v>4.4816992847897321</v>
      </c>
      <c r="U440" s="110">
        <v>5.3518344394433406</v>
      </c>
      <c r="V440" s="110">
        <v>5.0889445723729336</v>
      </c>
      <c r="W440" s="110">
        <v>4.0538649429273583</v>
      </c>
      <c r="DA440" s="60" t="s">
        <v>4463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104.02099756833499</v>
      </c>
      <c r="F442" s="118">
        <f t="shared" si="232"/>
        <v>103.36050408470038</v>
      </c>
      <c r="G442" s="118">
        <f t="shared" si="232"/>
        <v>117.18488165946246</v>
      </c>
      <c r="H442" s="118">
        <f t="shared" si="232"/>
        <v>107.83543973050612</v>
      </c>
      <c r="I442" s="118">
        <f t="shared" si="232"/>
        <v>110.17063128927953</v>
      </c>
      <c r="J442" s="118">
        <f t="shared" si="232"/>
        <v>118.97252626608133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108.89559659776747</v>
      </c>
      <c r="O442" s="118">
        <f t="shared" si="232"/>
        <v>116.21134452254626</v>
      </c>
      <c r="P442" s="118">
        <f t="shared" si="232"/>
        <v>102.40536866001949</v>
      </c>
      <c r="Q442" s="118">
        <f t="shared" si="232"/>
        <v>109.77711877602769</v>
      </c>
      <c r="R442" s="118">
        <f t="shared" ref="R442:V442" si="233">R443+R446+R448+R457</f>
        <v>99.419977252732934</v>
      </c>
      <c r="S442" s="118">
        <f t="shared" si="233"/>
        <v>106.05583884024556</v>
      </c>
      <c r="T442" s="118">
        <f t="shared" si="233"/>
        <v>93.20251549430931</v>
      </c>
      <c r="U442" s="118">
        <f t="shared" si="233"/>
        <v>99.003673018465591</v>
      </c>
      <c r="V442" s="118">
        <f t="shared" si="233"/>
        <v>99.184729084755645</v>
      </c>
      <c r="W442" s="118">
        <f t="shared" ref="W442" si="234">W443+W446+W448+W457</f>
        <v>91.571181514837846</v>
      </c>
      <c r="DA442" s="129" t="s">
        <v>4614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84.900419933550737</v>
      </c>
      <c r="F443" s="123">
        <f t="shared" si="235"/>
        <v>82.832759748586071</v>
      </c>
      <c r="G443" s="123">
        <f t="shared" si="235"/>
        <v>97.234294879842793</v>
      </c>
      <c r="H443" s="123">
        <f t="shared" si="235"/>
        <v>87.607408192498497</v>
      </c>
      <c r="I443" s="123">
        <f t="shared" si="235"/>
        <v>89.176385427540083</v>
      </c>
      <c r="J443" s="123">
        <f t="shared" si="235"/>
        <v>96.661819784485473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82.1523985005241</v>
      </c>
      <c r="O443" s="123">
        <f t="shared" si="235"/>
        <v>92.846633801761371</v>
      </c>
      <c r="P443" s="123">
        <f t="shared" si="235"/>
        <v>76.018233410992863</v>
      </c>
      <c r="Q443" s="123">
        <f t="shared" si="235"/>
        <v>77.574519063300727</v>
      </c>
      <c r="R443" s="123">
        <f t="shared" ref="R443:V443" si="236">SUM(R444:R445)</f>
        <v>73.510072360214579</v>
      </c>
      <c r="S443" s="123">
        <f t="shared" si="236"/>
        <v>82.291151382422882</v>
      </c>
      <c r="T443" s="123">
        <f t="shared" si="236"/>
        <v>71.016408005425745</v>
      </c>
      <c r="U443" s="123">
        <f t="shared" si="236"/>
        <v>72.050075987605894</v>
      </c>
      <c r="V443" s="123">
        <f t="shared" si="236"/>
        <v>73.282663092431832</v>
      </c>
      <c r="W443" s="123">
        <f t="shared" ref="W443" si="237">SUM(W444:W445)</f>
        <v>70.771879705464997</v>
      </c>
      <c r="DA443" s="130" t="s">
        <v>4615</v>
      </c>
    </row>
    <row r="444" spans="1:105" ht="12" customHeight="1" x14ac:dyDescent="0.25">
      <c r="A444" s="97" t="s">
        <v>74</v>
      </c>
      <c r="B444" s="99"/>
      <c r="C444" s="99">
        <v>0</v>
      </c>
      <c r="D444" s="99">
        <v>0</v>
      </c>
      <c r="E444" s="99">
        <v>82.722252044352928</v>
      </c>
      <c r="F444" s="99">
        <v>80.773139422643624</v>
      </c>
      <c r="G444" s="99">
        <v>95.096228018165803</v>
      </c>
      <c r="H444" s="99">
        <v>85.669852999608466</v>
      </c>
      <c r="I444" s="99">
        <v>87.271605196094185</v>
      </c>
      <c r="J444" s="99">
        <v>94.622531877588131</v>
      </c>
      <c r="K444" s="99">
        <v>0</v>
      </c>
      <c r="L444" s="99">
        <v>0</v>
      </c>
      <c r="M444" s="99">
        <v>0</v>
      </c>
      <c r="N444" s="99">
        <v>80.480016107759226</v>
      </c>
      <c r="O444" s="99">
        <v>90.974144679961555</v>
      </c>
      <c r="P444" s="99">
        <v>74.497573301579877</v>
      </c>
      <c r="Q444" s="99">
        <v>76.034679663640659</v>
      </c>
      <c r="R444" s="99">
        <v>72.059173916246436</v>
      </c>
      <c r="S444" s="99">
        <v>80.674720169160778</v>
      </c>
      <c r="T444" s="99">
        <v>69.626866088443222</v>
      </c>
      <c r="U444" s="99">
        <v>70.644421055885104</v>
      </c>
      <c r="V444" s="99">
        <v>71.855868833690664</v>
      </c>
      <c r="W444" s="99">
        <v>69.395304728893706</v>
      </c>
      <c r="DA444" s="63" t="s">
        <v>4616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2.178167889197808</v>
      </c>
      <c r="F445" s="99">
        <v>2.0596203259424475</v>
      </c>
      <c r="G445" s="99">
        <v>2.1380668616769869</v>
      </c>
      <c r="H445" s="99">
        <v>1.9375551928900239</v>
      </c>
      <c r="I445" s="99">
        <v>1.9047802314459044</v>
      </c>
      <c r="J445" s="99">
        <v>2.0392879068973406</v>
      </c>
      <c r="K445" s="99">
        <v>0</v>
      </c>
      <c r="L445" s="99">
        <v>0</v>
      </c>
      <c r="M445" s="99">
        <v>0</v>
      </c>
      <c r="N445" s="99">
        <v>1.672382392764878</v>
      </c>
      <c r="O445" s="99">
        <v>1.8724891217998161</v>
      </c>
      <c r="P445" s="99">
        <v>1.520660109412981</v>
      </c>
      <c r="Q445" s="99">
        <v>1.539839399660067</v>
      </c>
      <c r="R445" s="99">
        <v>1.4508984439681483</v>
      </c>
      <c r="S445" s="99">
        <v>1.6164312132621048</v>
      </c>
      <c r="T445" s="99">
        <v>1.3895419169825203</v>
      </c>
      <c r="U445" s="99">
        <v>1.4056549317207887</v>
      </c>
      <c r="V445" s="99">
        <v>1.4267942587411622</v>
      </c>
      <c r="W445" s="99">
        <v>1.3765749765712889</v>
      </c>
      <c r="DA445" s="63" t="s">
        <v>4617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5.0173716804671649E-2</v>
      </c>
      <c r="F446" s="123">
        <f t="shared" si="238"/>
        <v>4.4531737517872753E-2</v>
      </c>
      <c r="G446" s="123">
        <f t="shared" si="238"/>
        <v>4.2843020781378915E-2</v>
      </c>
      <c r="H446" s="123">
        <f t="shared" si="238"/>
        <v>5.4470871464795921E-2</v>
      </c>
      <c r="I446" s="123">
        <f t="shared" si="238"/>
        <v>5.9965883830633122E-2</v>
      </c>
      <c r="J446" s="123">
        <f t="shared" si="238"/>
        <v>4.2067885852925251E-2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3.2068357688805692E-2</v>
      </c>
      <c r="O446" s="123">
        <f t="shared" si="238"/>
        <v>6.0280829084293094E-2</v>
      </c>
      <c r="P446" s="123">
        <f t="shared" si="238"/>
        <v>1.2230887828448044E-2</v>
      </c>
      <c r="Q446" s="123">
        <f t="shared" si="238"/>
        <v>3.6991097701829331E-2</v>
      </c>
      <c r="R446" s="123">
        <f t="shared" si="238"/>
        <v>3.5160252041809621E-2</v>
      </c>
      <c r="S446" s="123">
        <f t="shared" si="238"/>
        <v>8.1494267585805691E-2</v>
      </c>
      <c r="T446" s="123">
        <f t="shared" si="238"/>
        <v>5.1401751060077994E-2</v>
      </c>
      <c r="U446" s="123">
        <f t="shared" si="238"/>
        <v>9.4980877344654602E-2</v>
      </c>
      <c r="V446" s="123">
        <f t="shared" si="238"/>
        <v>0.11783772885296986</v>
      </c>
      <c r="W446" s="123">
        <f t="shared" si="238"/>
        <v>7.0622284501298413E-2</v>
      </c>
      <c r="DA446" s="130" t="s">
        <v>4618</v>
      </c>
    </row>
    <row r="447" spans="1:105" ht="12" customHeight="1" x14ac:dyDescent="0.25">
      <c r="A447" s="97" t="s">
        <v>53</v>
      </c>
      <c r="B447" s="99"/>
      <c r="C447" s="99">
        <f>RES_hhdet_in_tess!C29</f>
        <v>0</v>
      </c>
      <c r="D447" s="99">
        <f>RES_hhdet_in_tess!D29</f>
        <v>0</v>
      </c>
      <c r="E447" s="99">
        <f>RES_hhdet_in_tess!E29</f>
        <v>5.0173716804671649E-2</v>
      </c>
      <c r="F447" s="99">
        <f>RES_hhdet_in_tess!F29</f>
        <v>4.4531737517872753E-2</v>
      </c>
      <c r="G447" s="99">
        <f>RES_hhdet_in_tess!G29</f>
        <v>4.2843020781378915E-2</v>
      </c>
      <c r="H447" s="99">
        <f>RES_hhdet_in_tess!H29</f>
        <v>5.4470871464795921E-2</v>
      </c>
      <c r="I447" s="99">
        <f>RES_hhdet_in_tess!I29</f>
        <v>5.9965883830633122E-2</v>
      </c>
      <c r="J447" s="99">
        <f>RES_hhdet_in_tess!J29</f>
        <v>4.2067885852925251E-2</v>
      </c>
      <c r="K447" s="99">
        <f>RES_hhdet_in_tess!K29</f>
        <v>0</v>
      </c>
      <c r="L447" s="99">
        <f>RES_hhdet_in_tess!L29</f>
        <v>0</v>
      </c>
      <c r="M447" s="99">
        <f>RES_hhdet_in_tess!M29</f>
        <v>0</v>
      </c>
      <c r="N447" s="99">
        <f>RES_hhdet_in_tess!N29</f>
        <v>3.2068357688805692E-2</v>
      </c>
      <c r="O447" s="99">
        <f>RES_hhdet_in_tess!O29</f>
        <v>6.0280829084293094E-2</v>
      </c>
      <c r="P447" s="99">
        <f>RES_hhdet_in_tess!P29</f>
        <v>1.2230887828448044E-2</v>
      </c>
      <c r="Q447" s="99">
        <f>RES_hhdet_in_tess!Q29</f>
        <v>3.6991097701829331E-2</v>
      </c>
      <c r="R447" s="99">
        <f>RES_hhdet_in_tess!R29</f>
        <v>3.5160252041809621E-2</v>
      </c>
      <c r="S447" s="99">
        <f>RES_hhdet_in_tess!S29</f>
        <v>8.1494267585805691E-2</v>
      </c>
      <c r="T447" s="99">
        <f>RES_hhdet_in_tess!T29</f>
        <v>5.1401751060077994E-2</v>
      </c>
      <c r="U447" s="99">
        <f>RES_hhdet_in_tess!U29</f>
        <v>9.4980877344654602E-2</v>
      </c>
      <c r="V447" s="99">
        <f>RES_hhdet_in_tess!V29</f>
        <v>0.11783772885296986</v>
      </c>
      <c r="W447" s="99">
        <f>RES_hhdet_in_tess!W29</f>
        <v>7.0622284501298413E-2</v>
      </c>
      <c r="DA447" s="63" t="s">
        <v>4619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16.337773332169299</v>
      </c>
      <c r="F448" s="123">
        <v>17.394006617166152</v>
      </c>
      <c r="G448" s="123">
        <v>17.255743645503525</v>
      </c>
      <c r="H448" s="123">
        <v>17.204492026057387</v>
      </c>
      <c r="I448" s="123">
        <v>18.208755364405725</v>
      </c>
      <c r="J448" s="123">
        <v>19.152917343826058</v>
      </c>
      <c r="K448" s="123">
        <v>0</v>
      </c>
      <c r="L448" s="123">
        <v>0</v>
      </c>
      <c r="M448" s="123">
        <v>0</v>
      </c>
      <c r="N448" s="123">
        <v>22.478970538690241</v>
      </c>
      <c r="O448" s="123">
        <v>19.710159464385917</v>
      </c>
      <c r="P448" s="123">
        <v>22.098827593537496</v>
      </c>
      <c r="Q448" s="123">
        <v>27.096372752864003</v>
      </c>
      <c r="R448" s="123">
        <v>21.693735647695139</v>
      </c>
      <c r="S448" s="123">
        <v>19.741315158787735</v>
      </c>
      <c r="T448" s="123">
        <v>18.335860926256359</v>
      </c>
      <c r="U448" s="123">
        <v>22.245073291259899</v>
      </c>
      <c r="V448" s="123">
        <v>21.336532869522681</v>
      </c>
      <c r="W448" s="123">
        <v>17.148063927989405</v>
      </c>
      <c r="DA448" s="130" t="s">
        <v>4620</v>
      </c>
    </row>
    <row r="449" spans="1:105" ht="12" customHeight="1" x14ac:dyDescent="0.25">
      <c r="A449" s="97" t="s">
        <v>141</v>
      </c>
      <c r="B449" s="99"/>
      <c r="C449" s="99">
        <v>0</v>
      </c>
      <c r="D449" s="99">
        <v>0</v>
      </c>
      <c r="E449" s="99">
        <v>14.640633046124561</v>
      </c>
      <c r="F449" s="99">
        <v>15.566588546930999</v>
      </c>
      <c r="G449" s="99">
        <v>18.981495312741551</v>
      </c>
      <c r="H449" s="99">
        <v>17.105979154477264</v>
      </c>
      <c r="I449" s="99">
        <v>19.194901637316665</v>
      </c>
      <c r="J449" s="99">
        <v>22.171267916183407</v>
      </c>
      <c r="K449" s="99">
        <v>0</v>
      </c>
      <c r="L449" s="99">
        <v>0</v>
      </c>
      <c r="M449" s="99">
        <v>0</v>
      </c>
      <c r="N449" s="99">
        <v>22.496847427884695</v>
      </c>
      <c r="O449" s="99">
        <v>18.702784499843929</v>
      </c>
      <c r="P449" s="99">
        <v>22.860911328621484</v>
      </c>
      <c r="Q449" s="99">
        <v>28.876681250088737</v>
      </c>
      <c r="R449" s="99">
        <v>20.083057519746081</v>
      </c>
      <c r="S449" s="99">
        <v>19.674579072481073</v>
      </c>
      <c r="T449" s="99">
        <v>18.046931484227272</v>
      </c>
      <c r="U449" s="99">
        <v>21.614596875142624</v>
      </c>
      <c r="V449" s="99">
        <v>20.418432092290722</v>
      </c>
      <c r="W449" s="99">
        <v>18.40972419029265</v>
      </c>
      <c r="DA449" s="63" t="s">
        <v>4621</v>
      </c>
    </row>
    <row r="450" spans="1:105" ht="12" customHeight="1" x14ac:dyDescent="0.25">
      <c r="A450" s="97" t="s">
        <v>140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18.987696110159355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4622</v>
      </c>
    </row>
    <row r="451" spans="1:105" ht="12" customHeight="1" x14ac:dyDescent="0.25">
      <c r="A451" s="100" t="s">
        <v>50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7.0484317251489852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4623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11.939264385010372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4624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16.378468904073188</v>
      </c>
      <c r="F453" s="102">
        <v>17.464663812376511</v>
      </c>
      <c r="G453" s="102">
        <v>17.160455284684048</v>
      </c>
      <c r="H453" s="102">
        <v>17.202617590462111</v>
      </c>
      <c r="I453" s="102">
        <v>18.187818534866146</v>
      </c>
      <c r="J453" s="102">
        <v>19.134412905124563</v>
      </c>
      <c r="K453" s="102">
        <v>0</v>
      </c>
      <c r="L453" s="102">
        <v>0</v>
      </c>
      <c r="M453" s="102">
        <v>0</v>
      </c>
      <c r="N453" s="102">
        <v>22.47959709677755</v>
      </c>
      <c r="O453" s="102">
        <v>19.731966365181542</v>
      </c>
      <c r="P453" s="102">
        <v>22.101922800473481</v>
      </c>
      <c r="Q453" s="102">
        <v>27.10452953714357</v>
      </c>
      <c r="R453" s="102">
        <v>21.71360404753003</v>
      </c>
      <c r="S453" s="102">
        <v>19.736103064151834</v>
      </c>
      <c r="T453" s="102">
        <v>18.339232589713522</v>
      </c>
      <c r="U453" s="102">
        <v>22.252893254516238</v>
      </c>
      <c r="V453" s="102">
        <v>21.348694291008016</v>
      </c>
      <c r="W453" s="102">
        <v>17.13339865442618</v>
      </c>
      <c r="DA453" s="131" t="s">
        <v>4625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16.382096283624094</v>
      </c>
      <c r="F454" s="105">
        <v>17.472503068646358</v>
      </c>
      <c r="G454" s="105">
        <v>17.173540082379244</v>
      </c>
      <c r="H454" s="105">
        <v>17.21424635213862</v>
      </c>
      <c r="I454" s="105">
        <v>18.192989892658474</v>
      </c>
      <c r="J454" s="105">
        <v>19.139205456454967</v>
      </c>
      <c r="K454" s="105">
        <v>0</v>
      </c>
      <c r="L454" s="105">
        <v>0</v>
      </c>
      <c r="M454" s="105">
        <v>0</v>
      </c>
      <c r="N454" s="105">
        <v>22.477727016288345</v>
      </c>
      <c r="O454" s="105">
        <v>19.726453305802746</v>
      </c>
      <c r="P454" s="105">
        <v>22.076482104717616</v>
      </c>
      <c r="Q454" s="105">
        <v>27.051508685380568</v>
      </c>
      <c r="R454" s="105">
        <v>21.684283605197724</v>
      </c>
      <c r="S454" s="105">
        <v>19.746509913243177</v>
      </c>
      <c r="T454" s="105">
        <v>18.337181616503862</v>
      </c>
      <c r="U454" s="105">
        <v>22.251718533352214</v>
      </c>
      <c r="V454" s="105">
        <v>21.347358773013344</v>
      </c>
      <c r="W454" s="105">
        <v>17.128096112882819</v>
      </c>
      <c r="DA454" s="132" t="s">
        <v>4626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6.0736933344382109</v>
      </c>
      <c r="F455" s="99">
        <v>6.465785500916831</v>
      </c>
      <c r="G455" s="99">
        <v>6.3608820390454861</v>
      </c>
      <c r="H455" s="99">
        <v>5.3029668181971941</v>
      </c>
      <c r="I455" s="99">
        <v>5.9101864053536328</v>
      </c>
      <c r="J455" s="99">
        <v>6.7606145826243855</v>
      </c>
      <c r="K455" s="99">
        <v>0</v>
      </c>
      <c r="L455" s="99">
        <v>0</v>
      </c>
      <c r="M455" s="99">
        <v>0</v>
      </c>
      <c r="N455" s="99">
        <v>7.6967695188954073</v>
      </c>
      <c r="O455" s="99">
        <v>5.7966093213754402</v>
      </c>
      <c r="P455" s="99">
        <v>6.5588985445690611</v>
      </c>
      <c r="Q455" s="99">
        <v>6.3383754407279973</v>
      </c>
      <c r="R455" s="99">
        <v>4.5873806838805278</v>
      </c>
      <c r="S455" s="99">
        <v>4.9404828596640558</v>
      </c>
      <c r="T455" s="99">
        <v>5.2820958079911566</v>
      </c>
      <c r="U455" s="99">
        <v>6.6226048749582249</v>
      </c>
      <c r="V455" s="99">
        <v>6.5418392341659857</v>
      </c>
      <c r="W455" s="99">
        <v>5.5060445987487929</v>
      </c>
      <c r="DA455" s="63" t="s">
        <v>4627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10.308402949185885</v>
      </c>
      <c r="F456" s="99">
        <v>11.006717567729526</v>
      </c>
      <c r="G456" s="99">
        <v>10.812658043333757</v>
      </c>
      <c r="H456" s="99">
        <v>11.911279533941421</v>
      </c>
      <c r="I456" s="99">
        <v>12.28280348730484</v>
      </c>
      <c r="J456" s="99">
        <v>12.378590873830579</v>
      </c>
      <c r="K456" s="99">
        <v>0</v>
      </c>
      <c r="L456" s="99">
        <v>0</v>
      </c>
      <c r="M456" s="99">
        <v>0</v>
      </c>
      <c r="N456" s="99">
        <v>14.780957497392937</v>
      </c>
      <c r="O456" s="99">
        <v>13.929843984427306</v>
      </c>
      <c r="P456" s="99">
        <v>15.517583560148557</v>
      </c>
      <c r="Q456" s="99">
        <v>20.713133244652568</v>
      </c>
      <c r="R456" s="99">
        <v>17.096902921317199</v>
      </c>
      <c r="S456" s="99">
        <v>14.806027053579124</v>
      </c>
      <c r="T456" s="99">
        <v>13.055085808512709</v>
      </c>
      <c r="U456" s="99">
        <v>15.62911365839399</v>
      </c>
      <c r="V456" s="99">
        <v>14.805519538847356</v>
      </c>
      <c r="W456" s="99">
        <v>11.622051514134025</v>
      </c>
      <c r="DA456" s="63" t="s">
        <v>4628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2.7326305858102793</v>
      </c>
      <c r="F457" s="123">
        <v>3.0892059814302888</v>
      </c>
      <c r="G457" s="123">
        <v>2.6520001133347626</v>
      </c>
      <c r="H457" s="123">
        <v>2.9690686404854296</v>
      </c>
      <c r="I457" s="123">
        <v>2.7255246135030937</v>
      </c>
      <c r="J457" s="123">
        <v>3.1157212519168724</v>
      </c>
      <c r="K457" s="123">
        <v>0</v>
      </c>
      <c r="L457" s="123">
        <v>0</v>
      </c>
      <c r="M457" s="123">
        <v>0</v>
      </c>
      <c r="N457" s="123">
        <v>4.2321592008643281</v>
      </c>
      <c r="O457" s="123">
        <v>3.5942704273146768</v>
      </c>
      <c r="P457" s="123">
        <v>4.2760767676606779</v>
      </c>
      <c r="Q457" s="123">
        <v>5.0692358621611371</v>
      </c>
      <c r="R457" s="123">
        <v>4.1810089927814165</v>
      </c>
      <c r="S457" s="123">
        <v>3.9418780314491229</v>
      </c>
      <c r="T457" s="123">
        <v>3.7988448115671178</v>
      </c>
      <c r="U457" s="123">
        <v>4.6135428622551462</v>
      </c>
      <c r="V457" s="123">
        <v>4.4476953939481474</v>
      </c>
      <c r="W457" s="123">
        <v>3.5806155968821338</v>
      </c>
      <c r="DA457" s="130" t="s">
        <v>4629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3.0648851203062826</v>
      </c>
      <c r="G458" s="99">
        <v>2.713380302805211</v>
      </c>
      <c r="H458" s="99">
        <v>2.9829598108941715</v>
      </c>
      <c r="I458" s="99">
        <v>2.7358497180753232</v>
      </c>
      <c r="J458" s="99">
        <v>3.0886636478786738</v>
      </c>
      <c r="K458" s="99">
        <v>0</v>
      </c>
      <c r="L458" s="99">
        <v>0</v>
      </c>
      <c r="M458" s="99">
        <v>0</v>
      </c>
      <c r="N458" s="99">
        <v>0</v>
      </c>
      <c r="O458" s="99">
        <v>3.0816464252867188</v>
      </c>
      <c r="P458" s="99">
        <v>0</v>
      </c>
      <c r="Q458" s="99">
        <v>5.3449779690783945</v>
      </c>
      <c r="R458" s="99">
        <v>4.5427652396725886</v>
      </c>
      <c r="S458" s="99">
        <v>4.1027013659048546</v>
      </c>
      <c r="T458" s="99">
        <v>3.7077881001524453</v>
      </c>
      <c r="U458" s="99">
        <v>4.4988975771768702</v>
      </c>
      <c r="V458" s="99">
        <v>4.2699307821371049</v>
      </c>
      <c r="W458" s="99">
        <v>3.8081493693061526</v>
      </c>
      <c r="DA458" s="63" t="s">
        <v>4630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2.7326305858102793</v>
      </c>
      <c r="F459" s="110">
        <v>3.0893603995961558</v>
      </c>
      <c r="G459" s="110">
        <v>2.6516068797388543</v>
      </c>
      <c r="H459" s="110">
        <v>2.9689961963111995</v>
      </c>
      <c r="I459" s="110">
        <v>2.7254849777849661</v>
      </c>
      <c r="J459" s="110">
        <v>3.1157941834641454</v>
      </c>
      <c r="K459" s="110">
        <v>0</v>
      </c>
      <c r="L459" s="110">
        <v>0</v>
      </c>
      <c r="M459" s="110">
        <v>0</v>
      </c>
      <c r="N459" s="110">
        <v>4.2321592008643281</v>
      </c>
      <c r="O459" s="110">
        <v>3.5957392639967054</v>
      </c>
      <c r="P459" s="110">
        <v>4.2760767676606779</v>
      </c>
      <c r="Q459" s="110">
        <v>5.06805747708884</v>
      </c>
      <c r="R459" s="110">
        <v>4.1797950456441981</v>
      </c>
      <c r="S459" s="110">
        <v>3.9415394560081634</v>
      </c>
      <c r="T459" s="110">
        <v>3.7989426168425364</v>
      </c>
      <c r="U459" s="110">
        <v>4.6136877994044232</v>
      </c>
      <c r="V459" s="110">
        <v>4.4481375944750408</v>
      </c>
      <c r="W459" s="110">
        <v>3.5797851816543091</v>
      </c>
      <c r="DA459" s="60" t="s">
        <v>4631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32.726775809100765</v>
      </c>
      <c r="F461" s="118">
        <f t="shared" si="239"/>
        <v>31.737905736447797</v>
      </c>
      <c r="G461" s="118">
        <f t="shared" si="239"/>
        <v>37.057482186563767</v>
      </c>
      <c r="H461" s="118">
        <f t="shared" si="239"/>
        <v>32.956340870334216</v>
      </c>
      <c r="I461" s="118">
        <f t="shared" si="239"/>
        <v>33.13603358684643</v>
      </c>
      <c r="J461" s="118">
        <f t="shared" si="239"/>
        <v>35.432383234172526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28.117244067353457</v>
      </c>
      <c r="O461" s="118">
        <f t="shared" si="239"/>
        <v>30.611149020684735</v>
      </c>
      <c r="P461" s="118">
        <f t="shared" si="239"/>
        <v>24.04153097445236</v>
      </c>
      <c r="Q461" s="118">
        <f t="shared" si="239"/>
        <v>23.761196015935834</v>
      </c>
      <c r="R461" s="118">
        <f t="shared" ref="R461:V461" si="240">R462+R465+R467+R476</f>
        <v>22.119237600414898</v>
      </c>
      <c r="S461" s="118">
        <f t="shared" si="240"/>
        <v>24.522897653523369</v>
      </c>
      <c r="T461" s="118">
        <f t="shared" si="240"/>
        <v>20.994181005877493</v>
      </c>
      <c r="U461" s="118">
        <f t="shared" si="240"/>
        <v>21.195392375895764</v>
      </c>
      <c r="V461" s="118">
        <f t="shared" si="240"/>
        <v>21.446058961250895</v>
      </c>
      <c r="W461" s="118">
        <f t="shared" ref="W461" si="241">W462+W465+W467+W476</f>
        <v>20.640083349198598</v>
      </c>
      <c r="DA461" s="129" t="s">
        <v>4782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32.598877879448999</v>
      </c>
      <c r="F462" s="123">
        <f t="shared" si="242"/>
        <v>31.511864829898361</v>
      </c>
      <c r="G462" s="123">
        <f t="shared" si="242"/>
        <v>36.721256633404657</v>
      </c>
      <c r="H462" s="123">
        <f t="shared" si="242"/>
        <v>32.739670898430404</v>
      </c>
      <c r="I462" s="123">
        <f t="shared" si="242"/>
        <v>33.001043495600548</v>
      </c>
      <c r="J462" s="123">
        <f t="shared" si="242"/>
        <v>35.386941968490127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27.998068094757961</v>
      </c>
      <c r="O462" s="123">
        <f t="shared" si="242"/>
        <v>30.49463330256388</v>
      </c>
      <c r="P462" s="123">
        <f t="shared" si="242"/>
        <v>23.969932138291949</v>
      </c>
      <c r="Q462" s="123">
        <f t="shared" si="242"/>
        <v>23.678507619258543</v>
      </c>
      <c r="R462" s="123">
        <f t="shared" ref="R462:V462" si="243">SUM(R463:R464)</f>
        <v>22.093799306525657</v>
      </c>
      <c r="S462" s="123">
        <f t="shared" si="243"/>
        <v>24.46596937577787</v>
      </c>
      <c r="T462" s="123">
        <f t="shared" si="243"/>
        <v>20.94880631272207</v>
      </c>
      <c r="U462" s="123">
        <f t="shared" si="243"/>
        <v>21.124777380137097</v>
      </c>
      <c r="V462" s="123">
        <f t="shared" si="243"/>
        <v>21.372300998498456</v>
      </c>
      <c r="W462" s="123">
        <f t="shared" ref="W462" si="244">SUM(W463:W464)</f>
        <v>20.567677642781515</v>
      </c>
      <c r="DA462" s="130" t="s">
        <v>4783</v>
      </c>
    </row>
    <row r="463" spans="1:105" ht="12" customHeight="1" x14ac:dyDescent="0.25">
      <c r="A463" s="97" t="s">
        <v>74</v>
      </c>
      <c r="B463" s="99"/>
      <c r="C463" s="99">
        <v>0</v>
      </c>
      <c r="D463" s="99">
        <v>0</v>
      </c>
      <c r="E463" s="99">
        <v>32.598877879448999</v>
      </c>
      <c r="F463" s="99">
        <v>31.511864829898361</v>
      </c>
      <c r="G463" s="99">
        <v>36.721256633404657</v>
      </c>
      <c r="H463" s="99">
        <v>32.739670898430404</v>
      </c>
      <c r="I463" s="99">
        <v>33.001043495600548</v>
      </c>
      <c r="J463" s="99">
        <v>35.386941968490127</v>
      </c>
      <c r="K463" s="99">
        <v>0</v>
      </c>
      <c r="L463" s="99">
        <v>0</v>
      </c>
      <c r="M463" s="99">
        <v>0</v>
      </c>
      <c r="N463" s="99">
        <v>27.998068094757961</v>
      </c>
      <c r="O463" s="99">
        <v>30.49463330256388</v>
      </c>
      <c r="P463" s="99">
        <v>23.969932138291949</v>
      </c>
      <c r="Q463" s="99">
        <v>23.678507619258543</v>
      </c>
      <c r="R463" s="99">
        <v>22.093799306525657</v>
      </c>
      <c r="S463" s="99">
        <v>24.46596937577787</v>
      </c>
      <c r="T463" s="99">
        <v>20.94880631272207</v>
      </c>
      <c r="U463" s="99">
        <v>21.124777380137097</v>
      </c>
      <c r="V463" s="99">
        <v>21.372300998498456</v>
      </c>
      <c r="W463" s="99">
        <v>20.567677642781515</v>
      </c>
      <c r="DA463" s="63" t="s">
        <v>4784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4785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4786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4787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0.12789792965176786</v>
      </c>
      <c r="F467" s="123">
        <v>0.21888909750778207</v>
      </c>
      <c r="G467" s="123">
        <v>0.32984002018163877</v>
      </c>
      <c r="H467" s="123">
        <v>0.21095124291091438</v>
      </c>
      <c r="I467" s="123">
        <v>0.13112571903620318</v>
      </c>
      <c r="J467" s="123">
        <v>4.2375752786409177E-2</v>
      </c>
      <c r="K467" s="123">
        <v>0</v>
      </c>
      <c r="L467" s="123">
        <v>0</v>
      </c>
      <c r="M467" s="123">
        <v>0</v>
      </c>
      <c r="N467" s="123">
        <v>0.11917597259549537</v>
      </c>
      <c r="O467" s="123">
        <v>0.11326817135213056</v>
      </c>
      <c r="P467" s="123">
        <v>7.1598836160410462E-2</v>
      </c>
      <c r="Q467" s="123">
        <v>7.4299232232420201E-2</v>
      </c>
      <c r="R467" s="123">
        <v>1.9841774745929974E-2</v>
      </c>
      <c r="S467" s="123">
        <v>5.3760180535473275E-2</v>
      </c>
      <c r="T467" s="123">
        <v>4.391605298539878E-2</v>
      </c>
      <c r="U467" s="123">
        <v>6.8537654778669951E-2</v>
      </c>
      <c r="V467" s="123">
        <v>6.9892510234103047E-2</v>
      </c>
      <c r="W467" s="123">
        <v>6.7364865886915093E-2</v>
      </c>
      <c r="DA467" s="130" t="s">
        <v>4788</v>
      </c>
    </row>
    <row r="468" spans="1:105" ht="12" customHeight="1" x14ac:dyDescent="0.25">
      <c r="A468" s="97" t="s">
        <v>141</v>
      </c>
      <c r="B468" s="99"/>
      <c r="C468" s="99">
        <v>0</v>
      </c>
      <c r="D468" s="99">
        <v>0</v>
      </c>
      <c r="E468" s="99">
        <v>5.3077640805483659</v>
      </c>
      <c r="F468" s="99">
        <v>5.6260413981054258</v>
      </c>
      <c r="G468" s="99">
        <v>6.8364453699253422</v>
      </c>
      <c r="H468" s="99">
        <v>6.13748710506849</v>
      </c>
      <c r="I468" s="99">
        <v>6.8578751055934264</v>
      </c>
      <c r="J468" s="99">
        <v>7.8818900182721077</v>
      </c>
      <c r="K468" s="99">
        <v>0</v>
      </c>
      <c r="L468" s="99">
        <v>0</v>
      </c>
      <c r="M468" s="99">
        <v>0</v>
      </c>
      <c r="N468" s="99">
        <v>7.5932119682272763</v>
      </c>
      <c r="O468" s="99">
        <v>6.0990553804993377</v>
      </c>
      <c r="P468" s="99">
        <v>7.1598836160410455</v>
      </c>
      <c r="Q468" s="99">
        <v>8.7301597873093737</v>
      </c>
      <c r="R468" s="99">
        <v>5.932690649033062</v>
      </c>
      <c r="S468" s="99">
        <v>5.686632429974507</v>
      </c>
      <c r="T468" s="99">
        <v>5.1162201727989576</v>
      </c>
      <c r="U468" s="99">
        <v>6.0313136205229565</v>
      </c>
      <c r="V468" s="99">
        <v>5.6333363248687052</v>
      </c>
      <c r="W468" s="99">
        <v>5.0523649415186327</v>
      </c>
      <c r="DA468" s="63" t="s">
        <v>4789</v>
      </c>
    </row>
    <row r="469" spans="1:105" ht="12" customHeight="1" x14ac:dyDescent="0.25">
      <c r="A469" s="97" t="s">
        <v>140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2.5385891700683931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4790</v>
      </c>
    </row>
    <row r="470" spans="1:105" ht="12" customHeight="1" x14ac:dyDescent="0.25">
      <c r="A470" s="100" t="s">
        <v>50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2.5385891700683931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4791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4792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4793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4794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4795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4796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7.1518090416544441E-3</v>
      </c>
      <c r="G476" s="123">
        <v>6.3855329774648011E-3</v>
      </c>
      <c r="H476" s="123">
        <v>5.7187289928946772E-3</v>
      </c>
      <c r="I476" s="123">
        <v>3.8643722096788373E-3</v>
      </c>
      <c r="J476" s="123">
        <v>3.065512895984539E-3</v>
      </c>
      <c r="K476" s="123">
        <v>0</v>
      </c>
      <c r="L476" s="123">
        <v>0</v>
      </c>
      <c r="M476" s="123">
        <v>0</v>
      </c>
      <c r="N476" s="123">
        <v>0</v>
      </c>
      <c r="O476" s="123">
        <v>3.2475467687215214E-3</v>
      </c>
      <c r="P476" s="123">
        <v>0</v>
      </c>
      <c r="Q476" s="123">
        <v>8.3891644448700169E-3</v>
      </c>
      <c r="R476" s="123">
        <v>5.5965191433100985E-3</v>
      </c>
      <c r="S476" s="123">
        <v>3.1680972100263647E-3</v>
      </c>
      <c r="T476" s="123">
        <v>1.458640170025962E-3</v>
      </c>
      <c r="U476" s="123">
        <v>2.0773409799987436E-3</v>
      </c>
      <c r="V476" s="123">
        <v>3.8654525183374555E-3</v>
      </c>
      <c r="W476" s="123">
        <v>5.0408405301691659E-3</v>
      </c>
      <c r="DA476" s="130" t="s">
        <v>4797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1.1335617331022292</v>
      </c>
      <c r="G477" s="99">
        <v>1.003109180459925</v>
      </c>
      <c r="H477" s="99">
        <v>1.1022850133804492</v>
      </c>
      <c r="I477" s="99">
        <v>1.010533332831016</v>
      </c>
      <c r="J477" s="99">
        <v>1.1403707973062485</v>
      </c>
      <c r="K477" s="99">
        <v>0</v>
      </c>
      <c r="L477" s="99">
        <v>0</v>
      </c>
      <c r="M477" s="99">
        <v>0</v>
      </c>
      <c r="N477" s="99">
        <v>0</v>
      </c>
      <c r="O477" s="99">
        <v>1.1366413690525325</v>
      </c>
      <c r="P477" s="99">
        <v>0</v>
      </c>
      <c r="Q477" s="99">
        <v>1.9714536445444539</v>
      </c>
      <c r="R477" s="99">
        <v>1.6733592238497197</v>
      </c>
      <c r="S477" s="99">
        <v>1.5080142719725498</v>
      </c>
      <c r="T477" s="99">
        <v>1.3594526384641967</v>
      </c>
      <c r="U477" s="99">
        <v>1.6452540561590048</v>
      </c>
      <c r="V477" s="99">
        <v>1.5577773648899944</v>
      </c>
      <c r="W477" s="99">
        <v>1.3862311457965206</v>
      </c>
      <c r="DA477" s="63" t="s">
        <v>4798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4799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893502</v>
      </c>
      <c r="C5" s="120">
        <v>896356</v>
      </c>
      <c r="D5" s="120">
        <v>908235</v>
      </c>
      <c r="E5" s="120">
        <v>911012</v>
      </c>
      <c r="F5" s="120">
        <v>871263</v>
      </c>
      <c r="G5" s="120">
        <v>835958</v>
      </c>
      <c r="H5" s="120">
        <v>800463</v>
      </c>
      <c r="I5" s="120">
        <v>754041</v>
      </c>
      <c r="J5" s="120">
        <v>727445</v>
      </c>
      <c r="K5" s="120">
        <v>697305</v>
      </c>
      <c r="L5" s="120">
        <v>675634</v>
      </c>
      <c r="M5" s="120">
        <v>646182</v>
      </c>
      <c r="N5" s="120">
        <v>620254</v>
      </c>
      <c r="O5" s="120">
        <v>615392</v>
      </c>
      <c r="P5" s="120">
        <v>612835</v>
      </c>
      <c r="Q5" s="120">
        <v>607509</v>
      </c>
      <c r="R5" s="120">
        <v>595352</v>
      </c>
      <c r="S5" s="120">
        <v>588347</v>
      </c>
      <c r="T5" s="120">
        <v>577667</v>
      </c>
      <c r="U5" s="120">
        <v>566503</v>
      </c>
      <c r="V5" s="120">
        <v>551236</v>
      </c>
      <c r="W5" s="120">
        <v>535377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215</v>
      </c>
      <c r="B7" s="52">
        <v>893502</v>
      </c>
      <c r="C7" s="52">
        <v>896356</v>
      </c>
      <c r="D7" s="52">
        <v>908235</v>
      </c>
      <c r="E7" s="52">
        <v>911012</v>
      </c>
      <c r="F7" s="52">
        <v>871263</v>
      </c>
      <c r="G7" s="52">
        <v>835958</v>
      </c>
      <c r="H7" s="52">
        <v>800463</v>
      </c>
      <c r="I7" s="52">
        <v>754041</v>
      </c>
      <c r="J7" s="52">
        <v>727445</v>
      </c>
      <c r="K7" s="52">
        <v>697305</v>
      </c>
      <c r="L7" s="52">
        <v>675634</v>
      </c>
      <c r="M7" s="52">
        <v>646182</v>
      </c>
      <c r="N7" s="52">
        <v>620254</v>
      </c>
      <c r="O7" s="52">
        <v>615392</v>
      </c>
      <c r="P7" s="52">
        <v>612835</v>
      </c>
      <c r="Q7" s="52">
        <v>607509</v>
      </c>
      <c r="R7" s="52">
        <v>595352</v>
      </c>
      <c r="S7" s="52">
        <v>588347</v>
      </c>
      <c r="T7" s="52">
        <v>577667</v>
      </c>
      <c r="U7" s="52">
        <v>566503</v>
      </c>
      <c r="V7" s="52">
        <v>551236</v>
      </c>
      <c r="W7" s="52">
        <v>535377</v>
      </c>
      <c r="DA7" s="63" t="s">
        <v>1076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5942</v>
      </c>
      <c r="C9" s="52">
        <v>7634</v>
      </c>
      <c r="D9" s="52">
        <v>8734</v>
      </c>
      <c r="E9" s="52">
        <v>10105</v>
      </c>
      <c r="F9" s="52">
        <v>10814</v>
      </c>
      <c r="G9" s="52">
        <v>11354</v>
      </c>
      <c r="H9" s="52">
        <v>11513</v>
      </c>
      <c r="I9" s="52">
        <v>11875</v>
      </c>
      <c r="J9" s="52">
        <v>12070</v>
      </c>
      <c r="K9" s="52">
        <v>11766</v>
      </c>
      <c r="L9" s="52">
        <v>12119</v>
      </c>
      <c r="M9" s="52">
        <v>12654</v>
      </c>
      <c r="N9" s="52">
        <v>13237</v>
      </c>
      <c r="O9" s="52">
        <v>14477</v>
      </c>
      <c r="P9" s="52">
        <v>15609</v>
      </c>
      <c r="Q9" s="52">
        <v>16074</v>
      </c>
      <c r="R9" s="52">
        <v>16224</v>
      </c>
      <c r="S9" s="52">
        <v>16966</v>
      </c>
      <c r="T9" s="52">
        <v>17279</v>
      </c>
      <c r="U9" s="52">
        <v>18423</v>
      </c>
      <c r="V9" s="52">
        <v>21240</v>
      </c>
      <c r="W9" s="52">
        <v>22908</v>
      </c>
      <c r="DA9" s="63" t="s">
        <v>1077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138</v>
      </c>
      <c r="B11" s="52">
        <v>516710</v>
      </c>
      <c r="C11" s="52">
        <v>510220</v>
      </c>
      <c r="D11" s="52">
        <v>513684</v>
      </c>
      <c r="E11" s="52">
        <v>508822</v>
      </c>
      <c r="F11" s="52">
        <v>498016</v>
      </c>
      <c r="G11" s="52">
        <v>475874</v>
      </c>
      <c r="H11" s="52">
        <v>455409</v>
      </c>
      <c r="I11" s="52">
        <v>428972</v>
      </c>
      <c r="J11" s="52">
        <v>413615</v>
      </c>
      <c r="K11" s="52">
        <v>397556</v>
      </c>
      <c r="L11" s="52">
        <v>385905</v>
      </c>
      <c r="M11" s="52">
        <v>373204</v>
      </c>
      <c r="N11" s="52">
        <v>354292</v>
      </c>
      <c r="O11" s="52">
        <v>352195</v>
      </c>
      <c r="P11" s="52">
        <v>344349</v>
      </c>
      <c r="Q11" s="52">
        <v>339687</v>
      </c>
      <c r="R11" s="52">
        <v>333349</v>
      </c>
      <c r="S11" s="52">
        <v>331966</v>
      </c>
      <c r="T11" s="52">
        <v>329203</v>
      </c>
      <c r="U11" s="52">
        <v>330557</v>
      </c>
      <c r="V11" s="52">
        <v>334586</v>
      </c>
      <c r="W11" s="52">
        <v>335570</v>
      </c>
      <c r="DA11" s="63" t="s">
        <v>1078</v>
      </c>
    </row>
    <row r="12" spans="1:105" ht="12" customHeight="1" x14ac:dyDescent="0.25">
      <c r="A12" s="97" t="s">
        <v>137</v>
      </c>
      <c r="B12" s="52">
        <v>1540</v>
      </c>
      <c r="C12" s="52">
        <v>1483</v>
      </c>
      <c r="D12" s="52">
        <v>1531</v>
      </c>
      <c r="E12" s="52">
        <v>1651</v>
      </c>
      <c r="F12" s="52">
        <v>1801</v>
      </c>
      <c r="G12" s="52">
        <v>2065</v>
      </c>
      <c r="H12" s="52">
        <v>2417</v>
      </c>
      <c r="I12" s="52">
        <v>2274</v>
      </c>
      <c r="J12" s="52">
        <v>2308</v>
      </c>
      <c r="K12" s="52">
        <v>2857</v>
      </c>
      <c r="L12" s="52">
        <v>3057</v>
      </c>
      <c r="M12" s="52">
        <v>3100</v>
      </c>
      <c r="N12" s="52">
        <v>2694</v>
      </c>
      <c r="O12" s="52">
        <v>2929</v>
      </c>
      <c r="P12" s="52">
        <v>2813</v>
      </c>
      <c r="Q12" s="52">
        <v>2696</v>
      </c>
      <c r="R12" s="52">
        <v>2558</v>
      </c>
      <c r="S12" s="52">
        <v>2558</v>
      </c>
      <c r="T12" s="52">
        <v>2313</v>
      </c>
      <c r="U12" s="52">
        <v>2309</v>
      </c>
      <c r="V12" s="52">
        <v>2410</v>
      </c>
      <c r="W12" s="52">
        <v>2355</v>
      </c>
      <c r="DA12" s="63" t="s">
        <v>1079</v>
      </c>
    </row>
    <row r="13" spans="1:105" ht="12" customHeight="1" x14ac:dyDescent="0.25">
      <c r="A13" s="97" t="s">
        <v>122</v>
      </c>
      <c r="B13" s="52">
        <v>282164</v>
      </c>
      <c r="C13" s="52">
        <v>288095</v>
      </c>
      <c r="D13" s="52">
        <v>294865</v>
      </c>
      <c r="E13" s="52">
        <v>294484</v>
      </c>
      <c r="F13" s="52">
        <v>266865</v>
      </c>
      <c r="G13" s="52">
        <v>241111</v>
      </c>
      <c r="H13" s="52">
        <v>217269</v>
      </c>
      <c r="I13" s="52">
        <v>200902</v>
      </c>
      <c r="J13" s="52">
        <v>188155</v>
      </c>
      <c r="K13" s="52">
        <v>149573</v>
      </c>
      <c r="L13" s="52">
        <v>139283</v>
      </c>
      <c r="M13" s="52">
        <v>128248</v>
      </c>
      <c r="N13" s="52">
        <v>124887</v>
      </c>
      <c r="O13" s="52">
        <v>123741</v>
      </c>
      <c r="P13" s="52">
        <v>129642</v>
      </c>
      <c r="Q13" s="52">
        <v>132544</v>
      </c>
      <c r="R13" s="52">
        <v>133395</v>
      </c>
      <c r="S13" s="52">
        <v>132334</v>
      </c>
      <c r="T13" s="52">
        <v>129205</v>
      </c>
      <c r="U13" s="52">
        <v>122154</v>
      </c>
      <c r="V13" s="52">
        <v>112071</v>
      </c>
      <c r="W13" s="52">
        <v>103644</v>
      </c>
      <c r="DA13" s="63" t="s">
        <v>1080</v>
      </c>
    </row>
    <row r="14" spans="1:105" ht="12" customHeight="1" x14ac:dyDescent="0.25">
      <c r="A14" s="97" t="s">
        <v>121</v>
      </c>
      <c r="B14" s="52">
        <v>93088</v>
      </c>
      <c r="C14" s="52">
        <v>96558</v>
      </c>
      <c r="D14" s="52">
        <v>98155</v>
      </c>
      <c r="E14" s="52">
        <v>106055</v>
      </c>
      <c r="F14" s="52">
        <v>104581</v>
      </c>
      <c r="G14" s="52">
        <v>116908</v>
      </c>
      <c r="H14" s="52">
        <v>125368</v>
      </c>
      <c r="I14" s="52">
        <v>121893</v>
      </c>
      <c r="J14" s="52">
        <v>123367</v>
      </c>
      <c r="K14" s="52">
        <v>147319</v>
      </c>
      <c r="L14" s="52">
        <v>147389</v>
      </c>
      <c r="M14" s="52">
        <v>141630</v>
      </c>
      <c r="N14" s="52">
        <v>138381</v>
      </c>
      <c r="O14" s="52">
        <v>136527</v>
      </c>
      <c r="P14" s="52">
        <v>136031</v>
      </c>
      <c r="Q14" s="52">
        <v>132582</v>
      </c>
      <c r="R14" s="52">
        <v>126050</v>
      </c>
      <c r="S14" s="52">
        <v>121489</v>
      </c>
      <c r="T14" s="52">
        <v>116946</v>
      </c>
      <c r="U14" s="52">
        <v>111483</v>
      </c>
      <c r="V14" s="52">
        <v>102169</v>
      </c>
      <c r="W14" s="52">
        <v>93808</v>
      </c>
      <c r="DA14" s="63" t="s">
        <v>1081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5829</v>
      </c>
      <c r="C16" s="52">
        <v>5689</v>
      </c>
      <c r="D16" s="52">
        <v>5416</v>
      </c>
      <c r="E16" s="52">
        <v>5145</v>
      </c>
      <c r="F16" s="52">
        <v>4823</v>
      </c>
      <c r="G16" s="52">
        <v>4573</v>
      </c>
      <c r="H16" s="52">
        <v>4202</v>
      </c>
      <c r="I16" s="52">
        <v>3786</v>
      </c>
      <c r="J16" s="52">
        <v>3435</v>
      </c>
      <c r="K16" s="52">
        <v>3046</v>
      </c>
      <c r="L16" s="52">
        <v>2597</v>
      </c>
      <c r="M16" s="52">
        <v>2018</v>
      </c>
      <c r="N16" s="52">
        <v>1488</v>
      </c>
      <c r="O16" s="52">
        <v>1223</v>
      </c>
      <c r="P16" s="52">
        <v>1238</v>
      </c>
      <c r="Q16" s="52">
        <v>1380</v>
      </c>
      <c r="R16" s="52">
        <v>1457</v>
      </c>
      <c r="S16" s="52">
        <v>1451</v>
      </c>
      <c r="T16" s="52">
        <v>1361</v>
      </c>
      <c r="U16" s="52">
        <v>1316</v>
      </c>
      <c r="V16" s="52">
        <v>1278</v>
      </c>
      <c r="W16" s="52">
        <v>1311</v>
      </c>
      <c r="DA16" s="63" t="s">
        <v>1082</v>
      </c>
    </row>
    <row r="17" spans="1:105" ht="12" customHeight="1" x14ac:dyDescent="0.25">
      <c r="A17" s="109" t="s">
        <v>120</v>
      </c>
      <c r="B17" s="36">
        <v>887673</v>
      </c>
      <c r="C17" s="36">
        <v>890667</v>
      </c>
      <c r="D17" s="36">
        <v>902819</v>
      </c>
      <c r="E17" s="36">
        <v>905867</v>
      </c>
      <c r="F17" s="36">
        <v>866440</v>
      </c>
      <c r="G17" s="36">
        <v>831385</v>
      </c>
      <c r="H17" s="36">
        <v>796261</v>
      </c>
      <c r="I17" s="36">
        <v>750255</v>
      </c>
      <c r="J17" s="36">
        <v>724010</v>
      </c>
      <c r="K17" s="36">
        <v>694259</v>
      </c>
      <c r="L17" s="36">
        <v>673037</v>
      </c>
      <c r="M17" s="36">
        <v>644164</v>
      </c>
      <c r="N17" s="36">
        <v>618766</v>
      </c>
      <c r="O17" s="36">
        <v>614169</v>
      </c>
      <c r="P17" s="36">
        <v>611597</v>
      </c>
      <c r="Q17" s="36">
        <v>606129</v>
      </c>
      <c r="R17" s="36">
        <v>593895</v>
      </c>
      <c r="S17" s="36">
        <v>586896</v>
      </c>
      <c r="T17" s="36">
        <v>576306</v>
      </c>
      <c r="U17" s="36">
        <v>565187</v>
      </c>
      <c r="V17" s="36">
        <v>549958</v>
      </c>
      <c r="W17" s="36">
        <v>534066</v>
      </c>
      <c r="DA17" s="60" t="s">
        <v>1083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1156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215</v>
      </c>
      <c r="B21" s="52"/>
      <c r="C21" s="52">
        <v>69805</v>
      </c>
      <c r="D21" s="52">
        <v>69823</v>
      </c>
      <c r="E21" s="52">
        <v>69949</v>
      </c>
      <c r="F21" s="52">
        <v>70298</v>
      </c>
      <c r="G21" s="52">
        <v>70972</v>
      </c>
      <c r="H21" s="52">
        <v>72023</v>
      </c>
      <c r="I21" s="52">
        <v>73503</v>
      </c>
      <c r="J21" s="52">
        <v>75465</v>
      </c>
      <c r="K21" s="52">
        <v>77956</v>
      </c>
      <c r="L21" s="52">
        <v>81044</v>
      </c>
      <c r="M21" s="52">
        <v>84792</v>
      </c>
      <c r="N21" s="52">
        <v>89290</v>
      </c>
      <c r="O21" s="52">
        <v>80672</v>
      </c>
      <c r="P21" s="52">
        <v>31091</v>
      </c>
      <c r="Q21" s="52">
        <v>38379</v>
      </c>
      <c r="R21" s="52">
        <v>46751</v>
      </c>
      <c r="S21" s="52">
        <v>56245</v>
      </c>
      <c r="T21" s="52">
        <v>52427</v>
      </c>
      <c r="U21" s="52">
        <v>46251</v>
      </c>
      <c r="V21" s="52">
        <v>41016</v>
      </c>
      <c r="W21" s="52">
        <v>43537</v>
      </c>
      <c r="DA21" s="63" t="s">
        <v>1157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928</v>
      </c>
      <c r="D23" s="52">
        <v>934</v>
      </c>
      <c r="E23" s="52">
        <v>967</v>
      </c>
      <c r="F23" s="52">
        <v>1058</v>
      </c>
      <c r="G23" s="52">
        <v>1228</v>
      </c>
      <c r="H23" s="52">
        <v>1503</v>
      </c>
      <c r="I23" s="52">
        <v>1341</v>
      </c>
      <c r="J23" s="52">
        <v>1506</v>
      </c>
      <c r="K23" s="52">
        <v>2215</v>
      </c>
      <c r="L23" s="52">
        <v>1985</v>
      </c>
      <c r="M23" s="52">
        <v>1934</v>
      </c>
      <c r="N23" s="52">
        <v>1752</v>
      </c>
      <c r="O23" s="52">
        <v>2379</v>
      </c>
      <c r="P23" s="52">
        <v>1621</v>
      </c>
      <c r="Q23" s="52">
        <v>1781</v>
      </c>
      <c r="R23" s="52">
        <v>1978</v>
      </c>
      <c r="S23" s="52">
        <v>2336</v>
      </c>
      <c r="T23" s="52">
        <v>2588</v>
      </c>
      <c r="U23" s="52">
        <v>2675</v>
      </c>
      <c r="V23" s="52">
        <v>2715</v>
      </c>
      <c r="W23" s="52">
        <v>2894</v>
      </c>
      <c r="DA23" s="63" t="s">
        <v>1158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138</v>
      </c>
      <c r="B25" s="52"/>
      <c r="C25" s="52">
        <v>40368</v>
      </c>
      <c r="D25" s="52">
        <v>40376</v>
      </c>
      <c r="E25" s="52">
        <v>40436</v>
      </c>
      <c r="F25" s="52">
        <v>40610</v>
      </c>
      <c r="G25" s="52">
        <v>40943</v>
      </c>
      <c r="H25" s="52">
        <v>41488</v>
      </c>
      <c r="I25" s="52">
        <v>45568</v>
      </c>
      <c r="J25" s="52">
        <v>65731</v>
      </c>
      <c r="K25" s="52">
        <v>64683</v>
      </c>
      <c r="L25" s="52">
        <v>65223</v>
      </c>
      <c r="M25" s="52">
        <v>66872</v>
      </c>
      <c r="N25" s="52">
        <v>69469</v>
      </c>
      <c r="O25" s="52">
        <v>60293</v>
      </c>
      <c r="P25" s="52">
        <v>22469</v>
      </c>
      <c r="Q25" s="52">
        <v>22478</v>
      </c>
      <c r="R25" s="52">
        <v>30476</v>
      </c>
      <c r="S25" s="52">
        <v>35472</v>
      </c>
      <c r="T25" s="52">
        <v>35293</v>
      </c>
      <c r="U25" s="52">
        <v>31477</v>
      </c>
      <c r="V25" s="52">
        <v>27306</v>
      </c>
      <c r="W25" s="52">
        <v>29471</v>
      </c>
      <c r="DA25" s="63" t="s">
        <v>1159</v>
      </c>
    </row>
    <row r="26" spans="1:105" ht="12" customHeight="1" x14ac:dyDescent="0.25">
      <c r="A26" s="97" t="s">
        <v>137</v>
      </c>
      <c r="B26" s="52"/>
      <c r="C26" s="52">
        <v>120</v>
      </c>
      <c r="D26" s="52">
        <v>121</v>
      </c>
      <c r="E26" s="52">
        <v>120</v>
      </c>
      <c r="F26" s="52">
        <v>120</v>
      </c>
      <c r="G26" s="52">
        <v>123</v>
      </c>
      <c r="H26" s="52">
        <v>124</v>
      </c>
      <c r="I26" s="52">
        <v>143</v>
      </c>
      <c r="J26" s="52">
        <v>255</v>
      </c>
      <c r="K26" s="52">
        <v>287</v>
      </c>
      <c r="L26" s="52">
        <v>321</v>
      </c>
      <c r="M26" s="52">
        <v>358</v>
      </c>
      <c r="N26" s="52">
        <v>406</v>
      </c>
      <c r="O26" s="52">
        <v>414</v>
      </c>
      <c r="P26" s="52">
        <v>142</v>
      </c>
      <c r="Q26" s="52">
        <v>170</v>
      </c>
      <c r="R26" s="52">
        <v>244</v>
      </c>
      <c r="S26" s="52">
        <v>350</v>
      </c>
      <c r="T26" s="52">
        <v>335</v>
      </c>
      <c r="U26" s="52">
        <v>283</v>
      </c>
      <c r="V26" s="52">
        <v>204</v>
      </c>
      <c r="W26" s="52">
        <v>213</v>
      </c>
      <c r="DA26" s="63" t="s">
        <v>1160</v>
      </c>
    </row>
    <row r="27" spans="1:105" ht="12" customHeight="1" x14ac:dyDescent="0.25">
      <c r="A27" s="97" t="s">
        <v>122</v>
      </c>
      <c r="B27" s="52"/>
      <c r="C27" s="52">
        <v>44088</v>
      </c>
      <c r="D27" s="52">
        <v>44186</v>
      </c>
      <c r="E27" s="52">
        <v>44872</v>
      </c>
      <c r="F27" s="52">
        <v>46727</v>
      </c>
      <c r="G27" s="52">
        <v>50239</v>
      </c>
      <c r="H27" s="52">
        <v>55687</v>
      </c>
      <c r="I27" s="52">
        <v>37120</v>
      </c>
      <c r="J27" s="52">
        <v>31020</v>
      </c>
      <c r="K27" s="52">
        <v>44049</v>
      </c>
      <c r="L27" s="52">
        <v>39041</v>
      </c>
      <c r="M27" s="52">
        <v>30861</v>
      </c>
      <c r="N27" s="52">
        <v>22920</v>
      </c>
      <c r="O27" s="52">
        <v>22897</v>
      </c>
      <c r="P27" s="52">
        <v>19545</v>
      </c>
      <c r="Q27" s="52">
        <v>18615</v>
      </c>
      <c r="R27" s="52">
        <v>17905</v>
      </c>
      <c r="S27" s="52">
        <v>18277</v>
      </c>
      <c r="T27" s="52">
        <v>23114</v>
      </c>
      <c r="U27" s="52">
        <v>20646</v>
      </c>
      <c r="V27" s="52">
        <v>21040</v>
      </c>
      <c r="W27" s="52">
        <v>21305</v>
      </c>
      <c r="DA27" s="63" t="s">
        <v>1161</v>
      </c>
    </row>
    <row r="28" spans="1:105" ht="12" customHeight="1" x14ac:dyDescent="0.25">
      <c r="A28" s="97" t="s">
        <v>121</v>
      </c>
      <c r="B28" s="52"/>
      <c r="C28" s="52">
        <v>14545</v>
      </c>
      <c r="D28" s="52">
        <v>14580</v>
      </c>
      <c r="E28" s="52">
        <v>14823</v>
      </c>
      <c r="F28" s="52">
        <v>15480</v>
      </c>
      <c r="G28" s="52">
        <v>16783</v>
      </c>
      <c r="H28" s="52">
        <v>18951</v>
      </c>
      <c r="I28" s="52">
        <v>13747</v>
      </c>
      <c r="J28" s="52">
        <v>13924</v>
      </c>
      <c r="K28" s="52">
        <v>20304</v>
      </c>
      <c r="L28" s="52">
        <v>21275</v>
      </c>
      <c r="M28" s="52">
        <v>22764</v>
      </c>
      <c r="N28" s="52">
        <v>21813</v>
      </c>
      <c r="O28" s="52">
        <v>23406</v>
      </c>
      <c r="P28" s="52">
        <v>19094</v>
      </c>
      <c r="Q28" s="52">
        <v>20492</v>
      </c>
      <c r="R28" s="52">
        <v>24751</v>
      </c>
      <c r="S28" s="52">
        <v>26687</v>
      </c>
      <c r="T28" s="52">
        <v>19256</v>
      </c>
      <c r="U28" s="52">
        <v>18386</v>
      </c>
      <c r="V28" s="52">
        <v>18998</v>
      </c>
      <c r="W28" s="52">
        <v>18889</v>
      </c>
      <c r="DA28" s="63" t="s">
        <v>1162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911</v>
      </c>
      <c r="D30" s="52">
        <v>912</v>
      </c>
      <c r="E30" s="52">
        <v>922</v>
      </c>
      <c r="F30" s="52">
        <v>950</v>
      </c>
      <c r="G30" s="52">
        <v>1000</v>
      </c>
      <c r="H30" s="52">
        <v>1083</v>
      </c>
      <c r="I30" s="52">
        <v>656</v>
      </c>
      <c r="J30" s="52">
        <v>580</v>
      </c>
      <c r="K30" s="52">
        <v>680</v>
      </c>
      <c r="L30" s="52">
        <v>643</v>
      </c>
      <c r="M30" s="52">
        <v>650</v>
      </c>
      <c r="N30" s="52">
        <v>618</v>
      </c>
      <c r="O30" s="52">
        <v>519</v>
      </c>
      <c r="P30" s="52">
        <v>222</v>
      </c>
      <c r="Q30" s="52">
        <v>203</v>
      </c>
      <c r="R30" s="52">
        <v>215</v>
      </c>
      <c r="S30" s="52">
        <v>219</v>
      </c>
      <c r="T30" s="52">
        <v>187</v>
      </c>
      <c r="U30" s="52">
        <v>171</v>
      </c>
      <c r="V30" s="52">
        <v>197</v>
      </c>
      <c r="W30" s="52">
        <v>254</v>
      </c>
      <c r="DA30" s="63" t="s">
        <v>1163</v>
      </c>
    </row>
    <row r="31" spans="1:105" ht="12" customHeight="1" x14ac:dyDescent="0.25">
      <c r="A31" s="109" t="s">
        <v>120</v>
      </c>
      <c r="B31" s="36"/>
      <c r="C31" s="36">
        <v>138699</v>
      </c>
      <c r="D31" s="36">
        <v>138976</v>
      </c>
      <c r="E31" s="36">
        <v>140930</v>
      </c>
      <c r="F31" s="36">
        <v>146305</v>
      </c>
      <c r="G31" s="36">
        <v>156727</v>
      </c>
      <c r="H31" s="36">
        <v>173540</v>
      </c>
      <c r="I31" s="36">
        <v>114975</v>
      </c>
      <c r="J31" s="36">
        <v>115477</v>
      </c>
      <c r="K31" s="36">
        <v>136573</v>
      </c>
      <c r="L31" s="36">
        <v>134280</v>
      </c>
      <c r="M31" s="36">
        <v>126813</v>
      </c>
      <c r="N31" s="36">
        <v>120182</v>
      </c>
      <c r="O31" s="36">
        <v>115434</v>
      </c>
      <c r="P31" s="36">
        <v>71126</v>
      </c>
      <c r="Q31" s="36">
        <v>83925</v>
      </c>
      <c r="R31" s="36">
        <v>99876</v>
      </c>
      <c r="S31" s="36">
        <v>109431</v>
      </c>
      <c r="T31" s="36">
        <v>106997</v>
      </c>
      <c r="U31" s="36">
        <v>98964</v>
      </c>
      <c r="V31" s="36">
        <v>92386</v>
      </c>
      <c r="W31" s="36">
        <v>89973</v>
      </c>
      <c r="DA31" s="60" t="s">
        <v>1164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1243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215</v>
      </c>
      <c r="B35" s="52"/>
      <c r="C35" s="52">
        <v>72659</v>
      </c>
      <c r="D35" s="52">
        <v>81702</v>
      </c>
      <c r="E35" s="52">
        <v>72726</v>
      </c>
      <c r="F35" s="52">
        <v>30549</v>
      </c>
      <c r="G35" s="52">
        <v>35667</v>
      </c>
      <c r="H35" s="52">
        <v>36528</v>
      </c>
      <c r="I35" s="52">
        <v>27081</v>
      </c>
      <c r="J35" s="52">
        <v>48869</v>
      </c>
      <c r="K35" s="52">
        <v>47816</v>
      </c>
      <c r="L35" s="52">
        <v>59373</v>
      </c>
      <c r="M35" s="52">
        <v>55340</v>
      </c>
      <c r="N35" s="52">
        <v>63362</v>
      </c>
      <c r="O35" s="52">
        <v>75810</v>
      </c>
      <c r="P35" s="52">
        <v>28534</v>
      </c>
      <c r="Q35" s="52">
        <v>33053</v>
      </c>
      <c r="R35" s="52">
        <v>34594</v>
      </c>
      <c r="S35" s="52">
        <v>49240</v>
      </c>
      <c r="T35" s="52">
        <v>41747</v>
      </c>
      <c r="U35" s="52">
        <v>35087</v>
      </c>
      <c r="V35" s="52">
        <v>25749</v>
      </c>
      <c r="W35" s="52">
        <v>27678</v>
      </c>
      <c r="DA35" s="63" t="s">
        <v>1244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2620</v>
      </c>
      <c r="D37" s="52">
        <v>2034</v>
      </c>
      <c r="E37" s="52">
        <v>2338</v>
      </c>
      <c r="F37" s="52">
        <v>1767</v>
      </c>
      <c r="G37" s="52">
        <v>1768</v>
      </c>
      <c r="H37" s="52">
        <v>1662</v>
      </c>
      <c r="I37" s="52">
        <v>1703</v>
      </c>
      <c r="J37" s="52">
        <v>1701</v>
      </c>
      <c r="K37" s="52">
        <v>1911</v>
      </c>
      <c r="L37" s="52">
        <v>2338</v>
      </c>
      <c r="M37" s="52">
        <v>2469</v>
      </c>
      <c r="N37" s="52">
        <v>2335</v>
      </c>
      <c r="O37" s="52">
        <v>3619</v>
      </c>
      <c r="P37" s="52">
        <v>2753</v>
      </c>
      <c r="Q37" s="52">
        <v>2246</v>
      </c>
      <c r="R37" s="52">
        <v>2128</v>
      </c>
      <c r="S37" s="52">
        <v>3078</v>
      </c>
      <c r="T37" s="52">
        <v>2901</v>
      </c>
      <c r="U37" s="52">
        <v>3819</v>
      </c>
      <c r="V37" s="52">
        <v>5532</v>
      </c>
      <c r="W37" s="52">
        <v>4562</v>
      </c>
      <c r="DA37" s="63" t="s">
        <v>1245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138</v>
      </c>
      <c r="B39" s="52"/>
      <c r="C39" s="52">
        <v>33878</v>
      </c>
      <c r="D39" s="52">
        <v>43840</v>
      </c>
      <c r="E39" s="52">
        <v>35574</v>
      </c>
      <c r="F39" s="52">
        <v>29804</v>
      </c>
      <c r="G39" s="52">
        <v>18801</v>
      </c>
      <c r="H39" s="52">
        <v>21023</v>
      </c>
      <c r="I39" s="52">
        <v>19131</v>
      </c>
      <c r="J39" s="52">
        <v>50374</v>
      </c>
      <c r="K39" s="52">
        <v>48624</v>
      </c>
      <c r="L39" s="52">
        <v>53572</v>
      </c>
      <c r="M39" s="52">
        <v>54171</v>
      </c>
      <c r="N39" s="52">
        <v>50557</v>
      </c>
      <c r="O39" s="52">
        <v>58196</v>
      </c>
      <c r="P39" s="52">
        <v>14623</v>
      </c>
      <c r="Q39" s="52">
        <v>17816</v>
      </c>
      <c r="R39" s="52">
        <v>24138</v>
      </c>
      <c r="S39" s="52">
        <v>34089</v>
      </c>
      <c r="T39" s="52">
        <v>32530</v>
      </c>
      <c r="U39" s="52">
        <v>32831</v>
      </c>
      <c r="V39" s="52">
        <v>31335</v>
      </c>
      <c r="W39" s="52">
        <v>30455</v>
      </c>
      <c r="DA39" s="63" t="s">
        <v>1246</v>
      </c>
    </row>
    <row r="40" spans="1:105" ht="12" customHeight="1" x14ac:dyDescent="0.25">
      <c r="A40" s="97" t="s">
        <v>137</v>
      </c>
      <c r="B40" s="52"/>
      <c r="C40" s="52">
        <v>63</v>
      </c>
      <c r="D40" s="52">
        <v>169</v>
      </c>
      <c r="E40" s="52">
        <v>240</v>
      </c>
      <c r="F40" s="52">
        <v>270</v>
      </c>
      <c r="G40" s="52">
        <v>387</v>
      </c>
      <c r="H40" s="52">
        <v>476</v>
      </c>
      <c r="I40" s="52">
        <v>0</v>
      </c>
      <c r="J40" s="52">
        <v>289</v>
      </c>
      <c r="K40" s="52">
        <v>836</v>
      </c>
      <c r="L40" s="52">
        <v>521</v>
      </c>
      <c r="M40" s="52">
        <v>401</v>
      </c>
      <c r="N40" s="52">
        <v>0</v>
      </c>
      <c r="O40" s="52">
        <v>649</v>
      </c>
      <c r="P40" s="52">
        <v>26</v>
      </c>
      <c r="Q40" s="52">
        <v>53</v>
      </c>
      <c r="R40" s="52">
        <v>106</v>
      </c>
      <c r="S40" s="52">
        <v>350</v>
      </c>
      <c r="T40" s="52">
        <v>90</v>
      </c>
      <c r="U40" s="52">
        <v>279</v>
      </c>
      <c r="V40" s="52">
        <v>305</v>
      </c>
      <c r="W40" s="52">
        <v>158</v>
      </c>
      <c r="DA40" s="63" t="s">
        <v>1247</v>
      </c>
    </row>
    <row r="41" spans="1:105" ht="12" customHeight="1" x14ac:dyDescent="0.25">
      <c r="A41" s="97" t="s">
        <v>122</v>
      </c>
      <c r="B41" s="52"/>
      <c r="C41" s="52">
        <v>50019</v>
      </c>
      <c r="D41" s="52">
        <v>50956</v>
      </c>
      <c r="E41" s="52">
        <v>44491</v>
      </c>
      <c r="F41" s="52">
        <v>19108</v>
      </c>
      <c r="G41" s="52">
        <v>24485</v>
      </c>
      <c r="H41" s="52">
        <v>31845</v>
      </c>
      <c r="I41" s="52">
        <v>20753</v>
      </c>
      <c r="J41" s="52">
        <v>18273</v>
      </c>
      <c r="K41" s="52">
        <v>5467</v>
      </c>
      <c r="L41" s="52">
        <v>28751</v>
      </c>
      <c r="M41" s="52">
        <v>19826</v>
      </c>
      <c r="N41" s="52">
        <v>19559</v>
      </c>
      <c r="O41" s="52">
        <v>21751</v>
      </c>
      <c r="P41" s="52">
        <v>25446</v>
      </c>
      <c r="Q41" s="52">
        <v>21517</v>
      </c>
      <c r="R41" s="52">
        <v>18756</v>
      </c>
      <c r="S41" s="52">
        <v>17216</v>
      </c>
      <c r="T41" s="52">
        <v>19985</v>
      </c>
      <c r="U41" s="52">
        <v>13595</v>
      </c>
      <c r="V41" s="52">
        <v>10957</v>
      </c>
      <c r="W41" s="52">
        <v>12878</v>
      </c>
      <c r="DA41" s="63" t="s">
        <v>1248</v>
      </c>
    </row>
    <row r="42" spans="1:105" ht="12" customHeight="1" x14ac:dyDescent="0.25">
      <c r="A42" s="97" t="s">
        <v>121</v>
      </c>
      <c r="B42" s="52"/>
      <c r="C42" s="52">
        <v>18015</v>
      </c>
      <c r="D42" s="52">
        <v>16177</v>
      </c>
      <c r="E42" s="52">
        <v>22723</v>
      </c>
      <c r="F42" s="52">
        <v>14006</v>
      </c>
      <c r="G42" s="52">
        <v>29110</v>
      </c>
      <c r="H42" s="52">
        <v>27411</v>
      </c>
      <c r="I42" s="52">
        <v>10272</v>
      </c>
      <c r="J42" s="52">
        <v>15398</v>
      </c>
      <c r="K42" s="52">
        <v>44256</v>
      </c>
      <c r="L42" s="52">
        <v>21345</v>
      </c>
      <c r="M42" s="52">
        <v>17005</v>
      </c>
      <c r="N42" s="52">
        <v>18564</v>
      </c>
      <c r="O42" s="52">
        <v>21552</v>
      </c>
      <c r="P42" s="52">
        <v>18598</v>
      </c>
      <c r="Q42" s="52">
        <v>17043</v>
      </c>
      <c r="R42" s="52">
        <v>18219</v>
      </c>
      <c r="S42" s="52">
        <v>22126</v>
      </c>
      <c r="T42" s="52">
        <v>14713</v>
      </c>
      <c r="U42" s="52">
        <v>12923</v>
      </c>
      <c r="V42" s="52">
        <v>9684</v>
      </c>
      <c r="W42" s="52">
        <v>10528</v>
      </c>
      <c r="DA42" s="63" t="s">
        <v>1249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771</v>
      </c>
      <c r="D44" s="52">
        <v>639</v>
      </c>
      <c r="E44" s="52">
        <v>651</v>
      </c>
      <c r="F44" s="52">
        <v>628</v>
      </c>
      <c r="G44" s="52">
        <v>750</v>
      </c>
      <c r="H44" s="52">
        <v>712</v>
      </c>
      <c r="I44" s="52">
        <v>240</v>
      </c>
      <c r="J44" s="52">
        <v>229</v>
      </c>
      <c r="K44" s="52">
        <v>291</v>
      </c>
      <c r="L44" s="52">
        <v>194</v>
      </c>
      <c r="M44" s="52">
        <v>71</v>
      </c>
      <c r="N44" s="52">
        <v>88</v>
      </c>
      <c r="O44" s="52">
        <v>254</v>
      </c>
      <c r="P44" s="52">
        <v>237</v>
      </c>
      <c r="Q44" s="52">
        <v>345</v>
      </c>
      <c r="R44" s="52">
        <v>292</v>
      </c>
      <c r="S44" s="52">
        <v>213</v>
      </c>
      <c r="T44" s="52">
        <v>97</v>
      </c>
      <c r="U44" s="52">
        <v>126</v>
      </c>
      <c r="V44" s="52">
        <v>159</v>
      </c>
      <c r="W44" s="52">
        <v>287</v>
      </c>
      <c r="DA44" s="63" t="s">
        <v>1250</v>
      </c>
    </row>
    <row r="45" spans="1:105" ht="12" customHeight="1" x14ac:dyDescent="0.25">
      <c r="A45" s="109" t="s">
        <v>120</v>
      </c>
      <c r="B45" s="36"/>
      <c r="C45" s="36">
        <v>141693</v>
      </c>
      <c r="D45" s="36">
        <v>151128</v>
      </c>
      <c r="E45" s="36">
        <v>143978</v>
      </c>
      <c r="F45" s="36">
        <v>106878</v>
      </c>
      <c r="G45" s="36">
        <v>121672</v>
      </c>
      <c r="H45" s="36">
        <v>138416</v>
      </c>
      <c r="I45" s="36">
        <v>68969</v>
      </c>
      <c r="J45" s="36">
        <v>89232</v>
      </c>
      <c r="K45" s="36">
        <v>106822</v>
      </c>
      <c r="L45" s="36">
        <v>113058</v>
      </c>
      <c r="M45" s="36">
        <v>97940</v>
      </c>
      <c r="N45" s="36">
        <v>94784</v>
      </c>
      <c r="O45" s="36">
        <v>110837</v>
      </c>
      <c r="P45" s="36">
        <v>68554</v>
      </c>
      <c r="Q45" s="36">
        <v>78457</v>
      </c>
      <c r="R45" s="36">
        <v>87642</v>
      </c>
      <c r="S45" s="36">
        <v>102432</v>
      </c>
      <c r="T45" s="36">
        <v>96407</v>
      </c>
      <c r="U45" s="36">
        <v>87845</v>
      </c>
      <c r="V45" s="36">
        <v>77157</v>
      </c>
      <c r="W45" s="36">
        <v>74081</v>
      </c>
      <c r="DA45" s="60" t="s">
        <v>1251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215</v>
      </c>
      <c r="B49" s="52"/>
      <c r="C49" s="52">
        <v>28698</v>
      </c>
      <c r="D49" s="52">
        <v>33662</v>
      </c>
      <c r="E49" s="52">
        <v>30249</v>
      </c>
      <c r="F49" s="52">
        <v>10076</v>
      </c>
      <c r="G49" s="52">
        <v>13392</v>
      </c>
      <c r="H49" s="52">
        <v>13449</v>
      </c>
      <c r="I49" s="52">
        <v>9252</v>
      </c>
      <c r="J49" s="52">
        <v>17236</v>
      </c>
      <c r="K49" s="52">
        <v>15687</v>
      </c>
      <c r="L49" s="52">
        <v>18734</v>
      </c>
      <c r="M49" s="52">
        <v>15226</v>
      </c>
      <c r="N49" s="52">
        <v>17100</v>
      </c>
      <c r="O49" s="52">
        <v>25042</v>
      </c>
      <c r="P49" s="52">
        <v>17779</v>
      </c>
      <c r="Q49" s="52">
        <v>16642</v>
      </c>
      <c r="R49" s="52">
        <v>15127</v>
      </c>
      <c r="S49" s="52">
        <v>16259</v>
      </c>
      <c r="T49" s="52">
        <v>14702</v>
      </c>
      <c r="U49" s="52">
        <v>11278</v>
      </c>
      <c r="V49" s="52">
        <v>9388</v>
      </c>
      <c r="W49" s="52">
        <v>13713</v>
      </c>
      <c r="DA49" s="63" t="s">
        <v>1331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815</v>
      </c>
      <c r="D51" s="52">
        <v>603</v>
      </c>
      <c r="E51" s="52">
        <v>819</v>
      </c>
      <c r="F51" s="52">
        <v>367</v>
      </c>
      <c r="G51" s="52">
        <v>440</v>
      </c>
      <c r="H51" s="52">
        <v>470</v>
      </c>
      <c r="I51" s="52">
        <v>373</v>
      </c>
      <c r="J51" s="52">
        <v>584</v>
      </c>
      <c r="K51" s="52">
        <v>349</v>
      </c>
      <c r="L51" s="52">
        <v>569</v>
      </c>
      <c r="M51" s="52">
        <v>479</v>
      </c>
      <c r="N51" s="52">
        <v>335</v>
      </c>
      <c r="O51" s="52">
        <v>754</v>
      </c>
      <c r="P51" s="52">
        <v>259</v>
      </c>
      <c r="Q51" s="52">
        <v>262</v>
      </c>
      <c r="R51" s="52">
        <v>436</v>
      </c>
      <c r="S51" s="52">
        <v>892</v>
      </c>
      <c r="T51" s="52">
        <v>559</v>
      </c>
      <c r="U51" s="52">
        <v>795</v>
      </c>
      <c r="V51" s="52">
        <v>1048</v>
      </c>
      <c r="W51" s="52">
        <v>1401</v>
      </c>
      <c r="DA51" s="63" t="s">
        <v>1332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138</v>
      </c>
      <c r="B53" s="52"/>
      <c r="C53" s="52">
        <v>1824</v>
      </c>
      <c r="D53" s="52">
        <v>5980</v>
      </c>
      <c r="E53" s="52">
        <v>3229</v>
      </c>
      <c r="F53" s="52">
        <v>1541</v>
      </c>
      <c r="G53" s="52">
        <v>661</v>
      </c>
      <c r="H53" s="52">
        <v>651</v>
      </c>
      <c r="I53" s="52">
        <v>2695</v>
      </c>
      <c r="J53" s="52">
        <v>8590</v>
      </c>
      <c r="K53" s="52">
        <v>5979</v>
      </c>
      <c r="L53" s="52">
        <v>7884</v>
      </c>
      <c r="M53" s="52">
        <v>7908</v>
      </c>
      <c r="N53" s="52">
        <v>8655</v>
      </c>
      <c r="O53" s="52">
        <v>12700</v>
      </c>
      <c r="P53" s="52">
        <v>2300</v>
      </c>
      <c r="Q53" s="52">
        <v>3169</v>
      </c>
      <c r="R53" s="52">
        <v>3738</v>
      </c>
      <c r="S53" s="52">
        <v>5499</v>
      </c>
      <c r="T53" s="52">
        <v>5012</v>
      </c>
      <c r="U53" s="52">
        <v>4630</v>
      </c>
      <c r="V53" s="52">
        <v>4431</v>
      </c>
      <c r="W53" s="52">
        <v>6155</v>
      </c>
      <c r="DA53" s="63" t="s">
        <v>1333</v>
      </c>
    </row>
    <row r="54" spans="1:105" ht="12" customHeight="1" x14ac:dyDescent="0.25">
      <c r="A54" s="108" t="s">
        <v>137</v>
      </c>
      <c r="B54" s="52"/>
      <c r="C54" s="52">
        <v>3</v>
      </c>
      <c r="D54" s="52">
        <v>23</v>
      </c>
      <c r="E54" s="52">
        <v>22</v>
      </c>
      <c r="F54" s="52">
        <v>14</v>
      </c>
      <c r="G54" s="52">
        <v>14</v>
      </c>
      <c r="H54" s="52">
        <v>15</v>
      </c>
      <c r="I54" s="52">
        <v>0</v>
      </c>
      <c r="J54" s="52">
        <v>50</v>
      </c>
      <c r="K54" s="52">
        <v>103</v>
      </c>
      <c r="L54" s="52">
        <v>77</v>
      </c>
      <c r="M54" s="52">
        <v>59</v>
      </c>
      <c r="N54" s="52">
        <v>0</v>
      </c>
      <c r="O54" s="52">
        <v>143</v>
      </c>
      <c r="P54" s="52">
        <v>4</v>
      </c>
      <c r="Q54" s="52">
        <v>10</v>
      </c>
      <c r="R54" s="52">
        <v>18</v>
      </c>
      <c r="S54" s="52">
        <v>57</v>
      </c>
      <c r="T54" s="52">
        <v>15</v>
      </c>
      <c r="U54" s="52">
        <v>41</v>
      </c>
      <c r="V54" s="52">
        <v>44</v>
      </c>
      <c r="W54" s="52">
        <v>34</v>
      </c>
      <c r="DA54" s="63" t="s">
        <v>1334</v>
      </c>
    </row>
    <row r="55" spans="1:105" ht="12" customHeight="1" x14ac:dyDescent="0.25">
      <c r="A55" s="108" t="s">
        <v>122</v>
      </c>
      <c r="B55" s="52"/>
      <c r="C55" s="52">
        <v>19756</v>
      </c>
      <c r="D55" s="52">
        <v>20994</v>
      </c>
      <c r="E55" s="52">
        <v>17871</v>
      </c>
      <c r="F55" s="52">
        <v>4917</v>
      </c>
      <c r="G55" s="52">
        <v>5810</v>
      </c>
      <c r="H55" s="52">
        <v>6869</v>
      </c>
      <c r="I55" s="52">
        <v>4386</v>
      </c>
      <c r="J55" s="52">
        <v>4665</v>
      </c>
      <c r="K55" s="52">
        <v>1056</v>
      </c>
      <c r="L55" s="52">
        <v>6183</v>
      </c>
      <c r="M55" s="52">
        <v>3907</v>
      </c>
      <c r="N55" s="52">
        <v>4332</v>
      </c>
      <c r="O55" s="52">
        <v>6126</v>
      </c>
      <c r="P55" s="52">
        <v>8939</v>
      </c>
      <c r="Q55" s="52">
        <v>7513</v>
      </c>
      <c r="R55" s="52">
        <v>5767</v>
      </c>
      <c r="S55" s="52">
        <v>4685</v>
      </c>
      <c r="T55" s="52">
        <v>5571</v>
      </c>
      <c r="U55" s="52">
        <v>3386</v>
      </c>
      <c r="V55" s="52">
        <v>2607</v>
      </c>
      <c r="W55" s="52">
        <v>4138</v>
      </c>
      <c r="DA55" s="63" t="s">
        <v>1335</v>
      </c>
    </row>
    <row r="56" spans="1:105" ht="12" customHeight="1" x14ac:dyDescent="0.25">
      <c r="A56" s="108" t="s">
        <v>121</v>
      </c>
      <c r="B56" s="52"/>
      <c r="C56" s="52">
        <v>7115</v>
      </c>
      <c r="D56" s="52">
        <v>6665</v>
      </c>
      <c r="E56" s="52">
        <v>9127</v>
      </c>
      <c r="F56" s="52">
        <v>3604</v>
      </c>
      <c r="G56" s="52">
        <v>6907</v>
      </c>
      <c r="H56" s="52">
        <v>5914</v>
      </c>
      <c r="I56" s="52">
        <v>2171</v>
      </c>
      <c r="J56" s="52">
        <v>3931</v>
      </c>
      <c r="K56" s="52">
        <v>8549</v>
      </c>
      <c r="L56" s="52">
        <v>4590</v>
      </c>
      <c r="M56" s="52">
        <v>3352</v>
      </c>
      <c r="N56" s="52">
        <v>4113</v>
      </c>
      <c r="O56" s="52">
        <v>6073</v>
      </c>
      <c r="P56" s="52">
        <v>6536</v>
      </c>
      <c r="Q56" s="52">
        <v>5950</v>
      </c>
      <c r="R56" s="52">
        <v>5604</v>
      </c>
      <c r="S56" s="52">
        <v>6018</v>
      </c>
      <c r="T56" s="52">
        <v>4104</v>
      </c>
      <c r="U56" s="52">
        <v>3221</v>
      </c>
      <c r="V56" s="52">
        <v>2306</v>
      </c>
      <c r="W56" s="52">
        <v>3386</v>
      </c>
      <c r="DA56" s="63" t="s">
        <v>1336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155</v>
      </c>
      <c r="D58" s="52">
        <v>142</v>
      </c>
      <c r="E58" s="52">
        <v>136</v>
      </c>
      <c r="F58" s="52">
        <v>59</v>
      </c>
      <c r="G58" s="52">
        <v>82</v>
      </c>
      <c r="H58" s="52">
        <v>69</v>
      </c>
      <c r="I58" s="52">
        <v>32</v>
      </c>
      <c r="J58" s="52">
        <v>44</v>
      </c>
      <c r="K58" s="52">
        <v>43</v>
      </c>
      <c r="L58" s="52">
        <v>32</v>
      </c>
      <c r="M58" s="52">
        <v>11</v>
      </c>
      <c r="N58" s="52">
        <v>16</v>
      </c>
      <c r="O58" s="52">
        <v>58</v>
      </c>
      <c r="P58" s="52">
        <v>62</v>
      </c>
      <c r="Q58" s="52">
        <v>75</v>
      </c>
      <c r="R58" s="52">
        <v>51</v>
      </c>
      <c r="S58" s="52">
        <v>35</v>
      </c>
      <c r="T58" s="52">
        <v>16</v>
      </c>
      <c r="U58" s="52">
        <v>17</v>
      </c>
      <c r="V58" s="52">
        <v>21</v>
      </c>
      <c r="W58" s="52">
        <v>54</v>
      </c>
      <c r="DA58" s="63" t="s">
        <v>1337</v>
      </c>
    </row>
    <row r="59" spans="1:105" ht="12" customHeight="1" x14ac:dyDescent="0.25">
      <c r="A59" s="115" t="s">
        <v>120</v>
      </c>
      <c r="B59" s="36"/>
      <c r="C59" s="36">
        <v>28543</v>
      </c>
      <c r="D59" s="36">
        <v>33520</v>
      </c>
      <c r="E59" s="36">
        <v>30113</v>
      </c>
      <c r="F59" s="36">
        <v>10017</v>
      </c>
      <c r="G59" s="36">
        <v>13310</v>
      </c>
      <c r="H59" s="36">
        <v>13380</v>
      </c>
      <c r="I59" s="36">
        <v>9220</v>
      </c>
      <c r="J59" s="36">
        <v>17192</v>
      </c>
      <c r="K59" s="36">
        <v>15644</v>
      </c>
      <c r="L59" s="36">
        <v>18702</v>
      </c>
      <c r="M59" s="36">
        <v>15215</v>
      </c>
      <c r="N59" s="36">
        <v>17084</v>
      </c>
      <c r="O59" s="36">
        <v>24984</v>
      </c>
      <c r="P59" s="36">
        <v>17717</v>
      </c>
      <c r="Q59" s="36">
        <v>16567</v>
      </c>
      <c r="R59" s="36">
        <v>15076</v>
      </c>
      <c r="S59" s="36">
        <v>16224</v>
      </c>
      <c r="T59" s="36">
        <v>14686</v>
      </c>
      <c r="U59" s="36">
        <v>11261</v>
      </c>
      <c r="V59" s="36">
        <v>9367</v>
      </c>
      <c r="W59" s="36">
        <v>13659</v>
      </c>
      <c r="DA59" s="60" t="s">
        <v>1338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1417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215</v>
      </c>
      <c r="B63" s="52"/>
      <c r="C63" s="52">
        <v>43961</v>
      </c>
      <c r="D63" s="52">
        <v>48040</v>
      </c>
      <c r="E63" s="52">
        <v>42477</v>
      </c>
      <c r="F63" s="52">
        <v>20473</v>
      </c>
      <c r="G63" s="52">
        <v>22275</v>
      </c>
      <c r="H63" s="52">
        <v>23079</v>
      </c>
      <c r="I63" s="52">
        <v>17829</v>
      </c>
      <c r="J63" s="52">
        <v>31633</v>
      </c>
      <c r="K63" s="52">
        <v>32129</v>
      </c>
      <c r="L63" s="52">
        <v>40639</v>
      </c>
      <c r="M63" s="52">
        <v>40114</v>
      </c>
      <c r="N63" s="52">
        <v>46262</v>
      </c>
      <c r="O63" s="52">
        <v>50768</v>
      </c>
      <c r="P63" s="52">
        <v>10755</v>
      </c>
      <c r="Q63" s="52">
        <v>16411</v>
      </c>
      <c r="R63" s="52">
        <v>19467</v>
      </c>
      <c r="S63" s="52">
        <v>32981</v>
      </c>
      <c r="T63" s="52">
        <v>27045</v>
      </c>
      <c r="U63" s="52">
        <v>23809</v>
      </c>
      <c r="V63" s="52">
        <v>16361</v>
      </c>
      <c r="W63" s="52">
        <v>13965</v>
      </c>
      <c r="DA63" s="63" t="s">
        <v>1418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1805</v>
      </c>
      <c r="D65" s="52">
        <v>1431</v>
      </c>
      <c r="E65" s="52">
        <v>1519</v>
      </c>
      <c r="F65" s="52">
        <v>1400</v>
      </c>
      <c r="G65" s="52">
        <v>1328</v>
      </c>
      <c r="H65" s="52">
        <v>1192</v>
      </c>
      <c r="I65" s="52">
        <v>1330</v>
      </c>
      <c r="J65" s="52">
        <v>1117</v>
      </c>
      <c r="K65" s="52">
        <v>1562</v>
      </c>
      <c r="L65" s="52">
        <v>1769</v>
      </c>
      <c r="M65" s="52">
        <v>1990</v>
      </c>
      <c r="N65" s="52">
        <v>2000</v>
      </c>
      <c r="O65" s="52">
        <v>2865</v>
      </c>
      <c r="P65" s="52">
        <v>2494</v>
      </c>
      <c r="Q65" s="52">
        <v>1984</v>
      </c>
      <c r="R65" s="52">
        <v>1692</v>
      </c>
      <c r="S65" s="52">
        <v>2186</v>
      </c>
      <c r="T65" s="52">
        <v>2342</v>
      </c>
      <c r="U65" s="52">
        <v>3024</v>
      </c>
      <c r="V65" s="52">
        <v>4484</v>
      </c>
      <c r="W65" s="52">
        <v>3161</v>
      </c>
      <c r="DA65" s="63" t="s">
        <v>1419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32054</v>
      </c>
      <c r="D67" s="52">
        <f t="shared" si="0"/>
        <v>37860</v>
      </c>
      <c r="E67" s="52">
        <f t="shared" si="0"/>
        <v>32345</v>
      </c>
      <c r="F67" s="52">
        <f t="shared" si="0"/>
        <v>28263</v>
      </c>
      <c r="G67" s="52">
        <f t="shared" si="0"/>
        <v>18140</v>
      </c>
      <c r="H67" s="52">
        <f t="shared" si="0"/>
        <v>20372</v>
      </c>
      <c r="I67" s="52">
        <f t="shared" si="0"/>
        <v>16436</v>
      </c>
      <c r="J67" s="52">
        <f t="shared" si="0"/>
        <v>41784</v>
      </c>
      <c r="K67" s="52">
        <f t="shared" si="0"/>
        <v>42645</v>
      </c>
      <c r="L67" s="52">
        <f t="shared" si="0"/>
        <v>45688</v>
      </c>
      <c r="M67" s="52">
        <f t="shared" si="0"/>
        <v>46263</v>
      </c>
      <c r="N67" s="52">
        <f t="shared" si="0"/>
        <v>41902</v>
      </c>
      <c r="O67" s="52">
        <f t="shared" si="0"/>
        <v>45496</v>
      </c>
      <c r="P67" s="52">
        <f t="shared" si="0"/>
        <v>12323</v>
      </c>
      <c r="Q67" s="52">
        <f t="shared" si="0"/>
        <v>14647</v>
      </c>
      <c r="R67" s="52">
        <f t="shared" ref="R67:V67" si="1">R39-R53</f>
        <v>20400</v>
      </c>
      <c r="S67" s="52">
        <f t="shared" si="1"/>
        <v>28590</v>
      </c>
      <c r="T67" s="52">
        <f t="shared" si="1"/>
        <v>27518</v>
      </c>
      <c r="U67" s="52">
        <f t="shared" si="1"/>
        <v>28201</v>
      </c>
      <c r="V67" s="52">
        <f t="shared" si="1"/>
        <v>26904</v>
      </c>
      <c r="W67" s="52">
        <f t="shared" ref="W67" si="2">W39-W53</f>
        <v>24300</v>
      </c>
      <c r="DA67" s="63" t="s">
        <v>1420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60</v>
      </c>
      <c r="D68" s="52">
        <f t="shared" si="3"/>
        <v>146</v>
      </c>
      <c r="E68" s="52">
        <f t="shared" si="3"/>
        <v>218</v>
      </c>
      <c r="F68" s="52">
        <f t="shared" si="3"/>
        <v>256</v>
      </c>
      <c r="G68" s="52">
        <f t="shared" si="3"/>
        <v>373</v>
      </c>
      <c r="H68" s="52">
        <f t="shared" si="3"/>
        <v>461</v>
      </c>
      <c r="I68" s="52">
        <f t="shared" si="3"/>
        <v>0</v>
      </c>
      <c r="J68" s="52">
        <f t="shared" si="3"/>
        <v>239</v>
      </c>
      <c r="K68" s="52">
        <f t="shared" si="3"/>
        <v>733</v>
      </c>
      <c r="L68" s="52">
        <f t="shared" si="3"/>
        <v>444</v>
      </c>
      <c r="M68" s="52">
        <f t="shared" si="3"/>
        <v>342</v>
      </c>
      <c r="N68" s="52">
        <f t="shared" si="3"/>
        <v>0</v>
      </c>
      <c r="O68" s="52">
        <f t="shared" si="3"/>
        <v>506</v>
      </c>
      <c r="P68" s="52">
        <f t="shared" si="3"/>
        <v>22</v>
      </c>
      <c r="Q68" s="52">
        <f t="shared" si="3"/>
        <v>43</v>
      </c>
      <c r="R68" s="52">
        <f t="shared" ref="R68:V68" si="4">R40-R54</f>
        <v>88</v>
      </c>
      <c r="S68" s="52">
        <f t="shared" si="4"/>
        <v>293</v>
      </c>
      <c r="T68" s="52">
        <f t="shared" si="4"/>
        <v>75</v>
      </c>
      <c r="U68" s="52">
        <f t="shared" si="4"/>
        <v>238</v>
      </c>
      <c r="V68" s="52">
        <f t="shared" si="4"/>
        <v>261</v>
      </c>
      <c r="W68" s="52">
        <f t="shared" ref="W68" si="5">W40-W54</f>
        <v>124</v>
      </c>
      <c r="DA68" s="63" t="s">
        <v>1421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30263</v>
      </c>
      <c r="D69" s="52">
        <f t="shared" si="6"/>
        <v>29962</v>
      </c>
      <c r="E69" s="52">
        <f t="shared" si="6"/>
        <v>26620</v>
      </c>
      <c r="F69" s="52">
        <f t="shared" si="6"/>
        <v>14191</v>
      </c>
      <c r="G69" s="52">
        <f t="shared" si="6"/>
        <v>18675</v>
      </c>
      <c r="H69" s="52">
        <f t="shared" si="6"/>
        <v>24976</v>
      </c>
      <c r="I69" s="52">
        <f t="shared" si="6"/>
        <v>16367</v>
      </c>
      <c r="J69" s="52">
        <f t="shared" si="6"/>
        <v>13608</v>
      </c>
      <c r="K69" s="52">
        <f t="shared" si="6"/>
        <v>4411</v>
      </c>
      <c r="L69" s="52">
        <f t="shared" si="6"/>
        <v>22568</v>
      </c>
      <c r="M69" s="52">
        <f t="shared" si="6"/>
        <v>15919</v>
      </c>
      <c r="N69" s="52">
        <f t="shared" si="6"/>
        <v>15227</v>
      </c>
      <c r="O69" s="52">
        <f t="shared" si="6"/>
        <v>15625</v>
      </c>
      <c r="P69" s="52">
        <f t="shared" si="6"/>
        <v>16507</v>
      </c>
      <c r="Q69" s="52">
        <f t="shared" si="6"/>
        <v>14004</v>
      </c>
      <c r="R69" s="52">
        <f t="shared" ref="R69:V69" si="7">R41-R55</f>
        <v>12989</v>
      </c>
      <c r="S69" s="52">
        <f t="shared" si="7"/>
        <v>12531</v>
      </c>
      <c r="T69" s="52">
        <f t="shared" si="7"/>
        <v>14414</v>
      </c>
      <c r="U69" s="52">
        <f t="shared" si="7"/>
        <v>10209</v>
      </c>
      <c r="V69" s="52">
        <f t="shared" si="7"/>
        <v>8350</v>
      </c>
      <c r="W69" s="52">
        <f t="shared" ref="W69" si="8">W41-W55</f>
        <v>8740</v>
      </c>
      <c r="DA69" s="63" t="s">
        <v>1422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10900</v>
      </c>
      <c r="D70" s="52">
        <f t="shared" si="9"/>
        <v>9512</v>
      </c>
      <c r="E70" s="52">
        <f t="shared" si="9"/>
        <v>13596</v>
      </c>
      <c r="F70" s="52">
        <f t="shared" si="9"/>
        <v>10402</v>
      </c>
      <c r="G70" s="52">
        <f t="shared" si="9"/>
        <v>22203</v>
      </c>
      <c r="H70" s="52">
        <f t="shared" si="9"/>
        <v>21497</v>
      </c>
      <c r="I70" s="52">
        <f t="shared" si="9"/>
        <v>8101</v>
      </c>
      <c r="J70" s="52">
        <f t="shared" si="9"/>
        <v>11467</v>
      </c>
      <c r="K70" s="52">
        <f t="shared" si="9"/>
        <v>35707</v>
      </c>
      <c r="L70" s="52">
        <f t="shared" si="9"/>
        <v>16755</v>
      </c>
      <c r="M70" s="52">
        <f t="shared" si="9"/>
        <v>13653</v>
      </c>
      <c r="N70" s="52">
        <f t="shared" si="9"/>
        <v>14451</v>
      </c>
      <c r="O70" s="52">
        <f t="shared" si="9"/>
        <v>15479</v>
      </c>
      <c r="P70" s="52">
        <f t="shared" si="9"/>
        <v>12062</v>
      </c>
      <c r="Q70" s="52">
        <f t="shared" si="9"/>
        <v>11093</v>
      </c>
      <c r="R70" s="52">
        <f t="shared" ref="R70:V70" si="10">R42-R56</f>
        <v>12615</v>
      </c>
      <c r="S70" s="52">
        <f t="shared" si="10"/>
        <v>16108</v>
      </c>
      <c r="T70" s="52">
        <f t="shared" si="10"/>
        <v>10609</v>
      </c>
      <c r="U70" s="52">
        <f t="shared" si="10"/>
        <v>9702</v>
      </c>
      <c r="V70" s="52">
        <f t="shared" si="10"/>
        <v>7378</v>
      </c>
      <c r="W70" s="52">
        <f t="shared" ref="W70" si="11">W42-W56</f>
        <v>7142</v>
      </c>
      <c r="DA70" s="63" t="s">
        <v>1423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616</v>
      </c>
      <c r="D72" s="52">
        <v>497</v>
      </c>
      <c r="E72" s="52">
        <v>515</v>
      </c>
      <c r="F72" s="52">
        <v>569</v>
      </c>
      <c r="G72" s="52">
        <v>668</v>
      </c>
      <c r="H72" s="52">
        <v>643</v>
      </c>
      <c r="I72" s="52">
        <v>208</v>
      </c>
      <c r="J72" s="52">
        <v>185</v>
      </c>
      <c r="K72" s="52">
        <v>248</v>
      </c>
      <c r="L72" s="52">
        <v>162</v>
      </c>
      <c r="M72" s="52">
        <v>60</v>
      </c>
      <c r="N72" s="52">
        <v>72</v>
      </c>
      <c r="O72" s="52">
        <v>196</v>
      </c>
      <c r="P72" s="52">
        <v>175</v>
      </c>
      <c r="Q72" s="52">
        <v>270</v>
      </c>
      <c r="R72" s="52">
        <v>241</v>
      </c>
      <c r="S72" s="52">
        <v>178</v>
      </c>
      <c r="T72" s="52">
        <v>81</v>
      </c>
      <c r="U72" s="52">
        <v>109</v>
      </c>
      <c r="V72" s="52">
        <v>138</v>
      </c>
      <c r="W72" s="52">
        <v>233</v>
      </c>
      <c r="DA72" s="63" t="s">
        <v>1424</v>
      </c>
    </row>
    <row r="73" spans="1:105" ht="12" customHeight="1" x14ac:dyDescent="0.25">
      <c r="A73" s="115" t="s">
        <v>120</v>
      </c>
      <c r="B73" s="36"/>
      <c r="C73" s="36">
        <v>113150</v>
      </c>
      <c r="D73" s="36">
        <v>117608</v>
      </c>
      <c r="E73" s="36">
        <v>113865</v>
      </c>
      <c r="F73" s="36">
        <v>96861</v>
      </c>
      <c r="G73" s="36">
        <v>108362</v>
      </c>
      <c r="H73" s="36">
        <v>125036</v>
      </c>
      <c r="I73" s="36">
        <v>59749</v>
      </c>
      <c r="J73" s="36">
        <v>72040</v>
      </c>
      <c r="K73" s="36">
        <v>91178</v>
      </c>
      <c r="L73" s="36">
        <v>94356</v>
      </c>
      <c r="M73" s="36">
        <v>82725</v>
      </c>
      <c r="N73" s="36">
        <v>77700</v>
      </c>
      <c r="O73" s="36">
        <v>85853</v>
      </c>
      <c r="P73" s="36">
        <v>50837</v>
      </c>
      <c r="Q73" s="36">
        <v>61890</v>
      </c>
      <c r="R73" s="36">
        <v>72566</v>
      </c>
      <c r="S73" s="36">
        <v>86208</v>
      </c>
      <c r="T73" s="36">
        <v>81721</v>
      </c>
      <c r="U73" s="36">
        <v>76584</v>
      </c>
      <c r="V73" s="36">
        <v>67790</v>
      </c>
      <c r="W73" s="36">
        <v>60422</v>
      </c>
      <c r="DA73" s="60" t="s">
        <v>1425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1504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DA78" s="133"/>
    </row>
    <row r="79" spans="1:105" ht="12" customHeight="1" x14ac:dyDescent="0.25">
      <c r="A79" s="97" t="s">
        <v>215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6430</v>
      </c>
      <c r="I79" s="52">
        <f>RES_hhdet_numvin!I45</f>
        <v>8939</v>
      </c>
      <c r="J79" s="52">
        <f>RES_hhdet_numvin!J45</f>
        <v>22655</v>
      </c>
      <c r="K79" s="52">
        <f>RES_hhdet_numvin!K45</f>
        <v>27643</v>
      </c>
      <c r="L79" s="52">
        <f>RES_hhdet_numvin!L45</f>
        <v>40080</v>
      </c>
      <c r="M79" s="52">
        <f>RES_hhdet_numvin!M45</f>
        <v>41830</v>
      </c>
      <c r="N79" s="52">
        <f>RES_hhdet_numvin!N45</f>
        <v>52085</v>
      </c>
      <c r="O79" s="52">
        <f>RES_hhdet_numvin!O45</f>
        <v>66335</v>
      </c>
      <c r="P79" s="52">
        <f>RES_hhdet_numvin!P45</f>
        <v>26146</v>
      </c>
      <c r="Q79" s="52">
        <f>RES_hhdet_numvin!Q45</f>
        <v>31309</v>
      </c>
      <c r="R79" s="52">
        <f>RES_hhdet_numvin!R45</f>
        <v>33539</v>
      </c>
      <c r="S79" s="52">
        <f>RES_hhdet_numvin!S45</f>
        <v>48471</v>
      </c>
      <c r="T79" s="52">
        <f>RES_hhdet_numvin!T45</f>
        <v>41473</v>
      </c>
      <c r="U79" s="52">
        <f>RES_hhdet_numvin!U45</f>
        <v>35019</v>
      </c>
      <c r="V79" s="52">
        <f>RES_hhdet_numvin!V45</f>
        <v>25745</v>
      </c>
      <c r="W79" s="52">
        <f>RES_hhdet_numvin!W45</f>
        <v>27678</v>
      </c>
      <c r="DA79" s="63" t="s">
        <v>1505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875</v>
      </c>
      <c r="Q82" s="138">
        <f>RES_hhdet_numvin!Q48</f>
        <v>1262</v>
      </c>
      <c r="R82" s="138">
        <f>RES_hhdet_numvin!R48</f>
        <v>1568</v>
      </c>
      <c r="S82" s="138">
        <f>RES_hhdet_numvin!S48</f>
        <v>2653</v>
      </c>
      <c r="T82" s="138">
        <f>RES_hhdet_numvin!T48</f>
        <v>2732</v>
      </c>
      <c r="U82" s="138">
        <f>RES_hhdet_numvin!U48</f>
        <v>3746</v>
      </c>
      <c r="V82" s="138">
        <f>RES_hhdet_numvin!V48</f>
        <v>5510</v>
      </c>
      <c r="W82" s="138">
        <f>RES_hhdet_numvin!W48</f>
        <v>4562</v>
      </c>
      <c r="DA82" s="63" t="s">
        <v>1506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191</v>
      </c>
      <c r="I84" s="138">
        <f>RES_hhdet_numvin!I50</f>
        <v>2043</v>
      </c>
      <c r="J84" s="138">
        <f>RES_hhdet_numvin!J50</f>
        <v>9964</v>
      </c>
      <c r="K84" s="138">
        <f>RES_hhdet_numvin!K50</f>
        <v>9946</v>
      </c>
      <c r="L84" s="138">
        <f>RES_hhdet_numvin!L50</f>
        <v>16693</v>
      </c>
      <c r="M84" s="138">
        <f>RES_hhdet_numvin!M50</f>
        <v>22751</v>
      </c>
      <c r="N84" s="138">
        <f>RES_hhdet_numvin!N50</f>
        <v>29495</v>
      </c>
      <c r="O84" s="138">
        <f>RES_hhdet_numvin!O50</f>
        <v>40171</v>
      </c>
      <c r="P84" s="138">
        <f>RES_hhdet_numvin!P50</f>
        <v>10847</v>
      </c>
      <c r="Q84" s="138">
        <f>RES_hhdet_numvin!Q50</f>
        <v>14886</v>
      </c>
      <c r="R84" s="138">
        <f>RES_hhdet_numvin!R50</f>
        <v>21423</v>
      </c>
      <c r="S84" s="138">
        <f>RES_hhdet_numvin!S50</f>
        <v>31893</v>
      </c>
      <c r="T84" s="138">
        <f>RES_hhdet_numvin!T50</f>
        <v>31311</v>
      </c>
      <c r="U84" s="138">
        <f>RES_hhdet_numvin!U50</f>
        <v>32328</v>
      </c>
      <c r="V84" s="138">
        <f>RES_hhdet_numvin!V50</f>
        <v>31173</v>
      </c>
      <c r="W84" s="138">
        <f>RES_hhdet_numvin!W50</f>
        <v>30455</v>
      </c>
      <c r="DA84" s="63" t="s">
        <v>1507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4</v>
      </c>
      <c r="I85" s="138">
        <f>RES_hhdet_numvin!I51</f>
        <v>0</v>
      </c>
      <c r="J85" s="138">
        <f>RES_hhdet_numvin!J51</f>
        <v>56</v>
      </c>
      <c r="K85" s="138">
        <f>RES_hhdet_numvin!K51</f>
        <v>173</v>
      </c>
      <c r="L85" s="138">
        <f>RES_hhdet_numvin!L51</f>
        <v>164</v>
      </c>
      <c r="M85" s="138">
        <f>RES_hhdet_numvin!M51</f>
        <v>174</v>
      </c>
      <c r="N85" s="138">
        <f>RES_hhdet_numvin!N51</f>
        <v>0</v>
      </c>
      <c r="O85" s="138">
        <f>RES_hhdet_numvin!O51</f>
        <v>454</v>
      </c>
      <c r="P85" s="138">
        <f>RES_hhdet_numvin!P51</f>
        <v>25</v>
      </c>
      <c r="Q85" s="138">
        <f>RES_hhdet_numvin!Q51</f>
        <v>50</v>
      </c>
      <c r="R85" s="138">
        <f>RES_hhdet_numvin!R51</f>
        <v>98</v>
      </c>
      <c r="S85" s="138">
        <f>RES_hhdet_numvin!S51</f>
        <v>331</v>
      </c>
      <c r="T85" s="138">
        <f>RES_hhdet_numvin!T51</f>
        <v>89</v>
      </c>
      <c r="U85" s="138">
        <f>RES_hhdet_numvin!U51</f>
        <v>275</v>
      </c>
      <c r="V85" s="138">
        <f>RES_hhdet_numvin!V51</f>
        <v>304</v>
      </c>
      <c r="W85" s="138">
        <f>RES_hhdet_numvin!W51</f>
        <v>158</v>
      </c>
      <c r="DA85" s="63" t="s">
        <v>1508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7480</v>
      </c>
      <c r="Q88" s="138">
        <f>RES_hhdet_numvin!Q54</f>
        <v>11911</v>
      </c>
      <c r="R88" s="138">
        <f>RES_hhdet_numvin!R54</f>
        <v>13764</v>
      </c>
      <c r="S88" s="138">
        <f>RES_hhdet_numvin!S54</f>
        <v>14818</v>
      </c>
      <c r="T88" s="138">
        <f>RES_hhdet_numvin!T54</f>
        <v>18633</v>
      </c>
      <c r="U88" s="138">
        <f>RES_hhdet_numvin!U54</f>
        <v>13268</v>
      </c>
      <c r="V88" s="138">
        <f>RES_hhdet_numvin!V54</f>
        <v>10892</v>
      </c>
      <c r="W88" s="138">
        <f>RES_hhdet_numvin!W54</f>
        <v>12878</v>
      </c>
      <c r="DA88" s="63" t="s">
        <v>1509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5466</v>
      </c>
      <c r="Q89" s="138">
        <f>RES_hhdet_numvin!Q55</f>
        <v>9435</v>
      </c>
      <c r="R89" s="138">
        <f>RES_hhdet_numvin!R55</f>
        <v>13377</v>
      </c>
      <c r="S89" s="138">
        <f>RES_hhdet_numvin!S55</f>
        <v>19045</v>
      </c>
      <c r="T89" s="138">
        <f>RES_hhdet_numvin!T55</f>
        <v>13717</v>
      </c>
      <c r="U89" s="138">
        <f>RES_hhdet_numvin!U55</f>
        <v>12614</v>
      </c>
      <c r="V89" s="138">
        <f>RES_hhdet_numvin!V55</f>
        <v>9626</v>
      </c>
      <c r="W89" s="138">
        <f>RES_hhdet_numvin!W55</f>
        <v>10528</v>
      </c>
      <c r="DA89" s="63" t="s">
        <v>1510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73</v>
      </c>
      <c r="Q93" s="138">
        <f>RES_hhdet_numvin!Q59</f>
        <v>185</v>
      </c>
      <c r="R93" s="138">
        <f>RES_hhdet_numvin!R59</f>
        <v>210</v>
      </c>
      <c r="S93" s="138">
        <f>RES_hhdet_numvin!S59</f>
        <v>183</v>
      </c>
      <c r="T93" s="138">
        <f>RES_hhdet_numvin!T59</f>
        <v>91</v>
      </c>
      <c r="U93" s="138">
        <f>RES_hhdet_numvin!U59</f>
        <v>124</v>
      </c>
      <c r="V93" s="138">
        <f>RES_hhdet_numvin!V59</f>
        <v>158</v>
      </c>
      <c r="W93" s="138">
        <f>RES_hhdet_numvin!W59</f>
        <v>287</v>
      </c>
      <c r="DA93" s="63" t="s">
        <v>1511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21296</v>
      </c>
      <c r="Q94" s="39">
        <f>RES_hhdet_numvin!Q60</f>
        <v>41713</v>
      </c>
      <c r="R94" s="39">
        <f>RES_hhdet_numvin!R60</f>
        <v>61804</v>
      </c>
      <c r="S94" s="39">
        <f>RES_hhdet_numvin!S60</f>
        <v>85800</v>
      </c>
      <c r="T94" s="39">
        <f>RES_hhdet_numvin!T60</f>
        <v>88332</v>
      </c>
      <c r="U94" s="39">
        <f>RES_hhdet_numvin!U60</f>
        <v>84478</v>
      </c>
      <c r="V94" s="39">
        <f>RES_hhdet_numvin!V60</f>
        <v>76562</v>
      </c>
      <c r="W94" s="39">
        <f>RES_hhdet_numvin!W60</f>
        <v>74081</v>
      </c>
      <c r="DA94" s="60" t="s">
        <v>1512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1809.2020013521524</v>
      </c>
      <c r="C98" s="117">
        <f t="shared" si="12"/>
        <v>1805.6635667472442</v>
      </c>
      <c r="D98" s="117">
        <f t="shared" si="12"/>
        <v>1760.787642711188</v>
      </c>
      <c r="E98" s="117">
        <f t="shared" si="12"/>
        <v>1778.1719317721997</v>
      </c>
      <c r="F98" s="117">
        <f t="shared" si="12"/>
        <v>1693.6821738347635</v>
      </c>
      <c r="G98" s="117">
        <f t="shared" si="12"/>
        <v>1596.9571200506477</v>
      </c>
      <c r="H98" s="117">
        <f t="shared" si="12"/>
        <v>1540.1489857239592</v>
      </c>
      <c r="I98" s="117">
        <f t="shared" si="12"/>
        <v>1337.9920928112494</v>
      </c>
      <c r="J98" s="117">
        <f t="shared" si="12"/>
        <v>1354.9359599123532</v>
      </c>
      <c r="K98" s="117">
        <f t="shared" si="12"/>
        <v>1289.4833798721802</v>
      </c>
      <c r="L98" s="117">
        <f t="shared" si="12"/>
        <v>1412.2111112387352</v>
      </c>
      <c r="M98" s="117">
        <f t="shared" si="12"/>
        <v>1226.8279580301273</v>
      </c>
      <c r="N98" s="117">
        <f t="shared" si="12"/>
        <v>1122.7336547267214</v>
      </c>
      <c r="O98" s="117">
        <f t="shared" si="12"/>
        <v>1197.7456895640055</v>
      </c>
      <c r="P98" s="117">
        <f t="shared" si="12"/>
        <v>1057.2079085742919</v>
      </c>
      <c r="Q98" s="117">
        <f t="shared" si="12"/>
        <v>1096.1704983163386</v>
      </c>
      <c r="R98" s="117">
        <f t="shared" ref="R98:V98" si="13">R99+R102+R104+R113</f>
        <v>1088.4498641059797</v>
      </c>
      <c r="S98" s="117">
        <f t="shared" si="13"/>
        <v>1092.3297388409305</v>
      </c>
      <c r="T98" s="117">
        <f t="shared" si="13"/>
        <v>974.9129007566213</v>
      </c>
      <c r="U98" s="117">
        <f t="shared" si="13"/>
        <v>978.42524520351969</v>
      </c>
      <c r="V98" s="117">
        <f t="shared" si="13"/>
        <v>994.27576428409361</v>
      </c>
      <c r="W98" s="117">
        <f t="shared" ref="W98" si="14">W99+W102+W104+W113</f>
        <v>1049.9212978107525</v>
      </c>
      <c r="DA98" s="129" t="s">
        <v>1609</v>
      </c>
    </row>
    <row r="99" spans="1:105" ht="12" customHeight="1" x14ac:dyDescent="0.25">
      <c r="A99" s="121" t="s">
        <v>57</v>
      </c>
      <c r="B99" s="122">
        <f t="shared" ref="B99:Q99" si="15">SUM(B100:B101)</f>
        <v>1546.3711411270424</v>
      </c>
      <c r="C99" s="122">
        <f t="shared" si="15"/>
        <v>1535.5092222682331</v>
      </c>
      <c r="D99" s="122">
        <f t="shared" si="15"/>
        <v>1471.828177411847</v>
      </c>
      <c r="E99" s="122">
        <f t="shared" si="15"/>
        <v>1484.5379138615863</v>
      </c>
      <c r="F99" s="122">
        <f t="shared" si="15"/>
        <v>1409.9259866929222</v>
      </c>
      <c r="G99" s="122">
        <f t="shared" si="15"/>
        <v>1352.249026676453</v>
      </c>
      <c r="H99" s="122">
        <f t="shared" si="15"/>
        <v>1290.0317296839137</v>
      </c>
      <c r="I99" s="122">
        <f t="shared" si="15"/>
        <v>1112.1046180113995</v>
      </c>
      <c r="J99" s="122">
        <f t="shared" si="15"/>
        <v>1130.5091150954499</v>
      </c>
      <c r="K99" s="122">
        <f t="shared" si="15"/>
        <v>1057.7185119843564</v>
      </c>
      <c r="L99" s="122">
        <f t="shared" si="15"/>
        <v>1179.9640998441334</v>
      </c>
      <c r="M99" s="122">
        <f t="shared" si="15"/>
        <v>1003.7743112178983</v>
      </c>
      <c r="N99" s="122">
        <f t="shared" si="15"/>
        <v>920.7275994395236</v>
      </c>
      <c r="O99" s="122">
        <f t="shared" si="15"/>
        <v>987.7695517630242</v>
      </c>
      <c r="P99" s="122">
        <f t="shared" si="15"/>
        <v>848.94712490228198</v>
      </c>
      <c r="Q99" s="122">
        <f t="shared" si="15"/>
        <v>897.87571318976472</v>
      </c>
      <c r="R99" s="122">
        <f t="shared" ref="R99:V99" si="16">SUM(R100:R101)</f>
        <v>896.94968448860311</v>
      </c>
      <c r="S99" s="122">
        <f t="shared" si="16"/>
        <v>905.2676004946361</v>
      </c>
      <c r="T99" s="122">
        <f t="shared" si="16"/>
        <v>804.41137124364718</v>
      </c>
      <c r="U99" s="122">
        <f t="shared" si="16"/>
        <v>809.27413732467551</v>
      </c>
      <c r="V99" s="122">
        <f t="shared" si="16"/>
        <v>830.63267369544042</v>
      </c>
      <c r="W99" s="122">
        <f t="shared" ref="W99" si="17">SUM(W100:W101)</f>
        <v>871.39118468423544</v>
      </c>
      <c r="DA99" s="130" t="s">
        <v>1610</v>
      </c>
    </row>
    <row r="100" spans="1:105" ht="12" customHeight="1" x14ac:dyDescent="0.25">
      <c r="A100" s="97" t="s">
        <v>216</v>
      </c>
      <c r="B100" s="98">
        <v>1525.8234832604332</v>
      </c>
      <c r="C100" s="98">
        <v>1515.409003208777</v>
      </c>
      <c r="D100" s="98">
        <v>1452.9356631979026</v>
      </c>
      <c r="E100" s="98">
        <v>1465.7108606288853</v>
      </c>
      <c r="F100" s="98">
        <v>1392.4809060876405</v>
      </c>
      <c r="G100" s="98">
        <v>1337.3458431240274</v>
      </c>
      <c r="H100" s="98">
        <v>1275.5870689978594</v>
      </c>
      <c r="I100" s="98">
        <v>1099.9645550515361</v>
      </c>
      <c r="J100" s="98">
        <v>1118.1406405615048</v>
      </c>
      <c r="K100" s="98">
        <v>1046.0600635784103</v>
      </c>
      <c r="L100" s="98">
        <v>1166.7840021018442</v>
      </c>
      <c r="M100" s="98">
        <v>992.40681188497194</v>
      </c>
      <c r="N100" s="98">
        <v>910.07773478551678</v>
      </c>
      <c r="O100" s="98">
        <v>976.04217063150793</v>
      </c>
      <c r="P100" s="98">
        <v>838.85739466895961</v>
      </c>
      <c r="Q100" s="98">
        <v>887.15654437756859</v>
      </c>
      <c r="R100" s="98">
        <v>886.1344033629515</v>
      </c>
      <c r="S100" s="98">
        <v>894.15234068978657</v>
      </c>
      <c r="T100" s="98">
        <v>794.36873029521291</v>
      </c>
      <c r="U100" s="98">
        <v>799.02394191267854</v>
      </c>
      <c r="V100" s="98">
        <v>819.99346039935108</v>
      </c>
      <c r="W100" s="98">
        <v>860.08105474347917</v>
      </c>
      <c r="DA100" s="63" t="s">
        <v>1611</v>
      </c>
    </row>
    <row r="101" spans="1:105" ht="12" customHeight="1" x14ac:dyDescent="0.25">
      <c r="A101" s="97" t="s">
        <v>53</v>
      </c>
      <c r="B101" s="98">
        <v>20.547657866609033</v>
      </c>
      <c r="C101" s="98">
        <v>20.100219059456176</v>
      </c>
      <c r="D101" s="98">
        <v>18.89251421394453</v>
      </c>
      <c r="E101" s="98">
        <v>18.827053232700962</v>
      </c>
      <c r="F101" s="98">
        <v>17.445080605281699</v>
      </c>
      <c r="G101" s="98">
        <v>14.903183552425579</v>
      </c>
      <c r="H101" s="98">
        <v>14.444660686054203</v>
      </c>
      <c r="I101" s="98">
        <v>12.140062959863336</v>
      </c>
      <c r="J101" s="98">
        <v>12.36847453394506</v>
      </c>
      <c r="K101" s="98">
        <v>11.658448405945986</v>
      </c>
      <c r="L101" s="98">
        <v>13.180097742289266</v>
      </c>
      <c r="M101" s="98">
        <v>11.367499332926393</v>
      </c>
      <c r="N101" s="98">
        <v>10.649864654006873</v>
      </c>
      <c r="O101" s="98">
        <v>11.727381131516298</v>
      </c>
      <c r="P101" s="98">
        <v>10.089730233322317</v>
      </c>
      <c r="Q101" s="98">
        <v>10.719168812196104</v>
      </c>
      <c r="R101" s="98">
        <v>10.81528112565166</v>
      </c>
      <c r="S101" s="98">
        <v>11.115259804849568</v>
      </c>
      <c r="T101" s="98">
        <v>10.042640948434281</v>
      </c>
      <c r="U101" s="98">
        <v>10.250195411997014</v>
      </c>
      <c r="V101" s="98">
        <v>10.63921329608938</v>
      </c>
      <c r="W101" s="98">
        <v>11.310129940756255</v>
      </c>
      <c r="DA101" s="63" t="s">
        <v>1612</v>
      </c>
    </row>
    <row r="102" spans="1:105" ht="12" customHeight="1" x14ac:dyDescent="0.25">
      <c r="A102" s="121" t="s">
        <v>92</v>
      </c>
      <c r="B102" s="122">
        <f t="shared" ref="B102:W102" si="18">B103</f>
        <v>3.2956682870787748E-2</v>
      </c>
      <c r="C102" s="122">
        <f t="shared" si="18"/>
        <v>4.1726400806931484E-2</v>
      </c>
      <c r="D102" s="122">
        <f t="shared" si="18"/>
        <v>4.7170502191596089E-2</v>
      </c>
      <c r="E102" s="122">
        <f t="shared" si="18"/>
        <v>8.6221697464488711E-2</v>
      </c>
      <c r="F102" s="122">
        <f t="shared" si="18"/>
        <v>5.380119985119438E-2</v>
      </c>
      <c r="G102" s="122">
        <f t="shared" si="18"/>
        <v>5.7465629758142456E-2</v>
      </c>
      <c r="H102" s="122">
        <f t="shared" si="18"/>
        <v>6.8650790313801585E-2</v>
      </c>
      <c r="I102" s="122">
        <f t="shared" si="18"/>
        <v>6.6423448049652473E-2</v>
      </c>
      <c r="J102" s="122">
        <f t="shared" si="18"/>
        <v>5.7675995161560932E-2</v>
      </c>
      <c r="K102" s="122">
        <f t="shared" si="18"/>
        <v>5.6456183810644045E-2</v>
      </c>
      <c r="L102" s="122">
        <f t="shared" si="18"/>
        <v>6.2961429286170961E-2</v>
      </c>
      <c r="M102" s="122">
        <f t="shared" si="18"/>
        <v>5.7759208839852728E-2</v>
      </c>
      <c r="N102" s="122">
        <f t="shared" si="18"/>
        <v>6.7407968963166601E-2</v>
      </c>
      <c r="O102" s="122">
        <f t="shared" si="18"/>
        <v>8.6787271413385852E-2</v>
      </c>
      <c r="P102" s="122">
        <f t="shared" si="18"/>
        <v>5.6993475585587768E-2</v>
      </c>
      <c r="Q102" s="122">
        <f t="shared" si="18"/>
        <v>9.8840152381429638E-2</v>
      </c>
      <c r="R102" s="122">
        <f t="shared" si="18"/>
        <v>5.7608892601509101E-2</v>
      </c>
      <c r="S102" s="122">
        <f t="shared" si="18"/>
        <v>7.1006809728836412E-2</v>
      </c>
      <c r="T102" s="122">
        <f t="shared" si="18"/>
        <v>6.350970096474591E-2</v>
      </c>
      <c r="U102" s="122">
        <f t="shared" si="18"/>
        <v>6.5129306495763054E-2</v>
      </c>
      <c r="V102" s="122">
        <f t="shared" si="18"/>
        <v>5.8100527946528036E-2</v>
      </c>
      <c r="W102" s="122">
        <f t="shared" si="18"/>
        <v>4.3779381747863465E-2</v>
      </c>
      <c r="DA102" s="130" t="s">
        <v>1613</v>
      </c>
    </row>
    <row r="103" spans="1:105" ht="12" customHeight="1" x14ac:dyDescent="0.25">
      <c r="A103" s="97" t="s">
        <v>53</v>
      </c>
      <c r="B103" s="98">
        <v>3.2956682870787748E-2</v>
      </c>
      <c r="C103" s="98">
        <v>4.1726400806931484E-2</v>
      </c>
      <c r="D103" s="98">
        <v>4.7170502191596089E-2</v>
      </c>
      <c r="E103" s="98">
        <v>8.6221697464488711E-2</v>
      </c>
      <c r="F103" s="98">
        <v>5.380119985119438E-2</v>
      </c>
      <c r="G103" s="98">
        <v>5.7465629758142456E-2</v>
      </c>
      <c r="H103" s="98">
        <v>6.8650790313801585E-2</v>
      </c>
      <c r="I103" s="98">
        <v>6.6423448049652473E-2</v>
      </c>
      <c r="J103" s="98">
        <v>5.7675995161560932E-2</v>
      </c>
      <c r="K103" s="98">
        <v>5.6456183810644045E-2</v>
      </c>
      <c r="L103" s="98">
        <v>6.2961429286170961E-2</v>
      </c>
      <c r="M103" s="98">
        <v>5.7759208839852728E-2</v>
      </c>
      <c r="N103" s="98">
        <v>6.7407968963166601E-2</v>
      </c>
      <c r="O103" s="98">
        <v>8.6787271413385852E-2</v>
      </c>
      <c r="P103" s="98">
        <v>5.6993475585587768E-2</v>
      </c>
      <c r="Q103" s="98">
        <v>9.8840152381429638E-2</v>
      </c>
      <c r="R103" s="98">
        <v>5.7608892601509101E-2</v>
      </c>
      <c r="S103" s="98">
        <v>7.1006809728836412E-2</v>
      </c>
      <c r="T103" s="98">
        <v>6.350970096474591E-2</v>
      </c>
      <c r="U103" s="98">
        <v>6.5129306495763054E-2</v>
      </c>
      <c r="V103" s="98">
        <v>5.8100527946528036E-2</v>
      </c>
      <c r="W103" s="98">
        <v>4.3779381747863465E-2</v>
      </c>
      <c r="DA103" s="63" t="s">
        <v>1614</v>
      </c>
    </row>
    <row r="104" spans="1:105" ht="12" customHeight="1" x14ac:dyDescent="0.25">
      <c r="A104" s="121" t="s">
        <v>55</v>
      </c>
      <c r="B104" s="122">
        <v>234.61825034048823</v>
      </c>
      <c r="C104" s="122">
        <v>237.61686111551498</v>
      </c>
      <c r="D104" s="122">
        <v>254.50217473507581</v>
      </c>
      <c r="E104" s="122">
        <v>259.19862914110882</v>
      </c>
      <c r="F104" s="122">
        <v>248.80968325628731</v>
      </c>
      <c r="G104" s="122">
        <v>217.58645680218484</v>
      </c>
      <c r="H104" s="122">
        <v>219.97574010007909</v>
      </c>
      <c r="I104" s="122">
        <v>201.13479326489224</v>
      </c>
      <c r="J104" s="122">
        <v>198.62279641563509</v>
      </c>
      <c r="K104" s="122">
        <v>200.57536901146923</v>
      </c>
      <c r="L104" s="122">
        <v>201.73082338251135</v>
      </c>
      <c r="M104" s="122">
        <v>194.321775909557</v>
      </c>
      <c r="N104" s="122">
        <v>173.68689775485205</v>
      </c>
      <c r="O104" s="122">
        <v>182.58449325658654</v>
      </c>
      <c r="P104" s="122">
        <v>179.91211521694044</v>
      </c>
      <c r="Q104" s="122">
        <v>171.29830350355414</v>
      </c>
      <c r="R104" s="122">
        <v>164.63037581743023</v>
      </c>
      <c r="S104" s="122">
        <v>160.65412052946715</v>
      </c>
      <c r="T104" s="122">
        <v>145.11152449919189</v>
      </c>
      <c r="U104" s="122">
        <v>143.94967946016112</v>
      </c>
      <c r="V104" s="122">
        <v>139.82316509437629</v>
      </c>
      <c r="W104" s="122">
        <v>152.54871095099065</v>
      </c>
      <c r="DA104" s="130" t="s">
        <v>1615</v>
      </c>
    </row>
    <row r="105" spans="1:105" ht="12" customHeight="1" x14ac:dyDescent="0.25">
      <c r="A105" s="97" t="s">
        <v>138</v>
      </c>
      <c r="B105" s="98">
        <v>151.42670913217714</v>
      </c>
      <c r="C105" s="98">
        <v>149.41036602546802</v>
      </c>
      <c r="D105" s="98">
        <v>161.07787095273855</v>
      </c>
      <c r="E105" s="98">
        <v>163.55046361613873</v>
      </c>
      <c r="F105" s="98">
        <v>160.04568540939513</v>
      </c>
      <c r="G105" s="98">
        <v>138.97429809746549</v>
      </c>
      <c r="H105" s="98">
        <v>142.79998519654157</v>
      </c>
      <c r="I105" s="98">
        <v>128.05850901449412</v>
      </c>
      <c r="J105" s="98">
        <v>128.17369726873889</v>
      </c>
      <c r="K105" s="98">
        <v>128.36237552519955</v>
      </c>
      <c r="L105" s="98">
        <v>130.96137872842755</v>
      </c>
      <c r="M105" s="98">
        <v>128.95999361121326</v>
      </c>
      <c r="N105" s="98">
        <v>108.08871357054231</v>
      </c>
      <c r="O105" s="98">
        <v>117.51150825286726</v>
      </c>
      <c r="P105" s="98">
        <v>114.65089337747834</v>
      </c>
      <c r="Q105" s="98">
        <v>107.13842184119004</v>
      </c>
      <c r="R105" s="98">
        <v>102.33718711790149</v>
      </c>
      <c r="S105" s="98">
        <v>101.2918484348845</v>
      </c>
      <c r="T105" s="98">
        <v>90.018502522693538</v>
      </c>
      <c r="U105" s="98">
        <v>90.376696052346333</v>
      </c>
      <c r="V105" s="98">
        <v>91.585950586301252</v>
      </c>
      <c r="W105" s="98">
        <v>102.01975484536881</v>
      </c>
      <c r="DA105" s="63" t="s">
        <v>1616</v>
      </c>
    </row>
    <row r="106" spans="1:105" ht="12" customHeight="1" x14ac:dyDescent="0.25">
      <c r="A106" s="97" t="s">
        <v>137</v>
      </c>
      <c r="B106" s="98">
        <v>0.32229680997958454</v>
      </c>
      <c r="C106" s="98">
        <v>0.31024425380466492</v>
      </c>
      <c r="D106" s="98">
        <v>0.34359877036685715</v>
      </c>
      <c r="E106" s="98">
        <v>0.37908764858782562</v>
      </c>
      <c r="F106" s="98">
        <v>0.41320211966952436</v>
      </c>
      <c r="G106" s="98">
        <v>0.43004225822542086</v>
      </c>
      <c r="H106" s="98">
        <v>0.51971631389922401</v>
      </c>
      <c r="I106" s="98">
        <v>0.47166225904224995</v>
      </c>
      <c r="J106" s="98">
        <v>0.50813784379800153</v>
      </c>
      <c r="K106" s="98">
        <v>0.65990116145171474</v>
      </c>
      <c r="L106" s="98">
        <v>0.72835581458843868</v>
      </c>
      <c r="M106" s="98">
        <v>0.77275493706577336</v>
      </c>
      <c r="N106" s="98">
        <v>0.59971470886247769</v>
      </c>
      <c r="O106" s="98">
        <v>0.70204738951940859</v>
      </c>
      <c r="P106" s="98">
        <v>0.67843651381411063</v>
      </c>
      <c r="Q106" s="98">
        <v>0.59877268932104366</v>
      </c>
      <c r="R106" s="98">
        <v>0.55238091767073205</v>
      </c>
      <c r="S106" s="98">
        <v>0.56884225776882635</v>
      </c>
      <c r="T106" s="98">
        <v>0.47866121909751724</v>
      </c>
      <c r="U106" s="98">
        <v>0.48597844303541282</v>
      </c>
      <c r="V106" s="98">
        <v>0.51549480546594961</v>
      </c>
      <c r="W106" s="98">
        <v>0.57085614028072074</v>
      </c>
      <c r="DA106" s="63" t="s">
        <v>1617</v>
      </c>
    </row>
    <row r="107" spans="1:105" ht="12" customHeight="1" x14ac:dyDescent="0.25">
      <c r="A107" s="100" t="s">
        <v>216</v>
      </c>
      <c r="B107" s="101">
        <v>0.16898215597059177</v>
      </c>
      <c r="C107" s="101">
        <v>0.16197212431073044</v>
      </c>
      <c r="D107" s="101">
        <v>0.17950110301237265</v>
      </c>
      <c r="E107" s="101">
        <v>0.19628538524267963</v>
      </c>
      <c r="F107" s="101">
        <v>0.21304736796828314</v>
      </c>
      <c r="G107" s="101">
        <v>0.22104536492132781</v>
      </c>
      <c r="H107" s="101">
        <v>0.23031467920164311</v>
      </c>
      <c r="I107" s="101">
        <v>0.21777858229343616</v>
      </c>
      <c r="J107" s="101">
        <v>0.24997859280043333</v>
      </c>
      <c r="K107" s="101">
        <v>0.32820578031179126</v>
      </c>
      <c r="L107" s="101">
        <v>0.32650223077746282</v>
      </c>
      <c r="M107" s="101">
        <v>0.37128564740896758</v>
      </c>
      <c r="N107" s="101">
        <v>0.28247683740663415</v>
      </c>
      <c r="O107" s="101">
        <v>0.28733573299324261</v>
      </c>
      <c r="P107" s="101">
        <v>0.28139381082792064</v>
      </c>
      <c r="Q107" s="101">
        <v>0.20133644676267101</v>
      </c>
      <c r="R107" s="101">
        <v>0.16830633772107714</v>
      </c>
      <c r="S107" s="101">
        <v>0.19742738435696111</v>
      </c>
      <c r="T107" s="101">
        <v>0.18499418123318725</v>
      </c>
      <c r="U107" s="101">
        <v>0.18912987676429457</v>
      </c>
      <c r="V107" s="101">
        <v>0.20279021813183104</v>
      </c>
      <c r="W107" s="101">
        <v>0.23160657624214079</v>
      </c>
      <c r="DA107" s="131" t="s">
        <v>1618</v>
      </c>
    </row>
    <row r="108" spans="1:105" ht="12" customHeight="1" x14ac:dyDescent="0.25">
      <c r="A108" s="103" t="s">
        <v>52</v>
      </c>
      <c r="B108" s="104">
        <v>0.15331465400899275</v>
      </c>
      <c r="C108" s="104">
        <v>0.14827212949393445</v>
      </c>
      <c r="D108" s="104">
        <v>0.16409766735448453</v>
      </c>
      <c r="E108" s="104">
        <v>0.18280226334514596</v>
      </c>
      <c r="F108" s="104">
        <v>0.20015475170124125</v>
      </c>
      <c r="G108" s="104">
        <v>0.20899689330409307</v>
      </c>
      <c r="H108" s="104">
        <v>0.2894016346975809</v>
      </c>
      <c r="I108" s="104">
        <v>0.25388367674881379</v>
      </c>
      <c r="J108" s="104">
        <v>0.25815925099756826</v>
      </c>
      <c r="K108" s="104">
        <v>0.33169538113992353</v>
      </c>
      <c r="L108" s="104">
        <v>0.40185358381097586</v>
      </c>
      <c r="M108" s="104">
        <v>0.40146928965680584</v>
      </c>
      <c r="N108" s="104">
        <v>0.31723787145584353</v>
      </c>
      <c r="O108" s="104">
        <v>0.41471165652616604</v>
      </c>
      <c r="P108" s="104">
        <v>0.39704270298618999</v>
      </c>
      <c r="Q108" s="104">
        <v>0.39743624255837262</v>
      </c>
      <c r="R108" s="104">
        <v>0.38407457994965494</v>
      </c>
      <c r="S108" s="104">
        <v>0.3714148734118653</v>
      </c>
      <c r="T108" s="104">
        <v>0.29366703786432996</v>
      </c>
      <c r="U108" s="104">
        <v>0.29684856627111827</v>
      </c>
      <c r="V108" s="104">
        <v>0.3127045873341186</v>
      </c>
      <c r="W108" s="104">
        <v>0.33924956403857998</v>
      </c>
      <c r="DA108" s="132" t="s">
        <v>1619</v>
      </c>
    </row>
    <row r="109" spans="1:105" ht="12" customHeight="1" x14ac:dyDescent="0.25">
      <c r="A109" s="106" t="s">
        <v>122</v>
      </c>
      <c r="B109" s="101">
        <v>65.620980330003675</v>
      </c>
      <c r="C109" s="101">
        <v>69.337192751222446</v>
      </c>
      <c r="D109" s="101">
        <v>73.473914593561176</v>
      </c>
      <c r="E109" s="101">
        <v>73.906862511743327</v>
      </c>
      <c r="F109" s="101">
        <v>67.182394177210455</v>
      </c>
      <c r="G109" s="101">
        <v>56.20935560317988</v>
      </c>
      <c r="H109" s="101">
        <v>52.624179262231429</v>
      </c>
      <c r="I109" s="101">
        <v>48.905367280511037</v>
      </c>
      <c r="J109" s="101">
        <v>45.726753336250702</v>
      </c>
      <c r="K109" s="101">
        <v>39.79401362822427</v>
      </c>
      <c r="L109" s="101">
        <v>37.934449748363939</v>
      </c>
      <c r="M109" s="101">
        <v>34.0931617355795</v>
      </c>
      <c r="N109" s="101">
        <v>34.247115927124717</v>
      </c>
      <c r="O109" s="101">
        <v>34.200998769527281</v>
      </c>
      <c r="P109" s="101">
        <v>35.000161889458049</v>
      </c>
      <c r="Q109" s="101">
        <v>35.448216067300351</v>
      </c>
      <c r="R109" s="101">
        <v>35.324410722515658</v>
      </c>
      <c r="S109" s="101">
        <v>33.790486612957352</v>
      </c>
      <c r="T109" s="101">
        <v>31.307759905389972</v>
      </c>
      <c r="U109" s="101">
        <v>30.205078901400796</v>
      </c>
      <c r="V109" s="101">
        <v>27.064889218322175</v>
      </c>
      <c r="W109" s="101">
        <v>28.289631969300089</v>
      </c>
      <c r="DA109" s="131" t="s">
        <v>1620</v>
      </c>
    </row>
    <row r="110" spans="1:105" ht="12" customHeight="1" x14ac:dyDescent="0.25">
      <c r="A110" s="107" t="s">
        <v>121</v>
      </c>
      <c r="B110" s="104">
        <v>17.248264068327853</v>
      </c>
      <c r="C110" s="104">
        <v>18.559058085019878</v>
      </c>
      <c r="D110" s="104">
        <v>19.606790418409211</v>
      </c>
      <c r="E110" s="104">
        <v>21.362215364638963</v>
      </c>
      <c r="F110" s="104">
        <v>21.168401550012184</v>
      </c>
      <c r="G110" s="104">
        <v>21.97276084331402</v>
      </c>
      <c r="H110" s="104">
        <v>24.03185932740686</v>
      </c>
      <c r="I110" s="104">
        <v>23.699254710844833</v>
      </c>
      <c r="J110" s="104">
        <v>24.214207966847482</v>
      </c>
      <c r="K110" s="104">
        <v>31.759078696593697</v>
      </c>
      <c r="L110" s="104">
        <v>32.106639091131413</v>
      </c>
      <c r="M110" s="104">
        <v>30.495865625698443</v>
      </c>
      <c r="N110" s="104">
        <v>30.751353548322552</v>
      </c>
      <c r="O110" s="104">
        <v>30.169938844672593</v>
      </c>
      <c r="P110" s="104">
        <v>29.582623436189955</v>
      </c>
      <c r="Q110" s="104">
        <v>28.112892905742704</v>
      </c>
      <c r="R110" s="104">
        <v>26.416397059342348</v>
      </c>
      <c r="S110" s="104">
        <v>25.00294322385647</v>
      </c>
      <c r="T110" s="104">
        <v>23.306600852010849</v>
      </c>
      <c r="U110" s="104">
        <v>22.881926063378593</v>
      </c>
      <c r="V110" s="104">
        <v>20.6568304842869</v>
      </c>
      <c r="W110" s="104">
        <v>21.668467996041045</v>
      </c>
      <c r="DA110" s="132" t="s">
        <v>1621</v>
      </c>
    </row>
    <row r="111" spans="1:105" ht="12" customHeight="1" x14ac:dyDescent="0.25">
      <c r="A111" s="108" t="s">
        <v>53</v>
      </c>
      <c r="B111" s="98">
        <v>8.1052365015164156</v>
      </c>
      <c r="C111" s="98">
        <v>8.6606125743310436</v>
      </c>
      <c r="D111" s="98">
        <v>9.1443886886866697</v>
      </c>
      <c r="E111" s="98">
        <v>9.852708072367923</v>
      </c>
      <c r="F111" s="98">
        <v>9.7197483533139515</v>
      </c>
      <c r="G111" s="98">
        <v>10.058201713926561</v>
      </c>
      <c r="H111" s="98">
        <v>9.3331224049095916</v>
      </c>
      <c r="I111" s="98">
        <v>9.6303386056171298</v>
      </c>
      <c r="J111" s="98">
        <v>10.580153631329505</v>
      </c>
      <c r="K111" s="98">
        <v>14.149515927706618</v>
      </c>
      <c r="L111" s="98">
        <v>12.797216226372683</v>
      </c>
      <c r="M111" s="98">
        <v>13.093083484556038</v>
      </c>
      <c r="N111" s="98">
        <v>12.998944335982664</v>
      </c>
      <c r="O111" s="98">
        <v>11.099547225098563</v>
      </c>
      <c r="P111" s="98">
        <v>10.947683425127376</v>
      </c>
      <c r="Q111" s="98">
        <v>8.3439293106640129</v>
      </c>
      <c r="R111" s="98">
        <v>7.0812028289230931</v>
      </c>
      <c r="S111" s="98">
        <v>7.7473650450947691</v>
      </c>
      <c r="T111" s="98">
        <v>8.159841687513973</v>
      </c>
      <c r="U111" s="98">
        <v>8.2006661734160584</v>
      </c>
      <c r="V111" s="98">
        <v>7.5575030265431353</v>
      </c>
      <c r="W111" s="98">
        <v>8.2312941604979581</v>
      </c>
      <c r="DA111" s="63" t="s">
        <v>1622</v>
      </c>
    </row>
    <row r="112" spans="1:105" ht="12" customHeight="1" x14ac:dyDescent="0.25">
      <c r="A112" s="108" t="s">
        <v>52</v>
      </c>
      <c r="B112" s="98">
        <v>9.1430275668114369</v>
      </c>
      <c r="C112" s="98">
        <v>9.898445510688834</v>
      </c>
      <c r="D112" s="98">
        <v>10.462401729722544</v>
      </c>
      <c r="E112" s="98">
        <v>11.509507292271042</v>
      </c>
      <c r="F112" s="98">
        <v>11.448653196698235</v>
      </c>
      <c r="G112" s="98">
        <v>11.91455912938746</v>
      </c>
      <c r="H112" s="98">
        <v>14.698736922497268</v>
      </c>
      <c r="I112" s="98">
        <v>14.068916105227702</v>
      </c>
      <c r="J112" s="98">
        <v>13.634054335517979</v>
      </c>
      <c r="K112" s="98">
        <v>17.609562768887081</v>
      </c>
      <c r="L112" s="98">
        <v>19.309422864758734</v>
      </c>
      <c r="M112" s="98">
        <v>17.402782141142406</v>
      </c>
      <c r="N112" s="98">
        <v>17.752409212339888</v>
      </c>
      <c r="O112" s="98">
        <v>19.070391619574028</v>
      </c>
      <c r="P112" s="98">
        <v>18.634940011062579</v>
      </c>
      <c r="Q112" s="98">
        <v>19.768963595078691</v>
      </c>
      <c r="R112" s="98">
        <v>19.335194230419255</v>
      </c>
      <c r="S112" s="98">
        <v>17.255578178761702</v>
      </c>
      <c r="T112" s="98">
        <v>15.146759164496876</v>
      </c>
      <c r="U112" s="98">
        <v>14.681259889962533</v>
      </c>
      <c r="V112" s="98">
        <v>13.099327457743764</v>
      </c>
      <c r="W112" s="98">
        <v>13.437173835543089</v>
      </c>
      <c r="DA112" s="63" t="s">
        <v>1623</v>
      </c>
    </row>
    <row r="113" spans="1:105" ht="12" customHeight="1" x14ac:dyDescent="0.25">
      <c r="A113" s="121" t="s">
        <v>54</v>
      </c>
      <c r="B113" s="122">
        <v>28.17965320175108</v>
      </c>
      <c r="C113" s="122">
        <v>32.49575696268915</v>
      </c>
      <c r="D113" s="122">
        <v>34.410120062073389</v>
      </c>
      <c r="E113" s="122">
        <v>34.349167072040267</v>
      </c>
      <c r="F113" s="122">
        <v>34.892702685702687</v>
      </c>
      <c r="G113" s="122">
        <v>27.064170942251955</v>
      </c>
      <c r="H113" s="122">
        <v>30.072865149652682</v>
      </c>
      <c r="I113" s="122">
        <v>24.686258086908033</v>
      </c>
      <c r="J113" s="122">
        <v>25.746372406106605</v>
      </c>
      <c r="K113" s="122">
        <v>31.133042692543821</v>
      </c>
      <c r="L113" s="122">
        <v>30.453226582804323</v>
      </c>
      <c r="M113" s="122">
        <v>28.674111693832071</v>
      </c>
      <c r="N113" s="122">
        <v>28.251749563382624</v>
      </c>
      <c r="O113" s="122">
        <v>27.30485727298133</v>
      </c>
      <c r="P113" s="122">
        <v>28.291674979483751</v>
      </c>
      <c r="Q113" s="122">
        <v>26.89764147063832</v>
      </c>
      <c r="R113" s="122">
        <v>26.812194907344995</v>
      </c>
      <c r="S113" s="122">
        <v>26.33701100709845</v>
      </c>
      <c r="T113" s="122">
        <v>25.326495312817386</v>
      </c>
      <c r="U113" s="122">
        <v>25.136299112187235</v>
      </c>
      <c r="V113" s="122">
        <v>23.761824966330295</v>
      </c>
      <c r="W113" s="122">
        <v>25.937622793778473</v>
      </c>
      <c r="DA113" s="130" t="s">
        <v>1624</v>
      </c>
    </row>
    <row r="114" spans="1:105" ht="12" customHeight="1" x14ac:dyDescent="0.25">
      <c r="A114" s="97" t="s">
        <v>50</v>
      </c>
      <c r="B114" s="98">
        <v>0.22843371410769919</v>
      </c>
      <c r="C114" s="98">
        <v>0.25707647723399929</v>
      </c>
      <c r="D114" s="98">
        <v>0.25801110296606772</v>
      </c>
      <c r="E114" s="98">
        <v>0.23459040052309088</v>
      </c>
      <c r="F114" s="98">
        <v>0.2388447779692553</v>
      </c>
      <c r="G114" s="98">
        <v>0.1891555980531458</v>
      </c>
      <c r="H114" s="98">
        <v>0.19855179892113087</v>
      </c>
      <c r="I114" s="98">
        <v>0.15597987765492699</v>
      </c>
      <c r="J114" s="98">
        <v>0.15129548277791283</v>
      </c>
      <c r="K114" s="98">
        <v>0.17411655300080919</v>
      </c>
      <c r="L114" s="98">
        <v>0.15960809660914241</v>
      </c>
      <c r="M114" s="98">
        <v>0.11471858976536761</v>
      </c>
      <c r="N114" s="98">
        <v>7.1950044683183084E-2</v>
      </c>
      <c r="O114" s="98">
        <v>5.9185387905675992E-2</v>
      </c>
      <c r="P114" s="98">
        <v>6.6988898830892388E-2</v>
      </c>
      <c r="Q114" s="98">
        <v>8.2550328819164492E-2</v>
      </c>
      <c r="R114" s="98">
        <v>9.1957332931430255E-2</v>
      </c>
      <c r="S114" s="98">
        <v>8.8054330963720395E-2</v>
      </c>
      <c r="T114" s="98">
        <v>7.6776182929482864E-2</v>
      </c>
      <c r="U114" s="98">
        <v>7.6006155501445988E-2</v>
      </c>
      <c r="V114" s="98">
        <v>7.1452828235565938E-2</v>
      </c>
      <c r="W114" s="98">
        <v>9.2249270454816915E-2</v>
      </c>
      <c r="DA114" s="63" t="s">
        <v>1625</v>
      </c>
    </row>
    <row r="115" spans="1:105" ht="12" customHeight="1" x14ac:dyDescent="0.25">
      <c r="A115" s="109" t="s">
        <v>120</v>
      </c>
      <c r="B115" s="33">
        <v>27.951219487643382</v>
      </c>
      <c r="C115" s="33">
        <v>32.238680485455149</v>
      </c>
      <c r="D115" s="33">
        <v>34.152108959107323</v>
      </c>
      <c r="E115" s="33">
        <v>34.114576671517177</v>
      </c>
      <c r="F115" s="33">
        <v>34.653857907733432</v>
      </c>
      <c r="G115" s="33">
        <v>26.875015344198811</v>
      </c>
      <c r="H115" s="33">
        <v>29.874313350731551</v>
      </c>
      <c r="I115" s="33">
        <v>24.530278209253105</v>
      </c>
      <c r="J115" s="33">
        <v>25.595076923328694</v>
      </c>
      <c r="K115" s="33">
        <v>30.958926139543014</v>
      </c>
      <c r="L115" s="33">
        <v>30.293618486195182</v>
      </c>
      <c r="M115" s="33">
        <v>28.559393104066704</v>
      </c>
      <c r="N115" s="33">
        <v>28.17979951869944</v>
      </c>
      <c r="O115" s="33">
        <v>27.245671885075655</v>
      </c>
      <c r="P115" s="33">
        <v>28.224686080652859</v>
      </c>
      <c r="Q115" s="33">
        <v>26.815091141819156</v>
      </c>
      <c r="R115" s="33">
        <v>26.720237574413567</v>
      </c>
      <c r="S115" s="33">
        <v>26.248956676134728</v>
      </c>
      <c r="T115" s="33">
        <v>25.249719129887904</v>
      </c>
      <c r="U115" s="33">
        <v>25.060292956685789</v>
      </c>
      <c r="V115" s="33">
        <v>23.69037213809473</v>
      </c>
      <c r="W115" s="33">
        <v>25.845373523323655</v>
      </c>
      <c r="DA115" s="60" t="s">
        <v>1626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901.81345392095136</v>
      </c>
      <c r="C117" s="117">
        <f t="shared" si="19"/>
        <v>910.47970608172875</v>
      </c>
      <c r="D117" s="117">
        <f t="shared" si="19"/>
        <v>900.28098912204916</v>
      </c>
      <c r="E117" s="117">
        <f t="shared" si="19"/>
        <v>919.00607878651306</v>
      </c>
      <c r="F117" s="117">
        <f t="shared" si="19"/>
        <v>881.02177881631133</v>
      </c>
      <c r="G117" s="117">
        <f t="shared" si="19"/>
        <v>833.35398826062851</v>
      </c>
      <c r="H117" s="117">
        <f t="shared" si="19"/>
        <v>813.70283896964509</v>
      </c>
      <c r="I117" s="117">
        <f t="shared" si="19"/>
        <v>714.05402007915097</v>
      </c>
      <c r="J117" s="117">
        <f t="shared" si="19"/>
        <v>731.46327401446479</v>
      </c>
      <c r="K117" s="117">
        <f t="shared" si="19"/>
        <v>710.21676469159274</v>
      </c>
      <c r="L117" s="117">
        <f t="shared" si="19"/>
        <v>789.2240063216334</v>
      </c>
      <c r="M117" s="117">
        <f t="shared" si="19"/>
        <v>701.5207994613379</v>
      </c>
      <c r="N117" s="117">
        <f t="shared" si="19"/>
        <v>660.61778737598581</v>
      </c>
      <c r="O117" s="117">
        <f t="shared" si="19"/>
        <v>725.78624492370227</v>
      </c>
      <c r="P117" s="117">
        <f t="shared" si="19"/>
        <v>648.41937737844296</v>
      </c>
      <c r="Q117" s="117">
        <f t="shared" si="19"/>
        <v>679.09742521570729</v>
      </c>
      <c r="R117" s="117">
        <f t="shared" ref="R117:V117" si="20">R118+R121+R123+R132</f>
        <v>683.84032808952031</v>
      </c>
      <c r="S117" s="117">
        <f t="shared" si="20"/>
        <v>700.16209719730637</v>
      </c>
      <c r="T117" s="117">
        <f t="shared" si="20"/>
        <v>637.92885824767632</v>
      </c>
      <c r="U117" s="117">
        <f t="shared" si="20"/>
        <v>650.98635576862898</v>
      </c>
      <c r="V117" s="117">
        <f t="shared" si="20"/>
        <v>669.18527903307915</v>
      </c>
      <c r="W117" s="117">
        <f t="shared" ref="W117" si="21">W118+W121+W123+W132</f>
        <v>717.06537747652249</v>
      </c>
      <c r="DA117" s="129" t="s">
        <v>1777</v>
      </c>
    </row>
    <row r="118" spans="1:105" ht="12" customHeight="1" x14ac:dyDescent="0.25">
      <c r="A118" s="121" t="s">
        <v>57</v>
      </c>
      <c r="B118" s="122">
        <f t="shared" ref="B118:Q118" si="22">SUM(B119:B120)</f>
        <v>739.20537222896144</v>
      </c>
      <c r="C118" s="122">
        <f t="shared" si="22"/>
        <v>741.49908381517344</v>
      </c>
      <c r="D118" s="122">
        <f t="shared" si="22"/>
        <v>719.05631697398019</v>
      </c>
      <c r="E118" s="122">
        <f t="shared" si="22"/>
        <v>733.83908260455814</v>
      </c>
      <c r="F118" s="122">
        <f t="shared" si="22"/>
        <v>701.5973538282102</v>
      </c>
      <c r="G118" s="122">
        <f t="shared" si="22"/>
        <v>677.76203361964713</v>
      </c>
      <c r="H118" s="122">
        <f t="shared" si="22"/>
        <v>653.12167084012117</v>
      </c>
      <c r="I118" s="122">
        <f t="shared" si="22"/>
        <v>568.36317164084448</v>
      </c>
      <c r="J118" s="122">
        <f t="shared" si="22"/>
        <v>586.26310309865471</v>
      </c>
      <c r="K118" s="122">
        <f t="shared" si="22"/>
        <v>557.59002346176931</v>
      </c>
      <c r="L118" s="122">
        <f t="shared" si="22"/>
        <v>635.21351567981105</v>
      </c>
      <c r="M118" s="122">
        <f t="shared" si="22"/>
        <v>553.29318097110695</v>
      </c>
      <c r="N118" s="122">
        <f t="shared" si="22"/>
        <v>523.15303534508337</v>
      </c>
      <c r="O118" s="122">
        <f t="shared" si="22"/>
        <v>581.49756316073615</v>
      </c>
      <c r="P118" s="122">
        <f t="shared" si="22"/>
        <v>504.38849758920293</v>
      </c>
      <c r="Q118" s="122">
        <f t="shared" si="22"/>
        <v>540.01369593998811</v>
      </c>
      <c r="R118" s="122">
        <f t="shared" ref="R118:V118" si="23">SUM(R119:R120)</f>
        <v>547.95847459063759</v>
      </c>
      <c r="S118" s="122">
        <f t="shared" si="23"/>
        <v>565.86851314873661</v>
      </c>
      <c r="T118" s="122">
        <f t="shared" si="23"/>
        <v>513.25712332215721</v>
      </c>
      <c r="U118" s="122">
        <f t="shared" si="23"/>
        <v>525.39733732381762</v>
      </c>
      <c r="V118" s="122">
        <f t="shared" si="23"/>
        <v>546.44871099616637</v>
      </c>
      <c r="W118" s="122">
        <f t="shared" ref="W118" si="24">SUM(W119:W120)</f>
        <v>581.47152842635421</v>
      </c>
      <c r="DA118" s="130" t="s">
        <v>1778</v>
      </c>
    </row>
    <row r="119" spans="1:105" ht="12" customHeight="1" x14ac:dyDescent="0.25">
      <c r="A119" s="97" t="s">
        <v>216</v>
      </c>
      <c r="B119" s="98">
        <v>718.65771436235241</v>
      </c>
      <c r="C119" s="98">
        <v>721.39886475571723</v>
      </c>
      <c r="D119" s="98">
        <v>700.16380276003565</v>
      </c>
      <c r="E119" s="98">
        <v>715.01202937185712</v>
      </c>
      <c r="F119" s="98">
        <v>684.15227322292856</v>
      </c>
      <c r="G119" s="98">
        <v>662.85885006722151</v>
      </c>
      <c r="H119" s="98">
        <v>638.67701015406692</v>
      </c>
      <c r="I119" s="98">
        <v>556.22310868098111</v>
      </c>
      <c r="J119" s="98">
        <v>573.89462856470971</v>
      </c>
      <c r="K119" s="98">
        <v>545.93157505582337</v>
      </c>
      <c r="L119" s="98">
        <v>622.03341793752179</v>
      </c>
      <c r="M119" s="98">
        <v>541.92568163818055</v>
      </c>
      <c r="N119" s="98">
        <v>512.50317069107655</v>
      </c>
      <c r="O119" s="98">
        <v>569.77018202921988</v>
      </c>
      <c r="P119" s="98">
        <v>494.29876735588061</v>
      </c>
      <c r="Q119" s="98">
        <v>529.29452712779198</v>
      </c>
      <c r="R119" s="98">
        <v>537.14319346498598</v>
      </c>
      <c r="S119" s="98">
        <v>554.75325334388708</v>
      </c>
      <c r="T119" s="98">
        <v>503.21448237372289</v>
      </c>
      <c r="U119" s="98">
        <v>515.14714191182065</v>
      </c>
      <c r="V119" s="98">
        <v>535.80949770007703</v>
      </c>
      <c r="W119" s="98">
        <v>570.16139848559794</v>
      </c>
      <c r="DA119" s="63" t="s">
        <v>1779</v>
      </c>
    </row>
    <row r="120" spans="1:105" ht="12" customHeight="1" x14ac:dyDescent="0.25">
      <c r="A120" s="97" t="s">
        <v>53</v>
      </c>
      <c r="B120" s="98">
        <v>20.547657866609033</v>
      </c>
      <c r="C120" s="98">
        <v>20.100219059456176</v>
      </c>
      <c r="D120" s="98">
        <v>18.89251421394453</v>
      </c>
      <c r="E120" s="98">
        <v>18.827053232700962</v>
      </c>
      <c r="F120" s="98">
        <v>17.445080605281699</v>
      </c>
      <c r="G120" s="98">
        <v>14.903183552425579</v>
      </c>
      <c r="H120" s="98">
        <v>14.444660686054203</v>
      </c>
      <c r="I120" s="98">
        <v>12.140062959863336</v>
      </c>
      <c r="J120" s="98">
        <v>12.36847453394506</v>
      </c>
      <c r="K120" s="98">
        <v>11.658448405945986</v>
      </c>
      <c r="L120" s="98">
        <v>13.180097742289266</v>
      </c>
      <c r="M120" s="98">
        <v>11.367499332926393</v>
      </c>
      <c r="N120" s="98">
        <v>10.649864654006873</v>
      </c>
      <c r="O120" s="98">
        <v>11.727381131516298</v>
      </c>
      <c r="P120" s="98">
        <v>10.089730233322317</v>
      </c>
      <c r="Q120" s="98">
        <v>10.719168812196104</v>
      </c>
      <c r="R120" s="98">
        <v>10.81528112565166</v>
      </c>
      <c r="S120" s="98">
        <v>11.115259804849568</v>
      </c>
      <c r="T120" s="98">
        <v>10.042640948434281</v>
      </c>
      <c r="U120" s="98">
        <v>10.250195411997014</v>
      </c>
      <c r="V120" s="98">
        <v>10.63921329608938</v>
      </c>
      <c r="W120" s="98">
        <v>11.310129940756255</v>
      </c>
      <c r="DA120" s="63" t="s">
        <v>1780</v>
      </c>
    </row>
    <row r="121" spans="1:105" ht="12" customHeight="1" x14ac:dyDescent="0.25">
      <c r="A121" s="121" t="s">
        <v>92</v>
      </c>
      <c r="B121" s="122">
        <f t="shared" ref="B121:W121" si="25">B122</f>
        <v>6.0022226046293994E-2</v>
      </c>
      <c r="C121" s="122">
        <f t="shared" si="25"/>
        <v>8.2685885138749624E-2</v>
      </c>
      <c r="D121" s="122">
        <f t="shared" si="25"/>
        <v>9.8691248322373665E-2</v>
      </c>
      <c r="E121" s="122">
        <f t="shared" si="25"/>
        <v>0.19088988112037489</v>
      </c>
      <c r="F121" s="122">
        <f t="shared" si="25"/>
        <v>0.12433829620959354</v>
      </c>
      <c r="G121" s="122">
        <f t="shared" si="25"/>
        <v>0.13859469772532099</v>
      </c>
      <c r="H121" s="122">
        <f t="shared" si="25"/>
        <v>0.1728391617519601</v>
      </c>
      <c r="I121" s="122">
        <f t="shared" si="25"/>
        <v>0.17238013012401923</v>
      </c>
      <c r="J121" s="122">
        <f t="shared" si="25"/>
        <v>0.1531674304481494</v>
      </c>
      <c r="K121" s="122">
        <f t="shared" si="25"/>
        <v>0.15500578261159009</v>
      </c>
      <c r="L121" s="122">
        <f t="shared" si="25"/>
        <v>0.17896924296737032</v>
      </c>
      <c r="M121" s="122">
        <f t="shared" si="25"/>
        <v>0.17023306820207035</v>
      </c>
      <c r="N121" s="122">
        <f t="shared" si="25"/>
        <v>0.20527155032280231</v>
      </c>
      <c r="O121" s="122">
        <f t="shared" si="25"/>
        <v>0.27602203461548352</v>
      </c>
      <c r="P121" s="122">
        <f t="shared" si="25"/>
        <v>0.18740128417342597</v>
      </c>
      <c r="Q121" s="122">
        <f t="shared" si="25"/>
        <v>0.33477356102019412</v>
      </c>
      <c r="R121" s="122">
        <f t="shared" si="25"/>
        <v>0.20051000821607878</v>
      </c>
      <c r="S121" s="122">
        <f t="shared" si="25"/>
        <v>0.25541645102100702</v>
      </c>
      <c r="T121" s="122">
        <f t="shared" si="25"/>
        <v>0.23579317690936874</v>
      </c>
      <c r="U121" s="122">
        <f t="shared" si="25"/>
        <v>0.24959083183989059</v>
      </c>
      <c r="V121" s="122">
        <f t="shared" si="25"/>
        <v>0.2293777506881855</v>
      </c>
      <c r="W121" s="122">
        <f t="shared" si="25"/>
        <v>0.17667163374596348</v>
      </c>
      <c r="DA121" s="130" t="s">
        <v>1781</v>
      </c>
    </row>
    <row r="122" spans="1:105" ht="12" customHeight="1" x14ac:dyDescent="0.25">
      <c r="A122" s="97" t="s">
        <v>53</v>
      </c>
      <c r="B122" s="98">
        <v>6.0022226046293994E-2</v>
      </c>
      <c r="C122" s="98">
        <v>8.2685885138749624E-2</v>
      </c>
      <c r="D122" s="98">
        <v>9.8691248322373665E-2</v>
      </c>
      <c r="E122" s="98">
        <v>0.19088988112037489</v>
      </c>
      <c r="F122" s="98">
        <v>0.12433829620959354</v>
      </c>
      <c r="G122" s="98">
        <v>0.13859469772532099</v>
      </c>
      <c r="H122" s="98">
        <v>0.1728391617519601</v>
      </c>
      <c r="I122" s="98">
        <v>0.17238013012401923</v>
      </c>
      <c r="J122" s="98">
        <v>0.1531674304481494</v>
      </c>
      <c r="K122" s="98">
        <v>0.15500578261159009</v>
      </c>
      <c r="L122" s="98">
        <v>0.17896924296737032</v>
      </c>
      <c r="M122" s="98">
        <v>0.17023306820207035</v>
      </c>
      <c r="N122" s="98">
        <v>0.20527155032280231</v>
      </c>
      <c r="O122" s="98">
        <v>0.27602203461548352</v>
      </c>
      <c r="P122" s="98">
        <v>0.18740128417342597</v>
      </c>
      <c r="Q122" s="98">
        <v>0.33477356102019412</v>
      </c>
      <c r="R122" s="98">
        <v>0.20051000821607878</v>
      </c>
      <c r="S122" s="98">
        <v>0.25541645102100702</v>
      </c>
      <c r="T122" s="98">
        <v>0.23579317690936874</v>
      </c>
      <c r="U122" s="98">
        <v>0.24959083183989059</v>
      </c>
      <c r="V122" s="98">
        <v>0.2293777506881855</v>
      </c>
      <c r="W122" s="98">
        <v>0.17667163374596348</v>
      </c>
      <c r="DA122" s="63" t="s">
        <v>1782</v>
      </c>
    </row>
    <row r="123" spans="1:105" ht="12" customHeight="1" x14ac:dyDescent="0.25">
      <c r="A123" s="121" t="s">
        <v>55</v>
      </c>
      <c r="B123" s="122">
        <v>141.38921951769211</v>
      </c>
      <c r="C123" s="122">
        <v>144.42414693080633</v>
      </c>
      <c r="D123" s="122">
        <v>155.11942505510297</v>
      </c>
      <c r="E123" s="122">
        <v>158.92008505865752</v>
      </c>
      <c r="F123" s="122">
        <v>152.74346935069948</v>
      </c>
      <c r="G123" s="122">
        <v>134.77202711338435</v>
      </c>
      <c r="H123" s="122">
        <v>137.3132134338974</v>
      </c>
      <c r="I123" s="122">
        <v>126.51030163590831</v>
      </c>
      <c r="J123" s="122">
        <v>125.1918443785777</v>
      </c>
      <c r="K123" s="122">
        <v>128.4061737681084</v>
      </c>
      <c r="L123" s="122">
        <v>130.22924323700229</v>
      </c>
      <c r="M123" s="122">
        <v>125.7696806334942</v>
      </c>
      <c r="N123" s="122">
        <v>115.22715585185239</v>
      </c>
      <c r="O123" s="122">
        <v>122.62955435762555</v>
      </c>
      <c r="P123" s="122">
        <v>121.62095786792156</v>
      </c>
      <c r="Q123" s="122">
        <v>117.52788652162931</v>
      </c>
      <c r="R123" s="122">
        <v>114.37988928876803</v>
      </c>
      <c r="S123" s="122">
        <v>112.89455601378384</v>
      </c>
      <c r="T123" s="122">
        <v>103.84874615747013</v>
      </c>
      <c r="U123" s="122">
        <v>104.63343331571542</v>
      </c>
      <c r="V123" s="122">
        <v>102.6679606070056</v>
      </c>
      <c r="W123" s="122">
        <v>113.47022140087955</v>
      </c>
      <c r="DA123" s="130" t="s">
        <v>1783</v>
      </c>
    </row>
    <row r="124" spans="1:105" ht="12" customHeight="1" x14ac:dyDescent="0.25">
      <c r="A124" s="97" t="s">
        <v>138</v>
      </c>
      <c r="B124" s="98">
        <v>82.229988759917362</v>
      </c>
      <c r="C124" s="98">
        <v>81.316804806444011</v>
      </c>
      <c r="D124" s="98">
        <v>87.943572862624805</v>
      </c>
      <c r="E124" s="98">
        <v>89.554634732613977</v>
      </c>
      <c r="F124" s="98">
        <v>87.886981571434049</v>
      </c>
      <c r="G124" s="98">
        <v>76.502438429872413</v>
      </c>
      <c r="H124" s="98">
        <v>78.848198578584373</v>
      </c>
      <c r="I124" s="98">
        <v>70.951497544803985</v>
      </c>
      <c r="J124" s="98">
        <v>71.56055390150415</v>
      </c>
      <c r="K124" s="98">
        <v>72.267818554776355</v>
      </c>
      <c r="L124" s="98">
        <v>74.480261627139328</v>
      </c>
      <c r="M124" s="98">
        <v>74.307525323951296</v>
      </c>
      <c r="N124" s="98">
        <v>63.386698708630675</v>
      </c>
      <c r="O124" s="98">
        <v>70.561360475471716</v>
      </c>
      <c r="P124" s="98">
        <v>69.278610969192783</v>
      </c>
      <c r="Q124" s="98">
        <v>65.369679147080546</v>
      </c>
      <c r="R124" s="98">
        <v>63.410137247213285</v>
      </c>
      <c r="S124" s="98">
        <v>64.327420890053688</v>
      </c>
      <c r="T124" s="98">
        <v>58.658498142437921</v>
      </c>
      <c r="U124" s="98">
        <v>60.409327453271906</v>
      </c>
      <c r="V124" s="98">
        <v>62.614040412535878</v>
      </c>
      <c r="W124" s="98">
        <v>71.28890855347376</v>
      </c>
      <c r="DA124" s="63" t="s">
        <v>1784</v>
      </c>
    </row>
    <row r="125" spans="1:105" ht="12" customHeight="1" x14ac:dyDescent="0.25">
      <c r="A125" s="97" t="s">
        <v>137</v>
      </c>
      <c r="B125" s="98">
        <v>0.24507786319264716</v>
      </c>
      <c r="C125" s="98">
        <v>0.23635461254654705</v>
      </c>
      <c r="D125" s="98">
        <v>0.26210876238671627</v>
      </c>
      <c r="E125" s="98">
        <v>0.29057773479098814</v>
      </c>
      <c r="F125" s="98">
        <v>0.31782207067091173</v>
      </c>
      <c r="G125" s="98">
        <v>0.33195829283453349</v>
      </c>
      <c r="H125" s="98">
        <v>0.41845321887855369</v>
      </c>
      <c r="I125" s="98">
        <v>0.37611418784503714</v>
      </c>
      <c r="J125" s="98">
        <v>0.39930706633890017</v>
      </c>
      <c r="K125" s="98">
        <v>0.5192463275583491</v>
      </c>
      <c r="L125" s="98">
        <v>0.58991087244272555</v>
      </c>
      <c r="M125" s="98">
        <v>0.61716067519561557</v>
      </c>
      <c r="N125" s="98">
        <v>0.48206121661693946</v>
      </c>
      <c r="O125" s="98">
        <v>0.58684181191770901</v>
      </c>
      <c r="P125" s="98">
        <v>0.56599523053071488</v>
      </c>
      <c r="Q125" s="98">
        <v>0.51888161487628237</v>
      </c>
      <c r="R125" s="98">
        <v>0.48664775391969711</v>
      </c>
      <c r="S125" s="98">
        <v>0.49571547925066151</v>
      </c>
      <c r="T125" s="98">
        <v>0.41220492682340387</v>
      </c>
      <c r="U125" s="98">
        <v>0.4219929182826877</v>
      </c>
      <c r="V125" s="98">
        <v>0.45097024741454722</v>
      </c>
      <c r="W125" s="98">
        <v>0.5003205107306955</v>
      </c>
      <c r="DA125" s="63" t="s">
        <v>1785</v>
      </c>
    </row>
    <row r="126" spans="1:105" ht="12" customHeight="1" x14ac:dyDescent="0.25">
      <c r="A126" s="100" t="s">
        <v>216</v>
      </c>
      <c r="B126" s="101">
        <v>9.1763209183654409E-2</v>
      </c>
      <c r="C126" s="101">
        <v>8.8082483052612612E-2</v>
      </c>
      <c r="D126" s="101">
        <v>9.8011095032231738E-2</v>
      </c>
      <c r="E126" s="101">
        <v>0.10777547144584215</v>
      </c>
      <c r="F126" s="101">
        <v>0.11766731896967045</v>
      </c>
      <c r="G126" s="101">
        <v>0.12296139953044039</v>
      </c>
      <c r="H126" s="101">
        <v>0.12905158418097279</v>
      </c>
      <c r="I126" s="101">
        <v>0.12223051109622332</v>
      </c>
      <c r="J126" s="101">
        <v>0.14114781534133192</v>
      </c>
      <c r="K126" s="101">
        <v>0.18755094641842557</v>
      </c>
      <c r="L126" s="101">
        <v>0.1880572886317497</v>
      </c>
      <c r="M126" s="101">
        <v>0.21569138553880976</v>
      </c>
      <c r="N126" s="101">
        <v>0.16482334516109595</v>
      </c>
      <c r="O126" s="101">
        <v>0.17213015539154303</v>
      </c>
      <c r="P126" s="101">
        <v>0.16895252754452489</v>
      </c>
      <c r="Q126" s="101">
        <v>0.12144537231790978</v>
      </c>
      <c r="R126" s="101">
        <v>0.10257317397004219</v>
      </c>
      <c r="S126" s="101">
        <v>0.12430060583879621</v>
      </c>
      <c r="T126" s="101">
        <v>0.11853788895907391</v>
      </c>
      <c r="U126" s="101">
        <v>0.12514435201156945</v>
      </c>
      <c r="V126" s="101">
        <v>0.13826566008042862</v>
      </c>
      <c r="W126" s="101">
        <v>0.16107094669211552</v>
      </c>
      <c r="DA126" s="131" t="s">
        <v>1786</v>
      </c>
    </row>
    <row r="127" spans="1:105" ht="12" customHeight="1" x14ac:dyDescent="0.25">
      <c r="A127" s="103" t="s">
        <v>52</v>
      </c>
      <c r="B127" s="104">
        <v>0.15331465400899275</v>
      </c>
      <c r="C127" s="104">
        <v>0.14827212949393445</v>
      </c>
      <c r="D127" s="104">
        <v>0.16409766735448453</v>
      </c>
      <c r="E127" s="104">
        <v>0.18280226334514596</v>
      </c>
      <c r="F127" s="104">
        <v>0.20015475170124125</v>
      </c>
      <c r="G127" s="104">
        <v>0.20899689330409307</v>
      </c>
      <c r="H127" s="104">
        <v>0.2894016346975809</v>
      </c>
      <c r="I127" s="104">
        <v>0.25388367674881379</v>
      </c>
      <c r="J127" s="104">
        <v>0.25815925099756826</v>
      </c>
      <c r="K127" s="104">
        <v>0.33169538113992353</v>
      </c>
      <c r="L127" s="104">
        <v>0.40185358381097586</v>
      </c>
      <c r="M127" s="104">
        <v>0.40146928965680584</v>
      </c>
      <c r="N127" s="104">
        <v>0.31723787145584353</v>
      </c>
      <c r="O127" s="104">
        <v>0.41471165652616604</v>
      </c>
      <c r="P127" s="104">
        <v>0.39704270298618999</v>
      </c>
      <c r="Q127" s="104">
        <v>0.39743624255837262</v>
      </c>
      <c r="R127" s="104">
        <v>0.38407457994965494</v>
      </c>
      <c r="S127" s="104">
        <v>0.3714148734118653</v>
      </c>
      <c r="T127" s="104">
        <v>0.29366703786432996</v>
      </c>
      <c r="U127" s="104">
        <v>0.29684856627111827</v>
      </c>
      <c r="V127" s="104">
        <v>0.3127045873341186</v>
      </c>
      <c r="W127" s="104">
        <v>0.33924956403857998</v>
      </c>
      <c r="DA127" s="132" t="s">
        <v>1787</v>
      </c>
    </row>
    <row r="128" spans="1:105" ht="12" customHeight="1" x14ac:dyDescent="0.25">
      <c r="A128" s="106" t="s">
        <v>122</v>
      </c>
      <c r="B128" s="101">
        <v>44.299438876666507</v>
      </c>
      <c r="C128" s="101">
        <v>47.088314347106717</v>
      </c>
      <c r="D128" s="101">
        <v>50.202106544537465</v>
      </c>
      <c r="E128" s="101">
        <v>50.783983345993796</v>
      </c>
      <c r="F128" s="101">
        <v>46.364616371881908</v>
      </c>
      <c r="G128" s="101">
        <v>39.0139616727378</v>
      </c>
      <c r="H128" s="101">
        <v>36.803866615455689</v>
      </c>
      <c r="I128" s="101">
        <v>34.344153426825692</v>
      </c>
      <c r="J128" s="101">
        <v>32.151638338210304</v>
      </c>
      <c r="K128" s="101">
        <v>28.020660026241188</v>
      </c>
      <c r="L128" s="101">
        <v>26.798095966166866</v>
      </c>
      <c r="M128" s="101">
        <v>24.160745206939158</v>
      </c>
      <c r="N128" s="101">
        <v>24.361916961909831</v>
      </c>
      <c r="O128" s="101">
        <v>24.475221188407367</v>
      </c>
      <c r="P128" s="101">
        <v>25.26488368852954</v>
      </c>
      <c r="Q128" s="101">
        <v>25.820909778048595</v>
      </c>
      <c r="R128" s="101">
        <v>25.95995894467184</v>
      </c>
      <c r="S128" s="101">
        <v>25.057991104019472</v>
      </c>
      <c r="T128" s="101">
        <v>23.502895779738832</v>
      </c>
      <c r="U128" s="101">
        <v>22.899887141292808</v>
      </c>
      <c r="V128" s="101">
        <v>20.715666580070323</v>
      </c>
      <c r="W128" s="101">
        <v>21.87784444485942</v>
      </c>
      <c r="DA128" s="131" t="s">
        <v>1788</v>
      </c>
    </row>
    <row r="129" spans="1:105" ht="12" customHeight="1" x14ac:dyDescent="0.25">
      <c r="A129" s="107" t="s">
        <v>121</v>
      </c>
      <c r="B129" s="104">
        <v>14.614714017915581</v>
      </c>
      <c r="C129" s="104">
        <v>15.782673164709063</v>
      </c>
      <c r="D129" s="104">
        <v>16.711636885553979</v>
      </c>
      <c r="E129" s="104">
        <v>18.290889245258768</v>
      </c>
      <c r="F129" s="104">
        <v>18.17404933671261</v>
      </c>
      <c r="G129" s="104">
        <v>18.923668717939609</v>
      </c>
      <c r="H129" s="104">
        <v>21.242695020978775</v>
      </c>
      <c r="I129" s="104">
        <v>20.838536476433585</v>
      </c>
      <c r="J129" s="104">
        <v>21.080345072524342</v>
      </c>
      <c r="K129" s="104">
        <v>27.59844885953251</v>
      </c>
      <c r="L129" s="104">
        <v>28.360974771253378</v>
      </c>
      <c r="M129" s="104">
        <v>26.68424942740813</v>
      </c>
      <c r="N129" s="104">
        <v>26.996478964694937</v>
      </c>
      <c r="O129" s="104">
        <v>27.006130881828774</v>
      </c>
      <c r="P129" s="104">
        <v>26.511467979668531</v>
      </c>
      <c r="Q129" s="104">
        <v>25.818415981623907</v>
      </c>
      <c r="R129" s="104">
        <v>24.523145342963204</v>
      </c>
      <c r="S129" s="104">
        <v>23.013428540460005</v>
      </c>
      <c r="T129" s="104">
        <v>21.275147308469968</v>
      </c>
      <c r="U129" s="104">
        <v>20.90222580286801</v>
      </c>
      <c r="V129" s="104">
        <v>18.88728336698485</v>
      </c>
      <c r="W129" s="104">
        <v>19.803147891815669</v>
      </c>
      <c r="DA129" s="132" t="s">
        <v>1789</v>
      </c>
    </row>
    <row r="130" spans="1:105" ht="12" customHeight="1" x14ac:dyDescent="0.25">
      <c r="A130" s="108" t="s">
        <v>53</v>
      </c>
      <c r="B130" s="98">
        <v>5.4716864511041452</v>
      </c>
      <c r="C130" s="98">
        <v>5.8842276540202283</v>
      </c>
      <c r="D130" s="98">
        <v>6.2492351558314372</v>
      </c>
      <c r="E130" s="98">
        <v>6.7813819529877275</v>
      </c>
      <c r="F130" s="98">
        <v>6.725396140014376</v>
      </c>
      <c r="G130" s="98">
        <v>7.0091095885521497</v>
      </c>
      <c r="H130" s="98">
        <v>6.5439580984815073</v>
      </c>
      <c r="I130" s="98">
        <v>6.7696203712058827</v>
      </c>
      <c r="J130" s="98">
        <v>7.446290737006362</v>
      </c>
      <c r="K130" s="98">
        <v>9.9888860906454298</v>
      </c>
      <c r="L130" s="98">
        <v>9.0515519064946446</v>
      </c>
      <c r="M130" s="98">
        <v>9.2814672862657233</v>
      </c>
      <c r="N130" s="98">
        <v>9.244069752355049</v>
      </c>
      <c r="O130" s="98">
        <v>7.9357392622547458</v>
      </c>
      <c r="P130" s="98">
        <v>7.8765279686059531</v>
      </c>
      <c r="Q130" s="98">
        <v>6.0494523865452141</v>
      </c>
      <c r="R130" s="98">
        <v>5.187951112543951</v>
      </c>
      <c r="S130" s="98">
        <v>5.7578503616983028</v>
      </c>
      <c r="T130" s="98">
        <v>6.1283881439730914</v>
      </c>
      <c r="U130" s="98">
        <v>6.220965912905478</v>
      </c>
      <c r="V130" s="98">
        <v>5.7879559092410853</v>
      </c>
      <c r="W130" s="98">
        <v>6.36597405627258</v>
      </c>
      <c r="DA130" s="63" t="s">
        <v>1790</v>
      </c>
    </row>
    <row r="131" spans="1:105" ht="12" customHeight="1" x14ac:dyDescent="0.25">
      <c r="A131" s="108" t="s">
        <v>52</v>
      </c>
      <c r="B131" s="98">
        <v>9.1430275668114369</v>
      </c>
      <c r="C131" s="98">
        <v>9.898445510688834</v>
      </c>
      <c r="D131" s="98">
        <v>10.462401729722544</v>
      </c>
      <c r="E131" s="98">
        <v>11.509507292271042</v>
      </c>
      <c r="F131" s="98">
        <v>11.448653196698235</v>
      </c>
      <c r="G131" s="98">
        <v>11.91455912938746</v>
      </c>
      <c r="H131" s="98">
        <v>14.698736922497268</v>
      </c>
      <c r="I131" s="98">
        <v>14.068916105227702</v>
      </c>
      <c r="J131" s="98">
        <v>13.634054335517979</v>
      </c>
      <c r="K131" s="98">
        <v>17.609562768887081</v>
      </c>
      <c r="L131" s="98">
        <v>19.309422864758734</v>
      </c>
      <c r="M131" s="98">
        <v>17.402782141142406</v>
      </c>
      <c r="N131" s="98">
        <v>17.752409212339888</v>
      </c>
      <c r="O131" s="98">
        <v>19.070391619574028</v>
      </c>
      <c r="P131" s="98">
        <v>18.634940011062579</v>
      </c>
      <c r="Q131" s="98">
        <v>19.768963595078691</v>
      </c>
      <c r="R131" s="98">
        <v>19.335194230419255</v>
      </c>
      <c r="S131" s="98">
        <v>17.255578178761702</v>
      </c>
      <c r="T131" s="98">
        <v>15.146759164496876</v>
      </c>
      <c r="U131" s="98">
        <v>14.681259889962533</v>
      </c>
      <c r="V131" s="98">
        <v>13.099327457743764</v>
      </c>
      <c r="W131" s="98">
        <v>13.437173835543089</v>
      </c>
      <c r="DA131" s="63" t="s">
        <v>1791</v>
      </c>
    </row>
    <row r="132" spans="1:105" ht="12" customHeight="1" x14ac:dyDescent="0.25">
      <c r="A132" s="121" t="s">
        <v>54</v>
      </c>
      <c r="B132" s="122">
        <v>21.158839948251554</v>
      </c>
      <c r="C132" s="122">
        <v>24.47378945061028</v>
      </c>
      <c r="D132" s="122">
        <v>26.006555844643678</v>
      </c>
      <c r="E132" s="122">
        <v>26.056021242177064</v>
      </c>
      <c r="F132" s="122">
        <v>26.556617341192126</v>
      </c>
      <c r="G132" s="122">
        <v>20.681332829871707</v>
      </c>
      <c r="H132" s="122">
        <v>23.095115533874541</v>
      </c>
      <c r="I132" s="122">
        <v>19.008166672274232</v>
      </c>
      <c r="J132" s="122">
        <v>19.855159106784246</v>
      </c>
      <c r="K132" s="122">
        <v>24.06556167910345</v>
      </c>
      <c r="L132" s="122">
        <v>23.602278161852674</v>
      </c>
      <c r="M132" s="122">
        <v>22.287704788534654</v>
      </c>
      <c r="N132" s="122">
        <v>22.032324628727206</v>
      </c>
      <c r="O132" s="122">
        <v>21.383105370725023</v>
      </c>
      <c r="P132" s="122">
        <v>22.222520637145024</v>
      </c>
      <c r="Q132" s="122">
        <v>21.221069193069777</v>
      </c>
      <c r="R132" s="122">
        <v>21.301454201898604</v>
      </c>
      <c r="S132" s="122">
        <v>21.14361158376493</v>
      </c>
      <c r="T132" s="122">
        <v>20.587195591139594</v>
      </c>
      <c r="U132" s="122">
        <v>20.705994297255952</v>
      </c>
      <c r="V132" s="122">
        <v>19.839229679219031</v>
      </c>
      <c r="W132" s="122">
        <v>21.946956015542664</v>
      </c>
      <c r="DA132" s="130" t="s">
        <v>1792</v>
      </c>
    </row>
    <row r="133" spans="1:105" ht="12" customHeight="1" x14ac:dyDescent="0.25">
      <c r="A133" s="97" t="s">
        <v>50</v>
      </c>
      <c r="B133" s="98">
        <v>0.13864509475423534</v>
      </c>
      <c r="C133" s="98">
        <v>0.15625086566252019</v>
      </c>
      <c r="D133" s="98">
        <v>0.15703226393758418</v>
      </c>
      <c r="E133" s="98">
        <v>0.14300131885756229</v>
      </c>
      <c r="F133" s="98">
        <v>0.14584965919353676</v>
      </c>
      <c r="G133" s="98">
        <v>0.11575545181603833</v>
      </c>
      <c r="H133" s="98">
        <v>0.1218041158994201</v>
      </c>
      <c r="I133" s="98">
        <v>9.5800115552404003E-2</v>
      </c>
      <c r="J133" s="98">
        <v>9.2943636642957225E-2</v>
      </c>
      <c r="K133" s="98">
        <v>0.10700426875820009</v>
      </c>
      <c r="L133" s="98">
        <v>9.8122028815852219E-2</v>
      </c>
      <c r="M133" s="98">
        <v>7.0546960467656822E-2</v>
      </c>
      <c r="N133" s="98">
        <v>4.4262832628106673E-2</v>
      </c>
      <c r="O133" s="98">
        <v>3.6430356348531923E-2</v>
      </c>
      <c r="P133" s="98">
        <v>4.1243688653316832E-2</v>
      </c>
      <c r="Q133" s="98">
        <v>5.0832810068417736E-2</v>
      </c>
      <c r="R133" s="98">
        <v>5.6645838244871426E-2</v>
      </c>
      <c r="S133" s="98">
        <v>5.4271681433745354E-2</v>
      </c>
      <c r="T133" s="98">
        <v>4.7342859124563659E-2</v>
      </c>
      <c r="U133" s="98">
        <v>4.6906472073907302E-2</v>
      </c>
      <c r="V133" s="98">
        <v>4.4157151425140824E-2</v>
      </c>
      <c r="W133" s="98">
        <v>5.7161872535810711E-2</v>
      </c>
      <c r="DA133" s="63" t="s">
        <v>1793</v>
      </c>
    </row>
    <row r="134" spans="1:105" ht="12" customHeight="1" x14ac:dyDescent="0.25">
      <c r="A134" s="109" t="s">
        <v>120</v>
      </c>
      <c r="B134" s="33">
        <v>21.020194853497319</v>
      </c>
      <c r="C134" s="33">
        <v>24.317538584947759</v>
      </c>
      <c r="D134" s="33">
        <v>25.849523580706094</v>
      </c>
      <c r="E134" s="33">
        <v>25.913019923319503</v>
      </c>
      <c r="F134" s="33">
        <v>26.410767681998589</v>
      </c>
      <c r="G134" s="33">
        <v>20.565577378055668</v>
      </c>
      <c r="H134" s="33">
        <v>22.973311417975122</v>
      </c>
      <c r="I134" s="33">
        <v>18.912366556721828</v>
      </c>
      <c r="J134" s="33">
        <v>19.762215470141289</v>
      </c>
      <c r="K134" s="33">
        <v>23.95855741034525</v>
      </c>
      <c r="L134" s="33">
        <v>23.504156133036822</v>
      </c>
      <c r="M134" s="33">
        <v>22.217157828066998</v>
      </c>
      <c r="N134" s="33">
        <v>21.9880617960991</v>
      </c>
      <c r="O134" s="33">
        <v>21.346675014376491</v>
      </c>
      <c r="P134" s="33">
        <v>22.181276948491707</v>
      </c>
      <c r="Q134" s="33">
        <v>21.17023638300136</v>
      </c>
      <c r="R134" s="33">
        <v>21.244808363653732</v>
      </c>
      <c r="S134" s="33">
        <v>21.089339902331183</v>
      </c>
      <c r="T134" s="33">
        <v>20.539852732015031</v>
      </c>
      <c r="U134" s="33">
        <v>20.659087825182045</v>
      </c>
      <c r="V134" s="33">
        <v>19.795072527793891</v>
      </c>
      <c r="W134" s="33">
        <v>21.889794143006853</v>
      </c>
      <c r="DA134" s="60" t="s">
        <v>1794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0.49845923962440819</v>
      </c>
      <c r="C136" s="119">
        <f t="shared" si="26"/>
        <v>0.50423551920133369</v>
      </c>
      <c r="D136" s="119">
        <f t="shared" si="26"/>
        <v>0.51129447258945648</v>
      </c>
      <c r="E136" s="119">
        <f t="shared" si="26"/>
        <v>0.51682633291292235</v>
      </c>
      <c r="F136" s="119">
        <f t="shared" si="26"/>
        <v>0.52018129046108996</v>
      </c>
      <c r="G136" s="119">
        <f t="shared" si="26"/>
        <v>0.52183867543932461</v>
      </c>
      <c r="H136" s="119">
        <f t="shared" si="26"/>
        <v>0.52832735437419887</v>
      </c>
      <c r="I136" s="119">
        <f t="shared" si="26"/>
        <v>0.53367581461475988</v>
      </c>
      <c r="J136" s="119">
        <f t="shared" si="26"/>
        <v>0.53985080893548731</v>
      </c>
      <c r="K136" s="119">
        <f t="shared" si="26"/>
        <v>0.55077620679530814</v>
      </c>
      <c r="L136" s="119">
        <f t="shared" si="26"/>
        <v>0.55885695845386574</v>
      </c>
      <c r="M136" s="119">
        <f t="shared" si="26"/>
        <v>0.57181676931111358</v>
      </c>
      <c r="N136" s="119">
        <f t="shared" si="26"/>
        <v>0.58840116228348327</v>
      </c>
      <c r="O136" s="119">
        <f t="shared" si="26"/>
        <v>0.60596022281482609</v>
      </c>
      <c r="P136" s="119">
        <f t="shared" si="26"/>
        <v>0.61333193983847067</v>
      </c>
      <c r="Q136" s="119">
        <f t="shared" si="26"/>
        <v>0.61951806425986278</v>
      </c>
      <c r="R136" s="119">
        <f t="shared" ref="R136:V136" si="27">IF(R117=0,"",R117/R98)</f>
        <v>0.62826993749611648</v>
      </c>
      <c r="S136" s="119">
        <f t="shared" si="27"/>
        <v>0.64098053206923333</v>
      </c>
      <c r="T136" s="119">
        <f t="shared" si="27"/>
        <v>0.65434446272337288</v>
      </c>
      <c r="U136" s="119">
        <f t="shared" si="27"/>
        <v>0.66534092303926495</v>
      </c>
      <c r="V136" s="119">
        <f t="shared" si="27"/>
        <v>0.6730379066565213</v>
      </c>
      <c r="W136" s="119">
        <f t="shared" ref="W136" si="28">IF(W117=0,"",W117/W98)</f>
        <v>0.6829705988169914</v>
      </c>
      <c r="DA136" s="129" t="s">
        <v>1945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0.4780258455225736</v>
      </c>
      <c r="C137" s="124">
        <f t="shared" si="29"/>
        <v>0.48290109434825873</v>
      </c>
      <c r="D137" s="124">
        <f t="shared" si="29"/>
        <v>0.48854637247019755</v>
      </c>
      <c r="E137" s="124">
        <f t="shared" si="29"/>
        <v>0.49432154999375721</v>
      </c>
      <c r="F137" s="124">
        <f t="shared" si="29"/>
        <v>0.49761289631511424</v>
      </c>
      <c r="G137" s="124">
        <f t="shared" si="29"/>
        <v>0.50121096059166359</v>
      </c>
      <c r="H137" s="124">
        <f t="shared" si="29"/>
        <v>0.50628341599020232</v>
      </c>
      <c r="I137" s="124">
        <f t="shared" si="29"/>
        <v>0.51106987817131655</v>
      </c>
      <c r="J137" s="124">
        <f t="shared" si="29"/>
        <v>0.51858326064815141</v>
      </c>
      <c r="K137" s="124">
        <f t="shared" si="29"/>
        <v>0.52716296173704114</v>
      </c>
      <c r="L137" s="124">
        <f t="shared" si="29"/>
        <v>0.5383329168774873</v>
      </c>
      <c r="M137" s="124">
        <f t="shared" si="29"/>
        <v>0.55121273257111536</v>
      </c>
      <c r="N137" s="124">
        <f t="shared" si="29"/>
        <v>0.56819523566312491</v>
      </c>
      <c r="O137" s="124">
        <f t="shared" si="29"/>
        <v>0.58869759866848304</v>
      </c>
      <c r="P137" s="124">
        <f t="shared" si="29"/>
        <v>0.59413417254609413</v>
      </c>
      <c r="Q137" s="124">
        <f t="shared" si="29"/>
        <v>0.60143479549252155</v>
      </c>
      <c r="R137" s="124">
        <f t="shared" ref="R137:V137" si="30">IF(R118=0,"",R118/R99)</f>
        <v>0.61091328094179187</v>
      </c>
      <c r="S137" s="124">
        <f t="shared" si="30"/>
        <v>0.62508424342100322</v>
      </c>
      <c r="T137" s="124">
        <f t="shared" si="30"/>
        <v>0.6380530430949084</v>
      </c>
      <c r="U137" s="124">
        <f t="shared" si="30"/>
        <v>0.64922047189187715</v>
      </c>
      <c r="V137" s="124">
        <f t="shared" si="30"/>
        <v>0.65787047427961776</v>
      </c>
      <c r="W137" s="124">
        <f t="shared" ref="W137" si="31">IF(W118=0,"",W118/W99)</f>
        <v>0.6672910383378059</v>
      </c>
      <c r="DA137" s="130" t="s">
        <v>1946</v>
      </c>
    </row>
    <row r="138" spans="1:105" ht="12" customHeight="1" x14ac:dyDescent="0.25">
      <c r="A138" s="97" t="s">
        <v>216</v>
      </c>
      <c r="B138" s="111">
        <f t="shared" ref="B138:Q138" si="32">IF(B119=0,"",B119/B100)</f>
        <v>0.47099662722892383</v>
      </c>
      <c r="C138" s="111">
        <f t="shared" si="32"/>
        <v>0.47604235109346948</v>
      </c>
      <c r="D138" s="111">
        <f t="shared" si="32"/>
        <v>0.48189594384308754</v>
      </c>
      <c r="E138" s="111">
        <f t="shared" si="32"/>
        <v>0.48782611125980907</v>
      </c>
      <c r="F138" s="111">
        <f t="shared" si="32"/>
        <v>0.49131896188447205</v>
      </c>
      <c r="G138" s="111">
        <f t="shared" si="32"/>
        <v>0.49565252957962574</v>
      </c>
      <c r="H138" s="111">
        <f t="shared" si="32"/>
        <v>0.50069260317590969</v>
      </c>
      <c r="I138" s="111">
        <f t="shared" si="32"/>
        <v>0.50567366568909189</v>
      </c>
      <c r="J138" s="111">
        <f t="shared" si="32"/>
        <v>0.51325799970611286</v>
      </c>
      <c r="K138" s="111">
        <f t="shared" si="32"/>
        <v>0.52189314367692763</v>
      </c>
      <c r="L138" s="111">
        <f t="shared" si="32"/>
        <v>0.53311788370168867</v>
      </c>
      <c r="M138" s="111">
        <f t="shared" si="32"/>
        <v>0.54607210989296817</v>
      </c>
      <c r="N138" s="111">
        <f t="shared" si="32"/>
        <v>0.56314219225664397</v>
      </c>
      <c r="O138" s="111">
        <f t="shared" si="32"/>
        <v>0.58375570151909884</v>
      </c>
      <c r="P138" s="111">
        <f t="shared" si="32"/>
        <v>0.58925244087637441</v>
      </c>
      <c r="Q138" s="111">
        <f t="shared" si="32"/>
        <v>0.59661908654367923</v>
      </c>
      <c r="R138" s="111">
        <f t="shared" ref="R138:V138" si="33">IF(R119=0,"",R119/R100)</f>
        <v>0.60616447282317931</v>
      </c>
      <c r="S138" s="111">
        <f t="shared" si="33"/>
        <v>0.62042364382329662</v>
      </c>
      <c r="T138" s="111">
        <f t="shared" si="33"/>
        <v>0.63347720420303077</v>
      </c>
      <c r="U138" s="111">
        <f t="shared" si="33"/>
        <v>0.64472053325295553</v>
      </c>
      <c r="V138" s="111">
        <f t="shared" si="33"/>
        <v>0.65343142790325237</v>
      </c>
      <c r="W138" s="111">
        <f t="shared" ref="W138" si="34">IF(W119=0,"",W119/W100)</f>
        <v>0.66291589070712609</v>
      </c>
      <c r="DA138" s="63" t="s">
        <v>1947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1948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1.8212459755619608</v>
      </c>
      <c r="C140" s="124">
        <f t="shared" si="38"/>
        <v>1.9816203540137125</v>
      </c>
      <c r="D140" s="124">
        <f t="shared" si="38"/>
        <v>2.0922238207579764</v>
      </c>
      <c r="E140" s="124">
        <f t="shared" si="38"/>
        <v>2.2139425079052155</v>
      </c>
      <c r="F140" s="124">
        <f t="shared" si="38"/>
        <v>2.3110692057703845</v>
      </c>
      <c r="G140" s="124">
        <f t="shared" si="38"/>
        <v>2.4117841970692604</v>
      </c>
      <c r="H140" s="124">
        <f t="shared" si="38"/>
        <v>2.5176572762223897</v>
      </c>
      <c r="I140" s="124">
        <f t="shared" si="38"/>
        <v>2.5951698562104548</v>
      </c>
      <c r="J140" s="124">
        <f t="shared" si="38"/>
        <v>2.6556530150732489</v>
      </c>
      <c r="K140" s="124">
        <f t="shared" si="38"/>
        <v>2.7455944087805286</v>
      </c>
      <c r="L140" s="124">
        <f t="shared" si="38"/>
        <v>2.8425219216978554</v>
      </c>
      <c r="M140" s="124">
        <f t="shared" si="38"/>
        <v>2.9472887808084525</v>
      </c>
      <c r="N140" s="124">
        <f t="shared" si="38"/>
        <v>3.0452119160416746</v>
      </c>
      <c r="O140" s="124">
        <f t="shared" si="38"/>
        <v>3.1804437461886903</v>
      </c>
      <c r="P140" s="124">
        <f t="shared" si="38"/>
        <v>3.2881181968276927</v>
      </c>
      <c r="Q140" s="124">
        <f t="shared" si="38"/>
        <v>3.3870198796161741</v>
      </c>
      <c r="R140" s="124">
        <f t="shared" ref="R140:V140" si="39">IF(R121=0,"",R121/R102)</f>
        <v>3.4805391869453555</v>
      </c>
      <c r="S140" s="124">
        <f t="shared" si="39"/>
        <v>3.5970698021274492</v>
      </c>
      <c r="T140" s="124">
        <f t="shared" si="39"/>
        <v>3.7127111815603886</v>
      </c>
      <c r="U140" s="124">
        <f t="shared" si="39"/>
        <v>3.8322353679004331</v>
      </c>
      <c r="V140" s="124">
        <f t="shared" si="39"/>
        <v>3.9479460651250871</v>
      </c>
      <c r="W140" s="124">
        <f t="shared" ref="W140" si="40">IF(W121=0,"",W121/W102)</f>
        <v>4.0354985998536961</v>
      </c>
      <c r="DA140" s="130" t="s">
        <v>1949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1.8212459755619608</v>
      </c>
      <c r="C141" s="111">
        <f t="shared" si="41"/>
        <v>1.9816203540137125</v>
      </c>
      <c r="D141" s="111">
        <f t="shared" si="41"/>
        <v>2.0922238207579764</v>
      </c>
      <c r="E141" s="111">
        <f t="shared" si="41"/>
        <v>2.2139425079052155</v>
      </c>
      <c r="F141" s="111">
        <f t="shared" si="41"/>
        <v>2.3110692057703845</v>
      </c>
      <c r="G141" s="111">
        <f t="shared" si="41"/>
        <v>2.4117841970692604</v>
      </c>
      <c r="H141" s="111">
        <f t="shared" si="41"/>
        <v>2.5176572762223897</v>
      </c>
      <c r="I141" s="111">
        <f t="shared" si="41"/>
        <v>2.5951698562104548</v>
      </c>
      <c r="J141" s="111">
        <f t="shared" si="41"/>
        <v>2.6556530150732489</v>
      </c>
      <c r="K141" s="111">
        <f t="shared" si="41"/>
        <v>2.7455944087805286</v>
      </c>
      <c r="L141" s="111">
        <f t="shared" si="41"/>
        <v>2.8425219216978554</v>
      </c>
      <c r="M141" s="111">
        <f t="shared" si="41"/>
        <v>2.9472887808084525</v>
      </c>
      <c r="N141" s="111">
        <f t="shared" si="41"/>
        <v>3.0452119160416746</v>
      </c>
      <c r="O141" s="111">
        <f t="shared" si="41"/>
        <v>3.1804437461886903</v>
      </c>
      <c r="P141" s="111">
        <f t="shared" si="41"/>
        <v>3.2881181968276927</v>
      </c>
      <c r="Q141" s="111">
        <f t="shared" si="41"/>
        <v>3.3870198796161741</v>
      </c>
      <c r="R141" s="111">
        <f t="shared" ref="R141:V141" si="42">IF(R122=0,"",R122/R103)</f>
        <v>3.4805391869453555</v>
      </c>
      <c r="S141" s="111">
        <f t="shared" si="42"/>
        <v>3.5970698021274492</v>
      </c>
      <c r="T141" s="111">
        <f t="shared" si="42"/>
        <v>3.7127111815603886</v>
      </c>
      <c r="U141" s="111">
        <f t="shared" si="42"/>
        <v>3.8322353679004331</v>
      </c>
      <c r="V141" s="111">
        <f t="shared" si="42"/>
        <v>3.9479460651250871</v>
      </c>
      <c r="W141" s="111">
        <f t="shared" ref="W141" si="43">IF(W122=0,"",W122/W103)</f>
        <v>4.0354985998536961</v>
      </c>
      <c r="DA141" s="63" t="s">
        <v>1950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0.60263521406583642</v>
      </c>
      <c r="C142" s="124">
        <f t="shared" si="44"/>
        <v>0.60780260395997754</v>
      </c>
      <c r="D142" s="124">
        <f t="shared" si="44"/>
        <v>0.60950137348167899</v>
      </c>
      <c r="E142" s="124">
        <f t="shared" si="44"/>
        <v>0.61312085478716305</v>
      </c>
      <c r="F142" s="124">
        <f t="shared" si="44"/>
        <v>0.61389680398156177</v>
      </c>
      <c r="G142" s="124">
        <f t="shared" si="44"/>
        <v>0.61939529276819894</v>
      </c>
      <c r="H142" s="124">
        <f t="shared" si="44"/>
        <v>0.62421980429035517</v>
      </c>
      <c r="I142" s="124">
        <f t="shared" si="44"/>
        <v>0.62898268162533011</v>
      </c>
      <c r="J142" s="124">
        <f t="shared" si="44"/>
        <v>0.63029947537644726</v>
      </c>
      <c r="K142" s="124">
        <f t="shared" si="44"/>
        <v>0.6401891438662437</v>
      </c>
      <c r="L142" s="124">
        <f t="shared" si="44"/>
        <v>0.64555946906570882</v>
      </c>
      <c r="M142" s="124">
        <f t="shared" si="44"/>
        <v>0.64722381238441884</v>
      </c>
      <c r="N142" s="124">
        <f t="shared" si="44"/>
        <v>0.66341881478295583</v>
      </c>
      <c r="O142" s="124">
        <f t="shared" si="44"/>
        <v>0.67163181369019032</v>
      </c>
      <c r="P142" s="124">
        <f t="shared" si="44"/>
        <v>0.6760020453390222</v>
      </c>
      <c r="Q142" s="124">
        <f t="shared" si="44"/>
        <v>0.6861007033802341</v>
      </c>
      <c r="R142" s="124">
        <f t="shared" ref="R142:V142" si="45">IF(R123=0,"",R123/R104)</f>
        <v>0.69476783200453618</v>
      </c>
      <c r="S142" s="124">
        <f t="shared" si="45"/>
        <v>0.70271808554749604</v>
      </c>
      <c r="T142" s="124">
        <f t="shared" si="45"/>
        <v>0.71564781995001681</v>
      </c>
      <c r="U142" s="124">
        <f t="shared" si="45"/>
        <v>0.72687506987240846</v>
      </c>
      <c r="V142" s="124">
        <f t="shared" si="45"/>
        <v>0.7342700369978602</v>
      </c>
      <c r="W142" s="124">
        <f t="shared" ref="W142" si="46">IF(W123=0,"",W123/W104)</f>
        <v>0.7438294345032791</v>
      </c>
      <c r="DA142" s="130" t="s">
        <v>1951</v>
      </c>
    </row>
    <row r="143" spans="1:105" ht="12" customHeight="1" x14ac:dyDescent="0.25">
      <c r="A143" s="97" t="s">
        <v>138</v>
      </c>
      <c r="B143" s="111">
        <f t="shared" ref="B143:Q143" si="47">IF(B124=0,"",B124/B105)</f>
        <v>0.54303490600288062</v>
      </c>
      <c r="C143" s="111">
        <f t="shared" si="47"/>
        <v>0.54425142625367107</v>
      </c>
      <c r="D143" s="111">
        <f t="shared" si="47"/>
        <v>0.54596930256439824</v>
      </c>
      <c r="E143" s="111">
        <f t="shared" si="47"/>
        <v>0.54756576503997734</v>
      </c>
      <c r="F143" s="111">
        <f t="shared" si="47"/>
        <v>0.54913683768868937</v>
      </c>
      <c r="G143" s="111">
        <f t="shared" si="47"/>
        <v>0.55047904164423056</v>
      </c>
      <c r="H143" s="111">
        <f t="shared" si="47"/>
        <v>0.55215831059129528</v>
      </c>
      <c r="I143" s="111">
        <f t="shared" si="47"/>
        <v>0.5540553149558648</v>
      </c>
      <c r="J143" s="111">
        <f t="shared" si="47"/>
        <v>0.55830919624222708</v>
      </c>
      <c r="K143" s="111">
        <f t="shared" si="47"/>
        <v>0.56299845074609922</v>
      </c>
      <c r="L143" s="111">
        <f t="shared" si="47"/>
        <v>0.56871928464946764</v>
      </c>
      <c r="M143" s="111">
        <f t="shared" si="47"/>
        <v>0.57620602516445962</v>
      </c>
      <c r="N143" s="111">
        <f t="shared" si="47"/>
        <v>0.5864321686765418</v>
      </c>
      <c r="O143" s="111">
        <f t="shared" si="47"/>
        <v>0.60046340587880276</v>
      </c>
      <c r="P143" s="111">
        <f t="shared" si="47"/>
        <v>0.60425705311426425</v>
      </c>
      <c r="Q143" s="111">
        <f t="shared" si="47"/>
        <v>0.61014226291271323</v>
      </c>
      <c r="R143" s="111">
        <f t="shared" ref="R143:V143" si="48">IF(R124=0,"",R124/R105)</f>
        <v>0.61961970064859406</v>
      </c>
      <c r="S143" s="111">
        <f t="shared" si="48"/>
        <v>0.63507006619004092</v>
      </c>
      <c r="T143" s="111">
        <f t="shared" si="48"/>
        <v>0.65162712663044131</v>
      </c>
      <c r="U143" s="111">
        <f t="shared" si="48"/>
        <v>0.66841708196859428</v>
      </c>
      <c r="V143" s="111">
        <f t="shared" si="48"/>
        <v>0.68366425212276194</v>
      </c>
      <c r="W143" s="111">
        <f t="shared" ref="W143" si="49">IF(W124=0,"",W124/W105)</f>
        <v>0.69877553285171345</v>
      </c>
      <c r="DA143" s="63" t="s">
        <v>1952</v>
      </c>
    </row>
    <row r="144" spans="1:105" ht="12" customHeight="1" x14ac:dyDescent="0.25">
      <c r="A144" s="97" t="s">
        <v>137</v>
      </c>
      <c r="B144" s="111">
        <f t="shared" ref="B144:Q144" si="50">IF(B125=0,"",B125/B106)</f>
        <v>0.76041045273818031</v>
      </c>
      <c r="C144" s="111">
        <f t="shared" si="50"/>
        <v>0.76183397322601165</v>
      </c>
      <c r="D144" s="111">
        <f t="shared" si="50"/>
        <v>0.76283381953569052</v>
      </c>
      <c r="E144" s="111">
        <f t="shared" si="50"/>
        <v>0.76651860294959773</v>
      </c>
      <c r="F144" s="111">
        <f t="shared" si="50"/>
        <v>0.76916853893465786</v>
      </c>
      <c r="G144" s="111">
        <f t="shared" si="50"/>
        <v>0.77192016943722441</v>
      </c>
      <c r="H144" s="111">
        <f t="shared" si="50"/>
        <v>0.80515698216026022</v>
      </c>
      <c r="I144" s="111">
        <f t="shared" si="50"/>
        <v>0.79742269099242491</v>
      </c>
      <c r="J144" s="111">
        <f t="shared" si="50"/>
        <v>0.78582430183577412</v>
      </c>
      <c r="K144" s="111">
        <f t="shared" si="50"/>
        <v>0.78685469565784749</v>
      </c>
      <c r="L144" s="111">
        <f t="shared" si="50"/>
        <v>0.80992127834670724</v>
      </c>
      <c r="M144" s="111">
        <f t="shared" si="50"/>
        <v>0.79864992844825489</v>
      </c>
      <c r="N144" s="111">
        <f t="shared" si="50"/>
        <v>0.80381756440708263</v>
      </c>
      <c r="O144" s="111">
        <f t="shared" si="50"/>
        <v>0.83590056836396132</v>
      </c>
      <c r="P144" s="111">
        <f t="shared" si="50"/>
        <v>0.83426410431351827</v>
      </c>
      <c r="Q144" s="111">
        <f t="shared" si="50"/>
        <v>0.8665752866328108</v>
      </c>
      <c r="R144" s="111">
        <f t="shared" ref="R144:V144" si="51">IF(R125=0,"",R125/R106)</f>
        <v>0.88100029952479686</v>
      </c>
      <c r="S144" s="111">
        <f t="shared" si="51"/>
        <v>0.87144629724769307</v>
      </c>
      <c r="T144" s="111">
        <f t="shared" si="51"/>
        <v>0.86116215472936763</v>
      </c>
      <c r="U144" s="111">
        <f t="shared" si="51"/>
        <v>0.86833670161772469</v>
      </c>
      <c r="V144" s="111">
        <f t="shared" si="51"/>
        <v>0.87482985790112977</v>
      </c>
      <c r="W144" s="111">
        <f t="shared" ref="W144" si="52">IF(W125=0,"",W125/W106)</f>
        <v>0.87643887036874291</v>
      </c>
      <c r="DA144" s="63" t="s">
        <v>1953</v>
      </c>
    </row>
    <row r="145" spans="1:105" ht="12" customHeight="1" x14ac:dyDescent="0.25">
      <c r="A145" s="100" t="s">
        <v>216</v>
      </c>
      <c r="B145" s="112">
        <f t="shared" ref="B145:Q145" si="53">IF(B126=0,"",B126/B107)</f>
        <v>0.54303490600288062</v>
      </c>
      <c r="C145" s="112">
        <f t="shared" si="53"/>
        <v>0.54381260619656679</v>
      </c>
      <c r="D145" s="112">
        <f t="shared" si="53"/>
        <v>0.54601945830648202</v>
      </c>
      <c r="E145" s="112">
        <f t="shared" si="53"/>
        <v>0.549075374677502</v>
      </c>
      <c r="F145" s="112">
        <f t="shared" si="53"/>
        <v>0.55230590310408278</v>
      </c>
      <c r="G145" s="112">
        <f t="shared" si="53"/>
        <v>0.55627223658005021</v>
      </c>
      <c r="H145" s="112">
        <f t="shared" si="53"/>
        <v>0.5603272211233512</v>
      </c>
      <c r="I145" s="112">
        <f t="shared" si="53"/>
        <v>0.56126047754103381</v>
      </c>
      <c r="J145" s="112">
        <f t="shared" si="53"/>
        <v>0.56463961077665226</v>
      </c>
      <c r="K145" s="112">
        <f t="shared" si="53"/>
        <v>0.57144315447538607</v>
      </c>
      <c r="L145" s="112">
        <f t="shared" si="53"/>
        <v>0.57597550921459295</v>
      </c>
      <c r="M145" s="112">
        <f t="shared" si="53"/>
        <v>0.58093111609355519</v>
      </c>
      <c r="N145" s="112">
        <f t="shared" si="53"/>
        <v>0.58349331107749425</v>
      </c>
      <c r="O145" s="112">
        <f t="shared" si="53"/>
        <v>0.59905586262600719</v>
      </c>
      <c r="P145" s="112">
        <f t="shared" si="53"/>
        <v>0.60041309027881773</v>
      </c>
      <c r="Q145" s="112">
        <f t="shared" si="53"/>
        <v>0.60319616378779994</v>
      </c>
      <c r="R145" s="112">
        <f t="shared" ref="R145:V145" si="54">IF(R126=0,"",R126/R107)</f>
        <v>0.60944332435080284</v>
      </c>
      <c r="S145" s="112">
        <f t="shared" si="54"/>
        <v>0.62960164439018707</v>
      </c>
      <c r="T145" s="112">
        <f t="shared" si="54"/>
        <v>0.64076549958971718</v>
      </c>
      <c r="U145" s="112">
        <f t="shared" si="54"/>
        <v>0.66168473301302966</v>
      </c>
      <c r="V145" s="112">
        <f t="shared" si="54"/>
        <v>0.68181622049710544</v>
      </c>
      <c r="W145" s="112">
        <f t="shared" ref="W145" si="55">IF(W126=0,"",W126/W107)</f>
        <v>0.69545066165875424</v>
      </c>
      <c r="DA145" s="131" t="s">
        <v>1954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1955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0.67508041869974345</v>
      </c>
      <c r="C147" s="112">
        <f t="shared" si="59"/>
        <v>0.67912057697600581</v>
      </c>
      <c r="D147" s="112">
        <f t="shared" si="59"/>
        <v>0.68326435065073943</v>
      </c>
      <c r="E147" s="112">
        <f t="shared" si="59"/>
        <v>0.68713488328535866</v>
      </c>
      <c r="F147" s="112">
        <f t="shared" si="59"/>
        <v>0.69013045664290518</v>
      </c>
      <c r="G147" s="112">
        <f t="shared" si="59"/>
        <v>0.69408306240270612</v>
      </c>
      <c r="H147" s="112">
        <f t="shared" si="59"/>
        <v>0.69937179318385989</v>
      </c>
      <c r="I147" s="112">
        <f t="shared" si="59"/>
        <v>0.702257345903053</v>
      </c>
      <c r="J147" s="112">
        <f t="shared" si="59"/>
        <v>0.70312532581930587</v>
      </c>
      <c r="K147" s="112">
        <f t="shared" si="59"/>
        <v>0.70414259511554467</v>
      </c>
      <c r="L147" s="112">
        <f t="shared" si="59"/>
        <v>0.7064316510172296</v>
      </c>
      <c r="M147" s="112">
        <f t="shared" si="59"/>
        <v>0.70866836564838431</v>
      </c>
      <c r="N147" s="112">
        <f t="shared" si="59"/>
        <v>0.71135674647027669</v>
      </c>
      <c r="O147" s="112">
        <f t="shared" si="59"/>
        <v>0.71562884327853382</v>
      </c>
      <c r="P147" s="112">
        <f t="shared" si="59"/>
        <v>0.72185048081561165</v>
      </c>
      <c r="Q147" s="112">
        <f t="shared" si="59"/>
        <v>0.7284121076509521</v>
      </c>
      <c r="R147" s="112">
        <f t="shared" ref="R147:V147" si="60">IF(R128=0,"",R128/R109)</f>
        <v>0.73490140143017446</v>
      </c>
      <c r="S147" s="112">
        <f t="shared" si="60"/>
        <v>0.74156940653262726</v>
      </c>
      <c r="T147" s="112">
        <f t="shared" si="60"/>
        <v>0.75070512392975619</v>
      </c>
      <c r="U147" s="112">
        <f t="shared" si="60"/>
        <v>0.75814690688428554</v>
      </c>
      <c r="V147" s="112">
        <f t="shared" si="60"/>
        <v>0.76540740340612201</v>
      </c>
      <c r="W147" s="112">
        <f t="shared" ref="W147" si="61">IF(W128=0,"",W128/W109)</f>
        <v>0.77335203471721581</v>
      </c>
      <c r="DA147" s="131" t="s">
        <v>1956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0.84731506660730393</v>
      </c>
      <c r="C148" s="113">
        <f t="shared" si="62"/>
        <v>0.85040270321952383</v>
      </c>
      <c r="D148" s="113">
        <f t="shared" si="62"/>
        <v>0.85233924211599088</v>
      </c>
      <c r="E148" s="113">
        <f t="shared" si="62"/>
        <v>0.85622623557741184</v>
      </c>
      <c r="F148" s="113">
        <f t="shared" si="62"/>
        <v>0.85854613508605471</v>
      </c>
      <c r="G148" s="113">
        <f t="shared" si="62"/>
        <v>0.86123309004647886</v>
      </c>
      <c r="H148" s="113">
        <f t="shared" si="62"/>
        <v>0.88393888843851487</v>
      </c>
      <c r="I148" s="113">
        <f t="shared" si="62"/>
        <v>0.87929079334709304</v>
      </c>
      <c r="J148" s="113">
        <f t="shared" si="62"/>
        <v>0.87057751801695016</v>
      </c>
      <c r="K148" s="113">
        <f t="shared" si="62"/>
        <v>0.8689940008395951</v>
      </c>
      <c r="L148" s="113">
        <f t="shared" si="62"/>
        <v>0.88333676691458274</v>
      </c>
      <c r="M148" s="113">
        <f t="shared" si="62"/>
        <v>0.87501203457958854</v>
      </c>
      <c r="N148" s="113">
        <f t="shared" si="62"/>
        <v>0.87789563221250666</v>
      </c>
      <c r="O148" s="113">
        <f t="shared" si="62"/>
        <v>0.89513376281163781</v>
      </c>
      <c r="P148" s="113">
        <f t="shared" si="62"/>
        <v>0.89618380319967428</v>
      </c>
      <c r="Q148" s="113">
        <f t="shared" si="62"/>
        <v>0.91838346441927021</v>
      </c>
      <c r="R148" s="113">
        <f t="shared" ref="R148:V148" si="63">IF(R129=0,"",R129/R110)</f>
        <v>0.92833043385416625</v>
      </c>
      <c r="S148" s="113">
        <f t="shared" si="63"/>
        <v>0.92042878050060217</v>
      </c>
      <c r="T148" s="113">
        <f t="shared" si="63"/>
        <v>0.9128378455339784</v>
      </c>
      <c r="U148" s="113">
        <f t="shared" si="63"/>
        <v>0.91348192214994539</v>
      </c>
      <c r="V148" s="113">
        <f t="shared" si="63"/>
        <v>0.91433598108634828</v>
      </c>
      <c r="W148" s="113">
        <f t="shared" ref="W148" si="64">IF(W129=0,"",W129/W110)</f>
        <v>0.91391545980241051</v>
      </c>
      <c r="DA148" s="132" t="s">
        <v>1957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0.67508041869974345</v>
      </c>
      <c r="C149" s="111">
        <f t="shared" si="65"/>
        <v>0.67942395569804526</v>
      </c>
      <c r="D149" s="111">
        <f t="shared" si="65"/>
        <v>0.68339561763848877</v>
      </c>
      <c r="E149" s="111">
        <f t="shared" si="65"/>
        <v>0.68827594435749306</v>
      </c>
      <c r="F149" s="111">
        <f t="shared" si="65"/>
        <v>0.69193109693229349</v>
      </c>
      <c r="G149" s="111">
        <f t="shared" si="65"/>
        <v>0.69685514249006897</v>
      </c>
      <c r="H149" s="111">
        <f t="shared" si="65"/>
        <v>0.70115421341084383</v>
      </c>
      <c r="I149" s="111">
        <f t="shared" si="65"/>
        <v>0.70294728445553689</v>
      </c>
      <c r="J149" s="111">
        <f t="shared" si="65"/>
        <v>0.70379797841089187</v>
      </c>
      <c r="K149" s="111">
        <f t="shared" si="65"/>
        <v>0.70595249630313317</v>
      </c>
      <c r="L149" s="111">
        <f t="shared" si="65"/>
        <v>0.70730631931037313</v>
      </c>
      <c r="M149" s="111">
        <f t="shared" si="65"/>
        <v>0.70888322809624549</v>
      </c>
      <c r="N149" s="111">
        <f t="shared" si="65"/>
        <v>0.71114003671562287</v>
      </c>
      <c r="O149" s="111">
        <f t="shared" si="65"/>
        <v>0.71496062869215615</v>
      </c>
      <c r="P149" s="111">
        <f t="shared" si="65"/>
        <v>0.719469833273363</v>
      </c>
      <c r="Q149" s="111">
        <f t="shared" si="65"/>
        <v>0.72501242056469395</v>
      </c>
      <c r="R149" s="111">
        <f t="shared" ref="R149:V149" si="66">IF(R130=0,"",R130/R111)</f>
        <v>0.73263698807691591</v>
      </c>
      <c r="S149" s="111">
        <f t="shared" si="66"/>
        <v>0.74320111782313336</v>
      </c>
      <c r="T149" s="111">
        <f t="shared" si="66"/>
        <v>0.75104252982636033</v>
      </c>
      <c r="U149" s="111">
        <f t="shared" si="66"/>
        <v>0.75859275104647761</v>
      </c>
      <c r="V149" s="111">
        <f t="shared" si="66"/>
        <v>0.76585558601999582</v>
      </c>
      <c r="W149" s="111">
        <f t="shared" ref="W149" si="67">IF(W130=0,"",W130/W111)</f>
        <v>0.77338677638601916</v>
      </c>
      <c r="DA149" s="63" t="s">
        <v>1958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1959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0.75085522865614074</v>
      </c>
      <c r="C151" s="124">
        <f t="shared" si="71"/>
        <v>0.75313800133077369</v>
      </c>
      <c r="D151" s="124">
        <f t="shared" si="71"/>
        <v>0.75578218842973277</v>
      </c>
      <c r="E151" s="124">
        <f t="shared" si="71"/>
        <v>0.75856340817609791</v>
      </c>
      <c r="F151" s="124">
        <f t="shared" si="71"/>
        <v>0.76109373299058658</v>
      </c>
      <c r="G151" s="124">
        <f t="shared" si="71"/>
        <v>0.76415911183831942</v>
      </c>
      <c r="H151" s="124">
        <f t="shared" si="71"/>
        <v>0.76797190486990463</v>
      </c>
      <c r="I151" s="124">
        <f t="shared" si="71"/>
        <v>0.76998978967796305</v>
      </c>
      <c r="J151" s="124">
        <f t="shared" si="71"/>
        <v>0.77118278231984783</v>
      </c>
      <c r="K151" s="124">
        <f t="shared" si="71"/>
        <v>0.77299099598983334</v>
      </c>
      <c r="L151" s="124">
        <f t="shared" si="71"/>
        <v>0.77503374224325716</v>
      </c>
      <c r="M151" s="124">
        <f t="shared" si="71"/>
        <v>0.77727620742053671</v>
      </c>
      <c r="N151" s="124">
        <f t="shared" si="71"/>
        <v>0.77985699891958282</v>
      </c>
      <c r="O151" s="124">
        <f t="shared" si="71"/>
        <v>0.78312459783058486</v>
      </c>
      <c r="P151" s="124">
        <f t="shared" si="71"/>
        <v>0.78547914371489524</v>
      </c>
      <c r="Q151" s="124">
        <f t="shared" si="71"/>
        <v>0.78895650446656695</v>
      </c>
      <c r="R151" s="124">
        <f t="shared" ref="R151:V151" si="72">IF(R132=0,"",R132/R113)</f>
        <v>0.79446887043414838</v>
      </c>
      <c r="S151" s="124">
        <f t="shared" si="72"/>
        <v>0.80280983966123654</v>
      </c>
      <c r="T151" s="124">
        <f t="shared" si="72"/>
        <v>0.8128718694339323</v>
      </c>
      <c r="U151" s="124">
        <f t="shared" si="72"/>
        <v>0.82374872310525349</v>
      </c>
      <c r="V151" s="124">
        <f t="shared" si="72"/>
        <v>0.83492028526136153</v>
      </c>
      <c r="W151" s="124">
        <f t="shared" ref="W151" si="73">IF(W132=0,"",W132/W113)</f>
        <v>0.84614369597536787</v>
      </c>
      <c r="DA151" s="130" t="s">
        <v>1960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0.60693797014948769</v>
      </c>
      <c r="C152" s="111">
        <f t="shared" si="74"/>
        <v>0.60779915511404659</v>
      </c>
      <c r="D152" s="111">
        <f t="shared" si="74"/>
        <v>0.60862599373576665</v>
      </c>
      <c r="E152" s="111">
        <f t="shared" si="74"/>
        <v>0.60957873186071221</v>
      </c>
      <c r="F152" s="111">
        <f t="shared" si="74"/>
        <v>0.61064621313307887</v>
      </c>
      <c r="G152" s="111">
        <f t="shared" si="74"/>
        <v>0.61195890054237401</v>
      </c>
      <c r="H152" s="111">
        <f t="shared" si="74"/>
        <v>0.61346266597062349</v>
      </c>
      <c r="I152" s="111">
        <f t="shared" si="74"/>
        <v>0.61418252785363647</v>
      </c>
      <c r="J152" s="111">
        <f t="shared" si="74"/>
        <v>0.61431864941658254</v>
      </c>
      <c r="K152" s="111">
        <f t="shared" si="74"/>
        <v>0.61455540506652917</v>
      </c>
      <c r="L152" s="111">
        <f t="shared" si="74"/>
        <v>0.61476849170214187</v>
      </c>
      <c r="M152" s="111">
        <f t="shared" si="74"/>
        <v>0.61495665708535618</v>
      </c>
      <c r="N152" s="111">
        <f t="shared" si="74"/>
        <v>0.61518839665783065</v>
      </c>
      <c r="O152" s="111">
        <f t="shared" si="74"/>
        <v>0.61552956967336492</v>
      </c>
      <c r="P152" s="111">
        <f t="shared" si="74"/>
        <v>0.61567945395598922</v>
      </c>
      <c r="Q152" s="111">
        <f t="shared" si="74"/>
        <v>0.61577961948246818</v>
      </c>
      <c r="R152" s="111">
        <f t="shared" ref="R152:V152" si="75">IF(R133=0,"",R133/R114)</f>
        <v>0.61600131755789911</v>
      </c>
      <c r="S152" s="111">
        <f t="shared" si="75"/>
        <v>0.61634312406627723</v>
      </c>
      <c r="T152" s="111">
        <f t="shared" si="75"/>
        <v>0.61663470777190077</v>
      </c>
      <c r="U152" s="111">
        <f t="shared" si="75"/>
        <v>0.61714043769803517</v>
      </c>
      <c r="V152" s="111">
        <f t="shared" si="75"/>
        <v>0.61799025336776547</v>
      </c>
      <c r="W152" s="111">
        <f t="shared" ref="W152" si="76">IF(W133=0,"",W133/W114)</f>
        <v>0.61964579507225714</v>
      </c>
      <c r="DA152" s="63" t="s">
        <v>1961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0.75203140466876173</v>
      </c>
      <c r="C153" s="45">
        <f t="shared" si="77"/>
        <v>0.75429695690922882</v>
      </c>
      <c r="D153" s="45">
        <f t="shared" si="77"/>
        <v>0.75689391866421818</v>
      </c>
      <c r="E153" s="45">
        <f t="shared" si="77"/>
        <v>0.75958790791487996</v>
      </c>
      <c r="F153" s="45">
        <f t="shared" si="77"/>
        <v>0.76213066240179572</v>
      </c>
      <c r="G153" s="45">
        <f t="shared" si="77"/>
        <v>0.76523034925429034</v>
      </c>
      <c r="H153" s="45">
        <f t="shared" si="77"/>
        <v>0.76899881005675264</v>
      </c>
      <c r="I153" s="45">
        <f t="shared" si="77"/>
        <v>0.77098051621721375</v>
      </c>
      <c r="J153" s="45">
        <f t="shared" si="77"/>
        <v>0.7721100244918182</v>
      </c>
      <c r="K153" s="45">
        <f t="shared" si="77"/>
        <v>0.77388205593292925</v>
      </c>
      <c r="L153" s="45">
        <f t="shared" si="77"/>
        <v>0.77587813234485936</v>
      </c>
      <c r="M153" s="45">
        <f t="shared" si="77"/>
        <v>0.77792821952170244</v>
      </c>
      <c r="N153" s="45">
        <f t="shared" si="77"/>
        <v>0.78027743886213063</v>
      </c>
      <c r="O153" s="45">
        <f t="shared" si="77"/>
        <v>0.78348866214121682</v>
      </c>
      <c r="P153" s="45">
        <f t="shared" si="77"/>
        <v>0.78588214887875329</v>
      </c>
      <c r="Q153" s="45">
        <f t="shared" si="77"/>
        <v>0.78948962996383665</v>
      </c>
      <c r="R153" s="45">
        <f t="shared" ref="R153:V153" si="78">IF(R134=0,"",R134/R115)</f>
        <v>0.79508306408162599</v>
      </c>
      <c r="S153" s="45">
        <f t="shared" si="78"/>
        <v>0.80343535792816423</v>
      </c>
      <c r="T153" s="45">
        <f t="shared" si="78"/>
        <v>0.81346856281273094</v>
      </c>
      <c r="U153" s="45">
        <f t="shared" si="78"/>
        <v>0.82437535191185562</v>
      </c>
      <c r="V153" s="45">
        <f t="shared" si="78"/>
        <v>0.83557457064859286</v>
      </c>
      <c r="W153" s="45">
        <f t="shared" ref="W153" si="79">IF(W134=0,"",W134/W115)</f>
        <v>0.84695212948858467</v>
      </c>
      <c r="DA153" s="60" t="s">
        <v>1962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5236.424044799036</v>
      </c>
      <c r="C155" s="117">
        <f t="shared" si="80"/>
        <v>5197.747524638572</v>
      </c>
      <c r="D155" s="117">
        <f t="shared" si="80"/>
        <v>5035.0023875589995</v>
      </c>
      <c r="E155" s="117">
        <f t="shared" si="80"/>
        <v>5085.9602671291041</v>
      </c>
      <c r="F155" s="117">
        <f t="shared" si="80"/>
        <v>4846.399900764648</v>
      </c>
      <c r="G155" s="117">
        <f t="shared" si="80"/>
        <v>4596.4585576911522</v>
      </c>
      <c r="H155" s="117">
        <f t="shared" si="80"/>
        <v>4415.3282863198574</v>
      </c>
      <c r="I155" s="117">
        <f t="shared" si="80"/>
        <v>3820.4669426441651</v>
      </c>
      <c r="J155" s="117">
        <f t="shared" si="80"/>
        <v>3877.501002998124</v>
      </c>
      <c r="K155" s="117">
        <f t="shared" si="80"/>
        <v>3650.4600985971724</v>
      </c>
      <c r="L155" s="117">
        <f t="shared" si="80"/>
        <v>4031.6544607698756</v>
      </c>
      <c r="M155" s="117">
        <f t="shared" si="80"/>
        <v>3482.0894022525176</v>
      </c>
      <c r="N155" s="117">
        <f t="shared" si="80"/>
        <v>3160.7176898021085</v>
      </c>
      <c r="O155" s="117">
        <f t="shared" si="80"/>
        <v>3394.3079094280938</v>
      </c>
      <c r="P155" s="117">
        <f t="shared" si="80"/>
        <v>2959.2320162557462</v>
      </c>
      <c r="Q155" s="117">
        <f t="shared" si="80"/>
        <v>3085.5621132232409</v>
      </c>
      <c r="R155" s="117">
        <f t="shared" ref="R155:V155" si="81">R156+R159+R161+R170</f>
        <v>3067.417941712722</v>
      </c>
      <c r="S155" s="117">
        <f t="shared" si="81"/>
        <v>3089.1298972857862</v>
      </c>
      <c r="T155" s="117">
        <f t="shared" si="81"/>
        <v>2744.5163397558158</v>
      </c>
      <c r="U155" s="117">
        <f t="shared" si="81"/>
        <v>2760.080818482842</v>
      </c>
      <c r="V155" s="117">
        <f t="shared" si="81"/>
        <v>2828.9190116604959</v>
      </c>
      <c r="W155" s="117">
        <f t="shared" ref="W155" si="82">W156+W159+W161+W170</f>
        <v>2985.8018904139358</v>
      </c>
      <c r="DA155" s="129" t="s">
        <v>2113</v>
      </c>
    </row>
    <row r="156" spans="1:105" ht="12" customHeight="1" x14ac:dyDescent="0.25">
      <c r="A156" s="121" t="s">
        <v>57</v>
      </c>
      <c r="B156" s="122">
        <f t="shared" ref="B156:Q156" si="83">SUM(B157:B158)</f>
        <v>4762.6365992868241</v>
      </c>
      <c r="C156" s="122">
        <f t="shared" si="83"/>
        <v>4730.1936605109213</v>
      </c>
      <c r="D156" s="122">
        <f t="shared" si="83"/>
        <v>4531.3937094153844</v>
      </c>
      <c r="E156" s="122">
        <f t="shared" si="83"/>
        <v>4574.3066716586909</v>
      </c>
      <c r="F156" s="122">
        <f t="shared" si="83"/>
        <v>4345.6356138854135</v>
      </c>
      <c r="G156" s="122">
        <f t="shared" si="83"/>
        <v>4162.69217301341</v>
      </c>
      <c r="H156" s="122">
        <f t="shared" si="83"/>
        <v>3969.6867415212387</v>
      </c>
      <c r="I156" s="122">
        <f t="shared" si="83"/>
        <v>3421.092022675341</v>
      </c>
      <c r="J156" s="122">
        <f t="shared" si="83"/>
        <v>3477.6741752155672</v>
      </c>
      <c r="K156" s="122">
        <f t="shared" si="83"/>
        <v>3250.1530079535723</v>
      </c>
      <c r="L156" s="122">
        <f t="shared" si="83"/>
        <v>3623.5111455944711</v>
      </c>
      <c r="M156" s="122">
        <f t="shared" si="83"/>
        <v>3080.3522669476715</v>
      </c>
      <c r="N156" s="122">
        <f t="shared" si="83"/>
        <v>2824.221945967558</v>
      </c>
      <c r="O156" s="122">
        <f t="shared" si="83"/>
        <v>3028.6257338507221</v>
      </c>
      <c r="P156" s="122">
        <f t="shared" si="83"/>
        <v>2602.4869517400002</v>
      </c>
      <c r="Q156" s="122">
        <f t="shared" si="83"/>
        <v>2752.3311418200033</v>
      </c>
      <c r="R156" s="122">
        <f t="shared" ref="R156:V156" si="84">SUM(R157:R158)</f>
        <v>2749.1600323200041</v>
      </c>
      <c r="S156" s="122">
        <f t="shared" si="84"/>
        <v>2774.0350318199994</v>
      </c>
      <c r="T156" s="122">
        <f t="shared" si="84"/>
        <v>2464.4644829999984</v>
      </c>
      <c r="U156" s="122">
        <f t="shared" si="84"/>
        <v>2478.9068990400019</v>
      </c>
      <c r="V156" s="122">
        <f t="shared" si="84"/>
        <v>2543.9631274200024</v>
      </c>
      <c r="W156" s="122">
        <f t="shared" ref="W156" si="85">SUM(W157:W158)</f>
        <v>2668.331633759999</v>
      </c>
      <c r="DA156" s="130" t="s">
        <v>2114</v>
      </c>
    </row>
    <row r="157" spans="1:105" ht="12" customHeight="1" x14ac:dyDescent="0.25">
      <c r="A157" s="97" t="s">
        <v>216</v>
      </c>
      <c r="B157" s="98">
        <v>4762.6365992868241</v>
      </c>
      <c r="C157" s="98">
        <v>4730.1936605109213</v>
      </c>
      <c r="D157" s="98">
        <v>4531.3937094153844</v>
      </c>
      <c r="E157" s="98">
        <v>4574.3066716586909</v>
      </c>
      <c r="F157" s="98">
        <v>4345.6356138854135</v>
      </c>
      <c r="G157" s="98">
        <v>4162.69217301341</v>
      </c>
      <c r="H157" s="98">
        <v>3969.6867415212387</v>
      </c>
      <c r="I157" s="98">
        <v>3421.092022675341</v>
      </c>
      <c r="J157" s="98">
        <v>3477.6741752155672</v>
      </c>
      <c r="K157" s="98">
        <v>3250.1530079535723</v>
      </c>
      <c r="L157" s="98">
        <v>3623.5111455944711</v>
      </c>
      <c r="M157" s="98">
        <v>3080.3522669476715</v>
      </c>
      <c r="N157" s="98">
        <v>2824.221945967558</v>
      </c>
      <c r="O157" s="98">
        <v>3028.6257338507221</v>
      </c>
      <c r="P157" s="98">
        <v>2602.4869517400002</v>
      </c>
      <c r="Q157" s="98">
        <v>2752.3311418200033</v>
      </c>
      <c r="R157" s="98">
        <v>2749.1600323200041</v>
      </c>
      <c r="S157" s="98">
        <v>2774.0350318199994</v>
      </c>
      <c r="T157" s="98">
        <v>2464.4644829999984</v>
      </c>
      <c r="U157" s="98">
        <v>2478.9068990400019</v>
      </c>
      <c r="V157" s="98">
        <v>2543.9631274200024</v>
      </c>
      <c r="W157" s="98">
        <v>2668.331633759999</v>
      </c>
      <c r="DA157" s="63" t="s">
        <v>2115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2116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2117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2118</v>
      </c>
    </row>
    <row r="161" spans="1:105" ht="12" customHeight="1" x14ac:dyDescent="0.25">
      <c r="A161" s="121" t="s">
        <v>55</v>
      </c>
      <c r="B161" s="122">
        <v>473.18395315317491</v>
      </c>
      <c r="C161" s="122">
        <v>466.87470128907944</v>
      </c>
      <c r="D161" s="122">
        <v>502.92704614461331</v>
      </c>
      <c r="E161" s="122">
        <v>511.0338379413102</v>
      </c>
      <c r="F161" s="122">
        <v>500.13328983458547</v>
      </c>
      <c r="G161" s="122">
        <v>433.26666002658965</v>
      </c>
      <c r="H161" s="122">
        <v>445.11699659876177</v>
      </c>
      <c r="I161" s="122">
        <v>398.96284128466004</v>
      </c>
      <c r="J161" s="122">
        <v>399.42712466443385</v>
      </c>
      <c r="K161" s="122">
        <v>399.84709720643042</v>
      </c>
      <c r="L161" s="122">
        <v>407.72165120552916</v>
      </c>
      <c r="M161" s="122">
        <v>401.43406361232792</v>
      </c>
      <c r="N161" s="122">
        <v>336.3056611124436</v>
      </c>
      <c r="O161" s="122">
        <v>365.52581542927703</v>
      </c>
      <c r="P161" s="122">
        <v>356.5680885000005</v>
      </c>
      <c r="Q161" s="122">
        <v>333.01288410000029</v>
      </c>
      <c r="R161" s="122">
        <v>318.01497000000046</v>
      </c>
      <c r="S161" s="122">
        <v>314.86223730000017</v>
      </c>
      <c r="T161" s="122">
        <v>279.84902400000033</v>
      </c>
      <c r="U161" s="122">
        <v>280.97312100000028</v>
      </c>
      <c r="V161" s="122">
        <v>284.76711510000035</v>
      </c>
      <c r="W161" s="122">
        <v>317.22654600000055</v>
      </c>
      <c r="DA161" s="130" t="s">
        <v>2119</v>
      </c>
    </row>
    <row r="162" spans="1:105" ht="12" customHeight="1" x14ac:dyDescent="0.25">
      <c r="A162" s="97" t="s">
        <v>138</v>
      </c>
      <c r="B162" s="98">
        <v>472.65649987336815</v>
      </c>
      <c r="C162" s="98">
        <v>466.36912192801464</v>
      </c>
      <c r="D162" s="98">
        <v>502.36722082706751</v>
      </c>
      <c r="E162" s="98">
        <v>510.4212549473632</v>
      </c>
      <c r="F162" s="98">
        <v>499.46841448466864</v>
      </c>
      <c r="G162" s="98">
        <v>432.57862273603399</v>
      </c>
      <c r="H162" s="98">
        <v>444.40024652295335</v>
      </c>
      <c r="I162" s="98">
        <v>398.28550984959509</v>
      </c>
      <c r="J162" s="98">
        <v>398.64963383277762</v>
      </c>
      <c r="K162" s="98">
        <v>398.82734791932063</v>
      </c>
      <c r="L162" s="98">
        <v>406.70768077899572</v>
      </c>
      <c r="M162" s="98">
        <v>400.28162232314628</v>
      </c>
      <c r="N162" s="98">
        <v>335.42905766096004</v>
      </c>
      <c r="O162" s="98">
        <v>364.63422240042752</v>
      </c>
      <c r="P162" s="98">
        <v>355.69508705108433</v>
      </c>
      <c r="Q162" s="98">
        <v>332.38825412243858</v>
      </c>
      <c r="R162" s="98">
        <v>317.49281325369543</v>
      </c>
      <c r="S162" s="98">
        <v>314.2497348711363</v>
      </c>
      <c r="T162" s="98">
        <v>279.27509457425185</v>
      </c>
      <c r="U162" s="98">
        <v>280.38636091468504</v>
      </c>
      <c r="V162" s="98">
        <v>284.13797491481205</v>
      </c>
      <c r="W162" s="98">
        <v>316.50800540366328</v>
      </c>
      <c r="DA162" s="63" t="s">
        <v>2120</v>
      </c>
    </row>
    <row r="163" spans="1:105" ht="12" customHeight="1" x14ac:dyDescent="0.25">
      <c r="A163" s="97" t="s">
        <v>137</v>
      </c>
      <c r="B163" s="98">
        <v>0.52745327980678902</v>
      </c>
      <c r="C163" s="98">
        <v>0.50557936106477697</v>
      </c>
      <c r="D163" s="98">
        <v>0.55982531754580345</v>
      </c>
      <c r="E163" s="98">
        <v>0.61258299394700633</v>
      </c>
      <c r="F163" s="98">
        <v>0.66487534991682795</v>
      </c>
      <c r="G163" s="98">
        <v>0.68803729055564034</v>
      </c>
      <c r="H163" s="98">
        <v>0.71675007580843886</v>
      </c>
      <c r="I163" s="98">
        <v>0.67733143506493509</v>
      </c>
      <c r="J163" s="98">
        <v>0.7774908316562309</v>
      </c>
      <c r="K163" s="98">
        <v>1.0197492871098015</v>
      </c>
      <c r="L163" s="98">
        <v>1.0139704265334344</v>
      </c>
      <c r="M163" s="98">
        <v>1.1524412891816287</v>
      </c>
      <c r="N163" s="98">
        <v>0.87660345148356211</v>
      </c>
      <c r="O163" s="98">
        <v>0.89159302884950808</v>
      </c>
      <c r="P163" s="98">
        <v>0.87300144891618459</v>
      </c>
      <c r="Q163" s="98">
        <v>0.62462997756170968</v>
      </c>
      <c r="R163" s="98">
        <v>0.52215674630501896</v>
      </c>
      <c r="S163" s="98">
        <v>0.61250242886386219</v>
      </c>
      <c r="T163" s="98">
        <v>0.5739294257484473</v>
      </c>
      <c r="U163" s="98">
        <v>0.58676008531523072</v>
      </c>
      <c r="V163" s="98">
        <v>0.62914018518829351</v>
      </c>
      <c r="W163" s="98">
        <v>0.71854059633725098</v>
      </c>
      <c r="DA163" s="63" t="s">
        <v>2121</v>
      </c>
    </row>
    <row r="164" spans="1:105" ht="12" customHeight="1" x14ac:dyDescent="0.25">
      <c r="A164" s="100" t="s">
        <v>216</v>
      </c>
      <c r="B164" s="101">
        <v>0.52745327980678902</v>
      </c>
      <c r="C164" s="101">
        <v>0.50557936106477697</v>
      </c>
      <c r="D164" s="101">
        <v>0.55982531754580345</v>
      </c>
      <c r="E164" s="101">
        <v>0.61258299394700633</v>
      </c>
      <c r="F164" s="101">
        <v>0.66487534991682795</v>
      </c>
      <c r="G164" s="101">
        <v>0.68803729055564034</v>
      </c>
      <c r="H164" s="101">
        <v>0.71675007580843886</v>
      </c>
      <c r="I164" s="101">
        <v>0.67733143506493509</v>
      </c>
      <c r="J164" s="101">
        <v>0.7774908316562309</v>
      </c>
      <c r="K164" s="101">
        <v>1.0197492871098015</v>
      </c>
      <c r="L164" s="101">
        <v>1.0139704265334344</v>
      </c>
      <c r="M164" s="101">
        <v>1.1524412891816287</v>
      </c>
      <c r="N164" s="101">
        <v>0.87660345148356211</v>
      </c>
      <c r="O164" s="101">
        <v>0.89159302884950808</v>
      </c>
      <c r="P164" s="101">
        <v>0.87300144891618459</v>
      </c>
      <c r="Q164" s="101">
        <v>0.62462997756170968</v>
      </c>
      <c r="R164" s="101">
        <v>0.52215674630501896</v>
      </c>
      <c r="S164" s="101">
        <v>0.61250242886386219</v>
      </c>
      <c r="T164" s="101">
        <v>0.5739294257484473</v>
      </c>
      <c r="U164" s="101">
        <v>0.58676008531523072</v>
      </c>
      <c r="V164" s="101">
        <v>0.62914018518829351</v>
      </c>
      <c r="W164" s="101">
        <v>0.71854059633725098</v>
      </c>
      <c r="DA164" s="131" t="s">
        <v>2122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2123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2124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2125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2126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2127</v>
      </c>
    </row>
    <row r="170" spans="1:105" ht="12" customHeight="1" x14ac:dyDescent="0.25">
      <c r="A170" s="121" t="s">
        <v>54</v>
      </c>
      <c r="B170" s="122">
        <v>0.60349235903667864</v>
      </c>
      <c r="C170" s="122">
        <v>0.67916283857136761</v>
      </c>
      <c r="D170" s="122">
        <v>0.68163199900184779</v>
      </c>
      <c r="E170" s="122">
        <v>0.61975752910225856</v>
      </c>
      <c r="F170" s="122">
        <v>0.63099704464945894</v>
      </c>
      <c r="G170" s="122">
        <v>0.4997246511531428</v>
      </c>
      <c r="H170" s="122">
        <v>0.52454819985720724</v>
      </c>
      <c r="I170" s="122">
        <v>0.41207868416412413</v>
      </c>
      <c r="J170" s="122">
        <v>0.39970311812287079</v>
      </c>
      <c r="K170" s="122">
        <v>0.45999343716949026</v>
      </c>
      <c r="L170" s="122">
        <v>0.42166396987527238</v>
      </c>
      <c r="M170" s="122">
        <v>0.30307169251830357</v>
      </c>
      <c r="N170" s="122">
        <v>0.19008272210719668</v>
      </c>
      <c r="O170" s="122">
        <v>0.15636014809467857</v>
      </c>
      <c r="P170" s="122">
        <v>0.17697601574548877</v>
      </c>
      <c r="Q170" s="122">
        <v>0.21808730323774914</v>
      </c>
      <c r="R170" s="122">
        <v>0.24293939271742404</v>
      </c>
      <c r="S170" s="122">
        <v>0.23262816578658882</v>
      </c>
      <c r="T170" s="122">
        <v>0.20283275581685928</v>
      </c>
      <c r="U170" s="122">
        <v>0.20079844283952955</v>
      </c>
      <c r="V170" s="122">
        <v>0.1887691404929572</v>
      </c>
      <c r="W170" s="122">
        <v>0.24371065393588356</v>
      </c>
      <c r="DA170" s="130" t="s">
        <v>2128</v>
      </c>
    </row>
    <row r="171" spans="1:105" ht="12" customHeight="1" x14ac:dyDescent="0.25">
      <c r="A171" s="97" t="s">
        <v>50</v>
      </c>
      <c r="B171" s="98">
        <v>0.60349235903667864</v>
      </c>
      <c r="C171" s="98">
        <v>0.67916283857136761</v>
      </c>
      <c r="D171" s="98">
        <v>0.68163199900184779</v>
      </c>
      <c r="E171" s="98">
        <v>0.61975752910225856</v>
      </c>
      <c r="F171" s="98">
        <v>0.63099704464945894</v>
      </c>
      <c r="G171" s="98">
        <v>0.4997246511531428</v>
      </c>
      <c r="H171" s="98">
        <v>0.52454819985720724</v>
      </c>
      <c r="I171" s="98">
        <v>0.41207868416412413</v>
      </c>
      <c r="J171" s="98">
        <v>0.39970311812287079</v>
      </c>
      <c r="K171" s="98">
        <v>0.45999343716949026</v>
      </c>
      <c r="L171" s="98">
        <v>0.42166396987527238</v>
      </c>
      <c r="M171" s="98">
        <v>0.30307169251830357</v>
      </c>
      <c r="N171" s="98">
        <v>0.19008272210719668</v>
      </c>
      <c r="O171" s="98">
        <v>0.15636014809467857</v>
      </c>
      <c r="P171" s="98">
        <v>0.17697601574548877</v>
      </c>
      <c r="Q171" s="98">
        <v>0.21808730323774914</v>
      </c>
      <c r="R171" s="98">
        <v>0.24293939271742404</v>
      </c>
      <c r="S171" s="98">
        <v>0.23262816578658882</v>
      </c>
      <c r="T171" s="98">
        <v>0.20283275581685928</v>
      </c>
      <c r="U171" s="98">
        <v>0.20079844283952955</v>
      </c>
      <c r="V171" s="98">
        <v>0.1887691404929572</v>
      </c>
      <c r="W171" s="98">
        <v>0.24371065393588356</v>
      </c>
      <c r="DA171" s="63" t="s">
        <v>2129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2130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23548.933607004274</v>
      </c>
      <c r="C174" s="117">
        <f t="shared" si="87"/>
        <v>23428.043412740528</v>
      </c>
      <c r="D174" s="117">
        <f t="shared" si="87"/>
        <v>22546.984298921663</v>
      </c>
      <c r="E174" s="117">
        <f t="shared" si="87"/>
        <v>22700.183495399273</v>
      </c>
      <c r="F174" s="117">
        <f t="shared" si="87"/>
        <v>22608.011222441786</v>
      </c>
      <c r="G174" s="117">
        <f t="shared" si="87"/>
        <v>22217.158405313468</v>
      </c>
      <c r="H174" s="117">
        <f t="shared" si="87"/>
        <v>22376.965211345996</v>
      </c>
      <c r="I174" s="117">
        <f t="shared" si="87"/>
        <v>20636.607345482309</v>
      </c>
      <c r="J174" s="117">
        <f t="shared" si="87"/>
        <v>21661.988485425933</v>
      </c>
      <c r="K174" s="117">
        <f t="shared" si="87"/>
        <v>21506.645883671354</v>
      </c>
      <c r="L174" s="117">
        <f t="shared" si="87"/>
        <v>24309.041912790788</v>
      </c>
      <c r="M174" s="117">
        <f t="shared" si="87"/>
        <v>22080.48065698268</v>
      </c>
      <c r="N174" s="117">
        <f t="shared" si="87"/>
        <v>21051.685929428542</v>
      </c>
      <c r="O174" s="117">
        <f t="shared" si="87"/>
        <v>22635.624723151072</v>
      </c>
      <c r="P174" s="117">
        <f t="shared" si="87"/>
        <v>20063.031610007605</v>
      </c>
      <c r="Q174" s="117">
        <f t="shared" si="87"/>
        <v>20984.813221563829</v>
      </c>
      <c r="R174" s="117">
        <f t="shared" ref="R174:V174" si="88">R175+R178+R180+R189</f>
        <v>21262.500032841996</v>
      </c>
      <c r="S174" s="117">
        <f t="shared" si="88"/>
        <v>21592.350879192079</v>
      </c>
      <c r="T174" s="117">
        <f t="shared" si="88"/>
        <v>19627.635014289383</v>
      </c>
      <c r="U174" s="117">
        <f t="shared" si="88"/>
        <v>20086.540762744298</v>
      </c>
      <c r="V174" s="117">
        <f t="shared" si="88"/>
        <v>20977.271329564854</v>
      </c>
      <c r="W174" s="117">
        <f t="shared" ref="W174" si="89">W175+W178+W180+W189</f>
        <v>22807.450999088593</v>
      </c>
      <c r="DA174" s="129" t="s">
        <v>2281</v>
      </c>
    </row>
    <row r="175" spans="1:105" ht="12" customHeight="1" x14ac:dyDescent="0.25">
      <c r="A175" s="121" t="s">
        <v>57</v>
      </c>
      <c r="B175" s="122">
        <f t="shared" ref="B175:Q175" si="90">SUM(B176:B177)</f>
        <v>20127.874779583595</v>
      </c>
      <c r="C175" s="122">
        <f t="shared" si="90"/>
        <v>19922.856828067808</v>
      </c>
      <c r="D175" s="122">
        <f t="shared" si="90"/>
        <v>18846.84217553803</v>
      </c>
      <c r="E175" s="122">
        <f t="shared" si="90"/>
        <v>18951.644915994792</v>
      </c>
      <c r="F175" s="122">
        <f t="shared" si="90"/>
        <v>18820.309395944376</v>
      </c>
      <c r="G175" s="122">
        <f t="shared" si="90"/>
        <v>18812.734826686446</v>
      </c>
      <c r="H175" s="122">
        <f t="shared" si="90"/>
        <v>18742.988765531845</v>
      </c>
      <c r="I175" s="122">
        <f t="shared" si="90"/>
        <v>17152.617307908422</v>
      </c>
      <c r="J175" s="122">
        <f t="shared" si="90"/>
        <v>18073.972614507053</v>
      </c>
      <c r="K175" s="122">
        <f t="shared" si="90"/>
        <v>17641.156014051332</v>
      </c>
      <c r="L175" s="122">
        <f t="shared" si="90"/>
        <v>20311.26687109777</v>
      </c>
      <c r="M175" s="122">
        <f t="shared" si="90"/>
        <v>18065.955473015587</v>
      </c>
      <c r="N175" s="122">
        <f t="shared" si="90"/>
        <v>17263.99504313017</v>
      </c>
      <c r="O175" s="122">
        <f t="shared" si="90"/>
        <v>18667.385807751762</v>
      </c>
      <c r="P175" s="122">
        <f t="shared" si="90"/>
        <v>16110.78848729844</v>
      </c>
      <c r="Q175" s="122">
        <f t="shared" si="90"/>
        <v>17188.707565479632</v>
      </c>
      <c r="R175" s="122">
        <f t="shared" ref="R175:V175" si="91">SUM(R176:R177)</f>
        <v>17521.608780355917</v>
      </c>
      <c r="S175" s="122">
        <f t="shared" si="91"/>
        <v>17894.647535812401</v>
      </c>
      <c r="T175" s="122">
        <f t="shared" si="91"/>
        <v>16194.977811721314</v>
      </c>
      <c r="U175" s="122">
        <f t="shared" si="91"/>
        <v>16613.960062146143</v>
      </c>
      <c r="V175" s="122">
        <f t="shared" si="91"/>
        <v>17524.72261441193</v>
      </c>
      <c r="W175" s="122">
        <f t="shared" ref="W175" si="92">SUM(W176:W177)</f>
        <v>18929.239541253468</v>
      </c>
      <c r="DA175" s="130" t="s">
        <v>2282</v>
      </c>
    </row>
    <row r="176" spans="1:105" ht="12" customHeight="1" x14ac:dyDescent="0.25">
      <c r="A176" s="97" t="s">
        <v>216</v>
      </c>
      <c r="B176" s="98">
        <v>19860.422372103072</v>
      </c>
      <c r="C176" s="98">
        <v>19662.061398950944</v>
      </c>
      <c r="D176" s="98">
        <v>18604.922473799852</v>
      </c>
      <c r="E176" s="98">
        <v>18711.298324406194</v>
      </c>
      <c r="F176" s="98">
        <v>18587.444821826772</v>
      </c>
      <c r="G176" s="98">
        <v>18605.399021879613</v>
      </c>
      <c r="H176" s="98">
        <v>18533.120971793956</v>
      </c>
      <c r="I176" s="98">
        <v>16965.374263799134</v>
      </c>
      <c r="J176" s="98">
        <v>17876.232085903815</v>
      </c>
      <c r="K176" s="98">
        <v>17446.710606430344</v>
      </c>
      <c r="L176" s="98">
        <v>20084.391763061729</v>
      </c>
      <c r="M176" s="98">
        <v>17861.362932149492</v>
      </c>
      <c r="N176" s="98">
        <v>17064.306002952919</v>
      </c>
      <c r="O176" s="98">
        <v>18445.755623154731</v>
      </c>
      <c r="P176" s="98">
        <v>15919.311886560004</v>
      </c>
      <c r="Q176" s="98">
        <v>16983.502484919769</v>
      </c>
      <c r="R176" s="98">
        <v>17310.335920784892</v>
      </c>
      <c r="S176" s="98">
        <v>17674.929458673567</v>
      </c>
      <c r="T176" s="98">
        <v>15992.792271902888</v>
      </c>
      <c r="U176" s="98">
        <v>16403.529097717845</v>
      </c>
      <c r="V176" s="98">
        <v>17300.256050846561</v>
      </c>
      <c r="W176" s="98">
        <v>18683.549473859846</v>
      </c>
      <c r="DA176" s="63" t="s">
        <v>2283</v>
      </c>
    </row>
    <row r="177" spans="1:105" ht="12" customHeight="1" x14ac:dyDescent="0.25">
      <c r="A177" s="97" t="s">
        <v>53</v>
      </c>
      <c r="B177" s="98">
        <v>267.4524074805239</v>
      </c>
      <c r="C177" s="98">
        <v>260.79542911686349</v>
      </c>
      <c r="D177" s="98">
        <v>241.91970173817887</v>
      </c>
      <c r="E177" s="98">
        <v>240.34659158859839</v>
      </c>
      <c r="F177" s="98">
        <v>232.86457411760421</v>
      </c>
      <c r="G177" s="98">
        <v>207.33580480683179</v>
      </c>
      <c r="H177" s="98">
        <v>209.86779373788718</v>
      </c>
      <c r="I177" s="98">
        <v>187.24304410928664</v>
      </c>
      <c r="J177" s="98">
        <v>197.74052860323602</v>
      </c>
      <c r="K177" s="98">
        <v>194.44540762098623</v>
      </c>
      <c r="L177" s="98">
        <v>226.87510803604343</v>
      </c>
      <c r="M177" s="98">
        <v>204.59254086609337</v>
      </c>
      <c r="N177" s="98">
        <v>199.68904017724984</v>
      </c>
      <c r="O177" s="98">
        <v>221.63018459702849</v>
      </c>
      <c r="P177" s="98">
        <v>191.47660073843457</v>
      </c>
      <c r="Q177" s="98">
        <v>205.20508055986116</v>
      </c>
      <c r="R177" s="98">
        <v>211.2728595710249</v>
      </c>
      <c r="S177" s="98">
        <v>219.71807713883217</v>
      </c>
      <c r="T177" s="98">
        <v>202.18553981842598</v>
      </c>
      <c r="U177" s="98">
        <v>210.43096442830006</v>
      </c>
      <c r="V177" s="98">
        <v>224.46656356536855</v>
      </c>
      <c r="W177" s="98">
        <v>245.69006739362214</v>
      </c>
      <c r="DA177" s="63" t="s">
        <v>2284</v>
      </c>
    </row>
    <row r="178" spans="1:105" ht="12" customHeight="1" x14ac:dyDescent="0.25">
      <c r="A178" s="121" t="s">
        <v>92</v>
      </c>
      <c r="B178" s="122">
        <f t="shared" ref="B178:W178" si="93">B179</f>
        <v>0.42897074856828699</v>
      </c>
      <c r="C178" s="122">
        <f t="shared" si="93"/>
        <v>0.54138985111341165</v>
      </c>
      <c r="D178" s="122">
        <f t="shared" si="93"/>
        <v>0.60402092023348863</v>
      </c>
      <c r="E178" s="122">
        <f t="shared" si="93"/>
        <v>1.1007081591812222</v>
      </c>
      <c r="F178" s="122">
        <f t="shared" si="93"/>
        <v>0.71816197206743615</v>
      </c>
      <c r="G178" s="122">
        <f t="shared" si="93"/>
        <v>0.79947231091418081</v>
      </c>
      <c r="H178" s="122">
        <f t="shared" si="93"/>
        <v>0.99743359949118482</v>
      </c>
      <c r="I178" s="122">
        <f t="shared" si="93"/>
        <v>1.0244863353815752</v>
      </c>
      <c r="J178" s="122">
        <f t="shared" si="93"/>
        <v>0.92209283688657373</v>
      </c>
      <c r="K178" s="122">
        <f t="shared" si="93"/>
        <v>0.94160434489612188</v>
      </c>
      <c r="L178" s="122">
        <f t="shared" si="93"/>
        <v>1.0837841532518615</v>
      </c>
      <c r="M178" s="122">
        <f t="shared" si="93"/>
        <v>1.0395517034016533</v>
      </c>
      <c r="N178" s="122">
        <f t="shared" si="93"/>
        <v>1.2639252290861931</v>
      </c>
      <c r="O178" s="122">
        <f t="shared" si="93"/>
        <v>1.6401512638085602</v>
      </c>
      <c r="P178" s="122">
        <f t="shared" si="93"/>
        <v>1.0815865951853039</v>
      </c>
      <c r="Q178" s="122">
        <f t="shared" si="93"/>
        <v>1.8921710990224452</v>
      </c>
      <c r="R178" s="122">
        <f t="shared" si="93"/>
        <v>1.1253702363568963</v>
      </c>
      <c r="S178" s="122">
        <f t="shared" si="93"/>
        <v>1.403609089782675</v>
      </c>
      <c r="T178" s="122">
        <f t="shared" si="93"/>
        <v>1.2786221512047511</v>
      </c>
      <c r="U178" s="122">
        <f t="shared" si="93"/>
        <v>1.3370694145410076</v>
      </c>
      <c r="V178" s="122">
        <f t="shared" si="93"/>
        <v>1.2258073493351687</v>
      </c>
      <c r="W178" s="122">
        <f t="shared" si="93"/>
        <v>0.95101995365443814</v>
      </c>
      <c r="DA178" s="130" t="s">
        <v>2285</v>
      </c>
    </row>
    <row r="179" spans="1:105" ht="12" customHeight="1" x14ac:dyDescent="0.25">
      <c r="A179" s="97" t="s">
        <v>53</v>
      </c>
      <c r="B179" s="98">
        <f>RES_hhdet_fech!B48</f>
        <v>0.42897074856828699</v>
      </c>
      <c r="C179" s="98">
        <f>RES_hhdet_fech!C48</f>
        <v>0.54138985111341165</v>
      </c>
      <c r="D179" s="98">
        <f>RES_hhdet_fech!D48</f>
        <v>0.60402092023348863</v>
      </c>
      <c r="E179" s="98">
        <f>RES_hhdet_fech!E48</f>
        <v>1.1007081591812222</v>
      </c>
      <c r="F179" s="98">
        <f>RES_hhdet_fech!F48</f>
        <v>0.71816197206743615</v>
      </c>
      <c r="G179" s="98">
        <f>RES_hhdet_fech!G48</f>
        <v>0.79947231091418081</v>
      </c>
      <c r="H179" s="98">
        <f>RES_hhdet_fech!H48</f>
        <v>0.99743359949118482</v>
      </c>
      <c r="I179" s="98">
        <f>RES_hhdet_fech!I48</f>
        <v>1.0244863353815752</v>
      </c>
      <c r="J179" s="98">
        <f>RES_hhdet_fech!J48</f>
        <v>0.92209283688657373</v>
      </c>
      <c r="K179" s="98">
        <f>RES_hhdet_fech!K48</f>
        <v>0.94160434489612188</v>
      </c>
      <c r="L179" s="98">
        <f>RES_hhdet_fech!L48</f>
        <v>1.0837841532518615</v>
      </c>
      <c r="M179" s="98">
        <f>RES_hhdet_fech!M48</f>
        <v>1.0395517034016533</v>
      </c>
      <c r="N179" s="98">
        <f>RES_hhdet_fech!N48</f>
        <v>1.2639252290861931</v>
      </c>
      <c r="O179" s="98">
        <f>RES_hhdet_fech!O48</f>
        <v>1.6401512638085602</v>
      </c>
      <c r="P179" s="98">
        <f>RES_hhdet_fech!P48</f>
        <v>1.0815865951853039</v>
      </c>
      <c r="Q179" s="98">
        <f>RES_hhdet_fech!Q48</f>
        <v>1.8921710990224452</v>
      </c>
      <c r="R179" s="98">
        <f>RES_hhdet_fech!R48</f>
        <v>1.1253702363568963</v>
      </c>
      <c r="S179" s="98">
        <f>RES_hhdet_fech!S48</f>
        <v>1.403609089782675</v>
      </c>
      <c r="T179" s="98">
        <f>RES_hhdet_fech!T48</f>
        <v>1.2786221512047511</v>
      </c>
      <c r="U179" s="98">
        <f>RES_hhdet_fech!U48</f>
        <v>1.3370694145410076</v>
      </c>
      <c r="V179" s="98">
        <f>RES_hhdet_fech!V48</f>
        <v>1.2258073493351687</v>
      </c>
      <c r="W179" s="98">
        <f>RES_hhdet_fech!W48</f>
        <v>0.95101995365443814</v>
      </c>
      <c r="DA179" s="63" t="s">
        <v>2286</v>
      </c>
    </row>
    <row r="180" spans="1:105" ht="12" customHeight="1" x14ac:dyDescent="0.25">
      <c r="A180" s="121" t="s">
        <v>55</v>
      </c>
      <c r="B180" s="122">
        <v>3053.8378777662256</v>
      </c>
      <c r="C180" s="122">
        <v>3083.0206913028301</v>
      </c>
      <c r="D180" s="122">
        <v>3258.9145894718122</v>
      </c>
      <c r="E180" s="122">
        <v>3308.9356198503374</v>
      </c>
      <c r="F180" s="122">
        <v>3321.2205915672089</v>
      </c>
      <c r="G180" s="122">
        <v>3027.1024293199057</v>
      </c>
      <c r="H180" s="122">
        <v>3196.0476091511036</v>
      </c>
      <c r="I180" s="122">
        <v>3102.2154573434291</v>
      </c>
      <c r="J180" s="122">
        <v>3175.4746026350253</v>
      </c>
      <c r="K180" s="122">
        <v>3345.2958771317967</v>
      </c>
      <c r="L180" s="122">
        <v>3472.4858073137339</v>
      </c>
      <c r="M180" s="122">
        <v>3497.4082438510327</v>
      </c>
      <c r="N180" s="122">
        <v>3256.6958389448992</v>
      </c>
      <c r="O180" s="122">
        <v>3450.577285005495</v>
      </c>
      <c r="P180" s="122">
        <v>3414.2597925591999</v>
      </c>
      <c r="Q180" s="122">
        <v>3279.2917796219226</v>
      </c>
      <c r="R180" s="122">
        <v>3215.9987213559602</v>
      </c>
      <c r="S180" s="122">
        <v>3175.6895535418776</v>
      </c>
      <c r="T180" s="122">
        <v>2921.4876908765805</v>
      </c>
      <c r="U180" s="122">
        <v>2955.209014112324</v>
      </c>
      <c r="V180" s="122">
        <v>2949.9949387333127</v>
      </c>
      <c r="W180" s="122">
        <v>3313.8171949112893</v>
      </c>
      <c r="DA180" s="130" t="s">
        <v>2287</v>
      </c>
    </row>
    <row r="181" spans="1:105" ht="12" customHeight="1" x14ac:dyDescent="0.25">
      <c r="A181" s="97" t="s">
        <v>138</v>
      </c>
      <c r="B181" s="98">
        <v>3408.280519454278</v>
      </c>
      <c r="C181" s="98">
        <v>3405.6731544749186</v>
      </c>
      <c r="D181" s="98">
        <v>3646.86390695515</v>
      </c>
      <c r="E181" s="98">
        <v>3738.2265150793269</v>
      </c>
      <c r="F181" s="98">
        <v>3737.4930149056768</v>
      </c>
      <c r="G181" s="98">
        <v>3396.42654751788</v>
      </c>
      <c r="H181" s="98">
        <v>3646.7523211789371</v>
      </c>
      <c r="I181" s="98">
        <v>3471.8360635159556</v>
      </c>
      <c r="J181" s="98">
        <v>3603.9797861185725</v>
      </c>
      <c r="K181" s="98">
        <v>3755.0796047803851</v>
      </c>
      <c r="L181" s="98">
        <v>3946.7766279566536</v>
      </c>
      <c r="M181" s="98">
        <v>4018.7262882991881</v>
      </c>
      <c r="N181" s="98">
        <v>3548.1234090112307</v>
      </c>
      <c r="O181" s="98">
        <v>3880.4038699608063</v>
      </c>
      <c r="P181" s="98">
        <v>3872.20491414255</v>
      </c>
      <c r="Q181" s="98">
        <v>3668.1411005220689</v>
      </c>
      <c r="R181" s="98">
        <v>3570.376650840994</v>
      </c>
      <c r="S181" s="98">
        <v>3548.629068331416</v>
      </c>
      <c r="T181" s="98">
        <v>3180.1508015993954</v>
      </c>
      <c r="U181" s="98">
        <v>3179.7268703696718</v>
      </c>
      <c r="V181" s="98">
        <v>3183.4703344392283</v>
      </c>
      <c r="W181" s="98">
        <v>3535.7444016200475</v>
      </c>
      <c r="DA181" s="63" t="s">
        <v>2288</v>
      </c>
    </row>
    <row r="182" spans="1:105" ht="12" customHeight="1" x14ac:dyDescent="0.25">
      <c r="A182" s="97" t="s">
        <v>137</v>
      </c>
      <c r="B182" s="98">
        <v>2433.968766274395</v>
      </c>
      <c r="C182" s="98">
        <v>2433.0011272746142</v>
      </c>
      <c r="D182" s="98">
        <v>2610.0938598083271</v>
      </c>
      <c r="E182" s="98">
        <v>2670.3751381444049</v>
      </c>
      <c r="F182" s="98">
        <v>2668.2624385100321</v>
      </c>
      <c r="G182" s="98">
        <v>2421.9813380928063</v>
      </c>
      <c r="H182" s="98">
        <v>2500.7450271609328</v>
      </c>
      <c r="I182" s="98">
        <v>2412.2392579865291</v>
      </c>
      <c r="J182" s="98">
        <v>2560.5039529336041</v>
      </c>
      <c r="K182" s="98">
        <v>2686.2619907887442</v>
      </c>
      <c r="L182" s="98">
        <v>2770.9447574954343</v>
      </c>
      <c r="M182" s="98">
        <v>2899.0773929274014</v>
      </c>
      <c r="N182" s="98">
        <v>2588.9688433818174</v>
      </c>
      <c r="O182" s="98">
        <v>2787.5763537421381</v>
      </c>
      <c r="P182" s="98">
        <v>2804.9117154845744</v>
      </c>
      <c r="Q182" s="98">
        <v>2582.9845611289825</v>
      </c>
      <c r="R182" s="98">
        <v>2511.4112871425382</v>
      </c>
      <c r="S182" s="98">
        <v>2586.253110966165</v>
      </c>
      <c r="T182" s="98">
        <v>2406.7574483805124</v>
      </c>
      <c r="U182" s="98">
        <v>2447.7822834568433</v>
      </c>
      <c r="V182" s="98">
        <v>2487.6367583273832</v>
      </c>
      <c r="W182" s="98">
        <v>2819.1324464818608</v>
      </c>
      <c r="DA182" s="63" t="s">
        <v>2289</v>
      </c>
    </row>
    <row r="183" spans="1:105" ht="12" customHeight="1" x14ac:dyDescent="0.25">
      <c r="A183" s="100" t="s">
        <v>216</v>
      </c>
      <c r="B183" s="101">
        <v>1276.1444635960925</v>
      </c>
      <c r="C183" s="101">
        <v>1270.2196936842852</v>
      </c>
      <c r="D183" s="101">
        <v>1363.5518145224651</v>
      </c>
      <c r="E183" s="101">
        <v>1382.6765780571557</v>
      </c>
      <c r="F183" s="101">
        <v>1375.7584061472141</v>
      </c>
      <c r="G183" s="101">
        <v>1244.9189317360981</v>
      </c>
      <c r="H183" s="101">
        <v>1108.2166814708769</v>
      </c>
      <c r="I183" s="101">
        <v>1113.7928373230704</v>
      </c>
      <c r="J183" s="101">
        <v>1259.6408294059966</v>
      </c>
      <c r="K183" s="101">
        <v>1336.0284301806553</v>
      </c>
      <c r="L183" s="101">
        <v>1242.1396610866511</v>
      </c>
      <c r="M183" s="101">
        <v>1392.9200256020299</v>
      </c>
      <c r="N183" s="101">
        <v>1219.4527167925594</v>
      </c>
      <c r="O183" s="101">
        <v>1140.9063075149918</v>
      </c>
      <c r="P183" s="101">
        <v>1163.3878492459</v>
      </c>
      <c r="Q183" s="101">
        <v>868.52480558229377</v>
      </c>
      <c r="R183" s="101">
        <v>765.20825164039377</v>
      </c>
      <c r="S183" s="101">
        <v>897.60769353849003</v>
      </c>
      <c r="T183" s="101">
        <v>930.16961856548551</v>
      </c>
      <c r="U183" s="101">
        <v>952.61172229049191</v>
      </c>
      <c r="V183" s="101">
        <v>978.61005679385687</v>
      </c>
      <c r="W183" s="101">
        <v>1143.7726036926106</v>
      </c>
      <c r="DA183" s="131" t="s">
        <v>2290</v>
      </c>
    </row>
    <row r="184" spans="1:105" ht="12" customHeight="1" x14ac:dyDescent="0.25">
      <c r="A184" s="103" t="s">
        <v>52</v>
      </c>
      <c r="B184" s="104">
        <v>1157.8243026783023</v>
      </c>
      <c r="C184" s="104">
        <v>1162.7814335903288</v>
      </c>
      <c r="D184" s="104">
        <v>1246.5420452858623</v>
      </c>
      <c r="E184" s="104">
        <v>1287.6985600872488</v>
      </c>
      <c r="F184" s="104">
        <v>1292.5040323628184</v>
      </c>
      <c r="G184" s="104">
        <v>1177.0624063567082</v>
      </c>
      <c r="H184" s="104">
        <v>1392.5283456900563</v>
      </c>
      <c r="I184" s="104">
        <v>1298.4464206634584</v>
      </c>
      <c r="J184" s="104">
        <v>1300.8631235276077</v>
      </c>
      <c r="K184" s="104">
        <v>1350.2335606080892</v>
      </c>
      <c r="L184" s="104">
        <v>1528.8050964087827</v>
      </c>
      <c r="M184" s="104">
        <v>1506.1573673253718</v>
      </c>
      <c r="N184" s="104">
        <v>1369.5161265892575</v>
      </c>
      <c r="O184" s="104">
        <v>1646.670046227146</v>
      </c>
      <c r="P184" s="104">
        <v>1641.5238662386737</v>
      </c>
      <c r="Q184" s="104">
        <v>1714.4597555466889</v>
      </c>
      <c r="R184" s="104">
        <v>1746.2030355021452</v>
      </c>
      <c r="S184" s="104">
        <v>1688.6454174276755</v>
      </c>
      <c r="T184" s="104">
        <v>1476.5878298150269</v>
      </c>
      <c r="U184" s="104">
        <v>1495.1705611663515</v>
      </c>
      <c r="V184" s="104">
        <v>1509.0267015335269</v>
      </c>
      <c r="W184" s="104">
        <v>1675.3598427892507</v>
      </c>
      <c r="DA184" s="132" t="s">
        <v>2291</v>
      </c>
    </row>
    <row r="185" spans="1:105" ht="12" customHeight="1" x14ac:dyDescent="0.25">
      <c r="A185" s="106" t="s">
        <v>122</v>
      </c>
      <c r="B185" s="101">
        <v>2704.7107399878892</v>
      </c>
      <c r="C185" s="101">
        <v>2799.0473687384961</v>
      </c>
      <c r="D185" s="101">
        <v>2897.9418605908349</v>
      </c>
      <c r="E185" s="101">
        <v>2918.7895132216859</v>
      </c>
      <c r="F185" s="101">
        <v>2927.8146039419094</v>
      </c>
      <c r="G185" s="101">
        <v>2711.2608120947693</v>
      </c>
      <c r="H185" s="101">
        <v>2816.8731149853475</v>
      </c>
      <c r="I185" s="101">
        <v>2831.07894133629</v>
      </c>
      <c r="J185" s="101">
        <v>2826.4045138348474</v>
      </c>
      <c r="K185" s="101">
        <v>3094.1705956038072</v>
      </c>
      <c r="L185" s="101">
        <v>3167.491011634389</v>
      </c>
      <c r="M185" s="101">
        <v>3091.6932114714427</v>
      </c>
      <c r="N185" s="101">
        <v>3189.2347340592737</v>
      </c>
      <c r="O185" s="101">
        <v>3214.4367322843864</v>
      </c>
      <c r="P185" s="101">
        <v>3139.8148962095393</v>
      </c>
      <c r="Q185" s="101">
        <v>3110.3841204634164</v>
      </c>
      <c r="R185" s="101">
        <v>3079.747342125695</v>
      </c>
      <c r="S185" s="101">
        <v>2969.6325910853902</v>
      </c>
      <c r="T185" s="101">
        <v>2818.0739731410195</v>
      </c>
      <c r="U185" s="101">
        <v>2875.7557478534577</v>
      </c>
      <c r="V185" s="101">
        <v>2808.6183009796196</v>
      </c>
      <c r="W185" s="101">
        <v>3174.4087434193975</v>
      </c>
      <c r="DA185" s="131" t="s">
        <v>2292</v>
      </c>
    </row>
    <row r="186" spans="1:105" ht="12" customHeight="1" x14ac:dyDescent="0.25">
      <c r="A186" s="107" t="s">
        <v>121</v>
      </c>
      <c r="B186" s="104">
        <v>2154.9212692791007</v>
      </c>
      <c r="C186" s="104">
        <v>2235.359530321477</v>
      </c>
      <c r="D186" s="104">
        <v>2323.1315018705022</v>
      </c>
      <c r="E186" s="104">
        <v>2342.5822892909446</v>
      </c>
      <c r="F186" s="104">
        <v>2354.0462419238843</v>
      </c>
      <c r="G186" s="104">
        <v>2185.8487751714347</v>
      </c>
      <c r="H186" s="104">
        <v>2229.3609531757847</v>
      </c>
      <c r="I186" s="104">
        <v>2261.1826133340342</v>
      </c>
      <c r="J186" s="104">
        <v>2282.7112489923252</v>
      </c>
      <c r="K186" s="104">
        <v>2507.1992427411583</v>
      </c>
      <c r="L186" s="104">
        <v>2533.4333812554423</v>
      </c>
      <c r="M186" s="104">
        <v>2504.1793209551147</v>
      </c>
      <c r="N186" s="104">
        <v>2584.4461433794472</v>
      </c>
      <c r="O186" s="104">
        <v>2570.0146400605176</v>
      </c>
      <c r="P186" s="104">
        <v>2529.1728397415968</v>
      </c>
      <c r="Q186" s="104">
        <v>2466.0432373458511</v>
      </c>
      <c r="R186" s="104">
        <v>2437.3081935751802</v>
      </c>
      <c r="S186" s="104">
        <v>2393.5025368012803</v>
      </c>
      <c r="T186" s="104">
        <v>2317.7857122850392</v>
      </c>
      <c r="U186" s="104">
        <v>2387.0617055254434</v>
      </c>
      <c r="V186" s="104">
        <v>2351.3877842815004</v>
      </c>
      <c r="W186" s="104">
        <v>2686.3837070820969</v>
      </c>
      <c r="DA186" s="132" t="s">
        <v>2293</v>
      </c>
    </row>
    <row r="187" spans="1:105" ht="12" customHeight="1" x14ac:dyDescent="0.25">
      <c r="A187" s="108" t="s">
        <v>53</v>
      </c>
      <c r="B187" s="98">
        <v>1012.6321385424105</v>
      </c>
      <c r="C187" s="98">
        <v>1043.1339116331121</v>
      </c>
      <c r="D187" s="98">
        <v>1083.4826595632007</v>
      </c>
      <c r="E187" s="98">
        <v>1080.4487754621559</v>
      </c>
      <c r="F187" s="98">
        <v>1080.8911116650372</v>
      </c>
      <c r="G187" s="98">
        <v>1000.5892319855434</v>
      </c>
      <c r="H187" s="98">
        <v>865.80477928258051</v>
      </c>
      <c r="I187" s="98">
        <v>918.84552831850249</v>
      </c>
      <c r="J187" s="98">
        <v>997.40762709932267</v>
      </c>
      <c r="K187" s="98">
        <v>1117.0240786268437</v>
      </c>
      <c r="L187" s="98">
        <v>1009.7878723155345</v>
      </c>
      <c r="M187" s="98">
        <v>1075.1434083554807</v>
      </c>
      <c r="N187" s="98">
        <v>1092.4745639031253</v>
      </c>
      <c r="O187" s="98">
        <v>945.51066256415425</v>
      </c>
      <c r="P187" s="98">
        <v>935.97458104572763</v>
      </c>
      <c r="Q187" s="98">
        <v>731.92362374245727</v>
      </c>
      <c r="R187" s="98">
        <v>653.34699643296767</v>
      </c>
      <c r="S187" s="98">
        <v>741.64620232656591</v>
      </c>
      <c r="T187" s="98">
        <v>811.47673991233137</v>
      </c>
      <c r="U187" s="98">
        <v>855.50036863762864</v>
      </c>
      <c r="V187" s="98">
        <v>860.27816851194257</v>
      </c>
      <c r="W187" s="98">
        <v>1020.4881362633386</v>
      </c>
      <c r="DA187" s="63" t="s">
        <v>2294</v>
      </c>
    </row>
    <row r="188" spans="1:105" ht="12" customHeight="1" x14ac:dyDescent="0.25">
      <c r="A188" s="108" t="s">
        <v>52</v>
      </c>
      <c r="B188" s="98">
        <v>1142.2891307366901</v>
      </c>
      <c r="C188" s="98">
        <v>1192.2256186883649</v>
      </c>
      <c r="D188" s="98">
        <v>1239.6488423073015</v>
      </c>
      <c r="E188" s="98">
        <v>1262.1335138287891</v>
      </c>
      <c r="F188" s="98">
        <v>1273.1551302588471</v>
      </c>
      <c r="G188" s="98">
        <v>1185.2595431858913</v>
      </c>
      <c r="H188" s="98">
        <v>1363.5561738932045</v>
      </c>
      <c r="I188" s="98">
        <v>1342.3370850155316</v>
      </c>
      <c r="J188" s="98">
        <v>1285.3036218930029</v>
      </c>
      <c r="K188" s="98">
        <v>1390.1751641143148</v>
      </c>
      <c r="L188" s="98">
        <v>1523.6455089399078</v>
      </c>
      <c r="M188" s="98">
        <v>1429.035912599634</v>
      </c>
      <c r="N188" s="98">
        <v>1491.9715794763219</v>
      </c>
      <c r="O188" s="98">
        <v>1624.5039774963629</v>
      </c>
      <c r="P188" s="98">
        <v>1593.1982586958691</v>
      </c>
      <c r="Q188" s="98">
        <v>1734.1196136033941</v>
      </c>
      <c r="R188" s="98">
        <v>1783.9611971422128</v>
      </c>
      <c r="S188" s="98">
        <v>1651.8563344747145</v>
      </c>
      <c r="T188" s="98">
        <v>1506.3089723727076</v>
      </c>
      <c r="U188" s="98">
        <v>1531.5613368878148</v>
      </c>
      <c r="V188" s="98">
        <v>1491.1096157695581</v>
      </c>
      <c r="W188" s="98">
        <v>1665.8955708187589</v>
      </c>
      <c r="DA188" s="63" t="s">
        <v>2295</v>
      </c>
    </row>
    <row r="189" spans="1:105" ht="12" customHeight="1" x14ac:dyDescent="0.25">
      <c r="A189" s="121" t="s">
        <v>54</v>
      </c>
      <c r="B189" s="122">
        <v>366.79197890588392</v>
      </c>
      <c r="C189" s="122">
        <v>421.6245035187747</v>
      </c>
      <c r="D189" s="122">
        <v>440.62351299158638</v>
      </c>
      <c r="E189" s="122">
        <v>438.50225139496331</v>
      </c>
      <c r="F189" s="122">
        <v>465.76307295813348</v>
      </c>
      <c r="G189" s="122">
        <v>376.52167699620099</v>
      </c>
      <c r="H189" s="122">
        <v>436.93140306355281</v>
      </c>
      <c r="I189" s="122">
        <v>380.75009389508051</v>
      </c>
      <c r="J189" s="122">
        <v>411.61917544696831</v>
      </c>
      <c r="K189" s="122">
        <v>519.25238814332988</v>
      </c>
      <c r="L189" s="122">
        <v>524.20545022603096</v>
      </c>
      <c r="M189" s="122">
        <v>516.07738841265621</v>
      </c>
      <c r="N189" s="122">
        <v>529.73112212438753</v>
      </c>
      <c r="O189" s="122">
        <v>516.02147913000636</v>
      </c>
      <c r="P189" s="122">
        <v>536.90174355478393</v>
      </c>
      <c r="Q189" s="122">
        <v>514.9217053632517</v>
      </c>
      <c r="R189" s="122">
        <v>523.76716089376089</v>
      </c>
      <c r="S189" s="122">
        <v>520.61018074801939</v>
      </c>
      <c r="T189" s="122">
        <v>509.89088954028222</v>
      </c>
      <c r="U189" s="122">
        <v>516.034617071291</v>
      </c>
      <c r="V189" s="122">
        <v>501.32796907027358</v>
      </c>
      <c r="W189" s="122">
        <v>563.44324297017556</v>
      </c>
      <c r="DA189" s="130" t="s">
        <v>2296</v>
      </c>
    </row>
    <row r="190" spans="1:105" ht="12" customHeight="1" x14ac:dyDescent="0.25">
      <c r="A190" s="97" t="s">
        <v>50</v>
      </c>
      <c r="B190" s="98">
        <v>455.77013125279495</v>
      </c>
      <c r="C190" s="98">
        <v>525.54041663410294</v>
      </c>
      <c r="D190" s="98">
        <v>554.03787435291133</v>
      </c>
      <c r="E190" s="98">
        <v>530.2791755264426</v>
      </c>
      <c r="F190" s="98">
        <v>575.94127468016563</v>
      </c>
      <c r="G190" s="98">
        <v>481.05829988149708</v>
      </c>
      <c r="H190" s="98">
        <v>549.53770144044552</v>
      </c>
      <c r="I190" s="98">
        <v>479.14579427543606</v>
      </c>
      <c r="J190" s="98">
        <v>512.24642349552437</v>
      </c>
      <c r="K190" s="98">
        <v>664.79826375555183</v>
      </c>
      <c r="L190" s="98">
        <v>714.76402139558184</v>
      </c>
      <c r="M190" s="98">
        <v>661.13835429694029</v>
      </c>
      <c r="N190" s="98">
        <v>562.35149171063119</v>
      </c>
      <c r="O190" s="98">
        <v>562.81771164596228</v>
      </c>
      <c r="P190" s="98">
        <v>629.30605282978877</v>
      </c>
      <c r="Q190" s="98">
        <v>695.69588707745152</v>
      </c>
      <c r="R190" s="98">
        <v>734.0176952591172</v>
      </c>
      <c r="S190" s="98">
        <v>705.76972371334807</v>
      </c>
      <c r="T190" s="98">
        <v>656.0668680895559</v>
      </c>
      <c r="U190" s="98">
        <v>671.69573592843233</v>
      </c>
      <c r="V190" s="98">
        <v>650.23191891989973</v>
      </c>
      <c r="W190" s="98">
        <v>818.35165170825371</v>
      </c>
      <c r="DA190" s="63" t="s">
        <v>2297</v>
      </c>
    </row>
    <row r="191" spans="1:105" ht="12" customHeight="1" x14ac:dyDescent="0.25">
      <c r="A191" s="109" t="s">
        <v>120</v>
      </c>
      <c r="B191" s="33">
        <v>366.20769432132386</v>
      </c>
      <c r="C191" s="33">
        <v>420.96075642843323</v>
      </c>
      <c r="D191" s="33">
        <v>439.94314164236488</v>
      </c>
      <c r="E191" s="33">
        <v>437.98099134833785</v>
      </c>
      <c r="F191" s="33">
        <v>465.14977086346408</v>
      </c>
      <c r="G191" s="33">
        <v>375.94667747557645</v>
      </c>
      <c r="H191" s="33">
        <v>436.3371611431528</v>
      </c>
      <c r="I191" s="33">
        <v>380.25356122066984</v>
      </c>
      <c r="J191" s="33">
        <v>411.14175856454017</v>
      </c>
      <c r="K191" s="33">
        <v>518.61381847824111</v>
      </c>
      <c r="L191" s="33">
        <v>523.4701554215444</v>
      </c>
      <c r="M191" s="33">
        <v>515.62294974617612</v>
      </c>
      <c r="N191" s="33">
        <v>529.65267710649016</v>
      </c>
      <c r="O191" s="33">
        <v>515.92829339063007</v>
      </c>
      <c r="P191" s="33">
        <v>536.71469794324162</v>
      </c>
      <c r="Q191" s="33">
        <v>514.51012899788122</v>
      </c>
      <c r="R191" s="33">
        <v>523.25135417949275</v>
      </c>
      <c r="S191" s="33">
        <v>520.15240544056678</v>
      </c>
      <c r="T191" s="33">
        <v>509.5456814272215</v>
      </c>
      <c r="U191" s="33">
        <v>515.67217060239489</v>
      </c>
      <c r="V191" s="33">
        <v>500.98194401398229</v>
      </c>
      <c r="W191" s="33">
        <v>562.8175058443228</v>
      </c>
      <c r="DA191" s="60" t="s">
        <v>2298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11738.183539713022</v>
      </c>
      <c r="C193" s="117">
        <f t="shared" si="94"/>
        <v>11813.251634094608</v>
      </c>
      <c r="D193" s="117">
        <f t="shared" si="94"/>
        <v>11528.148445599909</v>
      </c>
      <c r="E193" s="117">
        <f t="shared" si="94"/>
        <v>11732.052592377649</v>
      </c>
      <c r="F193" s="117">
        <f t="shared" si="94"/>
        <v>11760.264452448577</v>
      </c>
      <c r="G193" s="117">
        <f t="shared" si="94"/>
        <v>11593.772514254437</v>
      </c>
      <c r="H193" s="117">
        <f t="shared" si="94"/>
        <v>11822.362829033909</v>
      </c>
      <c r="I193" s="117">
        <f t="shared" si="94"/>
        <v>11013.258235985213</v>
      </c>
      <c r="J193" s="117">
        <f t="shared" si="94"/>
        <v>11694.242007008399</v>
      </c>
      <c r="K193" s="117">
        <f t="shared" si="94"/>
        <v>11845.348840698438</v>
      </c>
      <c r="L193" s="117">
        <f t="shared" si="94"/>
        <v>13585.277226309801</v>
      </c>
      <c r="M193" s="117">
        <f t="shared" si="94"/>
        <v>12625.989114112372</v>
      </c>
      <c r="N193" s="117">
        <f t="shared" si="94"/>
        <v>12386.836468902602</v>
      </c>
      <c r="O193" s="117">
        <f t="shared" si="94"/>
        <v>13716.288200793408</v>
      </c>
      <c r="P193" s="117">
        <f t="shared" si="94"/>
        <v>12305.298096406526</v>
      </c>
      <c r="Q193" s="117">
        <f t="shared" si="94"/>
        <v>13000.470865878</v>
      </c>
      <c r="R193" s="117">
        <f t="shared" ref="R193:V193" si="95">R194+R197+R199+R208</f>
        <v>13358.58956664481</v>
      </c>
      <c r="S193" s="117">
        <f t="shared" si="95"/>
        <v>13840.276555170116</v>
      </c>
      <c r="T193" s="117">
        <f t="shared" si="95"/>
        <v>12843.234287955645</v>
      </c>
      <c r="U193" s="117">
        <f t="shared" si="95"/>
        <v>13364.397571750113</v>
      </c>
      <c r="V193" s="117">
        <f t="shared" si="95"/>
        <v>14118.498783016188</v>
      </c>
      <c r="W193" s="117">
        <f t="shared" ref="W193" si="96">W194+W197+W199+W208</f>
        <v>15576.818466336721</v>
      </c>
      <c r="DA193" s="129" t="s">
        <v>2449</v>
      </c>
    </row>
    <row r="194" spans="1:105" ht="12" customHeight="1" x14ac:dyDescent="0.25">
      <c r="A194" s="121" t="s">
        <v>57</v>
      </c>
      <c r="B194" s="122">
        <f t="shared" ref="B194:Q194" si="97">SUM(B195:B196)</f>
        <v>9621.6443600829334</v>
      </c>
      <c r="C194" s="122">
        <f t="shared" si="97"/>
        <v>9620.7693648176246</v>
      </c>
      <c r="D194" s="122">
        <f t="shared" si="97"/>
        <v>9207.5563773774302</v>
      </c>
      <c r="E194" s="122">
        <f t="shared" si="97"/>
        <v>9368.2064898058543</v>
      </c>
      <c r="F194" s="122">
        <f t="shared" si="97"/>
        <v>9365.2286680624402</v>
      </c>
      <c r="G194" s="122">
        <f t="shared" si="97"/>
        <v>9429.1488938397579</v>
      </c>
      <c r="H194" s="122">
        <f t="shared" si="97"/>
        <v>9489.264378079446</v>
      </c>
      <c r="I194" s="122">
        <f t="shared" si="97"/>
        <v>8766.1860378719739</v>
      </c>
      <c r="J194" s="122">
        <f t="shared" si="97"/>
        <v>9372.8596512964614</v>
      </c>
      <c r="K194" s="122">
        <f t="shared" si="97"/>
        <v>9299.7640528325155</v>
      </c>
      <c r="L194" s="122">
        <f t="shared" si="97"/>
        <v>10934.223540195138</v>
      </c>
      <c r="M194" s="122">
        <f t="shared" si="97"/>
        <v>9958.1846827890186</v>
      </c>
      <c r="N194" s="122">
        <f t="shared" si="97"/>
        <v>9809.3197320183681</v>
      </c>
      <c r="O194" s="122">
        <f t="shared" si="97"/>
        <v>10989.445198441581</v>
      </c>
      <c r="P194" s="122">
        <f t="shared" si="97"/>
        <v>9571.9699869661999</v>
      </c>
      <c r="Q194" s="122">
        <f t="shared" si="97"/>
        <v>10337.886819424999</v>
      </c>
      <c r="R194" s="122">
        <f t="shared" ref="R194:V194" si="98">SUM(R195:R196)</f>
        <v>10704.183507385742</v>
      </c>
      <c r="S194" s="122">
        <f t="shared" si="98"/>
        <v>11185.662216208813</v>
      </c>
      <c r="T194" s="122">
        <f t="shared" si="98"/>
        <v>10333.254875623305</v>
      </c>
      <c r="U194" s="122">
        <f t="shared" si="98"/>
        <v>10786.12299153932</v>
      </c>
      <c r="V194" s="122">
        <f t="shared" si="98"/>
        <v>11528.997577961918</v>
      </c>
      <c r="W194" s="122">
        <f t="shared" ref="W194" si="99">SUM(W195:W196)</f>
        <v>12631.311908428077</v>
      </c>
      <c r="DA194" s="130" t="s">
        <v>2450</v>
      </c>
    </row>
    <row r="195" spans="1:105" ht="12" customHeight="1" x14ac:dyDescent="0.25">
      <c r="A195" s="97" t="s">
        <v>216</v>
      </c>
      <c r="B195" s="98">
        <v>9354.1919526024103</v>
      </c>
      <c r="C195" s="98">
        <v>9359.9739357007602</v>
      </c>
      <c r="D195" s="98">
        <v>8965.6366756392508</v>
      </c>
      <c r="E195" s="98">
        <v>9127.8598982172552</v>
      </c>
      <c r="F195" s="98">
        <v>9132.364093944836</v>
      </c>
      <c r="G195" s="98">
        <v>9221.8130890329267</v>
      </c>
      <c r="H195" s="98">
        <v>9279.396584341559</v>
      </c>
      <c r="I195" s="98">
        <v>8578.9429937626865</v>
      </c>
      <c r="J195" s="98">
        <v>9175.119122693226</v>
      </c>
      <c r="K195" s="98">
        <v>9105.3186452115297</v>
      </c>
      <c r="L195" s="98">
        <v>10707.348432159095</v>
      </c>
      <c r="M195" s="98">
        <v>9753.5921419229253</v>
      </c>
      <c r="N195" s="98">
        <v>9609.6306918411174</v>
      </c>
      <c r="O195" s="98">
        <v>10767.815013844553</v>
      </c>
      <c r="P195" s="98">
        <v>9380.4933862277649</v>
      </c>
      <c r="Q195" s="98">
        <v>10132.681738865138</v>
      </c>
      <c r="R195" s="98">
        <v>10492.910647814717</v>
      </c>
      <c r="S195" s="98">
        <v>10965.944139069981</v>
      </c>
      <c r="T195" s="98">
        <v>10131.069335804879</v>
      </c>
      <c r="U195" s="98">
        <v>10575.692027111019</v>
      </c>
      <c r="V195" s="98">
        <v>11304.531014396549</v>
      </c>
      <c r="W195" s="98">
        <v>12385.621841034455</v>
      </c>
      <c r="DA195" s="63" t="s">
        <v>2451</v>
      </c>
    </row>
    <row r="196" spans="1:105" ht="12" customHeight="1" x14ac:dyDescent="0.25">
      <c r="A196" s="97" t="s">
        <v>53</v>
      </c>
      <c r="B196" s="98">
        <v>267.4524074805239</v>
      </c>
      <c r="C196" s="98">
        <v>260.79542911686349</v>
      </c>
      <c r="D196" s="98">
        <v>241.91970173817887</v>
      </c>
      <c r="E196" s="98">
        <v>240.34659158859839</v>
      </c>
      <c r="F196" s="98">
        <v>232.86457411760421</v>
      </c>
      <c r="G196" s="98">
        <v>207.33580480683179</v>
      </c>
      <c r="H196" s="98">
        <v>209.86779373788718</v>
      </c>
      <c r="I196" s="98">
        <v>187.24304410928664</v>
      </c>
      <c r="J196" s="98">
        <v>197.74052860323602</v>
      </c>
      <c r="K196" s="98">
        <v>194.44540762098623</v>
      </c>
      <c r="L196" s="98">
        <v>226.87510803604343</v>
      </c>
      <c r="M196" s="98">
        <v>204.59254086609337</v>
      </c>
      <c r="N196" s="98">
        <v>199.68904017724984</v>
      </c>
      <c r="O196" s="98">
        <v>221.63018459702849</v>
      </c>
      <c r="P196" s="98">
        <v>191.47660073843457</v>
      </c>
      <c r="Q196" s="98">
        <v>205.20508055986116</v>
      </c>
      <c r="R196" s="98">
        <v>211.2728595710249</v>
      </c>
      <c r="S196" s="98">
        <v>219.71807713883217</v>
      </c>
      <c r="T196" s="98">
        <v>202.18553981842598</v>
      </c>
      <c r="U196" s="98">
        <v>210.43096442830006</v>
      </c>
      <c r="V196" s="98">
        <v>224.46656356536855</v>
      </c>
      <c r="W196" s="98">
        <v>245.69006739362214</v>
      </c>
      <c r="DA196" s="63" t="s">
        <v>2452</v>
      </c>
    </row>
    <row r="197" spans="1:105" ht="12" customHeight="1" x14ac:dyDescent="0.25">
      <c r="A197" s="121" t="s">
        <v>92</v>
      </c>
      <c r="B197" s="122">
        <f t="shared" ref="B197:W197" si="100">B198</f>
        <v>0.78126124946379438</v>
      </c>
      <c r="C197" s="122">
        <f t="shared" si="100"/>
        <v>1.0728291484227896</v>
      </c>
      <c r="D197" s="122">
        <f t="shared" si="100"/>
        <v>1.2637469575486584</v>
      </c>
      <c r="E197" s="122">
        <f t="shared" si="100"/>
        <v>2.4369045824094089</v>
      </c>
      <c r="F197" s="122">
        <f t="shared" si="100"/>
        <v>1.6597220184003829</v>
      </c>
      <c r="G197" s="122">
        <f t="shared" si="100"/>
        <v>1.9281546854572635</v>
      </c>
      <c r="H197" s="122">
        <f t="shared" si="100"/>
        <v>2.5111959593076705</v>
      </c>
      <c r="I197" s="122">
        <f t="shared" si="100"/>
        <v>2.6587160556817784</v>
      </c>
      <c r="J197" s="122">
        <f t="shared" si="100"/>
        <v>2.4487586224552746</v>
      </c>
      <c r="K197" s="122">
        <f t="shared" si="100"/>
        <v>2.5852636246302447</v>
      </c>
      <c r="L197" s="122">
        <f t="shared" si="100"/>
        <v>3.080680214007165</v>
      </c>
      <c r="M197" s="122">
        <f t="shared" si="100"/>
        <v>3.0638590725060095</v>
      </c>
      <c r="N197" s="122">
        <f t="shared" si="100"/>
        <v>3.8489201685989785</v>
      </c>
      <c r="O197" s="122">
        <f t="shared" si="100"/>
        <v>5.2164088297834112</v>
      </c>
      <c r="P197" s="122">
        <f t="shared" si="100"/>
        <v>3.5563845650737047</v>
      </c>
      <c r="Q197" s="122">
        <f t="shared" si="100"/>
        <v>6.4088211280242069</v>
      </c>
      <c r="R197" s="122">
        <f t="shared" si="100"/>
        <v>3.9168952074621335</v>
      </c>
      <c r="S197" s="122">
        <f t="shared" si="100"/>
        <v>5.0488798708488556</v>
      </c>
      <c r="T197" s="122">
        <f t="shared" si="100"/>
        <v>4.7471547577686772</v>
      </c>
      <c r="U197" s="122">
        <f t="shared" si="100"/>
        <v>5.1239646997419745</v>
      </c>
      <c r="V197" s="122">
        <f t="shared" si="100"/>
        <v>4.8394213014091925</v>
      </c>
      <c r="W197" s="122">
        <f t="shared" si="100"/>
        <v>3.8378396914054118</v>
      </c>
      <c r="DA197" s="130" t="s">
        <v>2453</v>
      </c>
    </row>
    <row r="198" spans="1:105" ht="12" customHeight="1" x14ac:dyDescent="0.25">
      <c r="A198" s="97" t="s">
        <v>53</v>
      </c>
      <c r="B198" s="98">
        <f>RES_hhdet_tesh!B48</f>
        <v>0.78126124946379438</v>
      </c>
      <c r="C198" s="98">
        <f>RES_hhdet_tesh!C48</f>
        <v>1.0728291484227896</v>
      </c>
      <c r="D198" s="98">
        <f>RES_hhdet_tesh!D48</f>
        <v>1.2637469575486584</v>
      </c>
      <c r="E198" s="98">
        <f>RES_hhdet_tesh!E48</f>
        <v>2.4369045824094089</v>
      </c>
      <c r="F198" s="98">
        <f>RES_hhdet_tesh!F48</f>
        <v>1.6597220184003829</v>
      </c>
      <c r="G198" s="98">
        <f>RES_hhdet_tesh!G48</f>
        <v>1.9281546854572635</v>
      </c>
      <c r="H198" s="98">
        <f>RES_hhdet_tesh!H48</f>
        <v>2.5111959593076705</v>
      </c>
      <c r="I198" s="98">
        <f>RES_hhdet_tesh!I48</f>
        <v>2.6587160556817784</v>
      </c>
      <c r="J198" s="98">
        <f>RES_hhdet_tesh!J48</f>
        <v>2.4487586224552746</v>
      </c>
      <c r="K198" s="98">
        <f>RES_hhdet_tesh!K48</f>
        <v>2.5852636246302447</v>
      </c>
      <c r="L198" s="98">
        <f>RES_hhdet_tesh!L48</f>
        <v>3.080680214007165</v>
      </c>
      <c r="M198" s="98">
        <f>RES_hhdet_tesh!M48</f>
        <v>3.0638590725060095</v>
      </c>
      <c r="N198" s="98">
        <f>RES_hhdet_tesh!N48</f>
        <v>3.8489201685989785</v>
      </c>
      <c r="O198" s="98">
        <f>RES_hhdet_tesh!O48</f>
        <v>5.2164088297834112</v>
      </c>
      <c r="P198" s="98">
        <f>RES_hhdet_tesh!P48</f>
        <v>3.5563845650737047</v>
      </c>
      <c r="Q198" s="98">
        <f>RES_hhdet_tesh!Q48</f>
        <v>6.4088211280242069</v>
      </c>
      <c r="R198" s="98">
        <f>RES_hhdet_tesh!R48</f>
        <v>3.9168952074621335</v>
      </c>
      <c r="S198" s="98">
        <f>RES_hhdet_tesh!S48</f>
        <v>5.0488798708488556</v>
      </c>
      <c r="T198" s="98">
        <f>RES_hhdet_tesh!T48</f>
        <v>4.7471547577686772</v>
      </c>
      <c r="U198" s="98">
        <f>RES_hhdet_tesh!U48</f>
        <v>5.1239646997419745</v>
      </c>
      <c r="V198" s="98">
        <f>RES_hhdet_tesh!V48</f>
        <v>4.8394213014091925</v>
      </c>
      <c r="W198" s="98">
        <f>RES_hhdet_tesh!W48</f>
        <v>3.8378396914054118</v>
      </c>
      <c r="DA198" s="63" t="s">
        <v>2454</v>
      </c>
    </row>
    <row r="199" spans="1:105" ht="12" customHeight="1" x14ac:dyDescent="0.25">
      <c r="A199" s="121" t="s">
        <v>55</v>
      </c>
      <c r="B199" s="122">
        <v>1840.350243190009</v>
      </c>
      <c r="C199" s="122">
        <v>1873.8680042363499</v>
      </c>
      <c r="D199" s="122">
        <v>1986.3129183425517</v>
      </c>
      <c r="E199" s="122">
        <v>2028.7774356783302</v>
      </c>
      <c r="F199" s="122">
        <v>2038.8867064808617</v>
      </c>
      <c r="G199" s="122">
        <v>1874.9729954479292</v>
      </c>
      <c r="H199" s="122">
        <v>1995.0362130869594</v>
      </c>
      <c r="I199" s="122">
        <v>1951.23979733942</v>
      </c>
      <c r="J199" s="122">
        <v>2001.4999761120889</v>
      </c>
      <c r="K199" s="122">
        <v>2141.6221035602794</v>
      </c>
      <c r="L199" s="122">
        <v>2241.6960941076627</v>
      </c>
      <c r="M199" s="122">
        <v>2263.6058970499607</v>
      </c>
      <c r="N199" s="122">
        <v>2160.553293581409</v>
      </c>
      <c r="O199" s="122">
        <v>2317.5174802064134</v>
      </c>
      <c r="P199" s="122">
        <v>2308.0466030888051</v>
      </c>
      <c r="Q199" s="122">
        <v>2249.9243965876208</v>
      </c>
      <c r="R199" s="122">
        <v>2234.3724593658408</v>
      </c>
      <c r="S199" s="122">
        <v>2231.6144833581302</v>
      </c>
      <c r="T199" s="122">
        <v>2090.756296986634</v>
      </c>
      <c r="U199" s="122">
        <v>2148.067758620467</v>
      </c>
      <c r="V199" s="122">
        <v>2166.0928928072099</v>
      </c>
      <c r="W199" s="122">
        <v>2464.9147701381071</v>
      </c>
      <c r="DA199" s="130" t="s">
        <v>2455</v>
      </c>
    </row>
    <row r="200" spans="1:105" ht="12" customHeight="1" x14ac:dyDescent="0.25">
      <c r="A200" s="97" t="s">
        <v>138</v>
      </c>
      <c r="B200" s="98">
        <v>1850.815291513303</v>
      </c>
      <c r="C200" s="98">
        <v>1853.5424716768136</v>
      </c>
      <c r="D200" s="98">
        <v>1991.0757438275798</v>
      </c>
      <c r="E200" s="98">
        <v>2046.92486162214</v>
      </c>
      <c r="F200" s="98">
        <v>2052.3950950888689</v>
      </c>
      <c r="G200" s="98">
        <v>1869.6616308926652</v>
      </c>
      <c r="H200" s="98">
        <v>2013.5846008070466</v>
      </c>
      <c r="I200" s="98">
        <v>1923.5892236464624</v>
      </c>
      <c r="J200" s="98">
        <v>2012.1350576610939</v>
      </c>
      <c r="K200" s="98">
        <v>2114.1039999196314</v>
      </c>
      <c r="L200" s="98">
        <v>2244.6079805227459</v>
      </c>
      <c r="M200" s="98">
        <v>2315.6143008047975</v>
      </c>
      <c r="N200" s="98">
        <v>2080.7337054784607</v>
      </c>
      <c r="O200" s="98">
        <v>2330.0405239419524</v>
      </c>
      <c r="P200" s="98">
        <v>2339.8071304743503</v>
      </c>
      <c r="Q200" s="98">
        <v>2238.0879117556656</v>
      </c>
      <c r="R200" s="98">
        <v>2212.2757115968266</v>
      </c>
      <c r="S200" s="98">
        <v>2253.6280973091352</v>
      </c>
      <c r="T200" s="98">
        <v>2072.2725290977087</v>
      </c>
      <c r="U200" s="98">
        <v>2125.3837561496271</v>
      </c>
      <c r="V200" s="98">
        <v>2176.4248653493937</v>
      </c>
      <c r="W200" s="98">
        <v>2470.6916782695112</v>
      </c>
      <c r="DA200" s="63" t="s">
        <v>2456</v>
      </c>
    </row>
    <row r="201" spans="1:105" ht="12" customHeight="1" x14ac:dyDescent="0.25">
      <c r="A201" s="97" t="s">
        <v>137</v>
      </c>
      <c r="B201" s="98">
        <v>1850.8152915133028</v>
      </c>
      <c r="C201" s="98">
        <v>1853.5429156549844</v>
      </c>
      <c r="D201" s="98">
        <v>1991.0678684242391</v>
      </c>
      <c r="E201" s="98">
        <v>2046.892220241788</v>
      </c>
      <c r="F201" s="98">
        <v>2052.3435213229891</v>
      </c>
      <c r="G201" s="98">
        <v>1869.5762448743944</v>
      </c>
      <c r="H201" s="98">
        <v>2013.4923192211745</v>
      </c>
      <c r="I201" s="98">
        <v>1923.5743204211885</v>
      </c>
      <c r="J201" s="98">
        <v>2012.1062311617891</v>
      </c>
      <c r="K201" s="98">
        <v>2113.6978612193211</v>
      </c>
      <c r="L201" s="98">
        <v>2244.247120218809</v>
      </c>
      <c r="M201" s="98">
        <v>2315.3479524274221</v>
      </c>
      <c r="N201" s="98">
        <v>2081.0586300129944</v>
      </c>
      <c r="O201" s="98">
        <v>2330.1366584509919</v>
      </c>
      <c r="P201" s="98">
        <v>2340.0371599972323</v>
      </c>
      <c r="Q201" s="98">
        <v>2238.3505864284734</v>
      </c>
      <c r="R201" s="98">
        <v>2212.5540962025325</v>
      </c>
      <c r="S201" s="98">
        <v>2253.7806972967919</v>
      </c>
      <c r="T201" s="98">
        <v>2072.6084301583169</v>
      </c>
      <c r="U201" s="98">
        <v>2125.4991942952179</v>
      </c>
      <c r="V201" s="98">
        <v>2176.258911797172</v>
      </c>
      <c r="W201" s="98">
        <v>2470.7972568144328</v>
      </c>
      <c r="DA201" s="63" t="s">
        <v>2457</v>
      </c>
    </row>
    <row r="202" spans="1:105" ht="12" customHeight="1" x14ac:dyDescent="0.25">
      <c r="A202" s="100" t="s">
        <v>216</v>
      </c>
      <c r="B202" s="101">
        <v>692.99098883500062</v>
      </c>
      <c r="C202" s="101">
        <v>690.76148206465598</v>
      </c>
      <c r="D202" s="101">
        <v>744.52582313837684</v>
      </c>
      <c r="E202" s="101">
        <v>759.19366015453932</v>
      </c>
      <c r="F202" s="101">
        <v>759.83948896017068</v>
      </c>
      <c r="G202" s="101">
        <v>692.51383851768605</v>
      </c>
      <c r="H202" s="101">
        <v>620.96397353111854</v>
      </c>
      <c r="I202" s="101">
        <v>625.12789975772955</v>
      </c>
      <c r="J202" s="101">
        <v>711.24310763418123</v>
      </c>
      <c r="K202" s="101">
        <v>763.46430061123181</v>
      </c>
      <c r="L202" s="101">
        <v>715.44202381002572</v>
      </c>
      <c r="M202" s="101">
        <v>809.19058510205082</v>
      </c>
      <c r="N202" s="101">
        <v>711.54250342373643</v>
      </c>
      <c r="O202" s="101">
        <v>683.46661222384614</v>
      </c>
      <c r="P202" s="101">
        <v>698.51329375855835</v>
      </c>
      <c r="Q202" s="101">
        <v>523.89083088178438</v>
      </c>
      <c r="R202" s="101">
        <v>466.35106070038728</v>
      </c>
      <c r="S202" s="101">
        <v>565.1352798691164</v>
      </c>
      <c r="T202" s="101">
        <v>596.02060034328997</v>
      </c>
      <c r="U202" s="101">
        <v>630.3286331288665</v>
      </c>
      <c r="V202" s="101">
        <v>667.23221026364513</v>
      </c>
      <c r="W202" s="101">
        <v>795.43741402518197</v>
      </c>
      <c r="DA202" s="131" t="s">
        <v>2458</v>
      </c>
    </row>
    <row r="203" spans="1:105" ht="12" customHeight="1" x14ac:dyDescent="0.25">
      <c r="A203" s="103" t="s">
        <v>52</v>
      </c>
      <c r="B203" s="104">
        <v>1157.8243026783023</v>
      </c>
      <c r="C203" s="104">
        <v>1162.7814335903288</v>
      </c>
      <c r="D203" s="104">
        <v>1246.5420452858623</v>
      </c>
      <c r="E203" s="104">
        <v>1287.6985600872488</v>
      </c>
      <c r="F203" s="104">
        <v>1292.5040323628184</v>
      </c>
      <c r="G203" s="104">
        <v>1177.0624063567082</v>
      </c>
      <c r="H203" s="104">
        <v>1392.5283456900563</v>
      </c>
      <c r="I203" s="104">
        <v>1298.4464206634584</v>
      </c>
      <c r="J203" s="104">
        <v>1300.8631235276077</v>
      </c>
      <c r="K203" s="104">
        <v>1350.2335606080892</v>
      </c>
      <c r="L203" s="104">
        <v>1528.8050964087827</v>
      </c>
      <c r="M203" s="104">
        <v>1506.1573673253718</v>
      </c>
      <c r="N203" s="104">
        <v>1369.5161265892575</v>
      </c>
      <c r="O203" s="104">
        <v>1646.670046227146</v>
      </c>
      <c r="P203" s="104">
        <v>1641.5238662386737</v>
      </c>
      <c r="Q203" s="104">
        <v>1714.4597555466889</v>
      </c>
      <c r="R203" s="104">
        <v>1746.2030355021452</v>
      </c>
      <c r="S203" s="104">
        <v>1688.6454174276755</v>
      </c>
      <c r="T203" s="104">
        <v>1476.5878298150269</v>
      </c>
      <c r="U203" s="104">
        <v>1495.1705611663515</v>
      </c>
      <c r="V203" s="104">
        <v>1509.0267015335269</v>
      </c>
      <c r="W203" s="104">
        <v>1675.3598427892507</v>
      </c>
      <c r="DA203" s="132" t="s">
        <v>2459</v>
      </c>
    </row>
    <row r="204" spans="1:105" ht="12" customHeight="1" x14ac:dyDescent="0.25">
      <c r="A204" s="106" t="s">
        <v>122</v>
      </c>
      <c r="B204" s="101">
        <v>1825.8972588127169</v>
      </c>
      <c r="C204" s="101">
        <v>1900.8906640408584</v>
      </c>
      <c r="D204" s="101">
        <v>1980.0603636001924</v>
      </c>
      <c r="E204" s="101">
        <v>2005.6020915021118</v>
      </c>
      <c r="F204" s="101">
        <v>2020.5740295841965</v>
      </c>
      <c r="G204" s="101">
        <v>1881.8402074311855</v>
      </c>
      <c r="H204" s="101">
        <v>1970.041601598708</v>
      </c>
      <c r="I204" s="101">
        <v>1988.1459833848485</v>
      </c>
      <c r="J204" s="101">
        <v>1987.3165946872837</v>
      </c>
      <c r="K204" s="101">
        <v>2178.7373129186753</v>
      </c>
      <c r="L204" s="101">
        <v>2237.6159049311163</v>
      </c>
      <c r="M204" s="101">
        <v>2190.9851752596719</v>
      </c>
      <c r="N204" s="101">
        <v>2268.6836441504029</v>
      </c>
      <c r="O204" s="101">
        <v>2300.3436405167058</v>
      </c>
      <c r="P204" s="101">
        <v>2266.4768925008757</v>
      </c>
      <c r="Q204" s="101">
        <v>2265.6414527908105</v>
      </c>
      <c r="R204" s="101">
        <v>2263.3106377790282</v>
      </c>
      <c r="S204" s="101">
        <v>2202.1886781911412</v>
      </c>
      <c r="T204" s="101">
        <v>2115.5425712500491</v>
      </c>
      <c r="U204" s="101">
        <v>2180.2453251898046</v>
      </c>
      <c r="V204" s="101">
        <v>2149.7372409117243</v>
      </c>
      <c r="W204" s="101">
        <v>2454.9354607475111</v>
      </c>
      <c r="DA204" s="131" t="s">
        <v>2460</v>
      </c>
    </row>
    <row r="205" spans="1:105" ht="12" customHeight="1" x14ac:dyDescent="0.25">
      <c r="A205" s="107" t="s">
        <v>121</v>
      </c>
      <c r="B205" s="104">
        <v>1825.8972588127169</v>
      </c>
      <c r="C205" s="104">
        <v>1900.955787252909</v>
      </c>
      <c r="D205" s="104">
        <v>1980.0961436400871</v>
      </c>
      <c r="E205" s="104">
        <v>2005.7804150899012</v>
      </c>
      <c r="F205" s="104">
        <v>2021.057302817602</v>
      </c>
      <c r="G205" s="104">
        <v>1882.5252950152053</v>
      </c>
      <c r="H205" s="104">
        <v>1970.6188428784312</v>
      </c>
      <c r="I205" s="104">
        <v>1988.2370539811361</v>
      </c>
      <c r="J205" s="104">
        <v>1987.2770934971109</v>
      </c>
      <c r="K205" s="104">
        <v>2178.7411008516424</v>
      </c>
      <c r="L205" s="104">
        <v>2237.8748521916614</v>
      </c>
      <c r="M205" s="104">
        <v>2191.1870425810671</v>
      </c>
      <c r="N205" s="104">
        <v>2268.8739809612744</v>
      </c>
      <c r="O205" s="104">
        <v>2300.5068752383681</v>
      </c>
      <c r="P205" s="104">
        <v>2266.6037344689448</v>
      </c>
      <c r="Q205" s="104">
        <v>2264.7733317213952</v>
      </c>
      <c r="R205" s="104">
        <v>2262.6273727779617</v>
      </c>
      <c r="S205" s="104">
        <v>2203.0486210731001</v>
      </c>
      <c r="T205" s="104">
        <v>2115.7625160117127</v>
      </c>
      <c r="U205" s="104">
        <v>2180.5377150539089</v>
      </c>
      <c r="V205" s="104">
        <v>2149.9584566554804</v>
      </c>
      <c r="W205" s="104">
        <v>2455.1276008636387</v>
      </c>
      <c r="DA205" s="132" t="s">
        <v>2461</v>
      </c>
    </row>
    <row r="206" spans="1:105" ht="12" customHeight="1" x14ac:dyDescent="0.25">
      <c r="A206" s="108" t="s">
        <v>53</v>
      </c>
      <c r="B206" s="98">
        <v>683.60812807602701</v>
      </c>
      <c r="C206" s="98">
        <v>708.7301685645441</v>
      </c>
      <c r="D206" s="98">
        <v>740.44730133278608</v>
      </c>
      <c r="E206" s="98">
        <v>743.64690126111236</v>
      </c>
      <c r="F206" s="98">
        <v>747.90217255875541</v>
      </c>
      <c r="G206" s="98">
        <v>697.26575182931458</v>
      </c>
      <c r="H206" s="98">
        <v>607.06266898522688</v>
      </c>
      <c r="I206" s="98">
        <v>645.89996896560433</v>
      </c>
      <c r="J206" s="98">
        <v>701.973471604108</v>
      </c>
      <c r="K206" s="98">
        <v>788.56593673732755</v>
      </c>
      <c r="L206" s="98">
        <v>714.22934325175368</v>
      </c>
      <c r="M206" s="98">
        <v>762.15112998143309</v>
      </c>
      <c r="N206" s="98">
        <v>776.90240148495263</v>
      </c>
      <c r="O206" s="98">
        <v>676.00289774200473</v>
      </c>
      <c r="P206" s="98">
        <v>673.40547577307552</v>
      </c>
      <c r="Q206" s="98">
        <v>530.65371811800117</v>
      </c>
      <c r="R206" s="98">
        <v>478.66617563574891</v>
      </c>
      <c r="S206" s="98">
        <v>551.19228659838552</v>
      </c>
      <c r="T206" s="98">
        <v>609.45354363900469</v>
      </c>
      <c r="U206" s="98">
        <v>648.97637816609438</v>
      </c>
      <c r="V206" s="98">
        <v>658.84884088592253</v>
      </c>
      <c r="W206" s="98">
        <v>789.23203004488005</v>
      </c>
      <c r="DA206" s="63" t="s">
        <v>2462</v>
      </c>
    </row>
    <row r="207" spans="1:105" ht="12" customHeight="1" x14ac:dyDescent="0.25">
      <c r="A207" s="108" t="s">
        <v>52</v>
      </c>
      <c r="B207" s="98">
        <v>1142.2891307366901</v>
      </c>
      <c r="C207" s="98">
        <v>1192.2256186883649</v>
      </c>
      <c r="D207" s="98">
        <v>1239.6488423073015</v>
      </c>
      <c r="E207" s="98">
        <v>1262.1335138287891</v>
      </c>
      <c r="F207" s="98">
        <v>1273.1551302588471</v>
      </c>
      <c r="G207" s="98">
        <v>1185.2595431858913</v>
      </c>
      <c r="H207" s="98">
        <v>1363.5561738932045</v>
      </c>
      <c r="I207" s="98">
        <v>1342.3370850155316</v>
      </c>
      <c r="J207" s="98">
        <v>1285.3036218930029</v>
      </c>
      <c r="K207" s="98">
        <v>1390.1751641143148</v>
      </c>
      <c r="L207" s="98">
        <v>1523.6455089399078</v>
      </c>
      <c r="M207" s="98">
        <v>1429.035912599634</v>
      </c>
      <c r="N207" s="98">
        <v>1491.9715794763219</v>
      </c>
      <c r="O207" s="98">
        <v>1624.5039774963629</v>
      </c>
      <c r="P207" s="98">
        <v>1593.1982586958691</v>
      </c>
      <c r="Q207" s="98">
        <v>1734.1196136033941</v>
      </c>
      <c r="R207" s="98">
        <v>1783.9611971422128</v>
      </c>
      <c r="S207" s="98">
        <v>1651.8563344747145</v>
      </c>
      <c r="T207" s="98">
        <v>1506.3089723727076</v>
      </c>
      <c r="U207" s="98">
        <v>1531.5613368878148</v>
      </c>
      <c r="V207" s="98">
        <v>1491.1096157695581</v>
      </c>
      <c r="W207" s="98">
        <v>1665.8955708187589</v>
      </c>
      <c r="DA207" s="63" t="s">
        <v>2463</v>
      </c>
    </row>
    <row r="208" spans="1:105" ht="12" customHeight="1" x14ac:dyDescent="0.25">
      <c r="A208" s="121" t="s">
        <v>54</v>
      </c>
      <c r="B208" s="122">
        <v>275.40767519061575</v>
      </c>
      <c r="C208" s="122">
        <v>317.54143589220973</v>
      </c>
      <c r="D208" s="122">
        <v>333.01540292237797</v>
      </c>
      <c r="E208" s="122">
        <v>332.63176231105547</v>
      </c>
      <c r="F208" s="122">
        <v>354.48935588687283</v>
      </c>
      <c r="G208" s="122">
        <v>287.72247028129158</v>
      </c>
      <c r="H208" s="122">
        <v>335.55104190819679</v>
      </c>
      <c r="I208" s="122">
        <v>293.17368471813779</v>
      </c>
      <c r="J208" s="122">
        <v>317.43362097739458</v>
      </c>
      <c r="K208" s="122">
        <v>401.3774206810121</v>
      </c>
      <c r="L208" s="122">
        <v>406.27691179299239</v>
      </c>
      <c r="M208" s="122">
        <v>401.1346752008846</v>
      </c>
      <c r="N208" s="122">
        <v>413.11452313422791</v>
      </c>
      <c r="O208" s="122">
        <v>404.10911331562977</v>
      </c>
      <c r="P208" s="122">
        <v>421.72512178644598</v>
      </c>
      <c r="Q208" s="122">
        <v>406.25082873735448</v>
      </c>
      <c r="R208" s="122">
        <v>416.11670468576699</v>
      </c>
      <c r="S208" s="122">
        <v>417.95097573232482</v>
      </c>
      <c r="T208" s="122">
        <v>414.47596058793988</v>
      </c>
      <c r="U208" s="122">
        <v>425.08285689058437</v>
      </c>
      <c r="V208" s="122">
        <v>418.56889094565184</v>
      </c>
      <c r="W208" s="122">
        <v>476.75394807913153</v>
      </c>
      <c r="DA208" s="130" t="s">
        <v>2464</v>
      </c>
    </row>
    <row r="209" spans="1:105" ht="12" customHeight="1" x14ac:dyDescent="0.25">
      <c r="A209" s="97" t="s">
        <v>50</v>
      </c>
      <c r="B209" s="98">
        <v>276.62419831733695</v>
      </c>
      <c r="C209" s="98">
        <v>319.42302120849178</v>
      </c>
      <c r="D209" s="98">
        <v>337.20185184529248</v>
      </c>
      <c r="E209" s="98">
        <v>323.24690734955283</v>
      </c>
      <c r="F209" s="98">
        <v>351.69635837048156</v>
      </c>
      <c r="G209" s="98">
        <v>294.38790829226457</v>
      </c>
      <c r="H209" s="98">
        <v>337.12086337702425</v>
      </c>
      <c r="I209" s="98">
        <v>294.28297513852579</v>
      </c>
      <c r="J209" s="98">
        <v>314.6825310502453</v>
      </c>
      <c r="K209" s="98">
        <v>408.55536626981842</v>
      </c>
      <c r="L209" s="98">
        <v>439.41439935631928</v>
      </c>
      <c r="M209" s="98">
        <v>406.5714322293602</v>
      </c>
      <c r="N209" s="98">
        <v>345.9521125436026</v>
      </c>
      <c r="O209" s="98">
        <v>346.43094385398717</v>
      </c>
      <c r="P209" s="98">
        <v>387.45080697744328</v>
      </c>
      <c r="Q209" s="98">
        <v>428.39534862007122</v>
      </c>
      <c r="R209" s="98">
        <v>452.15586739042874</v>
      </c>
      <c r="S209" s="98">
        <v>434.99631638487836</v>
      </c>
      <c r="T209" s="98">
        <v>404.5536014832295</v>
      </c>
      <c r="U209" s="98">
        <v>414.53060047077656</v>
      </c>
      <c r="V209" s="98">
        <v>401.83698832111725</v>
      </c>
      <c r="W209" s="98">
        <v>507.08815987145584</v>
      </c>
      <c r="DA209" s="63" t="s">
        <v>2465</v>
      </c>
    </row>
    <row r="210" spans="1:105" ht="12" customHeight="1" x14ac:dyDescent="0.25">
      <c r="A210" s="109" t="s">
        <v>120</v>
      </c>
      <c r="B210" s="33">
        <v>275.39968676097374</v>
      </c>
      <c r="C210" s="33">
        <v>317.52941755217432</v>
      </c>
      <c r="D210" s="33">
        <v>332.99028846713668</v>
      </c>
      <c r="E210" s="33">
        <v>332.68506492476911</v>
      </c>
      <c r="F210" s="33">
        <v>354.50490298421539</v>
      </c>
      <c r="G210" s="33">
        <v>287.68580730562547</v>
      </c>
      <c r="H210" s="33">
        <v>335.54275770262598</v>
      </c>
      <c r="I210" s="33">
        <v>293.16808692334587</v>
      </c>
      <c r="J210" s="33">
        <v>317.44667327487633</v>
      </c>
      <c r="K210" s="33">
        <v>401.34592807916829</v>
      </c>
      <c r="L210" s="33">
        <v>406.14904652674107</v>
      </c>
      <c r="M210" s="33">
        <v>401.117643240571</v>
      </c>
      <c r="N210" s="33">
        <v>413.27603437912319</v>
      </c>
      <c r="O210" s="33">
        <v>404.22396834942595</v>
      </c>
      <c r="P210" s="33">
        <v>421.79450015444576</v>
      </c>
      <c r="Q210" s="33">
        <v>406.20041135518312</v>
      </c>
      <c r="R210" s="33">
        <v>416.02828996589108</v>
      </c>
      <c r="S210" s="33">
        <v>417.90883404233739</v>
      </c>
      <c r="T210" s="33">
        <v>414.49939315803556</v>
      </c>
      <c r="U210" s="33">
        <v>425.1074271114997</v>
      </c>
      <c r="V210" s="33">
        <v>418.60777277218074</v>
      </c>
      <c r="W210" s="33">
        <v>476.67948508830312</v>
      </c>
      <c r="DA210" s="60" t="s">
        <v>2466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5860.5621977332294</v>
      </c>
      <c r="C212" s="117">
        <f t="shared" si="101"/>
        <v>5798.753536138066</v>
      </c>
      <c r="D212" s="117">
        <f t="shared" si="101"/>
        <v>5543.7220406161396</v>
      </c>
      <c r="E212" s="117">
        <f t="shared" si="101"/>
        <v>5582.7588079290972</v>
      </c>
      <c r="F212" s="117">
        <f t="shared" si="101"/>
        <v>5562.499383957138</v>
      </c>
      <c r="G212" s="117">
        <f t="shared" si="101"/>
        <v>5498.4324065218034</v>
      </c>
      <c r="H212" s="117">
        <f t="shared" si="101"/>
        <v>5515.9679914247845</v>
      </c>
      <c r="I212" s="117">
        <f t="shared" si="101"/>
        <v>5066.6567768120904</v>
      </c>
      <c r="J212" s="117">
        <f t="shared" si="101"/>
        <v>5330.301264010508</v>
      </c>
      <c r="K212" s="117">
        <f t="shared" si="101"/>
        <v>5235.0981257802132</v>
      </c>
      <c r="L212" s="117">
        <f t="shared" si="101"/>
        <v>5967.2166598629965</v>
      </c>
      <c r="M212" s="117">
        <f t="shared" si="101"/>
        <v>5388.7130905109052</v>
      </c>
      <c r="N212" s="117">
        <f t="shared" si="101"/>
        <v>5095.8441054827681</v>
      </c>
      <c r="O212" s="117">
        <f t="shared" si="101"/>
        <v>5515.6841646106777</v>
      </c>
      <c r="P212" s="117">
        <f t="shared" si="101"/>
        <v>4828.7581751299231</v>
      </c>
      <c r="Q212" s="117">
        <f t="shared" si="101"/>
        <v>5079.0393446405587</v>
      </c>
      <c r="R212" s="117">
        <f t="shared" ref="R212:V212" si="102">R213+R216+R218+R227</f>
        <v>5152.2762025032616</v>
      </c>
      <c r="S212" s="117">
        <f t="shared" si="102"/>
        <v>5250.5237509255358</v>
      </c>
      <c r="T212" s="117">
        <f t="shared" si="102"/>
        <v>4751.0353538557956</v>
      </c>
      <c r="U212" s="117">
        <f t="shared" si="102"/>
        <v>4872.138044251913</v>
      </c>
      <c r="V212" s="117">
        <f t="shared" si="102"/>
        <v>5131.9562068886935</v>
      </c>
      <c r="W212" s="117">
        <f t="shared" ref="W212" si="103">W213+W216+W218+W227</f>
        <v>5577.0081464350078</v>
      </c>
      <c r="DA212" s="129" t="s">
        <v>2617</v>
      </c>
    </row>
    <row r="213" spans="1:105" ht="12" customHeight="1" x14ac:dyDescent="0.25">
      <c r="A213" s="121" t="s">
        <v>57</v>
      </c>
      <c r="B213" s="122">
        <f t="shared" ref="B213:Q213" si="104">SUM(B214:B215)</f>
        <v>5330.3032329942453</v>
      </c>
      <c r="C213" s="122">
        <f t="shared" si="104"/>
        <v>5277.1372763845184</v>
      </c>
      <c r="D213" s="122">
        <f t="shared" si="104"/>
        <v>4989.2304408169521</v>
      </c>
      <c r="E213" s="122">
        <f t="shared" si="104"/>
        <v>5021.1266938950203</v>
      </c>
      <c r="F213" s="122">
        <f t="shared" si="104"/>
        <v>4987.7426378549453</v>
      </c>
      <c r="G213" s="122">
        <f t="shared" si="104"/>
        <v>4979.5470263020516</v>
      </c>
      <c r="H213" s="122">
        <f t="shared" si="104"/>
        <v>4959.2382677540854</v>
      </c>
      <c r="I213" s="122">
        <f t="shared" si="104"/>
        <v>4537.0106170292347</v>
      </c>
      <c r="J213" s="122">
        <f t="shared" si="104"/>
        <v>4780.6695698170543</v>
      </c>
      <c r="K213" s="122">
        <f t="shared" si="104"/>
        <v>4661.0206551703659</v>
      </c>
      <c r="L213" s="122">
        <f t="shared" si="104"/>
        <v>5363.1272931712601</v>
      </c>
      <c r="M213" s="122">
        <f t="shared" si="104"/>
        <v>4767.0041365244952</v>
      </c>
      <c r="N213" s="122">
        <f t="shared" si="104"/>
        <v>4553.3312900320807</v>
      </c>
      <c r="O213" s="122">
        <f t="shared" si="104"/>
        <v>4921.4577600143039</v>
      </c>
      <c r="P213" s="122">
        <f t="shared" si="104"/>
        <v>4246.6356388587474</v>
      </c>
      <c r="Q213" s="122">
        <f t="shared" si="104"/>
        <v>4530.5191228771973</v>
      </c>
      <c r="R213" s="122">
        <f t="shared" ref="R213:V213" si="105">SUM(R214:R215)</f>
        <v>4617.705210228577</v>
      </c>
      <c r="S213" s="122">
        <f t="shared" si="105"/>
        <v>4714.9641823957618</v>
      </c>
      <c r="T213" s="122">
        <f t="shared" si="105"/>
        <v>4266.2372664528157</v>
      </c>
      <c r="U213" s="122">
        <f t="shared" si="105"/>
        <v>4375.8054221072116</v>
      </c>
      <c r="V213" s="122">
        <f t="shared" si="105"/>
        <v>4615.0163041238284</v>
      </c>
      <c r="W213" s="122">
        <f t="shared" ref="W213" si="106">SUM(W214:W215)</f>
        <v>4984.0236576468524</v>
      </c>
      <c r="DA213" s="130" t="s">
        <v>2618</v>
      </c>
    </row>
    <row r="214" spans="1:105" ht="12" customHeight="1" x14ac:dyDescent="0.25">
      <c r="A214" s="97" t="s">
        <v>216</v>
      </c>
      <c r="B214" s="98">
        <v>5330.3032329942453</v>
      </c>
      <c r="C214" s="98">
        <v>5277.1372763845184</v>
      </c>
      <c r="D214" s="98">
        <v>4989.2304408169521</v>
      </c>
      <c r="E214" s="98">
        <v>5021.1266938950203</v>
      </c>
      <c r="F214" s="98">
        <v>4987.7426378549453</v>
      </c>
      <c r="G214" s="98">
        <v>4979.5470263020516</v>
      </c>
      <c r="H214" s="98">
        <v>4959.2382677540854</v>
      </c>
      <c r="I214" s="98">
        <v>4537.0106170292347</v>
      </c>
      <c r="J214" s="98">
        <v>4780.6695698170543</v>
      </c>
      <c r="K214" s="98">
        <v>4661.0206551703659</v>
      </c>
      <c r="L214" s="98">
        <v>5363.1272931712601</v>
      </c>
      <c r="M214" s="98">
        <v>4767.0041365244952</v>
      </c>
      <c r="N214" s="98">
        <v>4553.3312900320807</v>
      </c>
      <c r="O214" s="98">
        <v>4921.4577600143039</v>
      </c>
      <c r="P214" s="98">
        <v>4246.6356388587474</v>
      </c>
      <c r="Q214" s="98">
        <v>4530.5191228771973</v>
      </c>
      <c r="R214" s="98">
        <v>4617.705210228577</v>
      </c>
      <c r="S214" s="98">
        <v>4714.9641823957618</v>
      </c>
      <c r="T214" s="98">
        <v>4266.2372664528157</v>
      </c>
      <c r="U214" s="98">
        <v>4375.8054221072116</v>
      </c>
      <c r="V214" s="98">
        <v>4615.0163041238284</v>
      </c>
      <c r="W214" s="98">
        <v>4984.0236576468524</v>
      </c>
      <c r="DA214" s="63" t="s">
        <v>2619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2620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2621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2622</v>
      </c>
    </row>
    <row r="218" spans="1:105" ht="12" customHeight="1" x14ac:dyDescent="0.25">
      <c r="A218" s="121" t="s">
        <v>55</v>
      </c>
      <c r="B218" s="122">
        <v>529.58354111482117</v>
      </c>
      <c r="C218" s="122">
        <v>520.85856656181181</v>
      </c>
      <c r="D218" s="122">
        <v>553.7410980028443</v>
      </c>
      <c r="E218" s="122">
        <v>560.95181835289782</v>
      </c>
      <c r="F218" s="122">
        <v>574.03251352873417</v>
      </c>
      <c r="G218" s="122">
        <v>518.28759342764783</v>
      </c>
      <c r="H218" s="122">
        <v>556.07441767922035</v>
      </c>
      <c r="I218" s="122">
        <v>529.09966604555996</v>
      </c>
      <c r="J218" s="122">
        <v>549.08223255975895</v>
      </c>
      <c r="K218" s="122">
        <v>573.41779738626633</v>
      </c>
      <c r="L218" s="122">
        <v>603.46526552176056</v>
      </c>
      <c r="M218" s="122">
        <v>621.23993489810596</v>
      </c>
      <c r="N218" s="122">
        <v>542.20635596456225</v>
      </c>
      <c r="O218" s="122">
        <v>593.97232240470623</v>
      </c>
      <c r="P218" s="122">
        <v>581.83375378364565</v>
      </c>
      <c r="Q218" s="122">
        <v>548.16123563601582</v>
      </c>
      <c r="R218" s="122">
        <v>534.16293218129863</v>
      </c>
      <c r="S218" s="122">
        <v>535.16417573302863</v>
      </c>
      <c r="T218" s="122">
        <v>484.44696338894261</v>
      </c>
      <c r="U218" s="122">
        <v>495.97816957721369</v>
      </c>
      <c r="V218" s="122">
        <v>516.5974557176969</v>
      </c>
      <c r="W218" s="122">
        <v>592.52927563193884</v>
      </c>
      <c r="DA218" s="130" t="s">
        <v>2623</v>
      </c>
    </row>
    <row r="219" spans="1:105" ht="12" customHeight="1" x14ac:dyDescent="0.25">
      <c r="A219" s="97" t="s">
        <v>138</v>
      </c>
      <c r="B219" s="98">
        <v>914.74231169005463</v>
      </c>
      <c r="C219" s="98">
        <v>914.05496046414225</v>
      </c>
      <c r="D219" s="98">
        <v>977.96937577784684</v>
      </c>
      <c r="E219" s="98">
        <v>1003.1430538525519</v>
      </c>
      <c r="F219" s="98">
        <v>1002.9164012494953</v>
      </c>
      <c r="G219" s="98">
        <v>909.0192419338606</v>
      </c>
      <c r="H219" s="98">
        <v>975.82666684881792</v>
      </c>
      <c r="I219" s="98">
        <v>928.46505098140449</v>
      </c>
      <c r="J219" s="98">
        <v>963.8181251472447</v>
      </c>
      <c r="K219" s="98">
        <v>1003.1979090224287</v>
      </c>
      <c r="L219" s="98">
        <v>1053.9062224614756</v>
      </c>
      <c r="M219" s="98">
        <v>1072.5544804534418</v>
      </c>
      <c r="N219" s="98">
        <v>946.75876864552413</v>
      </c>
      <c r="O219" s="98">
        <v>1035.319134003684</v>
      </c>
      <c r="P219" s="98">
        <v>1032.949382896667</v>
      </c>
      <c r="Q219" s="98">
        <v>978.51331997526722</v>
      </c>
      <c r="R219" s="98">
        <v>952.43367537834354</v>
      </c>
      <c r="S219" s="98">
        <v>946.63229026808858</v>
      </c>
      <c r="T219" s="98">
        <v>848.33702783465469</v>
      </c>
      <c r="U219" s="98">
        <v>848.22393993981393</v>
      </c>
      <c r="V219" s="98">
        <v>849.22254641500854</v>
      </c>
      <c r="W219" s="98">
        <v>943.19517657616382</v>
      </c>
      <c r="DA219" s="63" t="s">
        <v>2624</v>
      </c>
    </row>
    <row r="220" spans="1:105" ht="12" customHeight="1" x14ac:dyDescent="0.25">
      <c r="A220" s="97" t="s">
        <v>137</v>
      </c>
      <c r="B220" s="98">
        <v>342.5021297446682</v>
      </c>
      <c r="C220" s="98">
        <v>340.91662917382126</v>
      </c>
      <c r="D220" s="98">
        <v>365.65990695349672</v>
      </c>
      <c r="E220" s="98">
        <v>371.03754933192386</v>
      </c>
      <c r="F220" s="98">
        <v>369.17009989829427</v>
      </c>
      <c r="G220" s="98">
        <v>333.18997121338515</v>
      </c>
      <c r="H220" s="98">
        <v>296.54533546066978</v>
      </c>
      <c r="I220" s="98">
        <v>297.85903037156339</v>
      </c>
      <c r="J220" s="98">
        <v>336.86777801396482</v>
      </c>
      <c r="K220" s="98">
        <v>356.93009699328019</v>
      </c>
      <c r="L220" s="98">
        <v>331.68806886929485</v>
      </c>
      <c r="M220" s="98">
        <v>371.75525457471895</v>
      </c>
      <c r="N220" s="98">
        <v>325.3910361854351</v>
      </c>
      <c r="O220" s="98">
        <v>304.40185348224924</v>
      </c>
      <c r="P220" s="98">
        <v>310.34534266483632</v>
      </c>
      <c r="Q220" s="98">
        <v>231.68767713713268</v>
      </c>
      <c r="R220" s="98">
        <v>204.12695320759147</v>
      </c>
      <c r="S220" s="98">
        <v>239.44582832832768</v>
      </c>
      <c r="T220" s="98">
        <v>248.13204744852888</v>
      </c>
      <c r="U220" s="98">
        <v>254.11870303821169</v>
      </c>
      <c r="V220" s="98">
        <v>261.05401875032925</v>
      </c>
      <c r="W220" s="98">
        <v>305.11277976104077</v>
      </c>
      <c r="DA220" s="63" t="s">
        <v>2625</v>
      </c>
    </row>
    <row r="221" spans="1:105" ht="12" customHeight="1" x14ac:dyDescent="0.25">
      <c r="A221" s="100" t="s">
        <v>216</v>
      </c>
      <c r="B221" s="101">
        <v>342.5021297446682</v>
      </c>
      <c r="C221" s="101">
        <v>340.91662917382126</v>
      </c>
      <c r="D221" s="101">
        <v>365.65990695349672</v>
      </c>
      <c r="E221" s="101">
        <v>371.03754933192386</v>
      </c>
      <c r="F221" s="101">
        <v>369.17009989829427</v>
      </c>
      <c r="G221" s="101">
        <v>333.18997121338515</v>
      </c>
      <c r="H221" s="101">
        <v>296.54533546066978</v>
      </c>
      <c r="I221" s="101">
        <v>297.85903037156339</v>
      </c>
      <c r="J221" s="101">
        <v>336.86777801396482</v>
      </c>
      <c r="K221" s="101">
        <v>356.93009699328019</v>
      </c>
      <c r="L221" s="101">
        <v>331.68806886929485</v>
      </c>
      <c r="M221" s="101">
        <v>371.75525457471895</v>
      </c>
      <c r="N221" s="101">
        <v>325.3910361854351</v>
      </c>
      <c r="O221" s="101">
        <v>304.40185348224924</v>
      </c>
      <c r="P221" s="101">
        <v>310.34534266483632</v>
      </c>
      <c r="Q221" s="101">
        <v>231.68767713713268</v>
      </c>
      <c r="R221" s="101">
        <v>204.12695320759147</v>
      </c>
      <c r="S221" s="101">
        <v>239.44582832832768</v>
      </c>
      <c r="T221" s="101">
        <v>248.13204744852888</v>
      </c>
      <c r="U221" s="101">
        <v>254.11870303821169</v>
      </c>
      <c r="V221" s="101">
        <v>261.05401875032925</v>
      </c>
      <c r="W221" s="101">
        <v>305.11277976104077</v>
      </c>
      <c r="DA221" s="131" t="s">
        <v>2626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2627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2628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2629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2630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2631</v>
      </c>
    </row>
    <row r="227" spans="1:105" ht="12" customHeight="1" x14ac:dyDescent="0.25">
      <c r="A227" s="121" t="s">
        <v>54</v>
      </c>
      <c r="B227" s="122">
        <v>0.6754236241627648</v>
      </c>
      <c r="C227" s="122">
        <v>0.75769319173561356</v>
      </c>
      <c r="D227" s="122">
        <v>0.75050179634328984</v>
      </c>
      <c r="E227" s="122">
        <v>0.68029568117901695</v>
      </c>
      <c r="F227" s="122">
        <v>0.72423257345882808</v>
      </c>
      <c r="G227" s="122">
        <v>0.59778679210336261</v>
      </c>
      <c r="H227" s="122">
        <v>0.65530599147894064</v>
      </c>
      <c r="I227" s="122">
        <v>0.54649373729561668</v>
      </c>
      <c r="J227" s="122">
        <v>0.54946163369446599</v>
      </c>
      <c r="K227" s="122">
        <v>0.65967322358148917</v>
      </c>
      <c r="L227" s="122">
        <v>0.62410116997556719</v>
      </c>
      <c r="M227" s="122">
        <v>0.46901908830376515</v>
      </c>
      <c r="N227" s="122">
        <v>0.30645948612535617</v>
      </c>
      <c r="O227" s="122">
        <v>0.25408219166755269</v>
      </c>
      <c r="P227" s="122">
        <v>0.2887824875300673</v>
      </c>
      <c r="Q227" s="122">
        <v>0.35898612734584862</v>
      </c>
      <c r="R227" s="122">
        <v>0.40806009338580213</v>
      </c>
      <c r="S227" s="122">
        <v>0.39539279674509908</v>
      </c>
      <c r="T227" s="122">
        <v>0.35112401403725552</v>
      </c>
      <c r="U227" s="122">
        <v>0.35445256748777948</v>
      </c>
      <c r="V227" s="122">
        <v>0.34244704716846724</v>
      </c>
      <c r="W227" s="122">
        <v>0.45521315621680342</v>
      </c>
      <c r="DA227" s="130" t="s">
        <v>2632</v>
      </c>
    </row>
    <row r="228" spans="1:105" ht="12" customHeight="1" x14ac:dyDescent="0.25">
      <c r="A228" s="97" t="s">
        <v>50</v>
      </c>
      <c r="B228" s="98">
        <v>103.53274301538492</v>
      </c>
      <c r="C228" s="98">
        <v>119.38176104260286</v>
      </c>
      <c r="D228" s="98">
        <v>125.85524353800736</v>
      </c>
      <c r="E228" s="98">
        <v>120.45821751258671</v>
      </c>
      <c r="F228" s="98">
        <v>130.83081995634646</v>
      </c>
      <c r="G228" s="98">
        <v>109.27720340108087</v>
      </c>
      <c r="H228" s="98">
        <v>124.83298425921163</v>
      </c>
      <c r="I228" s="98">
        <v>108.84275862760806</v>
      </c>
      <c r="J228" s="98">
        <v>116.36189756124332</v>
      </c>
      <c r="K228" s="98">
        <v>151.01557359471119</v>
      </c>
      <c r="L228" s="98">
        <v>162.3657951002204</v>
      </c>
      <c r="M228" s="98">
        <v>150.18418856209294</v>
      </c>
      <c r="N228" s="98">
        <v>127.743764856987</v>
      </c>
      <c r="O228" s="98">
        <v>127.8496713774968</v>
      </c>
      <c r="P228" s="98">
        <v>142.95316296081484</v>
      </c>
      <c r="Q228" s="98">
        <v>158.03427770851388</v>
      </c>
      <c r="R228" s="98">
        <v>166.73945965506113</v>
      </c>
      <c r="S228" s="98">
        <v>160.3226504387242</v>
      </c>
      <c r="T228" s="98">
        <v>149.03214975522357</v>
      </c>
      <c r="U228" s="98">
        <v>152.5824033735027</v>
      </c>
      <c r="V228" s="98">
        <v>147.70668270184444</v>
      </c>
      <c r="W228" s="98">
        <v>185.89676120204697</v>
      </c>
      <c r="DA228" s="63" t="s">
        <v>2633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2634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251.71776719861765</v>
      </c>
      <c r="C231" s="118">
        <f t="shared" si="108"/>
        <v>248.35203048190033</v>
      </c>
      <c r="D231" s="118">
        <f t="shared" si="108"/>
        <v>237.912599018252</v>
      </c>
      <c r="E231" s="118">
        <f t="shared" si="108"/>
        <v>236.82041210838378</v>
      </c>
      <c r="F231" s="118">
        <f t="shared" si="108"/>
        <v>234.52092449249264</v>
      </c>
      <c r="G231" s="118">
        <f t="shared" si="108"/>
        <v>229.37845254219866</v>
      </c>
      <c r="H231" s="118">
        <f t="shared" si="108"/>
        <v>229.6954600623078</v>
      </c>
      <c r="I231" s="118">
        <f t="shared" si="108"/>
        <v>211.03806731478488</v>
      </c>
      <c r="J231" s="118">
        <f t="shared" si="108"/>
        <v>221.04329010230811</v>
      </c>
      <c r="K231" s="118">
        <f t="shared" si="108"/>
        <v>219.03127068783053</v>
      </c>
      <c r="L231" s="118">
        <f t="shared" si="108"/>
        <v>246.1363892073839</v>
      </c>
      <c r="M231" s="118">
        <f t="shared" si="108"/>
        <v>223.03478809932841</v>
      </c>
      <c r="N231" s="118">
        <f t="shared" si="108"/>
        <v>212.47598077436726</v>
      </c>
      <c r="O231" s="118">
        <f t="shared" si="108"/>
        <v>227.16748556959692</v>
      </c>
      <c r="P231" s="118">
        <f t="shared" si="108"/>
        <v>201.17032516896469</v>
      </c>
      <c r="Q231" s="118">
        <f t="shared" si="108"/>
        <v>211.54993191948859</v>
      </c>
      <c r="R231" s="118">
        <f t="shared" ref="R231:V231" si="109">R232+R235+R237+R246</f>
        <v>214.06850042924964</v>
      </c>
      <c r="S231" s="118">
        <f t="shared" si="109"/>
        <v>216.70706789350683</v>
      </c>
      <c r="T231" s="118">
        <f t="shared" si="109"/>
        <v>196.15548109899905</v>
      </c>
      <c r="U231" s="118">
        <f t="shared" si="109"/>
        <v>200.88880286512446</v>
      </c>
      <c r="V231" s="118">
        <f t="shared" si="109"/>
        <v>209.90376170390337</v>
      </c>
      <c r="W231" s="118">
        <f t="shared" ref="W231" si="110">W232+W235+W237+W246</f>
        <v>224.6584958787372</v>
      </c>
      <c r="DA231" s="129" t="s">
        <v>2785</v>
      </c>
    </row>
    <row r="232" spans="1:105" ht="12" customHeight="1" x14ac:dyDescent="0.25">
      <c r="A232" s="121" t="s">
        <v>57</v>
      </c>
      <c r="B232" s="123">
        <f t="shared" ref="B232:Q232" si="111">SUM(B233:B234)</f>
        <v>215.14960220802459</v>
      </c>
      <c r="C232" s="123">
        <f t="shared" si="111"/>
        <v>211.19484282499232</v>
      </c>
      <c r="D232" s="123">
        <f t="shared" si="111"/>
        <v>198.86922108175273</v>
      </c>
      <c r="E232" s="123">
        <f t="shared" si="111"/>
        <v>197.71365989386251</v>
      </c>
      <c r="F232" s="123">
        <f t="shared" si="111"/>
        <v>195.22974910726853</v>
      </c>
      <c r="G232" s="123">
        <f t="shared" si="111"/>
        <v>194.22987962313087</v>
      </c>
      <c r="H232" s="123">
        <f t="shared" si="111"/>
        <v>192.39335570216687</v>
      </c>
      <c r="I232" s="123">
        <f t="shared" si="111"/>
        <v>175.40941422445425</v>
      </c>
      <c r="J232" s="123">
        <f t="shared" si="111"/>
        <v>184.43045404707681</v>
      </c>
      <c r="K232" s="123">
        <f t="shared" si="111"/>
        <v>179.66375784768897</v>
      </c>
      <c r="L232" s="123">
        <f t="shared" si="111"/>
        <v>205.65770982726553</v>
      </c>
      <c r="M232" s="123">
        <f t="shared" si="111"/>
        <v>182.48409594569699</v>
      </c>
      <c r="N232" s="123">
        <f t="shared" si="111"/>
        <v>174.24658011570821</v>
      </c>
      <c r="O232" s="123">
        <f t="shared" si="111"/>
        <v>187.3428786689222</v>
      </c>
      <c r="P232" s="123">
        <f t="shared" si="111"/>
        <v>161.54151684143267</v>
      </c>
      <c r="Q232" s="123">
        <f t="shared" si="111"/>
        <v>173.28102360828316</v>
      </c>
      <c r="R232" s="123">
        <f t="shared" ref="R232:V232" si="112">SUM(R233:R234)</f>
        <v>176.40562073722529</v>
      </c>
      <c r="S232" s="123">
        <f t="shared" si="112"/>
        <v>179.59584948254471</v>
      </c>
      <c r="T232" s="123">
        <f t="shared" si="112"/>
        <v>161.85004773795072</v>
      </c>
      <c r="U232" s="123">
        <f t="shared" si="112"/>
        <v>166.15895126770138</v>
      </c>
      <c r="V232" s="123">
        <f t="shared" si="112"/>
        <v>175.35670592190573</v>
      </c>
      <c r="W232" s="123">
        <f t="shared" ref="W232" si="113">SUM(W233:W234)</f>
        <v>186.45724520623813</v>
      </c>
      <c r="DA232" s="130" t="s">
        <v>2786</v>
      </c>
    </row>
    <row r="233" spans="1:105" ht="12" customHeight="1" x14ac:dyDescent="0.25">
      <c r="A233" s="97" t="s">
        <v>216</v>
      </c>
      <c r="B233" s="99">
        <v>212.29076690081271</v>
      </c>
      <c r="C233" s="99">
        <v>208.43024685679683</v>
      </c>
      <c r="D233" s="99">
        <v>196.31651850161197</v>
      </c>
      <c r="E233" s="99">
        <v>195.20623615958331</v>
      </c>
      <c r="F233" s="99">
        <v>192.81416223117034</v>
      </c>
      <c r="G233" s="99">
        <v>192.08926536474721</v>
      </c>
      <c r="H233" s="99">
        <v>190.23910113817249</v>
      </c>
      <c r="I233" s="99">
        <v>173.49459317439383</v>
      </c>
      <c r="J233" s="99">
        <v>182.4126698968158</v>
      </c>
      <c r="K233" s="99">
        <v>177.68345720290208</v>
      </c>
      <c r="L233" s="99">
        <v>203.36053085602668</v>
      </c>
      <c r="M233" s="99">
        <v>180.41750805263217</v>
      </c>
      <c r="N233" s="99">
        <v>172.23110616251566</v>
      </c>
      <c r="O233" s="99">
        <v>185.11863381696816</v>
      </c>
      <c r="P233" s="99">
        <v>159.62159712134485</v>
      </c>
      <c r="Q233" s="99">
        <v>171.21233134194634</v>
      </c>
      <c r="R233" s="99">
        <v>174.27854893664156</v>
      </c>
      <c r="S233" s="99">
        <v>177.3906954200549</v>
      </c>
      <c r="T233" s="99">
        <v>159.82943741961788</v>
      </c>
      <c r="U233" s="99">
        <v>164.05439652982628</v>
      </c>
      <c r="V233" s="99">
        <v>173.11063800730929</v>
      </c>
      <c r="W233" s="99">
        <v>184.03714306526663</v>
      </c>
      <c r="DA233" s="63" t="s">
        <v>2787</v>
      </c>
    </row>
    <row r="234" spans="1:105" ht="12" customHeight="1" x14ac:dyDescent="0.25">
      <c r="A234" s="97" t="s">
        <v>53</v>
      </c>
      <c r="B234" s="99">
        <v>2.8588353072118848</v>
      </c>
      <c r="C234" s="99">
        <v>2.7645959681954984</v>
      </c>
      <c r="D234" s="99">
        <v>2.5527025801407572</v>
      </c>
      <c r="E234" s="99">
        <v>2.5074237342792074</v>
      </c>
      <c r="F234" s="99">
        <v>2.4155868760981964</v>
      </c>
      <c r="G234" s="99">
        <v>2.1406142583836618</v>
      </c>
      <c r="H234" s="99">
        <v>2.1542545639943773</v>
      </c>
      <c r="I234" s="99">
        <v>1.914821050060413</v>
      </c>
      <c r="J234" s="99">
        <v>2.0177841502610057</v>
      </c>
      <c r="K234" s="99">
        <v>1.980300644786894</v>
      </c>
      <c r="L234" s="99">
        <v>2.2971789712388508</v>
      </c>
      <c r="M234" s="99">
        <v>2.0665878930648192</v>
      </c>
      <c r="N234" s="99">
        <v>2.0154739531925436</v>
      </c>
      <c r="O234" s="99">
        <v>2.2242448519540496</v>
      </c>
      <c r="P234" s="99">
        <v>1.9199197200878211</v>
      </c>
      <c r="Q234" s="99">
        <v>2.0686922663368228</v>
      </c>
      <c r="R234" s="99">
        <v>2.1270718005837255</v>
      </c>
      <c r="S234" s="99">
        <v>2.2051540624898025</v>
      </c>
      <c r="T234" s="99">
        <v>2.0206103183328459</v>
      </c>
      <c r="U234" s="99">
        <v>2.1045547378750973</v>
      </c>
      <c r="V234" s="99">
        <v>2.2460679145964293</v>
      </c>
      <c r="W234" s="99">
        <v>2.4201021409714936</v>
      </c>
      <c r="DA234" s="63" t="s">
        <v>2788</v>
      </c>
    </row>
    <row r="235" spans="1:105" ht="12" customHeight="1" x14ac:dyDescent="0.25">
      <c r="A235" s="121" t="s">
        <v>92</v>
      </c>
      <c r="B235" s="123">
        <f t="shared" ref="B235:W235" si="114">B236</f>
        <v>4.5853269122561003E-3</v>
      </c>
      <c r="C235" s="123">
        <f t="shared" si="114"/>
        <v>5.7390737432725892E-3</v>
      </c>
      <c r="D235" s="123">
        <f t="shared" si="114"/>
        <v>6.3735435785538018E-3</v>
      </c>
      <c r="E235" s="123">
        <f t="shared" si="114"/>
        <v>1.1483174130340773E-2</v>
      </c>
      <c r="F235" s="123">
        <f t="shared" si="114"/>
        <v>7.4497490277880413E-3</v>
      </c>
      <c r="G235" s="123">
        <f t="shared" si="114"/>
        <v>8.254058335559809E-3</v>
      </c>
      <c r="H235" s="123">
        <f t="shared" si="114"/>
        <v>1.0238473687243599E-2</v>
      </c>
      <c r="I235" s="123">
        <f t="shared" si="114"/>
        <v>1.0476800405695806E-2</v>
      </c>
      <c r="J235" s="123">
        <f t="shared" si="114"/>
        <v>9.4092208839603904E-3</v>
      </c>
      <c r="K235" s="123">
        <f t="shared" si="114"/>
        <v>9.5896309105254537E-3</v>
      </c>
      <c r="L235" s="123">
        <f t="shared" si="114"/>
        <v>1.0973641788047337E-2</v>
      </c>
      <c r="M235" s="123">
        <f t="shared" si="114"/>
        <v>1.0500504834488828E-2</v>
      </c>
      <c r="N235" s="123">
        <f t="shared" si="114"/>
        <v>1.275687626994945E-2</v>
      </c>
      <c r="O235" s="123">
        <f t="shared" si="114"/>
        <v>1.646029403253509E-2</v>
      </c>
      <c r="P235" s="123">
        <f t="shared" si="114"/>
        <v>1.0844977532871388E-2</v>
      </c>
      <c r="Q235" s="123">
        <f t="shared" si="114"/>
        <v>1.907515987642381E-2</v>
      </c>
      <c r="R235" s="123">
        <f t="shared" si="114"/>
        <v>1.1330103165315832E-2</v>
      </c>
      <c r="S235" s="123">
        <f t="shared" si="114"/>
        <v>1.4087026096292239E-2</v>
      </c>
      <c r="T235" s="123">
        <f t="shared" si="114"/>
        <v>1.277834762215674E-2</v>
      </c>
      <c r="U235" s="123">
        <f t="shared" si="114"/>
        <v>1.3372251459689287E-2</v>
      </c>
      <c r="V235" s="123">
        <f t="shared" si="114"/>
        <v>1.2265731310206592E-2</v>
      </c>
      <c r="W235" s="123">
        <f t="shared" si="114"/>
        <v>9.3677593496621046E-3</v>
      </c>
      <c r="DA235" s="130" t="s">
        <v>2789</v>
      </c>
    </row>
    <row r="236" spans="1:105" ht="12" customHeight="1" x14ac:dyDescent="0.25">
      <c r="A236" s="97" t="s">
        <v>53</v>
      </c>
      <c r="B236" s="99">
        <f>RES_hhdet_fecs!B48</f>
        <v>4.5853269122561003E-3</v>
      </c>
      <c r="C236" s="99">
        <f>RES_hhdet_fecs!C48</f>
        <v>5.7390737432725892E-3</v>
      </c>
      <c r="D236" s="99">
        <f>RES_hhdet_fecs!D48</f>
        <v>6.3735435785538018E-3</v>
      </c>
      <c r="E236" s="99">
        <f>RES_hhdet_fecs!E48</f>
        <v>1.1483174130340773E-2</v>
      </c>
      <c r="F236" s="99">
        <f>RES_hhdet_fecs!F48</f>
        <v>7.4497490277880413E-3</v>
      </c>
      <c r="G236" s="99">
        <f>RES_hhdet_fecs!G48</f>
        <v>8.254058335559809E-3</v>
      </c>
      <c r="H236" s="99">
        <f>RES_hhdet_fecs!H48</f>
        <v>1.0238473687243599E-2</v>
      </c>
      <c r="I236" s="99">
        <f>RES_hhdet_fecs!I48</f>
        <v>1.0476800405695806E-2</v>
      </c>
      <c r="J236" s="99">
        <f>RES_hhdet_fecs!J48</f>
        <v>9.4092208839603904E-3</v>
      </c>
      <c r="K236" s="99">
        <f>RES_hhdet_fecs!K48</f>
        <v>9.5896309105254537E-3</v>
      </c>
      <c r="L236" s="99">
        <f>RES_hhdet_fecs!L48</f>
        <v>1.0973641788047337E-2</v>
      </c>
      <c r="M236" s="99">
        <f>RES_hhdet_fecs!M48</f>
        <v>1.0500504834488828E-2</v>
      </c>
      <c r="N236" s="99">
        <f>RES_hhdet_fecs!N48</f>
        <v>1.275687626994945E-2</v>
      </c>
      <c r="O236" s="99">
        <f>RES_hhdet_fecs!O48</f>
        <v>1.646029403253509E-2</v>
      </c>
      <c r="P236" s="99">
        <f>RES_hhdet_fecs!P48</f>
        <v>1.0844977532871388E-2</v>
      </c>
      <c r="Q236" s="99">
        <f>RES_hhdet_fecs!Q48</f>
        <v>1.907515987642381E-2</v>
      </c>
      <c r="R236" s="99">
        <f>RES_hhdet_fecs!R48</f>
        <v>1.1330103165315832E-2</v>
      </c>
      <c r="S236" s="99">
        <f>RES_hhdet_fecs!S48</f>
        <v>1.4087026096292239E-2</v>
      </c>
      <c r="T236" s="99">
        <f>RES_hhdet_fecs!T48</f>
        <v>1.277834762215674E-2</v>
      </c>
      <c r="U236" s="99">
        <f>RES_hhdet_fecs!U48</f>
        <v>1.3372251459689287E-2</v>
      </c>
      <c r="V236" s="99">
        <f>RES_hhdet_fecs!V48</f>
        <v>1.2265731310206592E-2</v>
      </c>
      <c r="W236" s="99">
        <f>RES_hhdet_fecs!W48</f>
        <v>9.3677593496621046E-3</v>
      </c>
      <c r="DA236" s="63" t="s">
        <v>2790</v>
      </c>
    </row>
    <row r="237" spans="1:105" ht="12" customHeight="1" x14ac:dyDescent="0.25">
      <c r="A237" s="121" t="s">
        <v>55</v>
      </c>
      <c r="B237" s="123">
        <v>32.642890111560703</v>
      </c>
      <c r="C237" s="123">
        <v>32.681963030953938</v>
      </c>
      <c r="D237" s="123">
        <v>34.387607215250512</v>
      </c>
      <c r="E237" s="123">
        <v>34.52057985751027</v>
      </c>
      <c r="F237" s="123">
        <v>34.452199970808415</v>
      </c>
      <c r="G237" s="123">
        <v>31.252964859721605</v>
      </c>
      <c r="H237" s="123">
        <v>32.806844852794221</v>
      </c>
      <c r="I237" s="123">
        <v>31.72447600284114</v>
      </c>
      <c r="J237" s="123">
        <v>32.403181927412234</v>
      </c>
      <c r="K237" s="123">
        <v>34.069673660793832</v>
      </c>
      <c r="L237" s="123">
        <v>35.159967276882526</v>
      </c>
      <c r="M237" s="123">
        <v>35.327297384601103</v>
      </c>
      <c r="N237" s="123">
        <v>32.870034484805849</v>
      </c>
      <c r="O237" s="123">
        <v>34.629438117365332</v>
      </c>
      <c r="P237" s="123">
        <v>34.234494867557842</v>
      </c>
      <c r="Q237" s="123">
        <v>33.058857631874503</v>
      </c>
      <c r="R237" s="123">
        <v>32.378319698985827</v>
      </c>
      <c r="S237" s="123">
        <v>31.872137292437802</v>
      </c>
      <c r="T237" s="123">
        <v>29.196886079830506</v>
      </c>
      <c r="U237" s="123">
        <v>29.555532138334215</v>
      </c>
      <c r="V237" s="123">
        <v>29.518378483043779</v>
      </c>
      <c r="W237" s="123">
        <v>32.641840890313283</v>
      </c>
      <c r="DA237" s="130" t="s">
        <v>2791</v>
      </c>
    </row>
    <row r="238" spans="1:105" ht="12" customHeight="1" x14ac:dyDescent="0.25">
      <c r="A238" s="97" t="s">
        <v>138</v>
      </c>
      <c r="B238" s="99">
        <v>36.431575911717673</v>
      </c>
      <c r="C238" s="99">
        <v>36.102282558157739</v>
      </c>
      <c r="D238" s="99">
        <v>38.48119370939785</v>
      </c>
      <c r="E238" s="99">
        <v>38.999171263747627</v>
      </c>
      <c r="F238" s="99">
        <v>38.770341562367825</v>
      </c>
      <c r="G238" s="99">
        <v>35.066008507036237</v>
      </c>
      <c r="H238" s="99">
        <v>37.433246386858904</v>
      </c>
      <c r="I238" s="99">
        <v>35.504361768969531</v>
      </c>
      <c r="J238" s="99">
        <v>36.77573505875668</v>
      </c>
      <c r="K238" s="99">
        <v>38.243055742758173</v>
      </c>
      <c r="L238" s="99">
        <v>39.962305042643237</v>
      </c>
      <c r="M238" s="99">
        <v>40.593127480518021</v>
      </c>
      <c r="N238" s="99">
        <v>35.811431149287408</v>
      </c>
      <c r="O238" s="99">
        <v>38.943108525383664</v>
      </c>
      <c r="P238" s="99">
        <v>38.826271963323919</v>
      </c>
      <c r="Q238" s="99">
        <v>36.978885248743381</v>
      </c>
      <c r="R238" s="99">
        <v>35.946157527694055</v>
      </c>
      <c r="S238" s="99">
        <v>35.61506594359966</v>
      </c>
      <c r="T238" s="99">
        <v>31.78192431237655</v>
      </c>
      <c r="U238" s="99">
        <v>31.800972201813842</v>
      </c>
      <c r="V238" s="99">
        <v>31.854590998677747</v>
      </c>
      <c r="W238" s="99">
        <v>34.827873536212707</v>
      </c>
      <c r="DA238" s="63" t="s">
        <v>2792</v>
      </c>
    </row>
    <row r="239" spans="1:105" ht="12" customHeight="1" x14ac:dyDescent="0.25">
      <c r="A239" s="97" t="s">
        <v>137</v>
      </c>
      <c r="B239" s="99">
        <v>26.017024528683304</v>
      </c>
      <c r="C239" s="99">
        <v>25.791345844732707</v>
      </c>
      <c r="D239" s="99">
        <v>27.541342364720546</v>
      </c>
      <c r="E239" s="99">
        <v>27.858776596564113</v>
      </c>
      <c r="F239" s="99">
        <v>27.678833299888101</v>
      </c>
      <c r="G239" s="99">
        <v>25.005462952676517</v>
      </c>
      <c r="H239" s="99">
        <v>25.669690866794156</v>
      </c>
      <c r="I239" s="99">
        <v>24.668507879410349</v>
      </c>
      <c r="J239" s="99">
        <v>26.127897651556736</v>
      </c>
      <c r="K239" s="99">
        <v>27.357840010263825</v>
      </c>
      <c r="L239" s="99">
        <v>28.056652325083594</v>
      </c>
      <c r="M239" s="99">
        <v>29.283561443244164</v>
      </c>
      <c r="N239" s="99">
        <v>26.130624218692372</v>
      </c>
      <c r="O239" s="99">
        <v>27.975667508977573</v>
      </c>
      <c r="P239" s="99">
        <v>28.124613111450731</v>
      </c>
      <c r="Q239" s="99">
        <v>26.039317209381643</v>
      </c>
      <c r="R239" s="99">
        <v>25.284611281330879</v>
      </c>
      <c r="S239" s="99">
        <v>25.95638296374835</v>
      </c>
      <c r="T239" s="99">
        <v>24.052753417922222</v>
      </c>
      <c r="U239" s="99">
        <v>24.480673820658588</v>
      </c>
      <c r="V239" s="99">
        <v>24.891908252618926</v>
      </c>
      <c r="W239" s="99">
        <v>27.769085424533785</v>
      </c>
      <c r="DA239" s="63" t="s">
        <v>2793</v>
      </c>
    </row>
    <row r="240" spans="1:105" ht="12" customHeight="1" x14ac:dyDescent="0.25">
      <c r="A240" s="100" t="s">
        <v>216</v>
      </c>
      <c r="B240" s="102">
        <v>13.640882443345186</v>
      </c>
      <c r="C240" s="102">
        <v>13.465129568312003</v>
      </c>
      <c r="D240" s="102">
        <v>14.388006475198914</v>
      </c>
      <c r="E240" s="102">
        <v>14.424818948907181</v>
      </c>
      <c r="F240" s="102">
        <v>14.271230233984092</v>
      </c>
      <c r="G240" s="102">
        <v>12.853019854862227</v>
      </c>
      <c r="H240" s="102">
        <v>11.375641785871352</v>
      </c>
      <c r="I240" s="102">
        <v>11.390083837068705</v>
      </c>
      <c r="J240" s="102">
        <v>12.853628533060634</v>
      </c>
      <c r="K240" s="102">
        <v>13.606584974726976</v>
      </c>
      <c r="L240" s="102">
        <v>12.577039118529868</v>
      </c>
      <c r="M240" s="102">
        <v>14.06987590422831</v>
      </c>
      <c r="N240" s="102">
        <v>12.308012426038474</v>
      </c>
      <c r="O240" s="102">
        <v>11.449952025560638</v>
      </c>
      <c r="P240" s="102">
        <v>11.66519180549362</v>
      </c>
      <c r="Q240" s="102">
        <v>8.7556825763173958</v>
      </c>
      <c r="R240" s="102">
        <v>7.7040321077827745</v>
      </c>
      <c r="S240" s="102">
        <v>9.0086499832137736</v>
      </c>
      <c r="T240" s="102">
        <v>9.29596810316432</v>
      </c>
      <c r="U240" s="102">
        <v>9.5272267508183788</v>
      </c>
      <c r="V240" s="102">
        <v>9.7922141033088383</v>
      </c>
      <c r="W240" s="102">
        <v>11.266416084075209</v>
      </c>
      <c r="DA240" s="131" t="s">
        <v>2794</v>
      </c>
    </row>
    <row r="241" spans="1:105" ht="12" customHeight="1" x14ac:dyDescent="0.25">
      <c r="A241" s="103" t="s">
        <v>52</v>
      </c>
      <c r="B241" s="105">
        <v>12.376142085338117</v>
      </c>
      <c r="C241" s="105">
        <v>12.326216276420702</v>
      </c>
      <c r="D241" s="105">
        <v>13.153335889521633</v>
      </c>
      <c r="E241" s="105">
        <v>13.433957647656928</v>
      </c>
      <c r="F241" s="105">
        <v>13.407603065904013</v>
      </c>
      <c r="G241" s="105">
        <v>12.152443097814288</v>
      </c>
      <c r="H241" s="105">
        <v>14.294049080922807</v>
      </c>
      <c r="I241" s="105">
        <v>13.278424042341641</v>
      </c>
      <c r="J241" s="105">
        <v>13.274269118496104</v>
      </c>
      <c r="K241" s="105">
        <v>13.751255035536852</v>
      </c>
      <c r="L241" s="105">
        <v>15.47961320655372</v>
      </c>
      <c r="M241" s="105">
        <v>15.213685539015854</v>
      </c>
      <c r="N241" s="105">
        <v>13.822611792653893</v>
      </c>
      <c r="O241" s="105">
        <v>16.525715483416931</v>
      </c>
      <c r="P241" s="105">
        <v>16.459421305957108</v>
      </c>
      <c r="Q241" s="105">
        <v>17.283634633064249</v>
      </c>
      <c r="R241" s="105">
        <v>17.580579173548113</v>
      </c>
      <c r="S241" s="105">
        <v>16.947732980534582</v>
      </c>
      <c r="T241" s="105">
        <v>14.756785314757902</v>
      </c>
      <c r="U241" s="105">
        <v>14.953447069840209</v>
      </c>
      <c r="V241" s="105">
        <v>15.099694149310093</v>
      </c>
      <c r="W241" s="105">
        <v>16.502669340458581</v>
      </c>
      <c r="DA241" s="132" t="s">
        <v>2795</v>
      </c>
    </row>
    <row r="242" spans="1:105" ht="12" customHeight="1" x14ac:dyDescent="0.25">
      <c r="A242" s="106" t="s">
        <v>122</v>
      </c>
      <c r="B242" s="102">
        <v>28.911022458586899</v>
      </c>
      <c r="C242" s="102">
        <v>29.671666779616483</v>
      </c>
      <c r="D242" s="102">
        <v>30.578673880121897</v>
      </c>
      <c r="E242" s="102">
        <v>30.450367747859058</v>
      </c>
      <c r="F242" s="102">
        <v>30.37126003270436</v>
      </c>
      <c r="G242" s="102">
        <v>27.992095036234154</v>
      </c>
      <c r="H242" s="102">
        <v>28.914687937917495</v>
      </c>
      <c r="I242" s="102">
        <v>28.951727296686332</v>
      </c>
      <c r="J242" s="102">
        <v>28.841200488976479</v>
      </c>
      <c r="K242" s="102">
        <v>31.512125179620579</v>
      </c>
      <c r="L242" s="102">
        <v>32.071802880898751</v>
      </c>
      <c r="M242" s="102">
        <v>31.22917254387767</v>
      </c>
      <c r="N242" s="102">
        <v>32.189145340214438</v>
      </c>
      <c r="O242" s="102">
        <v>32.259569546969566</v>
      </c>
      <c r="P242" s="102">
        <v>31.482659047686795</v>
      </c>
      <c r="Q242" s="102">
        <v>31.356083181685744</v>
      </c>
      <c r="R242" s="102">
        <v>31.006555871205066</v>
      </c>
      <c r="S242" s="102">
        <v>29.804090121343545</v>
      </c>
      <c r="T242" s="102">
        <v>28.163385735041796</v>
      </c>
      <c r="U242" s="102">
        <v>28.760906934771441</v>
      </c>
      <c r="V242" s="102">
        <v>28.103728902775138</v>
      </c>
      <c r="W242" s="102">
        <v>31.268636448212149</v>
      </c>
      <c r="DA242" s="131" t="s">
        <v>2796</v>
      </c>
    </row>
    <row r="243" spans="1:105" ht="12" customHeight="1" x14ac:dyDescent="0.25">
      <c r="A243" s="107" t="s">
        <v>121</v>
      </c>
      <c r="B243" s="105">
        <v>23.034247726207361</v>
      </c>
      <c r="C243" s="105">
        <v>23.696220313067354</v>
      </c>
      <c r="D243" s="105">
        <v>24.513356027733607</v>
      </c>
      <c r="E243" s="105">
        <v>24.439066902702354</v>
      </c>
      <c r="F243" s="105">
        <v>24.419357170437593</v>
      </c>
      <c r="G243" s="105">
        <v>22.567539934367669</v>
      </c>
      <c r="H243" s="105">
        <v>22.88398292387814</v>
      </c>
      <c r="I243" s="105">
        <v>23.123743189709668</v>
      </c>
      <c r="J243" s="105">
        <v>23.293244993195795</v>
      </c>
      <c r="K243" s="105">
        <v>25.534201798621762</v>
      </c>
      <c r="L243" s="105">
        <v>25.651777926778827</v>
      </c>
      <c r="M243" s="105">
        <v>25.294698647573121</v>
      </c>
      <c r="N243" s="105">
        <v>26.084976325123503</v>
      </c>
      <c r="O243" s="105">
        <v>25.792253176139745</v>
      </c>
      <c r="P243" s="105">
        <v>25.359802669380233</v>
      </c>
      <c r="Q243" s="105">
        <v>24.860420412746123</v>
      </c>
      <c r="R243" s="105">
        <v>24.538549525063718</v>
      </c>
      <c r="S243" s="105">
        <v>24.021882547570183</v>
      </c>
      <c r="T243" s="105">
        <v>23.163583954290203</v>
      </c>
      <c r="U243" s="105">
        <v>23.873397318746324</v>
      </c>
      <c r="V243" s="105">
        <v>23.528567342773261</v>
      </c>
      <c r="W243" s="105">
        <v>26.461480636758896</v>
      </c>
      <c r="DA243" s="132" t="s">
        <v>2797</v>
      </c>
    </row>
    <row r="244" spans="1:105" ht="12" customHeight="1" x14ac:dyDescent="0.25">
      <c r="A244" s="108" t="s">
        <v>53</v>
      </c>
      <c r="B244" s="99">
        <v>10.824163215256654</v>
      </c>
      <c r="C244" s="99">
        <v>11.057877111399213</v>
      </c>
      <c r="D244" s="99">
        <v>11.432756244045345</v>
      </c>
      <c r="E244" s="99">
        <v>11.271817442304153</v>
      </c>
      <c r="F244" s="99">
        <v>11.212467133410428</v>
      </c>
      <c r="G244" s="99">
        <v>10.330466456427676</v>
      </c>
      <c r="H244" s="99">
        <v>8.8873278938031159</v>
      </c>
      <c r="I244" s="99">
        <v>9.396475942525484</v>
      </c>
      <c r="J244" s="99">
        <v>10.177748160816423</v>
      </c>
      <c r="K244" s="99">
        <v>11.37616737886116</v>
      </c>
      <c r="L244" s="99">
        <v>10.22440710122657</v>
      </c>
      <c r="M244" s="99">
        <v>10.860016409249786</v>
      </c>
      <c r="N244" s="99">
        <v>11.02641399907427</v>
      </c>
      <c r="O244" s="99">
        <v>9.4889927899477069</v>
      </c>
      <c r="P244" s="99">
        <v>9.3849381528628886</v>
      </c>
      <c r="Q244" s="99">
        <v>7.3785928489404675</v>
      </c>
      <c r="R244" s="99">
        <v>6.5778253531019786</v>
      </c>
      <c r="S244" s="99">
        <v>7.4433754258516514</v>
      </c>
      <c r="T244" s="99">
        <v>8.1097702398820388</v>
      </c>
      <c r="U244" s="99">
        <v>8.556000106551231</v>
      </c>
      <c r="V244" s="99">
        <v>8.6081559820367275</v>
      </c>
      <c r="W244" s="99">
        <v>10.052036492994285</v>
      </c>
      <c r="DA244" s="63" t="s">
        <v>2798</v>
      </c>
    </row>
    <row r="245" spans="1:105" ht="12" customHeight="1" x14ac:dyDescent="0.25">
      <c r="A245" s="108" t="s">
        <v>52</v>
      </c>
      <c r="B245" s="99">
        <v>12.210084510950709</v>
      </c>
      <c r="C245" s="99">
        <v>12.638343201668139</v>
      </c>
      <c r="D245" s="99">
        <v>13.08059978368826</v>
      </c>
      <c r="E245" s="99">
        <v>13.167249460398205</v>
      </c>
      <c r="F245" s="99">
        <v>13.206890037027163</v>
      </c>
      <c r="G245" s="99">
        <v>12.237073477939994</v>
      </c>
      <c r="H245" s="99">
        <v>13.996655030075026</v>
      </c>
      <c r="I245" s="99">
        <v>13.727267247184184</v>
      </c>
      <c r="J245" s="99">
        <v>13.115496832379376</v>
      </c>
      <c r="K245" s="99">
        <v>14.158034419760604</v>
      </c>
      <c r="L245" s="99">
        <v>15.427370825552257</v>
      </c>
      <c r="M245" s="99">
        <v>14.434682238323333</v>
      </c>
      <c r="N245" s="99">
        <v>15.058562326049232</v>
      </c>
      <c r="O245" s="99">
        <v>16.303260386192033</v>
      </c>
      <c r="P245" s="99">
        <v>15.974864516517343</v>
      </c>
      <c r="Q245" s="99">
        <v>17.481827563805656</v>
      </c>
      <c r="R245" s="99">
        <v>17.96072417196174</v>
      </c>
      <c r="S245" s="99">
        <v>16.57850712171853</v>
      </c>
      <c r="T245" s="99">
        <v>15.053813714408163</v>
      </c>
      <c r="U245" s="99">
        <v>15.317397212195095</v>
      </c>
      <c r="V245" s="99">
        <v>14.920411360736535</v>
      </c>
      <c r="W245" s="99">
        <v>16.409444143764617</v>
      </c>
      <c r="DA245" s="63" t="s">
        <v>2799</v>
      </c>
    </row>
    <row r="246" spans="1:105" ht="12" customHeight="1" x14ac:dyDescent="0.25">
      <c r="A246" s="121" t="s">
        <v>54</v>
      </c>
      <c r="B246" s="123">
        <v>3.9206895521201006</v>
      </c>
      <c r="C246" s="123">
        <v>4.4694855522107844</v>
      </c>
      <c r="D246" s="123">
        <v>4.6493971776702061</v>
      </c>
      <c r="E246" s="123">
        <v>4.5746891828806673</v>
      </c>
      <c r="F246" s="123">
        <v>4.831525665387927</v>
      </c>
      <c r="G246" s="123">
        <v>3.8873540010106247</v>
      </c>
      <c r="H246" s="123">
        <v>4.4850210336594429</v>
      </c>
      <c r="I246" s="123">
        <v>3.893700287083826</v>
      </c>
      <c r="J246" s="123">
        <v>4.2002449069351009</v>
      </c>
      <c r="K246" s="123">
        <v>5.2882495484372152</v>
      </c>
      <c r="L246" s="123">
        <v>5.3077384614477996</v>
      </c>
      <c r="M246" s="123">
        <v>5.2128942641958123</v>
      </c>
      <c r="N246" s="123">
        <v>5.3466092975832611</v>
      </c>
      <c r="O246" s="123">
        <v>5.1787084892768673</v>
      </c>
      <c r="P246" s="123">
        <v>5.3834684824413248</v>
      </c>
      <c r="Q246" s="123">
        <v>5.1909755194544962</v>
      </c>
      <c r="R246" s="123">
        <v>5.2732298898732299</v>
      </c>
      <c r="S246" s="123">
        <v>5.2249940924280347</v>
      </c>
      <c r="T246" s="123">
        <v>5.0957689335956804</v>
      </c>
      <c r="U246" s="123">
        <v>5.1609472076291629</v>
      </c>
      <c r="V246" s="123">
        <v>5.0164115676436465</v>
      </c>
      <c r="W246" s="123">
        <v>5.5500420228361289</v>
      </c>
      <c r="DA246" s="130" t="s">
        <v>2800</v>
      </c>
    </row>
    <row r="247" spans="1:105" ht="12" customHeight="1" x14ac:dyDescent="0.25">
      <c r="A247" s="97" t="s">
        <v>50</v>
      </c>
      <c r="B247" s="99">
        <v>4.8717891735297565</v>
      </c>
      <c r="C247" s="99">
        <v>5.5710597454504072</v>
      </c>
      <c r="D247" s="99">
        <v>5.8461295264286397</v>
      </c>
      <c r="E247" s="99">
        <v>5.5321549672106416</v>
      </c>
      <c r="F247" s="99">
        <v>5.9744432565258068</v>
      </c>
      <c r="G247" s="99">
        <v>4.9666301331770999</v>
      </c>
      <c r="H247" s="99">
        <v>5.6409041155386257</v>
      </c>
      <c r="I247" s="99">
        <v>4.8999334383338899</v>
      </c>
      <c r="J247" s="99">
        <v>5.2270655978222207</v>
      </c>
      <c r="K247" s="99">
        <v>6.7705401041636062</v>
      </c>
      <c r="L247" s="99">
        <v>7.2372015315456872</v>
      </c>
      <c r="M247" s="99">
        <v>6.6781541147441192</v>
      </c>
      <c r="N247" s="99">
        <v>5.6758487249761256</v>
      </c>
      <c r="O247" s="99">
        <v>5.6483479449932039</v>
      </c>
      <c r="P247" s="99">
        <v>6.3099986950834639</v>
      </c>
      <c r="Q247" s="99">
        <v>7.0133775313600522</v>
      </c>
      <c r="R247" s="99">
        <v>7.3900090332722188</v>
      </c>
      <c r="S247" s="99">
        <v>7.0833087276901843</v>
      </c>
      <c r="T247" s="99">
        <v>6.5566285520150656</v>
      </c>
      <c r="U247" s="99">
        <v>6.7177396981438253</v>
      </c>
      <c r="V247" s="99">
        <v>6.5063812932082472</v>
      </c>
      <c r="W247" s="99">
        <v>8.0609468888041604</v>
      </c>
      <c r="DA247" s="63" t="s">
        <v>2801</v>
      </c>
    </row>
    <row r="248" spans="1:105" ht="12" customHeight="1" x14ac:dyDescent="0.25">
      <c r="A248" s="109" t="s">
        <v>120</v>
      </c>
      <c r="B248" s="110">
        <v>3.9144440544050667</v>
      </c>
      <c r="C248" s="110">
        <v>4.4624494145910676</v>
      </c>
      <c r="D248" s="110">
        <v>4.6422179951309879</v>
      </c>
      <c r="E248" s="110">
        <v>4.5692511202728259</v>
      </c>
      <c r="F248" s="110">
        <v>4.8251636650854737</v>
      </c>
      <c r="G248" s="110">
        <v>3.8814174857350339</v>
      </c>
      <c r="H248" s="110">
        <v>4.4789212489028669</v>
      </c>
      <c r="I248" s="110">
        <v>3.8886225485674117</v>
      </c>
      <c r="J248" s="110">
        <v>4.1953732489839712</v>
      </c>
      <c r="K248" s="110">
        <v>5.2817461296371091</v>
      </c>
      <c r="L248" s="110">
        <v>5.3002933795384202</v>
      </c>
      <c r="M248" s="110">
        <v>5.2083039822514534</v>
      </c>
      <c r="N248" s="110">
        <v>5.3458175471186911</v>
      </c>
      <c r="O248" s="110">
        <v>5.1777732921986352</v>
      </c>
      <c r="P248" s="110">
        <v>5.3815929918760492</v>
      </c>
      <c r="Q248" s="110">
        <v>5.186826378303965</v>
      </c>
      <c r="R248" s="110">
        <v>5.2680368048802055</v>
      </c>
      <c r="S248" s="110">
        <v>5.220399727266634</v>
      </c>
      <c r="T248" s="110">
        <v>5.0923189782929965</v>
      </c>
      <c r="U248" s="110">
        <v>5.1573223207907946</v>
      </c>
      <c r="V248" s="110">
        <v>5.0129491554062175</v>
      </c>
      <c r="W248" s="110">
        <v>5.5438783721276303</v>
      </c>
      <c r="DA248" s="60" t="s">
        <v>2802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125.47104683777677</v>
      </c>
      <c r="C250" s="118">
        <f t="shared" si="115"/>
        <v>125.22791503474647</v>
      </c>
      <c r="D250" s="118">
        <f t="shared" si="115"/>
        <v>121.64339683742399</v>
      </c>
      <c r="E250" s="118">
        <f t="shared" si="115"/>
        <v>122.395025148903</v>
      </c>
      <c r="F250" s="118">
        <f t="shared" si="115"/>
        <v>121.9933971426327</v>
      </c>
      <c r="G250" s="118">
        <f t="shared" si="115"/>
        <v>119.69854784894291</v>
      </c>
      <c r="H250" s="118">
        <f t="shared" si="115"/>
        <v>121.35439472648346</v>
      </c>
      <c r="I250" s="118">
        <f t="shared" si="115"/>
        <v>112.62591248894239</v>
      </c>
      <c r="J250" s="118">
        <f t="shared" si="115"/>
        <v>119.33039897149263</v>
      </c>
      <c r="K250" s="118">
        <f t="shared" si="115"/>
        <v>120.63721243899968</v>
      </c>
      <c r="L250" s="118">
        <f t="shared" si="115"/>
        <v>137.55503383725545</v>
      </c>
      <c r="M250" s="118">
        <f t="shared" si="115"/>
        <v>127.53503197494679</v>
      </c>
      <c r="N250" s="118">
        <f t="shared" si="115"/>
        <v>125.02111404496071</v>
      </c>
      <c r="O250" s="118">
        <f t="shared" si="115"/>
        <v>137.65446017203675</v>
      </c>
      <c r="P250" s="118">
        <f t="shared" si="115"/>
        <v>123.38418577381707</v>
      </c>
      <c r="Q250" s="118">
        <f t="shared" si="115"/>
        <v>131.05900431706735</v>
      </c>
      <c r="R250" s="118">
        <f t="shared" ref="R250:V250" si="116">R251+R254+R256+R265</f>
        <v>134.49280338457203</v>
      </c>
      <c r="S250" s="118">
        <f t="shared" si="116"/>
        <v>138.90501168154347</v>
      </c>
      <c r="T250" s="118">
        <f t="shared" si="116"/>
        <v>128.35325288996927</v>
      </c>
      <c r="U250" s="118">
        <f t="shared" si="116"/>
        <v>133.65954152653484</v>
      </c>
      <c r="V250" s="118">
        <f t="shared" si="116"/>
        <v>141.27318837652439</v>
      </c>
      <c r="W250" s="118">
        <f t="shared" ref="W250" si="117">W251+W254+W256+W265</f>
        <v>153.43514745962574</v>
      </c>
      <c r="DA250" s="129" t="s">
        <v>2953</v>
      </c>
    </row>
    <row r="251" spans="1:105" ht="12" customHeight="1" x14ac:dyDescent="0.25">
      <c r="A251" s="121" t="s">
        <v>57</v>
      </c>
      <c r="B251" s="123">
        <f t="shared" ref="B251:Q251" si="118">SUM(B252:B253)</f>
        <v>102.84707050933635</v>
      </c>
      <c r="C251" s="123">
        <f t="shared" si="118"/>
        <v>101.98622072089729</v>
      </c>
      <c r="D251" s="123">
        <f t="shared" si="118"/>
        <v>97.156836555464011</v>
      </c>
      <c r="E251" s="123">
        <f t="shared" si="118"/>
        <v>97.734122813672656</v>
      </c>
      <c r="F251" s="123">
        <f t="shared" si="118"/>
        <v>97.148840900140996</v>
      </c>
      <c r="G251" s="123">
        <f t="shared" si="118"/>
        <v>97.35014454151262</v>
      </c>
      <c r="H251" s="123">
        <f t="shared" si="118"/>
        <v>97.405565338711085</v>
      </c>
      <c r="I251" s="123">
        <f t="shared" si="118"/>
        <v>89.646467957793831</v>
      </c>
      <c r="J251" s="123">
        <f t="shared" si="118"/>
        <v>95.642546222552156</v>
      </c>
      <c r="K251" s="123">
        <f t="shared" si="118"/>
        <v>94.71207870379429</v>
      </c>
      <c r="L251" s="123">
        <f t="shared" si="118"/>
        <v>110.71231480965574</v>
      </c>
      <c r="M251" s="123">
        <f t="shared" si="118"/>
        <v>100.58755717699725</v>
      </c>
      <c r="N251" s="123">
        <f t="shared" si="118"/>
        <v>99.006076652338393</v>
      </c>
      <c r="O251" s="123">
        <f t="shared" si="118"/>
        <v>110.28830280003548</v>
      </c>
      <c r="P251" s="123">
        <f t="shared" si="118"/>
        <v>95.977335440425549</v>
      </c>
      <c r="Q251" s="123">
        <f t="shared" si="118"/>
        <v>104.21723699658259</v>
      </c>
      <c r="R251" s="123">
        <f t="shared" ref="R251:V251" si="119">SUM(R252:R253)</f>
        <v>107.7685365411517</v>
      </c>
      <c r="S251" s="123">
        <f t="shared" si="119"/>
        <v>112.26253569534882</v>
      </c>
      <c r="T251" s="123">
        <f t="shared" si="119"/>
        <v>103.26891548425566</v>
      </c>
      <c r="U251" s="123">
        <f t="shared" si="119"/>
        <v>107.87379275107649</v>
      </c>
      <c r="V251" s="123">
        <f t="shared" si="119"/>
        <v>115.36199929295556</v>
      </c>
      <c r="W251" s="123">
        <f t="shared" ref="W251" si="120">SUM(W252:W253)</f>
        <v>124.4212487592775</v>
      </c>
      <c r="DA251" s="130" t="s">
        <v>2954</v>
      </c>
    </row>
    <row r="252" spans="1:105" ht="12" customHeight="1" x14ac:dyDescent="0.25">
      <c r="A252" s="97" t="s">
        <v>216</v>
      </c>
      <c r="B252" s="99">
        <v>99.988235202124457</v>
      </c>
      <c r="C252" s="99">
        <v>99.2216247527018</v>
      </c>
      <c r="D252" s="99">
        <v>94.604133975323251</v>
      </c>
      <c r="E252" s="99">
        <v>95.226699079393455</v>
      </c>
      <c r="F252" s="99">
        <v>94.733254024042793</v>
      </c>
      <c r="G252" s="99">
        <v>95.209530283128956</v>
      </c>
      <c r="H252" s="99">
        <v>95.251310774716714</v>
      </c>
      <c r="I252" s="99">
        <v>87.73164690773342</v>
      </c>
      <c r="J252" s="99">
        <v>93.624762072291148</v>
      </c>
      <c r="K252" s="99">
        <v>92.731778059007397</v>
      </c>
      <c r="L252" s="99">
        <v>108.41513583841689</v>
      </c>
      <c r="M252" s="99">
        <v>98.52096928393243</v>
      </c>
      <c r="N252" s="99">
        <v>96.990602699145853</v>
      </c>
      <c r="O252" s="99">
        <v>108.06405794808143</v>
      </c>
      <c r="P252" s="99">
        <v>94.05741572033773</v>
      </c>
      <c r="Q252" s="99">
        <v>102.14854473024576</v>
      </c>
      <c r="R252" s="99">
        <v>105.64146474056798</v>
      </c>
      <c r="S252" s="99">
        <v>110.05738163285902</v>
      </c>
      <c r="T252" s="99">
        <v>101.24830516592282</v>
      </c>
      <c r="U252" s="99">
        <v>105.7692380132014</v>
      </c>
      <c r="V252" s="99">
        <v>113.11593137835914</v>
      </c>
      <c r="W252" s="99">
        <v>122.00114661830601</v>
      </c>
      <c r="DA252" s="63" t="s">
        <v>2955</v>
      </c>
    </row>
    <row r="253" spans="1:105" ht="12" customHeight="1" x14ac:dyDescent="0.25">
      <c r="A253" s="97" t="s">
        <v>53</v>
      </c>
      <c r="B253" s="99">
        <v>2.8588353072118848</v>
      </c>
      <c r="C253" s="99">
        <v>2.7645959681954984</v>
      </c>
      <c r="D253" s="99">
        <v>2.5527025801407572</v>
      </c>
      <c r="E253" s="99">
        <v>2.5074237342792074</v>
      </c>
      <c r="F253" s="99">
        <v>2.4155868760981964</v>
      </c>
      <c r="G253" s="99">
        <v>2.1406142583836618</v>
      </c>
      <c r="H253" s="99">
        <v>2.1542545639943773</v>
      </c>
      <c r="I253" s="99">
        <v>1.914821050060413</v>
      </c>
      <c r="J253" s="99">
        <v>2.0177841502610057</v>
      </c>
      <c r="K253" s="99">
        <v>1.980300644786894</v>
      </c>
      <c r="L253" s="99">
        <v>2.2971789712388508</v>
      </c>
      <c r="M253" s="99">
        <v>2.0665878930648192</v>
      </c>
      <c r="N253" s="99">
        <v>2.0154739531925436</v>
      </c>
      <c r="O253" s="99">
        <v>2.2242448519540496</v>
      </c>
      <c r="P253" s="99">
        <v>1.9199197200878211</v>
      </c>
      <c r="Q253" s="99">
        <v>2.0686922663368228</v>
      </c>
      <c r="R253" s="99">
        <v>2.1270718005837255</v>
      </c>
      <c r="S253" s="99">
        <v>2.2051540624898025</v>
      </c>
      <c r="T253" s="99">
        <v>2.0206103183328459</v>
      </c>
      <c r="U253" s="99">
        <v>2.1045547378750973</v>
      </c>
      <c r="V253" s="99">
        <v>2.2460679145964293</v>
      </c>
      <c r="W253" s="99">
        <v>2.4201021409714936</v>
      </c>
      <c r="DA253" s="63" t="s">
        <v>2956</v>
      </c>
    </row>
    <row r="254" spans="1:105" ht="12" customHeight="1" x14ac:dyDescent="0.25">
      <c r="A254" s="121" t="s">
        <v>92</v>
      </c>
      <c r="B254" s="123">
        <f t="shared" ref="B254:W254" si="121">B255</f>
        <v>8.3510081855823742E-3</v>
      </c>
      <c r="C254" s="123">
        <f t="shared" si="121"/>
        <v>1.1372665342854627E-2</v>
      </c>
      <c r="D254" s="123">
        <f t="shared" si="121"/>
        <v>1.33348796976893E-2</v>
      </c>
      <c r="E254" s="123">
        <f t="shared" si="121"/>
        <v>2.5423087332838951E-2</v>
      </c>
      <c r="F254" s="123">
        <f t="shared" si="121"/>
        <v>1.7216885568838804E-2</v>
      </c>
      <c r="G254" s="123">
        <f t="shared" si="121"/>
        <v>1.9907007455390952E-2</v>
      </c>
      <c r="H254" s="123">
        <f t="shared" si="121"/>
        <v>2.5776967776100324E-2</v>
      </c>
      <c r="I254" s="123">
        <f t="shared" si="121"/>
        <v>2.7189076602395224E-2</v>
      </c>
      <c r="J254" s="123">
        <f t="shared" si="121"/>
        <v>2.4987625809979586E-2</v>
      </c>
      <c r="K254" s="123">
        <f t="shared" si="121"/>
        <v>2.6329237010207614E-2</v>
      </c>
      <c r="L254" s="123">
        <f t="shared" si="121"/>
        <v>3.1192817343384215E-2</v>
      </c>
      <c r="M254" s="123">
        <f t="shared" si="121"/>
        <v>3.0948020091513848E-2</v>
      </c>
      <c r="N254" s="123">
        <f t="shared" si="121"/>
        <v>3.8847391628719335E-2</v>
      </c>
      <c r="O254" s="123">
        <f t="shared" si="121"/>
        <v>5.2351039216203238E-2</v>
      </c>
      <c r="P254" s="123">
        <f t="shared" si="121"/>
        <v>3.5659567970021906E-2</v>
      </c>
      <c r="Q254" s="123">
        <f t="shared" si="121"/>
        <v>6.4607945708304262E-2</v>
      </c>
      <c r="R254" s="123">
        <f t="shared" si="121"/>
        <v>3.9434868059015353E-2</v>
      </c>
      <c r="S254" s="123">
        <f t="shared" si="121"/>
        <v>5.0672016172754131E-2</v>
      </c>
      <c r="T254" s="123">
        <f t="shared" si="121"/>
        <v>4.744231409864693E-2</v>
      </c>
      <c r="U254" s="123">
        <f t="shared" si="121"/>
        <v>5.1245614992279476E-2</v>
      </c>
      <c r="V254" s="123">
        <f t="shared" si="121"/>
        <v>4.8424445662011699E-2</v>
      </c>
      <c r="W254" s="123">
        <f t="shared" si="121"/>
        <v>3.780357973932779E-2</v>
      </c>
      <c r="DA254" s="130" t="s">
        <v>2957</v>
      </c>
    </row>
    <row r="255" spans="1:105" ht="12" customHeight="1" x14ac:dyDescent="0.25">
      <c r="A255" s="97" t="s">
        <v>53</v>
      </c>
      <c r="B255" s="99">
        <f>RES_hhdet_tess!B48</f>
        <v>8.3510081855823742E-3</v>
      </c>
      <c r="C255" s="99">
        <f>RES_hhdet_tess!C48</f>
        <v>1.1372665342854627E-2</v>
      </c>
      <c r="D255" s="99">
        <f>RES_hhdet_tess!D48</f>
        <v>1.33348796976893E-2</v>
      </c>
      <c r="E255" s="99">
        <f>RES_hhdet_tess!E48</f>
        <v>2.5423087332838951E-2</v>
      </c>
      <c r="F255" s="99">
        <f>RES_hhdet_tess!F48</f>
        <v>1.7216885568838804E-2</v>
      </c>
      <c r="G255" s="99">
        <f>RES_hhdet_tess!G48</f>
        <v>1.9907007455390952E-2</v>
      </c>
      <c r="H255" s="99">
        <f>RES_hhdet_tess!H48</f>
        <v>2.5776967776100324E-2</v>
      </c>
      <c r="I255" s="99">
        <f>RES_hhdet_tess!I48</f>
        <v>2.7189076602395224E-2</v>
      </c>
      <c r="J255" s="99">
        <f>RES_hhdet_tess!J48</f>
        <v>2.4987625809979586E-2</v>
      </c>
      <c r="K255" s="99">
        <f>RES_hhdet_tess!K48</f>
        <v>2.6329237010207614E-2</v>
      </c>
      <c r="L255" s="99">
        <f>RES_hhdet_tess!L48</f>
        <v>3.1192817343384215E-2</v>
      </c>
      <c r="M255" s="99">
        <f>RES_hhdet_tess!M48</f>
        <v>3.0948020091513848E-2</v>
      </c>
      <c r="N255" s="99">
        <f>RES_hhdet_tess!N48</f>
        <v>3.8847391628719335E-2</v>
      </c>
      <c r="O255" s="99">
        <f>RES_hhdet_tess!O48</f>
        <v>5.2351039216203238E-2</v>
      </c>
      <c r="P255" s="99">
        <f>RES_hhdet_tess!P48</f>
        <v>3.5659567970021906E-2</v>
      </c>
      <c r="Q255" s="99">
        <f>RES_hhdet_tess!Q48</f>
        <v>6.4607945708304262E-2</v>
      </c>
      <c r="R255" s="99">
        <f>RES_hhdet_tess!R48</f>
        <v>3.9434868059015353E-2</v>
      </c>
      <c r="S255" s="99">
        <f>RES_hhdet_tess!S48</f>
        <v>5.0672016172754131E-2</v>
      </c>
      <c r="T255" s="99">
        <f>RES_hhdet_tess!T48</f>
        <v>4.744231409864693E-2</v>
      </c>
      <c r="U255" s="99">
        <f>RES_hhdet_tess!U48</f>
        <v>5.1245614992279476E-2</v>
      </c>
      <c r="V255" s="99">
        <f>RES_hhdet_tess!V48</f>
        <v>4.8424445662011699E-2</v>
      </c>
      <c r="W255" s="99">
        <f>RES_hhdet_tess!W48</f>
        <v>3.780357973932779E-2</v>
      </c>
      <c r="DA255" s="63" t="s">
        <v>2958</v>
      </c>
    </row>
    <row r="256" spans="1:105" ht="12" customHeight="1" x14ac:dyDescent="0.25">
      <c r="A256" s="121" t="s">
        <v>55</v>
      </c>
      <c r="B256" s="123">
        <v>19.67175507010796</v>
      </c>
      <c r="C256" s="123">
        <v>19.864182232737523</v>
      </c>
      <c r="D256" s="123">
        <v>20.95929382844368</v>
      </c>
      <c r="E256" s="123">
        <v>21.16528742998522</v>
      </c>
      <c r="F256" s="123">
        <v>21.150095452212945</v>
      </c>
      <c r="G256" s="123">
        <v>19.357939319161495</v>
      </c>
      <c r="H256" s="123">
        <v>20.47868227339525</v>
      </c>
      <c r="I256" s="123">
        <v>19.954145989425456</v>
      </c>
      <c r="J256" s="123">
        <v>20.42370856937551</v>
      </c>
      <c r="K256" s="123">
        <v>21.811035212705914</v>
      </c>
      <c r="L256" s="123">
        <v>22.697849807631972</v>
      </c>
      <c r="M256" s="123">
        <v>22.864668094499638</v>
      </c>
      <c r="N256" s="123">
        <v>21.806599319784784</v>
      </c>
      <c r="O256" s="123">
        <v>23.25823232983829</v>
      </c>
      <c r="P256" s="123">
        <v>23.142588551617365</v>
      </c>
      <c r="Q256" s="123">
        <v>22.68170547417612</v>
      </c>
      <c r="R256" s="123">
        <v>22.495414981214147</v>
      </c>
      <c r="S256" s="123">
        <v>22.397127300448844</v>
      </c>
      <c r="T256" s="123">
        <v>20.8946878723597</v>
      </c>
      <c r="U256" s="123">
        <v>21.483179488167899</v>
      </c>
      <c r="V256" s="123">
        <v>21.674460860861394</v>
      </c>
      <c r="W256" s="123">
        <v>24.279962050587741</v>
      </c>
      <c r="DA256" s="130" t="s">
        <v>2959</v>
      </c>
    </row>
    <row r="257" spans="1:105" ht="12" customHeight="1" x14ac:dyDescent="0.25">
      <c r="A257" s="97" t="s">
        <v>138</v>
      </c>
      <c r="B257" s="99">
        <v>19.783617400756416</v>
      </c>
      <c r="C257" s="99">
        <v>19.648718773290383</v>
      </c>
      <c r="D257" s="99">
        <v>21.009550491365456</v>
      </c>
      <c r="E257" s="99">
        <v>21.354611048959068</v>
      </c>
      <c r="F257" s="99">
        <v>21.290222761669025</v>
      </c>
      <c r="G257" s="99">
        <v>19.303102757241742</v>
      </c>
      <c r="H257" s="99">
        <v>20.669078084915721</v>
      </c>
      <c r="I257" s="99">
        <v>19.671380342213379</v>
      </c>
      <c r="J257" s="99">
        <v>20.532231081871537</v>
      </c>
      <c r="K257" s="99">
        <v>21.530781134969565</v>
      </c>
      <c r="L257" s="99">
        <v>22.727333536795872</v>
      </c>
      <c r="M257" s="99">
        <v>23.390004634543484</v>
      </c>
      <c r="N257" s="99">
        <v>21.000975232287278</v>
      </c>
      <c r="O257" s="99">
        <v>23.383911580659714</v>
      </c>
      <c r="P257" s="99">
        <v>23.461048679971093</v>
      </c>
      <c r="Q257" s="99">
        <v>22.562380725657839</v>
      </c>
      <c r="R257" s="99">
        <v>22.272947366776997</v>
      </c>
      <c r="S257" s="99">
        <v>22.618062286164506</v>
      </c>
      <c r="T257" s="99">
        <v>20.709964018460095</v>
      </c>
      <c r="U257" s="99">
        <v>21.256313042900796</v>
      </c>
      <c r="V257" s="99">
        <v>21.777845131787487</v>
      </c>
      <c r="W257" s="99">
        <v>24.336865888359124</v>
      </c>
      <c r="DA257" s="63" t="s">
        <v>2960</v>
      </c>
    </row>
    <row r="258" spans="1:105" ht="12" customHeight="1" x14ac:dyDescent="0.25">
      <c r="A258" s="97" t="s">
        <v>137</v>
      </c>
      <c r="B258" s="99">
        <v>19.783617400756413</v>
      </c>
      <c r="C258" s="99">
        <v>19.648723479738901</v>
      </c>
      <c r="D258" s="99">
        <v>21.009467391219896</v>
      </c>
      <c r="E258" s="99">
        <v>21.354270516683268</v>
      </c>
      <c r="F258" s="99">
        <v>21.289687768690889</v>
      </c>
      <c r="G258" s="99">
        <v>19.302221199286294</v>
      </c>
      <c r="H258" s="99">
        <v>20.668130831294775</v>
      </c>
      <c r="I258" s="99">
        <v>19.671227935967238</v>
      </c>
      <c r="J258" s="99">
        <v>20.531936930471133</v>
      </c>
      <c r="K258" s="99">
        <v>21.526644875132227</v>
      </c>
      <c r="L258" s="99">
        <v>22.723679717260822</v>
      </c>
      <c r="M258" s="99">
        <v>23.387314251357022</v>
      </c>
      <c r="N258" s="99">
        <v>21.004254715906029</v>
      </c>
      <c r="O258" s="99">
        <v>23.384876371115556</v>
      </c>
      <c r="P258" s="99">
        <v>23.463355166588677</v>
      </c>
      <c r="Q258" s="99">
        <v>22.565028774442585</v>
      </c>
      <c r="R258" s="99">
        <v>22.275750112220571</v>
      </c>
      <c r="S258" s="99">
        <v>22.619593823701603</v>
      </c>
      <c r="T258" s="99">
        <v>20.713320960552064</v>
      </c>
      <c r="U258" s="99">
        <v>21.25746755881006</v>
      </c>
      <c r="V258" s="99">
        <v>21.776184559526577</v>
      </c>
      <c r="W258" s="99">
        <v>24.337905860651517</v>
      </c>
      <c r="DA258" s="63" t="s">
        <v>2961</v>
      </c>
    </row>
    <row r="259" spans="1:105" ht="12" customHeight="1" x14ac:dyDescent="0.25">
      <c r="A259" s="100" t="s">
        <v>216</v>
      </c>
      <c r="B259" s="102">
        <v>7.4074753154182975</v>
      </c>
      <c r="C259" s="102">
        <v>7.322507203318203</v>
      </c>
      <c r="D259" s="102">
        <v>7.8561315016982647</v>
      </c>
      <c r="E259" s="102">
        <v>7.9203128690263433</v>
      </c>
      <c r="F259" s="102">
        <v>7.8820847027868748</v>
      </c>
      <c r="G259" s="102">
        <v>7.1497781014720028</v>
      </c>
      <c r="H259" s="102">
        <v>6.3740817503719711</v>
      </c>
      <c r="I259" s="102">
        <v>6.3928038936255929</v>
      </c>
      <c r="J259" s="102">
        <v>7.2576678119750273</v>
      </c>
      <c r="K259" s="102">
        <v>7.7753898395953751</v>
      </c>
      <c r="L259" s="102">
        <v>7.2440665107070954</v>
      </c>
      <c r="M259" s="102">
        <v>8.1736287123411717</v>
      </c>
      <c r="N259" s="102">
        <v>7.1816429232521326</v>
      </c>
      <c r="O259" s="102">
        <v>6.8591608876986268</v>
      </c>
      <c r="P259" s="102">
        <v>7.0039338606315669</v>
      </c>
      <c r="Q259" s="102">
        <v>5.2813941413783336</v>
      </c>
      <c r="R259" s="102">
        <v>4.6951709386724572</v>
      </c>
      <c r="S259" s="102">
        <v>5.671860843167023</v>
      </c>
      <c r="T259" s="102">
        <v>5.9565356457941609</v>
      </c>
      <c r="U259" s="102">
        <v>6.3040204889698535</v>
      </c>
      <c r="V259" s="102">
        <v>6.6764904102164833</v>
      </c>
      <c r="W259" s="102">
        <v>7.8352365201929333</v>
      </c>
      <c r="DA259" s="131" t="s">
        <v>2962</v>
      </c>
    </row>
    <row r="260" spans="1:105" ht="12" customHeight="1" x14ac:dyDescent="0.25">
      <c r="A260" s="103" t="s">
        <v>52</v>
      </c>
      <c r="B260" s="105">
        <v>12.376142085338117</v>
      </c>
      <c r="C260" s="105">
        <v>12.326216276420702</v>
      </c>
      <c r="D260" s="105">
        <v>13.153335889521633</v>
      </c>
      <c r="E260" s="105">
        <v>13.433957647656928</v>
      </c>
      <c r="F260" s="105">
        <v>13.407603065904013</v>
      </c>
      <c r="G260" s="105">
        <v>12.152443097814288</v>
      </c>
      <c r="H260" s="105">
        <v>14.294049080922807</v>
      </c>
      <c r="I260" s="105">
        <v>13.278424042341641</v>
      </c>
      <c r="J260" s="105">
        <v>13.274269118496104</v>
      </c>
      <c r="K260" s="105">
        <v>13.751255035536852</v>
      </c>
      <c r="L260" s="105">
        <v>15.47961320655372</v>
      </c>
      <c r="M260" s="105">
        <v>15.213685539015854</v>
      </c>
      <c r="N260" s="105">
        <v>13.822611792653893</v>
      </c>
      <c r="O260" s="105">
        <v>16.525715483416931</v>
      </c>
      <c r="P260" s="105">
        <v>16.459421305957108</v>
      </c>
      <c r="Q260" s="105">
        <v>17.283634633064249</v>
      </c>
      <c r="R260" s="105">
        <v>17.580579173548113</v>
      </c>
      <c r="S260" s="105">
        <v>16.947732980534582</v>
      </c>
      <c r="T260" s="105">
        <v>14.756785314757902</v>
      </c>
      <c r="U260" s="105">
        <v>14.953447069840209</v>
      </c>
      <c r="V260" s="105">
        <v>15.099694149310093</v>
      </c>
      <c r="W260" s="105">
        <v>16.502669340458581</v>
      </c>
      <c r="DA260" s="132" t="s">
        <v>2963</v>
      </c>
    </row>
    <row r="261" spans="1:105" ht="12" customHeight="1" x14ac:dyDescent="0.25">
      <c r="A261" s="106" t="s">
        <v>122</v>
      </c>
      <c r="B261" s="102">
        <v>19.517265146380527</v>
      </c>
      <c r="C261" s="102">
        <v>20.150639463212933</v>
      </c>
      <c r="D261" s="102">
        <v>20.893317752462217</v>
      </c>
      <c r="E261" s="102">
        <v>20.923509888421382</v>
      </c>
      <c r="F261" s="102">
        <v>20.960131555190674</v>
      </c>
      <c r="G261" s="102">
        <v>19.428839045816993</v>
      </c>
      <c r="H261" s="102">
        <v>20.222117152493087</v>
      </c>
      <c r="I261" s="102">
        <v>20.331563170679921</v>
      </c>
      <c r="J261" s="102">
        <v>20.278978490831509</v>
      </c>
      <c r="K261" s="102">
        <v>22.189029601583933</v>
      </c>
      <c r="L261" s="102">
        <v>22.656536660252446</v>
      </c>
      <c r="M261" s="102">
        <v>22.131126667221185</v>
      </c>
      <c r="N261" s="102">
        <v>22.897965700873804</v>
      </c>
      <c r="O261" s="102">
        <v>23.085878439561249</v>
      </c>
      <c r="P261" s="102">
        <v>22.725772570926679</v>
      </c>
      <c r="Q261" s="102">
        <v>22.840150638050289</v>
      </c>
      <c r="R261" s="102">
        <v>22.786761363271609</v>
      </c>
      <c r="S261" s="102">
        <v>22.101801423529675</v>
      </c>
      <c r="T261" s="102">
        <v>21.142397978506075</v>
      </c>
      <c r="U261" s="102">
        <v>21.804992631783769</v>
      </c>
      <c r="V261" s="102">
        <v>21.510802165502696</v>
      </c>
      <c r="W261" s="102">
        <v>24.181663620057762</v>
      </c>
      <c r="DA261" s="131" t="s">
        <v>2964</v>
      </c>
    </row>
    <row r="262" spans="1:105" ht="12" customHeight="1" x14ac:dyDescent="0.25">
      <c r="A262" s="107" t="s">
        <v>121</v>
      </c>
      <c r="B262" s="105">
        <v>19.517265146380527</v>
      </c>
      <c r="C262" s="105">
        <v>20.151329810317865</v>
      </c>
      <c r="D262" s="105">
        <v>20.893695298397915</v>
      </c>
      <c r="E262" s="105">
        <v>20.925370255125355</v>
      </c>
      <c r="F262" s="105">
        <v>20.965144719965124</v>
      </c>
      <c r="G262" s="105">
        <v>19.435912152422773</v>
      </c>
      <c r="H262" s="105">
        <v>20.228042428778796</v>
      </c>
      <c r="I262" s="105">
        <v>20.332494494434254</v>
      </c>
      <c r="J262" s="105">
        <v>20.278575412737148</v>
      </c>
      <c r="K262" s="105">
        <v>22.18906817922991</v>
      </c>
      <c r="L262" s="105">
        <v>22.659158579451663</v>
      </c>
      <c r="M262" s="105">
        <v>22.133165727690518</v>
      </c>
      <c r="N262" s="105">
        <v>22.899886782192564</v>
      </c>
      <c r="O262" s="105">
        <v>23.087516636948386</v>
      </c>
      <c r="P262" s="105">
        <v>22.727044404638431</v>
      </c>
      <c r="Q262" s="105">
        <v>22.831399025577323</v>
      </c>
      <c r="R262" s="105">
        <v>22.77988232675435</v>
      </c>
      <c r="S262" s="105">
        <v>22.110432058588721</v>
      </c>
      <c r="T262" s="105">
        <v>21.1445960716797</v>
      </c>
      <c r="U262" s="105">
        <v>21.807916870977746</v>
      </c>
      <c r="V262" s="105">
        <v>21.513015704910803</v>
      </c>
      <c r="W262" s="105">
        <v>24.18355624319609</v>
      </c>
      <c r="DA262" s="132" t="s">
        <v>2965</v>
      </c>
    </row>
    <row r="263" spans="1:105" ht="12" customHeight="1" x14ac:dyDescent="0.25">
      <c r="A263" s="108" t="s">
        <v>53</v>
      </c>
      <c r="B263" s="99">
        <v>7.3071806354298214</v>
      </c>
      <c r="C263" s="99">
        <v>7.5129866086497268</v>
      </c>
      <c r="D263" s="99">
        <v>7.8130955147096586</v>
      </c>
      <c r="E263" s="99">
        <v>7.7581207947271524</v>
      </c>
      <c r="F263" s="99">
        <v>7.7582546829379666</v>
      </c>
      <c r="G263" s="99">
        <v>7.1988386744827864</v>
      </c>
      <c r="H263" s="99">
        <v>6.2313873987037738</v>
      </c>
      <c r="I263" s="99">
        <v>6.6052272472500686</v>
      </c>
      <c r="J263" s="99">
        <v>7.1630785803577712</v>
      </c>
      <c r="K263" s="99">
        <v>8.031033759469306</v>
      </c>
      <c r="L263" s="99">
        <v>7.2317877538994066</v>
      </c>
      <c r="M263" s="99">
        <v>7.6984834893671854</v>
      </c>
      <c r="N263" s="99">
        <v>7.8413244561433348</v>
      </c>
      <c r="O263" s="99">
        <v>6.7842562507563482</v>
      </c>
      <c r="P263" s="99">
        <v>6.7521798881210868</v>
      </c>
      <c r="Q263" s="99">
        <v>5.349571461771669</v>
      </c>
      <c r="R263" s="99">
        <v>4.8191581547926088</v>
      </c>
      <c r="S263" s="99">
        <v>5.5319249368701886</v>
      </c>
      <c r="T263" s="99">
        <v>6.0907823572715341</v>
      </c>
      <c r="U263" s="99">
        <v>6.4905196587826532</v>
      </c>
      <c r="V263" s="99">
        <v>6.592604344174271</v>
      </c>
      <c r="W263" s="99">
        <v>7.7741120994314752</v>
      </c>
      <c r="DA263" s="63" t="s">
        <v>2966</v>
      </c>
    </row>
    <row r="264" spans="1:105" ht="12" customHeight="1" x14ac:dyDescent="0.25">
      <c r="A264" s="108" t="s">
        <v>52</v>
      </c>
      <c r="B264" s="99">
        <v>12.210084510950709</v>
      </c>
      <c r="C264" s="99">
        <v>12.638343201668139</v>
      </c>
      <c r="D264" s="99">
        <v>13.08059978368826</v>
      </c>
      <c r="E264" s="99">
        <v>13.167249460398205</v>
      </c>
      <c r="F264" s="99">
        <v>13.206890037027163</v>
      </c>
      <c r="G264" s="99">
        <v>12.237073477939994</v>
      </c>
      <c r="H264" s="99">
        <v>13.996655030075026</v>
      </c>
      <c r="I264" s="99">
        <v>13.727267247184184</v>
      </c>
      <c r="J264" s="99">
        <v>13.115496832379376</v>
      </c>
      <c r="K264" s="99">
        <v>14.158034419760604</v>
      </c>
      <c r="L264" s="99">
        <v>15.427370825552257</v>
      </c>
      <c r="M264" s="99">
        <v>14.434682238323333</v>
      </c>
      <c r="N264" s="99">
        <v>15.058562326049232</v>
      </c>
      <c r="O264" s="99">
        <v>16.303260386192033</v>
      </c>
      <c r="P264" s="99">
        <v>15.974864516517343</v>
      </c>
      <c r="Q264" s="99">
        <v>17.481827563805656</v>
      </c>
      <c r="R264" s="99">
        <v>17.96072417196174</v>
      </c>
      <c r="S264" s="99">
        <v>16.57850712171853</v>
      </c>
      <c r="T264" s="99">
        <v>15.053813714408163</v>
      </c>
      <c r="U264" s="99">
        <v>15.317397212195095</v>
      </c>
      <c r="V264" s="99">
        <v>14.920411360736535</v>
      </c>
      <c r="W264" s="99">
        <v>16.409444143764617</v>
      </c>
      <c r="DA264" s="63" t="s">
        <v>2967</v>
      </c>
    </row>
    <row r="265" spans="1:105" ht="12" customHeight="1" x14ac:dyDescent="0.25">
      <c r="A265" s="121" t="s">
        <v>54</v>
      </c>
      <c r="B265" s="123">
        <v>2.9438702501468792</v>
      </c>
      <c r="C265" s="123">
        <v>3.3661394157687998</v>
      </c>
      <c r="D265" s="123">
        <v>3.5139315738186121</v>
      </c>
      <c r="E265" s="123">
        <v>3.4701918179122879</v>
      </c>
      <c r="F265" s="123">
        <v>3.6772439047099259</v>
      </c>
      <c r="G265" s="123">
        <v>2.9705569808134169</v>
      </c>
      <c r="H265" s="123">
        <v>3.4443701466010315</v>
      </c>
      <c r="I265" s="123">
        <v>2.9981094651207001</v>
      </c>
      <c r="J265" s="123">
        <v>3.2391565537549809</v>
      </c>
      <c r="K265" s="123">
        <v>4.0877692854892693</v>
      </c>
      <c r="L265" s="123">
        <v>4.1136764026243577</v>
      </c>
      <c r="M265" s="123">
        <v>4.0518586833583896</v>
      </c>
      <c r="N265" s="123">
        <v>4.1695906812088213</v>
      </c>
      <c r="O265" s="123">
        <v>4.0555740029467824</v>
      </c>
      <c r="P265" s="123">
        <v>4.2286022138041384</v>
      </c>
      <c r="Q265" s="123">
        <v>4.0954539006003401</v>
      </c>
      <c r="R265" s="123">
        <v>4.1894169941471731</v>
      </c>
      <c r="S265" s="123">
        <v>4.1946766695730586</v>
      </c>
      <c r="T265" s="123">
        <v>4.142207219255277</v>
      </c>
      <c r="U265" s="123">
        <v>4.2513236722981462</v>
      </c>
      <c r="V265" s="123">
        <v>4.1883037770454274</v>
      </c>
      <c r="W265" s="123">
        <v>4.696133070021169</v>
      </c>
      <c r="DA265" s="130" t="s">
        <v>2968</v>
      </c>
    </row>
    <row r="266" spans="1:105" ht="12" customHeight="1" x14ac:dyDescent="0.25">
      <c r="A266" s="97" t="s">
        <v>50</v>
      </c>
      <c r="B266" s="99">
        <v>2.9568738319784007</v>
      </c>
      <c r="C266" s="99">
        <v>3.3860854063746326</v>
      </c>
      <c r="D266" s="99">
        <v>3.5581063925306378</v>
      </c>
      <c r="E266" s="99">
        <v>3.3722840093692019</v>
      </c>
      <c r="F266" s="99">
        <v>3.6482711501759439</v>
      </c>
      <c r="G266" s="99">
        <v>3.0393735156996824</v>
      </c>
      <c r="H266" s="99">
        <v>3.4604840772029872</v>
      </c>
      <c r="I266" s="99">
        <v>3.0094535054704692</v>
      </c>
      <c r="J266" s="99">
        <v>3.2110838784660283</v>
      </c>
      <c r="K266" s="99">
        <v>4.1608720162334452</v>
      </c>
      <c r="L266" s="99">
        <v>4.4492034696927734</v>
      </c>
      <c r="M266" s="99">
        <v>4.1067753299038596</v>
      </c>
      <c r="N266" s="99">
        <v>3.4917162767904553</v>
      </c>
      <c r="O266" s="99">
        <v>3.4767251799471022</v>
      </c>
      <c r="P266" s="99">
        <v>3.8849365510519918</v>
      </c>
      <c r="Q266" s="99">
        <v>4.3186949475477849</v>
      </c>
      <c r="R266" s="99">
        <v>4.5522553012604634</v>
      </c>
      <c r="S266" s="99">
        <v>4.3657486299504962</v>
      </c>
      <c r="T266" s="99">
        <v>4.0430447311407116</v>
      </c>
      <c r="U266" s="99">
        <v>4.1457888176539468</v>
      </c>
      <c r="V266" s="99">
        <v>4.0208802238970547</v>
      </c>
      <c r="W266" s="99">
        <v>4.9949318439482928</v>
      </c>
      <c r="DA266" s="63" t="s">
        <v>2969</v>
      </c>
    </row>
    <row r="267" spans="1:105" ht="12" customHeight="1" x14ac:dyDescent="0.25">
      <c r="A267" s="109" t="s">
        <v>120</v>
      </c>
      <c r="B267" s="110">
        <v>2.9437848607315256</v>
      </c>
      <c r="C267" s="110">
        <v>3.3660120137874121</v>
      </c>
      <c r="D267" s="110">
        <v>3.5136665696282434</v>
      </c>
      <c r="E267" s="110">
        <v>3.4707478991857577</v>
      </c>
      <c r="F267" s="110">
        <v>3.6774051802686682</v>
      </c>
      <c r="G267" s="110">
        <v>2.97017845821073</v>
      </c>
      <c r="H267" s="110">
        <v>3.4442851107442087</v>
      </c>
      <c r="I267" s="110">
        <v>2.9980522198683999</v>
      </c>
      <c r="J267" s="110">
        <v>3.239289742025333</v>
      </c>
      <c r="K267" s="110">
        <v>4.0874485537193586</v>
      </c>
      <c r="L267" s="110">
        <v>4.1123817281960919</v>
      </c>
      <c r="M267" s="110">
        <v>4.0516866436406653</v>
      </c>
      <c r="N267" s="110">
        <v>4.1712208242900095</v>
      </c>
      <c r="O267" s="110">
        <v>4.056726669575232</v>
      </c>
      <c r="P267" s="110">
        <v>4.229297864846389</v>
      </c>
      <c r="Q267" s="110">
        <v>4.0949456380938649</v>
      </c>
      <c r="R267" s="110">
        <v>4.1885268445189316</v>
      </c>
      <c r="S267" s="110">
        <v>4.1942537234045592</v>
      </c>
      <c r="T267" s="110">
        <v>4.1424414006559989</v>
      </c>
      <c r="U267" s="110">
        <v>4.2515694031247788</v>
      </c>
      <c r="V267" s="110">
        <v>4.1886928382117778</v>
      </c>
      <c r="W267" s="110">
        <v>4.6953995928992045</v>
      </c>
      <c r="DA267" s="60" t="s">
        <v>2970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62.644349657653031</v>
      </c>
      <c r="C269" s="118">
        <f t="shared" si="122"/>
        <v>61.470443331209751</v>
      </c>
      <c r="D269" s="118">
        <f t="shared" si="122"/>
        <v>58.496573263717238</v>
      </c>
      <c r="E269" s="118">
        <f t="shared" si="122"/>
        <v>58.242315171744536</v>
      </c>
      <c r="F269" s="118">
        <f t="shared" si="122"/>
        <v>57.70178036357386</v>
      </c>
      <c r="G269" s="118">
        <f t="shared" si="122"/>
        <v>56.767922063075986</v>
      </c>
      <c r="H269" s="118">
        <f t="shared" si="122"/>
        <v>56.620403772932754</v>
      </c>
      <c r="I269" s="118">
        <f t="shared" si="122"/>
        <v>51.813625952419883</v>
      </c>
      <c r="J269" s="118">
        <f t="shared" si="122"/>
        <v>54.391466851073211</v>
      </c>
      <c r="K269" s="118">
        <f t="shared" si="122"/>
        <v>53.316086611892366</v>
      </c>
      <c r="L269" s="118">
        <f t="shared" si="122"/>
        <v>60.419870414720293</v>
      </c>
      <c r="M269" s="118">
        <f t="shared" si="122"/>
        <v>54.43135504797538</v>
      </c>
      <c r="N269" s="118">
        <f t="shared" si="122"/>
        <v>51.432672794730465</v>
      </c>
      <c r="O269" s="118">
        <f t="shared" si="122"/>
        <v>55.354518295628672</v>
      </c>
      <c r="P269" s="118">
        <f t="shared" si="122"/>
        <v>48.417550803670139</v>
      </c>
      <c r="Q269" s="118">
        <f t="shared" si="122"/>
        <v>51.202286922001143</v>
      </c>
      <c r="R269" s="118">
        <f t="shared" ref="R269:V269" si="123">R270+R273+R275+R284</f>
        <v>51.872547384530712</v>
      </c>
      <c r="S269" s="118">
        <f t="shared" si="123"/>
        <v>52.695772374872796</v>
      </c>
      <c r="T269" s="118">
        <f t="shared" si="123"/>
        <v>47.48109616239865</v>
      </c>
      <c r="U269" s="118">
        <f t="shared" si="123"/>
        <v>48.727055129311069</v>
      </c>
      <c r="V269" s="118">
        <f t="shared" si="123"/>
        <v>51.351622229695295</v>
      </c>
      <c r="W269" s="118">
        <f t="shared" ref="W269" si="124">W270+W273+W275+W284</f>
        <v>54.934778188567471</v>
      </c>
      <c r="DA269" s="129" t="s">
        <v>3121</v>
      </c>
    </row>
    <row r="270" spans="1:105" ht="12" customHeight="1" x14ac:dyDescent="0.25">
      <c r="A270" s="121" t="s">
        <v>57</v>
      </c>
      <c r="B270" s="123">
        <f t="shared" ref="B270:Q270" si="125">SUM(B271:B272)</f>
        <v>56.976339170696313</v>
      </c>
      <c r="C270" s="123">
        <f t="shared" si="125"/>
        <v>55.940982122694159</v>
      </c>
      <c r="D270" s="123">
        <f t="shared" si="125"/>
        <v>52.645656090358386</v>
      </c>
      <c r="E270" s="123">
        <f t="shared" si="125"/>
        <v>52.383069640720102</v>
      </c>
      <c r="F270" s="123">
        <f t="shared" si="125"/>
        <v>51.739624642402696</v>
      </c>
      <c r="G270" s="123">
        <f t="shared" si="125"/>
        <v>51.410750664725072</v>
      </c>
      <c r="H270" s="123">
        <f t="shared" si="125"/>
        <v>50.905674863041817</v>
      </c>
      <c r="I270" s="123">
        <f t="shared" si="125"/>
        <v>46.397255904281074</v>
      </c>
      <c r="J270" s="123">
        <f t="shared" si="125"/>
        <v>48.782914427053321</v>
      </c>
      <c r="K270" s="123">
        <f t="shared" si="125"/>
        <v>47.469479077595359</v>
      </c>
      <c r="L270" s="123">
        <f t="shared" si="125"/>
        <v>54.303283179011785</v>
      </c>
      <c r="M270" s="123">
        <f t="shared" si="125"/>
        <v>48.151477043238032</v>
      </c>
      <c r="N270" s="123">
        <f t="shared" si="125"/>
        <v>45.957057068181513</v>
      </c>
      <c r="O270" s="123">
        <f t="shared" si="125"/>
        <v>49.390957764729897</v>
      </c>
      <c r="P270" s="123">
        <f t="shared" si="125"/>
        <v>42.580657248089956</v>
      </c>
      <c r="Q270" s="123">
        <f t="shared" si="125"/>
        <v>45.672601508777603</v>
      </c>
      <c r="R270" s="123">
        <f t="shared" ref="R270:V270" si="126">SUM(R271:R272)</f>
        <v>46.490545714338495</v>
      </c>
      <c r="S270" s="123">
        <f t="shared" si="126"/>
        <v>47.320741910253858</v>
      </c>
      <c r="T270" s="123">
        <f t="shared" si="126"/>
        <v>42.636100726057279</v>
      </c>
      <c r="U270" s="123">
        <f t="shared" si="126"/>
        <v>43.763150818296452</v>
      </c>
      <c r="V270" s="123">
        <f t="shared" si="126"/>
        <v>46.178993794829829</v>
      </c>
      <c r="W270" s="123">
        <f t="shared" ref="W270" si="127">SUM(W271:W272)</f>
        <v>49.093748284090523</v>
      </c>
      <c r="DA270" s="130" t="s">
        <v>3122</v>
      </c>
    </row>
    <row r="271" spans="1:105" ht="12" customHeight="1" x14ac:dyDescent="0.25">
      <c r="A271" s="97" t="s">
        <v>216</v>
      </c>
      <c r="B271" s="99">
        <v>56.976339170696313</v>
      </c>
      <c r="C271" s="99">
        <v>55.940982122694159</v>
      </c>
      <c r="D271" s="99">
        <v>52.645656090358386</v>
      </c>
      <c r="E271" s="99">
        <v>52.383069640720102</v>
      </c>
      <c r="F271" s="99">
        <v>51.739624642402696</v>
      </c>
      <c r="G271" s="99">
        <v>51.410750664725072</v>
      </c>
      <c r="H271" s="99">
        <v>50.905674863041817</v>
      </c>
      <c r="I271" s="99">
        <v>46.397255904281074</v>
      </c>
      <c r="J271" s="99">
        <v>48.782914427053321</v>
      </c>
      <c r="K271" s="99">
        <v>47.469479077595359</v>
      </c>
      <c r="L271" s="99">
        <v>54.303283179011785</v>
      </c>
      <c r="M271" s="99">
        <v>48.151477043238032</v>
      </c>
      <c r="N271" s="99">
        <v>45.957057068181513</v>
      </c>
      <c r="O271" s="99">
        <v>49.390957764729897</v>
      </c>
      <c r="P271" s="99">
        <v>42.580657248089956</v>
      </c>
      <c r="Q271" s="99">
        <v>45.672601508777603</v>
      </c>
      <c r="R271" s="99">
        <v>46.490545714338495</v>
      </c>
      <c r="S271" s="99">
        <v>47.320741910253858</v>
      </c>
      <c r="T271" s="99">
        <v>42.636100726057279</v>
      </c>
      <c r="U271" s="99">
        <v>43.763150818296452</v>
      </c>
      <c r="V271" s="99">
        <v>46.178993794829829</v>
      </c>
      <c r="W271" s="99">
        <v>49.093748284090523</v>
      </c>
      <c r="DA271" s="63" t="s">
        <v>3123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3124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3125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3126</v>
      </c>
    </row>
    <row r="275" spans="1:105" ht="12" customHeight="1" x14ac:dyDescent="0.25">
      <c r="A275" s="121" t="s">
        <v>55</v>
      </c>
      <c r="B275" s="123">
        <v>5.6607907916012978</v>
      </c>
      <c r="C275" s="123">
        <v>5.5214291829923825</v>
      </c>
      <c r="D275" s="123">
        <v>5.8429979842305562</v>
      </c>
      <c r="E275" s="123">
        <v>5.8521483239201411</v>
      </c>
      <c r="F275" s="123">
        <v>5.9546429996405532</v>
      </c>
      <c r="G275" s="123">
        <v>5.350999618557057</v>
      </c>
      <c r="H275" s="123">
        <v>5.7080023135999447</v>
      </c>
      <c r="I275" s="123">
        <v>5.4107813881334188</v>
      </c>
      <c r="J275" s="123">
        <v>5.6029456069274302</v>
      </c>
      <c r="K275" s="123">
        <v>5.8398891894104397</v>
      </c>
      <c r="L275" s="123">
        <v>6.1102680229222104</v>
      </c>
      <c r="M275" s="123">
        <v>6.275140446049229</v>
      </c>
      <c r="N275" s="123">
        <v>5.4725226118169328</v>
      </c>
      <c r="O275" s="123">
        <v>5.9610106029283703</v>
      </c>
      <c r="P275" s="123">
        <v>5.8339979579432546</v>
      </c>
      <c r="Q275" s="123">
        <v>5.5260664393495178</v>
      </c>
      <c r="R275" s="123">
        <v>5.377893366270234</v>
      </c>
      <c r="S275" s="123">
        <v>5.3710621883470173</v>
      </c>
      <c r="T275" s="123">
        <v>4.8414863584596608</v>
      </c>
      <c r="U275" s="123">
        <v>4.9603593725010038</v>
      </c>
      <c r="V275" s="123">
        <v>5.1692018250716689</v>
      </c>
      <c r="W275" s="123">
        <v>5.8365459530268673</v>
      </c>
      <c r="DA275" s="130" t="s">
        <v>3127</v>
      </c>
    </row>
    <row r="276" spans="1:105" ht="12" customHeight="1" x14ac:dyDescent="0.25">
      <c r="A276" s="97" t="s">
        <v>138</v>
      </c>
      <c r="B276" s="99">
        <v>9.7778054880683047</v>
      </c>
      <c r="C276" s="99">
        <v>9.6895588506495933</v>
      </c>
      <c r="D276" s="99">
        <v>10.31939495175383</v>
      </c>
      <c r="E276" s="99">
        <v>10.465322954996028</v>
      </c>
      <c r="F276" s="99">
        <v>10.403607787324512</v>
      </c>
      <c r="G276" s="99">
        <v>9.385062807852341</v>
      </c>
      <c r="H276" s="99">
        <v>10.016682470832031</v>
      </c>
      <c r="I276" s="99">
        <v>9.4948489666027207</v>
      </c>
      <c r="J276" s="99">
        <v>9.8349941228212252</v>
      </c>
      <c r="K276" s="99">
        <v>10.216921501989562</v>
      </c>
      <c r="L276" s="99">
        <v>10.671118717491266</v>
      </c>
      <c r="M276" s="99">
        <v>10.833865665748961</v>
      </c>
      <c r="N276" s="99">
        <v>9.5556953775127251</v>
      </c>
      <c r="O276" s="99">
        <v>10.390296150879504</v>
      </c>
      <c r="P276" s="99">
        <v>10.357296308936291</v>
      </c>
      <c r="Q276" s="99">
        <v>9.864487428954785</v>
      </c>
      <c r="R276" s="99">
        <v>9.5889969820876662</v>
      </c>
      <c r="S276" s="99">
        <v>9.5006749911146464</v>
      </c>
      <c r="T276" s="99">
        <v>8.4781461295695681</v>
      </c>
      <c r="U276" s="99">
        <v>8.4832273445558641</v>
      </c>
      <c r="V276" s="99">
        <v>8.497530694807276</v>
      </c>
      <c r="W276" s="99">
        <v>9.2906835445201015</v>
      </c>
      <c r="DA276" s="63" t="s">
        <v>3128</v>
      </c>
    </row>
    <row r="277" spans="1:105" ht="12" customHeight="1" x14ac:dyDescent="0.25">
      <c r="A277" s="97" t="s">
        <v>137</v>
      </c>
      <c r="B277" s="99">
        <v>3.661052037382114</v>
      </c>
      <c r="C277" s="99">
        <v>3.6139312015411491</v>
      </c>
      <c r="D277" s="99">
        <v>3.8583917772204792</v>
      </c>
      <c r="E277" s="99">
        <v>3.8708614561763239</v>
      </c>
      <c r="F277" s="99">
        <v>3.8295324728604299</v>
      </c>
      <c r="G277" s="99">
        <v>3.4399808744770786</v>
      </c>
      <c r="H277" s="99">
        <v>3.043983695493834</v>
      </c>
      <c r="I277" s="99">
        <v>3.0460236534776892</v>
      </c>
      <c r="J277" s="99">
        <v>3.4374666033895562</v>
      </c>
      <c r="K277" s="99">
        <v>3.6351020570122956</v>
      </c>
      <c r="L277" s="99">
        <v>3.3584418467640713</v>
      </c>
      <c r="M277" s="99">
        <v>3.7550973512283439</v>
      </c>
      <c r="N277" s="99">
        <v>3.2841920490576464</v>
      </c>
      <c r="O277" s="99">
        <v>3.0549279953189261</v>
      </c>
      <c r="P277" s="99">
        <v>3.1118065660334784</v>
      </c>
      <c r="Q277" s="99">
        <v>2.3356658840584283</v>
      </c>
      <c r="R277" s="99">
        <v>2.055127605072133</v>
      </c>
      <c r="S277" s="99">
        <v>2.4031474695221071</v>
      </c>
      <c r="T277" s="99">
        <v>2.4797924512001139</v>
      </c>
      <c r="U277" s="99">
        <v>2.5414830080483113</v>
      </c>
      <c r="V277" s="99">
        <v>2.6121710341986653</v>
      </c>
      <c r="W277" s="99">
        <v>3.0054291545879024</v>
      </c>
      <c r="DA277" s="63" t="s">
        <v>3129</v>
      </c>
    </row>
    <row r="278" spans="1:105" ht="12" customHeight="1" x14ac:dyDescent="0.25">
      <c r="A278" s="100" t="s">
        <v>216</v>
      </c>
      <c r="B278" s="102">
        <v>3.661052037382114</v>
      </c>
      <c r="C278" s="102">
        <v>3.6139312015411491</v>
      </c>
      <c r="D278" s="102">
        <v>3.8583917772204792</v>
      </c>
      <c r="E278" s="102">
        <v>3.8708614561763239</v>
      </c>
      <c r="F278" s="102">
        <v>3.8295324728604299</v>
      </c>
      <c r="G278" s="102">
        <v>3.4399808744770786</v>
      </c>
      <c r="H278" s="102">
        <v>3.043983695493834</v>
      </c>
      <c r="I278" s="102">
        <v>3.0460236534776892</v>
      </c>
      <c r="J278" s="102">
        <v>3.4374666033895562</v>
      </c>
      <c r="K278" s="102">
        <v>3.6351020570122956</v>
      </c>
      <c r="L278" s="102">
        <v>3.3584418467640713</v>
      </c>
      <c r="M278" s="102">
        <v>3.7550973512283439</v>
      </c>
      <c r="N278" s="102">
        <v>3.2841920490576464</v>
      </c>
      <c r="O278" s="102">
        <v>3.0549279953189261</v>
      </c>
      <c r="P278" s="102">
        <v>3.1118065660334784</v>
      </c>
      <c r="Q278" s="102">
        <v>2.3356658840584283</v>
      </c>
      <c r="R278" s="102">
        <v>2.055127605072133</v>
      </c>
      <c r="S278" s="102">
        <v>2.4031474695221071</v>
      </c>
      <c r="T278" s="102">
        <v>2.4797924512001139</v>
      </c>
      <c r="U278" s="102">
        <v>2.5414830080483113</v>
      </c>
      <c r="V278" s="102">
        <v>2.6121710341986653</v>
      </c>
      <c r="W278" s="102">
        <v>3.0054291545879024</v>
      </c>
      <c r="DA278" s="131" t="s">
        <v>3130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3131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3132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3133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3134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3135</v>
      </c>
    </row>
    <row r="284" spans="1:105" ht="12" customHeight="1" x14ac:dyDescent="0.25">
      <c r="A284" s="121" t="s">
        <v>54</v>
      </c>
      <c r="B284" s="123">
        <v>7.219695355414342E-3</v>
      </c>
      <c r="C284" s="123">
        <v>8.0320255232034961E-3</v>
      </c>
      <c r="D284" s="123">
        <v>7.9191891282967934E-3</v>
      </c>
      <c r="E284" s="123">
        <v>7.0972071042959091E-3</v>
      </c>
      <c r="F284" s="123">
        <v>7.5127215306113517E-3</v>
      </c>
      <c r="G284" s="123">
        <v>6.1717797938570214E-3</v>
      </c>
      <c r="H284" s="123">
        <v>6.7265962909940124E-3</v>
      </c>
      <c r="I284" s="123">
        <v>5.5886600053835179E-3</v>
      </c>
      <c r="J284" s="123">
        <v>5.6068170924625932E-3</v>
      </c>
      <c r="K284" s="123">
        <v>6.7183448865679417E-3</v>
      </c>
      <c r="L284" s="123">
        <v>6.319212786295051E-3</v>
      </c>
      <c r="M284" s="123">
        <v>4.7375586881207507E-3</v>
      </c>
      <c r="N284" s="123">
        <v>3.0931147320162038E-3</v>
      </c>
      <c r="O284" s="123">
        <v>2.5499279704039616E-3</v>
      </c>
      <c r="P284" s="123">
        <v>2.8955976369268209E-3</v>
      </c>
      <c r="Q284" s="123">
        <v>3.6189738740212475E-3</v>
      </c>
      <c r="R284" s="123">
        <v>4.1083039219844018E-3</v>
      </c>
      <c r="S284" s="123">
        <v>3.9682762719188353E-3</v>
      </c>
      <c r="T284" s="123">
        <v>3.509077881708469E-3</v>
      </c>
      <c r="U284" s="123">
        <v>3.5449385136120063E-3</v>
      </c>
      <c r="V284" s="123">
        <v>3.4266097937984954E-3</v>
      </c>
      <c r="W284" s="123">
        <v>4.483951450075083E-3</v>
      </c>
      <c r="DA284" s="130" t="s">
        <v>3136</v>
      </c>
    </row>
    <row r="285" spans="1:105" ht="12" customHeight="1" x14ac:dyDescent="0.25">
      <c r="A285" s="97" t="s">
        <v>50</v>
      </c>
      <c r="B285" s="99">
        <v>1.1066756286590196</v>
      </c>
      <c r="C285" s="99">
        <v>1.265521931776515</v>
      </c>
      <c r="D285" s="99">
        <v>1.3280067832235301</v>
      </c>
      <c r="E285" s="99">
        <v>1.2566843223515693</v>
      </c>
      <c r="F285" s="99">
        <v>1.3571545301524026</v>
      </c>
      <c r="G285" s="99">
        <v>1.1282197010525099</v>
      </c>
      <c r="H285" s="99">
        <v>1.2813877788857544</v>
      </c>
      <c r="I285" s="99">
        <v>1.1130688798519264</v>
      </c>
      <c r="J285" s="99">
        <v>1.1873802212012958</v>
      </c>
      <c r="K285" s="99">
        <v>1.5379958900618051</v>
      </c>
      <c r="L285" s="99">
        <v>1.6440026999059185</v>
      </c>
      <c r="M285" s="99">
        <v>1.5170094887052739</v>
      </c>
      <c r="N285" s="99">
        <v>1.2893257963655769</v>
      </c>
      <c r="O285" s="99">
        <v>1.2830787191846564</v>
      </c>
      <c r="P285" s="99">
        <v>1.4333793035751599</v>
      </c>
      <c r="Q285" s="99">
        <v>1.5931588400237493</v>
      </c>
      <c r="R285" s="99">
        <v>1.6787144519981179</v>
      </c>
      <c r="S285" s="99">
        <v>1.6090444105821027</v>
      </c>
      <c r="T285" s="99">
        <v>1.4894037418757429</v>
      </c>
      <c r="U285" s="99">
        <v>1.5260017498303513</v>
      </c>
      <c r="V285" s="99">
        <v>1.4779895745651856</v>
      </c>
      <c r="W285" s="99">
        <v>1.8311246952607536</v>
      </c>
      <c r="DA285" s="63" t="s">
        <v>3137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3138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58.501571214906328</v>
      </c>
      <c r="D290" s="117">
        <f t="shared" si="129"/>
        <v>61.267748668932619</v>
      </c>
      <c r="E290" s="117">
        <f t="shared" si="129"/>
        <v>60.433010945349984</v>
      </c>
      <c r="F290" s="117">
        <f t="shared" si="129"/>
        <v>18.884823712686348</v>
      </c>
      <c r="G290" s="117">
        <f t="shared" si="129"/>
        <v>23.214382677816712</v>
      </c>
      <c r="H290" s="117">
        <f t="shared" si="129"/>
        <v>23.747141467502399</v>
      </c>
      <c r="I290" s="117">
        <f t="shared" si="129"/>
        <v>14.525942618398643</v>
      </c>
      <c r="J290" s="117">
        <f t="shared" si="129"/>
        <v>27.132668184043361</v>
      </c>
      <c r="K290" s="117">
        <f t="shared" si="129"/>
        <v>23.859721056976362</v>
      </c>
      <c r="L290" s="117">
        <f t="shared" si="129"/>
        <v>34.80047501773619</v>
      </c>
      <c r="M290" s="117">
        <f t="shared" si="129"/>
        <v>23.681368393223668</v>
      </c>
      <c r="N290" s="117">
        <f t="shared" si="129"/>
        <v>23.893649518402462</v>
      </c>
      <c r="O290" s="117">
        <f t="shared" si="129"/>
        <v>40.063774965001805</v>
      </c>
      <c r="P290" s="117">
        <f t="shared" si="129"/>
        <v>21.72816697514385</v>
      </c>
      <c r="Q290" s="117">
        <f t="shared" si="129"/>
        <v>17.929706107413782</v>
      </c>
      <c r="R290" s="117">
        <f t="shared" ref="R290:V290" si="130">R291+R294+R296+R305</f>
        <v>18.384002463302984</v>
      </c>
      <c r="S290" s="117">
        <f t="shared" si="130"/>
        <v>20.40234887592802</v>
      </c>
      <c r="T290" s="117">
        <f t="shared" si="130"/>
        <v>16.780879288794971</v>
      </c>
      <c r="U290" s="117">
        <f t="shared" si="130"/>
        <v>11.470004932838886</v>
      </c>
      <c r="V290" s="117">
        <f t="shared" si="130"/>
        <v>9.6765090266771079</v>
      </c>
      <c r="W290" s="117">
        <f t="shared" ref="W290" si="131">W291+W294+W296+W305</f>
        <v>18.474592009705635</v>
      </c>
      <c r="DA290" s="129" t="s">
        <v>3289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50.9989752347578</v>
      </c>
      <c r="D291" s="122">
        <f t="shared" si="132"/>
        <v>51.797682429051029</v>
      </c>
      <c r="E291" s="122">
        <f t="shared" si="132"/>
        <v>52.116483542726883</v>
      </c>
      <c r="F291" s="122">
        <f t="shared" si="132"/>
        <v>16.082060358508162</v>
      </c>
      <c r="G291" s="122">
        <f t="shared" si="132"/>
        <v>19.995243870196706</v>
      </c>
      <c r="H291" s="122">
        <f t="shared" si="132"/>
        <v>20.300529554891927</v>
      </c>
      <c r="I291" s="122">
        <f t="shared" si="132"/>
        <v>12.005741542159685</v>
      </c>
      <c r="J291" s="122">
        <f t="shared" si="132"/>
        <v>22.149938091746858</v>
      </c>
      <c r="K291" s="122">
        <f t="shared" si="132"/>
        <v>19.257591679100681</v>
      </c>
      <c r="L291" s="122">
        <f t="shared" si="132"/>
        <v>28.836548607085398</v>
      </c>
      <c r="M291" s="122">
        <f t="shared" si="132"/>
        <v>18.764393981476882</v>
      </c>
      <c r="N291" s="122">
        <f t="shared" si="132"/>
        <v>18.700912686370874</v>
      </c>
      <c r="O291" s="122">
        <f t="shared" si="132"/>
        <v>32.272365405589476</v>
      </c>
      <c r="P291" s="122">
        <f t="shared" si="132"/>
        <v>16.66158906204824</v>
      </c>
      <c r="Q291" s="122">
        <f t="shared" si="132"/>
        <v>13.334637574586191</v>
      </c>
      <c r="R291" s="122">
        <f t="shared" ref="R291:V291" si="133">SUM(R292:R293)</f>
        <v>14.284205032421527</v>
      </c>
      <c r="S291" s="122">
        <f t="shared" si="133"/>
        <v>16.095201896364202</v>
      </c>
      <c r="T291" s="122">
        <f t="shared" si="133"/>
        <v>13.07796783589594</v>
      </c>
      <c r="U291" s="122">
        <f t="shared" si="133"/>
        <v>8.6067603347243296</v>
      </c>
      <c r="V291" s="122">
        <f t="shared" si="133"/>
        <v>7.3189653024986443</v>
      </c>
      <c r="W291" s="122">
        <f t="shared" ref="W291" si="134">SUM(W292:W293)</f>
        <v>14.594057408798475</v>
      </c>
      <c r="DA291" s="130" t="s">
        <v>3290</v>
      </c>
    </row>
    <row r="292" spans="1:105" ht="12" customHeight="1" x14ac:dyDescent="0.25">
      <c r="A292" s="97" t="s">
        <v>216</v>
      </c>
      <c r="B292" s="98"/>
      <c r="C292" s="98">
        <v>50.247090477638615</v>
      </c>
      <c r="D292" s="98">
        <v>51.049864880343023</v>
      </c>
      <c r="E292" s="98">
        <v>51.373922135382863</v>
      </c>
      <c r="F292" s="98">
        <v>15.857664648900192</v>
      </c>
      <c r="G292" s="98">
        <v>19.746120173243405</v>
      </c>
      <c r="H292" s="98">
        <v>20.043283521832596</v>
      </c>
      <c r="I292" s="98">
        <v>11.857190632192509</v>
      </c>
      <c r="J292" s="98">
        <v>21.876049031252265</v>
      </c>
      <c r="K292" s="98">
        <v>19.018621090700432</v>
      </c>
      <c r="L292" s="98">
        <v>28.476677881432639</v>
      </c>
      <c r="M292" s="98">
        <v>18.52759825734508</v>
      </c>
      <c r="N292" s="98">
        <v>18.459911208995571</v>
      </c>
      <c r="O292" s="98">
        <v>31.843698996611359</v>
      </c>
      <c r="P292" s="98">
        <v>16.432310637046733</v>
      </c>
      <c r="Q292" s="98">
        <v>13.14614533895403</v>
      </c>
      <c r="R292" s="98">
        <v>14.080098678370206</v>
      </c>
      <c r="S292" s="98">
        <v>15.863646447311652</v>
      </c>
      <c r="T292" s="98">
        <v>12.888966618642725</v>
      </c>
      <c r="U292" s="98">
        <v>8.4819292933037644</v>
      </c>
      <c r="V292" s="98">
        <v>7.2124315362012732</v>
      </c>
      <c r="W292" s="98">
        <v>14.381065964062913</v>
      </c>
      <c r="DA292" s="63" t="s">
        <v>3291</v>
      </c>
    </row>
    <row r="293" spans="1:105" ht="12" customHeight="1" x14ac:dyDescent="0.25">
      <c r="A293" s="97" t="s">
        <v>53</v>
      </c>
      <c r="B293" s="98"/>
      <c r="C293" s="98">
        <v>0.75188475711918745</v>
      </c>
      <c r="D293" s="98">
        <v>0.74781754870800698</v>
      </c>
      <c r="E293" s="98">
        <v>0.74256140734402187</v>
      </c>
      <c r="F293" s="98">
        <v>0.22439570960796962</v>
      </c>
      <c r="G293" s="98">
        <v>0.24912369695330303</v>
      </c>
      <c r="H293" s="98">
        <v>0.25724603305933258</v>
      </c>
      <c r="I293" s="98">
        <v>0.14855090996717585</v>
      </c>
      <c r="J293" s="98">
        <v>0.27388906049459133</v>
      </c>
      <c r="K293" s="98">
        <v>0.23897058840025087</v>
      </c>
      <c r="L293" s="98">
        <v>0.35987072565275896</v>
      </c>
      <c r="M293" s="98">
        <v>0.23679572413180128</v>
      </c>
      <c r="N293" s="98">
        <v>0.24100147737530433</v>
      </c>
      <c r="O293" s="98">
        <v>0.42866640897811775</v>
      </c>
      <c r="P293" s="98">
        <v>0.22927842500150528</v>
      </c>
      <c r="Q293" s="98">
        <v>0.18849223563216116</v>
      </c>
      <c r="R293" s="98">
        <v>0.20410635405132027</v>
      </c>
      <c r="S293" s="98">
        <v>0.23155544905255046</v>
      </c>
      <c r="T293" s="98">
        <v>0.18900121725321631</v>
      </c>
      <c r="U293" s="98">
        <v>0.12483104142056445</v>
      </c>
      <c r="V293" s="98">
        <v>0.10653376629737069</v>
      </c>
      <c r="W293" s="98">
        <v>0.21299144473556211</v>
      </c>
      <c r="DA293" s="63" t="s">
        <v>3292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4.324968714118335E-3</v>
      </c>
      <c r="D294" s="122">
        <f t="shared" si="135"/>
        <v>2.9546840160045496E-3</v>
      </c>
      <c r="E294" s="122">
        <f t="shared" si="135"/>
        <v>7.0885971520734982E-3</v>
      </c>
      <c r="F294" s="122">
        <f t="shared" si="135"/>
        <v>1.7354612840526594E-3</v>
      </c>
      <c r="G294" s="122">
        <f t="shared" si="135"/>
        <v>1.9890819185056385E-3</v>
      </c>
      <c r="H294" s="122">
        <f t="shared" si="135"/>
        <v>2.5718401187526442E-3</v>
      </c>
      <c r="I294" s="122">
        <f t="shared" si="135"/>
        <v>1.8108693687668169E-3</v>
      </c>
      <c r="J294" s="122">
        <f t="shared" si="135"/>
        <v>2.277483121446734E-3</v>
      </c>
      <c r="K294" s="122">
        <f t="shared" si="135"/>
        <v>1.3593508560211533E-3</v>
      </c>
      <c r="L294" s="122">
        <f t="shared" si="135"/>
        <v>2.6694611418701521E-3</v>
      </c>
      <c r="M294" s="122">
        <f t="shared" si="135"/>
        <v>1.8226493660349384E-3</v>
      </c>
      <c r="N294" s="122">
        <f t="shared" si="135"/>
        <v>1.3388911530489206E-3</v>
      </c>
      <c r="O294" s="122">
        <f t="shared" si="135"/>
        <v>4.0036866223399342E-3</v>
      </c>
      <c r="P294" s="122">
        <f t="shared" si="135"/>
        <v>7.3461154252101762E-4</v>
      </c>
      <c r="Q294" s="122">
        <f t="shared" si="135"/>
        <v>1.03263205627518E-3</v>
      </c>
      <c r="R294" s="122">
        <f t="shared" si="135"/>
        <v>1.1865806064613146E-3</v>
      </c>
      <c r="S294" s="122">
        <f t="shared" si="135"/>
        <v>3.0634018270556673E-3</v>
      </c>
      <c r="T294" s="122">
        <f t="shared" si="135"/>
        <v>1.7360182030505785E-3</v>
      </c>
      <c r="U294" s="122">
        <f t="shared" si="135"/>
        <v>2.0766868091726862E-3</v>
      </c>
      <c r="V294" s="122">
        <f t="shared" si="135"/>
        <v>2.1672170815983521E-3</v>
      </c>
      <c r="W294" s="122">
        <f t="shared" si="135"/>
        <v>2.6595746889159825E-3</v>
      </c>
      <c r="DA294" s="130" t="s">
        <v>3293</v>
      </c>
    </row>
    <row r="295" spans="1:105" ht="12" customHeight="1" x14ac:dyDescent="0.25">
      <c r="A295" s="97" t="s">
        <v>53</v>
      </c>
      <c r="B295" s="98"/>
      <c r="C295" s="98">
        <v>4.324968714118335E-3</v>
      </c>
      <c r="D295" s="98">
        <v>2.9546840160045496E-3</v>
      </c>
      <c r="E295" s="98">
        <v>7.0885971520734982E-3</v>
      </c>
      <c r="F295" s="98">
        <v>1.7354612840526594E-3</v>
      </c>
      <c r="G295" s="98">
        <v>1.9890819185056385E-3</v>
      </c>
      <c r="H295" s="98">
        <v>2.5718401187526442E-3</v>
      </c>
      <c r="I295" s="98">
        <v>1.8108693687668169E-3</v>
      </c>
      <c r="J295" s="98">
        <v>2.277483121446734E-3</v>
      </c>
      <c r="K295" s="98">
        <v>1.3593508560211533E-3</v>
      </c>
      <c r="L295" s="98">
        <v>2.6694611418701521E-3</v>
      </c>
      <c r="M295" s="98">
        <v>1.8226493660349384E-3</v>
      </c>
      <c r="N295" s="98">
        <v>1.3388911530489206E-3</v>
      </c>
      <c r="O295" s="98">
        <v>4.0036866223399342E-3</v>
      </c>
      <c r="P295" s="98">
        <v>7.3461154252101762E-4</v>
      </c>
      <c r="Q295" s="98">
        <v>1.03263205627518E-3</v>
      </c>
      <c r="R295" s="98">
        <v>1.1865806064613146E-3</v>
      </c>
      <c r="S295" s="98">
        <v>3.0634018270556673E-3</v>
      </c>
      <c r="T295" s="98">
        <v>1.7360182030505785E-3</v>
      </c>
      <c r="U295" s="98">
        <v>2.0766868091726862E-3</v>
      </c>
      <c r="V295" s="98">
        <v>2.1672170815983521E-3</v>
      </c>
      <c r="W295" s="98">
        <v>2.6595746889159825E-3</v>
      </c>
      <c r="DA295" s="63" t="s">
        <v>3294</v>
      </c>
    </row>
    <row r="296" spans="1:105" ht="12" customHeight="1" x14ac:dyDescent="0.25">
      <c r="A296" s="121" t="s">
        <v>55</v>
      </c>
      <c r="B296" s="122"/>
      <c r="C296" s="122">
        <v>6.4746366232908805</v>
      </c>
      <c r="D296" s="122">
        <v>8.2106305961374151</v>
      </c>
      <c r="E296" s="122">
        <v>7.1837341730103894</v>
      </c>
      <c r="F296" s="122">
        <v>2.4020522324113309</v>
      </c>
      <c r="G296" s="122">
        <v>2.7875445428903909</v>
      </c>
      <c r="H296" s="122">
        <v>2.9420654072234287</v>
      </c>
      <c r="I296" s="122">
        <v>2.2174458865425875</v>
      </c>
      <c r="J296" s="122">
        <v>4.3749019054929636</v>
      </c>
      <c r="K296" s="122">
        <v>3.9055479343923079</v>
      </c>
      <c r="L296" s="122">
        <v>5.1233509912218489</v>
      </c>
      <c r="M296" s="122">
        <v>4.2452135275991001</v>
      </c>
      <c r="N296" s="122">
        <v>4.4198751507743363</v>
      </c>
      <c r="O296" s="122">
        <v>6.6889647876072287</v>
      </c>
      <c r="P296" s="122">
        <v>4.2582771411406943</v>
      </c>
      <c r="Q296" s="122">
        <v>3.8727619758510858</v>
      </c>
      <c r="R296" s="122">
        <v>3.4365195187095261</v>
      </c>
      <c r="S296" s="122">
        <v>3.6017271605492032</v>
      </c>
      <c r="T296" s="122">
        <v>3.0827902962871834</v>
      </c>
      <c r="U296" s="122">
        <v>2.3827176833702008</v>
      </c>
      <c r="V296" s="122">
        <v>1.968486360620183</v>
      </c>
      <c r="W296" s="122">
        <v>3.2401185120527272</v>
      </c>
      <c r="DA296" s="130" t="s">
        <v>3295</v>
      </c>
    </row>
    <row r="297" spans="1:105" ht="12" customHeight="1" x14ac:dyDescent="0.25">
      <c r="A297" s="97" t="s">
        <v>138</v>
      </c>
      <c r="B297" s="98"/>
      <c r="C297" s="98">
        <v>0.5162741924514056</v>
      </c>
      <c r="D297" s="98">
        <v>1.8080471081033309</v>
      </c>
      <c r="E297" s="98">
        <v>0.9972922714539475</v>
      </c>
      <c r="F297" s="98">
        <v>0.47404761443531135</v>
      </c>
      <c r="G297" s="98">
        <v>0.18386983285326544</v>
      </c>
      <c r="H297" s="98">
        <v>0.19346215447263668</v>
      </c>
      <c r="I297" s="98">
        <v>0.75844556177158973</v>
      </c>
      <c r="J297" s="98">
        <v>2.5047158249034838</v>
      </c>
      <c r="K297" s="98">
        <v>1.8114456232182552</v>
      </c>
      <c r="L297" s="98">
        <v>2.504484380387225</v>
      </c>
      <c r="M297" s="98">
        <v>2.5338612941414222</v>
      </c>
      <c r="N297" s="98">
        <v>2.4074923126497119</v>
      </c>
      <c r="O297" s="98">
        <v>3.7735445025445697</v>
      </c>
      <c r="P297" s="98">
        <v>0.64876246429276352</v>
      </c>
      <c r="Q297" s="98">
        <v>0.81376354089353253</v>
      </c>
      <c r="R297" s="98">
        <v>0.91702463668983802</v>
      </c>
      <c r="S297" s="98">
        <v>1.3308480457809511</v>
      </c>
      <c r="T297" s="98">
        <v>1.0831933044142887</v>
      </c>
      <c r="U297" s="98">
        <v>1.000550448170392</v>
      </c>
      <c r="V297" s="98">
        <v>0.96080059748114732</v>
      </c>
      <c r="W297" s="98">
        <v>1.4955456476617008</v>
      </c>
      <c r="DA297" s="63" t="s">
        <v>3296</v>
      </c>
    </row>
    <row r="298" spans="1:105" ht="12" customHeight="1" x14ac:dyDescent="0.25">
      <c r="A298" s="97" t="s">
        <v>137</v>
      </c>
      <c r="B298" s="98"/>
      <c r="C298" s="98">
        <v>6.1579199979279139E-4</v>
      </c>
      <c r="D298" s="98">
        <v>5.0553803336997926E-3</v>
      </c>
      <c r="E298" s="98">
        <v>4.9404420884250275E-3</v>
      </c>
      <c r="F298" s="98">
        <v>3.13645999973481E-3</v>
      </c>
      <c r="G298" s="98">
        <v>2.8429966982835703E-3</v>
      </c>
      <c r="H298" s="98">
        <v>3.1447456229921657E-3</v>
      </c>
      <c r="I298" s="98">
        <v>0</v>
      </c>
      <c r="J298" s="98">
        <v>1.0629632435679992E-2</v>
      </c>
      <c r="K298" s="98">
        <v>2.2951970097927207E-2</v>
      </c>
      <c r="L298" s="98">
        <v>1.7651294030480318E-2</v>
      </c>
      <c r="M298" s="98">
        <v>1.4017256494342822E-2</v>
      </c>
      <c r="N298" s="98">
        <v>0</v>
      </c>
      <c r="O298" s="98">
        <v>3.195216927244092E-2</v>
      </c>
      <c r="P298" s="98">
        <v>8.7732639159900745E-4</v>
      </c>
      <c r="Q298" s="98">
        <v>2.0045651548325598E-3</v>
      </c>
      <c r="R298" s="98">
        <v>3.4896756923620586E-3</v>
      </c>
      <c r="S298" s="98">
        <v>1.1260880064995767E-2</v>
      </c>
      <c r="T298" s="98">
        <v>2.716873052954389E-3</v>
      </c>
      <c r="U298" s="98">
        <v>7.5408169973202582E-3</v>
      </c>
      <c r="V298" s="98">
        <v>8.2163109325374198E-3</v>
      </c>
      <c r="W298" s="98">
        <v>7.1668972384478649E-3</v>
      </c>
      <c r="DA298" s="63" t="s">
        <v>3297</v>
      </c>
    </row>
    <row r="299" spans="1:105" ht="12" customHeight="1" x14ac:dyDescent="0.25">
      <c r="A299" s="100" t="s">
        <v>216</v>
      </c>
      <c r="B299" s="101"/>
      <c r="C299" s="101">
        <v>3.1644705591247916E-4</v>
      </c>
      <c r="D299" s="101">
        <v>2.600357663675524E-3</v>
      </c>
      <c r="E299" s="101">
        <v>2.5202899175708546E-3</v>
      </c>
      <c r="F299" s="101">
        <v>1.5945834288661552E-3</v>
      </c>
      <c r="G299" s="101">
        <v>1.4427022557454746E-3</v>
      </c>
      <c r="H299" s="101">
        <v>1.3750505152112086E-3</v>
      </c>
      <c r="I299" s="101">
        <v>0</v>
      </c>
      <c r="J299" s="101">
        <v>5.154013437604724E-3</v>
      </c>
      <c r="K299" s="101">
        <v>1.1276584227604507E-2</v>
      </c>
      <c r="L299" s="101">
        <v>7.8014660340657242E-3</v>
      </c>
      <c r="M299" s="101">
        <v>6.6089103352075648E-3</v>
      </c>
      <c r="N299" s="101">
        <v>0</v>
      </c>
      <c r="O299" s="101">
        <v>1.2461223075493955E-2</v>
      </c>
      <c r="P299" s="101">
        <v>3.3669245483202044E-4</v>
      </c>
      <c r="Q299" s="101">
        <v>6.0065496878399817E-4</v>
      </c>
      <c r="R299" s="101">
        <v>9.299677666975985E-4</v>
      </c>
      <c r="S299" s="101">
        <v>3.4578729214881816E-3</v>
      </c>
      <c r="T299" s="101">
        <v>9.3168002927428877E-4</v>
      </c>
      <c r="U299" s="101">
        <v>2.6268880046915904E-3</v>
      </c>
      <c r="V299" s="101">
        <v>2.9255793608527559E-3</v>
      </c>
      <c r="W299" s="101">
        <v>2.6592556507967109E-3</v>
      </c>
      <c r="DA299" s="131" t="s">
        <v>3298</v>
      </c>
    </row>
    <row r="300" spans="1:105" ht="12" customHeight="1" x14ac:dyDescent="0.25">
      <c r="A300" s="103" t="s">
        <v>52</v>
      </c>
      <c r="B300" s="104"/>
      <c r="C300" s="104">
        <v>2.9934494388031223E-4</v>
      </c>
      <c r="D300" s="104">
        <v>2.4550226700242686E-3</v>
      </c>
      <c r="E300" s="104">
        <v>2.4201521708541725E-3</v>
      </c>
      <c r="F300" s="104">
        <v>1.5418765708686548E-3</v>
      </c>
      <c r="G300" s="104">
        <v>1.4002944425380954E-3</v>
      </c>
      <c r="H300" s="104">
        <v>1.7696951077809573E-3</v>
      </c>
      <c r="I300" s="104">
        <v>0</v>
      </c>
      <c r="J300" s="104">
        <v>5.4756189980752681E-3</v>
      </c>
      <c r="K300" s="104">
        <v>1.1675385870322699E-2</v>
      </c>
      <c r="L300" s="104">
        <v>9.8498279964145917E-3</v>
      </c>
      <c r="M300" s="104">
        <v>7.4083461591352567E-3</v>
      </c>
      <c r="N300" s="104">
        <v>0</v>
      </c>
      <c r="O300" s="104">
        <v>1.9490946196946964E-2</v>
      </c>
      <c r="P300" s="104">
        <v>5.40633936766987E-4</v>
      </c>
      <c r="Q300" s="104">
        <v>1.4039101860485615E-3</v>
      </c>
      <c r="R300" s="104">
        <v>2.5597079256644601E-3</v>
      </c>
      <c r="S300" s="104">
        <v>7.8030071435075858E-3</v>
      </c>
      <c r="T300" s="104">
        <v>1.7851930236801004E-3</v>
      </c>
      <c r="U300" s="104">
        <v>4.9139289926286682E-3</v>
      </c>
      <c r="V300" s="104">
        <v>5.2907315716846631E-3</v>
      </c>
      <c r="W300" s="104">
        <v>4.507641587651154E-3</v>
      </c>
      <c r="DA300" s="132" t="s">
        <v>3299</v>
      </c>
    </row>
    <row r="301" spans="1:105" ht="12" customHeight="1" x14ac:dyDescent="0.25">
      <c r="A301" s="106" t="s">
        <v>122</v>
      </c>
      <c r="B301" s="101"/>
      <c r="C301" s="101">
        <v>4.6106153312979563</v>
      </c>
      <c r="D301" s="101">
        <v>5.085980922704687</v>
      </c>
      <c r="E301" s="101">
        <v>4.3691289475581465</v>
      </c>
      <c r="F301" s="101">
        <v>1.2061667375416858</v>
      </c>
      <c r="G301" s="101">
        <v>1.3217032093802998</v>
      </c>
      <c r="H301" s="101">
        <v>1.6286614623558151</v>
      </c>
      <c r="I301" s="101">
        <v>1.0443823968238031</v>
      </c>
      <c r="J301" s="101">
        <v>1.1044477692714232</v>
      </c>
      <c r="K301" s="101">
        <v>0.27247614547133292</v>
      </c>
      <c r="L301" s="101">
        <v>1.6288873485167101</v>
      </c>
      <c r="M301" s="101">
        <v>0.99913037878305</v>
      </c>
      <c r="N301" s="101">
        <v>1.133459964831222</v>
      </c>
      <c r="O301" s="101">
        <v>1.5998361847544085</v>
      </c>
      <c r="P301" s="101">
        <v>2.2583838531695539</v>
      </c>
      <c r="Q301" s="101">
        <v>1.862685058920077</v>
      </c>
      <c r="R301" s="101">
        <v>1.4071430924972623</v>
      </c>
      <c r="S301" s="101">
        <v>1.0951514732992627</v>
      </c>
      <c r="T301" s="101">
        <v>1.2326798965361507</v>
      </c>
      <c r="U301" s="101">
        <v>0.760490951074135</v>
      </c>
      <c r="V301" s="101">
        <v>0.56897940344812137</v>
      </c>
      <c r="W301" s="101">
        <v>1.0189055646802607</v>
      </c>
      <c r="DA301" s="131" t="s">
        <v>3300</v>
      </c>
    </row>
    <row r="302" spans="1:105" ht="12" customHeight="1" x14ac:dyDescent="0.25">
      <c r="A302" s="107" t="s">
        <v>121</v>
      </c>
      <c r="B302" s="104"/>
      <c r="C302" s="104">
        <v>1.3471313075417251</v>
      </c>
      <c r="D302" s="104">
        <v>1.3115471849956974</v>
      </c>
      <c r="E302" s="104">
        <v>1.8123725119098704</v>
      </c>
      <c r="F302" s="104">
        <v>0.71870142043459895</v>
      </c>
      <c r="G302" s="104">
        <v>1.2791285039585421</v>
      </c>
      <c r="H302" s="104">
        <v>1.1167970447719848</v>
      </c>
      <c r="I302" s="104">
        <v>0.41461792794719443</v>
      </c>
      <c r="J302" s="104">
        <v>0.75510867888237687</v>
      </c>
      <c r="K302" s="104">
        <v>1.7986741956047925</v>
      </c>
      <c r="L302" s="104">
        <v>0.97232796828743329</v>
      </c>
      <c r="M302" s="104">
        <v>0.69820459818028513</v>
      </c>
      <c r="N302" s="104">
        <v>0.87892287329340268</v>
      </c>
      <c r="O302" s="104">
        <v>1.2836319310358091</v>
      </c>
      <c r="P302" s="104">
        <v>1.3502534972867779</v>
      </c>
      <c r="Q302" s="104">
        <v>1.1943088108826434</v>
      </c>
      <c r="R302" s="104">
        <v>1.1088621138300638</v>
      </c>
      <c r="S302" s="104">
        <v>1.1644667614039936</v>
      </c>
      <c r="T302" s="104">
        <v>0.76420022228378914</v>
      </c>
      <c r="U302" s="104">
        <v>0.61413546712835365</v>
      </c>
      <c r="V302" s="104">
        <v>0.43049004875837693</v>
      </c>
      <c r="W302" s="104">
        <v>0.71850040247231772</v>
      </c>
      <c r="DA302" s="132" t="s">
        <v>3301</v>
      </c>
    </row>
    <row r="303" spans="1:105" ht="12" customHeight="1" x14ac:dyDescent="0.25">
      <c r="A303" s="108" t="s">
        <v>53</v>
      </c>
      <c r="B303" s="98"/>
      <c r="C303" s="98">
        <v>0.61910312997072325</v>
      </c>
      <c r="D303" s="98">
        <v>0.6038014496520222</v>
      </c>
      <c r="E303" s="98">
        <v>0.827472592200031</v>
      </c>
      <c r="F303" s="98">
        <v>0.3273052599908115</v>
      </c>
      <c r="G303" s="98">
        <v>0.58241936163562291</v>
      </c>
      <c r="H303" s="98">
        <v>0.43225795890421626</v>
      </c>
      <c r="I303" s="98">
        <v>0.1679853100880368</v>
      </c>
      <c r="J303" s="98">
        <v>0.3288271092006424</v>
      </c>
      <c r="K303" s="98">
        <v>0.79894340836169908</v>
      </c>
      <c r="L303" s="98">
        <v>0.38607356685460309</v>
      </c>
      <c r="M303" s="98">
        <v>0.29818400052093025</v>
      </c>
      <c r="N303" s="98">
        <v>0.36846513917287554</v>
      </c>
      <c r="O303" s="98">
        <v>0.46591368657100862</v>
      </c>
      <c r="P303" s="98">
        <v>0.49002893161334904</v>
      </c>
      <c r="Q303" s="98">
        <v>0.34496822538363631</v>
      </c>
      <c r="R303" s="98">
        <v>0.28888121750721707</v>
      </c>
      <c r="S303" s="98">
        <v>0.35214763205661925</v>
      </c>
      <c r="T303" s="98">
        <v>0.26154692754417946</v>
      </c>
      <c r="U303" s="98">
        <v>0.21529809231493829</v>
      </c>
      <c r="V303" s="98">
        <v>0.15422094723422855</v>
      </c>
      <c r="W303" s="98">
        <v>0.26793324649035705</v>
      </c>
      <c r="DA303" s="63" t="s">
        <v>3302</v>
      </c>
    </row>
    <row r="304" spans="1:105" ht="12" customHeight="1" x14ac:dyDescent="0.25">
      <c r="A304" s="108" t="s">
        <v>52</v>
      </c>
      <c r="B304" s="98"/>
      <c r="C304" s="98">
        <v>0.72802817757100169</v>
      </c>
      <c r="D304" s="98">
        <v>0.70774573534367535</v>
      </c>
      <c r="E304" s="98">
        <v>0.98489991970983926</v>
      </c>
      <c r="F304" s="98">
        <v>0.39139616044378739</v>
      </c>
      <c r="G304" s="98">
        <v>0.69670914232291903</v>
      </c>
      <c r="H304" s="98">
        <v>0.68453908586776868</v>
      </c>
      <c r="I304" s="98">
        <v>0.24663261785915763</v>
      </c>
      <c r="J304" s="98">
        <v>0.42628156968173447</v>
      </c>
      <c r="K304" s="98">
        <v>0.9997307872430935</v>
      </c>
      <c r="L304" s="98">
        <v>0.58625440143283014</v>
      </c>
      <c r="M304" s="98">
        <v>0.40002059765935494</v>
      </c>
      <c r="N304" s="98">
        <v>0.51045773412052708</v>
      </c>
      <c r="O304" s="98">
        <v>0.81771824446480057</v>
      </c>
      <c r="P304" s="98">
        <v>0.86022456567342886</v>
      </c>
      <c r="Q304" s="98">
        <v>0.84934058549900704</v>
      </c>
      <c r="R304" s="98">
        <v>0.81998089632284676</v>
      </c>
      <c r="S304" s="98">
        <v>0.81231912934737427</v>
      </c>
      <c r="T304" s="98">
        <v>0.50265329473960974</v>
      </c>
      <c r="U304" s="98">
        <v>0.39883737481341541</v>
      </c>
      <c r="V304" s="98">
        <v>0.27626910152414835</v>
      </c>
      <c r="W304" s="98">
        <v>0.45056715598196068</v>
      </c>
      <c r="DA304" s="63" t="s">
        <v>3303</v>
      </c>
    </row>
    <row r="305" spans="1:105" ht="12" customHeight="1" x14ac:dyDescent="0.25">
      <c r="A305" s="121" t="s">
        <v>54</v>
      </c>
      <c r="B305" s="122"/>
      <c r="C305" s="122">
        <v>1.0236343881435304</v>
      </c>
      <c r="D305" s="122">
        <v>1.2564809597281752</v>
      </c>
      <c r="E305" s="122">
        <v>1.1257046324606352</v>
      </c>
      <c r="F305" s="122">
        <v>0.39897566048280048</v>
      </c>
      <c r="G305" s="122">
        <v>0.42960518281110877</v>
      </c>
      <c r="H305" s="122">
        <v>0.50197466526829193</v>
      </c>
      <c r="I305" s="122">
        <v>0.30094432032760349</v>
      </c>
      <c r="J305" s="122">
        <v>0.6055507036820903</v>
      </c>
      <c r="K305" s="122">
        <v>0.69522209262735324</v>
      </c>
      <c r="L305" s="122">
        <v>0.83790595828707681</v>
      </c>
      <c r="M305" s="122">
        <v>0.66993823478165038</v>
      </c>
      <c r="N305" s="122">
        <v>0.77152279010419988</v>
      </c>
      <c r="O305" s="122">
        <v>1.098441085182766</v>
      </c>
      <c r="P305" s="122">
        <v>0.80756616041239582</v>
      </c>
      <c r="Q305" s="122">
        <v>0.72127392492022824</v>
      </c>
      <c r="R305" s="122">
        <v>0.66209133156547095</v>
      </c>
      <c r="S305" s="122">
        <v>0.70235641718756059</v>
      </c>
      <c r="T305" s="122">
        <v>0.61838513840879694</v>
      </c>
      <c r="U305" s="122">
        <v>0.47845022793518405</v>
      </c>
      <c r="V305" s="122">
        <v>0.38689014647668241</v>
      </c>
      <c r="W305" s="122">
        <v>0.63775651416551737</v>
      </c>
      <c r="DA305" s="130" t="s">
        <v>3304</v>
      </c>
    </row>
    <row r="306" spans="1:105" ht="12" customHeight="1" x14ac:dyDescent="0.25">
      <c r="A306" s="97" t="s">
        <v>50</v>
      </c>
      <c r="B306" s="98"/>
      <c r="C306" s="98">
        <v>6.9407995498397251E-3</v>
      </c>
      <c r="D306" s="98">
        <v>6.7095037035284745E-3</v>
      </c>
      <c r="E306" s="98">
        <v>6.1572785634017883E-3</v>
      </c>
      <c r="F306" s="98">
        <v>2.9049541636359056E-3</v>
      </c>
      <c r="G306" s="98">
        <v>3.3780010678347433E-3</v>
      </c>
      <c r="H306" s="98">
        <v>3.2536411125269234E-3</v>
      </c>
      <c r="I306" s="98">
        <v>1.3166245459375972E-3</v>
      </c>
      <c r="J306" s="98">
        <v>1.9350367033157021E-3</v>
      </c>
      <c r="K306" s="98">
        <v>2.454185449859619E-3</v>
      </c>
      <c r="L306" s="98">
        <v>1.9635587910880091E-3</v>
      </c>
      <c r="M306" s="98">
        <v>6.2439385517120501E-4</v>
      </c>
      <c r="N306" s="98">
        <v>7.7279631977814219E-4</v>
      </c>
      <c r="O306" s="98">
        <v>2.8052640503036185E-3</v>
      </c>
      <c r="P306" s="98">
        <v>3.353801347424407E-3</v>
      </c>
      <c r="Q306" s="98">
        <v>4.4857502060067379E-3</v>
      </c>
      <c r="R306" s="98">
        <v>3.2152567611607626E-3</v>
      </c>
      <c r="S306" s="98">
        <v>2.1182518514683115E-3</v>
      </c>
      <c r="T306" s="98">
        <v>8.9832535013123363E-4</v>
      </c>
      <c r="U306" s="98">
        <v>9.7548547307806446E-4</v>
      </c>
      <c r="V306" s="98">
        <v>1.1653119078687435E-3</v>
      </c>
      <c r="W306" s="98">
        <v>3.7730045853080116E-3</v>
      </c>
      <c r="DA306" s="63" t="s">
        <v>3305</v>
      </c>
    </row>
    <row r="307" spans="1:105" ht="12" customHeight="1" x14ac:dyDescent="0.25">
      <c r="A307" s="109" t="s">
        <v>120</v>
      </c>
      <c r="B307" s="33"/>
      <c r="C307" s="33">
        <v>1.0166935885936907</v>
      </c>
      <c r="D307" s="33">
        <v>1.2497714560246467</v>
      </c>
      <c r="E307" s="33">
        <v>1.1195473538972334</v>
      </c>
      <c r="F307" s="33">
        <v>0.39607070631916458</v>
      </c>
      <c r="G307" s="33">
        <v>0.42622718174327401</v>
      </c>
      <c r="H307" s="33">
        <v>0.49872102415576502</v>
      </c>
      <c r="I307" s="33">
        <v>0.29962769578166587</v>
      </c>
      <c r="J307" s="33">
        <v>0.60361566697877456</v>
      </c>
      <c r="K307" s="33">
        <v>0.69276790717749359</v>
      </c>
      <c r="L307" s="33">
        <v>0.83594239949598881</v>
      </c>
      <c r="M307" s="33">
        <v>0.66931384092647916</v>
      </c>
      <c r="N307" s="33">
        <v>0.77074999378442177</v>
      </c>
      <c r="O307" s="33">
        <v>1.0956358211324624</v>
      </c>
      <c r="P307" s="33">
        <v>0.80421235906497146</v>
      </c>
      <c r="Q307" s="33">
        <v>0.71678817471422152</v>
      </c>
      <c r="R307" s="33">
        <v>0.65887607480431021</v>
      </c>
      <c r="S307" s="33">
        <v>0.70023816533609229</v>
      </c>
      <c r="T307" s="33">
        <v>0.61748681305866571</v>
      </c>
      <c r="U307" s="33">
        <v>0.47747474246210597</v>
      </c>
      <c r="V307" s="33">
        <v>0.38572483456881368</v>
      </c>
      <c r="W307" s="33">
        <v>0.63398350958020933</v>
      </c>
      <c r="DA307" s="60" t="s">
        <v>3306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33.205316290129005</v>
      </c>
      <c r="D309" s="117">
        <f t="shared" si="136"/>
        <v>35.148082505431539</v>
      </c>
      <c r="E309" s="117">
        <f t="shared" si="136"/>
        <v>35.024231600400263</v>
      </c>
      <c r="F309" s="117">
        <f t="shared" si="136"/>
        <v>11.076797406742989</v>
      </c>
      <c r="G309" s="117">
        <f t="shared" si="136"/>
        <v>13.810117673911757</v>
      </c>
      <c r="H309" s="117">
        <f t="shared" si="136"/>
        <v>14.277794023766416</v>
      </c>
      <c r="I309" s="117">
        <f t="shared" si="136"/>
        <v>8.7339175529258259</v>
      </c>
      <c r="J309" s="117">
        <f t="shared" si="136"/>
        <v>16.36384344084605</v>
      </c>
      <c r="K309" s="117">
        <f t="shared" si="136"/>
        <v>14.81372440917832</v>
      </c>
      <c r="L309" s="117">
        <f t="shared" si="136"/>
        <v>21.521320201647953</v>
      </c>
      <c r="M309" s="117">
        <f t="shared" si="136"/>
        <v>14.922227597331663</v>
      </c>
      <c r="N309" s="117">
        <f t="shared" si="136"/>
        <v>15.540310888288454</v>
      </c>
      <c r="O309" s="117">
        <f t="shared" si="136"/>
        <v>26.943142738230151</v>
      </c>
      <c r="P309" s="117">
        <f t="shared" si="136"/>
        <v>15.452572785017828</v>
      </c>
      <c r="Q309" s="117">
        <f t="shared" si="136"/>
        <v>13.176898882321471</v>
      </c>
      <c r="R309" s="117">
        <f t="shared" ref="R309:V309" si="137">R310+R313+R315+R324</f>
        <v>13.676014159767234</v>
      </c>
      <c r="S309" s="117">
        <f t="shared" si="137"/>
        <v>15.326539481490405</v>
      </c>
      <c r="T309" s="117">
        <f t="shared" si="137"/>
        <v>12.695199598580764</v>
      </c>
      <c r="U309" s="117">
        <f t="shared" si="137"/>
        <v>8.7800177533263799</v>
      </c>
      <c r="V309" s="117">
        <f t="shared" si="137"/>
        <v>7.4431972302634373</v>
      </c>
      <c r="W309" s="117">
        <f t="shared" ref="W309" si="138">W310+W313+W315+W324</f>
        <v>14.209587993630173</v>
      </c>
      <c r="DA309" s="129" t="s">
        <v>3457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27.737103605156229</v>
      </c>
      <c r="D310" s="122">
        <f t="shared" si="139"/>
        <v>28.462221928386711</v>
      </c>
      <c r="E310" s="122">
        <f t="shared" si="139"/>
        <v>28.943487608374447</v>
      </c>
      <c r="F310" s="122">
        <f t="shared" si="139"/>
        <v>9.0246321948027912</v>
      </c>
      <c r="G310" s="122">
        <f t="shared" si="139"/>
        <v>11.329564778958563</v>
      </c>
      <c r="H310" s="122">
        <f t="shared" si="139"/>
        <v>11.631492257268103</v>
      </c>
      <c r="I310" s="122">
        <f t="shared" si="139"/>
        <v>6.9547305164905042</v>
      </c>
      <c r="J310" s="122">
        <f t="shared" si="139"/>
        <v>12.982284118356702</v>
      </c>
      <c r="K310" s="122">
        <f t="shared" si="139"/>
        <v>11.429275264863747</v>
      </c>
      <c r="L310" s="122">
        <f t="shared" si="139"/>
        <v>17.343934263755227</v>
      </c>
      <c r="M310" s="122">
        <f t="shared" si="139"/>
        <v>11.525618397508403</v>
      </c>
      <c r="N310" s="122">
        <f t="shared" si="139"/>
        <v>11.838709552435827</v>
      </c>
      <c r="O310" s="122">
        <f t="shared" si="139"/>
        <v>21.255254641614059</v>
      </c>
      <c r="P310" s="122">
        <f t="shared" si="139"/>
        <v>11.461693984066878</v>
      </c>
      <c r="Q310" s="122">
        <f t="shared" si="139"/>
        <v>9.4959218016886897</v>
      </c>
      <c r="R310" s="122">
        <f t="shared" ref="R310:V310" si="140">SUM(R311:R312)</f>
        <v>10.341091010103471</v>
      </c>
      <c r="S310" s="122">
        <f t="shared" si="140"/>
        <v>11.788292848511441</v>
      </c>
      <c r="T310" s="122">
        <f t="shared" si="140"/>
        <v>9.659433367165823</v>
      </c>
      <c r="U310" s="122">
        <f t="shared" si="140"/>
        <v>6.398502091088015</v>
      </c>
      <c r="V310" s="122">
        <f t="shared" si="140"/>
        <v>5.4717616472792256</v>
      </c>
      <c r="W310" s="122">
        <f t="shared" ref="W310" si="141">SUM(W311:W312)</f>
        <v>10.950224405984448</v>
      </c>
      <c r="DA310" s="130" t="s">
        <v>3458</v>
      </c>
    </row>
    <row r="311" spans="1:105" ht="12" customHeight="1" x14ac:dyDescent="0.25">
      <c r="A311" s="97" t="s">
        <v>216</v>
      </c>
      <c r="B311" s="98"/>
      <c r="C311" s="98">
        <v>26.985218848037039</v>
      </c>
      <c r="D311" s="98">
        <v>27.714404379678705</v>
      </c>
      <c r="E311" s="98">
        <v>28.200926201030427</v>
      </c>
      <c r="F311" s="98">
        <v>8.8002364851948212</v>
      </c>
      <c r="G311" s="98">
        <v>11.08044108200526</v>
      </c>
      <c r="H311" s="98">
        <v>11.37424622420877</v>
      </c>
      <c r="I311" s="98">
        <v>6.8061796065233287</v>
      </c>
      <c r="J311" s="98">
        <v>12.708395057862111</v>
      </c>
      <c r="K311" s="98">
        <v>11.190304676463496</v>
      </c>
      <c r="L311" s="98">
        <v>16.984063538102468</v>
      </c>
      <c r="M311" s="98">
        <v>11.288822673376602</v>
      </c>
      <c r="N311" s="98">
        <v>11.597708075060522</v>
      </c>
      <c r="O311" s="98">
        <v>20.826588232635942</v>
      </c>
      <c r="P311" s="98">
        <v>11.232415559065373</v>
      </c>
      <c r="Q311" s="98">
        <v>9.3074295660565287</v>
      </c>
      <c r="R311" s="98">
        <v>10.136984656052149</v>
      </c>
      <c r="S311" s="98">
        <v>11.556737399458891</v>
      </c>
      <c r="T311" s="98">
        <v>9.4704321499126074</v>
      </c>
      <c r="U311" s="98">
        <v>6.2736710496674508</v>
      </c>
      <c r="V311" s="98">
        <v>5.3652278809818545</v>
      </c>
      <c r="W311" s="98">
        <v>10.737232961248885</v>
      </c>
      <c r="DA311" s="63" t="s">
        <v>3459</v>
      </c>
    </row>
    <row r="312" spans="1:105" ht="12" customHeight="1" x14ac:dyDescent="0.25">
      <c r="A312" s="97" t="s">
        <v>53</v>
      </c>
      <c r="B312" s="98"/>
      <c r="C312" s="98">
        <v>0.75188475711918745</v>
      </c>
      <c r="D312" s="98">
        <v>0.74781754870800698</v>
      </c>
      <c r="E312" s="98">
        <v>0.74256140734402187</v>
      </c>
      <c r="F312" s="98">
        <v>0.22439570960796962</v>
      </c>
      <c r="G312" s="98">
        <v>0.24912369695330303</v>
      </c>
      <c r="H312" s="98">
        <v>0.25724603305933258</v>
      </c>
      <c r="I312" s="98">
        <v>0.14855090996717585</v>
      </c>
      <c r="J312" s="98">
        <v>0.27388906049459133</v>
      </c>
      <c r="K312" s="98">
        <v>0.23897058840025087</v>
      </c>
      <c r="L312" s="98">
        <v>0.35987072565275896</v>
      </c>
      <c r="M312" s="98">
        <v>0.23679572413180128</v>
      </c>
      <c r="N312" s="98">
        <v>0.24100147737530433</v>
      </c>
      <c r="O312" s="98">
        <v>0.42866640897811775</v>
      </c>
      <c r="P312" s="98">
        <v>0.22927842500150528</v>
      </c>
      <c r="Q312" s="98">
        <v>0.18849223563216116</v>
      </c>
      <c r="R312" s="98">
        <v>0.20410635405132027</v>
      </c>
      <c r="S312" s="98">
        <v>0.23155544905255046</v>
      </c>
      <c r="T312" s="98">
        <v>0.18900121725321631</v>
      </c>
      <c r="U312" s="98">
        <v>0.12483104142056445</v>
      </c>
      <c r="V312" s="98">
        <v>0.10653376629737069</v>
      </c>
      <c r="W312" s="98">
        <v>0.21299144473556211</v>
      </c>
      <c r="DA312" s="63" t="s">
        <v>3460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1.0199409368994565E-2</v>
      </c>
      <c r="D313" s="122">
        <f t="shared" si="142"/>
        <v>7.2032205434898267E-3</v>
      </c>
      <c r="E313" s="122">
        <f t="shared" si="142"/>
        <v>1.7851755812963201E-2</v>
      </c>
      <c r="F313" s="122">
        <f t="shared" si="142"/>
        <v>4.5103605578134158E-3</v>
      </c>
      <c r="G313" s="122">
        <f t="shared" si="142"/>
        <v>5.3312767613880171E-3</v>
      </c>
      <c r="H313" s="122">
        <f t="shared" si="142"/>
        <v>7.1041366872117732E-3</v>
      </c>
      <c r="I313" s="122">
        <f t="shared" si="142"/>
        <v>5.1521518039970519E-3</v>
      </c>
      <c r="J313" s="122">
        <f t="shared" si="142"/>
        <v>6.6718693151577163E-3</v>
      </c>
      <c r="K313" s="122">
        <f t="shared" si="142"/>
        <v>4.0997280091251819E-3</v>
      </c>
      <c r="L313" s="122">
        <f t="shared" si="142"/>
        <v>8.2876790834341407E-3</v>
      </c>
      <c r="M313" s="122">
        <f t="shared" si="142"/>
        <v>5.85170160914825E-3</v>
      </c>
      <c r="N313" s="122">
        <f t="shared" si="142"/>
        <v>4.4700500517599242E-3</v>
      </c>
      <c r="O313" s="122">
        <f t="shared" si="142"/>
        <v>1.3979127824053144E-2</v>
      </c>
      <c r="P313" s="122">
        <f t="shared" si="142"/>
        <v>2.6867883204535013E-3</v>
      </c>
      <c r="Q313" s="122">
        <f t="shared" si="142"/>
        <v>3.9239683330301936E-3</v>
      </c>
      <c r="R313" s="122">
        <f t="shared" si="142"/>
        <v>4.6150763857696637E-3</v>
      </c>
      <c r="S313" s="122">
        <f t="shared" si="142"/>
        <v>1.21328122932199E-2</v>
      </c>
      <c r="T313" s="122">
        <f t="shared" si="142"/>
        <v>6.9788615750523844E-3</v>
      </c>
      <c r="U313" s="122">
        <f t="shared" si="142"/>
        <v>8.4607962148961734E-3</v>
      </c>
      <c r="V313" s="122">
        <f t="shared" si="142"/>
        <v>8.9492685191675386E-3</v>
      </c>
      <c r="W313" s="122">
        <f t="shared" si="142"/>
        <v>1.1126135397555543E-2</v>
      </c>
      <c r="DA313" s="130" t="s">
        <v>3461</v>
      </c>
    </row>
    <row r="314" spans="1:105" ht="12" customHeight="1" x14ac:dyDescent="0.25">
      <c r="A314" s="97" t="s">
        <v>53</v>
      </c>
      <c r="B314" s="98"/>
      <c r="C314" s="98">
        <v>1.0199409368994565E-2</v>
      </c>
      <c r="D314" s="98">
        <v>7.2032205434898267E-3</v>
      </c>
      <c r="E314" s="98">
        <v>1.7851755812963201E-2</v>
      </c>
      <c r="F314" s="98">
        <v>4.5103605578134158E-3</v>
      </c>
      <c r="G314" s="98">
        <v>5.3312767613880171E-3</v>
      </c>
      <c r="H314" s="98">
        <v>7.1041366872117732E-3</v>
      </c>
      <c r="I314" s="98">
        <v>5.1521518039970519E-3</v>
      </c>
      <c r="J314" s="98">
        <v>6.6718693151577163E-3</v>
      </c>
      <c r="K314" s="98">
        <v>4.0997280091251819E-3</v>
      </c>
      <c r="L314" s="98">
        <v>8.2876790834341407E-3</v>
      </c>
      <c r="M314" s="98">
        <v>5.85170160914825E-3</v>
      </c>
      <c r="N314" s="98">
        <v>4.4700500517599242E-3</v>
      </c>
      <c r="O314" s="98">
        <v>1.3979127824053144E-2</v>
      </c>
      <c r="P314" s="98">
        <v>2.6867883204535013E-3</v>
      </c>
      <c r="Q314" s="98">
        <v>3.9239683330301936E-3</v>
      </c>
      <c r="R314" s="98">
        <v>4.6150763857696637E-3</v>
      </c>
      <c r="S314" s="98">
        <v>1.21328122932199E-2</v>
      </c>
      <c r="T314" s="98">
        <v>6.9788615750523844E-3</v>
      </c>
      <c r="U314" s="98">
        <v>8.4607962148961734E-3</v>
      </c>
      <c r="V314" s="98">
        <v>8.9492685191675386E-3</v>
      </c>
      <c r="W314" s="98">
        <v>1.1126135397555543E-2</v>
      </c>
      <c r="DA314" s="63" t="s">
        <v>3462</v>
      </c>
    </row>
    <row r="315" spans="1:105" ht="12" customHeight="1" x14ac:dyDescent="0.25">
      <c r="A315" s="121" t="s">
        <v>55</v>
      </c>
      <c r="B315" s="122"/>
      <c r="C315" s="122">
        <v>4.6744575805496993</v>
      </c>
      <c r="D315" s="122">
        <v>5.7147951783086954</v>
      </c>
      <c r="E315" s="122">
        <v>5.1977067728010624</v>
      </c>
      <c r="F315" s="122">
        <v>1.7405331232364909</v>
      </c>
      <c r="G315" s="122">
        <v>2.1439027958600896</v>
      </c>
      <c r="H315" s="122">
        <v>2.2511646601091093</v>
      </c>
      <c r="I315" s="122">
        <v>1.5408081592110614</v>
      </c>
      <c r="J315" s="122">
        <v>2.9044326605423874</v>
      </c>
      <c r="K315" s="122">
        <v>2.8389716364584912</v>
      </c>
      <c r="L315" s="122">
        <v>3.5147680155657381</v>
      </c>
      <c r="M315" s="122">
        <v>2.865608983368042</v>
      </c>
      <c r="N315" s="122">
        <v>3.0895695484720935</v>
      </c>
      <c r="O315" s="122">
        <v>4.8038122688792582</v>
      </c>
      <c r="P315" s="122">
        <v>3.3435699052126995</v>
      </c>
      <c r="Q315" s="122">
        <v>3.0956557033515306</v>
      </c>
      <c r="R315" s="122">
        <v>2.789026693332795</v>
      </c>
      <c r="S315" s="122">
        <v>2.9418165038692043</v>
      </c>
      <c r="T315" s="122">
        <v>2.5048139437399204</v>
      </c>
      <c r="U315" s="122">
        <v>1.9608294355066505</v>
      </c>
      <c r="V315" s="122">
        <v>1.6246069005087436</v>
      </c>
      <c r="W315" s="122">
        <v>2.6860407327766165</v>
      </c>
      <c r="DA315" s="130" t="s">
        <v>3463</v>
      </c>
    </row>
    <row r="316" spans="1:105" ht="12" customHeight="1" x14ac:dyDescent="0.25">
      <c r="A316" s="97" t="s">
        <v>138</v>
      </c>
      <c r="B316" s="98"/>
      <c r="C316" s="98">
        <v>0.29012243077426886</v>
      </c>
      <c r="D316" s="98">
        <v>1.0195417050691324</v>
      </c>
      <c r="E316" s="98">
        <v>0.56461574902096745</v>
      </c>
      <c r="F316" s="98">
        <v>0.26947239460059758</v>
      </c>
      <c r="G316" s="98">
        <v>0.10499826015622224</v>
      </c>
      <c r="H316" s="98">
        <v>0.11102944714740592</v>
      </c>
      <c r="I316" s="98">
        <v>0.4376955095807048</v>
      </c>
      <c r="J316" s="98">
        <v>1.4548981881696113</v>
      </c>
      <c r="K316" s="98">
        <v>1.0604710386873553</v>
      </c>
      <c r="L316" s="98">
        <v>1.4797661093598911</v>
      </c>
      <c r="M316" s="98">
        <v>1.5260006382234188</v>
      </c>
      <c r="N316" s="98">
        <v>1.4956401118511686</v>
      </c>
      <c r="O316" s="98">
        <v>2.4498102447266938</v>
      </c>
      <c r="P316" s="98">
        <v>0.44328507470726874</v>
      </c>
      <c r="Q316" s="98">
        <v>0.5812005031956331</v>
      </c>
      <c r="R316" s="98">
        <v>0.67409600119780411</v>
      </c>
      <c r="S316" s="98">
        <v>1.0050678966847451</v>
      </c>
      <c r="T316" s="98">
        <v>0.83777297630984571</v>
      </c>
      <c r="U316" s="98">
        <v>0.78904651896549627</v>
      </c>
      <c r="V316" s="98">
        <v>0.76827586071199117</v>
      </c>
      <c r="W316" s="98">
        <v>1.2036130076446456</v>
      </c>
      <c r="DA316" s="63" t="s">
        <v>3464</v>
      </c>
    </row>
    <row r="317" spans="1:105" ht="12" customHeight="1" x14ac:dyDescent="0.25">
      <c r="A317" s="97" t="s">
        <v>137</v>
      </c>
      <c r="B317" s="98"/>
      <c r="C317" s="98">
        <v>4.7717368375351616E-4</v>
      </c>
      <c r="D317" s="98">
        <v>3.9213412600274077E-3</v>
      </c>
      <c r="E317" s="98">
        <v>3.8470110970591077E-3</v>
      </c>
      <c r="F317" s="98">
        <v>2.4483176157810978E-3</v>
      </c>
      <c r="G317" s="98">
        <v>2.2241447959433728E-3</v>
      </c>
      <c r="H317" s="98">
        <v>2.5588473785174543E-3</v>
      </c>
      <c r="I317" s="98">
        <v>0</v>
      </c>
      <c r="J317" s="98">
        <v>8.469397668540565E-3</v>
      </c>
      <c r="K317" s="98">
        <v>1.8277014335132742E-2</v>
      </c>
      <c r="L317" s="98">
        <v>1.4459297766295079E-2</v>
      </c>
      <c r="M317" s="98">
        <v>1.138851721775091E-2</v>
      </c>
      <c r="N317" s="98">
        <v>0</v>
      </c>
      <c r="O317" s="98">
        <v>2.7580855281518362E-2</v>
      </c>
      <c r="P317" s="98">
        <v>7.7068846089283763E-4</v>
      </c>
      <c r="Q317" s="98">
        <v>1.8329057757513092E-3</v>
      </c>
      <c r="R317" s="98">
        <v>3.2433182973951092E-3</v>
      </c>
      <c r="S317" s="98">
        <v>1.0414422530276159E-2</v>
      </c>
      <c r="T317" s="98">
        <v>2.5057812584048543E-3</v>
      </c>
      <c r="U317" s="98">
        <v>6.9855255219234448E-3</v>
      </c>
      <c r="V317" s="98">
        <v>7.6300848229553988E-3</v>
      </c>
      <c r="W317" s="98">
        <v>6.6478067487452299E-3</v>
      </c>
      <c r="DA317" s="63" t="s">
        <v>3465</v>
      </c>
    </row>
    <row r="318" spans="1:105" ht="12" customHeight="1" x14ac:dyDescent="0.25">
      <c r="A318" s="100" t="s">
        <v>216</v>
      </c>
      <c r="B318" s="101"/>
      <c r="C318" s="101">
        <v>1.778287398732039E-4</v>
      </c>
      <c r="D318" s="101">
        <v>1.4663185900031389E-3</v>
      </c>
      <c r="E318" s="101">
        <v>1.4268589262049353E-3</v>
      </c>
      <c r="F318" s="101">
        <v>9.0644104491244292E-4</v>
      </c>
      <c r="G318" s="101">
        <v>8.2385035340527737E-4</v>
      </c>
      <c r="H318" s="101">
        <v>7.8915227073649691E-4</v>
      </c>
      <c r="I318" s="101">
        <v>0</v>
      </c>
      <c r="J318" s="101">
        <v>2.9937786704652973E-3</v>
      </c>
      <c r="K318" s="101">
        <v>6.6016284648100412E-3</v>
      </c>
      <c r="L318" s="101">
        <v>4.6094697698804872E-3</v>
      </c>
      <c r="M318" s="101">
        <v>3.9801710586156534E-3</v>
      </c>
      <c r="N318" s="101">
        <v>0</v>
      </c>
      <c r="O318" s="101">
        <v>8.0899090845713978E-3</v>
      </c>
      <c r="P318" s="101">
        <v>2.3005452412585065E-4</v>
      </c>
      <c r="Q318" s="101">
        <v>4.2899558970274767E-4</v>
      </c>
      <c r="R318" s="101">
        <v>6.8361037173064905E-4</v>
      </c>
      <c r="S318" s="101">
        <v>2.6114153867685726E-3</v>
      </c>
      <c r="T318" s="101">
        <v>7.2058823472475372E-4</v>
      </c>
      <c r="U318" s="101">
        <v>2.071596529294777E-3</v>
      </c>
      <c r="V318" s="101">
        <v>2.3393532512707362E-3</v>
      </c>
      <c r="W318" s="101">
        <v>2.1401651610940763E-3</v>
      </c>
      <c r="DA318" s="131" t="s">
        <v>3466</v>
      </c>
    </row>
    <row r="319" spans="1:105" ht="12" customHeight="1" x14ac:dyDescent="0.25">
      <c r="A319" s="103" t="s">
        <v>52</v>
      </c>
      <c r="B319" s="104"/>
      <c r="C319" s="104">
        <v>2.9934494388031223E-4</v>
      </c>
      <c r="D319" s="104">
        <v>2.4550226700242686E-3</v>
      </c>
      <c r="E319" s="104">
        <v>2.4201521708541725E-3</v>
      </c>
      <c r="F319" s="104">
        <v>1.5418765708686548E-3</v>
      </c>
      <c r="G319" s="104">
        <v>1.4002944425380954E-3</v>
      </c>
      <c r="H319" s="104">
        <v>1.7696951077809573E-3</v>
      </c>
      <c r="I319" s="104">
        <v>0</v>
      </c>
      <c r="J319" s="104">
        <v>5.4756189980752681E-3</v>
      </c>
      <c r="K319" s="104">
        <v>1.1675385870322699E-2</v>
      </c>
      <c r="L319" s="104">
        <v>9.8498279964145917E-3</v>
      </c>
      <c r="M319" s="104">
        <v>7.4083461591352567E-3</v>
      </c>
      <c r="N319" s="104">
        <v>0</v>
      </c>
      <c r="O319" s="104">
        <v>1.9490946196946964E-2</v>
      </c>
      <c r="P319" s="104">
        <v>5.40633936766987E-4</v>
      </c>
      <c r="Q319" s="104">
        <v>1.4039101860485615E-3</v>
      </c>
      <c r="R319" s="104">
        <v>2.5597079256644601E-3</v>
      </c>
      <c r="S319" s="104">
        <v>7.8030071435075858E-3</v>
      </c>
      <c r="T319" s="104">
        <v>1.7851930236801004E-3</v>
      </c>
      <c r="U319" s="104">
        <v>4.9139289926286682E-3</v>
      </c>
      <c r="V319" s="104">
        <v>5.2907315716846631E-3</v>
      </c>
      <c r="W319" s="104">
        <v>4.507641587651154E-3</v>
      </c>
      <c r="DA319" s="132" t="s">
        <v>3467</v>
      </c>
    </row>
    <row r="320" spans="1:105" ht="12" customHeight="1" x14ac:dyDescent="0.25">
      <c r="A320" s="106" t="s">
        <v>122</v>
      </c>
      <c r="B320" s="101"/>
      <c r="C320" s="101">
        <v>3.2230463346178548</v>
      </c>
      <c r="D320" s="101">
        <v>3.5608469869901209</v>
      </c>
      <c r="E320" s="101">
        <v>3.0640427497954139</v>
      </c>
      <c r="F320" s="101">
        <v>0.84729451380607823</v>
      </c>
      <c r="G320" s="101">
        <v>0.93011044913311858</v>
      </c>
      <c r="H320" s="101">
        <v>1.1482767333969623</v>
      </c>
      <c r="I320" s="101">
        <v>0.73780641245501022</v>
      </c>
      <c r="J320" s="101">
        <v>0.78196820111040621</v>
      </c>
      <c r="K320" s="101">
        <v>0.19340336381209275</v>
      </c>
      <c r="L320" s="101">
        <v>1.1594735643244163</v>
      </c>
      <c r="M320" s="101">
        <v>0.71485529129868564</v>
      </c>
      <c r="N320" s="101">
        <v>0.81766513825337495</v>
      </c>
      <c r="O320" s="101">
        <v>1.1684268090798686</v>
      </c>
      <c r="P320" s="101">
        <v>1.6756939411403884</v>
      </c>
      <c r="Q320" s="101">
        <v>1.4033770655635827</v>
      </c>
      <c r="R320" s="101">
        <v>1.0716920958308958</v>
      </c>
      <c r="S320" s="101">
        <v>0.84295998289642904</v>
      </c>
      <c r="T320" s="101">
        <v>0.95850805690040397</v>
      </c>
      <c r="U320" s="101">
        <v>0.59695859997155121</v>
      </c>
      <c r="V320" s="101">
        <v>0.45036196979603105</v>
      </c>
      <c r="W320" s="101">
        <v>0.8117527848275099</v>
      </c>
      <c r="DA320" s="131" t="s">
        <v>3468</v>
      </c>
    </row>
    <row r="321" spans="1:105" ht="12" customHeight="1" x14ac:dyDescent="0.25">
      <c r="A321" s="107" t="s">
        <v>121</v>
      </c>
      <c r="B321" s="104"/>
      <c r="C321" s="104">
        <v>1.1608116414738223</v>
      </c>
      <c r="D321" s="104">
        <v>1.1304851449894144</v>
      </c>
      <c r="E321" s="104">
        <v>1.5652012628876215</v>
      </c>
      <c r="F321" s="104">
        <v>0.62131789721403408</v>
      </c>
      <c r="G321" s="104">
        <v>1.1065699417748052</v>
      </c>
      <c r="H321" s="104">
        <v>0.98929963218622352</v>
      </c>
      <c r="I321" s="104">
        <v>0.36530623717534649</v>
      </c>
      <c r="J321" s="104">
        <v>0.65909687359382918</v>
      </c>
      <c r="K321" s="104">
        <v>1.5668202196239105</v>
      </c>
      <c r="L321" s="104">
        <v>0.86106904411513541</v>
      </c>
      <c r="M321" s="104">
        <v>0.61336453662818691</v>
      </c>
      <c r="N321" s="104">
        <v>0.77626429836754984</v>
      </c>
      <c r="O321" s="104">
        <v>1.1579943597911773</v>
      </c>
      <c r="P321" s="104">
        <v>1.2238202009041497</v>
      </c>
      <c r="Q321" s="104">
        <v>1.1092452288165635</v>
      </c>
      <c r="R321" s="104">
        <v>1.0399952780067001</v>
      </c>
      <c r="S321" s="104">
        <v>1.0833742017577541</v>
      </c>
      <c r="T321" s="104">
        <v>0.70602712927126587</v>
      </c>
      <c r="U321" s="104">
        <v>0.56783879104767965</v>
      </c>
      <c r="V321" s="104">
        <v>0.398338985177766</v>
      </c>
      <c r="W321" s="104">
        <v>0.66402713355571596</v>
      </c>
      <c r="DA321" s="132" t="s">
        <v>3469</v>
      </c>
    </row>
    <row r="322" spans="1:105" ht="12" customHeight="1" x14ac:dyDescent="0.25">
      <c r="A322" s="108" t="s">
        <v>53</v>
      </c>
      <c r="B322" s="98"/>
      <c r="C322" s="98">
        <v>0.43278346390282074</v>
      </c>
      <c r="D322" s="98">
        <v>0.42273940964573903</v>
      </c>
      <c r="E322" s="98">
        <v>0.58030134317778215</v>
      </c>
      <c r="F322" s="98">
        <v>0.22992173677024666</v>
      </c>
      <c r="G322" s="98">
        <v>0.40986079945188619</v>
      </c>
      <c r="H322" s="98">
        <v>0.30476054631845489</v>
      </c>
      <c r="I322" s="98">
        <v>0.11867361931618883</v>
      </c>
      <c r="J322" s="98">
        <v>0.23281530391209471</v>
      </c>
      <c r="K322" s="98">
        <v>0.56708943238081688</v>
      </c>
      <c r="L322" s="98">
        <v>0.27481464268230532</v>
      </c>
      <c r="M322" s="98">
        <v>0.213343938968832</v>
      </c>
      <c r="N322" s="98">
        <v>0.2658065642470227</v>
      </c>
      <c r="O322" s="98">
        <v>0.34027611532637675</v>
      </c>
      <c r="P322" s="98">
        <v>0.36359563523072075</v>
      </c>
      <c r="Q322" s="98">
        <v>0.25990464331755642</v>
      </c>
      <c r="R322" s="98">
        <v>0.22001438168385326</v>
      </c>
      <c r="S322" s="98">
        <v>0.27105507241037979</v>
      </c>
      <c r="T322" s="98">
        <v>0.20337383453165619</v>
      </c>
      <c r="U322" s="98">
        <v>0.16900141623426421</v>
      </c>
      <c r="V322" s="98">
        <v>0.12206988365361762</v>
      </c>
      <c r="W322" s="98">
        <v>0.21345997757375534</v>
      </c>
      <c r="DA322" s="63" t="s">
        <v>3470</v>
      </c>
    </row>
    <row r="323" spans="1:105" ht="12" customHeight="1" x14ac:dyDescent="0.25">
      <c r="A323" s="108" t="s">
        <v>52</v>
      </c>
      <c r="B323" s="98"/>
      <c r="C323" s="98">
        <v>0.72802817757100169</v>
      </c>
      <c r="D323" s="98">
        <v>0.70774573534367535</v>
      </c>
      <c r="E323" s="98">
        <v>0.98489991970983926</v>
      </c>
      <c r="F323" s="98">
        <v>0.39139616044378739</v>
      </c>
      <c r="G323" s="98">
        <v>0.69670914232291903</v>
      </c>
      <c r="H323" s="98">
        <v>0.68453908586776868</v>
      </c>
      <c r="I323" s="98">
        <v>0.24663261785915763</v>
      </c>
      <c r="J323" s="98">
        <v>0.42628156968173447</v>
      </c>
      <c r="K323" s="98">
        <v>0.9997307872430935</v>
      </c>
      <c r="L323" s="98">
        <v>0.58625440143283014</v>
      </c>
      <c r="M323" s="98">
        <v>0.40002059765935494</v>
      </c>
      <c r="N323" s="98">
        <v>0.51045773412052708</v>
      </c>
      <c r="O323" s="98">
        <v>0.81771824446480057</v>
      </c>
      <c r="P323" s="98">
        <v>0.86022456567342886</v>
      </c>
      <c r="Q323" s="98">
        <v>0.84934058549900704</v>
      </c>
      <c r="R323" s="98">
        <v>0.81998089632284676</v>
      </c>
      <c r="S323" s="98">
        <v>0.81231912934737427</v>
      </c>
      <c r="T323" s="98">
        <v>0.50265329473960974</v>
      </c>
      <c r="U323" s="98">
        <v>0.39883737481341541</v>
      </c>
      <c r="V323" s="98">
        <v>0.27626910152414835</v>
      </c>
      <c r="W323" s="98">
        <v>0.45056715598196068</v>
      </c>
      <c r="DA323" s="63" t="s">
        <v>3471</v>
      </c>
    </row>
    <row r="324" spans="1:105" ht="12" customHeight="1" x14ac:dyDescent="0.25">
      <c r="A324" s="121" t="s">
        <v>54</v>
      </c>
      <c r="B324" s="122"/>
      <c r="C324" s="122">
        <v>0.78355569505408662</v>
      </c>
      <c r="D324" s="122">
        <v>0.96386217819264441</v>
      </c>
      <c r="E324" s="122">
        <v>0.86518546341178948</v>
      </c>
      <c r="F324" s="122">
        <v>0.30712172814589367</v>
      </c>
      <c r="G324" s="122">
        <v>0.33131882233171467</v>
      </c>
      <c r="H324" s="122">
        <v>0.38803296970199025</v>
      </c>
      <c r="I324" s="122">
        <v>0.23322672542026521</v>
      </c>
      <c r="J324" s="122">
        <v>0.47045479263180495</v>
      </c>
      <c r="K324" s="122">
        <v>0.54137777984695801</v>
      </c>
      <c r="L324" s="122">
        <v>0.65433024324355271</v>
      </c>
      <c r="M324" s="122">
        <v>0.52514851484606928</v>
      </c>
      <c r="N324" s="122">
        <v>0.60756173732877428</v>
      </c>
      <c r="O324" s="122">
        <v>0.87009669991277716</v>
      </c>
      <c r="P324" s="122">
        <v>0.64462210741779702</v>
      </c>
      <c r="Q324" s="122">
        <v>0.58139740894822056</v>
      </c>
      <c r="R324" s="122">
        <v>0.54128137994519909</v>
      </c>
      <c r="S324" s="122">
        <v>0.58429731681654107</v>
      </c>
      <c r="T324" s="122">
        <v>0.523973426099968</v>
      </c>
      <c r="U324" s="122">
        <v>0.41222543051681743</v>
      </c>
      <c r="V324" s="122">
        <v>0.33787941395630011</v>
      </c>
      <c r="W324" s="122">
        <v>0.56219671947155181</v>
      </c>
      <c r="DA324" s="130" t="s">
        <v>3472</v>
      </c>
    </row>
    <row r="325" spans="1:105" ht="12" customHeight="1" x14ac:dyDescent="0.25">
      <c r="A325" s="97" t="s">
        <v>50</v>
      </c>
      <c r="B325" s="98"/>
      <c r="C325" s="98">
        <v>4.2571425870435277E-3</v>
      </c>
      <c r="D325" s="98">
        <v>4.1171679245083012E-3</v>
      </c>
      <c r="E325" s="98">
        <v>3.7800154255837647E-3</v>
      </c>
      <c r="F325" s="98">
        <v>1.7841861688614284E-3</v>
      </c>
      <c r="G325" s="98">
        <v>2.0756499122928365E-3</v>
      </c>
      <c r="H325" s="98">
        <v>2.0001151825464049E-3</v>
      </c>
      <c r="I325" s="98">
        <v>8.0972099780161845E-4</v>
      </c>
      <c r="J325" s="98">
        <v>1.1905443995022186E-3</v>
      </c>
      <c r="K325" s="98">
        <v>1.5105658426141182E-3</v>
      </c>
      <c r="L325" s="98">
        <v>1.2090507978849722E-3</v>
      </c>
      <c r="M325" s="98">
        <v>3.8454735636482887E-4</v>
      </c>
      <c r="N325" s="98">
        <v>4.7594443686136122E-4</v>
      </c>
      <c r="O325" s="98">
        <v>1.7276865643621048E-3</v>
      </c>
      <c r="P325" s="98">
        <v>2.0655159099399367E-3</v>
      </c>
      <c r="Q325" s="98">
        <v>2.7626527211096555E-3</v>
      </c>
      <c r="R325" s="98">
        <v>1.9827987306029154E-3</v>
      </c>
      <c r="S325" s="98">
        <v>1.3091032737292123E-3</v>
      </c>
      <c r="T325" s="98">
        <v>5.5656557383763233E-4</v>
      </c>
      <c r="U325" s="98">
        <v>6.059346696477392E-4</v>
      </c>
      <c r="V325" s="98">
        <v>7.2558699524879458E-4</v>
      </c>
      <c r="W325" s="98">
        <v>2.3544936055940368E-3</v>
      </c>
      <c r="DA325" s="63" t="s">
        <v>3473</v>
      </c>
    </row>
    <row r="326" spans="1:105" ht="12" customHeight="1" x14ac:dyDescent="0.25">
      <c r="A326" s="109" t="s">
        <v>120</v>
      </c>
      <c r="B326" s="33"/>
      <c r="C326" s="33">
        <v>0.77929855246704305</v>
      </c>
      <c r="D326" s="33">
        <v>0.95974501026813608</v>
      </c>
      <c r="E326" s="33">
        <v>0.86140544798620566</v>
      </c>
      <c r="F326" s="33">
        <v>0.30533754197703222</v>
      </c>
      <c r="G326" s="33">
        <v>0.32924317241942186</v>
      </c>
      <c r="H326" s="33">
        <v>0.38603285451944386</v>
      </c>
      <c r="I326" s="33">
        <v>0.2324170044224636</v>
      </c>
      <c r="J326" s="33">
        <v>0.46926424823230273</v>
      </c>
      <c r="K326" s="33">
        <v>0.5398672140043439</v>
      </c>
      <c r="L326" s="33">
        <v>0.65312119244566769</v>
      </c>
      <c r="M326" s="33">
        <v>0.52476396748970444</v>
      </c>
      <c r="N326" s="33">
        <v>0.60708579289191289</v>
      </c>
      <c r="O326" s="33">
        <v>0.8683690133484151</v>
      </c>
      <c r="P326" s="33">
        <v>0.64255659150785704</v>
      </c>
      <c r="Q326" s="33">
        <v>0.57863475622711091</v>
      </c>
      <c r="R326" s="33">
        <v>0.53929858121459617</v>
      </c>
      <c r="S326" s="33">
        <v>0.58298821354281183</v>
      </c>
      <c r="T326" s="33">
        <v>0.52341686052613035</v>
      </c>
      <c r="U326" s="33">
        <v>0.41161949584716967</v>
      </c>
      <c r="V326" s="33">
        <v>0.33715382696105134</v>
      </c>
      <c r="W326" s="33">
        <v>0.55984222586595778</v>
      </c>
      <c r="DA326" s="60" t="s">
        <v>3474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0.56759699954294929</v>
      </c>
      <c r="D328" s="119">
        <f t="shared" si="143"/>
        <v>0.5736800073291134</v>
      </c>
      <c r="E328" s="119">
        <f t="shared" si="143"/>
        <v>0.57955463500028048</v>
      </c>
      <c r="F328" s="119">
        <f t="shared" si="143"/>
        <v>0.58654491962781075</v>
      </c>
      <c r="G328" s="119">
        <f t="shared" si="143"/>
        <v>0.59489489191149081</v>
      </c>
      <c r="H328" s="119">
        <f t="shared" si="143"/>
        <v>0.60124263980594717</v>
      </c>
      <c r="I328" s="119">
        <f t="shared" si="143"/>
        <v>0.60126339352761837</v>
      </c>
      <c r="J328" s="119">
        <f t="shared" si="143"/>
        <v>0.60310483767569811</v>
      </c>
      <c r="K328" s="119">
        <f t="shared" si="143"/>
        <v>0.62086746000942561</v>
      </c>
      <c r="L328" s="119">
        <f t="shared" si="143"/>
        <v>0.61842030002979942</v>
      </c>
      <c r="M328" s="119">
        <f t="shared" si="143"/>
        <v>0.63012522543256411</v>
      </c>
      <c r="N328" s="119">
        <f t="shared" si="143"/>
        <v>0.65039502970526053</v>
      </c>
      <c r="O328" s="119">
        <f t="shared" si="143"/>
        <v>0.67250634174554591</v>
      </c>
      <c r="P328" s="119">
        <f t="shared" si="143"/>
        <v>0.71117700829043473</v>
      </c>
      <c r="Q328" s="119">
        <f t="shared" si="143"/>
        <v>0.73491995927768916</v>
      </c>
      <c r="R328" s="119">
        <f t="shared" ref="R328:V328" si="144">IF(R309=0,"",R309/R290)</f>
        <v>0.74390841641076</v>
      </c>
      <c r="S328" s="119">
        <f t="shared" si="144"/>
        <v>0.75121445940832943</v>
      </c>
      <c r="T328" s="119">
        <f t="shared" si="144"/>
        <v>0.75652767534402554</v>
      </c>
      <c r="U328" s="119">
        <f t="shared" si="144"/>
        <v>0.76547637117304002</v>
      </c>
      <c r="V328" s="119">
        <f t="shared" si="144"/>
        <v>0.76920273724163668</v>
      </c>
      <c r="W328" s="119">
        <f t="shared" ref="W328" si="145">IF(W309=0,"",W309/W290)</f>
        <v>0.76914218111908284</v>
      </c>
      <c r="DA328" s="129" t="s">
        <v>3625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0.54387570490342529</v>
      </c>
      <c r="D329" s="124">
        <f t="shared" si="146"/>
        <v>0.54948832831222405</v>
      </c>
      <c r="E329" s="124">
        <f t="shared" si="146"/>
        <v>0.55536148337110236</v>
      </c>
      <c r="F329" s="124">
        <f t="shared" si="146"/>
        <v>0.56116144285134084</v>
      </c>
      <c r="G329" s="124">
        <f t="shared" si="146"/>
        <v>0.566612983192743</v>
      </c>
      <c r="H329" s="124">
        <f t="shared" si="146"/>
        <v>0.57296496753037662</v>
      </c>
      <c r="I329" s="124">
        <f t="shared" si="146"/>
        <v>0.57928371122000966</v>
      </c>
      <c r="J329" s="124">
        <f t="shared" si="146"/>
        <v>0.58610927328929852</v>
      </c>
      <c r="K329" s="124">
        <f t="shared" si="146"/>
        <v>0.59349452700606264</v>
      </c>
      <c r="L329" s="124">
        <f t="shared" si="146"/>
        <v>0.60145666182442048</v>
      </c>
      <c r="M329" s="124">
        <f t="shared" si="146"/>
        <v>0.61422811783241293</v>
      </c>
      <c r="N329" s="124">
        <f t="shared" si="146"/>
        <v>0.63305517495217312</v>
      </c>
      <c r="O329" s="124">
        <f t="shared" si="146"/>
        <v>0.6586209090807057</v>
      </c>
      <c r="P329" s="124">
        <f t="shared" si="146"/>
        <v>0.68791121551391032</v>
      </c>
      <c r="Q329" s="124">
        <f t="shared" si="146"/>
        <v>0.71212447646769828</v>
      </c>
      <c r="R329" s="124">
        <f t="shared" ref="R329:V329" si="147">IF(R310=0,"",R310/R291)</f>
        <v>0.72395285468332427</v>
      </c>
      <c r="S329" s="124">
        <f t="shared" si="147"/>
        <v>0.73241037449641044</v>
      </c>
      <c r="T329" s="124">
        <f t="shared" si="147"/>
        <v>0.73860354210789192</v>
      </c>
      <c r="U329" s="124">
        <f t="shared" si="147"/>
        <v>0.74342747354925109</v>
      </c>
      <c r="V329" s="124">
        <f t="shared" si="147"/>
        <v>0.74761409859549466</v>
      </c>
      <c r="W329" s="124">
        <f t="shared" ref="W329" si="148">IF(W310=0,"",W310/W291)</f>
        <v>0.75032077093124006</v>
      </c>
      <c r="DA329" s="130" t="s">
        <v>3626</v>
      </c>
    </row>
    <row r="330" spans="1:105" ht="12" customHeight="1" x14ac:dyDescent="0.25">
      <c r="A330" s="97" t="s">
        <v>216</v>
      </c>
      <c r="B330" s="111"/>
      <c r="C330" s="111">
        <f t="shared" ref="C330:Q330" si="149">IF(C311=0,"",C311/C292)</f>
        <v>0.53705037628091579</v>
      </c>
      <c r="D330" s="111">
        <f t="shared" si="149"/>
        <v>0.5428888880438596</v>
      </c>
      <c r="E330" s="111">
        <f t="shared" si="149"/>
        <v>0.54893465456489932</v>
      </c>
      <c r="F330" s="111">
        <f t="shared" si="149"/>
        <v>0.55495160731660198</v>
      </c>
      <c r="G330" s="111">
        <f t="shared" si="149"/>
        <v>0.56114522674786493</v>
      </c>
      <c r="H330" s="111">
        <f t="shared" si="149"/>
        <v>0.56748417552538821</v>
      </c>
      <c r="I330" s="111">
        <f t="shared" si="149"/>
        <v>0.57401283471351261</v>
      </c>
      <c r="J330" s="111">
        <f t="shared" si="149"/>
        <v>0.58092734385934208</v>
      </c>
      <c r="K330" s="111">
        <f t="shared" si="149"/>
        <v>0.58838675123167783</v>
      </c>
      <c r="L330" s="111">
        <f t="shared" si="149"/>
        <v>0.59642011644821868</v>
      </c>
      <c r="M330" s="111">
        <f t="shared" si="149"/>
        <v>0.60929768211598945</v>
      </c>
      <c r="N330" s="111">
        <f t="shared" si="149"/>
        <v>0.62826456442590706</v>
      </c>
      <c r="O330" s="111">
        <f t="shared" si="149"/>
        <v>0.65402540813026144</v>
      </c>
      <c r="P330" s="111">
        <f t="shared" si="149"/>
        <v>0.68355667119277985</v>
      </c>
      <c r="Q330" s="111">
        <f t="shared" si="149"/>
        <v>0.70799685581424376</v>
      </c>
      <c r="R330" s="111">
        <f t="shared" ref="R330:V330" si="150">IF(R311=0,"",R311/R292)</f>
        <v>0.71995125088324463</v>
      </c>
      <c r="S330" s="111">
        <f t="shared" si="150"/>
        <v>0.72850447328378054</v>
      </c>
      <c r="T330" s="111">
        <f t="shared" si="150"/>
        <v>0.7347704769608514</v>
      </c>
      <c r="U330" s="111">
        <f t="shared" si="150"/>
        <v>0.73965142041685383</v>
      </c>
      <c r="V330" s="111">
        <f t="shared" si="150"/>
        <v>0.74388614353595306</v>
      </c>
      <c r="W330" s="111">
        <f t="shared" ref="W330" si="151">IF(W311=0,"",W311/W292)</f>
        <v>0.74662288512411645</v>
      </c>
      <c r="DA330" s="63" t="s">
        <v>3627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3628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2.3582619998382492</v>
      </c>
      <c r="D332" s="124">
        <f t="shared" si="155"/>
        <v>2.4378987751219268</v>
      </c>
      <c r="E332" s="124">
        <f t="shared" si="155"/>
        <v>2.5183764050890312</v>
      </c>
      <c r="F332" s="124">
        <f t="shared" si="155"/>
        <v>2.598940465719175</v>
      </c>
      <c r="G332" s="124">
        <f t="shared" si="155"/>
        <v>2.6802700842976388</v>
      </c>
      <c r="H332" s="124">
        <f t="shared" si="155"/>
        <v>2.7622777308012898</v>
      </c>
      <c r="I332" s="124">
        <f t="shared" si="155"/>
        <v>2.8451261547958113</v>
      </c>
      <c r="J332" s="124">
        <f t="shared" si="155"/>
        <v>2.9294923208561565</v>
      </c>
      <c r="K332" s="124">
        <f t="shared" si="155"/>
        <v>3.0159454352536814</v>
      </c>
      <c r="L332" s="124">
        <f t="shared" si="155"/>
        <v>3.1046262309059189</v>
      </c>
      <c r="M332" s="124">
        <f t="shared" si="155"/>
        <v>3.2105470850261599</v>
      </c>
      <c r="N332" s="124">
        <f t="shared" si="155"/>
        <v>3.3386209488207714</v>
      </c>
      <c r="O332" s="124">
        <f t="shared" si="155"/>
        <v>3.4915639366107816</v>
      </c>
      <c r="P332" s="124">
        <f t="shared" si="155"/>
        <v>3.6574273135337112</v>
      </c>
      <c r="Q332" s="124">
        <f t="shared" si="155"/>
        <v>3.7999675772069184</v>
      </c>
      <c r="R332" s="124">
        <f t="shared" ref="R332:V332" si="156">IF(R313=0,"",R313/R294)</f>
        <v>3.8893913828012043</v>
      </c>
      <c r="S332" s="124">
        <f t="shared" si="156"/>
        <v>3.960568341398794</v>
      </c>
      <c r="T332" s="124">
        <f t="shared" si="156"/>
        <v>4.0200393998109805</v>
      </c>
      <c r="U332" s="124">
        <f t="shared" si="156"/>
        <v>4.0741801688752473</v>
      </c>
      <c r="V332" s="124">
        <f t="shared" si="156"/>
        <v>4.1293826055336051</v>
      </c>
      <c r="W332" s="124">
        <f t="shared" ref="W332" si="157">IF(W313=0,"",W313/W294)</f>
        <v>4.1834265621208973</v>
      </c>
      <c r="DA332" s="130" t="s">
        <v>3629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2.3582619998382492</v>
      </c>
      <c r="D333" s="111">
        <f t="shared" si="158"/>
        <v>2.4378987751219268</v>
      </c>
      <c r="E333" s="111">
        <f t="shared" si="158"/>
        <v>2.5183764050890312</v>
      </c>
      <c r="F333" s="111">
        <f t="shared" si="158"/>
        <v>2.598940465719175</v>
      </c>
      <c r="G333" s="111">
        <f t="shared" si="158"/>
        <v>2.6802700842976388</v>
      </c>
      <c r="H333" s="111">
        <f t="shared" si="158"/>
        <v>2.7622777308012898</v>
      </c>
      <c r="I333" s="111">
        <f t="shared" si="158"/>
        <v>2.8451261547958113</v>
      </c>
      <c r="J333" s="111">
        <f t="shared" si="158"/>
        <v>2.9294923208561565</v>
      </c>
      <c r="K333" s="111">
        <f t="shared" si="158"/>
        <v>3.0159454352536814</v>
      </c>
      <c r="L333" s="111">
        <f t="shared" si="158"/>
        <v>3.1046262309059189</v>
      </c>
      <c r="M333" s="111">
        <f t="shared" si="158"/>
        <v>3.2105470850261599</v>
      </c>
      <c r="N333" s="111">
        <f t="shared" si="158"/>
        <v>3.3386209488207714</v>
      </c>
      <c r="O333" s="111">
        <f t="shared" si="158"/>
        <v>3.4915639366107816</v>
      </c>
      <c r="P333" s="111">
        <f t="shared" si="158"/>
        <v>3.6574273135337112</v>
      </c>
      <c r="Q333" s="111">
        <f t="shared" si="158"/>
        <v>3.7999675772069184</v>
      </c>
      <c r="R333" s="111">
        <f t="shared" ref="R333:V333" si="159">IF(R314=0,"",R314/R295)</f>
        <v>3.8893913828012043</v>
      </c>
      <c r="S333" s="111">
        <f t="shared" si="159"/>
        <v>3.960568341398794</v>
      </c>
      <c r="T333" s="111">
        <f t="shared" si="159"/>
        <v>4.0200393998109805</v>
      </c>
      <c r="U333" s="111">
        <f t="shared" si="159"/>
        <v>4.0741801688752473</v>
      </c>
      <c r="V333" s="111">
        <f t="shared" si="159"/>
        <v>4.1293826055336051</v>
      </c>
      <c r="W333" s="111">
        <f t="shared" ref="W333" si="160">IF(W314=0,"",W314/W295)</f>
        <v>4.1834265621208973</v>
      </c>
      <c r="DA333" s="63" t="s">
        <v>3630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0.72196446727751662</v>
      </c>
      <c r="D334" s="124">
        <f t="shared" si="161"/>
        <v>0.69602390600755404</v>
      </c>
      <c r="E334" s="124">
        <f t="shared" si="161"/>
        <v>0.72353829465587405</v>
      </c>
      <c r="F334" s="124">
        <f t="shared" si="161"/>
        <v>0.72460252935017755</v>
      </c>
      <c r="G334" s="124">
        <f t="shared" si="161"/>
        <v>0.76910082076646835</v>
      </c>
      <c r="H334" s="124">
        <f t="shared" si="161"/>
        <v>0.76516472223289</v>
      </c>
      <c r="I334" s="124">
        <f t="shared" si="161"/>
        <v>0.69485716362326622</v>
      </c>
      <c r="J334" s="124">
        <f t="shared" si="161"/>
        <v>0.66388520777933102</v>
      </c>
      <c r="K334" s="124">
        <f t="shared" si="161"/>
        <v>0.72690738512219211</v>
      </c>
      <c r="L334" s="124">
        <f t="shared" si="161"/>
        <v>0.68602912851136011</v>
      </c>
      <c r="M334" s="124">
        <f t="shared" si="161"/>
        <v>0.67502116554045288</v>
      </c>
      <c r="N334" s="124">
        <f t="shared" si="161"/>
        <v>0.69901738014722403</v>
      </c>
      <c r="O334" s="124">
        <f t="shared" si="161"/>
        <v>0.71816976489087991</v>
      </c>
      <c r="P334" s="124">
        <f t="shared" si="161"/>
        <v>0.78519311787138268</v>
      </c>
      <c r="Q334" s="124">
        <f t="shared" si="161"/>
        <v>0.79934055401667781</v>
      </c>
      <c r="R334" s="124">
        <f t="shared" ref="R334:V334" si="162">IF(R315=0,"",R315/R296)</f>
        <v>0.8115847089325201</v>
      </c>
      <c r="S334" s="124">
        <f t="shared" si="162"/>
        <v>0.81677938742606659</v>
      </c>
      <c r="T334" s="124">
        <f t="shared" si="162"/>
        <v>0.81251519013688356</v>
      </c>
      <c r="U334" s="124">
        <f t="shared" si="162"/>
        <v>0.82293821428864511</v>
      </c>
      <c r="V334" s="124">
        <f t="shared" si="162"/>
        <v>0.82530767446968833</v>
      </c>
      <c r="W334" s="124">
        <f t="shared" ref="W334" si="163">IF(W315=0,"",W315/W296)</f>
        <v>0.82899459473009118</v>
      </c>
      <c r="DA334" s="130" t="s">
        <v>3631</v>
      </c>
    </row>
    <row r="335" spans="1:105" ht="12" customHeight="1" x14ac:dyDescent="0.25">
      <c r="A335" s="97" t="s">
        <v>138</v>
      </c>
      <c r="B335" s="111"/>
      <c r="C335" s="111">
        <f t="shared" ref="C335:Q335" si="164">IF(C316=0,"",C316/C297)</f>
        <v>0.5619541612116834</v>
      </c>
      <c r="D335" s="111">
        <f t="shared" si="164"/>
        <v>0.56389111793588564</v>
      </c>
      <c r="E335" s="111">
        <f t="shared" si="164"/>
        <v>0.5661487260879069</v>
      </c>
      <c r="F335" s="111">
        <f t="shared" si="164"/>
        <v>0.56845005943463056</v>
      </c>
      <c r="G335" s="111">
        <f t="shared" si="164"/>
        <v>0.57104669388596507</v>
      </c>
      <c r="H335" s="111">
        <f t="shared" si="164"/>
        <v>0.57390783975327819</v>
      </c>
      <c r="I335" s="111">
        <f t="shared" si="164"/>
        <v>0.57709548534812227</v>
      </c>
      <c r="J335" s="111">
        <f t="shared" si="164"/>
        <v>0.58086357490302276</v>
      </c>
      <c r="K335" s="111">
        <f t="shared" si="164"/>
        <v>0.58542802781090297</v>
      </c>
      <c r="L335" s="111">
        <f t="shared" si="164"/>
        <v>0.59084661136161709</v>
      </c>
      <c r="M335" s="111">
        <f t="shared" si="164"/>
        <v>0.60224316214613138</v>
      </c>
      <c r="N335" s="111">
        <f t="shared" si="164"/>
        <v>0.62124398237643841</v>
      </c>
      <c r="O335" s="111">
        <f t="shared" si="164"/>
        <v>0.64920666579518072</v>
      </c>
      <c r="P335" s="111">
        <f t="shared" si="164"/>
        <v>0.68327793160861705</v>
      </c>
      <c r="Q335" s="111">
        <f t="shared" si="164"/>
        <v>0.71421300413319155</v>
      </c>
      <c r="R335" s="111">
        <f t="shared" ref="R335:V335" si="165">IF(R316=0,"",R316/R297)</f>
        <v>0.73509039367914086</v>
      </c>
      <c r="S335" s="111">
        <f t="shared" si="165"/>
        <v>0.75520860542344193</v>
      </c>
      <c r="T335" s="111">
        <f t="shared" si="165"/>
        <v>0.7734288726635471</v>
      </c>
      <c r="U335" s="111">
        <f t="shared" si="165"/>
        <v>0.78861242869697168</v>
      </c>
      <c r="V335" s="111">
        <f t="shared" si="165"/>
        <v>0.79962050682120456</v>
      </c>
      <c r="W335" s="111">
        <f t="shared" ref="W335" si="166">IF(W316=0,"",W316/W297)</f>
        <v>0.80479857604246685</v>
      </c>
      <c r="DA335" s="63" t="s">
        <v>3632</v>
      </c>
    </row>
    <row r="336" spans="1:105" ht="12" customHeight="1" x14ac:dyDescent="0.25">
      <c r="A336" s="97" t="s">
        <v>137</v>
      </c>
      <c r="B336" s="111"/>
      <c r="C336" s="111">
        <f t="shared" ref="C336:Q336" si="167">IF(C317=0,"",C317/C298)</f>
        <v>0.7748942563626694</v>
      </c>
      <c r="D336" s="111">
        <f t="shared" si="167"/>
        <v>0.77567680395622463</v>
      </c>
      <c r="E336" s="111">
        <f t="shared" si="167"/>
        <v>0.77867750055653484</v>
      </c>
      <c r="F336" s="111">
        <f t="shared" si="167"/>
        <v>0.78059902437400919</v>
      </c>
      <c r="G336" s="111">
        <f t="shared" si="167"/>
        <v>0.78232408686446142</v>
      </c>
      <c r="H336" s="111">
        <f t="shared" si="167"/>
        <v>0.81368978139566017</v>
      </c>
      <c r="I336" s="111" t="str">
        <f t="shared" si="167"/>
        <v/>
      </c>
      <c r="J336" s="111">
        <f t="shared" si="167"/>
        <v>0.79677239262871713</v>
      </c>
      <c r="K336" s="111">
        <f t="shared" si="167"/>
        <v>0.79631570872355484</v>
      </c>
      <c r="L336" s="111">
        <f t="shared" si="167"/>
        <v>0.81916361153616912</v>
      </c>
      <c r="M336" s="111">
        <f t="shared" si="167"/>
        <v>0.81246406686980177</v>
      </c>
      <c r="N336" s="111" t="str">
        <f t="shared" si="167"/>
        <v/>
      </c>
      <c r="O336" s="111">
        <f t="shared" si="167"/>
        <v>0.86319194939002586</v>
      </c>
      <c r="P336" s="111">
        <f t="shared" si="167"/>
        <v>0.87845124491033211</v>
      </c>
      <c r="Q336" s="111">
        <f t="shared" si="167"/>
        <v>0.9143657772023932</v>
      </c>
      <c r="R336" s="111">
        <f t="shared" ref="R336:V336" si="168">IF(R317=0,"",R317/R298)</f>
        <v>0.92940392842058128</v>
      </c>
      <c r="S336" s="111">
        <f t="shared" si="168"/>
        <v>0.92483202646382812</v>
      </c>
      <c r="T336" s="111">
        <f t="shared" si="168"/>
        <v>0.92230340158146562</v>
      </c>
      <c r="U336" s="111">
        <f t="shared" si="168"/>
        <v>0.92636189479281295</v>
      </c>
      <c r="V336" s="111">
        <f t="shared" si="168"/>
        <v>0.92865093417284073</v>
      </c>
      <c r="W336" s="111">
        <f t="shared" ref="W336" si="169">IF(W317=0,"",W317/W298)</f>
        <v>0.92757109911972802</v>
      </c>
      <c r="DA336" s="63" t="s">
        <v>3633</v>
      </c>
    </row>
    <row r="337" spans="1:105" ht="12" customHeight="1" x14ac:dyDescent="0.25">
      <c r="A337" s="100" t="s">
        <v>216</v>
      </c>
      <c r="B337" s="112"/>
      <c r="C337" s="112">
        <f t="shared" ref="C337:Q337" si="170">IF(C318=0,"",C318/C299)</f>
        <v>0.5619541612116834</v>
      </c>
      <c r="D337" s="112">
        <f t="shared" si="170"/>
        <v>0.56389111793588564</v>
      </c>
      <c r="E337" s="112">
        <f t="shared" si="170"/>
        <v>0.5661487260879069</v>
      </c>
      <c r="F337" s="112">
        <f t="shared" si="170"/>
        <v>0.56845005943463056</v>
      </c>
      <c r="G337" s="112">
        <f t="shared" si="170"/>
        <v>0.57104669388596507</v>
      </c>
      <c r="H337" s="112">
        <f t="shared" si="170"/>
        <v>0.57390783975327819</v>
      </c>
      <c r="I337" s="112" t="str">
        <f t="shared" si="170"/>
        <v/>
      </c>
      <c r="J337" s="112">
        <f t="shared" si="170"/>
        <v>0.58086357490302276</v>
      </c>
      <c r="K337" s="112">
        <f t="shared" si="170"/>
        <v>0.58542802781090297</v>
      </c>
      <c r="L337" s="112">
        <f t="shared" si="170"/>
        <v>0.59084661136161709</v>
      </c>
      <c r="M337" s="112">
        <f t="shared" si="170"/>
        <v>0.60224316214613149</v>
      </c>
      <c r="N337" s="112" t="str">
        <f t="shared" si="170"/>
        <v/>
      </c>
      <c r="O337" s="112">
        <f t="shared" si="170"/>
        <v>0.64920666579518072</v>
      </c>
      <c r="P337" s="112">
        <f t="shared" si="170"/>
        <v>0.68327793160861705</v>
      </c>
      <c r="Q337" s="112">
        <f t="shared" si="170"/>
        <v>0.71421300413319144</v>
      </c>
      <c r="R337" s="112">
        <f t="shared" ref="R337:V337" si="171">IF(R318=0,"",R318/R299)</f>
        <v>0.73509039367914086</v>
      </c>
      <c r="S337" s="112">
        <f t="shared" si="171"/>
        <v>0.75520860542344193</v>
      </c>
      <c r="T337" s="112">
        <f t="shared" si="171"/>
        <v>0.7734288726635471</v>
      </c>
      <c r="U337" s="112">
        <f t="shared" si="171"/>
        <v>0.78861242869697168</v>
      </c>
      <c r="V337" s="112">
        <f t="shared" si="171"/>
        <v>0.79962050682120445</v>
      </c>
      <c r="W337" s="112">
        <f t="shared" ref="W337" si="172">IF(W318=0,"",W318/W299)</f>
        <v>0.80479857604246685</v>
      </c>
      <c r="DA337" s="131" t="s">
        <v>3634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 t="str">
        <f t="shared" si="173"/>
        <v/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 t="str">
        <f t="shared" si="173"/>
        <v/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3635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0.69904906460945626</v>
      </c>
      <c r="D339" s="112">
        <f t="shared" si="176"/>
        <v>0.70012983554340369</v>
      </c>
      <c r="E339" s="112">
        <f t="shared" si="176"/>
        <v>0.70129373304669129</v>
      </c>
      <c r="F339" s="112">
        <f t="shared" si="176"/>
        <v>0.70246881084862889</v>
      </c>
      <c r="G339" s="112">
        <f t="shared" si="176"/>
        <v>0.70372110965003609</v>
      </c>
      <c r="H339" s="112">
        <f t="shared" si="176"/>
        <v>0.70504322717626711</v>
      </c>
      <c r="I339" s="112">
        <f t="shared" si="176"/>
        <v>0.70645236332864481</v>
      </c>
      <c r="J339" s="112">
        <f t="shared" si="176"/>
        <v>0.70801736656705028</v>
      </c>
      <c r="K339" s="112">
        <f t="shared" si="176"/>
        <v>0.70979925041709979</v>
      </c>
      <c r="L339" s="112">
        <f t="shared" si="176"/>
        <v>0.71181936883496011</v>
      </c>
      <c r="M339" s="112">
        <f t="shared" si="176"/>
        <v>0.71547748570050085</v>
      </c>
      <c r="N339" s="112">
        <f t="shared" si="176"/>
        <v>0.72138863623218441</v>
      </c>
      <c r="O339" s="112">
        <f t="shared" si="176"/>
        <v>0.73034153134824509</v>
      </c>
      <c r="P339" s="112">
        <f t="shared" si="176"/>
        <v>0.74198809860804538</v>
      </c>
      <c r="Q339" s="112">
        <f t="shared" si="176"/>
        <v>0.75341618210929018</v>
      </c>
      <c r="R339" s="112">
        <f t="shared" ref="R339:V339" si="177">IF(R320=0,"",R320/R301)</f>
        <v>0.76160846863765619</v>
      </c>
      <c r="S339" s="112">
        <f t="shared" si="177"/>
        <v>0.76971999166190286</v>
      </c>
      <c r="T339" s="112">
        <f t="shared" si="177"/>
        <v>0.77758066761194544</v>
      </c>
      <c r="U339" s="112">
        <f t="shared" si="177"/>
        <v>0.78496476404931981</v>
      </c>
      <c r="V339" s="112">
        <f t="shared" si="177"/>
        <v>0.79152596221717952</v>
      </c>
      <c r="W339" s="112">
        <f t="shared" ref="W339" si="178">IF(W320=0,"",W320/W301)</f>
        <v>0.79669089360822487</v>
      </c>
      <c r="DA339" s="131" t="s">
        <v>3636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0.86169153294499334</v>
      </c>
      <c r="D340" s="113">
        <f t="shared" si="179"/>
        <v>0.86194774989595435</v>
      </c>
      <c r="E340" s="113">
        <f t="shared" si="179"/>
        <v>0.86362006298485472</v>
      </c>
      <c r="F340" s="113">
        <f t="shared" si="179"/>
        <v>0.86450072248128151</v>
      </c>
      <c r="G340" s="113">
        <f t="shared" si="179"/>
        <v>0.86509677358473613</v>
      </c>
      <c r="H340" s="113">
        <f t="shared" si="179"/>
        <v>0.88583654193695305</v>
      </c>
      <c r="I340" s="113">
        <f t="shared" si="179"/>
        <v>0.88106715255658641</v>
      </c>
      <c r="J340" s="113">
        <f t="shared" si="179"/>
        <v>0.87285034860061061</v>
      </c>
      <c r="K340" s="113">
        <f t="shared" si="179"/>
        <v>0.87109729124516488</v>
      </c>
      <c r="L340" s="113">
        <f t="shared" si="179"/>
        <v>0.8855746951635477</v>
      </c>
      <c r="M340" s="113">
        <f t="shared" si="179"/>
        <v>0.8784882514764083</v>
      </c>
      <c r="N340" s="113">
        <f t="shared" si="179"/>
        <v>0.88319956386937348</v>
      </c>
      <c r="O340" s="113">
        <f t="shared" si="179"/>
        <v>0.90212336713745478</v>
      </c>
      <c r="P340" s="113">
        <f t="shared" si="179"/>
        <v>0.90636328908854125</v>
      </c>
      <c r="Q340" s="113">
        <f t="shared" si="179"/>
        <v>0.92877589004537742</v>
      </c>
      <c r="R340" s="113">
        <f t="shared" ref="R340:V340" si="180">IF(R321=0,"",R321/R302)</f>
        <v>0.9378941394385869</v>
      </c>
      <c r="S340" s="113">
        <f t="shared" si="180"/>
        <v>0.93036077771042047</v>
      </c>
      <c r="T340" s="113">
        <f t="shared" si="180"/>
        <v>0.9238771576921625</v>
      </c>
      <c r="U340" s="113">
        <f t="shared" si="180"/>
        <v>0.92461487968256673</v>
      </c>
      <c r="V340" s="113">
        <f t="shared" si="180"/>
        <v>0.92531519910078919</v>
      </c>
      <c r="W340" s="113">
        <f t="shared" ref="W340" si="181">IF(W321=0,"",W321/W302)</f>
        <v>0.92418477605696192</v>
      </c>
      <c r="DA340" s="132" t="s">
        <v>3637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0.69904906460945626</v>
      </c>
      <c r="D341" s="111">
        <f t="shared" si="182"/>
        <v>0.70012983554340369</v>
      </c>
      <c r="E341" s="111">
        <f t="shared" si="182"/>
        <v>0.70129373304669129</v>
      </c>
      <c r="F341" s="111">
        <f t="shared" si="182"/>
        <v>0.70246881084862889</v>
      </c>
      <c r="G341" s="111">
        <f t="shared" si="182"/>
        <v>0.70372110965003609</v>
      </c>
      <c r="H341" s="111">
        <f t="shared" si="182"/>
        <v>0.70504322717626711</v>
      </c>
      <c r="I341" s="111">
        <f t="shared" si="182"/>
        <v>0.70645236332864481</v>
      </c>
      <c r="J341" s="111">
        <f t="shared" si="182"/>
        <v>0.70801736656705028</v>
      </c>
      <c r="K341" s="111">
        <f t="shared" si="182"/>
        <v>0.70979925041709979</v>
      </c>
      <c r="L341" s="111">
        <f t="shared" si="182"/>
        <v>0.71181936883496</v>
      </c>
      <c r="M341" s="111">
        <f t="shared" si="182"/>
        <v>0.71547748570050085</v>
      </c>
      <c r="N341" s="111">
        <f t="shared" si="182"/>
        <v>0.72138863623218441</v>
      </c>
      <c r="O341" s="111">
        <f t="shared" si="182"/>
        <v>0.73034153134824509</v>
      </c>
      <c r="P341" s="111">
        <f t="shared" si="182"/>
        <v>0.74198809860804538</v>
      </c>
      <c r="Q341" s="111">
        <f t="shared" si="182"/>
        <v>0.75341618210929029</v>
      </c>
      <c r="R341" s="111">
        <f t="shared" ref="R341:V341" si="183">IF(R322=0,"",R322/R303)</f>
        <v>0.76160846863765619</v>
      </c>
      <c r="S341" s="111">
        <f t="shared" si="183"/>
        <v>0.76971999166190286</v>
      </c>
      <c r="T341" s="111">
        <f t="shared" si="183"/>
        <v>0.77758066761194544</v>
      </c>
      <c r="U341" s="111">
        <f t="shared" si="183"/>
        <v>0.78496476404931981</v>
      </c>
      <c r="V341" s="111">
        <f t="shared" si="183"/>
        <v>0.79152596221717952</v>
      </c>
      <c r="W341" s="111">
        <f t="shared" ref="W341" si="184">IF(W322=0,"",W322/W303)</f>
        <v>0.79669089360822487</v>
      </c>
      <c r="DA341" s="63" t="s">
        <v>3638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3639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0.76546441203010784</v>
      </c>
      <c r="D343" s="124">
        <f t="shared" si="188"/>
        <v>0.76711244267574463</v>
      </c>
      <c r="E343" s="124">
        <f t="shared" si="188"/>
        <v>0.76857235767131316</v>
      </c>
      <c r="F343" s="124">
        <f t="shared" si="188"/>
        <v>0.76977559927902783</v>
      </c>
      <c r="G343" s="124">
        <f t="shared" si="188"/>
        <v>0.77121700479435507</v>
      </c>
      <c r="H343" s="124">
        <f t="shared" si="188"/>
        <v>0.77301305533935083</v>
      </c>
      <c r="I343" s="124">
        <f t="shared" si="188"/>
        <v>0.77498297747031109</v>
      </c>
      <c r="J343" s="124">
        <f t="shared" si="188"/>
        <v>0.77690404745824604</v>
      </c>
      <c r="K343" s="124">
        <f t="shared" si="188"/>
        <v>0.77871199087043763</v>
      </c>
      <c r="L343" s="124">
        <f t="shared" si="188"/>
        <v>0.78091131441670825</v>
      </c>
      <c r="M343" s="124">
        <f t="shared" si="188"/>
        <v>0.7838760165961095</v>
      </c>
      <c r="N343" s="124">
        <f t="shared" si="188"/>
        <v>0.78748385027838075</v>
      </c>
      <c r="O343" s="124">
        <f t="shared" si="188"/>
        <v>0.79211958806876259</v>
      </c>
      <c r="P343" s="124">
        <f t="shared" si="188"/>
        <v>0.79822823072305438</v>
      </c>
      <c r="Q343" s="124">
        <f t="shared" si="188"/>
        <v>0.80607018895424809</v>
      </c>
      <c r="R343" s="124">
        <f t="shared" ref="R343:V343" si="189">IF(R324=0,"",R324/R305)</f>
        <v>0.81753279968999937</v>
      </c>
      <c r="S343" s="124">
        <f t="shared" si="189"/>
        <v>0.83190998546896955</v>
      </c>
      <c r="T343" s="124">
        <f t="shared" si="189"/>
        <v>0.84732538600173146</v>
      </c>
      <c r="U343" s="124">
        <f t="shared" si="189"/>
        <v>0.86158477193297911</v>
      </c>
      <c r="V343" s="124">
        <f t="shared" si="189"/>
        <v>0.87332132139649588</v>
      </c>
      <c r="W343" s="124">
        <f t="shared" ref="W343" si="190">IF(W324=0,"",W324/W305)</f>
        <v>0.88152250425409928</v>
      </c>
      <c r="DA343" s="130" t="s">
        <v>3640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0.61335045861421433</v>
      </c>
      <c r="D344" s="111">
        <f t="shared" si="191"/>
        <v>0.61363226051177455</v>
      </c>
      <c r="E344" s="111">
        <f t="shared" si="191"/>
        <v>0.61391008814377446</v>
      </c>
      <c r="F344" s="111">
        <f t="shared" si="191"/>
        <v>0.61418737383047073</v>
      </c>
      <c r="G344" s="111">
        <f t="shared" si="191"/>
        <v>0.61446099945234844</v>
      </c>
      <c r="H344" s="111">
        <f t="shared" si="191"/>
        <v>0.61473134662754059</v>
      </c>
      <c r="I344" s="111">
        <f t="shared" si="191"/>
        <v>0.61499764705130755</v>
      </c>
      <c r="J344" s="111">
        <f t="shared" si="191"/>
        <v>0.61525675325031848</v>
      </c>
      <c r="K344" s="111">
        <f t="shared" si="191"/>
        <v>0.61550598904435827</v>
      </c>
      <c r="L344" s="111">
        <f t="shared" si="191"/>
        <v>0.61574463844550154</v>
      </c>
      <c r="M344" s="111">
        <f t="shared" si="191"/>
        <v>0.61587306341986392</v>
      </c>
      <c r="N344" s="111">
        <f t="shared" si="191"/>
        <v>0.61587306341986392</v>
      </c>
      <c r="O344" s="111">
        <f t="shared" si="191"/>
        <v>0.61587306341986392</v>
      </c>
      <c r="P344" s="111">
        <f t="shared" si="191"/>
        <v>0.61587306341986392</v>
      </c>
      <c r="Q344" s="111">
        <f t="shared" si="191"/>
        <v>0.61587306341986392</v>
      </c>
      <c r="R344" s="111">
        <f t="shared" ref="R344:V344" si="192">IF(R325=0,"",R325/R306)</f>
        <v>0.61668441368492488</v>
      </c>
      <c r="S344" s="111">
        <f t="shared" si="192"/>
        <v>0.6180111551994063</v>
      </c>
      <c r="T344" s="111">
        <f t="shared" si="192"/>
        <v>0.6195590202996335</v>
      </c>
      <c r="U344" s="111">
        <f t="shared" si="192"/>
        <v>0.62116216629629761</v>
      </c>
      <c r="V344" s="111">
        <f t="shared" si="192"/>
        <v>0.62265475050008845</v>
      </c>
      <c r="W344" s="111">
        <f t="shared" ref="W344" si="193">IF(W325=0,"",W325/W306)</f>
        <v>0.62403677291100512</v>
      </c>
      <c r="DA344" s="63" t="s">
        <v>3641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0.76650286891745145</v>
      </c>
      <c r="D345" s="45">
        <f t="shared" si="194"/>
        <v>0.76793641400720947</v>
      </c>
      <c r="E345" s="45">
        <f t="shared" si="194"/>
        <v>0.76942296811973587</v>
      </c>
      <c r="F345" s="45">
        <f t="shared" si="194"/>
        <v>0.77091675073536714</v>
      </c>
      <c r="G345" s="45">
        <f t="shared" si="194"/>
        <v>0.77245935154302814</v>
      </c>
      <c r="H345" s="45">
        <f t="shared" si="194"/>
        <v>0.77404568049426092</v>
      </c>
      <c r="I345" s="45">
        <f t="shared" si="194"/>
        <v>0.77568598528963195</v>
      </c>
      <c r="J345" s="45">
        <f t="shared" si="194"/>
        <v>0.77742224714124897</v>
      </c>
      <c r="K345" s="45">
        <f t="shared" si="194"/>
        <v>0.77929016112177507</v>
      </c>
      <c r="L345" s="45">
        <f t="shared" si="194"/>
        <v>0.78129927712657143</v>
      </c>
      <c r="M345" s="45">
        <f t="shared" si="194"/>
        <v>0.78403274428527348</v>
      </c>
      <c r="N345" s="45">
        <f t="shared" si="194"/>
        <v>0.787655916688485</v>
      </c>
      <c r="O345" s="45">
        <f t="shared" si="194"/>
        <v>0.79257084936385014</v>
      </c>
      <c r="P345" s="45">
        <f t="shared" si="194"/>
        <v>0.79898870524065846</v>
      </c>
      <c r="Q345" s="45">
        <f t="shared" si="194"/>
        <v>0.8072604663962385</v>
      </c>
      <c r="R345" s="45">
        <f t="shared" ref="R345:V345" si="195">IF(R326=0,"",R326/R307)</f>
        <v>0.8185129219857783</v>
      </c>
      <c r="S345" s="45">
        <f t="shared" si="195"/>
        <v>0.83255703902256717</v>
      </c>
      <c r="T345" s="45">
        <f t="shared" si="195"/>
        <v>0.84765674255200973</v>
      </c>
      <c r="U345" s="45">
        <f t="shared" si="195"/>
        <v>0.86207595761955347</v>
      </c>
      <c r="V345" s="45">
        <f t="shared" si="195"/>
        <v>0.87407860927062697</v>
      </c>
      <c r="W345" s="45">
        <f t="shared" ref="W345" si="196">IF(W326=0,"",W326/W307)</f>
        <v>0.883054870365092</v>
      </c>
      <c r="DA345" s="60" t="s">
        <v>3642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158.47195687085915</v>
      </c>
      <c r="D347" s="117">
        <f t="shared" si="197"/>
        <v>164.87828980098581</v>
      </c>
      <c r="E347" s="117">
        <f t="shared" si="197"/>
        <v>163.4683707464545</v>
      </c>
      <c r="F347" s="117">
        <f t="shared" si="197"/>
        <v>50.98043802905385</v>
      </c>
      <c r="G347" s="117">
        <f t="shared" si="197"/>
        <v>62.048537524605685</v>
      </c>
      <c r="H347" s="117">
        <f t="shared" si="197"/>
        <v>62.990575899108684</v>
      </c>
      <c r="I347" s="117">
        <f t="shared" si="197"/>
        <v>39.240426620809885</v>
      </c>
      <c r="J347" s="117">
        <f t="shared" si="197"/>
        <v>75.850920072838278</v>
      </c>
      <c r="K347" s="117">
        <f t="shared" si="197"/>
        <v>64.761421687688824</v>
      </c>
      <c r="L347" s="117">
        <f t="shared" si="197"/>
        <v>96.243098903847979</v>
      </c>
      <c r="M347" s="117">
        <f t="shared" si="197"/>
        <v>65.395268061217109</v>
      </c>
      <c r="N347" s="117">
        <f t="shared" si="197"/>
        <v>64.759343920544708</v>
      </c>
      <c r="O347" s="117">
        <f t="shared" si="197"/>
        <v>110.56517581782251</v>
      </c>
      <c r="P347" s="117">
        <f t="shared" si="197"/>
        <v>53.002547184620411</v>
      </c>
      <c r="Q347" s="117">
        <f t="shared" si="197"/>
        <v>43.323198010878833</v>
      </c>
      <c r="R347" s="117">
        <f t="shared" ref="R347:V347" si="198">R348+R351+R353+R362</f>
        <v>46.538736760995221</v>
      </c>
      <c r="S347" s="117">
        <f t="shared" si="198"/>
        <v>53.360846889540049</v>
      </c>
      <c r="T347" s="117">
        <f t="shared" si="198"/>
        <v>43.35275534304845</v>
      </c>
      <c r="U347" s="117">
        <f t="shared" si="198"/>
        <v>29.429350233886964</v>
      </c>
      <c r="V347" s="117">
        <f t="shared" si="198"/>
        <v>25.368944004212747</v>
      </c>
      <c r="W347" s="117">
        <f t="shared" ref="W347" si="199">W348+W351+W353+W362</f>
        <v>49.274116259879975</v>
      </c>
      <c r="DA347" s="129" t="s">
        <v>3793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156.84113551732676</v>
      </c>
      <c r="D348" s="122">
        <f t="shared" si="200"/>
        <v>159.21354430528763</v>
      </c>
      <c r="E348" s="122">
        <f t="shared" si="200"/>
        <v>160.33180969425689</v>
      </c>
      <c r="F348" s="122">
        <f t="shared" si="200"/>
        <v>49.488385765323535</v>
      </c>
      <c r="G348" s="122">
        <f t="shared" si="200"/>
        <v>61.462799854771326</v>
      </c>
      <c r="H348" s="122">
        <f t="shared" si="200"/>
        <v>62.375637686323628</v>
      </c>
      <c r="I348" s="122">
        <f t="shared" si="200"/>
        <v>36.878043112247397</v>
      </c>
      <c r="J348" s="122">
        <f t="shared" si="200"/>
        <v>68.039536362376552</v>
      </c>
      <c r="K348" s="122">
        <f t="shared" si="200"/>
        <v>59.091662799567203</v>
      </c>
      <c r="L348" s="122">
        <f t="shared" si="200"/>
        <v>88.435871169810596</v>
      </c>
      <c r="M348" s="122">
        <f t="shared" si="200"/>
        <v>57.508199872900207</v>
      </c>
      <c r="N348" s="122">
        <f t="shared" si="200"/>
        <v>57.286190359711128</v>
      </c>
      <c r="O348" s="122">
        <f t="shared" si="200"/>
        <v>98.809917382703176</v>
      </c>
      <c r="P348" s="122">
        <f t="shared" si="200"/>
        <v>50.97990944781376</v>
      </c>
      <c r="Q348" s="122">
        <f t="shared" si="200"/>
        <v>40.784848447103357</v>
      </c>
      <c r="R348" s="122">
        <f t="shared" ref="R348:V348" si="201">SUM(R349:R350)</f>
        <v>43.682362845630884</v>
      </c>
      <c r="S348" s="122">
        <f t="shared" si="201"/>
        <v>49.215674974692888</v>
      </c>
      <c r="T348" s="122">
        <f t="shared" si="201"/>
        <v>39.986972350249623</v>
      </c>
      <c r="U348" s="122">
        <f t="shared" si="201"/>
        <v>26.314496899816316</v>
      </c>
      <c r="V348" s="122">
        <f t="shared" si="201"/>
        <v>22.37598319162371</v>
      </c>
      <c r="W348" s="122">
        <f t="shared" ref="W348" si="202">SUM(W349:W350)</f>
        <v>44.616089410948909</v>
      </c>
      <c r="DA348" s="130" t="s">
        <v>3794</v>
      </c>
    </row>
    <row r="349" spans="1:105" ht="12" customHeight="1" x14ac:dyDescent="0.25">
      <c r="A349" s="97" t="s">
        <v>216</v>
      </c>
      <c r="B349" s="98"/>
      <c r="C349" s="98">
        <v>156.84113551732676</v>
      </c>
      <c r="D349" s="98">
        <v>159.21354430528763</v>
      </c>
      <c r="E349" s="98">
        <v>160.33180969425689</v>
      </c>
      <c r="F349" s="98">
        <v>49.488385765323535</v>
      </c>
      <c r="G349" s="98">
        <v>61.462799854771326</v>
      </c>
      <c r="H349" s="98">
        <v>62.375637686323628</v>
      </c>
      <c r="I349" s="98">
        <v>36.878043112247397</v>
      </c>
      <c r="J349" s="98">
        <v>68.039536362376552</v>
      </c>
      <c r="K349" s="98">
        <v>59.091662799567203</v>
      </c>
      <c r="L349" s="98">
        <v>88.435871169810596</v>
      </c>
      <c r="M349" s="98">
        <v>57.508199872900207</v>
      </c>
      <c r="N349" s="98">
        <v>57.286190359711128</v>
      </c>
      <c r="O349" s="98">
        <v>98.809917382703176</v>
      </c>
      <c r="P349" s="98">
        <v>50.97990944781376</v>
      </c>
      <c r="Q349" s="98">
        <v>40.784848447103357</v>
      </c>
      <c r="R349" s="98">
        <v>43.682362845630884</v>
      </c>
      <c r="S349" s="98">
        <v>49.215674974692888</v>
      </c>
      <c r="T349" s="98">
        <v>39.986972350249623</v>
      </c>
      <c r="U349" s="98">
        <v>26.314496899816316</v>
      </c>
      <c r="V349" s="98">
        <v>22.37598319162371</v>
      </c>
      <c r="W349" s="98">
        <v>44.616089410948909</v>
      </c>
      <c r="DA349" s="63" t="s">
        <v>3795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3796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3797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3798</v>
      </c>
    </row>
    <row r="353" spans="1:105" ht="12" customHeight="1" x14ac:dyDescent="0.25">
      <c r="A353" s="121" t="s">
        <v>55</v>
      </c>
      <c r="B353" s="122"/>
      <c r="C353" s="122">
        <v>1.6124846578730196</v>
      </c>
      <c r="D353" s="122">
        <v>5.6470198537813436</v>
      </c>
      <c r="E353" s="122">
        <v>3.1202943177534985</v>
      </c>
      <c r="F353" s="122">
        <v>1.4843777501500697</v>
      </c>
      <c r="G353" s="122">
        <v>0.57681342745087649</v>
      </c>
      <c r="H353" s="122">
        <v>0.60634251333619738</v>
      </c>
      <c r="I353" s="122">
        <v>2.3589051566200099</v>
      </c>
      <c r="J353" s="122">
        <v>7.8062715934983054</v>
      </c>
      <c r="K353" s="122">
        <v>5.6632752472438463</v>
      </c>
      <c r="L353" s="122">
        <v>7.8020402654031189</v>
      </c>
      <c r="M353" s="122">
        <v>7.8854186204232199</v>
      </c>
      <c r="N353" s="122">
        <v>7.4711119328020201</v>
      </c>
      <c r="O353" s="122">
        <v>11.74784728993855</v>
      </c>
      <c r="P353" s="122">
        <v>2.0137774269578874</v>
      </c>
      <c r="Q353" s="122">
        <v>2.5264987912901331</v>
      </c>
      <c r="R353" s="122">
        <v>2.84787962241252</v>
      </c>
      <c r="S353" s="122">
        <v>4.1395757671337199</v>
      </c>
      <c r="T353" s="122">
        <v>3.3634097332874178</v>
      </c>
      <c r="U353" s="122">
        <v>3.1122762274834992</v>
      </c>
      <c r="V353" s="122">
        <v>2.9898822090867454</v>
      </c>
      <c r="W353" s="122">
        <v>4.648059058288875</v>
      </c>
      <c r="DA353" s="130" t="s">
        <v>3799</v>
      </c>
    </row>
    <row r="354" spans="1:105" ht="12" customHeight="1" x14ac:dyDescent="0.25">
      <c r="A354" s="97" t="s">
        <v>138</v>
      </c>
      <c r="B354" s="98"/>
      <c r="C354" s="98">
        <v>1.6114969008684124</v>
      </c>
      <c r="D354" s="98">
        <v>5.6389098977400183</v>
      </c>
      <c r="E354" s="98">
        <v>3.1124287971422149</v>
      </c>
      <c r="F354" s="98">
        <v>1.4794013957113854</v>
      </c>
      <c r="G354" s="98">
        <v>0.57232279743257719</v>
      </c>
      <c r="H354" s="98">
        <v>0.60206329168851769</v>
      </c>
      <c r="I354" s="98">
        <v>2.3589051566200099</v>
      </c>
      <c r="J354" s="98">
        <v>7.7902414280786214</v>
      </c>
      <c r="K354" s="98">
        <v>5.6282384215175929</v>
      </c>
      <c r="L354" s="98">
        <v>7.7778123885420287</v>
      </c>
      <c r="M354" s="98">
        <v>7.8649050853594664</v>
      </c>
      <c r="N354" s="98">
        <v>7.4711119328020201</v>
      </c>
      <c r="O354" s="98">
        <v>11.709180537602146</v>
      </c>
      <c r="P354" s="98">
        <v>2.0127328659561985</v>
      </c>
      <c r="Q354" s="98">
        <v>2.5246353080226642</v>
      </c>
      <c r="R354" s="98">
        <v>2.8449944729297232</v>
      </c>
      <c r="S354" s="98">
        <v>4.1288479971740841</v>
      </c>
      <c r="T354" s="98">
        <v>3.3605192716490127</v>
      </c>
      <c r="U354" s="98">
        <v>3.1041265207522497</v>
      </c>
      <c r="V354" s="98">
        <v>2.980805836676744</v>
      </c>
      <c r="W354" s="98">
        <v>4.6398089335638373</v>
      </c>
      <c r="DA354" s="63" t="s">
        <v>3800</v>
      </c>
    </row>
    <row r="355" spans="1:105" ht="12" customHeight="1" x14ac:dyDescent="0.25">
      <c r="A355" s="97" t="s">
        <v>137</v>
      </c>
      <c r="B355" s="98"/>
      <c r="C355" s="98">
        <v>9.8775700460737798E-4</v>
      </c>
      <c r="D355" s="98">
        <v>8.1099560413256735E-3</v>
      </c>
      <c r="E355" s="98">
        <v>7.8655206112834431E-3</v>
      </c>
      <c r="F355" s="98">
        <v>4.9763544386842396E-3</v>
      </c>
      <c r="G355" s="98">
        <v>4.4906300182992499E-3</v>
      </c>
      <c r="H355" s="98">
        <v>4.2792216476796562E-3</v>
      </c>
      <c r="I355" s="98">
        <v>0</v>
      </c>
      <c r="J355" s="98">
        <v>1.6030165419683648E-2</v>
      </c>
      <c r="K355" s="98">
        <v>3.5036825726253676E-2</v>
      </c>
      <c r="L355" s="98">
        <v>2.4227876861090507E-2</v>
      </c>
      <c r="M355" s="98">
        <v>2.0513535063753825E-2</v>
      </c>
      <c r="N355" s="98">
        <v>0</v>
      </c>
      <c r="O355" s="98">
        <v>3.8666752336404757E-2</v>
      </c>
      <c r="P355" s="98">
        <v>1.0445610016890112E-3</v>
      </c>
      <c r="Q355" s="98">
        <v>1.8634832674688892E-3</v>
      </c>
      <c r="R355" s="98">
        <v>2.8851494827966434E-3</v>
      </c>
      <c r="S355" s="98">
        <v>1.072776995963586E-2</v>
      </c>
      <c r="T355" s="98">
        <v>2.8904616384051039E-3</v>
      </c>
      <c r="U355" s="98">
        <v>8.1497067312496785E-3</v>
      </c>
      <c r="V355" s="98">
        <v>9.0763724100015736E-3</v>
      </c>
      <c r="W355" s="98">
        <v>8.2501247250379509E-3</v>
      </c>
      <c r="DA355" s="63" t="s">
        <v>3801</v>
      </c>
    </row>
    <row r="356" spans="1:105" ht="12" customHeight="1" x14ac:dyDescent="0.25">
      <c r="A356" s="100" t="s">
        <v>216</v>
      </c>
      <c r="B356" s="101"/>
      <c r="C356" s="101">
        <v>9.8775700460737798E-4</v>
      </c>
      <c r="D356" s="101">
        <v>8.1099560413256735E-3</v>
      </c>
      <c r="E356" s="101">
        <v>7.8655206112834431E-3</v>
      </c>
      <c r="F356" s="101">
        <v>4.9763544386842396E-3</v>
      </c>
      <c r="G356" s="101">
        <v>4.4906300182992499E-3</v>
      </c>
      <c r="H356" s="101">
        <v>4.2792216476796562E-3</v>
      </c>
      <c r="I356" s="101">
        <v>0</v>
      </c>
      <c r="J356" s="101">
        <v>1.6030165419683648E-2</v>
      </c>
      <c r="K356" s="101">
        <v>3.5036825726253676E-2</v>
      </c>
      <c r="L356" s="101">
        <v>2.4227876861090507E-2</v>
      </c>
      <c r="M356" s="101">
        <v>2.0513535063753825E-2</v>
      </c>
      <c r="N356" s="101">
        <v>0</v>
      </c>
      <c r="O356" s="101">
        <v>3.8666752336404757E-2</v>
      </c>
      <c r="P356" s="101">
        <v>1.0445610016890112E-3</v>
      </c>
      <c r="Q356" s="101">
        <v>1.8634832674688892E-3</v>
      </c>
      <c r="R356" s="101">
        <v>2.8851494827966434E-3</v>
      </c>
      <c r="S356" s="101">
        <v>1.072776995963586E-2</v>
      </c>
      <c r="T356" s="101">
        <v>2.8904616384051039E-3</v>
      </c>
      <c r="U356" s="101">
        <v>8.1497067312496785E-3</v>
      </c>
      <c r="V356" s="101">
        <v>9.0763724100015736E-3</v>
      </c>
      <c r="W356" s="101">
        <v>8.2501247250379509E-3</v>
      </c>
      <c r="DA356" s="131" t="s">
        <v>3802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3803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3804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3805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3806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3807</v>
      </c>
    </row>
    <row r="362" spans="1:105" ht="12" customHeight="1" x14ac:dyDescent="0.25">
      <c r="A362" s="121" t="s">
        <v>54</v>
      </c>
      <c r="B362" s="122"/>
      <c r="C362" s="122">
        <v>1.8336695659374718E-2</v>
      </c>
      <c r="D362" s="122">
        <v>1.7725641916843737E-2</v>
      </c>
      <c r="E362" s="122">
        <v>1.6266734444117137E-2</v>
      </c>
      <c r="F362" s="122">
        <v>7.6745135802481221E-3</v>
      </c>
      <c r="G362" s="122">
        <v>8.9242423834814295E-3</v>
      </c>
      <c r="H362" s="122">
        <v>8.5956994488643936E-3</v>
      </c>
      <c r="I362" s="122">
        <v>3.4783519424757972E-3</v>
      </c>
      <c r="J362" s="122">
        <v>5.1121169634180163E-3</v>
      </c>
      <c r="K362" s="122">
        <v>6.4836408777689926E-3</v>
      </c>
      <c r="L362" s="122">
        <v>5.1874686342587122E-3</v>
      </c>
      <c r="M362" s="122">
        <v>1.6495678936762357E-3</v>
      </c>
      <c r="N362" s="122">
        <v>2.0416280315693367E-3</v>
      </c>
      <c r="O362" s="122">
        <v>7.4111451807868621E-3</v>
      </c>
      <c r="P362" s="122">
        <v>8.860309848761197E-3</v>
      </c>
      <c r="Q362" s="122">
        <v>1.1850772485343185E-2</v>
      </c>
      <c r="R362" s="122">
        <v>8.4942929518131947E-3</v>
      </c>
      <c r="S362" s="122">
        <v>5.5961477134400701E-3</v>
      </c>
      <c r="T362" s="122">
        <v>2.3732595114114826E-3</v>
      </c>
      <c r="U362" s="122">
        <v>2.5771065871491249E-3</v>
      </c>
      <c r="V362" s="122">
        <v>3.0786035022907243E-3</v>
      </c>
      <c r="W362" s="122">
        <v>9.9677906421913459E-3</v>
      </c>
      <c r="DA362" s="130" t="s">
        <v>3808</v>
      </c>
    </row>
    <row r="363" spans="1:105" ht="12" customHeight="1" x14ac:dyDescent="0.25">
      <c r="A363" s="97" t="s">
        <v>50</v>
      </c>
      <c r="B363" s="98"/>
      <c r="C363" s="98">
        <v>1.8336695659374718E-2</v>
      </c>
      <c r="D363" s="98">
        <v>1.7725641916843737E-2</v>
      </c>
      <c r="E363" s="98">
        <v>1.6266734444117137E-2</v>
      </c>
      <c r="F363" s="98">
        <v>7.6745135802481221E-3</v>
      </c>
      <c r="G363" s="98">
        <v>8.9242423834814295E-3</v>
      </c>
      <c r="H363" s="98">
        <v>8.5956994488643936E-3</v>
      </c>
      <c r="I363" s="98">
        <v>3.4783519424757972E-3</v>
      </c>
      <c r="J363" s="98">
        <v>5.1121169634180163E-3</v>
      </c>
      <c r="K363" s="98">
        <v>6.4836408777689926E-3</v>
      </c>
      <c r="L363" s="98">
        <v>5.1874686342587122E-3</v>
      </c>
      <c r="M363" s="98">
        <v>1.6495678936762357E-3</v>
      </c>
      <c r="N363" s="98">
        <v>2.0416280315693367E-3</v>
      </c>
      <c r="O363" s="98">
        <v>7.4111451807868621E-3</v>
      </c>
      <c r="P363" s="98">
        <v>8.860309848761197E-3</v>
      </c>
      <c r="Q363" s="98">
        <v>1.1850772485343185E-2</v>
      </c>
      <c r="R363" s="98">
        <v>8.4942929518131947E-3</v>
      </c>
      <c r="S363" s="98">
        <v>5.5961477134400701E-3</v>
      </c>
      <c r="T363" s="98">
        <v>2.3732595114114826E-3</v>
      </c>
      <c r="U363" s="98">
        <v>2.5771065871491249E-3</v>
      </c>
      <c r="V363" s="98">
        <v>3.0786035022907243E-3</v>
      </c>
      <c r="W363" s="98">
        <v>9.9677906421913459E-3</v>
      </c>
      <c r="DA363" s="63" t="s">
        <v>3809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3810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23708.037954887466</v>
      </c>
      <c r="D366" s="117">
        <f t="shared" si="204"/>
        <v>21167.604926020031</v>
      </c>
      <c r="E366" s="117">
        <f t="shared" si="204"/>
        <v>23235.013299428752</v>
      </c>
      <c r="F366" s="117">
        <f t="shared" si="204"/>
        <v>21797.389815258259</v>
      </c>
      <c r="G366" s="117">
        <f t="shared" si="204"/>
        <v>20160.041109842325</v>
      </c>
      <c r="H366" s="117">
        <f t="shared" si="204"/>
        <v>20535.300413938057</v>
      </c>
      <c r="I366" s="117">
        <f t="shared" si="204"/>
        <v>18259.480399046282</v>
      </c>
      <c r="J366" s="117">
        <f t="shared" si="204"/>
        <v>18307.782024856362</v>
      </c>
      <c r="K366" s="117">
        <f t="shared" si="204"/>
        <v>17689.077318329517</v>
      </c>
      <c r="L366" s="117">
        <f t="shared" si="204"/>
        <v>21604.010059585351</v>
      </c>
      <c r="M366" s="117">
        <f t="shared" si="204"/>
        <v>18088.42206838245</v>
      </c>
      <c r="N366" s="117">
        <f t="shared" si="204"/>
        <v>16250.476251404716</v>
      </c>
      <c r="O366" s="117">
        <f t="shared" si="204"/>
        <v>18606.409346017532</v>
      </c>
      <c r="P366" s="117">
        <f t="shared" si="204"/>
        <v>14213.31806743478</v>
      </c>
      <c r="Q366" s="117">
        <f t="shared" si="204"/>
        <v>12529.893163635516</v>
      </c>
      <c r="R366" s="117">
        <f t="shared" ref="R366:V366" si="205">R367+R370+R372+R381</f>
        <v>14134.061522325226</v>
      </c>
      <c r="S366" s="117">
        <f t="shared" si="205"/>
        <v>14593.721472848447</v>
      </c>
      <c r="T366" s="117">
        <f t="shared" si="205"/>
        <v>13274.495043442083</v>
      </c>
      <c r="U366" s="117">
        <f t="shared" si="205"/>
        <v>11827.997638669645</v>
      </c>
      <c r="V366" s="117">
        <f t="shared" si="205"/>
        <v>11987.409456780439</v>
      </c>
      <c r="W366" s="117">
        <f t="shared" ref="W366" si="206">W367+W370+W372+W381</f>
        <v>15668.307815421613</v>
      </c>
      <c r="DA366" s="129" t="s">
        <v>3961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20667.57550979975</v>
      </c>
      <c r="D367" s="122">
        <f t="shared" si="207"/>
        <v>17895.759213649319</v>
      </c>
      <c r="E367" s="122">
        <f t="shared" si="207"/>
        <v>20037.512102942699</v>
      </c>
      <c r="F367" s="122">
        <f t="shared" si="207"/>
        <v>18562.362243891417</v>
      </c>
      <c r="G367" s="122">
        <f t="shared" si="207"/>
        <v>17364.447895040899</v>
      </c>
      <c r="H367" s="122">
        <f t="shared" si="207"/>
        <v>17554.848592712704</v>
      </c>
      <c r="I367" s="122">
        <f t="shared" si="207"/>
        <v>15091.523360929219</v>
      </c>
      <c r="J367" s="122">
        <f t="shared" si="207"/>
        <v>14945.682293282431</v>
      </c>
      <c r="K367" s="122">
        <f t="shared" si="207"/>
        <v>14277.158872183396</v>
      </c>
      <c r="L367" s="122">
        <f t="shared" si="207"/>
        <v>17901.625936820925</v>
      </c>
      <c r="M367" s="122">
        <f t="shared" si="207"/>
        <v>14332.713910716939</v>
      </c>
      <c r="N367" s="122">
        <f t="shared" si="207"/>
        <v>12718.807867982065</v>
      </c>
      <c r="O367" s="122">
        <f t="shared" si="207"/>
        <v>14987.924673229199</v>
      </c>
      <c r="P367" s="122">
        <f t="shared" si="207"/>
        <v>10899.053984567243</v>
      </c>
      <c r="Q367" s="122">
        <f t="shared" si="207"/>
        <v>9318.7017781779468</v>
      </c>
      <c r="R367" s="122">
        <f t="shared" ref="R367:V367" si="208">SUM(R368:R369)</f>
        <v>10982.039037949517</v>
      </c>
      <c r="S367" s="122">
        <f t="shared" si="208"/>
        <v>11512.835848128156</v>
      </c>
      <c r="T367" s="122">
        <f t="shared" si="208"/>
        <v>10345.311245508759</v>
      </c>
      <c r="U367" s="122">
        <f t="shared" si="208"/>
        <v>8875.3877188192891</v>
      </c>
      <c r="V367" s="122">
        <f t="shared" si="208"/>
        <v>9066.8477277438451</v>
      </c>
      <c r="W367" s="122">
        <f t="shared" ref="W367" si="209">SUM(W368:W369)</f>
        <v>12377.225090376014</v>
      </c>
      <c r="DA367" s="130" t="s">
        <v>3962</v>
      </c>
    </row>
    <row r="368" spans="1:105" ht="12" customHeight="1" x14ac:dyDescent="0.25">
      <c r="A368" s="97" t="s">
        <v>216</v>
      </c>
      <c r="B368" s="98"/>
      <c r="C368" s="98">
        <v>20362.870661890622</v>
      </c>
      <c r="D368" s="98">
        <v>17637.393160192183</v>
      </c>
      <c r="E368" s="98">
        <v>19752.015419832151</v>
      </c>
      <c r="F368" s="98">
        <v>18303.35846235701</v>
      </c>
      <c r="G368" s="98">
        <v>17148.101673747075</v>
      </c>
      <c r="H368" s="98">
        <v>17332.395520775754</v>
      </c>
      <c r="I368" s="98">
        <v>14904.791077864125</v>
      </c>
      <c r="J368" s="98">
        <v>14760.875506698994</v>
      </c>
      <c r="K368" s="98">
        <v>14099.991284812011</v>
      </c>
      <c r="L368" s="98">
        <v>17678.219481213921</v>
      </c>
      <c r="M368" s="98">
        <v>14151.843408178331</v>
      </c>
      <c r="N368" s="98">
        <v>12554.898676059562</v>
      </c>
      <c r="O368" s="98">
        <v>14788.843516116529</v>
      </c>
      <c r="P368" s="98">
        <v>10749.073216089404</v>
      </c>
      <c r="Q368" s="98">
        <v>9186.9769433983511</v>
      </c>
      <c r="R368" s="98">
        <v>10825.117183145732</v>
      </c>
      <c r="S368" s="98">
        <v>11347.205128374102</v>
      </c>
      <c r="T368" s="98">
        <v>10195.802052429253</v>
      </c>
      <c r="U368" s="98">
        <v>8746.6605498424178</v>
      </c>
      <c r="V368" s="98">
        <v>8934.8720458053685</v>
      </c>
      <c r="W368" s="98">
        <v>12196.586973094996</v>
      </c>
      <c r="DA368" s="63" t="s">
        <v>3963</v>
      </c>
    </row>
    <row r="369" spans="1:105" ht="12" customHeight="1" x14ac:dyDescent="0.25">
      <c r="A369" s="97" t="s">
        <v>53</v>
      </c>
      <c r="B369" s="98"/>
      <c r="C369" s="98">
        <v>304.70484790912786</v>
      </c>
      <c r="D369" s="98">
        <v>258.36605345713627</v>
      </c>
      <c r="E369" s="98">
        <v>285.49668311054825</v>
      </c>
      <c r="F369" s="98">
        <v>259.00378153440721</v>
      </c>
      <c r="G369" s="98">
        <v>216.34622129382575</v>
      </c>
      <c r="H369" s="98">
        <v>222.45307193694978</v>
      </c>
      <c r="I369" s="98">
        <v>186.73228306509458</v>
      </c>
      <c r="J369" s="98">
        <v>184.80678658343567</v>
      </c>
      <c r="K369" s="98">
        <v>177.16758737138508</v>
      </c>
      <c r="L369" s="98">
        <v>223.40645560700258</v>
      </c>
      <c r="M369" s="98">
        <v>180.87050253860824</v>
      </c>
      <c r="N369" s="98">
        <v>163.90919192250229</v>
      </c>
      <c r="O369" s="98">
        <v>199.08115711267109</v>
      </c>
      <c r="P369" s="98">
        <v>149.98076847783938</v>
      </c>
      <c r="Q369" s="98">
        <v>131.72483477959588</v>
      </c>
      <c r="R369" s="98">
        <v>156.92185480378495</v>
      </c>
      <c r="S369" s="98">
        <v>165.63071975405387</v>
      </c>
      <c r="T369" s="98">
        <v>149.50919307950656</v>
      </c>
      <c r="U369" s="98">
        <v>128.72716897687218</v>
      </c>
      <c r="V369" s="98">
        <v>131.9756819384769</v>
      </c>
      <c r="W369" s="98">
        <v>180.63811728101709</v>
      </c>
      <c r="DA369" s="63" t="s">
        <v>3964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1.7527139920968791</v>
      </c>
      <c r="D370" s="122">
        <f t="shared" si="210"/>
        <v>1.0208239292416643</v>
      </c>
      <c r="E370" s="122">
        <f t="shared" si="210"/>
        <v>2.7253920750641272</v>
      </c>
      <c r="F370" s="122">
        <f t="shared" si="210"/>
        <v>2.0031177782386291</v>
      </c>
      <c r="G370" s="122">
        <f t="shared" si="210"/>
        <v>1.7273762479256702</v>
      </c>
      <c r="H370" s="122">
        <f t="shared" si="210"/>
        <v>2.2239943922294034</v>
      </c>
      <c r="I370" s="122">
        <f t="shared" si="210"/>
        <v>2.2763089881926155</v>
      </c>
      <c r="J370" s="122">
        <f t="shared" si="210"/>
        <v>1.536732925413409</v>
      </c>
      <c r="K370" s="122">
        <f t="shared" si="210"/>
        <v>1.0077931061086258</v>
      </c>
      <c r="L370" s="122">
        <f t="shared" si="210"/>
        <v>1.6571919013531478</v>
      </c>
      <c r="M370" s="122">
        <f t="shared" si="210"/>
        <v>1.3921852178501468</v>
      </c>
      <c r="N370" s="122">
        <f t="shared" si="210"/>
        <v>0.91060257952976287</v>
      </c>
      <c r="O370" s="122">
        <f t="shared" si="210"/>
        <v>1.8593912394302945</v>
      </c>
      <c r="P370" s="122">
        <f t="shared" si="210"/>
        <v>0.48054065130319107</v>
      </c>
      <c r="Q370" s="122">
        <f t="shared" si="210"/>
        <v>0.72163867410649807</v>
      </c>
      <c r="R370" s="122">
        <f t="shared" si="210"/>
        <v>0.91227159735209151</v>
      </c>
      <c r="S370" s="122">
        <f t="shared" si="210"/>
        <v>2.1912395134176403</v>
      </c>
      <c r="T370" s="122">
        <f t="shared" si="210"/>
        <v>1.3732751803481313</v>
      </c>
      <c r="U370" s="122">
        <f t="shared" si="210"/>
        <v>2.1415027124204946</v>
      </c>
      <c r="V370" s="122">
        <f t="shared" si="210"/>
        <v>2.6847821324018781</v>
      </c>
      <c r="W370" s="122">
        <f t="shared" si="210"/>
        <v>2.2555862052135112</v>
      </c>
      <c r="DA370" s="130" t="s">
        <v>3965</v>
      </c>
    </row>
    <row r="371" spans="1:105" ht="12" customHeight="1" x14ac:dyDescent="0.25">
      <c r="A371" s="97" t="s">
        <v>53</v>
      </c>
      <c r="B371" s="98"/>
      <c r="C371" s="98">
        <f>RES_hhdet_in_fech!C48</f>
        <v>1.7527139920968791</v>
      </c>
      <c r="D371" s="98">
        <f>RES_hhdet_in_fech!D48</f>
        <v>1.0208239292416643</v>
      </c>
      <c r="E371" s="98">
        <f>RES_hhdet_in_fech!E48</f>
        <v>2.7253920750641272</v>
      </c>
      <c r="F371" s="98">
        <f>RES_hhdet_in_fech!F48</f>
        <v>2.0031177782386291</v>
      </c>
      <c r="G371" s="98">
        <f>RES_hhdet_in_fech!G48</f>
        <v>1.7273762479256702</v>
      </c>
      <c r="H371" s="98">
        <f>RES_hhdet_in_fech!H48</f>
        <v>2.2239943922294034</v>
      </c>
      <c r="I371" s="98">
        <f>RES_hhdet_in_fech!I48</f>
        <v>2.2763089881926155</v>
      </c>
      <c r="J371" s="98">
        <f>RES_hhdet_in_fech!J48</f>
        <v>1.536732925413409</v>
      </c>
      <c r="K371" s="98">
        <f>RES_hhdet_in_fech!K48</f>
        <v>1.0077931061086258</v>
      </c>
      <c r="L371" s="98">
        <f>RES_hhdet_in_fech!L48</f>
        <v>1.6571919013531478</v>
      </c>
      <c r="M371" s="98">
        <f>RES_hhdet_in_fech!M48</f>
        <v>1.3921852178501468</v>
      </c>
      <c r="N371" s="98">
        <f>RES_hhdet_in_fech!N48</f>
        <v>0.91060257952976287</v>
      </c>
      <c r="O371" s="98">
        <f>RES_hhdet_in_fech!O48</f>
        <v>1.8593912394302945</v>
      </c>
      <c r="P371" s="98">
        <f>RES_hhdet_in_fech!P48</f>
        <v>0.48054065130319107</v>
      </c>
      <c r="Q371" s="98">
        <f>RES_hhdet_in_fech!Q48</f>
        <v>0.72163867410649807</v>
      </c>
      <c r="R371" s="98">
        <f>RES_hhdet_in_fech!R48</f>
        <v>0.91227159735209151</v>
      </c>
      <c r="S371" s="98">
        <f>RES_hhdet_in_fech!S48</f>
        <v>2.1912395134176403</v>
      </c>
      <c r="T371" s="98">
        <f>RES_hhdet_in_fech!T48</f>
        <v>1.3732751803481313</v>
      </c>
      <c r="U371" s="98">
        <f>RES_hhdet_in_fech!U48</f>
        <v>2.1415027124204946</v>
      </c>
      <c r="V371" s="98">
        <f>RES_hhdet_in_fech!V48</f>
        <v>2.6847821324018781</v>
      </c>
      <c r="W371" s="98">
        <f>RES_hhdet_in_fech!W48</f>
        <v>2.2555862052135112</v>
      </c>
      <c r="DA371" s="63" t="s">
        <v>3966</v>
      </c>
    </row>
    <row r="372" spans="1:105" ht="12" customHeight="1" x14ac:dyDescent="0.25">
      <c r="A372" s="121" t="s">
        <v>55</v>
      </c>
      <c r="B372" s="122"/>
      <c r="C372" s="122">
        <v>2623.877062125337</v>
      </c>
      <c r="D372" s="122">
        <v>2836.7189659877058</v>
      </c>
      <c r="E372" s="122">
        <v>2761.9699306459988</v>
      </c>
      <c r="F372" s="122">
        <v>2772.5156275251861</v>
      </c>
      <c r="G372" s="122">
        <v>2420.7842767185816</v>
      </c>
      <c r="H372" s="122">
        <v>2544.146084170457</v>
      </c>
      <c r="I372" s="122">
        <v>2787.3860419898715</v>
      </c>
      <c r="J372" s="122">
        <v>2951.9673451429085</v>
      </c>
      <c r="K372" s="122">
        <v>2895.4881415810887</v>
      </c>
      <c r="L372" s="122">
        <v>3180.5579175782054</v>
      </c>
      <c r="M372" s="122">
        <v>3242.6003760657777</v>
      </c>
      <c r="N372" s="122">
        <v>3006.0320469886274</v>
      </c>
      <c r="O372" s="122">
        <v>3106.4875201610121</v>
      </c>
      <c r="P372" s="122">
        <v>2785.5201727581007</v>
      </c>
      <c r="Q372" s="122">
        <v>2706.4188065826302</v>
      </c>
      <c r="R372" s="122">
        <v>2642.0785352410776</v>
      </c>
      <c r="S372" s="122">
        <v>2576.3015485077335</v>
      </c>
      <c r="T372" s="122">
        <v>2438.6376782628172</v>
      </c>
      <c r="U372" s="122">
        <v>2457.0851797832452</v>
      </c>
      <c r="V372" s="122">
        <v>2438.5914331074487</v>
      </c>
      <c r="W372" s="122">
        <v>2747.9456205916445</v>
      </c>
      <c r="DA372" s="130" t="s">
        <v>3967</v>
      </c>
    </row>
    <row r="373" spans="1:105" ht="12" customHeight="1" x14ac:dyDescent="0.25">
      <c r="A373" s="97" t="s">
        <v>138</v>
      </c>
      <c r="B373" s="98"/>
      <c r="C373" s="98">
        <v>3291.814067001013</v>
      </c>
      <c r="D373" s="98">
        <v>3516.3190413447728</v>
      </c>
      <c r="E373" s="98">
        <v>3591.9817643262336</v>
      </c>
      <c r="F373" s="98">
        <v>3577.6598026493648</v>
      </c>
      <c r="G373" s="98">
        <v>3235.1076491429308</v>
      </c>
      <c r="H373" s="98">
        <v>3456.1672143114661</v>
      </c>
      <c r="I373" s="98">
        <v>3272.9951329883443</v>
      </c>
      <c r="J373" s="98">
        <v>3391.1344637517482</v>
      </c>
      <c r="K373" s="98">
        <v>3523.5177451126119</v>
      </c>
      <c r="L373" s="98">
        <v>3694.4638944575636</v>
      </c>
      <c r="M373" s="98">
        <v>3726.4550898918492</v>
      </c>
      <c r="N373" s="98">
        <v>3235.0243323068921</v>
      </c>
      <c r="O373" s="98">
        <v>3455.6159499679807</v>
      </c>
      <c r="P373" s="98">
        <v>3280.4815042281912</v>
      </c>
      <c r="Q373" s="98">
        <v>2986.4531336673344</v>
      </c>
      <c r="R373" s="98">
        <v>2853.1290863303411</v>
      </c>
      <c r="S373" s="98">
        <v>2814.6504405223609</v>
      </c>
      <c r="T373" s="98">
        <v>2513.4752853827172</v>
      </c>
      <c r="U373" s="98">
        <v>2513.2617089031664</v>
      </c>
      <c r="V373" s="98">
        <v>2521.8034188006645</v>
      </c>
      <c r="W373" s="98">
        <v>2825.8644812844159</v>
      </c>
      <c r="DA373" s="63" t="s">
        <v>3968</v>
      </c>
    </row>
    <row r="374" spans="1:105" ht="12" customHeight="1" x14ac:dyDescent="0.25">
      <c r="A374" s="97" t="s">
        <v>137</v>
      </c>
      <c r="B374" s="98"/>
      <c r="C374" s="98">
        <v>2387.2203191967214</v>
      </c>
      <c r="D374" s="98">
        <v>2556.2640556925471</v>
      </c>
      <c r="E374" s="98">
        <v>2611.6973403810484</v>
      </c>
      <c r="F374" s="98">
        <v>2605.5021283511314</v>
      </c>
      <c r="G374" s="98">
        <v>2361.7179715027087</v>
      </c>
      <c r="H374" s="98">
        <v>2438.2261063599262</v>
      </c>
      <c r="I374" s="98">
        <v>0</v>
      </c>
      <c r="J374" s="98">
        <v>2472.4525045391661</v>
      </c>
      <c r="K374" s="98">
        <v>2591.56710911547</v>
      </c>
      <c r="L374" s="98">
        <v>2666.0331113569623</v>
      </c>
      <c r="M374" s="98">
        <v>2763.0625937153736</v>
      </c>
      <c r="N374" s="98">
        <v>0</v>
      </c>
      <c r="O374" s="98">
        <v>2598.6274729964189</v>
      </c>
      <c r="P374" s="98">
        <v>2550.8264835741143</v>
      </c>
      <c r="Q374" s="98">
        <v>2331.3092750702667</v>
      </c>
      <c r="R374" s="98">
        <v>2254.7182390094854</v>
      </c>
      <c r="S374" s="98">
        <v>2297.614651857908</v>
      </c>
      <c r="T374" s="98">
        <v>2106.482240390636</v>
      </c>
      <c r="U374" s="98">
        <v>2139.0171141179171</v>
      </c>
      <c r="V374" s="98">
        <v>2171.720366941141</v>
      </c>
      <c r="W374" s="98">
        <v>2451.5004377396663</v>
      </c>
      <c r="DA374" s="63" t="s">
        <v>3969</v>
      </c>
    </row>
    <row r="375" spans="1:105" ht="12" customHeight="1" x14ac:dyDescent="0.25">
      <c r="A375" s="100" t="s">
        <v>216</v>
      </c>
      <c r="B375" s="101"/>
      <c r="C375" s="101">
        <v>1226.7597534207109</v>
      </c>
      <c r="D375" s="101">
        <v>1314.8765055889714</v>
      </c>
      <c r="E375" s="101">
        <v>1332.3168973340473</v>
      </c>
      <c r="F375" s="101">
        <v>1324.6432341223847</v>
      </c>
      <c r="G375" s="101">
        <v>1198.4733738799907</v>
      </c>
      <c r="H375" s="101">
        <v>1066.1224994604238</v>
      </c>
      <c r="I375" s="101">
        <v>0</v>
      </c>
      <c r="J375" s="101">
        <v>1198.8235255868588</v>
      </c>
      <c r="K375" s="101">
        <v>1273.2686851168971</v>
      </c>
      <c r="L375" s="101">
        <v>1178.3253243660308</v>
      </c>
      <c r="M375" s="101">
        <v>1302.7394440417622</v>
      </c>
      <c r="N375" s="101">
        <v>0</v>
      </c>
      <c r="O375" s="101">
        <v>1013.4547158601027</v>
      </c>
      <c r="P375" s="101">
        <v>978.93331242409943</v>
      </c>
      <c r="Q375" s="101">
        <v>698.56172869578984</v>
      </c>
      <c r="R375" s="101">
        <v>600.86250703850396</v>
      </c>
      <c r="S375" s="101">
        <v>705.52740485802713</v>
      </c>
      <c r="T375" s="101">
        <v>722.36258269733185</v>
      </c>
      <c r="U375" s="101">
        <v>745.13920718446809</v>
      </c>
      <c r="V375" s="101">
        <v>773.28381742539887</v>
      </c>
      <c r="W375" s="101">
        <v>909.62185937546315</v>
      </c>
      <c r="DA375" s="131" t="s">
        <v>3970</v>
      </c>
    </row>
    <row r="376" spans="1:105" ht="12" customHeight="1" x14ac:dyDescent="0.25">
      <c r="A376" s="103" t="s">
        <v>52</v>
      </c>
      <c r="B376" s="104"/>
      <c r="C376" s="104">
        <v>1160.4605657760105</v>
      </c>
      <c r="D376" s="104">
        <v>1241.3875501035757</v>
      </c>
      <c r="E376" s="104">
        <v>1279.3804430470011</v>
      </c>
      <c r="F376" s="104">
        <v>1280.8588942287467</v>
      </c>
      <c r="G376" s="104">
        <v>1163.2445976227179</v>
      </c>
      <c r="H376" s="104">
        <v>1372.1036068995022</v>
      </c>
      <c r="I376" s="104">
        <v>0</v>
      </c>
      <c r="J376" s="104">
        <v>1273.6289789523073</v>
      </c>
      <c r="K376" s="104">
        <v>1318.2984239985726</v>
      </c>
      <c r="L376" s="104">
        <v>1487.7077869909313</v>
      </c>
      <c r="M376" s="104">
        <v>1460.3231496736107</v>
      </c>
      <c r="N376" s="104">
        <v>0</v>
      </c>
      <c r="O376" s="104">
        <v>1585.1727571363162</v>
      </c>
      <c r="P376" s="104">
        <v>1571.8931711500147</v>
      </c>
      <c r="Q376" s="104">
        <v>1632.7475463744768</v>
      </c>
      <c r="R376" s="104">
        <v>1653.8557319709817</v>
      </c>
      <c r="S376" s="104">
        <v>1592.087246999881</v>
      </c>
      <c r="T376" s="104">
        <v>1384.1196576933046</v>
      </c>
      <c r="U376" s="104">
        <v>1393.8779069334491</v>
      </c>
      <c r="V376" s="104">
        <v>1398.4365495157415</v>
      </c>
      <c r="W376" s="104">
        <v>1541.8785783642036</v>
      </c>
      <c r="DA376" s="132" t="s">
        <v>3971</v>
      </c>
    </row>
    <row r="377" spans="1:105" ht="12" customHeight="1" x14ac:dyDescent="0.25">
      <c r="A377" s="106" t="s">
        <v>122</v>
      </c>
      <c r="B377" s="101"/>
      <c r="C377" s="101">
        <v>2714.1858829214029</v>
      </c>
      <c r="D377" s="101">
        <v>2817.4696642400449</v>
      </c>
      <c r="E377" s="101">
        <v>2843.3198847351155</v>
      </c>
      <c r="F377" s="101">
        <v>2852.9020048016691</v>
      </c>
      <c r="G377" s="101">
        <v>2645.6812951967104</v>
      </c>
      <c r="H377" s="101">
        <v>2757.5095075262961</v>
      </c>
      <c r="I377" s="101">
        <v>2769.3039842819953</v>
      </c>
      <c r="J377" s="101">
        <v>2753.4249853433334</v>
      </c>
      <c r="K377" s="101">
        <v>3000.8499733253807</v>
      </c>
      <c r="L377" s="101">
        <v>3063.8783540755844</v>
      </c>
      <c r="M377" s="101">
        <v>2974.1198631294783</v>
      </c>
      <c r="N377" s="101">
        <v>3042.9684651401458</v>
      </c>
      <c r="O377" s="101">
        <v>3037.2338930286924</v>
      </c>
      <c r="P377" s="101">
        <v>2938.2485974227443</v>
      </c>
      <c r="Q377" s="101">
        <v>2883.4057281033533</v>
      </c>
      <c r="R377" s="101">
        <v>2837.7101033020913</v>
      </c>
      <c r="S377" s="101">
        <v>2718.5937320107628</v>
      </c>
      <c r="T377" s="101">
        <v>2573.3382151706032</v>
      </c>
      <c r="U377" s="101">
        <v>2612.0820321890697</v>
      </c>
      <c r="V377" s="101">
        <v>2538.254876141792</v>
      </c>
      <c r="W377" s="101">
        <v>2863.6712704764213</v>
      </c>
      <c r="DA377" s="131" t="s">
        <v>3972</v>
      </c>
    </row>
    <row r="378" spans="1:105" ht="12" customHeight="1" x14ac:dyDescent="0.25">
      <c r="A378" s="107" t="s">
        <v>121</v>
      </c>
      <c r="B378" s="104"/>
      <c r="C378" s="104">
        <v>2201.9869440211191</v>
      </c>
      <c r="D378" s="104">
        <v>2288.5662057764384</v>
      </c>
      <c r="E378" s="104">
        <v>2309.3998371328798</v>
      </c>
      <c r="F378" s="104">
        <v>2319.2279466299628</v>
      </c>
      <c r="G378" s="104">
        <v>2153.7953526911601</v>
      </c>
      <c r="H378" s="104">
        <v>2196.2038604494728</v>
      </c>
      <c r="I378" s="104">
        <v>2221.0992639455881</v>
      </c>
      <c r="J378" s="104">
        <v>2234.0152468588253</v>
      </c>
      <c r="K378" s="104">
        <v>2446.9038361075841</v>
      </c>
      <c r="L378" s="104">
        <v>2463.6545253121672</v>
      </c>
      <c r="M378" s="104">
        <v>2422.4700109894738</v>
      </c>
      <c r="N378" s="104">
        <v>2485.2596684663927</v>
      </c>
      <c r="O378" s="104">
        <v>2458.1984781733017</v>
      </c>
      <c r="P378" s="104">
        <v>2402.6083496703222</v>
      </c>
      <c r="Q378" s="104">
        <v>2334.422095893301</v>
      </c>
      <c r="R378" s="104">
        <v>2301.2252647829487</v>
      </c>
      <c r="S378" s="104">
        <v>2250.3736183330748</v>
      </c>
      <c r="T378" s="104">
        <v>2165.606380399724</v>
      </c>
      <c r="U378" s="104">
        <v>2217.4465950644994</v>
      </c>
      <c r="V378" s="104">
        <v>2171.118502627894</v>
      </c>
      <c r="W378" s="104">
        <v>2467.8557828567796</v>
      </c>
      <c r="DA378" s="132" t="s">
        <v>3973</v>
      </c>
    </row>
    <row r="379" spans="1:105" ht="12" customHeight="1" x14ac:dyDescent="0.25">
      <c r="A379" s="108" t="s">
        <v>53</v>
      </c>
      <c r="B379" s="98"/>
      <c r="C379" s="98">
        <v>1011.970400781379</v>
      </c>
      <c r="D379" s="98">
        <v>1053.5950276748713</v>
      </c>
      <c r="E379" s="98">
        <v>1054.3997203118615</v>
      </c>
      <c r="F379" s="98">
        <v>1056.2042657306154</v>
      </c>
      <c r="G379" s="98">
        <v>980.677164589879</v>
      </c>
      <c r="H379" s="98">
        <v>850.04397396956961</v>
      </c>
      <c r="I379" s="98">
        <v>899.89366942601021</v>
      </c>
      <c r="J379" s="98">
        <v>972.84642075895988</v>
      </c>
      <c r="K379" s="98">
        <v>1086.8770428408657</v>
      </c>
      <c r="L379" s="98">
        <v>978.22125980806834</v>
      </c>
      <c r="M379" s="98">
        <v>1034.5703836689793</v>
      </c>
      <c r="N379" s="98">
        <v>1041.8793018673821</v>
      </c>
      <c r="O379" s="98">
        <v>892.2404371514624</v>
      </c>
      <c r="P379" s="98">
        <v>871.94560505863672</v>
      </c>
      <c r="Q379" s="98">
        <v>674.28243045574629</v>
      </c>
      <c r="R379" s="98">
        <v>599.51615981601253</v>
      </c>
      <c r="S379" s="98">
        <v>680.5378798302562</v>
      </c>
      <c r="T379" s="98">
        <v>741.17708755818887</v>
      </c>
      <c r="U379" s="98">
        <v>777.37249724394042</v>
      </c>
      <c r="V379" s="98">
        <v>777.7925482801727</v>
      </c>
      <c r="W379" s="98">
        <v>920.27869364526066</v>
      </c>
      <c r="DA379" s="63" t="s">
        <v>3974</v>
      </c>
    </row>
    <row r="380" spans="1:105" ht="12" customHeight="1" x14ac:dyDescent="0.25">
      <c r="A380" s="108" t="s">
        <v>52</v>
      </c>
      <c r="B380" s="98"/>
      <c r="C380" s="98">
        <v>1190.01654323974</v>
      </c>
      <c r="D380" s="98">
        <v>1234.9711781015671</v>
      </c>
      <c r="E380" s="98">
        <v>1255.0001168210179</v>
      </c>
      <c r="F380" s="98">
        <v>1263.023680899347</v>
      </c>
      <c r="G380" s="98">
        <v>1173.118188101281</v>
      </c>
      <c r="H380" s="98">
        <v>1346.1598864799037</v>
      </c>
      <c r="I380" s="98">
        <v>1321.2055945195777</v>
      </c>
      <c r="J380" s="98">
        <v>1261.1688260998656</v>
      </c>
      <c r="K380" s="98">
        <v>1360.0267932667186</v>
      </c>
      <c r="L380" s="98">
        <v>1485.4332655040992</v>
      </c>
      <c r="M380" s="98">
        <v>1387.8996273204946</v>
      </c>
      <c r="N380" s="98">
        <v>1443.3803665990104</v>
      </c>
      <c r="O380" s="98">
        <v>1565.9580410218393</v>
      </c>
      <c r="P380" s="98">
        <v>1530.6627446116859</v>
      </c>
      <c r="Q380" s="98">
        <v>1660.1396654375549</v>
      </c>
      <c r="R380" s="98">
        <v>1701.7091049669357</v>
      </c>
      <c r="S380" s="98">
        <v>1569.8357385028187</v>
      </c>
      <c r="T380" s="98">
        <v>1424.4292928415352</v>
      </c>
      <c r="U380" s="98">
        <v>1440.074097820559</v>
      </c>
      <c r="V380" s="98">
        <v>1393.3259543477213</v>
      </c>
      <c r="W380" s="98">
        <v>1547.5770892115188</v>
      </c>
      <c r="DA380" s="63" t="s">
        <v>3975</v>
      </c>
    </row>
    <row r="381" spans="1:105" ht="12" customHeight="1" x14ac:dyDescent="0.25">
      <c r="A381" s="121" t="s">
        <v>54</v>
      </c>
      <c r="B381" s="122"/>
      <c r="C381" s="122">
        <v>414.83266897028562</v>
      </c>
      <c r="D381" s="122">
        <v>434.1059224537662</v>
      </c>
      <c r="E381" s="122">
        <v>432.80587376499017</v>
      </c>
      <c r="F381" s="122">
        <v>460.50882606341497</v>
      </c>
      <c r="G381" s="122">
        <v>373.08156183491599</v>
      </c>
      <c r="H381" s="122">
        <v>434.08174266266894</v>
      </c>
      <c r="I381" s="122">
        <v>378.29468713900008</v>
      </c>
      <c r="J381" s="122">
        <v>408.59565350561093</v>
      </c>
      <c r="K381" s="122">
        <v>515.4225114589226</v>
      </c>
      <c r="L381" s="122">
        <v>520.16901328486733</v>
      </c>
      <c r="M381" s="122">
        <v>511.71559638188586</v>
      </c>
      <c r="N381" s="122">
        <v>524.7257338544938</v>
      </c>
      <c r="O381" s="122">
        <v>510.13776138789109</v>
      </c>
      <c r="P381" s="122">
        <v>528.26336945813387</v>
      </c>
      <c r="Q381" s="122">
        <v>504.05094020083254</v>
      </c>
      <c r="R381" s="122">
        <v>509.03167753727945</v>
      </c>
      <c r="S381" s="122">
        <v>502.39283669914079</v>
      </c>
      <c r="T381" s="122">
        <v>489.17284449015835</v>
      </c>
      <c r="U381" s="122">
        <v>493.38323735468975</v>
      </c>
      <c r="V381" s="122">
        <v>479.28551379674229</v>
      </c>
      <c r="W381" s="122">
        <v>540.88151824873967</v>
      </c>
      <c r="DA381" s="130" t="s">
        <v>3976</v>
      </c>
    </row>
    <row r="382" spans="1:105" ht="12" customHeight="1" x14ac:dyDescent="0.25">
      <c r="A382" s="97" t="s">
        <v>50</v>
      </c>
      <c r="B382" s="98"/>
      <c r="C382" s="98">
        <v>520.78386299765157</v>
      </c>
      <c r="D382" s="98">
        <v>549.51780332419821</v>
      </c>
      <c r="E382" s="98">
        <v>526.5378653850205</v>
      </c>
      <c r="F382" s="98">
        <v>572.62062581500982</v>
      </c>
      <c r="G382" s="98">
        <v>479.09941974290319</v>
      </c>
      <c r="H382" s="98">
        <v>548.40356722736396</v>
      </c>
      <c r="I382" s="98">
        <v>478.5107334141955</v>
      </c>
      <c r="J382" s="98">
        <v>511.46538317185491</v>
      </c>
      <c r="K382" s="98">
        <v>663.77155306668294</v>
      </c>
      <c r="L382" s="98">
        <v>713.63089813604824</v>
      </c>
      <c r="M382" s="98">
        <v>660.15459414919212</v>
      </c>
      <c r="N382" s="98">
        <v>561.72632493873709</v>
      </c>
      <c r="O382" s="98">
        <v>562.50380870743254</v>
      </c>
      <c r="P382" s="98">
        <v>629.10822049267506</v>
      </c>
      <c r="Q382" s="98">
        <v>695.59033194477809</v>
      </c>
      <c r="R382" s="98">
        <v>733.20463004509156</v>
      </c>
      <c r="S382" s="98">
        <v>703.86482950218465</v>
      </c>
      <c r="T382" s="98">
        <v>652.97023887664045</v>
      </c>
      <c r="U382" s="98">
        <v>667.3468265822288</v>
      </c>
      <c r="V382" s="98">
        <v>645.36083278635647</v>
      </c>
      <c r="W382" s="98">
        <v>812.59339494689209</v>
      </c>
      <c r="DA382" s="63" t="s">
        <v>3977</v>
      </c>
    </row>
    <row r="383" spans="1:105" ht="12" customHeight="1" x14ac:dyDescent="0.25">
      <c r="A383" s="109" t="s">
        <v>120</v>
      </c>
      <c r="B383" s="33"/>
      <c r="C383" s="33">
        <v>414.25731126176726</v>
      </c>
      <c r="D383" s="33">
        <v>433.6170057746611</v>
      </c>
      <c r="E383" s="33">
        <v>432.38254992278496</v>
      </c>
      <c r="F383" s="33">
        <v>459.84848901785813</v>
      </c>
      <c r="G383" s="33">
        <v>372.4284089913055</v>
      </c>
      <c r="H383" s="33">
        <v>433.492190652582</v>
      </c>
      <c r="I383" s="33">
        <v>377.94686572025751</v>
      </c>
      <c r="J383" s="33">
        <v>408.33237592852186</v>
      </c>
      <c r="K383" s="33">
        <v>515.01475073346012</v>
      </c>
      <c r="L383" s="33">
        <v>519.83799091746073</v>
      </c>
      <c r="M383" s="33">
        <v>511.60827932796263</v>
      </c>
      <c r="N383" s="33">
        <v>524.69108099466314</v>
      </c>
      <c r="O383" s="33">
        <v>510.01619435520888</v>
      </c>
      <c r="P383" s="33">
        <v>527.91046655334515</v>
      </c>
      <c r="Q383" s="33">
        <v>503.18382760465954</v>
      </c>
      <c r="R383" s="33">
        <v>508.27333178390342</v>
      </c>
      <c r="S383" s="33">
        <v>501.95820160618553</v>
      </c>
      <c r="T383" s="33">
        <v>488.99439165683521</v>
      </c>
      <c r="U383" s="33">
        <v>493.12061582757235</v>
      </c>
      <c r="V383" s="33">
        <v>478.91318736364929</v>
      </c>
      <c r="W383" s="33">
        <v>539.80732238215342</v>
      </c>
      <c r="DA383" s="60" t="s">
        <v>3978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13456.611208244491</v>
      </c>
      <c r="D385" s="117">
        <f t="shared" si="211"/>
        <v>12143.431749098951</v>
      </c>
      <c r="E385" s="117">
        <f t="shared" si="211"/>
        <v>13465.959651977091</v>
      </c>
      <c r="F385" s="117">
        <f t="shared" si="211"/>
        <v>12785.148257286717</v>
      </c>
      <c r="G385" s="117">
        <f t="shared" si="211"/>
        <v>11993.105476970857</v>
      </c>
      <c r="H385" s="117">
        <f t="shared" si="211"/>
        <v>12346.698230084276</v>
      </c>
      <c r="I385" s="117">
        <f t="shared" si="211"/>
        <v>10978.7571487816</v>
      </c>
      <c r="J385" s="117">
        <f t="shared" si="211"/>
        <v>11041.511906303062</v>
      </c>
      <c r="K385" s="117">
        <f t="shared" si="211"/>
        <v>10982.572504541586</v>
      </c>
      <c r="L385" s="117">
        <f t="shared" si="211"/>
        <v>13360.358382895574</v>
      </c>
      <c r="M385" s="117">
        <f t="shared" si="211"/>
        <v>11397.971033558862</v>
      </c>
      <c r="N385" s="117">
        <f t="shared" si="211"/>
        <v>10569.228984257003</v>
      </c>
      <c r="O385" s="117">
        <f t="shared" si="211"/>
        <v>12512.928282310382</v>
      </c>
      <c r="P385" s="117">
        <f t="shared" si="211"/>
        <v>10108.185021078651</v>
      </c>
      <c r="Q385" s="117">
        <f t="shared" si="211"/>
        <v>9208.4685735728108</v>
      </c>
      <c r="R385" s="117">
        <f t="shared" ref="R385:V385" si="212">R386+R389+R391+R400</f>
        <v>10514.447324525216</v>
      </c>
      <c r="S385" s="117">
        <f t="shared" si="212"/>
        <v>10963.014586981575</v>
      </c>
      <c r="T385" s="117">
        <f t="shared" si="212"/>
        <v>10042.52287658103</v>
      </c>
      <c r="U385" s="117">
        <f t="shared" si="212"/>
        <v>9054.0527106921236</v>
      </c>
      <c r="V385" s="117">
        <f t="shared" si="212"/>
        <v>9220.7481665917949</v>
      </c>
      <c r="W385" s="117">
        <f t="shared" ref="W385" si="213">W386+W389+W391+W400</f>
        <v>12051.156447598549</v>
      </c>
      <c r="DA385" s="129" t="s">
        <v>4129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11240.592199037108</v>
      </c>
      <c r="D386" s="122">
        <f t="shared" si="214"/>
        <v>9833.5108141862474</v>
      </c>
      <c r="E386" s="122">
        <f t="shared" si="214"/>
        <v>11128.062444556674</v>
      </c>
      <c r="F386" s="122">
        <f t="shared" si="214"/>
        <v>10416.48197951136</v>
      </c>
      <c r="G386" s="122">
        <f t="shared" si="214"/>
        <v>9838.9216233040697</v>
      </c>
      <c r="H386" s="122">
        <f t="shared" si="214"/>
        <v>10058.313253924311</v>
      </c>
      <c r="I386" s="122">
        <f t="shared" si="214"/>
        <v>8742.2736604825495</v>
      </c>
      <c r="J386" s="122">
        <f t="shared" si="214"/>
        <v>8759.8029877285007</v>
      </c>
      <c r="K386" s="122">
        <f t="shared" si="214"/>
        <v>8473.4156518368945</v>
      </c>
      <c r="L386" s="122">
        <f t="shared" si="214"/>
        <v>10767.052177189778</v>
      </c>
      <c r="M386" s="122">
        <f t="shared" si="214"/>
        <v>8803.5558888101095</v>
      </c>
      <c r="N386" s="122">
        <f t="shared" si="214"/>
        <v>8051.7071400484601</v>
      </c>
      <c r="O386" s="122">
        <f t="shared" si="214"/>
        <v>9871.3605735153542</v>
      </c>
      <c r="P386" s="122">
        <f t="shared" si="214"/>
        <v>7497.5814744753807</v>
      </c>
      <c r="Q386" s="122">
        <f t="shared" si="214"/>
        <v>6636.0756251435805</v>
      </c>
      <c r="R386" s="122">
        <f t="shared" ref="R386:V386" si="215">SUM(R387:R388)</f>
        <v>7950.4785117672609</v>
      </c>
      <c r="S386" s="122">
        <f t="shared" si="215"/>
        <v>8432.1204150432404</v>
      </c>
      <c r="T386" s="122">
        <f t="shared" si="215"/>
        <v>7641.0835301413781</v>
      </c>
      <c r="U386" s="122">
        <f t="shared" si="215"/>
        <v>6598.2070685718754</v>
      </c>
      <c r="V386" s="122">
        <f t="shared" si="215"/>
        <v>6778.5031910798243</v>
      </c>
      <c r="W386" s="122">
        <f t="shared" ref="W386" si="216">SUM(W387:W388)</f>
        <v>9286.8890718004186</v>
      </c>
      <c r="DA386" s="130" t="s">
        <v>4130</v>
      </c>
    </row>
    <row r="387" spans="1:105" ht="12" customHeight="1" x14ac:dyDescent="0.25">
      <c r="A387" s="97" t="s">
        <v>216</v>
      </c>
      <c r="B387" s="98"/>
      <c r="C387" s="98">
        <v>10935.88735112798</v>
      </c>
      <c r="D387" s="98">
        <v>9575.144760729112</v>
      </c>
      <c r="E387" s="98">
        <v>10842.565761446125</v>
      </c>
      <c r="F387" s="98">
        <v>10157.478197976952</v>
      </c>
      <c r="G387" s="98">
        <v>9622.5754020102431</v>
      </c>
      <c r="H387" s="98">
        <v>9835.8601819873602</v>
      </c>
      <c r="I387" s="98">
        <v>8555.5413774174558</v>
      </c>
      <c r="J387" s="98">
        <v>8574.9962011450643</v>
      </c>
      <c r="K387" s="98">
        <v>8296.2480644655097</v>
      </c>
      <c r="L387" s="98">
        <v>10543.645721582776</v>
      </c>
      <c r="M387" s="98">
        <v>8622.6853862715016</v>
      </c>
      <c r="N387" s="98">
        <v>7887.7979481259581</v>
      </c>
      <c r="O387" s="98">
        <v>9672.2794164026836</v>
      </c>
      <c r="P387" s="98">
        <v>7347.6007059975409</v>
      </c>
      <c r="Q387" s="98">
        <v>6504.3507903639847</v>
      </c>
      <c r="R387" s="98">
        <v>7793.5566569634757</v>
      </c>
      <c r="S387" s="98">
        <v>8266.4896952891868</v>
      </c>
      <c r="T387" s="98">
        <v>7491.5743370618711</v>
      </c>
      <c r="U387" s="98">
        <v>6469.4798995950032</v>
      </c>
      <c r="V387" s="98">
        <v>6646.5275091413478</v>
      </c>
      <c r="W387" s="98">
        <v>9106.2509545194007</v>
      </c>
      <c r="DA387" s="63" t="s">
        <v>4131</v>
      </c>
    </row>
    <row r="388" spans="1:105" ht="12" customHeight="1" x14ac:dyDescent="0.25">
      <c r="A388" s="97" t="s">
        <v>53</v>
      </c>
      <c r="B388" s="98"/>
      <c r="C388" s="98">
        <v>304.70484790912786</v>
      </c>
      <c r="D388" s="98">
        <v>258.36605345713627</v>
      </c>
      <c r="E388" s="98">
        <v>285.49668311054825</v>
      </c>
      <c r="F388" s="98">
        <v>259.00378153440721</v>
      </c>
      <c r="G388" s="98">
        <v>216.34622129382575</v>
      </c>
      <c r="H388" s="98">
        <v>222.45307193694978</v>
      </c>
      <c r="I388" s="98">
        <v>186.73228306509458</v>
      </c>
      <c r="J388" s="98">
        <v>184.80678658343567</v>
      </c>
      <c r="K388" s="98">
        <v>177.16758737138508</v>
      </c>
      <c r="L388" s="98">
        <v>223.40645560700258</v>
      </c>
      <c r="M388" s="98">
        <v>180.87050253860824</v>
      </c>
      <c r="N388" s="98">
        <v>163.90919192250229</v>
      </c>
      <c r="O388" s="98">
        <v>199.08115711267109</v>
      </c>
      <c r="P388" s="98">
        <v>149.98076847783938</v>
      </c>
      <c r="Q388" s="98">
        <v>131.72483477959588</v>
      </c>
      <c r="R388" s="98">
        <v>156.92185480378495</v>
      </c>
      <c r="S388" s="98">
        <v>165.63071975405387</v>
      </c>
      <c r="T388" s="98">
        <v>149.50919307950656</v>
      </c>
      <c r="U388" s="98">
        <v>128.72716897687218</v>
      </c>
      <c r="V388" s="98">
        <v>131.9756819384769</v>
      </c>
      <c r="W388" s="98">
        <v>180.63811728101709</v>
      </c>
      <c r="DA388" s="63" t="s">
        <v>4132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4.1333588041468676</v>
      </c>
      <c r="D389" s="122">
        <f t="shared" si="217"/>
        <v>2.4886654067134062</v>
      </c>
      <c r="E389" s="122">
        <f t="shared" si="217"/>
        <v>6.8635630964581322</v>
      </c>
      <c r="F389" s="122">
        <f t="shared" si="217"/>
        <v>5.205983851465863</v>
      </c>
      <c r="G389" s="122">
        <f t="shared" si="217"/>
        <v>4.6298348816414761</v>
      </c>
      <c r="H389" s="122">
        <f t="shared" si="217"/>
        <v>6.1432901830822315</v>
      </c>
      <c r="I389" s="122">
        <f t="shared" si="217"/>
        <v>6.4763862387036015</v>
      </c>
      <c r="J389" s="122">
        <f t="shared" si="217"/>
        <v>4.5018473042053975</v>
      </c>
      <c r="K389" s="122">
        <f t="shared" si="217"/>
        <v>3.0394490180484395</v>
      </c>
      <c r="L389" s="122">
        <f t="shared" si="217"/>
        <v>5.1449614465858362</v>
      </c>
      <c r="M389" s="122">
        <f t="shared" si="217"/>
        <v>4.4696761929852986</v>
      </c>
      <c r="N389" s="122">
        <f t="shared" si="217"/>
        <v>3.0401568480682992</v>
      </c>
      <c r="O389" s="122">
        <f t="shared" si="217"/>
        <v>6.4921833956448394</v>
      </c>
      <c r="P389" s="122">
        <f t="shared" si="217"/>
        <v>1.7575425033395704</v>
      </c>
      <c r="Q389" s="122">
        <f t="shared" si="217"/>
        <v>2.7422035640632827</v>
      </c>
      <c r="R389" s="122">
        <f t="shared" si="217"/>
        <v>3.5481812895155143</v>
      </c>
      <c r="S389" s="122">
        <f t="shared" si="217"/>
        <v>8.6785538452640036</v>
      </c>
      <c r="T389" s="122">
        <f t="shared" si="217"/>
        <v>5.5206203317820188</v>
      </c>
      <c r="U389" s="122">
        <f t="shared" si="217"/>
        <v>8.7248678825361328</v>
      </c>
      <c r="V389" s="122">
        <f t="shared" si="217"/>
        <v>11.086492637187739</v>
      </c>
      <c r="W389" s="122">
        <f t="shared" si="217"/>
        <v>9.4360792440436789</v>
      </c>
      <c r="DA389" s="130" t="s">
        <v>4133</v>
      </c>
    </row>
    <row r="390" spans="1:105" ht="12" customHeight="1" x14ac:dyDescent="0.25">
      <c r="A390" s="97" t="s">
        <v>53</v>
      </c>
      <c r="B390" s="98"/>
      <c r="C390" s="98">
        <f>RES_hhdet_in_tesh!C48</f>
        <v>4.1333588041468676</v>
      </c>
      <c r="D390" s="98">
        <f>RES_hhdet_in_tesh!D48</f>
        <v>2.4886654067134062</v>
      </c>
      <c r="E390" s="98">
        <f>RES_hhdet_in_tesh!E48</f>
        <v>6.8635630964581322</v>
      </c>
      <c r="F390" s="98">
        <f>RES_hhdet_in_tesh!F48</f>
        <v>5.205983851465863</v>
      </c>
      <c r="G390" s="98">
        <f>RES_hhdet_in_tesh!G48</f>
        <v>4.6298348816414761</v>
      </c>
      <c r="H390" s="98">
        <f>RES_hhdet_in_tesh!H48</f>
        <v>6.1432901830822315</v>
      </c>
      <c r="I390" s="98">
        <f>RES_hhdet_in_tesh!I48</f>
        <v>6.4763862387036015</v>
      </c>
      <c r="J390" s="98">
        <f>RES_hhdet_in_tesh!J48</f>
        <v>4.5018473042053975</v>
      </c>
      <c r="K390" s="98">
        <f>RES_hhdet_in_tesh!K48</f>
        <v>3.0394490180484395</v>
      </c>
      <c r="L390" s="98">
        <f>RES_hhdet_in_tesh!L48</f>
        <v>5.1449614465858362</v>
      </c>
      <c r="M390" s="98">
        <f>RES_hhdet_in_tesh!M48</f>
        <v>4.4696761929852986</v>
      </c>
      <c r="N390" s="98">
        <f>RES_hhdet_in_tesh!N48</f>
        <v>3.0401568480682992</v>
      </c>
      <c r="O390" s="98">
        <f>RES_hhdet_in_tesh!O48</f>
        <v>6.4921833956448394</v>
      </c>
      <c r="P390" s="98">
        <f>RES_hhdet_in_tesh!P48</f>
        <v>1.7575425033395704</v>
      </c>
      <c r="Q390" s="98">
        <f>RES_hhdet_in_tesh!Q48</f>
        <v>2.7422035640632827</v>
      </c>
      <c r="R390" s="98">
        <f>RES_hhdet_in_tesh!R48</f>
        <v>3.5481812895155143</v>
      </c>
      <c r="S390" s="98">
        <f>RES_hhdet_in_tesh!S48</f>
        <v>8.6785538452640036</v>
      </c>
      <c r="T390" s="98">
        <f>RES_hhdet_in_tesh!T48</f>
        <v>5.5206203317820188</v>
      </c>
      <c r="U390" s="98">
        <f>RES_hhdet_in_tesh!U48</f>
        <v>8.7248678825361328</v>
      </c>
      <c r="V390" s="98">
        <f>RES_hhdet_in_tesh!V48</f>
        <v>11.086492637187739</v>
      </c>
      <c r="W390" s="98">
        <f>RES_hhdet_in_tesh!W48</f>
        <v>9.4360792440436789</v>
      </c>
      <c r="DA390" s="63" t="s">
        <v>4134</v>
      </c>
    </row>
    <row r="391" spans="1:105" ht="12" customHeight="1" x14ac:dyDescent="0.25">
      <c r="A391" s="121" t="s">
        <v>55</v>
      </c>
      <c r="B391" s="122"/>
      <c r="C391" s="122">
        <v>1894.3460053590145</v>
      </c>
      <c r="D391" s="122">
        <v>1974.4242149524723</v>
      </c>
      <c r="E391" s="122">
        <v>1998.3910135104088</v>
      </c>
      <c r="F391" s="122">
        <v>2008.971836367645</v>
      </c>
      <c r="G391" s="122">
        <v>1861.8271741228225</v>
      </c>
      <c r="H391" s="122">
        <v>1946.6908318141825</v>
      </c>
      <c r="I391" s="122">
        <v>1936.8351590601644</v>
      </c>
      <c r="J391" s="122">
        <v>1959.7674542879995</v>
      </c>
      <c r="K391" s="122">
        <v>2104.7517136490246</v>
      </c>
      <c r="L391" s="122">
        <v>2181.9553763760828</v>
      </c>
      <c r="M391" s="122">
        <v>2188.8238852338322</v>
      </c>
      <c r="N391" s="122">
        <v>2101.268646124588</v>
      </c>
      <c r="O391" s="122">
        <v>2230.9854119904867</v>
      </c>
      <c r="P391" s="122">
        <v>2187.1712693415657</v>
      </c>
      <c r="Q391" s="122">
        <v>2163.3503082549155</v>
      </c>
      <c r="R391" s="122">
        <v>2144.2705390004894</v>
      </c>
      <c r="S391" s="122">
        <v>2104.270000614973</v>
      </c>
      <c r="T391" s="122">
        <v>1981.4301568286814</v>
      </c>
      <c r="U391" s="122">
        <v>2022.0292902059182</v>
      </c>
      <c r="V391" s="122">
        <v>2012.5882246396134</v>
      </c>
      <c r="W391" s="122">
        <v>2278.0320660826987</v>
      </c>
      <c r="DA391" s="130" t="s">
        <v>4135</v>
      </c>
    </row>
    <row r="392" spans="1:105" ht="12" customHeight="1" x14ac:dyDescent="0.25">
      <c r="A392" s="97" t="s">
        <v>138</v>
      </c>
      <c r="B392" s="98"/>
      <c r="C392" s="98">
        <v>1849.8486128863742</v>
      </c>
      <c r="D392" s="98">
        <v>1982.8210752431455</v>
      </c>
      <c r="E392" s="98">
        <v>2033.5959000042894</v>
      </c>
      <c r="F392" s="98">
        <v>2033.72092745292</v>
      </c>
      <c r="G392" s="98">
        <v>1847.3975274082673</v>
      </c>
      <c r="H392" s="98">
        <v>1983.521459791599</v>
      </c>
      <c r="I392" s="98">
        <v>1888.8307148139506</v>
      </c>
      <c r="J392" s="98">
        <v>1969.7864875916855</v>
      </c>
      <c r="K392" s="98">
        <v>2062.7660444779963</v>
      </c>
      <c r="L392" s="98">
        <v>2182.8614728380944</v>
      </c>
      <c r="M392" s="98">
        <v>2244.2320969320135</v>
      </c>
      <c r="N392" s="98">
        <v>2009.7393992870125</v>
      </c>
      <c r="O392" s="98">
        <v>2243.4089091473584</v>
      </c>
      <c r="P392" s="98">
        <v>2241.4806168893633</v>
      </c>
      <c r="Q392" s="98">
        <v>2132.963664299531</v>
      </c>
      <c r="R392" s="98">
        <v>2097.3077832879781</v>
      </c>
      <c r="S392" s="98">
        <v>2125.6482339413687</v>
      </c>
      <c r="T392" s="98">
        <v>1943.9943564412424</v>
      </c>
      <c r="U392" s="98">
        <v>1981.9894202092273</v>
      </c>
      <c r="V392" s="98">
        <v>2016.4857278448335</v>
      </c>
      <c r="W392" s="98">
        <v>2274.2517106266819</v>
      </c>
      <c r="DA392" s="63" t="s">
        <v>4136</v>
      </c>
    </row>
    <row r="393" spans="1:105" ht="12" customHeight="1" x14ac:dyDescent="0.25">
      <c r="A393" s="97" t="s">
        <v>137</v>
      </c>
      <c r="B393" s="98"/>
      <c r="C393" s="98">
        <v>1849.8433140177976</v>
      </c>
      <c r="D393" s="98">
        <v>1982.8347327877718</v>
      </c>
      <c r="E393" s="98">
        <v>2033.6699572180646</v>
      </c>
      <c r="F393" s="98">
        <v>2033.8524193952978</v>
      </c>
      <c r="G393" s="98">
        <v>1847.6288554872447</v>
      </c>
      <c r="H393" s="98">
        <v>1983.9596674771997</v>
      </c>
      <c r="I393" s="98">
        <v>0</v>
      </c>
      <c r="J393" s="98">
        <v>1969.9818977025352</v>
      </c>
      <c r="K393" s="98">
        <v>2063.70559919994</v>
      </c>
      <c r="L393" s="98">
        <v>2183.9173119741786</v>
      </c>
      <c r="M393" s="98">
        <v>2244.8890719058154</v>
      </c>
      <c r="N393" s="98">
        <v>0</v>
      </c>
      <c r="O393" s="98">
        <v>2243.1143141542557</v>
      </c>
      <c r="P393" s="98">
        <v>2240.7767000459257</v>
      </c>
      <c r="Q393" s="98">
        <v>2131.6694171987729</v>
      </c>
      <c r="R393" s="98">
        <v>2095.5439888169512</v>
      </c>
      <c r="S393" s="98">
        <v>2124.9076145107319</v>
      </c>
      <c r="T393" s="98">
        <v>1942.8157356832303</v>
      </c>
      <c r="U393" s="98">
        <v>1981.5039468285286</v>
      </c>
      <c r="V393" s="98">
        <v>2016.7701475220747</v>
      </c>
      <c r="W393" s="98">
        <v>2273.9409555266775</v>
      </c>
      <c r="DA393" s="63" t="s">
        <v>4137</v>
      </c>
    </row>
    <row r="394" spans="1:105" ht="12" customHeight="1" x14ac:dyDescent="0.25">
      <c r="A394" s="100" t="s">
        <v>216</v>
      </c>
      <c r="B394" s="101"/>
      <c r="C394" s="101">
        <v>689.382748241787</v>
      </c>
      <c r="D394" s="101">
        <v>741.44718268419581</v>
      </c>
      <c r="E394" s="101">
        <v>754.28951417106362</v>
      </c>
      <c r="F394" s="101">
        <v>752.99352516655085</v>
      </c>
      <c r="G394" s="101">
        <v>684.38425786452694</v>
      </c>
      <c r="H394" s="101">
        <v>611.85606057769724</v>
      </c>
      <c r="I394" s="101">
        <v>0</v>
      </c>
      <c r="J394" s="101">
        <v>696.35291875022813</v>
      </c>
      <c r="K394" s="101">
        <v>745.40717520136673</v>
      </c>
      <c r="L394" s="101">
        <v>696.20952498324766</v>
      </c>
      <c r="M394" s="101">
        <v>784.56592223220423</v>
      </c>
      <c r="N394" s="101">
        <v>0</v>
      </c>
      <c r="O394" s="101">
        <v>657.94155701793954</v>
      </c>
      <c r="P394" s="101">
        <v>668.88352889591079</v>
      </c>
      <c r="Q394" s="101">
        <v>498.92187082429552</v>
      </c>
      <c r="R394" s="101">
        <v>441.68825684596936</v>
      </c>
      <c r="S394" s="101">
        <v>532.82036751085082</v>
      </c>
      <c r="T394" s="101">
        <v>558.6960779899257</v>
      </c>
      <c r="U394" s="101">
        <v>587.62603989507943</v>
      </c>
      <c r="V394" s="101">
        <v>618.3335980063332</v>
      </c>
      <c r="W394" s="101">
        <v>732.06237716247369</v>
      </c>
      <c r="DA394" s="131" t="s">
        <v>4138</v>
      </c>
    </row>
    <row r="395" spans="1:105" ht="12" customHeight="1" x14ac:dyDescent="0.25">
      <c r="A395" s="103" t="s">
        <v>52</v>
      </c>
      <c r="B395" s="104"/>
      <c r="C395" s="104">
        <v>1160.4605657760105</v>
      </c>
      <c r="D395" s="104">
        <v>1241.3875501035757</v>
      </c>
      <c r="E395" s="104">
        <v>1279.3804430470011</v>
      </c>
      <c r="F395" s="104">
        <v>1280.8588942287467</v>
      </c>
      <c r="G395" s="104">
        <v>1163.2445976227179</v>
      </c>
      <c r="H395" s="104">
        <v>1372.1036068995022</v>
      </c>
      <c r="I395" s="104">
        <v>0</v>
      </c>
      <c r="J395" s="104">
        <v>1273.6289789523073</v>
      </c>
      <c r="K395" s="104">
        <v>1318.2984239985726</v>
      </c>
      <c r="L395" s="104">
        <v>1487.7077869909313</v>
      </c>
      <c r="M395" s="104">
        <v>1460.3231496736107</v>
      </c>
      <c r="N395" s="104">
        <v>0</v>
      </c>
      <c r="O395" s="104">
        <v>1585.1727571363162</v>
      </c>
      <c r="P395" s="104">
        <v>1571.8931711500147</v>
      </c>
      <c r="Q395" s="104">
        <v>1632.7475463744768</v>
      </c>
      <c r="R395" s="104">
        <v>1653.8557319709817</v>
      </c>
      <c r="S395" s="104">
        <v>1592.087246999881</v>
      </c>
      <c r="T395" s="104">
        <v>1384.1196576933046</v>
      </c>
      <c r="U395" s="104">
        <v>1393.8779069334491</v>
      </c>
      <c r="V395" s="104">
        <v>1398.4365495157415</v>
      </c>
      <c r="W395" s="104">
        <v>1541.8785783642036</v>
      </c>
      <c r="DA395" s="132" t="s">
        <v>4139</v>
      </c>
    </row>
    <row r="396" spans="1:105" ht="12" customHeight="1" x14ac:dyDescent="0.25">
      <c r="A396" s="106" t="s">
        <v>122</v>
      </c>
      <c r="B396" s="101"/>
      <c r="C396" s="101">
        <v>1897.3491026323977</v>
      </c>
      <c r="D396" s="101">
        <v>1972.5945726729117</v>
      </c>
      <c r="E396" s="101">
        <v>1994.0024162117768</v>
      </c>
      <c r="F396" s="101">
        <v>2004.0746787806975</v>
      </c>
      <c r="G396" s="101">
        <v>1861.8217768361737</v>
      </c>
      <c r="H396" s="101">
        <v>1944.163402155579</v>
      </c>
      <c r="I396" s="101">
        <v>1956.3813444714478</v>
      </c>
      <c r="J396" s="101">
        <v>1949.4727071627065</v>
      </c>
      <c r="K396" s="101">
        <v>2130.0010616805293</v>
      </c>
      <c r="L396" s="101">
        <v>2180.9279561851786</v>
      </c>
      <c r="M396" s="101">
        <v>2127.915801843797</v>
      </c>
      <c r="N396" s="101">
        <v>2195.1628711649932</v>
      </c>
      <c r="O396" s="101">
        <v>2218.2180524973674</v>
      </c>
      <c r="P396" s="101">
        <v>2180.1454900394583</v>
      </c>
      <c r="Q396" s="101">
        <v>2172.4045351396867</v>
      </c>
      <c r="R396" s="101">
        <v>2161.2240462135105</v>
      </c>
      <c r="S396" s="101">
        <v>2092.5559447354262</v>
      </c>
      <c r="T396" s="101">
        <v>2000.9780473436902</v>
      </c>
      <c r="U396" s="101">
        <v>2050.3923560747608</v>
      </c>
      <c r="V396" s="101">
        <v>2009.0946331905793</v>
      </c>
      <c r="W396" s="101">
        <v>2281.4608234760613</v>
      </c>
      <c r="DA396" s="131" t="s">
        <v>4140</v>
      </c>
    </row>
    <row r="397" spans="1:105" ht="12" customHeight="1" x14ac:dyDescent="0.25">
      <c r="A397" s="107" t="s">
        <v>121</v>
      </c>
      <c r="B397" s="104"/>
      <c r="C397" s="104">
        <v>1897.4335053184193</v>
      </c>
      <c r="D397" s="104">
        <v>1972.6244915569225</v>
      </c>
      <c r="E397" s="104">
        <v>1994.4440328019109</v>
      </c>
      <c r="F397" s="104">
        <v>2004.9742354603818</v>
      </c>
      <c r="G397" s="104">
        <v>1863.2414105749217</v>
      </c>
      <c r="H397" s="104">
        <v>1945.4776331291478</v>
      </c>
      <c r="I397" s="104">
        <v>1956.9376040300688</v>
      </c>
      <c r="J397" s="104">
        <v>1949.9609869998051</v>
      </c>
      <c r="K397" s="104">
        <v>2131.4913035707195</v>
      </c>
      <c r="L397" s="104">
        <v>2181.7501052416173</v>
      </c>
      <c r="M397" s="104">
        <v>2128.1114442081785</v>
      </c>
      <c r="N397" s="104">
        <v>2194.9802552916617</v>
      </c>
      <c r="O397" s="104">
        <v>2217.5982882218655</v>
      </c>
      <c r="P397" s="104">
        <v>2177.6360061987853</v>
      </c>
      <c r="Q397" s="104">
        <v>2168.1549598548963</v>
      </c>
      <c r="R397" s="104">
        <v>2158.3056893679372</v>
      </c>
      <c r="S397" s="104">
        <v>2093.6593496913729</v>
      </c>
      <c r="T397" s="104">
        <v>2000.7542674037088</v>
      </c>
      <c r="U397" s="104">
        <v>2050.2841166980797</v>
      </c>
      <c r="V397" s="104">
        <v>2008.968949530537</v>
      </c>
      <c r="W397" s="104">
        <v>2280.7547440203712</v>
      </c>
      <c r="DA397" s="132" t="s">
        <v>4141</v>
      </c>
    </row>
    <row r="398" spans="1:105" ht="12" customHeight="1" x14ac:dyDescent="0.25">
      <c r="A398" s="108" t="s">
        <v>53</v>
      </c>
      <c r="B398" s="98"/>
      <c r="C398" s="98">
        <v>707.4169620786796</v>
      </c>
      <c r="D398" s="98">
        <v>737.65331345535549</v>
      </c>
      <c r="E398" s="98">
        <v>739.44391598089248</v>
      </c>
      <c r="F398" s="98">
        <v>741.95055456103466</v>
      </c>
      <c r="G398" s="98">
        <v>690.12322247364068</v>
      </c>
      <c r="H398" s="98">
        <v>599.31774664924433</v>
      </c>
      <c r="I398" s="98">
        <v>635.73200951049114</v>
      </c>
      <c r="J398" s="98">
        <v>688.79216089993929</v>
      </c>
      <c r="K398" s="98">
        <v>771.46451030400044</v>
      </c>
      <c r="L398" s="98">
        <v>696.31683973751865</v>
      </c>
      <c r="M398" s="98">
        <v>740.21181688768377</v>
      </c>
      <c r="N398" s="98">
        <v>751.59988869265101</v>
      </c>
      <c r="O398" s="98">
        <v>651.64024720002658</v>
      </c>
      <c r="P398" s="98">
        <v>646.9732615870995</v>
      </c>
      <c r="Q398" s="98">
        <v>508.01529441734135</v>
      </c>
      <c r="R398" s="98">
        <v>456.59658440100162</v>
      </c>
      <c r="S398" s="98">
        <v>523.82361118855385</v>
      </c>
      <c r="T398" s="98">
        <v>576.32497456217391</v>
      </c>
      <c r="U398" s="98">
        <v>610.21001887752027</v>
      </c>
      <c r="V398" s="98">
        <v>615.64299518281564</v>
      </c>
      <c r="W398" s="98">
        <v>733.17765480885259</v>
      </c>
      <c r="DA398" s="63" t="s">
        <v>4142</v>
      </c>
    </row>
    <row r="399" spans="1:105" ht="12" customHeight="1" x14ac:dyDescent="0.25">
      <c r="A399" s="108" t="s">
        <v>52</v>
      </c>
      <c r="B399" s="98"/>
      <c r="C399" s="98">
        <v>1190.01654323974</v>
      </c>
      <c r="D399" s="98">
        <v>1234.9711781015671</v>
      </c>
      <c r="E399" s="98">
        <v>1255.0001168210179</v>
      </c>
      <c r="F399" s="98">
        <v>1263.023680899347</v>
      </c>
      <c r="G399" s="98">
        <v>1173.118188101281</v>
      </c>
      <c r="H399" s="98">
        <v>1346.1598864799037</v>
      </c>
      <c r="I399" s="98">
        <v>1321.2055945195777</v>
      </c>
      <c r="J399" s="98">
        <v>1261.1688260998656</v>
      </c>
      <c r="K399" s="98">
        <v>1360.0267932667186</v>
      </c>
      <c r="L399" s="98">
        <v>1485.4332655040992</v>
      </c>
      <c r="M399" s="98">
        <v>1387.8996273204946</v>
      </c>
      <c r="N399" s="98">
        <v>1443.3803665990104</v>
      </c>
      <c r="O399" s="98">
        <v>1565.9580410218393</v>
      </c>
      <c r="P399" s="98">
        <v>1530.6627446116859</v>
      </c>
      <c r="Q399" s="98">
        <v>1660.1396654375549</v>
      </c>
      <c r="R399" s="98">
        <v>1701.7091049669357</v>
      </c>
      <c r="S399" s="98">
        <v>1569.8357385028187</v>
      </c>
      <c r="T399" s="98">
        <v>1424.4292928415352</v>
      </c>
      <c r="U399" s="98">
        <v>1440.074097820559</v>
      </c>
      <c r="V399" s="98">
        <v>1393.3259543477213</v>
      </c>
      <c r="W399" s="98">
        <v>1547.5770892115188</v>
      </c>
      <c r="DA399" s="63" t="s">
        <v>4143</v>
      </c>
    </row>
    <row r="400" spans="1:105" ht="12" customHeight="1" x14ac:dyDescent="0.25">
      <c r="A400" s="121" t="s">
        <v>54</v>
      </c>
      <c r="B400" s="122"/>
      <c r="C400" s="122">
        <v>317.53964504422004</v>
      </c>
      <c r="D400" s="122">
        <v>333.00805455351593</v>
      </c>
      <c r="E400" s="122">
        <v>332.64263081355131</v>
      </c>
      <c r="F400" s="122">
        <v>354.48845755624683</v>
      </c>
      <c r="G400" s="122">
        <v>287.72684466232391</v>
      </c>
      <c r="H400" s="122">
        <v>335.55085416269958</v>
      </c>
      <c r="I400" s="122">
        <v>293.17194300018201</v>
      </c>
      <c r="J400" s="122">
        <v>317.43961698235626</v>
      </c>
      <c r="K400" s="122">
        <v>401.36569003761849</v>
      </c>
      <c r="L400" s="122">
        <v>406.20586788312789</v>
      </c>
      <c r="M400" s="122">
        <v>401.12158332193525</v>
      </c>
      <c r="N400" s="122">
        <v>413.21304123588567</v>
      </c>
      <c r="O400" s="122">
        <v>404.09011340889697</v>
      </c>
      <c r="P400" s="122">
        <v>421.67473475836545</v>
      </c>
      <c r="Q400" s="122">
        <v>406.30043661025144</v>
      </c>
      <c r="R400" s="122">
        <v>416.15009246794904</v>
      </c>
      <c r="S400" s="122">
        <v>417.94561747809655</v>
      </c>
      <c r="T400" s="122">
        <v>414.48856927918837</v>
      </c>
      <c r="U400" s="122">
        <v>425.09148403179523</v>
      </c>
      <c r="V400" s="122">
        <v>418.57025823516938</v>
      </c>
      <c r="W400" s="122">
        <v>476.79923047138828</v>
      </c>
      <c r="DA400" s="130" t="s">
        <v>4144</v>
      </c>
    </row>
    <row r="401" spans="1:105" ht="12" customHeight="1" x14ac:dyDescent="0.25">
      <c r="A401" s="97" t="s">
        <v>50</v>
      </c>
      <c r="B401" s="98"/>
      <c r="C401" s="98">
        <v>319.42302120849178</v>
      </c>
      <c r="D401" s="98">
        <v>337.20185184529254</v>
      </c>
      <c r="E401" s="98">
        <v>323.24690734955277</v>
      </c>
      <c r="F401" s="98">
        <v>351.69635837048162</v>
      </c>
      <c r="G401" s="98">
        <v>294.38790829226446</v>
      </c>
      <c r="H401" s="98">
        <v>337.12086337702448</v>
      </c>
      <c r="I401" s="98">
        <v>294.28297513852567</v>
      </c>
      <c r="J401" s="98">
        <v>314.68253105024547</v>
      </c>
      <c r="K401" s="98">
        <v>408.55536626981848</v>
      </c>
      <c r="L401" s="98">
        <v>439.41439935631962</v>
      </c>
      <c r="M401" s="98">
        <v>406.57143222935997</v>
      </c>
      <c r="N401" s="98">
        <v>345.95211254360191</v>
      </c>
      <c r="O401" s="98">
        <v>346.43094385398757</v>
      </c>
      <c r="P401" s="98">
        <v>387.45080697744299</v>
      </c>
      <c r="Q401" s="98">
        <v>428.39534862007065</v>
      </c>
      <c r="R401" s="98">
        <v>452.15586739042948</v>
      </c>
      <c r="S401" s="98">
        <v>434.99631638487824</v>
      </c>
      <c r="T401" s="98">
        <v>404.55360148322899</v>
      </c>
      <c r="U401" s="98">
        <v>414.53060047077685</v>
      </c>
      <c r="V401" s="98">
        <v>401.83698832111816</v>
      </c>
      <c r="W401" s="98">
        <v>507.08815987145647</v>
      </c>
      <c r="DA401" s="63" t="s">
        <v>4145</v>
      </c>
    </row>
    <row r="402" spans="1:105" ht="12" customHeight="1" x14ac:dyDescent="0.25">
      <c r="A402" s="109" t="s">
        <v>120</v>
      </c>
      <c r="B402" s="33"/>
      <c r="C402" s="33">
        <v>317.52941755217427</v>
      </c>
      <c r="D402" s="33">
        <v>332.99028846713674</v>
      </c>
      <c r="E402" s="33">
        <v>332.68506492476911</v>
      </c>
      <c r="F402" s="33">
        <v>354.50490298421528</v>
      </c>
      <c r="G402" s="33">
        <v>287.68580730562559</v>
      </c>
      <c r="H402" s="33">
        <v>335.54275770262575</v>
      </c>
      <c r="I402" s="33">
        <v>293.16808692334615</v>
      </c>
      <c r="J402" s="33">
        <v>317.44667327487673</v>
      </c>
      <c r="K402" s="33">
        <v>401.34592807916903</v>
      </c>
      <c r="L402" s="33">
        <v>406.1490465267413</v>
      </c>
      <c r="M402" s="33">
        <v>401.11764324056935</v>
      </c>
      <c r="N402" s="33">
        <v>413.27603437912353</v>
      </c>
      <c r="O402" s="33">
        <v>404.22396834942634</v>
      </c>
      <c r="P402" s="33">
        <v>421.79450015444928</v>
      </c>
      <c r="Q402" s="33">
        <v>406.20041135518193</v>
      </c>
      <c r="R402" s="33">
        <v>416.02828996588977</v>
      </c>
      <c r="S402" s="33">
        <v>417.90883404233858</v>
      </c>
      <c r="T402" s="33">
        <v>414.49939315803459</v>
      </c>
      <c r="U402" s="33">
        <v>425.10742711149834</v>
      </c>
      <c r="V402" s="33">
        <v>418.60777277218182</v>
      </c>
      <c r="W402" s="33">
        <v>476.6794850883</v>
      </c>
      <c r="DA402" s="60" t="s">
        <v>4146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5522.0557833597868</v>
      </c>
      <c r="D404" s="117">
        <f t="shared" si="218"/>
        <v>4898.053882745703</v>
      </c>
      <c r="E404" s="117">
        <f t="shared" si="218"/>
        <v>5404.0917301879235</v>
      </c>
      <c r="F404" s="117">
        <f t="shared" si="218"/>
        <v>5059.5909119743801</v>
      </c>
      <c r="G404" s="117">
        <f t="shared" si="218"/>
        <v>4633.253996759684</v>
      </c>
      <c r="H404" s="117">
        <f t="shared" si="218"/>
        <v>4683.6624209315705</v>
      </c>
      <c r="I404" s="117">
        <f t="shared" si="218"/>
        <v>4241.2912473854176</v>
      </c>
      <c r="J404" s="117">
        <f t="shared" si="218"/>
        <v>4400.7263908585683</v>
      </c>
      <c r="K404" s="117">
        <f t="shared" si="218"/>
        <v>4128.3496964167025</v>
      </c>
      <c r="L404" s="117">
        <f t="shared" si="218"/>
        <v>5137.3491461432677</v>
      </c>
      <c r="M404" s="117">
        <f t="shared" si="218"/>
        <v>4294.9736018138119</v>
      </c>
      <c r="N404" s="117">
        <f t="shared" si="218"/>
        <v>3787.0961357043693</v>
      </c>
      <c r="O404" s="117">
        <f t="shared" si="218"/>
        <v>4415.1895143288275</v>
      </c>
      <c r="P404" s="117">
        <f t="shared" si="218"/>
        <v>2981.1883224377302</v>
      </c>
      <c r="Q404" s="117">
        <f t="shared" si="218"/>
        <v>2603.2446827832491</v>
      </c>
      <c r="R404" s="117">
        <f t="shared" ref="R404:V404" si="219">R405+R408+R410+R419</f>
        <v>3076.5344589803144</v>
      </c>
      <c r="S404" s="117">
        <f t="shared" si="219"/>
        <v>3281.9267414687279</v>
      </c>
      <c r="T404" s="117">
        <f t="shared" si="219"/>
        <v>2948.7658375083975</v>
      </c>
      <c r="U404" s="117">
        <f t="shared" si="219"/>
        <v>2609.4476178300201</v>
      </c>
      <c r="V404" s="117">
        <f t="shared" si="219"/>
        <v>2702.2735411389804</v>
      </c>
      <c r="W404" s="117">
        <f t="shared" ref="W404" si="220">W405+W408+W410+W419</f>
        <v>3593.2411769765899</v>
      </c>
      <c r="DA404" s="129" t="s">
        <v>4296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5465.228779612753</v>
      </c>
      <c r="D405" s="122">
        <f t="shared" si="221"/>
        <v>4729.7707891773407</v>
      </c>
      <c r="E405" s="122">
        <f t="shared" si="221"/>
        <v>5300.4003337054746</v>
      </c>
      <c r="F405" s="122">
        <f t="shared" si="221"/>
        <v>4911.5110922313952</v>
      </c>
      <c r="G405" s="122">
        <f t="shared" si="221"/>
        <v>4589.5161181878229</v>
      </c>
      <c r="H405" s="122">
        <f t="shared" si="221"/>
        <v>4637.9387081808036</v>
      </c>
      <c r="I405" s="122">
        <f t="shared" si="221"/>
        <v>3985.9536437794422</v>
      </c>
      <c r="J405" s="122">
        <f t="shared" si="221"/>
        <v>3947.5247367357019</v>
      </c>
      <c r="K405" s="122">
        <f t="shared" si="221"/>
        <v>3766.9192834555492</v>
      </c>
      <c r="L405" s="122">
        <f t="shared" si="221"/>
        <v>4720.6080479241273</v>
      </c>
      <c r="M405" s="122">
        <f t="shared" si="221"/>
        <v>3776.973589445699</v>
      </c>
      <c r="N405" s="122">
        <f t="shared" si="221"/>
        <v>3350.0696116790132</v>
      </c>
      <c r="O405" s="122">
        <f t="shared" si="221"/>
        <v>3945.7678053950631</v>
      </c>
      <c r="P405" s="122">
        <f t="shared" si="221"/>
        <v>2867.4227711240092</v>
      </c>
      <c r="Q405" s="122">
        <f t="shared" si="221"/>
        <v>2450.7179694209444</v>
      </c>
      <c r="R405" s="122">
        <f t="shared" ref="R405:V405" si="222">SUM(R406:R407)</f>
        <v>2887.7082597759559</v>
      </c>
      <c r="S405" s="122">
        <f t="shared" si="222"/>
        <v>3026.9804400450757</v>
      </c>
      <c r="T405" s="122">
        <f t="shared" si="222"/>
        <v>2719.8321555060284</v>
      </c>
      <c r="U405" s="122">
        <f t="shared" si="222"/>
        <v>2333.2591682759635</v>
      </c>
      <c r="V405" s="122">
        <f t="shared" si="222"/>
        <v>2383.4664669390404</v>
      </c>
      <c r="W405" s="122">
        <f t="shared" ref="W405" si="223">SUM(W406:W407)</f>
        <v>3253.5615409428215</v>
      </c>
      <c r="DA405" s="130" t="s">
        <v>4297</v>
      </c>
    </row>
    <row r="406" spans="1:105" ht="12" customHeight="1" x14ac:dyDescent="0.25">
      <c r="A406" s="97" t="s">
        <v>216</v>
      </c>
      <c r="B406" s="98"/>
      <c r="C406" s="98">
        <v>5465.228779612753</v>
      </c>
      <c r="D406" s="98">
        <v>4729.7707891773407</v>
      </c>
      <c r="E406" s="98">
        <v>5300.4003337054746</v>
      </c>
      <c r="F406" s="98">
        <v>4911.5110922313952</v>
      </c>
      <c r="G406" s="98">
        <v>4589.5161181878229</v>
      </c>
      <c r="H406" s="98">
        <v>4637.9387081808036</v>
      </c>
      <c r="I406" s="98">
        <v>3985.9536437794422</v>
      </c>
      <c r="J406" s="98">
        <v>3947.5247367357019</v>
      </c>
      <c r="K406" s="98">
        <v>3766.9192834555492</v>
      </c>
      <c r="L406" s="98">
        <v>4720.6080479241273</v>
      </c>
      <c r="M406" s="98">
        <v>3776.973589445699</v>
      </c>
      <c r="N406" s="98">
        <v>3350.0696116790132</v>
      </c>
      <c r="O406" s="98">
        <v>3945.7678053950631</v>
      </c>
      <c r="P406" s="98">
        <v>2867.4227711240092</v>
      </c>
      <c r="Q406" s="98">
        <v>2450.7179694209444</v>
      </c>
      <c r="R406" s="98">
        <v>2887.7082597759559</v>
      </c>
      <c r="S406" s="98">
        <v>3026.9804400450757</v>
      </c>
      <c r="T406" s="98">
        <v>2719.8321555060284</v>
      </c>
      <c r="U406" s="98">
        <v>2333.2591682759635</v>
      </c>
      <c r="V406" s="98">
        <v>2383.4664669390404</v>
      </c>
      <c r="W406" s="98">
        <v>3253.5615409428215</v>
      </c>
      <c r="DA406" s="63" t="s">
        <v>4298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4299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4300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4301</v>
      </c>
    </row>
    <row r="410" spans="1:105" ht="12" customHeight="1" x14ac:dyDescent="0.25">
      <c r="A410" s="121" t="s">
        <v>55</v>
      </c>
      <c r="B410" s="122"/>
      <c r="C410" s="122">
        <v>56.188049964214215</v>
      </c>
      <c r="D410" s="122">
        <v>167.75651636210989</v>
      </c>
      <c r="E410" s="122">
        <v>103.15363541781541</v>
      </c>
      <c r="F410" s="122">
        <v>147.31815702164246</v>
      </c>
      <c r="G410" s="122">
        <v>43.071492491851586</v>
      </c>
      <c r="H410" s="122">
        <v>45.084579770703947</v>
      </c>
      <c r="I410" s="122">
        <v>254.9616468460884</v>
      </c>
      <c r="J410" s="122">
        <v>452.90505880124772</v>
      </c>
      <c r="K410" s="122">
        <v>361.01709997092155</v>
      </c>
      <c r="L410" s="122">
        <v>416.46419693621857</v>
      </c>
      <c r="M410" s="122">
        <v>517.89167348109947</v>
      </c>
      <c r="N410" s="122">
        <v>436.90713057321756</v>
      </c>
      <c r="O410" s="122">
        <v>469.12576032020405</v>
      </c>
      <c r="P410" s="122">
        <v>113.26719314685232</v>
      </c>
      <c r="Q410" s="122">
        <v>151.8146131048031</v>
      </c>
      <c r="R410" s="122">
        <v>188.26466731093541</v>
      </c>
      <c r="S410" s="122">
        <v>254.60211372985546</v>
      </c>
      <c r="T410" s="122">
        <v>228.77225773958767</v>
      </c>
      <c r="U410" s="122">
        <v>275.95994214253409</v>
      </c>
      <c r="V410" s="122">
        <v>318.47914455546925</v>
      </c>
      <c r="W410" s="122">
        <v>338.95274982052615</v>
      </c>
      <c r="DA410" s="130" t="s">
        <v>4302</v>
      </c>
    </row>
    <row r="411" spans="1:105" ht="12" customHeight="1" x14ac:dyDescent="0.25">
      <c r="A411" s="97" t="s">
        <v>138</v>
      </c>
      <c r="B411" s="98"/>
      <c r="C411" s="98">
        <v>883.4961079322436</v>
      </c>
      <c r="D411" s="98">
        <v>942.96152136120713</v>
      </c>
      <c r="E411" s="98">
        <v>963.89866743332766</v>
      </c>
      <c r="F411" s="98">
        <v>960.02686288863424</v>
      </c>
      <c r="G411" s="98">
        <v>865.84386903566906</v>
      </c>
      <c r="H411" s="98">
        <v>924.82840505148647</v>
      </c>
      <c r="I411" s="98">
        <v>875.28948297588488</v>
      </c>
      <c r="J411" s="98">
        <v>906.89655740146929</v>
      </c>
      <c r="K411" s="98">
        <v>941.33440734530734</v>
      </c>
      <c r="L411" s="98">
        <v>986.53125171765976</v>
      </c>
      <c r="M411" s="98">
        <v>994.55046602926984</v>
      </c>
      <c r="N411" s="98">
        <v>863.21339489335878</v>
      </c>
      <c r="O411" s="98">
        <v>921.98271949623188</v>
      </c>
      <c r="P411" s="98">
        <v>875.10124606791237</v>
      </c>
      <c r="Q411" s="98">
        <v>796.66623793709823</v>
      </c>
      <c r="R411" s="98">
        <v>761.10071506948179</v>
      </c>
      <c r="S411" s="98">
        <v>750.83615151374511</v>
      </c>
      <c r="T411" s="98">
        <v>670.49466712869366</v>
      </c>
      <c r="U411" s="98">
        <v>670.43769346700856</v>
      </c>
      <c r="V411" s="98">
        <v>672.71627999926511</v>
      </c>
      <c r="W411" s="98">
        <v>753.82760902743087</v>
      </c>
      <c r="DA411" s="63" t="s">
        <v>4303</v>
      </c>
    </row>
    <row r="412" spans="1:105" ht="12" customHeight="1" x14ac:dyDescent="0.25">
      <c r="A412" s="97" t="s">
        <v>137</v>
      </c>
      <c r="B412" s="98"/>
      <c r="C412" s="98">
        <v>329.252334869126</v>
      </c>
      <c r="D412" s="98">
        <v>352.60678440546405</v>
      </c>
      <c r="E412" s="98">
        <v>357.5236641492474</v>
      </c>
      <c r="F412" s="98">
        <v>355.45388847744567</v>
      </c>
      <c r="G412" s="98">
        <v>320.75928702137497</v>
      </c>
      <c r="H412" s="98">
        <v>285.28144317864377</v>
      </c>
      <c r="I412" s="98">
        <v>0</v>
      </c>
      <c r="J412" s="98">
        <v>320.60330839367293</v>
      </c>
      <c r="K412" s="98">
        <v>340.1633565655697</v>
      </c>
      <c r="L412" s="98">
        <v>314.64775144273386</v>
      </c>
      <c r="M412" s="98">
        <v>347.68703497887839</v>
      </c>
      <c r="N412" s="98">
        <v>0</v>
      </c>
      <c r="O412" s="98">
        <v>270.39686948534796</v>
      </c>
      <c r="P412" s="98">
        <v>261.14025042225279</v>
      </c>
      <c r="Q412" s="98">
        <v>186.34832674688892</v>
      </c>
      <c r="R412" s="98">
        <v>160.2860823775913</v>
      </c>
      <c r="S412" s="98">
        <v>188.20649051992737</v>
      </c>
      <c r="T412" s="98">
        <v>192.69744256034025</v>
      </c>
      <c r="U412" s="98">
        <v>198.77333490852874</v>
      </c>
      <c r="V412" s="98">
        <v>206.2811911363994</v>
      </c>
      <c r="W412" s="98">
        <v>242.65072720699857</v>
      </c>
      <c r="DA412" s="63" t="s">
        <v>4304</v>
      </c>
    </row>
    <row r="413" spans="1:105" ht="12" customHeight="1" x14ac:dyDescent="0.25">
      <c r="A413" s="100" t="s">
        <v>216</v>
      </c>
      <c r="B413" s="101"/>
      <c r="C413" s="101">
        <v>329.252334869126</v>
      </c>
      <c r="D413" s="101">
        <v>352.60678440546405</v>
      </c>
      <c r="E413" s="101">
        <v>357.5236641492474</v>
      </c>
      <c r="F413" s="101">
        <v>355.45388847744567</v>
      </c>
      <c r="G413" s="101">
        <v>320.75928702137497</v>
      </c>
      <c r="H413" s="101">
        <v>285.28144317864377</v>
      </c>
      <c r="I413" s="101">
        <v>0</v>
      </c>
      <c r="J413" s="101">
        <v>320.60330839367293</v>
      </c>
      <c r="K413" s="101">
        <v>340.1633565655697</v>
      </c>
      <c r="L413" s="101">
        <v>314.64775144273386</v>
      </c>
      <c r="M413" s="101">
        <v>347.68703497887839</v>
      </c>
      <c r="N413" s="101">
        <v>0</v>
      </c>
      <c r="O413" s="101">
        <v>270.39686948534796</v>
      </c>
      <c r="P413" s="101">
        <v>261.14025042225279</v>
      </c>
      <c r="Q413" s="101">
        <v>186.34832674688892</v>
      </c>
      <c r="R413" s="101">
        <v>160.2860823775913</v>
      </c>
      <c r="S413" s="101">
        <v>188.20649051992737</v>
      </c>
      <c r="T413" s="101">
        <v>192.69744256034025</v>
      </c>
      <c r="U413" s="101">
        <v>198.77333490852874</v>
      </c>
      <c r="V413" s="101">
        <v>206.2811911363994</v>
      </c>
      <c r="W413" s="101">
        <v>242.65072720699857</v>
      </c>
      <c r="DA413" s="131" t="s">
        <v>4305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4306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4307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4308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4309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4310</v>
      </c>
    </row>
    <row r="419" spans="1:105" ht="12" customHeight="1" x14ac:dyDescent="0.25">
      <c r="A419" s="121" t="s">
        <v>54</v>
      </c>
      <c r="B419" s="122"/>
      <c r="C419" s="122">
        <v>0.63895378282022153</v>
      </c>
      <c r="D419" s="122">
        <v>0.52657720625167059</v>
      </c>
      <c r="E419" s="122">
        <v>0.53776106463410811</v>
      </c>
      <c r="F419" s="122">
        <v>0.76166272134260837</v>
      </c>
      <c r="G419" s="122">
        <v>0.66638608000906729</v>
      </c>
      <c r="H419" s="122">
        <v>0.63913298006278485</v>
      </c>
      <c r="I419" s="122">
        <v>0.37595675988713761</v>
      </c>
      <c r="J419" s="122">
        <v>0.29659532161858992</v>
      </c>
      <c r="K419" s="122">
        <v>0.4133129902319751</v>
      </c>
      <c r="L419" s="122">
        <v>0.27690128292189131</v>
      </c>
      <c r="M419" s="122">
        <v>0.10833888701407038</v>
      </c>
      <c r="N419" s="122">
        <v>0.1193934521385577</v>
      </c>
      <c r="O419" s="122">
        <v>0.29594861356069252</v>
      </c>
      <c r="P419" s="122">
        <v>0.4983581668688451</v>
      </c>
      <c r="Q419" s="122">
        <v>0.71210025750169359</v>
      </c>
      <c r="R419" s="122">
        <v>0.56153189342322962</v>
      </c>
      <c r="S419" s="122">
        <v>0.3441876937966708</v>
      </c>
      <c r="T419" s="122">
        <v>0.16142426278135508</v>
      </c>
      <c r="U419" s="122">
        <v>0.22850741152235549</v>
      </c>
      <c r="V419" s="122">
        <v>0.32792964447067796</v>
      </c>
      <c r="W419" s="122">
        <v>0.7268862132422772</v>
      </c>
      <c r="DA419" s="130" t="s">
        <v>4311</v>
      </c>
    </row>
    <row r="420" spans="1:105" ht="12" customHeight="1" x14ac:dyDescent="0.25">
      <c r="A420" s="97" t="s">
        <v>50</v>
      </c>
      <c r="B420" s="98"/>
      <c r="C420" s="98">
        <v>118.30126231854656</v>
      </c>
      <c r="D420" s="98">
        <v>124.82846420312489</v>
      </c>
      <c r="E420" s="98">
        <v>119.6083415008613</v>
      </c>
      <c r="F420" s="98">
        <v>130.07650136013766</v>
      </c>
      <c r="G420" s="98">
        <v>108.83222418879791</v>
      </c>
      <c r="H420" s="98">
        <v>124.57535433136803</v>
      </c>
      <c r="I420" s="98">
        <v>108.69849820236867</v>
      </c>
      <c r="J420" s="98">
        <v>116.18447644131855</v>
      </c>
      <c r="K420" s="98">
        <v>150.78234599462775</v>
      </c>
      <c r="L420" s="98">
        <v>162.10839482058475</v>
      </c>
      <c r="M420" s="98">
        <v>149.9607176069305</v>
      </c>
      <c r="N420" s="98">
        <v>127.60175197308355</v>
      </c>
      <c r="O420" s="98">
        <v>127.77836518598039</v>
      </c>
      <c r="P420" s="98">
        <v>142.90822336711608</v>
      </c>
      <c r="Q420" s="98">
        <v>158.01029980457579</v>
      </c>
      <c r="R420" s="98">
        <v>166.55476376104303</v>
      </c>
      <c r="S420" s="98">
        <v>159.8899346697163</v>
      </c>
      <c r="T420" s="98">
        <v>148.32871946321765</v>
      </c>
      <c r="U420" s="98">
        <v>151.59450512641911</v>
      </c>
      <c r="V420" s="98">
        <v>146.60016677574879</v>
      </c>
      <c r="W420" s="98">
        <v>184.58871559613604</v>
      </c>
      <c r="DA420" s="63" t="s">
        <v>4312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4313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206.52133920794222</v>
      </c>
      <c r="D423" s="118">
        <f t="shared" si="225"/>
        <v>201.82838862396153</v>
      </c>
      <c r="E423" s="118">
        <f t="shared" si="225"/>
        <v>190.84928870517641</v>
      </c>
      <c r="F423" s="118">
        <f t="shared" si="225"/>
        <v>189.95503967068629</v>
      </c>
      <c r="G423" s="118">
        <f t="shared" si="225"/>
        <v>185.81557499597488</v>
      </c>
      <c r="H423" s="118">
        <f t="shared" si="225"/>
        <v>181.70330731180255</v>
      </c>
      <c r="I423" s="118">
        <f t="shared" si="225"/>
        <v>169.75224026608274</v>
      </c>
      <c r="J423" s="118">
        <f t="shared" si="225"/>
        <v>179.69405745129094</v>
      </c>
      <c r="K423" s="118">
        <f t="shared" si="225"/>
        <v>174.55852088024105</v>
      </c>
      <c r="L423" s="118">
        <f t="shared" si="225"/>
        <v>188.76269142851982</v>
      </c>
      <c r="M423" s="118">
        <f t="shared" si="225"/>
        <v>174.54743387040435</v>
      </c>
      <c r="N423" s="118">
        <f t="shared" si="225"/>
        <v>166.41323683124227</v>
      </c>
      <c r="O423" s="118">
        <f t="shared" si="225"/>
        <v>165.51170115087379</v>
      </c>
      <c r="P423" s="118">
        <f t="shared" si="225"/>
        <v>144.09206179140492</v>
      </c>
      <c r="Q423" s="118">
        <f t="shared" si="225"/>
        <v>156.33223640327861</v>
      </c>
      <c r="R423" s="118">
        <f t="shared" ref="R423:V423" si="226">R424+R427+R429+R438</f>
        <v>142.00351694998685</v>
      </c>
      <c r="S423" s="118">
        <f t="shared" si="226"/>
        <v>137.64181158562963</v>
      </c>
      <c r="T423" s="118">
        <f t="shared" si="226"/>
        <v>121.66253019909793</v>
      </c>
      <c r="U423" s="118">
        <f t="shared" si="226"/>
        <v>128.36917192369242</v>
      </c>
      <c r="V423" s="118">
        <f t="shared" si="226"/>
        <v>127.37853937100647</v>
      </c>
      <c r="W423" s="118">
        <f t="shared" ref="W423" si="227">W424+W427+W429+W438</f>
        <v>117.66643603060609</v>
      </c>
      <c r="DA423" s="129" t="s">
        <v>4464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180.03579126146937</v>
      </c>
      <c r="D424" s="123">
        <f t="shared" si="228"/>
        <v>170.6320699916977</v>
      </c>
      <c r="E424" s="123">
        <f t="shared" si="228"/>
        <v>164.58544193568406</v>
      </c>
      <c r="F424" s="123">
        <f t="shared" si="228"/>
        <v>161.76314165615463</v>
      </c>
      <c r="G424" s="123">
        <f t="shared" si="228"/>
        <v>160.04852631621972</v>
      </c>
      <c r="H424" s="123">
        <f t="shared" si="228"/>
        <v>155.33125809490591</v>
      </c>
      <c r="I424" s="123">
        <f t="shared" si="228"/>
        <v>140.3008105137244</v>
      </c>
      <c r="J424" s="123">
        <f t="shared" si="228"/>
        <v>146.69446517396503</v>
      </c>
      <c r="K424" s="123">
        <f t="shared" si="228"/>
        <v>140.88918773157903</v>
      </c>
      <c r="L424" s="123">
        <f t="shared" si="228"/>
        <v>156.4135122813293</v>
      </c>
      <c r="M424" s="123">
        <f t="shared" si="228"/>
        <v>138.30606252201446</v>
      </c>
      <c r="N424" s="123">
        <f t="shared" si="228"/>
        <v>130.24713572702873</v>
      </c>
      <c r="O424" s="123">
        <f t="shared" si="228"/>
        <v>133.32378446883286</v>
      </c>
      <c r="P424" s="123">
        <f t="shared" si="228"/>
        <v>110.49264870884291</v>
      </c>
      <c r="Q424" s="123">
        <f t="shared" si="228"/>
        <v>116.2670319955926</v>
      </c>
      <c r="R424" s="123">
        <f t="shared" ref="R424:V424" si="229">SUM(R425:R426)</f>
        <v>110.33545907576654</v>
      </c>
      <c r="S424" s="123">
        <f t="shared" si="229"/>
        <v>108.5842007861098</v>
      </c>
      <c r="T424" s="123">
        <f t="shared" si="229"/>
        <v>94.81616722193688</v>
      </c>
      <c r="U424" s="123">
        <f t="shared" si="229"/>
        <v>96.324518043671787</v>
      </c>
      <c r="V424" s="123">
        <f t="shared" si="229"/>
        <v>96.344570895263914</v>
      </c>
      <c r="W424" s="123">
        <f t="shared" ref="W424" si="230">SUM(W425:W426)</f>
        <v>92.950941575176898</v>
      </c>
      <c r="DA424" s="130" t="s">
        <v>4465</v>
      </c>
    </row>
    <row r="425" spans="1:105" ht="12" customHeight="1" x14ac:dyDescent="0.25">
      <c r="A425" s="97" t="s">
        <v>216</v>
      </c>
      <c r="B425" s="99"/>
      <c r="C425" s="99">
        <v>177.38149935536194</v>
      </c>
      <c r="D425" s="99">
        <v>168.16860733606742</v>
      </c>
      <c r="E425" s="99">
        <v>162.2404104008549</v>
      </c>
      <c r="F425" s="99">
        <v>159.50603316687182</v>
      </c>
      <c r="G425" s="99">
        <v>158.05445808546139</v>
      </c>
      <c r="H425" s="99">
        <v>153.36291781851145</v>
      </c>
      <c r="I425" s="99">
        <v>138.56482336143085</v>
      </c>
      <c r="J425" s="99">
        <v>144.88055449485464</v>
      </c>
      <c r="K425" s="99">
        <v>139.1408708780242</v>
      </c>
      <c r="L425" s="99">
        <v>154.46152264021296</v>
      </c>
      <c r="M425" s="99">
        <v>136.56072055898343</v>
      </c>
      <c r="N425" s="99">
        <v>128.56862127906854</v>
      </c>
      <c r="O425" s="99">
        <v>131.55287529619042</v>
      </c>
      <c r="P425" s="99">
        <v>108.97217065744786</v>
      </c>
      <c r="Q425" s="99">
        <v>114.6235352999694</v>
      </c>
      <c r="R425" s="99">
        <v>108.75888073462552</v>
      </c>
      <c r="S425" s="99">
        <v>107.02204185607988</v>
      </c>
      <c r="T425" s="99">
        <v>93.445895384209663</v>
      </c>
      <c r="U425" s="99">
        <v>94.927443019610408</v>
      </c>
      <c r="V425" s="99">
        <v>94.942193704560125</v>
      </c>
      <c r="W425" s="99">
        <v>91.59437877834344</v>
      </c>
      <c r="DA425" s="63" t="s">
        <v>4466</v>
      </c>
    </row>
    <row r="426" spans="1:105" ht="12" customHeight="1" x14ac:dyDescent="0.25">
      <c r="A426" s="97" t="s">
        <v>53</v>
      </c>
      <c r="B426" s="99"/>
      <c r="C426" s="99">
        <v>2.6542919061074248</v>
      </c>
      <c r="D426" s="99">
        <v>2.4634626556302903</v>
      </c>
      <c r="E426" s="99">
        <v>2.345031534829157</v>
      </c>
      <c r="F426" s="99">
        <v>2.2571084892828108</v>
      </c>
      <c r="G426" s="99">
        <v>1.9940682307583386</v>
      </c>
      <c r="H426" s="99">
        <v>1.9683402763944597</v>
      </c>
      <c r="I426" s="99">
        <v>1.7359871522935422</v>
      </c>
      <c r="J426" s="99">
        <v>1.8139106791103987</v>
      </c>
      <c r="K426" s="99">
        <v>1.7483168535548232</v>
      </c>
      <c r="L426" s="99">
        <v>1.9519896411163464</v>
      </c>
      <c r="M426" s="99">
        <v>1.7453419630310352</v>
      </c>
      <c r="N426" s="99">
        <v>1.6785144479601997</v>
      </c>
      <c r="O426" s="99">
        <v>1.7709091726424451</v>
      </c>
      <c r="P426" s="99">
        <v>1.5204780513950453</v>
      </c>
      <c r="Q426" s="99">
        <v>1.6434966956231924</v>
      </c>
      <c r="R426" s="99">
        <v>1.5765783411410219</v>
      </c>
      <c r="S426" s="99">
        <v>1.5621589300299272</v>
      </c>
      <c r="T426" s="99">
        <v>1.3702718377272178</v>
      </c>
      <c r="U426" s="99">
        <v>1.3970750240613772</v>
      </c>
      <c r="V426" s="99">
        <v>1.4023771907037825</v>
      </c>
      <c r="W426" s="99">
        <v>1.356562796833461</v>
      </c>
      <c r="DA426" s="63" t="s">
        <v>4467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1.5267937464294659E-2</v>
      </c>
      <c r="D427" s="123">
        <f t="shared" si="231"/>
        <v>9.7333283301392556E-3</v>
      </c>
      <c r="E427" s="123">
        <f t="shared" si="231"/>
        <v>2.2386005648703518E-2</v>
      </c>
      <c r="F427" s="123">
        <f t="shared" si="231"/>
        <v>1.7456324828582122E-2</v>
      </c>
      <c r="G427" s="123">
        <f t="shared" si="231"/>
        <v>1.5921267669736835E-2</v>
      </c>
      <c r="H427" s="123">
        <f t="shared" si="231"/>
        <v>1.9678657159390885E-2</v>
      </c>
      <c r="I427" s="123">
        <f t="shared" si="231"/>
        <v>2.1162078100738245E-2</v>
      </c>
      <c r="J427" s="123">
        <f t="shared" si="231"/>
        <v>1.5083300326146092E-2</v>
      </c>
      <c r="K427" s="123">
        <f t="shared" si="231"/>
        <v>9.9450565334652848E-3</v>
      </c>
      <c r="L427" s="123">
        <f t="shared" si="231"/>
        <v>1.4479534246197729E-2</v>
      </c>
      <c r="M427" s="123">
        <f t="shared" si="231"/>
        <v>1.3434137943563773E-2</v>
      </c>
      <c r="N427" s="123">
        <f t="shared" si="231"/>
        <v>9.3250388716039981E-3</v>
      </c>
      <c r="O427" s="123">
        <f t="shared" si="231"/>
        <v>1.6540053560038973E-2</v>
      </c>
      <c r="P427" s="123">
        <f t="shared" si="231"/>
        <v>4.8716346803993095E-3</v>
      </c>
      <c r="Q427" s="123">
        <f t="shared" si="231"/>
        <v>9.0036990998119959E-3</v>
      </c>
      <c r="R427" s="123">
        <f t="shared" si="231"/>
        <v>9.165502430632369E-3</v>
      </c>
      <c r="S427" s="123">
        <f t="shared" si="231"/>
        <v>2.0666844766494583E-2</v>
      </c>
      <c r="T427" s="123">
        <f t="shared" si="231"/>
        <v>1.2586251496121185E-2</v>
      </c>
      <c r="U427" s="123">
        <f t="shared" si="231"/>
        <v>2.3241713286026644E-2</v>
      </c>
      <c r="V427" s="123">
        <f t="shared" si="231"/>
        <v>2.8528568060323587E-2</v>
      </c>
      <c r="W427" s="123">
        <f t="shared" si="231"/>
        <v>1.6939084491692534E-2</v>
      </c>
      <c r="DA427" s="130" t="s">
        <v>4468</v>
      </c>
    </row>
    <row r="428" spans="1:105" ht="12" customHeight="1" x14ac:dyDescent="0.25">
      <c r="A428" s="97" t="s">
        <v>53</v>
      </c>
      <c r="B428" s="99"/>
      <c r="C428" s="99">
        <f>RES_hhdet_in_fecs!C48</f>
        <v>1.5267937464294659E-2</v>
      </c>
      <c r="D428" s="99">
        <f>RES_hhdet_in_fecs!D48</f>
        <v>9.7333283301392556E-3</v>
      </c>
      <c r="E428" s="99">
        <f>RES_hhdet_in_fecs!E48</f>
        <v>2.2386005648703518E-2</v>
      </c>
      <c r="F428" s="99">
        <f>RES_hhdet_in_fecs!F48</f>
        <v>1.7456324828582122E-2</v>
      </c>
      <c r="G428" s="99">
        <f>RES_hhdet_in_fecs!G48</f>
        <v>1.5921267669736835E-2</v>
      </c>
      <c r="H428" s="99">
        <f>RES_hhdet_in_fecs!H48</f>
        <v>1.9678657159390885E-2</v>
      </c>
      <c r="I428" s="99">
        <f>RES_hhdet_in_fecs!I48</f>
        <v>2.1162078100738245E-2</v>
      </c>
      <c r="J428" s="99">
        <f>RES_hhdet_in_fecs!J48</f>
        <v>1.5083300326146092E-2</v>
      </c>
      <c r="K428" s="99">
        <f>RES_hhdet_in_fecs!K48</f>
        <v>9.9450565334652848E-3</v>
      </c>
      <c r="L428" s="99">
        <f>RES_hhdet_in_fecs!L48</f>
        <v>1.4479534246197729E-2</v>
      </c>
      <c r="M428" s="99">
        <f>RES_hhdet_in_fecs!M48</f>
        <v>1.3434137943563773E-2</v>
      </c>
      <c r="N428" s="99">
        <f>RES_hhdet_in_fecs!N48</f>
        <v>9.3250388716039981E-3</v>
      </c>
      <c r="O428" s="99">
        <f>RES_hhdet_in_fecs!O48</f>
        <v>1.6540053560038973E-2</v>
      </c>
      <c r="P428" s="99">
        <f>RES_hhdet_in_fecs!P48</f>
        <v>4.8716346803993095E-3</v>
      </c>
      <c r="Q428" s="99">
        <f>RES_hhdet_in_fecs!Q48</f>
        <v>9.0036990998119959E-3</v>
      </c>
      <c r="R428" s="99">
        <f>RES_hhdet_in_fecs!R48</f>
        <v>9.165502430632369E-3</v>
      </c>
      <c r="S428" s="99">
        <f>RES_hhdet_in_fecs!S48</f>
        <v>2.0666844766494583E-2</v>
      </c>
      <c r="T428" s="99">
        <f>RES_hhdet_in_fecs!T48</f>
        <v>1.2586251496121185E-2</v>
      </c>
      <c r="U428" s="99">
        <f>RES_hhdet_in_fecs!U48</f>
        <v>2.3241713286026644E-2</v>
      </c>
      <c r="V428" s="99">
        <f>RES_hhdet_in_fecs!V48</f>
        <v>2.8528568060323587E-2</v>
      </c>
      <c r="W428" s="99">
        <f>RES_hhdet_in_fecs!W48</f>
        <v>1.6939084491692534E-2</v>
      </c>
      <c r="DA428" s="63" t="s">
        <v>4469</v>
      </c>
    </row>
    <row r="429" spans="1:105" ht="12" customHeight="1" x14ac:dyDescent="0.25">
      <c r="A429" s="121" t="s">
        <v>55</v>
      </c>
      <c r="B429" s="123"/>
      <c r="C429" s="123">
        <v>22.856661770925434</v>
      </c>
      <c r="D429" s="123">
        <v>27.047482220369329</v>
      </c>
      <c r="E429" s="123">
        <v>22.686451257672999</v>
      </c>
      <c r="F429" s="123">
        <v>24.161301902555557</v>
      </c>
      <c r="G429" s="123">
        <v>22.312425846198909</v>
      </c>
      <c r="H429" s="123">
        <v>22.51146798243952</v>
      </c>
      <c r="I429" s="123">
        <v>25.913389361227612</v>
      </c>
      <c r="J429" s="123">
        <v>28.974071735847332</v>
      </c>
      <c r="K429" s="123">
        <v>28.573119904730209</v>
      </c>
      <c r="L429" s="123">
        <v>27.789779356262411</v>
      </c>
      <c r="M429" s="123">
        <v>31.290046891309785</v>
      </c>
      <c r="N429" s="123">
        <v>30.783314606830725</v>
      </c>
      <c r="O429" s="123">
        <v>27.633490401298619</v>
      </c>
      <c r="P429" s="123">
        <v>28.23910243547407</v>
      </c>
      <c r="Q429" s="123">
        <v>33.767287490118825</v>
      </c>
      <c r="R429" s="123">
        <v>26.544701497845214</v>
      </c>
      <c r="S429" s="123">
        <v>24.298587100432993</v>
      </c>
      <c r="T429" s="123">
        <v>22.350441896686714</v>
      </c>
      <c r="U429" s="123">
        <v>26.666727497776897</v>
      </c>
      <c r="V429" s="123">
        <v>25.912538984490755</v>
      </c>
      <c r="W429" s="123">
        <v>20.636623392264536</v>
      </c>
      <c r="DA429" s="130" t="s">
        <v>4470</v>
      </c>
    </row>
    <row r="430" spans="1:105" ht="12" customHeight="1" x14ac:dyDescent="0.25">
      <c r="A430" s="97" t="s">
        <v>138</v>
      </c>
      <c r="B430" s="99"/>
      <c r="C430" s="99">
        <v>28.675078504353561</v>
      </c>
      <c r="D430" s="99">
        <v>33.52731726063098</v>
      </c>
      <c r="E430" s="99">
        <v>29.504057343512706</v>
      </c>
      <c r="F430" s="99">
        <v>31.177793098179169</v>
      </c>
      <c r="G430" s="99">
        <v>29.818063600370895</v>
      </c>
      <c r="H430" s="99">
        <v>30.581340462726725</v>
      </c>
      <c r="I430" s="99">
        <v>30.427933548085875</v>
      </c>
      <c r="J430" s="99">
        <v>33.284573211933917</v>
      </c>
      <c r="K430" s="99">
        <v>34.770612102238431</v>
      </c>
      <c r="L430" s="99">
        <v>32.279977012595673</v>
      </c>
      <c r="M430" s="99">
        <v>35.959088687501797</v>
      </c>
      <c r="N430" s="99">
        <v>33.128313412998125</v>
      </c>
      <c r="O430" s="99">
        <v>30.739132079006463</v>
      </c>
      <c r="P430" s="99">
        <v>33.256931377327632</v>
      </c>
      <c r="Q430" s="99">
        <v>37.261203364030138</v>
      </c>
      <c r="R430" s="99">
        <v>28.665105492236336</v>
      </c>
      <c r="S430" s="99">
        <v>26.546593090362141</v>
      </c>
      <c r="T430" s="99">
        <v>23.036338618667948</v>
      </c>
      <c r="U430" s="99">
        <v>27.276410957730864</v>
      </c>
      <c r="V430" s="99">
        <v>26.796751810788063</v>
      </c>
      <c r="W430" s="99">
        <v>21.221781326694419</v>
      </c>
      <c r="DA430" s="63" t="s">
        <v>4471</v>
      </c>
    </row>
    <row r="431" spans="1:105" ht="12" customHeight="1" x14ac:dyDescent="0.25">
      <c r="A431" s="97" t="s">
        <v>137</v>
      </c>
      <c r="B431" s="99"/>
      <c r="C431" s="99">
        <v>20.795138688534223</v>
      </c>
      <c r="D431" s="99">
        <v>24.373407244746083</v>
      </c>
      <c r="E431" s="99">
        <v>21.452132318649397</v>
      </c>
      <c r="F431" s="99">
        <v>22.705849844761921</v>
      </c>
      <c r="G431" s="99">
        <v>21.768010316152353</v>
      </c>
      <c r="H431" s="99">
        <v>21.574252071758064</v>
      </c>
      <c r="I431" s="99">
        <v>0</v>
      </c>
      <c r="J431" s="99">
        <v>24.267550366999458</v>
      </c>
      <c r="K431" s="99">
        <v>25.57398066547654</v>
      </c>
      <c r="L431" s="99">
        <v>23.294174745767076</v>
      </c>
      <c r="M431" s="99">
        <v>26.662662090317436</v>
      </c>
      <c r="N431" s="99">
        <v>0</v>
      </c>
      <c r="O431" s="99">
        <v>23.115865383510538</v>
      </c>
      <c r="P431" s="99">
        <v>25.85982003262448</v>
      </c>
      <c r="Q431" s="99">
        <v>29.087142879811616</v>
      </c>
      <c r="R431" s="99">
        <v>22.652930947335708</v>
      </c>
      <c r="S431" s="99">
        <v>21.670130103262956</v>
      </c>
      <c r="T431" s="99">
        <v>19.306192691073218</v>
      </c>
      <c r="U431" s="99">
        <v>23.214737105815576</v>
      </c>
      <c r="V431" s="99">
        <v>23.076759767036922</v>
      </c>
      <c r="W431" s="99">
        <v>18.410368422324439</v>
      </c>
      <c r="DA431" s="63" t="s">
        <v>4472</v>
      </c>
    </row>
    <row r="432" spans="1:105" ht="12" customHeight="1" x14ac:dyDescent="0.25">
      <c r="A432" s="100" t="s">
        <v>216</v>
      </c>
      <c r="B432" s="102"/>
      <c r="C432" s="102">
        <v>10.686336323779212</v>
      </c>
      <c r="D432" s="102">
        <v>12.537054016740123</v>
      </c>
      <c r="E432" s="102">
        <v>10.94347263370587</v>
      </c>
      <c r="F432" s="102">
        <v>11.543705930839799</v>
      </c>
      <c r="G432" s="102">
        <v>11.046357389427873</v>
      </c>
      <c r="H432" s="102">
        <v>9.4334136947907012</v>
      </c>
      <c r="I432" s="102">
        <v>0</v>
      </c>
      <c r="J432" s="102">
        <v>11.766660930760906</v>
      </c>
      <c r="K432" s="102">
        <v>12.564810156990385</v>
      </c>
      <c r="L432" s="102">
        <v>10.295489540703567</v>
      </c>
      <c r="M432" s="102">
        <v>12.571015100134771</v>
      </c>
      <c r="N432" s="102">
        <v>0</v>
      </c>
      <c r="O432" s="102">
        <v>9.0150985578140777</v>
      </c>
      <c r="P432" s="102">
        <v>9.9242498250048587</v>
      </c>
      <c r="Q432" s="102">
        <v>8.7157740203003335</v>
      </c>
      <c r="R432" s="102">
        <v>6.036806127388135</v>
      </c>
      <c r="S432" s="102">
        <v>6.654236228136849</v>
      </c>
      <c r="T432" s="102">
        <v>6.6205501033750824</v>
      </c>
      <c r="U432" s="102">
        <v>8.0869903694794267</v>
      </c>
      <c r="V432" s="102">
        <v>8.2169349047444875</v>
      </c>
      <c r="W432" s="102">
        <v>6.831111795167641</v>
      </c>
      <c r="DA432" s="131" t="s">
        <v>4473</v>
      </c>
    </row>
    <row r="433" spans="1:105" ht="12" customHeight="1" x14ac:dyDescent="0.25">
      <c r="A433" s="103" t="s">
        <v>52</v>
      </c>
      <c r="B433" s="105"/>
      <c r="C433" s="105">
        <v>10.108802364755011</v>
      </c>
      <c r="D433" s="105">
        <v>11.836353228005958</v>
      </c>
      <c r="E433" s="105">
        <v>10.508659684943527</v>
      </c>
      <c r="F433" s="105">
        <v>11.162143913922121</v>
      </c>
      <c r="G433" s="105">
        <v>10.721652926724479</v>
      </c>
      <c r="H433" s="105">
        <v>12.140838376967363</v>
      </c>
      <c r="I433" s="105">
        <v>0</v>
      </c>
      <c r="J433" s="105">
        <v>12.500889436238552</v>
      </c>
      <c r="K433" s="105">
        <v>13.009170508486154</v>
      </c>
      <c r="L433" s="105">
        <v>12.998685205063508</v>
      </c>
      <c r="M433" s="105">
        <v>14.09164699018266</v>
      </c>
      <c r="N433" s="105">
        <v>0</v>
      </c>
      <c r="O433" s="105">
        <v>14.100766825696461</v>
      </c>
      <c r="P433" s="105">
        <v>15.935570207619618</v>
      </c>
      <c r="Q433" s="105">
        <v>20.371368859511279</v>
      </c>
      <c r="R433" s="105">
        <v>16.616124819947576</v>
      </c>
      <c r="S433" s="105">
        <v>15.015893875126109</v>
      </c>
      <c r="T433" s="105">
        <v>12.685642587698139</v>
      </c>
      <c r="U433" s="105">
        <v>15.127746736336151</v>
      </c>
      <c r="V433" s="105">
        <v>14.859824862292427</v>
      </c>
      <c r="W433" s="105">
        <v>11.579256627156802</v>
      </c>
      <c r="DA433" s="132" t="s">
        <v>4474</v>
      </c>
    </row>
    <row r="434" spans="1:105" ht="12" customHeight="1" x14ac:dyDescent="0.25">
      <c r="A434" s="106" t="s">
        <v>122</v>
      </c>
      <c r="B434" s="102"/>
      <c r="C434" s="102">
        <v>23.643344272808669</v>
      </c>
      <c r="D434" s="102">
        <v>26.863944424409659</v>
      </c>
      <c r="E434" s="102">
        <v>23.354648890014719</v>
      </c>
      <c r="F434" s="102">
        <v>24.861835205577378</v>
      </c>
      <c r="G434" s="102">
        <v>24.385306976535094</v>
      </c>
      <c r="H434" s="102">
        <v>24.399379963352661</v>
      </c>
      <c r="I434" s="102">
        <v>25.745286559973042</v>
      </c>
      <c r="J434" s="102">
        <v>27.025344022140594</v>
      </c>
      <c r="K434" s="102">
        <v>29.612846577610924</v>
      </c>
      <c r="L434" s="102">
        <v>26.770304343025799</v>
      </c>
      <c r="M434" s="102">
        <v>28.699296609163607</v>
      </c>
      <c r="N434" s="102">
        <v>31.161562530550196</v>
      </c>
      <c r="O434" s="102">
        <v>27.017450765473242</v>
      </c>
      <c r="P434" s="102">
        <v>29.787435731026189</v>
      </c>
      <c r="Q434" s="102">
        <v>35.975507535902373</v>
      </c>
      <c r="R434" s="102">
        <v>28.510192496113802</v>
      </c>
      <c r="S434" s="102">
        <v>25.640626822670413</v>
      </c>
      <c r="T434" s="102">
        <v>23.584990411394568</v>
      </c>
      <c r="U434" s="102">
        <v>28.348907204092118</v>
      </c>
      <c r="V434" s="102">
        <v>26.971565444558781</v>
      </c>
      <c r="W434" s="102">
        <v>21.50570414684767</v>
      </c>
      <c r="DA434" s="131" t="s">
        <v>4475</v>
      </c>
    </row>
    <row r="435" spans="1:105" ht="12" customHeight="1" x14ac:dyDescent="0.25">
      <c r="A435" s="107" t="s">
        <v>121</v>
      </c>
      <c r="B435" s="105"/>
      <c r="C435" s="105">
        <v>19.181565908700442</v>
      </c>
      <c r="D435" s="105">
        <v>21.820967992620172</v>
      </c>
      <c r="E435" s="105">
        <v>18.96910109638269</v>
      </c>
      <c r="F435" s="105">
        <v>20.211091343564121</v>
      </c>
      <c r="G435" s="105">
        <v>19.851582628399541</v>
      </c>
      <c r="H435" s="105">
        <v>19.432757102679773</v>
      </c>
      <c r="I435" s="105">
        <v>20.648811886662674</v>
      </c>
      <c r="J435" s="105">
        <v>21.927247307788463</v>
      </c>
      <c r="K435" s="105">
        <v>24.146421358254528</v>
      </c>
      <c r="L435" s="105">
        <v>21.525913831059512</v>
      </c>
      <c r="M435" s="105">
        <v>23.376053613063153</v>
      </c>
      <c r="N435" s="105">
        <v>25.450337540715587</v>
      </c>
      <c r="O435" s="105">
        <v>21.866691435337877</v>
      </c>
      <c r="P435" s="105">
        <v>24.357211253467927</v>
      </c>
      <c r="Q435" s="105">
        <v>29.125980740153469</v>
      </c>
      <c r="R435" s="105">
        <v>23.120182431439126</v>
      </c>
      <c r="S435" s="105">
        <v>21.224572645719785</v>
      </c>
      <c r="T435" s="105">
        <v>19.848073376237583</v>
      </c>
      <c r="U435" s="105">
        <v>24.065931689301323</v>
      </c>
      <c r="V435" s="105">
        <v>23.070364340452276</v>
      </c>
      <c r="W435" s="105">
        <v>18.533194396427852</v>
      </c>
      <c r="DA435" s="132" t="s">
        <v>4476</v>
      </c>
    </row>
    <row r="436" spans="1:105" ht="12" customHeight="1" x14ac:dyDescent="0.25">
      <c r="A436" s="108" t="s">
        <v>53</v>
      </c>
      <c r="B436" s="99"/>
      <c r="C436" s="99">
        <v>8.8153006505999745</v>
      </c>
      <c r="D436" s="99">
        <v>10.045793439599091</v>
      </c>
      <c r="E436" s="99">
        <v>8.6606981471968059</v>
      </c>
      <c r="F436" s="99">
        <v>9.2043737758345934</v>
      </c>
      <c r="G436" s="99">
        <v>9.038924585065784</v>
      </c>
      <c r="H436" s="99">
        <v>7.5214775687383559</v>
      </c>
      <c r="I436" s="99">
        <v>8.3660083993578329</v>
      </c>
      <c r="J436" s="99">
        <v>9.5486564339578894</v>
      </c>
      <c r="K436" s="99">
        <v>10.725468918630325</v>
      </c>
      <c r="L436" s="99">
        <v>8.5471020104455739</v>
      </c>
      <c r="M436" s="99">
        <v>9.9832702346871134</v>
      </c>
      <c r="N436" s="99">
        <v>10.669380043322645</v>
      </c>
      <c r="O436" s="99">
        <v>7.9368474509105678</v>
      </c>
      <c r="P436" s="99">
        <v>8.83962769331937</v>
      </c>
      <c r="Q436" s="99">
        <v>8.4128474955009072</v>
      </c>
      <c r="R436" s="99">
        <v>6.0232795101219203</v>
      </c>
      <c r="S436" s="99">
        <v>6.4185455921406644</v>
      </c>
      <c r="T436" s="99">
        <v>6.7929875677248788</v>
      </c>
      <c r="U436" s="99">
        <v>8.4368180309073377</v>
      </c>
      <c r="V436" s="99">
        <v>8.2648448016049176</v>
      </c>
      <c r="W436" s="99">
        <v>6.9111428822938263</v>
      </c>
      <c r="DA436" s="63" t="s">
        <v>4477</v>
      </c>
    </row>
    <row r="437" spans="1:105" ht="12" customHeight="1" x14ac:dyDescent="0.25">
      <c r="A437" s="108" t="s">
        <v>52</v>
      </c>
      <c r="B437" s="99"/>
      <c r="C437" s="99">
        <v>10.366265258100466</v>
      </c>
      <c r="D437" s="99">
        <v>11.775174553021079</v>
      </c>
      <c r="E437" s="99">
        <v>10.308402949185883</v>
      </c>
      <c r="F437" s="99">
        <v>11.006717567729526</v>
      </c>
      <c r="G437" s="99">
        <v>10.812658043333755</v>
      </c>
      <c r="H437" s="99">
        <v>11.911279533941419</v>
      </c>
      <c r="I437" s="99">
        <v>12.28280348730484</v>
      </c>
      <c r="J437" s="99">
        <v>12.378590873830575</v>
      </c>
      <c r="K437" s="99">
        <v>13.420952439624207</v>
      </c>
      <c r="L437" s="99">
        <v>12.978811820613942</v>
      </c>
      <c r="M437" s="99">
        <v>13.392783378376041</v>
      </c>
      <c r="N437" s="99">
        <v>14.78095749739294</v>
      </c>
      <c r="O437" s="99">
        <v>13.929843984427311</v>
      </c>
      <c r="P437" s="99">
        <v>15.517583560148562</v>
      </c>
      <c r="Q437" s="99">
        <v>20.713133244652564</v>
      </c>
      <c r="R437" s="99">
        <v>17.096902921317202</v>
      </c>
      <c r="S437" s="99">
        <v>14.806027053579124</v>
      </c>
      <c r="T437" s="99">
        <v>13.055085808512706</v>
      </c>
      <c r="U437" s="99">
        <v>15.629113658393985</v>
      </c>
      <c r="V437" s="99">
        <v>14.805519538847358</v>
      </c>
      <c r="W437" s="99">
        <v>11.622051514134027</v>
      </c>
      <c r="DA437" s="63" t="s">
        <v>4478</v>
      </c>
    </row>
    <row r="438" spans="1:105" ht="12" customHeight="1" x14ac:dyDescent="0.25">
      <c r="A438" s="121" t="s">
        <v>54</v>
      </c>
      <c r="B438" s="123"/>
      <c r="C438" s="123">
        <v>3.6136182380831272</v>
      </c>
      <c r="D438" s="123">
        <v>4.1391030835643781</v>
      </c>
      <c r="E438" s="123">
        <v>3.5550095061706521</v>
      </c>
      <c r="F438" s="123">
        <v>4.0131397871475256</v>
      </c>
      <c r="G438" s="123">
        <v>3.4387015658865128</v>
      </c>
      <c r="H438" s="123">
        <v>3.8409025772977246</v>
      </c>
      <c r="I438" s="123">
        <v>3.5168783130299945</v>
      </c>
      <c r="J438" s="123">
        <v>4.0104372411524309</v>
      </c>
      <c r="K438" s="123">
        <v>5.0862681873983204</v>
      </c>
      <c r="L438" s="123">
        <v>4.5449202566819027</v>
      </c>
      <c r="M438" s="123">
        <v>4.9378903191365557</v>
      </c>
      <c r="N438" s="123">
        <v>5.3734614585112306</v>
      </c>
      <c r="O438" s="123">
        <v>4.537886227182268</v>
      </c>
      <c r="P438" s="123">
        <v>5.3554390124075413</v>
      </c>
      <c r="Q438" s="123">
        <v>6.2889132184673757</v>
      </c>
      <c r="R438" s="123">
        <v>5.1141908739444668</v>
      </c>
      <c r="S438" s="123">
        <v>4.7383568543203234</v>
      </c>
      <c r="T438" s="123">
        <v>4.4833348289782116</v>
      </c>
      <c r="U438" s="123">
        <v>5.354684668957689</v>
      </c>
      <c r="V438" s="123">
        <v>5.0929009231914826</v>
      </c>
      <c r="W438" s="123">
        <v>4.0619319786729546</v>
      </c>
      <c r="DA438" s="130" t="s">
        <v>4479</v>
      </c>
    </row>
    <row r="439" spans="1:105" ht="12" customHeight="1" x14ac:dyDescent="0.25">
      <c r="A439" s="97" t="s">
        <v>50</v>
      </c>
      <c r="B439" s="99"/>
      <c r="C439" s="99">
        <v>4.5365618626398483</v>
      </c>
      <c r="D439" s="99">
        <v>5.2395296091703418</v>
      </c>
      <c r="E439" s="99">
        <v>4.3249115371732403</v>
      </c>
      <c r="F439" s="99">
        <v>4.9901467384320695</v>
      </c>
      <c r="G439" s="99">
        <v>4.4158706658739426</v>
      </c>
      <c r="H439" s="99">
        <v>4.8524608794701924</v>
      </c>
      <c r="I439" s="99">
        <v>4.4485531468172912</v>
      </c>
      <c r="J439" s="99">
        <v>5.020121488405743</v>
      </c>
      <c r="K439" s="99">
        <v>6.5501992229769161</v>
      </c>
      <c r="L439" s="99">
        <v>6.2352724631761163</v>
      </c>
      <c r="M439" s="99">
        <v>6.3702787302775477</v>
      </c>
      <c r="N439" s="99">
        <v>5.752366546075411</v>
      </c>
      <c r="O439" s="99">
        <v>5.003703860946171</v>
      </c>
      <c r="P439" s="99">
        <v>6.3777859716237071</v>
      </c>
      <c r="Q439" s="99">
        <v>8.6787006715286736</v>
      </c>
      <c r="R439" s="99">
        <v>7.3664343363696059</v>
      </c>
      <c r="S439" s="99">
        <v>6.6385555202172455</v>
      </c>
      <c r="T439" s="99">
        <v>5.9845599509781504</v>
      </c>
      <c r="U439" s="99">
        <v>7.2427102313743807</v>
      </c>
      <c r="V439" s="99">
        <v>6.8576217859217907</v>
      </c>
      <c r="W439" s="99">
        <v>6.1024438536561041</v>
      </c>
      <c r="DA439" s="63" t="s">
        <v>4480</v>
      </c>
    </row>
    <row r="440" spans="1:105" ht="12" customHeight="1" x14ac:dyDescent="0.25">
      <c r="A440" s="109" t="s">
        <v>120</v>
      </c>
      <c r="B440" s="110"/>
      <c r="C440" s="110">
        <v>3.6086062820236284</v>
      </c>
      <c r="D440" s="110">
        <v>4.1344413721492215</v>
      </c>
      <c r="E440" s="110">
        <v>3.5515323808023274</v>
      </c>
      <c r="F440" s="110">
        <v>4.0073852288839964</v>
      </c>
      <c r="G440" s="110">
        <v>3.4326814407025177</v>
      </c>
      <c r="H440" s="110">
        <v>3.8356860210309165</v>
      </c>
      <c r="I440" s="110">
        <v>3.5136447344311663</v>
      </c>
      <c r="J440" s="110">
        <v>4.0078531260477801</v>
      </c>
      <c r="K440" s="110">
        <v>5.0822443421841879</v>
      </c>
      <c r="L440" s="110">
        <v>4.5420279846998781</v>
      </c>
      <c r="M440" s="110">
        <v>4.9368547442090129</v>
      </c>
      <c r="N440" s="110">
        <v>5.3731065953994879</v>
      </c>
      <c r="O440" s="110">
        <v>4.5368048381829764</v>
      </c>
      <c r="P440" s="110">
        <v>5.3518613462410682</v>
      </c>
      <c r="Q440" s="110">
        <v>6.2780944788657811</v>
      </c>
      <c r="R440" s="110">
        <v>5.1065718492307717</v>
      </c>
      <c r="S440" s="110">
        <v>4.7342575598611027</v>
      </c>
      <c r="T440" s="110">
        <v>4.4816992847897321</v>
      </c>
      <c r="U440" s="110">
        <v>5.3518344394433397</v>
      </c>
      <c r="V440" s="110">
        <v>5.0889445723729345</v>
      </c>
      <c r="W440" s="110">
        <v>4.0538649429273583</v>
      </c>
      <c r="DA440" s="60" t="s">
        <v>4481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117.22089247601969</v>
      </c>
      <c r="D442" s="118">
        <f t="shared" si="232"/>
        <v>115.78491146501743</v>
      </c>
      <c r="E442" s="118">
        <f t="shared" si="232"/>
        <v>110.60758985559166</v>
      </c>
      <c r="F442" s="118">
        <f t="shared" si="232"/>
        <v>111.41716347654032</v>
      </c>
      <c r="G442" s="118">
        <f t="shared" si="232"/>
        <v>110.54073640270197</v>
      </c>
      <c r="H442" s="118">
        <f t="shared" si="232"/>
        <v>109.2477761496194</v>
      </c>
      <c r="I442" s="118">
        <f t="shared" si="232"/>
        <v>102.06580804130056</v>
      </c>
      <c r="J442" s="118">
        <f t="shared" si="232"/>
        <v>108.3743553504484</v>
      </c>
      <c r="K442" s="118">
        <f t="shared" si="232"/>
        <v>108.3777054819175</v>
      </c>
      <c r="L442" s="118">
        <f t="shared" si="232"/>
        <v>116.73468026765765</v>
      </c>
      <c r="M442" s="118">
        <f t="shared" si="232"/>
        <v>109.98674111626416</v>
      </c>
      <c r="N442" s="118">
        <f t="shared" si="232"/>
        <v>108.2343421122044</v>
      </c>
      <c r="O442" s="118">
        <f t="shared" si="232"/>
        <v>111.30766865705615</v>
      </c>
      <c r="P442" s="118">
        <f t="shared" si="232"/>
        <v>102.47496142321181</v>
      </c>
      <c r="Q442" s="118">
        <f t="shared" si="232"/>
        <v>114.89168081128763</v>
      </c>
      <c r="R442" s="118">
        <f t="shared" ref="R442:V442" si="233">R443+R446+R448+R457</f>
        <v>105.63761141902322</v>
      </c>
      <c r="S442" s="118">
        <f t="shared" si="233"/>
        <v>103.39851908228188</v>
      </c>
      <c r="T442" s="118">
        <f t="shared" si="233"/>
        <v>92.041071147995865</v>
      </c>
      <c r="U442" s="118">
        <f t="shared" si="233"/>
        <v>98.263567894636139</v>
      </c>
      <c r="V442" s="118">
        <f t="shared" si="233"/>
        <v>97.979921150019777</v>
      </c>
      <c r="W442" s="118">
        <f t="shared" ref="W442" si="234">W443+W446+W448+W457</f>
        <v>90.502219253089393</v>
      </c>
      <c r="DA442" s="129" t="s">
        <v>4632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97.917092880177591</v>
      </c>
      <c r="D443" s="123">
        <f t="shared" si="235"/>
        <v>93.760330896192414</v>
      </c>
      <c r="E443" s="123">
        <f t="shared" si="235"/>
        <v>91.40441517468993</v>
      </c>
      <c r="F443" s="123">
        <f t="shared" si="235"/>
        <v>90.775237971933564</v>
      </c>
      <c r="G443" s="123">
        <f t="shared" si="235"/>
        <v>90.685572951635478</v>
      </c>
      <c r="H443" s="123">
        <f t="shared" si="235"/>
        <v>88.999369250800299</v>
      </c>
      <c r="I443" s="123">
        <f t="shared" si="235"/>
        <v>81.273974201565622</v>
      </c>
      <c r="J443" s="123">
        <f t="shared" si="235"/>
        <v>85.978986378674932</v>
      </c>
      <c r="K443" s="123">
        <f t="shared" si="235"/>
        <v>83.616961833021861</v>
      </c>
      <c r="L443" s="123">
        <f t="shared" si="235"/>
        <v>94.075948960961341</v>
      </c>
      <c r="M443" s="123">
        <f t="shared" si="235"/>
        <v>84.951472467708996</v>
      </c>
      <c r="N443" s="123">
        <f t="shared" si="235"/>
        <v>82.4536232946936</v>
      </c>
      <c r="O443" s="123">
        <f t="shared" si="235"/>
        <v>87.809832128942773</v>
      </c>
      <c r="P443" s="123">
        <f t="shared" si="235"/>
        <v>76.00913227865162</v>
      </c>
      <c r="Q443" s="123">
        <f t="shared" si="235"/>
        <v>82.796599290314532</v>
      </c>
      <c r="R443" s="123">
        <f t="shared" ref="R443:V443" si="236">SUM(R444:R445)</f>
        <v>79.877670570696282</v>
      </c>
      <c r="S443" s="123">
        <f t="shared" si="236"/>
        <v>79.528195162148094</v>
      </c>
      <c r="T443" s="123">
        <f t="shared" si="236"/>
        <v>70.031556959216786</v>
      </c>
      <c r="U443" s="123">
        <f t="shared" si="236"/>
        <v>71.61029309005616</v>
      </c>
      <c r="V443" s="123">
        <f t="shared" si="236"/>
        <v>72.028559524432467</v>
      </c>
      <c r="W443" s="123">
        <f t="shared" ref="W443" si="237">SUM(W444:W445)</f>
        <v>69.743022141471386</v>
      </c>
      <c r="DA443" s="130" t="s">
        <v>4633</v>
      </c>
    </row>
    <row r="444" spans="1:105" ht="12" customHeight="1" x14ac:dyDescent="0.25">
      <c r="A444" s="97" t="s">
        <v>216</v>
      </c>
      <c r="B444" s="99"/>
      <c r="C444" s="99">
        <v>95.26280097407016</v>
      </c>
      <c r="D444" s="99">
        <v>91.296868240562119</v>
      </c>
      <c r="E444" s="99">
        <v>89.059383639860769</v>
      </c>
      <c r="F444" s="99">
        <v>88.51812948265075</v>
      </c>
      <c r="G444" s="99">
        <v>88.691504720877134</v>
      </c>
      <c r="H444" s="99">
        <v>87.031028974405842</v>
      </c>
      <c r="I444" s="99">
        <v>79.537987049272076</v>
      </c>
      <c r="J444" s="99">
        <v>84.165075699564539</v>
      </c>
      <c r="K444" s="99">
        <v>81.868644979467035</v>
      </c>
      <c r="L444" s="99">
        <v>92.123959319845</v>
      </c>
      <c r="M444" s="99">
        <v>83.206130504677958</v>
      </c>
      <c r="N444" s="99">
        <v>80.775108846733403</v>
      </c>
      <c r="O444" s="99">
        <v>86.038922956300325</v>
      </c>
      <c r="P444" s="99">
        <v>74.488654227256575</v>
      </c>
      <c r="Q444" s="99">
        <v>81.153102594691333</v>
      </c>
      <c r="R444" s="99">
        <v>78.301092229555266</v>
      </c>
      <c r="S444" s="99">
        <v>77.966036232118171</v>
      </c>
      <c r="T444" s="99">
        <v>68.66128512148957</v>
      </c>
      <c r="U444" s="99">
        <v>70.213218065994781</v>
      </c>
      <c r="V444" s="99">
        <v>70.626182333728678</v>
      </c>
      <c r="W444" s="99">
        <v>68.386459344637927</v>
      </c>
      <c r="DA444" s="63" t="s">
        <v>4634</v>
      </c>
    </row>
    <row r="445" spans="1:105" ht="12" customHeight="1" x14ac:dyDescent="0.25">
      <c r="A445" s="97" t="s">
        <v>53</v>
      </c>
      <c r="B445" s="99"/>
      <c r="C445" s="99">
        <v>2.6542919061074248</v>
      </c>
      <c r="D445" s="99">
        <v>2.4634626556302903</v>
      </c>
      <c r="E445" s="99">
        <v>2.345031534829157</v>
      </c>
      <c r="F445" s="99">
        <v>2.2571084892828108</v>
      </c>
      <c r="G445" s="99">
        <v>1.9940682307583386</v>
      </c>
      <c r="H445" s="99">
        <v>1.9683402763944597</v>
      </c>
      <c r="I445" s="99">
        <v>1.7359871522935422</v>
      </c>
      <c r="J445" s="99">
        <v>1.8139106791103987</v>
      </c>
      <c r="K445" s="99">
        <v>1.7483168535548232</v>
      </c>
      <c r="L445" s="99">
        <v>1.9519896411163464</v>
      </c>
      <c r="M445" s="99">
        <v>1.7453419630310352</v>
      </c>
      <c r="N445" s="99">
        <v>1.6785144479601997</v>
      </c>
      <c r="O445" s="99">
        <v>1.7709091726424451</v>
      </c>
      <c r="P445" s="99">
        <v>1.5204780513950453</v>
      </c>
      <c r="Q445" s="99">
        <v>1.6434966956231924</v>
      </c>
      <c r="R445" s="99">
        <v>1.5765783411410219</v>
      </c>
      <c r="S445" s="99">
        <v>1.5621589300299272</v>
      </c>
      <c r="T445" s="99">
        <v>1.3702718377272178</v>
      </c>
      <c r="U445" s="99">
        <v>1.3970750240613772</v>
      </c>
      <c r="V445" s="99">
        <v>1.4023771907037825</v>
      </c>
      <c r="W445" s="99">
        <v>1.356562796833461</v>
      </c>
      <c r="DA445" s="63" t="s">
        <v>4635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3.6005796737952851E-2</v>
      </c>
      <c r="D446" s="123">
        <f t="shared" si="238"/>
        <v>2.3728869213906045E-2</v>
      </c>
      <c r="E446" s="123">
        <f t="shared" si="238"/>
        <v>5.6376388429884718E-2</v>
      </c>
      <c r="F446" s="123">
        <f t="shared" si="238"/>
        <v>4.5367948979740426E-2</v>
      </c>
      <c r="G446" s="123">
        <f t="shared" si="238"/>
        <v>4.2673297439290825E-2</v>
      </c>
      <c r="H446" s="123">
        <f t="shared" si="238"/>
        <v>5.4357916443458824E-2</v>
      </c>
      <c r="I446" s="123">
        <f t="shared" si="238"/>
        <v>6.0208781894242065E-2</v>
      </c>
      <c r="J446" s="123">
        <f t="shared" si="238"/>
        <v>4.4186412478612123E-2</v>
      </c>
      <c r="K446" s="123">
        <f t="shared" si="238"/>
        <v>2.9993747855444428E-2</v>
      </c>
      <c r="L446" s="123">
        <f t="shared" si="238"/>
        <v>4.4953541832046029E-2</v>
      </c>
      <c r="M446" s="123">
        <f t="shared" si="238"/>
        <v>4.3130932414548004E-2</v>
      </c>
      <c r="N446" s="123">
        <f t="shared" si="238"/>
        <v>3.1132770125305118E-2</v>
      </c>
      <c r="O446" s="123">
        <f t="shared" si="238"/>
        <v>5.7750654519842848E-2</v>
      </c>
      <c r="P446" s="123">
        <f t="shared" si="238"/>
        <v>1.781764974165051E-2</v>
      </c>
      <c r="Q446" s="123">
        <f t="shared" si="238"/>
        <v>3.4213764654212706E-2</v>
      </c>
      <c r="R446" s="123">
        <f t="shared" si="238"/>
        <v>3.5648226172745025E-2</v>
      </c>
      <c r="S446" s="123">
        <f t="shared" si="238"/>
        <v>8.1852451098781795E-2</v>
      </c>
      <c r="T446" s="123">
        <f t="shared" si="238"/>
        <v>5.0597226910337072E-2</v>
      </c>
      <c r="U446" s="123">
        <f t="shared" si="238"/>
        <v>9.469092736061413E-2</v>
      </c>
      <c r="V446" s="123">
        <f t="shared" si="238"/>
        <v>0.11780537270908183</v>
      </c>
      <c r="W446" s="123">
        <f t="shared" si="238"/>
        <v>7.0863416000556692E-2</v>
      </c>
      <c r="DA446" s="130" t="s">
        <v>4636</v>
      </c>
    </row>
    <row r="447" spans="1:105" ht="12" customHeight="1" x14ac:dyDescent="0.25">
      <c r="A447" s="97" t="s">
        <v>53</v>
      </c>
      <c r="B447" s="99"/>
      <c r="C447" s="99">
        <f>RES_hhdet_in_tess!C48</f>
        <v>3.6005796737952851E-2</v>
      </c>
      <c r="D447" s="99">
        <f>RES_hhdet_in_tess!D48</f>
        <v>2.3728869213906045E-2</v>
      </c>
      <c r="E447" s="99">
        <f>RES_hhdet_in_tess!E48</f>
        <v>5.6376388429884718E-2</v>
      </c>
      <c r="F447" s="99">
        <f>RES_hhdet_in_tess!F48</f>
        <v>4.5367948979740426E-2</v>
      </c>
      <c r="G447" s="99">
        <f>RES_hhdet_in_tess!G48</f>
        <v>4.2673297439290825E-2</v>
      </c>
      <c r="H447" s="99">
        <f>RES_hhdet_in_tess!H48</f>
        <v>5.4357916443458824E-2</v>
      </c>
      <c r="I447" s="99">
        <f>RES_hhdet_in_tess!I48</f>
        <v>6.0208781894242065E-2</v>
      </c>
      <c r="J447" s="99">
        <f>RES_hhdet_in_tess!J48</f>
        <v>4.4186412478612123E-2</v>
      </c>
      <c r="K447" s="99">
        <f>RES_hhdet_in_tess!K48</f>
        <v>2.9993747855444428E-2</v>
      </c>
      <c r="L447" s="99">
        <f>RES_hhdet_in_tess!L48</f>
        <v>4.4953541832046029E-2</v>
      </c>
      <c r="M447" s="99">
        <f>RES_hhdet_in_tess!M48</f>
        <v>4.3130932414548004E-2</v>
      </c>
      <c r="N447" s="99">
        <f>RES_hhdet_in_tess!N48</f>
        <v>3.1132770125305118E-2</v>
      </c>
      <c r="O447" s="99">
        <f>RES_hhdet_in_tess!O48</f>
        <v>5.7750654519842848E-2</v>
      </c>
      <c r="P447" s="99">
        <f>RES_hhdet_in_tess!P48</f>
        <v>1.781764974165051E-2</v>
      </c>
      <c r="Q447" s="99">
        <f>RES_hhdet_in_tess!Q48</f>
        <v>3.4213764654212706E-2</v>
      </c>
      <c r="R447" s="99">
        <f>RES_hhdet_in_tess!R48</f>
        <v>3.5648226172745025E-2</v>
      </c>
      <c r="S447" s="99">
        <f>RES_hhdet_in_tess!S48</f>
        <v>8.1852451098781795E-2</v>
      </c>
      <c r="T447" s="99">
        <f>RES_hhdet_in_tess!T48</f>
        <v>5.0597226910337072E-2</v>
      </c>
      <c r="U447" s="99">
        <f>RES_hhdet_in_tess!U48</f>
        <v>9.469092736061413E-2</v>
      </c>
      <c r="V447" s="99">
        <f>RES_hhdet_in_tess!V48</f>
        <v>0.11780537270908183</v>
      </c>
      <c r="W447" s="99">
        <f>RES_hhdet_in_tess!W48</f>
        <v>7.0863416000556692E-2</v>
      </c>
      <c r="DA447" s="63" t="s">
        <v>4637</v>
      </c>
    </row>
    <row r="448" spans="1:105" ht="12" customHeight="1" x14ac:dyDescent="0.25">
      <c r="A448" s="121" t="s">
        <v>55</v>
      </c>
      <c r="B448" s="123"/>
      <c r="C448" s="123">
        <v>16.50169763918856</v>
      </c>
      <c r="D448" s="123">
        <v>18.825694222691325</v>
      </c>
      <c r="E448" s="123">
        <v>16.414516254770334</v>
      </c>
      <c r="F448" s="123">
        <v>17.507340470985017</v>
      </c>
      <c r="G448" s="123">
        <v>17.160505031602543</v>
      </c>
      <c r="H448" s="123">
        <v>17.22498114583793</v>
      </c>
      <c r="I448" s="123">
        <v>18.006104231407939</v>
      </c>
      <c r="J448" s="123">
        <v>19.235457634566245</v>
      </c>
      <c r="K448" s="123">
        <v>20.770011874730294</v>
      </c>
      <c r="L448" s="123">
        <v>19.064598113299688</v>
      </c>
      <c r="M448" s="123">
        <v>21.121443922387357</v>
      </c>
      <c r="N448" s="123">
        <v>21.518071928714594</v>
      </c>
      <c r="O448" s="123">
        <v>19.845537304615018</v>
      </c>
      <c r="P448" s="123">
        <v>22.173148887199243</v>
      </c>
      <c r="Q448" s="123">
        <v>26.991562289992011</v>
      </c>
      <c r="R448" s="123">
        <v>21.543273838829339</v>
      </c>
      <c r="S448" s="123">
        <v>19.846585087210581</v>
      </c>
      <c r="T448" s="123">
        <v>18.160073547329777</v>
      </c>
      <c r="U448" s="123">
        <v>21.945069107942427</v>
      </c>
      <c r="V448" s="123">
        <v>21.385817288895208</v>
      </c>
      <c r="W448" s="123">
        <v>17.107649245667854</v>
      </c>
      <c r="DA448" s="130" t="s">
        <v>4638</v>
      </c>
    </row>
    <row r="449" spans="1:105" ht="12" customHeight="1" x14ac:dyDescent="0.25">
      <c r="A449" s="97" t="s">
        <v>138</v>
      </c>
      <c r="B449" s="99"/>
      <c r="C449" s="99">
        <v>16.114079688593176</v>
      </c>
      <c r="D449" s="99">
        <v>18.905756411488316</v>
      </c>
      <c r="E449" s="99">
        <v>16.703684479454274</v>
      </c>
      <c r="F449" s="99">
        <v>17.723018339700563</v>
      </c>
      <c r="G449" s="99">
        <v>17.027506637073238</v>
      </c>
      <c r="H449" s="99">
        <v>17.550871041723013</v>
      </c>
      <c r="I449" s="99">
        <v>17.559823079073031</v>
      </c>
      <c r="J449" s="99">
        <v>19.333796185005323</v>
      </c>
      <c r="K449" s="99">
        <v>20.35569086879136</v>
      </c>
      <c r="L449" s="99">
        <v>19.07251503272305</v>
      </c>
      <c r="M449" s="99">
        <v>21.656115279054262</v>
      </c>
      <c r="N449" s="99">
        <v>20.58076535410574</v>
      </c>
      <c r="O449" s="99">
        <v>19.956049446449466</v>
      </c>
      <c r="P449" s="99">
        <v>22.72372728315014</v>
      </c>
      <c r="Q449" s="99">
        <v>26.612435992241753</v>
      </c>
      <c r="R449" s="99">
        <v>21.071443681142114</v>
      </c>
      <c r="S449" s="99">
        <v>20.048215546515973</v>
      </c>
      <c r="T449" s="99">
        <v>17.816969408132085</v>
      </c>
      <c r="U449" s="99">
        <v>21.510516691512827</v>
      </c>
      <c r="V449" s="99">
        <v>21.427232264104379</v>
      </c>
      <c r="W449" s="99">
        <v>17.079259392808279</v>
      </c>
      <c r="DA449" s="63" t="s">
        <v>4639</v>
      </c>
    </row>
    <row r="450" spans="1:105" ht="12" customHeight="1" x14ac:dyDescent="0.25">
      <c r="A450" s="97" t="s">
        <v>137</v>
      </c>
      <c r="B450" s="99"/>
      <c r="C450" s="99">
        <v>16.114033530010303</v>
      </c>
      <c r="D450" s="99">
        <v>18.905886633128134</v>
      </c>
      <c r="E450" s="99">
        <v>16.704292775493975</v>
      </c>
      <c r="F450" s="99">
        <v>17.724164236403904</v>
      </c>
      <c r="G450" s="99">
        <v>17.029638793440064</v>
      </c>
      <c r="H450" s="99">
        <v>17.554748452043686</v>
      </c>
      <c r="I450" s="99">
        <v>0</v>
      </c>
      <c r="J450" s="99">
        <v>19.335714169152059</v>
      </c>
      <c r="K450" s="99">
        <v>20.364962538511442</v>
      </c>
      <c r="L450" s="99">
        <v>19.081740312497178</v>
      </c>
      <c r="M450" s="99">
        <v>21.662454875474598</v>
      </c>
      <c r="N450" s="99">
        <v>0</v>
      </c>
      <c r="O450" s="99">
        <v>19.953428902229877</v>
      </c>
      <c r="P450" s="99">
        <v>22.716591100816121</v>
      </c>
      <c r="Q450" s="99">
        <v>26.59628800589601</v>
      </c>
      <c r="R450" s="99">
        <v>21.053723012693972</v>
      </c>
      <c r="S450" s="99">
        <v>20.041230337135485</v>
      </c>
      <c r="T450" s="99">
        <v>17.806167190564061</v>
      </c>
      <c r="U450" s="99">
        <v>21.505247852460343</v>
      </c>
      <c r="V450" s="99">
        <v>21.430254515341058</v>
      </c>
      <c r="W450" s="99">
        <v>17.076925672694621</v>
      </c>
      <c r="DA450" s="63" t="s">
        <v>4640</v>
      </c>
    </row>
    <row r="451" spans="1:105" ht="12" customHeight="1" x14ac:dyDescent="0.25">
      <c r="A451" s="100" t="s">
        <v>216</v>
      </c>
      <c r="B451" s="102"/>
      <c r="C451" s="102">
        <v>6.0052311652552905</v>
      </c>
      <c r="D451" s="102">
        <v>7.069533405122173</v>
      </c>
      <c r="E451" s="102">
        <v>6.1956330905504498</v>
      </c>
      <c r="F451" s="102">
        <v>6.5620203224817812</v>
      </c>
      <c r="G451" s="102">
        <v>6.3079858667155886</v>
      </c>
      <c r="H451" s="102">
        <v>5.4139100750763207</v>
      </c>
      <c r="I451" s="102">
        <v>0</v>
      </c>
      <c r="J451" s="102">
        <v>6.8348247329135088</v>
      </c>
      <c r="K451" s="102">
        <v>7.3557920300252828</v>
      </c>
      <c r="L451" s="102">
        <v>6.0830551074336743</v>
      </c>
      <c r="M451" s="102">
        <v>7.5708078852919325</v>
      </c>
      <c r="N451" s="102">
        <v>0</v>
      </c>
      <c r="O451" s="102">
        <v>5.8526620765334192</v>
      </c>
      <c r="P451" s="102">
        <v>6.7810208931965006</v>
      </c>
      <c r="Q451" s="102">
        <v>6.2249191463847255</v>
      </c>
      <c r="R451" s="102">
        <v>4.4375981927463934</v>
      </c>
      <c r="S451" s="102">
        <v>5.0253364620093741</v>
      </c>
      <c r="T451" s="102">
        <v>5.1205246028659204</v>
      </c>
      <c r="U451" s="102">
        <v>6.3775011161241926</v>
      </c>
      <c r="V451" s="102">
        <v>6.5704296530486328</v>
      </c>
      <c r="W451" s="102">
        <v>5.4976690455378163</v>
      </c>
      <c r="DA451" s="131" t="s">
        <v>4641</v>
      </c>
    </row>
    <row r="452" spans="1:105" ht="12" customHeight="1" x14ac:dyDescent="0.25">
      <c r="A452" s="103" t="s">
        <v>52</v>
      </c>
      <c r="B452" s="105"/>
      <c r="C452" s="105">
        <v>10.108802364755011</v>
      </c>
      <c r="D452" s="105">
        <v>11.836353228005958</v>
      </c>
      <c r="E452" s="105">
        <v>10.508659684943527</v>
      </c>
      <c r="F452" s="105">
        <v>11.162143913922121</v>
      </c>
      <c r="G452" s="105">
        <v>10.721652926724479</v>
      </c>
      <c r="H452" s="105">
        <v>12.140838376967363</v>
      </c>
      <c r="I452" s="105">
        <v>0</v>
      </c>
      <c r="J452" s="105">
        <v>12.500889436238552</v>
      </c>
      <c r="K452" s="105">
        <v>13.009170508486154</v>
      </c>
      <c r="L452" s="105">
        <v>12.998685205063508</v>
      </c>
      <c r="M452" s="105">
        <v>14.09164699018266</v>
      </c>
      <c r="N452" s="105">
        <v>0</v>
      </c>
      <c r="O452" s="105">
        <v>14.100766825696461</v>
      </c>
      <c r="P452" s="105">
        <v>15.935570207619618</v>
      </c>
      <c r="Q452" s="105">
        <v>20.371368859511279</v>
      </c>
      <c r="R452" s="105">
        <v>16.616124819947576</v>
      </c>
      <c r="S452" s="105">
        <v>15.015893875126109</v>
      </c>
      <c r="T452" s="105">
        <v>12.685642587698139</v>
      </c>
      <c r="U452" s="105">
        <v>15.127746736336151</v>
      </c>
      <c r="V452" s="105">
        <v>14.859824862292427</v>
      </c>
      <c r="W452" s="105">
        <v>11.579256627156802</v>
      </c>
      <c r="DA452" s="132" t="s">
        <v>4642</v>
      </c>
    </row>
    <row r="453" spans="1:105" ht="12" customHeight="1" x14ac:dyDescent="0.25">
      <c r="A453" s="106" t="s">
        <v>122</v>
      </c>
      <c r="B453" s="102"/>
      <c r="C453" s="102">
        <v>16.527857698146242</v>
      </c>
      <c r="D453" s="102">
        <v>18.808248991909071</v>
      </c>
      <c r="E453" s="102">
        <v>16.378468904073184</v>
      </c>
      <c r="F453" s="102">
        <v>17.464663812376514</v>
      </c>
      <c r="G453" s="102">
        <v>17.160455284684044</v>
      </c>
      <c r="H453" s="102">
        <v>17.202617590462111</v>
      </c>
      <c r="I453" s="102">
        <v>18.187818534866153</v>
      </c>
      <c r="J453" s="102">
        <v>19.134412905124563</v>
      </c>
      <c r="K453" s="102">
        <v>21.019176303504814</v>
      </c>
      <c r="L453" s="102">
        <v>19.055621140972413</v>
      </c>
      <c r="M453" s="102">
        <v>20.533700579297289</v>
      </c>
      <c r="N453" s="102">
        <v>22.479597096777542</v>
      </c>
      <c r="O453" s="102">
        <v>19.731966365181545</v>
      </c>
      <c r="P453" s="102">
        <v>22.101922800473474</v>
      </c>
      <c r="Q453" s="102">
        <v>27.104529537143566</v>
      </c>
      <c r="R453" s="102">
        <v>21.713604047530026</v>
      </c>
      <c r="S453" s="102">
        <v>19.736103064151838</v>
      </c>
      <c r="T453" s="102">
        <v>18.339232589713525</v>
      </c>
      <c r="U453" s="102">
        <v>22.252893254516231</v>
      </c>
      <c r="V453" s="102">
        <v>21.348694291008012</v>
      </c>
      <c r="W453" s="102">
        <v>17.13339865442618</v>
      </c>
      <c r="DA453" s="131" t="s">
        <v>4643</v>
      </c>
    </row>
    <row r="454" spans="1:105" ht="12" customHeight="1" x14ac:dyDescent="0.25">
      <c r="A454" s="107" t="s">
        <v>121</v>
      </c>
      <c r="B454" s="105"/>
      <c r="C454" s="105">
        <v>16.528592932153508</v>
      </c>
      <c r="D454" s="105">
        <v>18.808534261790594</v>
      </c>
      <c r="E454" s="105">
        <v>16.382096283624097</v>
      </c>
      <c r="F454" s="105">
        <v>17.472503068646358</v>
      </c>
      <c r="G454" s="105">
        <v>17.17354008237924</v>
      </c>
      <c r="H454" s="105">
        <v>17.214246352138613</v>
      </c>
      <c r="I454" s="105">
        <v>18.192989892658474</v>
      </c>
      <c r="J454" s="105">
        <v>19.139205456454963</v>
      </c>
      <c r="K454" s="105">
        <v>21.033882238439919</v>
      </c>
      <c r="L454" s="105">
        <v>19.062804579057325</v>
      </c>
      <c r="M454" s="105">
        <v>20.535588464958625</v>
      </c>
      <c r="N454" s="105">
        <v>22.477727016288348</v>
      </c>
      <c r="O454" s="105">
        <v>19.726453305802746</v>
      </c>
      <c r="P454" s="105">
        <v>22.07648210471762</v>
      </c>
      <c r="Q454" s="105">
        <v>27.051508685380561</v>
      </c>
      <c r="R454" s="105">
        <v>21.684283605197727</v>
      </c>
      <c r="S454" s="105">
        <v>19.746509913243184</v>
      </c>
      <c r="T454" s="105">
        <v>18.337181616503859</v>
      </c>
      <c r="U454" s="105">
        <v>22.251718533352214</v>
      </c>
      <c r="V454" s="105">
        <v>21.347358773013344</v>
      </c>
      <c r="W454" s="105">
        <v>17.128096112882815</v>
      </c>
      <c r="DA454" s="132" t="s">
        <v>4644</v>
      </c>
    </row>
    <row r="455" spans="1:105" ht="12" customHeight="1" x14ac:dyDescent="0.25">
      <c r="A455" s="108" t="s">
        <v>53</v>
      </c>
      <c r="B455" s="99"/>
      <c r="C455" s="99">
        <v>6.1623276740530439</v>
      </c>
      <c r="D455" s="99">
        <v>7.0333597087695159</v>
      </c>
      <c r="E455" s="99">
        <v>6.0736933344382091</v>
      </c>
      <c r="F455" s="99">
        <v>6.465785500916831</v>
      </c>
      <c r="G455" s="99">
        <v>6.3608820390454852</v>
      </c>
      <c r="H455" s="99">
        <v>5.3029668181971958</v>
      </c>
      <c r="I455" s="99">
        <v>5.9101864053536337</v>
      </c>
      <c r="J455" s="99">
        <v>6.7606145826243855</v>
      </c>
      <c r="K455" s="99">
        <v>7.6129297988157054</v>
      </c>
      <c r="L455" s="99">
        <v>6.0839927584433857</v>
      </c>
      <c r="M455" s="99">
        <v>7.1428050865825838</v>
      </c>
      <c r="N455" s="99">
        <v>7.6967695188954055</v>
      </c>
      <c r="O455" s="99">
        <v>5.7966093213754393</v>
      </c>
      <c r="P455" s="99">
        <v>6.5588985445690611</v>
      </c>
      <c r="Q455" s="99">
        <v>6.3383754407279982</v>
      </c>
      <c r="R455" s="99">
        <v>4.5873806838805269</v>
      </c>
      <c r="S455" s="99">
        <v>4.9404828596640558</v>
      </c>
      <c r="T455" s="99">
        <v>5.2820958079911575</v>
      </c>
      <c r="U455" s="99">
        <v>6.6226048749582258</v>
      </c>
      <c r="V455" s="99">
        <v>6.5418392341659848</v>
      </c>
      <c r="W455" s="99">
        <v>5.506044598748792</v>
      </c>
      <c r="DA455" s="63" t="s">
        <v>4645</v>
      </c>
    </row>
    <row r="456" spans="1:105" ht="12" customHeight="1" x14ac:dyDescent="0.25">
      <c r="A456" s="108" t="s">
        <v>52</v>
      </c>
      <c r="B456" s="99"/>
      <c r="C456" s="99">
        <v>10.366265258100466</v>
      </c>
      <c r="D456" s="99">
        <v>11.775174553021079</v>
      </c>
      <c r="E456" s="99">
        <v>10.308402949185883</v>
      </c>
      <c r="F456" s="99">
        <v>11.006717567729526</v>
      </c>
      <c r="G456" s="99">
        <v>10.812658043333755</v>
      </c>
      <c r="H456" s="99">
        <v>11.911279533941419</v>
      </c>
      <c r="I456" s="99">
        <v>12.28280348730484</v>
      </c>
      <c r="J456" s="99">
        <v>12.378590873830575</v>
      </c>
      <c r="K456" s="99">
        <v>13.420952439624207</v>
      </c>
      <c r="L456" s="99">
        <v>12.978811820613942</v>
      </c>
      <c r="M456" s="99">
        <v>13.392783378376041</v>
      </c>
      <c r="N456" s="99">
        <v>14.78095749739294</v>
      </c>
      <c r="O456" s="99">
        <v>13.929843984427311</v>
      </c>
      <c r="P456" s="99">
        <v>15.517583560148562</v>
      </c>
      <c r="Q456" s="99">
        <v>20.713133244652564</v>
      </c>
      <c r="R456" s="99">
        <v>17.096902921317202</v>
      </c>
      <c r="S456" s="99">
        <v>14.806027053579124</v>
      </c>
      <c r="T456" s="99">
        <v>13.055085808512706</v>
      </c>
      <c r="U456" s="99">
        <v>15.629113658393985</v>
      </c>
      <c r="V456" s="99">
        <v>14.805519538847358</v>
      </c>
      <c r="W456" s="99">
        <v>11.622051514134027</v>
      </c>
      <c r="DA456" s="63" t="s">
        <v>4646</v>
      </c>
    </row>
    <row r="457" spans="1:105" ht="12" customHeight="1" x14ac:dyDescent="0.25">
      <c r="A457" s="121" t="s">
        <v>54</v>
      </c>
      <c r="B457" s="123"/>
      <c r="C457" s="123">
        <v>2.7660961599155751</v>
      </c>
      <c r="D457" s="123">
        <v>3.1751574769197766</v>
      </c>
      <c r="E457" s="123">
        <v>2.7322820377015096</v>
      </c>
      <c r="F457" s="123">
        <v>3.0892170846419966</v>
      </c>
      <c r="G457" s="123">
        <v>2.6519851220246555</v>
      </c>
      <c r="H457" s="123">
        <v>2.9690678365377017</v>
      </c>
      <c r="I457" s="123">
        <v>2.7255208264327493</v>
      </c>
      <c r="J457" s="123">
        <v>3.1157249247286063</v>
      </c>
      <c r="K457" s="123">
        <v>3.9607380263099174</v>
      </c>
      <c r="L457" s="123">
        <v>3.5491796515645873</v>
      </c>
      <c r="M457" s="123">
        <v>3.8706937937532557</v>
      </c>
      <c r="N457" s="123">
        <v>4.2315141186709075</v>
      </c>
      <c r="O457" s="123">
        <v>3.5945485689785288</v>
      </c>
      <c r="P457" s="123">
        <v>4.2748626076192942</v>
      </c>
      <c r="Q457" s="123">
        <v>5.0693054663268651</v>
      </c>
      <c r="R457" s="123">
        <v>4.1810187833248644</v>
      </c>
      <c r="S457" s="123">
        <v>3.9418863818244119</v>
      </c>
      <c r="T457" s="123">
        <v>3.7988434145389691</v>
      </c>
      <c r="U457" s="123">
        <v>4.6135147692769296</v>
      </c>
      <c r="V457" s="123">
        <v>4.4477389639830189</v>
      </c>
      <c r="W457" s="123">
        <v>3.5806844499495916</v>
      </c>
      <c r="DA457" s="130" t="s">
        <v>4647</v>
      </c>
    </row>
    <row r="458" spans="1:105" ht="12" customHeight="1" x14ac:dyDescent="0.25">
      <c r="A458" s="97" t="s">
        <v>50</v>
      </c>
      <c r="B458" s="99"/>
      <c r="C458" s="99">
        <v>2.7825022989819055</v>
      </c>
      <c r="D458" s="99">
        <v>3.2151443980935723</v>
      </c>
      <c r="E458" s="99">
        <v>2.6551068230000512</v>
      </c>
      <c r="F458" s="99">
        <v>3.0648851203062826</v>
      </c>
      <c r="G458" s="99">
        <v>2.7133803028052097</v>
      </c>
      <c r="H458" s="99">
        <v>2.9829598108941715</v>
      </c>
      <c r="I458" s="99">
        <v>2.7358497180753232</v>
      </c>
      <c r="J458" s="99">
        <v>3.0886636478786733</v>
      </c>
      <c r="K458" s="99">
        <v>4.0316868511759942</v>
      </c>
      <c r="L458" s="99">
        <v>3.8393355884475704</v>
      </c>
      <c r="M458" s="99">
        <v>3.9232830764544349</v>
      </c>
      <c r="N458" s="99">
        <v>3.5427276066454048</v>
      </c>
      <c r="O458" s="99">
        <v>3.0816464252867188</v>
      </c>
      <c r="P458" s="99">
        <v>3.9279065841801257</v>
      </c>
      <c r="Q458" s="99">
        <v>5.3449779690783963</v>
      </c>
      <c r="R458" s="99">
        <v>4.5427652396725886</v>
      </c>
      <c r="S458" s="99">
        <v>4.1027013659048546</v>
      </c>
      <c r="T458" s="99">
        <v>3.7077881001524453</v>
      </c>
      <c r="U458" s="99">
        <v>4.4988975771768693</v>
      </c>
      <c r="V458" s="99">
        <v>4.269930782137104</v>
      </c>
      <c r="W458" s="99">
        <v>3.8081493693061534</v>
      </c>
      <c r="DA458" s="63" t="s">
        <v>4648</v>
      </c>
    </row>
    <row r="459" spans="1:105" ht="12" customHeight="1" x14ac:dyDescent="0.25">
      <c r="A459" s="109" t="s">
        <v>120</v>
      </c>
      <c r="B459" s="110"/>
      <c r="C459" s="110">
        <v>2.7660070679646491</v>
      </c>
      <c r="D459" s="110">
        <v>3.1749880812513203</v>
      </c>
      <c r="E459" s="110">
        <v>2.7326305858102793</v>
      </c>
      <c r="F459" s="110">
        <v>3.0893603995961549</v>
      </c>
      <c r="G459" s="110">
        <v>2.6516068797388552</v>
      </c>
      <c r="H459" s="110">
        <v>2.9689961963111999</v>
      </c>
      <c r="I459" s="110">
        <v>2.7254849777849661</v>
      </c>
      <c r="J459" s="110">
        <v>3.1157941834641454</v>
      </c>
      <c r="K459" s="110">
        <v>3.960543012280946</v>
      </c>
      <c r="L459" s="110">
        <v>3.5486831811346731</v>
      </c>
      <c r="M459" s="110">
        <v>3.8706557732399651</v>
      </c>
      <c r="N459" s="110">
        <v>4.2321592008643281</v>
      </c>
      <c r="O459" s="110">
        <v>3.5957392639967058</v>
      </c>
      <c r="P459" s="110">
        <v>4.2760767676606797</v>
      </c>
      <c r="Q459" s="110">
        <v>5.06805747708884</v>
      </c>
      <c r="R459" s="110">
        <v>4.1797950456441981</v>
      </c>
      <c r="S459" s="110">
        <v>3.9415394560081634</v>
      </c>
      <c r="T459" s="110">
        <v>3.7989426168425364</v>
      </c>
      <c r="U459" s="110">
        <v>4.6136877994044223</v>
      </c>
      <c r="V459" s="110">
        <v>4.4481375944750408</v>
      </c>
      <c r="W459" s="110">
        <v>3.57978518165431</v>
      </c>
      <c r="DA459" s="60" t="s">
        <v>4649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48.102772474485811</v>
      </c>
      <c r="D461" s="118">
        <f t="shared" si="239"/>
        <v>46.701850587390716</v>
      </c>
      <c r="E461" s="118">
        <f t="shared" si="239"/>
        <v>44.388486010862245</v>
      </c>
      <c r="F461" s="118">
        <f t="shared" si="239"/>
        <v>44.092196384393112</v>
      </c>
      <c r="G461" s="118">
        <f t="shared" si="239"/>
        <v>42.704811504078961</v>
      </c>
      <c r="H461" s="118">
        <f t="shared" si="239"/>
        <v>41.442634636970801</v>
      </c>
      <c r="I461" s="118">
        <f t="shared" si="239"/>
        <v>39.42985644335247</v>
      </c>
      <c r="J461" s="118">
        <f t="shared" si="239"/>
        <v>43.193893166999075</v>
      </c>
      <c r="K461" s="118">
        <f t="shared" si="239"/>
        <v>40.739186319015189</v>
      </c>
      <c r="L461" s="118">
        <f t="shared" si="239"/>
        <v>44.887030183720618</v>
      </c>
      <c r="M461" s="118">
        <f t="shared" si="239"/>
        <v>41.44510880515783</v>
      </c>
      <c r="N461" s="118">
        <f t="shared" si="239"/>
        <v>38.781812691746573</v>
      </c>
      <c r="O461" s="118">
        <f t="shared" si="239"/>
        <v>39.274935525186415</v>
      </c>
      <c r="P461" s="118">
        <f t="shared" si="239"/>
        <v>30.222750938974812</v>
      </c>
      <c r="Q461" s="118">
        <f t="shared" si="239"/>
        <v>32.480010631341038</v>
      </c>
      <c r="R461" s="118">
        <f t="shared" ref="R461:V461" si="240">R462+R465+R467+R476</f>
        <v>30.909637155814352</v>
      </c>
      <c r="S461" s="118">
        <f t="shared" si="240"/>
        <v>30.953745624618108</v>
      </c>
      <c r="T461" s="118">
        <f t="shared" si="240"/>
        <v>27.025835000267435</v>
      </c>
      <c r="U461" s="118">
        <f t="shared" si="240"/>
        <v>28.320315924307831</v>
      </c>
      <c r="V461" s="118">
        <f t="shared" si="240"/>
        <v>28.714432245951542</v>
      </c>
      <c r="W461" s="118">
        <f t="shared" ref="W461" si="241">W462+W465+W467+W476</f>
        <v>26.984655144259342</v>
      </c>
      <c r="DA461" s="129" t="s">
        <v>4800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47.607750957338588</v>
      </c>
      <c r="D462" s="123">
        <f t="shared" si="242"/>
        <v>45.097308848905818</v>
      </c>
      <c r="E462" s="123">
        <f t="shared" si="242"/>
        <v>43.536778761613178</v>
      </c>
      <c r="F462" s="123">
        <f t="shared" si="242"/>
        <v>42.801743340606336</v>
      </c>
      <c r="G462" s="123">
        <f t="shared" si="242"/>
        <v>42.301678444396529</v>
      </c>
      <c r="H462" s="123">
        <f t="shared" si="242"/>
        <v>41.038055708885089</v>
      </c>
      <c r="I462" s="123">
        <f t="shared" si="242"/>
        <v>37.056068729297294</v>
      </c>
      <c r="J462" s="123">
        <f t="shared" si="242"/>
        <v>38.745640289484641</v>
      </c>
      <c r="K462" s="123">
        <f t="shared" si="242"/>
        <v>37.172535715806021</v>
      </c>
      <c r="L462" s="123">
        <f t="shared" si="242"/>
        <v>41.245800101353588</v>
      </c>
      <c r="M462" s="123">
        <f t="shared" si="242"/>
        <v>36.446575900414679</v>
      </c>
      <c r="N462" s="123">
        <f t="shared" si="242"/>
        <v>34.30643625852484</v>
      </c>
      <c r="O462" s="123">
        <f t="shared" si="242"/>
        <v>35.09923541250415</v>
      </c>
      <c r="P462" s="123">
        <f t="shared" si="242"/>
        <v>29.06941624458079</v>
      </c>
      <c r="Q462" s="123">
        <f t="shared" si="242"/>
        <v>30.576974276619843</v>
      </c>
      <c r="R462" s="123">
        <f t="shared" ref="R462:V462" si="243">SUM(R463:R464)</f>
        <v>29.012519024768711</v>
      </c>
      <c r="S462" s="123">
        <f t="shared" si="243"/>
        <v>28.549199885527869</v>
      </c>
      <c r="T462" s="123">
        <f t="shared" si="243"/>
        <v>24.927627052691776</v>
      </c>
      <c r="U462" s="123">
        <f t="shared" si="243"/>
        <v>25.322844699911272</v>
      </c>
      <c r="V462" s="123">
        <f t="shared" si="243"/>
        <v>25.326779592628462</v>
      </c>
      <c r="W462" s="123">
        <f t="shared" ref="W462" si="244">SUM(W463:W464)</f>
        <v>24.433716482910899</v>
      </c>
      <c r="DA462" s="130" t="s">
        <v>4801</v>
      </c>
    </row>
    <row r="463" spans="1:105" ht="12" customHeight="1" x14ac:dyDescent="0.25">
      <c r="A463" s="97" t="s">
        <v>216</v>
      </c>
      <c r="B463" s="99"/>
      <c r="C463" s="99">
        <v>47.607750957338588</v>
      </c>
      <c r="D463" s="99">
        <v>45.097308848905818</v>
      </c>
      <c r="E463" s="99">
        <v>43.536778761613178</v>
      </c>
      <c r="F463" s="99">
        <v>42.801743340606336</v>
      </c>
      <c r="G463" s="99">
        <v>42.301678444396529</v>
      </c>
      <c r="H463" s="99">
        <v>41.038055708885089</v>
      </c>
      <c r="I463" s="99">
        <v>37.056068729297294</v>
      </c>
      <c r="J463" s="99">
        <v>38.745640289484641</v>
      </c>
      <c r="K463" s="99">
        <v>37.172535715806021</v>
      </c>
      <c r="L463" s="99">
        <v>41.245800101353588</v>
      </c>
      <c r="M463" s="99">
        <v>36.446575900414679</v>
      </c>
      <c r="N463" s="99">
        <v>34.30643625852484</v>
      </c>
      <c r="O463" s="99">
        <v>35.09923541250415</v>
      </c>
      <c r="P463" s="99">
        <v>29.06941624458079</v>
      </c>
      <c r="Q463" s="99">
        <v>30.576974276619843</v>
      </c>
      <c r="R463" s="99">
        <v>29.012519024768711</v>
      </c>
      <c r="S463" s="99">
        <v>28.549199885527869</v>
      </c>
      <c r="T463" s="99">
        <v>24.927627052691776</v>
      </c>
      <c r="U463" s="99">
        <v>25.322844699911272</v>
      </c>
      <c r="V463" s="99">
        <v>25.326779592628462</v>
      </c>
      <c r="W463" s="99">
        <v>24.433716482910899</v>
      </c>
      <c r="DA463" s="63" t="s">
        <v>4802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4803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4804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4805</v>
      </c>
    </row>
    <row r="467" spans="1:105" ht="12" customHeight="1" x14ac:dyDescent="0.25">
      <c r="A467" s="121" t="s">
        <v>55</v>
      </c>
      <c r="B467" s="123"/>
      <c r="C467" s="123">
        <v>0.48945557401978473</v>
      </c>
      <c r="D467" s="123">
        <v>1.5995209423487631</v>
      </c>
      <c r="E467" s="123">
        <v>0.84729015185574164</v>
      </c>
      <c r="F467" s="123">
        <v>1.283815475083613</v>
      </c>
      <c r="G467" s="123">
        <v>0.39699096344604695</v>
      </c>
      <c r="H467" s="123">
        <v>0.3989236625698192</v>
      </c>
      <c r="I467" s="123">
        <v>2.3702925706644931</v>
      </c>
      <c r="J467" s="123">
        <v>4.4453417429657334</v>
      </c>
      <c r="K467" s="123">
        <v>3.5625719673969627</v>
      </c>
      <c r="L467" s="123">
        <v>3.6388106874824597</v>
      </c>
      <c r="M467" s="123">
        <v>4.997487469456142</v>
      </c>
      <c r="N467" s="123">
        <v>4.4741537828501761</v>
      </c>
      <c r="O467" s="123">
        <v>4.1730675274492528</v>
      </c>
      <c r="P467" s="123">
        <v>1.1482824289459412</v>
      </c>
      <c r="Q467" s="123">
        <v>1.8941516639784453</v>
      </c>
      <c r="R467" s="123">
        <v>1.891476475699813</v>
      </c>
      <c r="S467" s="123">
        <v>2.4012995062641709</v>
      </c>
      <c r="T467" s="123">
        <v>2.0967284725235986</v>
      </c>
      <c r="U467" s="123">
        <v>2.9949912351294286</v>
      </c>
      <c r="V467" s="123">
        <v>3.3841680639896019</v>
      </c>
      <c r="W467" s="123">
        <v>2.545479864449661</v>
      </c>
      <c r="DA467" s="130" t="s">
        <v>4806</v>
      </c>
    </row>
    <row r="468" spans="1:105" ht="12" customHeight="1" x14ac:dyDescent="0.25">
      <c r="A468" s="97" t="s">
        <v>138</v>
      </c>
      <c r="B468" s="99"/>
      <c r="C468" s="99">
        <v>7.6961577226409359</v>
      </c>
      <c r="D468" s="99">
        <v>8.9909276489182535</v>
      </c>
      <c r="E468" s="99">
        <v>7.9173346144820469</v>
      </c>
      <c r="F468" s="99">
        <v>8.3662283590157642</v>
      </c>
      <c r="G468" s="99">
        <v>7.9805033881134166</v>
      </c>
      <c r="H468" s="99">
        <v>8.183195595214988</v>
      </c>
      <c r="I468" s="99">
        <v>8.1372715635576576</v>
      </c>
      <c r="J468" s="99">
        <v>8.9013470810840154</v>
      </c>
      <c r="K468" s="99">
        <v>9.2892319278636446</v>
      </c>
      <c r="L468" s="99">
        <v>8.6197096621860307</v>
      </c>
      <c r="M468" s="99">
        <v>9.5970909482182147</v>
      </c>
      <c r="N468" s="99">
        <v>8.8397492416797245</v>
      </c>
      <c r="O468" s="99">
        <v>8.2014173448351055</v>
      </c>
      <c r="P468" s="99">
        <v>8.8716190142159199</v>
      </c>
      <c r="Q468" s="99">
        <v>9.9397986093886814</v>
      </c>
      <c r="R468" s="99">
        <v>7.6467035411089652</v>
      </c>
      <c r="S468" s="99">
        <v>7.081569172785005</v>
      </c>
      <c r="T468" s="99">
        <v>6.145173689915862</v>
      </c>
      <c r="U468" s="99">
        <v>7.2762553870842845</v>
      </c>
      <c r="V468" s="99">
        <v>7.1483015130458218</v>
      </c>
      <c r="W468" s="99">
        <v>5.6611223867090041</v>
      </c>
      <c r="DA468" s="63" t="s">
        <v>4807</v>
      </c>
    </row>
    <row r="469" spans="1:105" ht="12" customHeight="1" x14ac:dyDescent="0.25">
      <c r="A469" s="97" t="s">
        <v>137</v>
      </c>
      <c r="B469" s="99"/>
      <c r="C469" s="99">
        <v>2.8681257075723501</v>
      </c>
      <c r="D469" s="99">
        <v>3.3620269918658288</v>
      </c>
      <c r="E469" s="99">
        <v>2.9366515146272718</v>
      </c>
      <c r="F469" s="99">
        <v>3.0976304070851848</v>
      </c>
      <c r="G469" s="99">
        <v>2.9564459233209321</v>
      </c>
      <c r="H469" s="99">
        <v>2.5242670277694237</v>
      </c>
      <c r="I469" s="99">
        <v>0</v>
      </c>
      <c r="J469" s="99">
        <v>3.1467771049135926</v>
      </c>
      <c r="K469" s="99">
        <v>3.3567840374701539</v>
      </c>
      <c r="L469" s="99">
        <v>2.7492005535291968</v>
      </c>
      <c r="M469" s="99">
        <v>3.3550676513487461</v>
      </c>
      <c r="N469" s="99">
        <v>0</v>
      </c>
      <c r="O469" s="99">
        <v>2.4052919089394176</v>
      </c>
      <c r="P469" s="99">
        <v>2.6473928833182967</v>
      </c>
      <c r="Q469" s="99">
        <v>2.3250198776553175</v>
      </c>
      <c r="R469" s="99">
        <v>1.6103784025420587</v>
      </c>
      <c r="S469" s="99">
        <v>1.7750840562177863</v>
      </c>
      <c r="T469" s="99">
        <v>1.766097945576337</v>
      </c>
      <c r="U469" s="99">
        <v>2.1572855509623325</v>
      </c>
      <c r="V469" s="99">
        <v>2.1919495551896397</v>
      </c>
      <c r="W469" s="99">
        <v>1.82226738247892</v>
      </c>
      <c r="DA469" s="63" t="s">
        <v>4808</v>
      </c>
    </row>
    <row r="470" spans="1:105" ht="12" customHeight="1" x14ac:dyDescent="0.25">
      <c r="A470" s="100" t="s">
        <v>216</v>
      </c>
      <c r="B470" s="102"/>
      <c r="C470" s="102">
        <v>2.8681257075723501</v>
      </c>
      <c r="D470" s="102">
        <v>3.3620269918658288</v>
      </c>
      <c r="E470" s="102">
        <v>2.9366515146272718</v>
      </c>
      <c r="F470" s="102">
        <v>3.0976304070851848</v>
      </c>
      <c r="G470" s="102">
        <v>2.9564459233209321</v>
      </c>
      <c r="H470" s="102">
        <v>2.5242670277694237</v>
      </c>
      <c r="I470" s="102">
        <v>0</v>
      </c>
      <c r="J470" s="102">
        <v>3.1467771049135926</v>
      </c>
      <c r="K470" s="102">
        <v>3.3567840374701539</v>
      </c>
      <c r="L470" s="102">
        <v>2.7492005535291968</v>
      </c>
      <c r="M470" s="102">
        <v>3.3550676513487461</v>
      </c>
      <c r="N470" s="102">
        <v>0</v>
      </c>
      <c r="O470" s="102">
        <v>2.4052919089394176</v>
      </c>
      <c r="P470" s="102">
        <v>2.6473928833182967</v>
      </c>
      <c r="Q470" s="102">
        <v>2.3250198776553175</v>
      </c>
      <c r="R470" s="102">
        <v>1.6103784025420587</v>
      </c>
      <c r="S470" s="102">
        <v>1.7750840562177863</v>
      </c>
      <c r="T470" s="102">
        <v>1.766097945576337</v>
      </c>
      <c r="U470" s="102">
        <v>2.1572855509623325</v>
      </c>
      <c r="V470" s="102">
        <v>2.1919495551896397</v>
      </c>
      <c r="W470" s="102">
        <v>1.82226738247892</v>
      </c>
      <c r="DA470" s="131" t="s">
        <v>4809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4810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4811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4812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4813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4814</v>
      </c>
    </row>
    <row r="476" spans="1:105" ht="12" customHeight="1" x14ac:dyDescent="0.25">
      <c r="A476" s="121" t="s">
        <v>54</v>
      </c>
      <c r="B476" s="123"/>
      <c r="C476" s="123">
        <v>5.5659431274366353E-3</v>
      </c>
      <c r="D476" s="123">
        <v>5.0207961361391834E-3</v>
      </c>
      <c r="E476" s="123">
        <v>4.4170973933241172E-3</v>
      </c>
      <c r="F476" s="123">
        <v>6.6375687031591428E-3</v>
      </c>
      <c r="G476" s="123">
        <v>6.1420962363884302E-3</v>
      </c>
      <c r="H476" s="123">
        <v>5.6552655158934482E-3</v>
      </c>
      <c r="I476" s="123">
        <v>3.495143390682286E-3</v>
      </c>
      <c r="J476" s="123">
        <v>2.9111345487047419E-3</v>
      </c>
      <c r="K476" s="123">
        <v>4.0786358122095866E-3</v>
      </c>
      <c r="L476" s="123">
        <v>2.4193948845693809E-3</v>
      </c>
      <c r="M476" s="123">
        <v>1.0454352870135511E-3</v>
      </c>
      <c r="N476" s="123">
        <v>1.2226503715616285E-3</v>
      </c>
      <c r="O476" s="123">
        <v>2.6325852330104172E-3</v>
      </c>
      <c r="P476" s="123">
        <v>5.0522654480831637E-3</v>
      </c>
      <c r="Q476" s="123">
        <v>8.8846907427493106E-3</v>
      </c>
      <c r="R476" s="123">
        <v>5.6416553458277065E-3</v>
      </c>
      <c r="S476" s="123">
        <v>3.2462328260679774E-3</v>
      </c>
      <c r="T476" s="123">
        <v>1.4794750520627906E-3</v>
      </c>
      <c r="U476" s="123">
        <v>2.4799892671309703E-3</v>
      </c>
      <c r="V476" s="123">
        <v>3.4845893334778319E-3</v>
      </c>
      <c r="W476" s="123">
        <v>5.458796898783062E-3</v>
      </c>
      <c r="DA476" s="130" t="s">
        <v>4815</v>
      </c>
    </row>
    <row r="477" spans="1:105" ht="12" customHeight="1" x14ac:dyDescent="0.25">
      <c r="A477" s="97" t="s">
        <v>50</v>
      </c>
      <c r="B477" s="99"/>
      <c r="C477" s="99">
        <v>1.0305253927172682</v>
      </c>
      <c r="D477" s="99">
        <v>1.1902115460191351</v>
      </c>
      <c r="E477" s="99">
        <v>0.98244690478427366</v>
      </c>
      <c r="F477" s="99">
        <v>1.1335617331022292</v>
      </c>
      <c r="G477" s="99">
        <v>1.003109180459925</v>
      </c>
      <c r="H477" s="99">
        <v>1.1022850133804492</v>
      </c>
      <c r="I477" s="99">
        <v>1.010533332831016</v>
      </c>
      <c r="J477" s="99">
        <v>1.1403707973062485</v>
      </c>
      <c r="K477" s="99">
        <v>1.4879432554914369</v>
      </c>
      <c r="L477" s="99">
        <v>1.416404492735087</v>
      </c>
      <c r="M477" s="99">
        <v>1.4470725163698479</v>
      </c>
      <c r="N477" s="99">
        <v>1.3067075846064906</v>
      </c>
      <c r="O477" s="99">
        <v>1.1366413690525323</v>
      </c>
      <c r="P477" s="99">
        <v>1.4487778613140414</v>
      </c>
      <c r="Q477" s="99">
        <v>1.9714536445444535</v>
      </c>
      <c r="R477" s="99">
        <v>1.6733592238497199</v>
      </c>
      <c r="S477" s="99">
        <v>1.5080142719725498</v>
      </c>
      <c r="T477" s="99">
        <v>1.3594526384641967</v>
      </c>
      <c r="U477" s="99">
        <v>1.6452540561590046</v>
      </c>
      <c r="V477" s="99">
        <v>1.5577773648899944</v>
      </c>
      <c r="W477" s="99">
        <v>1.3862311457965208</v>
      </c>
      <c r="DA477" s="63" t="s">
        <v>4816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4817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708009</v>
      </c>
      <c r="C5" s="120">
        <v>730498</v>
      </c>
      <c r="D5" s="120">
        <v>753598</v>
      </c>
      <c r="E5" s="120">
        <v>800665</v>
      </c>
      <c r="F5" s="120">
        <v>857714</v>
      </c>
      <c r="G5" s="120">
        <v>949641</v>
      </c>
      <c r="H5" s="120">
        <v>986238</v>
      </c>
      <c r="I5" s="120">
        <v>983407</v>
      </c>
      <c r="J5" s="120">
        <v>979476</v>
      </c>
      <c r="K5" s="120">
        <v>973441</v>
      </c>
      <c r="L5" s="120">
        <v>962695</v>
      </c>
      <c r="M5" s="120">
        <v>941858</v>
      </c>
      <c r="N5" s="120">
        <v>928756</v>
      </c>
      <c r="O5" s="120">
        <v>920878</v>
      </c>
      <c r="P5" s="120">
        <v>931002</v>
      </c>
      <c r="Q5" s="120">
        <v>952178</v>
      </c>
      <c r="R5" s="120">
        <v>981727</v>
      </c>
      <c r="S5" s="120">
        <v>995095</v>
      </c>
      <c r="T5" s="120">
        <v>1002319</v>
      </c>
      <c r="U5" s="120">
        <v>1009106</v>
      </c>
      <c r="V5" s="120">
        <v>1011085</v>
      </c>
      <c r="W5" s="120">
        <v>1014620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206</v>
      </c>
      <c r="B7" s="52">
        <v>708009</v>
      </c>
      <c r="C7" s="52">
        <v>730498</v>
      </c>
      <c r="D7" s="52">
        <v>753598</v>
      </c>
      <c r="E7" s="52">
        <v>800665</v>
      </c>
      <c r="F7" s="52">
        <v>857714</v>
      </c>
      <c r="G7" s="52">
        <v>949641</v>
      </c>
      <c r="H7" s="52">
        <v>986238</v>
      </c>
      <c r="I7" s="52">
        <v>983407</v>
      </c>
      <c r="J7" s="52">
        <v>979476</v>
      </c>
      <c r="K7" s="52">
        <v>973441</v>
      </c>
      <c r="L7" s="52">
        <v>962695</v>
      </c>
      <c r="M7" s="52">
        <v>941858</v>
      </c>
      <c r="N7" s="52">
        <v>928756</v>
      </c>
      <c r="O7" s="52">
        <v>920878</v>
      </c>
      <c r="P7" s="52">
        <v>931002</v>
      </c>
      <c r="Q7" s="52">
        <v>952178</v>
      </c>
      <c r="R7" s="52">
        <v>981727</v>
      </c>
      <c r="S7" s="52">
        <v>995095</v>
      </c>
      <c r="T7" s="52">
        <v>1002319</v>
      </c>
      <c r="U7" s="52">
        <v>1009106</v>
      </c>
      <c r="V7" s="52">
        <v>1011085</v>
      </c>
      <c r="W7" s="52">
        <v>1014620</v>
      </c>
      <c r="DA7" s="63" t="s">
        <v>1084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4709</v>
      </c>
      <c r="C9" s="52">
        <v>6301</v>
      </c>
      <c r="D9" s="52">
        <v>7319</v>
      </c>
      <c r="E9" s="52">
        <v>9191</v>
      </c>
      <c r="F9" s="52">
        <v>11289</v>
      </c>
      <c r="G9" s="52">
        <v>14465</v>
      </c>
      <c r="H9" s="52">
        <v>18059</v>
      </c>
      <c r="I9" s="52">
        <v>21332</v>
      </c>
      <c r="J9" s="52">
        <v>22737</v>
      </c>
      <c r="K9" s="52">
        <v>22925</v>
      </c>
      <c r="L9" s="52">
        <v>22939</v>
      </c>
      <c r="M9" s="52">
        <v>22389</v>
      </c>
      <c r="N9" s="52">
        <v>21165</v>
      </c>
      <c r="O9" s="52">
        <v>20628</v>
      </c>
      <c r="P9" s="52">
        <v>20077</v>
      </c>
      <c r="Q9" s="52">
        <v>20310</v>
      </c>
      <c r="R9" s="52">
        <v>22430</v>
      </c>
      <c r="S9" s="52">
        <v>26877</v>
      </c>
      <c r="T9" s="52">
        <v>30732</v>
      </c>
      <c r="U9" s="52">
        <v>36083</v>
      </c>
      <c r="V9" s="52">
        <v>46691</v>
      </c>
      <c r="W9" s="52">
        <v>55554</v>
      </c>
      <c r="DA9" s="63" t="s">
        <v>1085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134</v>
      </c>
      <c r="B11" s="52">
        <v>424284</v>
      </c>
      <c r="C11" s="52">
        <v>437846</v>
      </c>
      <c r="D11" s="52">
        <v>452194</v>
      </c>
      <c r="E11" s="52">
        <v>480981</v>
      </c>
      <c r="F11" s="52">
        <v>515856</v>
      </c>
      <c r="G11" s="52">
        <v>569920</v>
      </c>
      <c r="H11" s="52">
        <v>590663</v>
      </c>
      <c r="I11" s="52">
        <v>592305</v>
      </c>
      <c r="J11" s="52">
        <v>588398</v>
      </c>
      <c r="K11" s="52">
        <v>589473</v>
      </c>
      <c r="L11" s="52">
        <v>594269</v>
      </c>
      <c r="M11" s="52">
        <v>603984</v>
      </c>
      <c r="N11" s="52">
        <v>607750</v>
      </c>
      <c r="O11" s="52">
        <v>607517</v>
      </c>
      <c r="P11" s="52">
        <v>612923</v>
      </c>
      <c r="Q11" s="52">
        <v>619250</v>
      </c>
      <c r="R11" s="52">
        <v>635619</v>
      </c>
      <c r="S11" s="52">
        <v>648701</v>
      </c>
      <c r="T11" s="52">
        <v>657638</v>
      </c>
      <c r="U11" s="52">
        <v>667582</v>
      </c>
      <c r="V11" s="52">
        <v>685944</v>
      </c>
      <c r="W11" s="52">
        <v>708099</v>
      </c>
      <c r="DA11" s="63" t="s">
        <v>1086</v>
      </c>
    </row>
    <row r="12" spans="1:105" ht="12" customHeight="1" x14ac:dyDescent="0.25">
      <c r="A12" s="97" t="s">
        <v>133</v>
      </c>
      <c r="B12" s="52">
        <v>1212</v>
      </c>
      <c r="C12" s="52">
        <v>1326</v>
      </c>
      <c r="D12" s="52">
        <v>1323</v>
      </c>
      <c r="E12" s="52">
        <v>1509</v>
      </c>
      <c r="F12" s="52">
        <v>1710</v>
      </c>
      <c r="G12" s="52">
        <v>2697</v>
      </c>
      <c r="H12" s="52">
        <v>3193</v>
      </c>
      <c r="I12" s="52">
        <v>3070</v>
      </c>
      <c r="J12" s="52">
        <v>3250</v>
      </c>
      <c r="K12" s="52">
        <v>4343</v>
      </c>
      <c r="L12" s="52">
        <v>4550</v>
      </c>
      <c r="M12" s="52">
        <v>4931</v>
      </c>
      <c r="N12" s="52">
        <v>4845</v>
      </c>
      <c r="O12" s="52">
        <v>4824</v>
      </c>
      <c r="P12" s="52">
        <v>4992</v>
      </c>
      <c r="Q12" s="52">
        <v>4865</v>
      </c>
      <c r="R12" s="52">
        <v>4969</v>
      </c>
      <c r="S12" s="52">
        <v>4991</v>
      </c>
      <c r="T12" s="52">
        <v>4708</v>
      </c>
      <c r="U12" s="52">
        <v>4620</v>
      </c>
      <c r="V12" s="52">
        <v>4891</v>
      </c>
      <c r="W12" s="52">
        <v>5083</v>
      </c>
      <c r="DA12" s="63" t="s">
        <v>1087</v>
      </c>
    </row>
    <row r="13" spans="1:105" ht="12" customHeight="1" x14ac:dyDescent="0.25">
      <c r="A13" s="97" t="s">
        <v>122</v>
      </c>
      <c r="B13" s="52">
        <v>212431</v>
      </c>
      <c r="C13" s="52">
        <v>218172</v>
      </c>
      <c r="D13" s="52">
        <v>225134</v>
      </c>
      <c r="E13" s="52">
        <v>233076</v>
      </c>
      <c r="F13" s="52">
        <v>237578</v>
      </c>
      <c r="G13" s="52">
        <v>239549</v>
      </c>
      <c r="H13" s="52">
        <v>235919</v>
      </c>
      <c r="I13" s="52">
        <v>230894</v>
      </c>
      <c r="J13" s="52">
        <v>225425</v>
      </c>
      <c r="K13" s="52">
        <v>191315</v>
      </c>
      <c r="L13" s="52">
        <v>179088</v>
      </c>
      <c r="M13" s="52">
        <v>160612</v>
      </c>
      <c r="N13" s="52">
        <v>151559</v>
      </c>
      <c r="O13" s="52">
        <v>148487</v>
      </c>
      <c r="P13" s="52">
        <v>154550</v>
      </c>
      <c r="Q13" s="52">
        <v>165907</v>
      </c>
      <c r="R13" s="52">
        <v>176289</v>
      </c>
      <c r="S13" s="52">
        <v>177969</v>
      </c>
      <c r="T13" s="52">
        <v>178741</v>
      </c>
      <c r="U13" s="52">
        <v>176384</v>
      </c>
      <c r="V13" s="52">
        <v>167830</v>
      </c>
      <c r="W13" s="52">
        <v>158551</v>
      </c>
      <c r="DA13" s="63" t="s">
        <v>1088</v>
      </c>
    </row>
    <row r="14" spans="1:105" ht="12" customHeight="1" x14ac:dyDescent="0.25">
      <c r="A14" s="97" t="s">
        <v>121</v>
      </c>
      <c r="B14" s="52">
        <v>70082</v>
      </c>
      <c r="C14" s="52">
        <v>73154</v>
      </c>
      <c r="D14" s="52">
        <v>74947</v>
      </c>
      <c r="E14" s="52">
        <v>85099</v>
      </c>
      <c r="F14" s="52">
        <v>102570</v>
      </c>
      <c r="G14" s="52">
        <v>137475</v>
      </c>
      <c r="H14" s="52">
        <v>156463</v>
      </c>
      <c r="I14" s="52">
        <v>157138</v>
      </c>
      <c r="J14" s="52">
        <v>162403</v>
      </c>
      <c r="K14" s="52">
        <v>188310</v>
      </c>
      <c r="L14" s="52">
        <v>184788</v>
      </c>
      <c r="M14" s="52">
        <v>172331</v>
      </c>
      <c r="N14" s="52">
        <v>164602</v>
      </c>
      <c r="O14" s="52">
        <v>160050</v>
      </c>
      <c r="P14" s="52">
        <v>158537</v>
      </c>
      <c r="Q14" s="52">
        <v>162156</v>
      </c>
      <c r="R14" s="52">
        <v>164850</v>
      </c>
      <c r="S14" s="52">
        <v>163434</v>
      </c>
      <c r="T14" s="52">
        <v>161232</v>
      </c>
      <c r="U14" s="52">
        <v>160520</v>
      </c>
      <c r="V14" s="52">
        <v>152420</v>
      </c>
      <c r="W14" s="52">
        <v>142887</v>
      </c>
      <c r="DA14" s="63" t="s">
        <v>1089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175</v>
      </c>
      <c r="B16" s="52">
        <v>143405</v>
      </c>
      <c r="C16" s="52">
        <v>148208</v>
      </c>
      <c r="D16" s="52">
        <v>153805</v>
      </c>
      <c r="E16" s="52">
        <v>164706</v>
      </c>
      <c r="F16" s="52">
        <v>177854</v>
      </c>
      <c r="G16" s="52">
        <v>197665</v>
      </c>
      <c r="H16" s="52">
        <v>205162</v>
      </c>
      <c r="I16" s="52">
        <v>205602</v>
      </c>
      <c r="J16" s="52">
        <v>204087</v>
      </c>
      <c r="K16" s="52">
        <v>203711</v>
      </c>
      <c r="L16" s="52">
        <v>201932</v>
      </c>
      <c r="M16" s="52">
        <v>199007</v>
      </c>
      <c r="N16" s="52">
        <v>191521</v>
      </c>
      <c r="O16" s="52">
        <v>185646</v>
      </c>
      <c r="P16" s="52">
        <v>177515</v>
      </c>
      <c r="Q16" s="52">
        <v>170905</v>
      </c>
      <c r="R16" s="52">
        <v>163665</v>
      </c>
      <c r="S16" s="52">
        <v>159560</v>
      </c>
      <c r="T16" s="52">
        <v>156989</v>
      </c>
      <c r="U16" s="52">
        <v>158452</v>
      </c>
      <c r="V16" s="52">
        <v>162488</v>
      </c>
      <c r="W16" s="52">
        <v>165178</v>
      </c>
      <c r="DA16" s="63" t="s">
        <v>1090</v>
      </c>
    </row>
    <row r="17" spans="1:105" ht="12" customHeight="1" x14ac:dyDescent="0.25">
      <c r="A17" s="109" t="s">
        <v>120</v>
      </c>
      <c r="B17" s="36">
        <v>564604</v>
      </c>
      <c r="C17" s="36">
        <v>582290</v>
      </c>
      <c r="D17" s="36">
        <v>599793</v>
      </c>
      <c r="E17" s="36">
        <v>635959</v>
      </c>
      <c r="F17" s="36">
        <v>679860</v>
      </c>
      <c r="G17" s="36">
        <v>751976</v>
      </c>
      <c r="H17" s="36">
        <v>781076</v>
      </c>
      <c r="I17" s="36">
        <v>777805</v>
      </c>
      <c r="J17" s="36">
        <v>775389</v>
      </c>
      <c r="K17" s="36">
        <v>769730</v>
      </c>
      <c r="L17" s="36">
        <v>760763</v>
      </c>
      <c r="M17" s="36">
        <v>742851</v>
      </c>
      <c r="N17" s="36">
        <v>737235</v>
      </c>
      <c r="O17" s="36">
        <v>735232</v>
      </c>
      <c r="P17" s="36">
        <v>753487</v>
      </c>
      <c r="Q17" s="36">
        <v>781273</v>
      </c>
      <c r="R17" s="36">
        <v>818062</v>
      </c>
      <c r="S17" s="36">
        <v>835535</v>
      </c>
      <c r="T17" s="36">
        <v>845330</v>
      </c>
      <c r="U17" s="36">
        <v>850654</v>
      </c>
      <c r="V17" s="36">
        <v>848597</v>
      </c>
      <c r="W17" s="36">
        <v>849442</v>
      </c>
      <c r="DA17" s="60" t="s">
        <v>1091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1165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206</v>
      </c>
      <c r="B21" s="52"/>
      <c r="C21" s="52">
        <v>55313</v>
      </c>
      <c r="D21" s="52">
        <v>55332</v>
      </c>
      <c r="E21" s="52">
        <v>55466</v>
      </c>
      <c r="F21" s="52">
        <v>55833</v>
      </c>
      <c r="G21" s="52">
        <v>56581</v>
      </c>
      <c r="H21" s="52">
        <v>57885</v>
      </c>
      <c r="I21" s="52">
        <v>59935</v>
      </c>
      <c r="J21" s="52">
        <v>62883</v>
      </c>
      <c r="K21" s="52">
        <v>66803</v>
      </c>
      <c r="L21" s="52">
        <v>71806</v>
      </c>
      <c r="M21" s="52">
        <v>77959</v>
      </c>
      <c r="N21" s="52">
        <v>85361</v>
      </c>
      <c r="O21" s="52">
        <v>83050</v>
      </c>
      <c r="P21" s="52">
        <v>48972</v>
      </c>
      <c r="Q21" s="52">
        <v>60698</v>
      </c>
      <c r="R21" s="52">
        <v>74069</v>
      </c>
      <c r="S21" s="52">
        <v>89194</v>
      </c>
      <c r="T21" s="52">
        <v>90695</v>
      </c>
      <c r="U21" s="52">
        <v>92212</v>
      </c>
      <c r="V21" s="52">
        <v>89045</v>
      </c>
      <c r="W21" s="52">
        <v>83367</v>
      </c>
      <c r="DA21" s="63" t="s">
        <v>1166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736</v>
      </c>
      <c r="D23" s="52">
        <v>741</v>
      </c>
      <c r="E23" s="52">
        <v>770</v>
      </c>
      <c r="F23" s="52">
        <v>850</v>
      </c>
      <c r="G23" s="52">
        <v>1013</v>
      </c>
      <c r="H23" s="52">
        <v>1283</v>
      </c>
      <c r="I23" s="52">
        <v>1285</v>
      </c>
      <c r="J23" s="52">
        <v>1653</v>
      </c>
      <c r="K23" s="52">
        <v>2570</v>
      </c>
      <c r="L23" s="52">
        <v>2830</v>
      </c>
      <c r="M23" s="52">
        <v>3413</v>
      </c>
      <c r="N23" s="52">
        <v>3789</v>
      </c>
      <c r="O23" s="52">
        <v>4601</v>
      </c>
      <c r="P23" s="52">
        <v>3828</v>
      </c>
      <c r="Q23" s="52">
        <v>3342</v>
      </c>
      <c r="R23" s="52">
        <v>2839</v>
      </c>
      <c r="S23" s="52">
        <v>2936</v>
      </c>
      <c r="T23" s="52">
        <v>3080</v>
      </c>
      <c r="U23" s="52">
        <v>3325</v>
      </c>
      <c r="V23" s="52">
        <v>3700</v>
      </c>
      <c r="W23" s="52">
        <v>4487</v>
      </c>
      <c r="DA23" s="63" t="s">
        <v>1167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134</v>
      </c>
      <c r="B25" s="52"/>
      <c r="C25" s="52">
        <v>33147</v>
      </c>
      <c r="D25" s="52">
        <v>33158</v>
      </c>
      <c r="E25" s="52">
        <v>33240</v>
      </c>
      <c r="F25" s="52">
        <v>33459</v>
      </c>
      <c r="G25" s="52">
        <v>33911</v>
      </c>
      <c r="H25" s="52">
        <v>34697</v>
      </c>
      <c r="I25" s="52">
        <v>39153</v>
      </c>
      <c r="J25" s="52">
        <v>57754</v>
      </c>
      <c r="K25" s="52">
        <v>59180</v>
      </c>
      <c r="L25" s="52">
        <v>62904</v>
      </c>
      <c r="M25" s="52">
        <v>67498</v>
      </c>
      <c r="N25" s="52">
        <v>73569</v>
      </c>
      <c r="O25" s="52">
        <v>70027</v>
      </c>
      <c r="P25" s="52">
        <v>35872</v>
      </c>
      <c r="Q25" s="52">
        <v>45904</v>
      </c>
      <c r="R25" s="52">
        <v>56976</v>
      </c>
      <c r="S25" s="52">
        <v>71003</v>
      </c>
      <c r="T25" s="52">
        <v>73234</v>
      </c>
      <c r="U25" s="52">
        <v>75093</v>
      </c>
      <c r="V25" s="52">
        <v>71486</v>
      </c>
      <c r="W25" s="52">
        <v>66529</v>
      </c>
      <c r="DA25" s="63" t="s">
        <v>1168</v>
      </c>
    </row>
    <row r="26" spans="1:105" ht="12" customHeight="1" x14ac:dyDescent="0.25">
      <c r="A26" s="97" t="s">
        <v>133</v>
      </c>
      <c r="B26" s="52"/>
      <c r="C26" s="52">
        <v>95</v>
      </c>
      <c r="D26" s="52">
        <v>94</v>
      </c>
      <c r="E26" s="52">
        <v>95</v>
      </c>
      <c r="F26" s="52">
        <v>96</v>
      </c>
      <c r="G26" s="52">
        <v>97</v>
      </c>
      <c r="H26" s="52">
        <v>100</v>
      </c>
      <c r="I26" s="52">
        <v>123</v>
      </c>
      <c r="J26" s="52">
        <v>206</v>
      </c>
      <c r="K26" s="52">
        <v>236</v>
      </c>
      <c r="L26" s="52">
        <v>279</v>
      </c>
      <c r="M26" s="52">
        <v>323</v>
      </c>
      <c r="N26" s="52">
        <v>382</v>
      </c>
      <c r="O26" s="52">
        <v>427</v>
      </c>
      <c r="P26" s="52">
        <v>275</v>
      </c>
      <c r="Q26" s="52">
        <v>363</v>
      </c>
      <c r="R26" s="52">
        <v>437</v>
      </c>
      <c r="S26" s="52">
        <v>568</v>
      </c>
      <c r="T26" s="52">
        <v>590</v>
      </c>
      <c r="U26" s="52">
        <v>623</v>
      </c>
      <c r="V26" s="52">
        <v>590</v>
      </c>
      <c r="W26" s="52">
        <v>527</v>
      </c>
      <c r="DA26" s="63" t="s">
        <v>1169</v>
      </c>
    </row>
    <row r="27" spans="1:105" ht="12" customHeight="1" x14ac:dyDescent="0.25">
      <c r="A27" s="97" t="s">
        <v>122</v>
      </c>
      <c r="B27" s="52"/>
      <c r="C27" s="52">
        <v>33192</v>
      </c>
      <c r="D27" s="52">
        <v>33269</v>
      </c>
      <c r="E27" s="52">
        <v>33802</v>
      </c>
      <c r="F27" s="52">
        <v>35270</v>
      </c>
      <c r="G27" s="52">
        <v>38145</v>
      </c>
      <c r="H27" s="52">
        <v>42910</v>
      </c>
      <c r="I27" s="52">
        <v>30110</v>
      </c>
      <c r="J27" s="52">
        <v>26772</v>
      </c>
      <c r="K27" s="52">
        <v>39782</v>
      </c>
      <c r="L27" s="52">
        <v>39809</v>
      </c>
      <c r="M27" s="52">
        <v>38596</v>
      </c>
      <c r="N27" s="52">
        <v>35767</v>
      </c>
      <c r="O27" s="52">
        <v>32385</v>
      </c>
      <c r="P27" s="52">
        <v>27294</v>
      </c>
      <c r="Q27" s="52">
        <v>21555</v>
      </c>
      <c r="R27" s="52">
        <v>19977</v>
      </c>
      <c r="S27" s="52">
        <v>19917</v>
      </c>
      <c r="T27" s="52">
        <v>26260</v>
      </c>
      <c r="U27" s="52">
        <v>25976</v>
      </c>
      <c r="V27" s="52">
        <v>28576</v>
      </c>
      <c r="W27" s="52">
        <v>29538</v>
      </c>
      <c r="DA27" s="63" t="s">
        <v>1170</v>
      </c>
    </row>
    <row r="28" spans="1:105" ht="12" customHeight="1" x14ac:dyDescent="0.25">
      <c r="A28" s="97" t="s">
        <v>121</v>
      </c>
      <c r="B28" s="52"/>
      <c r="C28" s="52">
        <v>10950</v>
      </c>
      <c r="D28" s="52">
        <v>10979</v>
      </c>
      <c r="E28" s="52">
        <v>11167</v>
      </c>
      <c r="F28" s="52">
        <v>11684</v>
      </c>
      <c r="G28" s="52">
        <v>12787</v>
      </c>
      <c r="H28" s="52">
        <v>14827</v>
      </c>
      <c r="I28" s="52">
        <v>11740</v>
      </c>
      <c r="J28" s="52">
        <v>12685</v>
      </c>
      <c r="K28" s="52">
        <v>20011</v>
      </c>
      <c r="L28" s="52">
        <v>24003</v>
      </c>
      <c r="M28" s="52">
        <v>29720</v>
      </c>
      <c r="N28" s="52">
        <v>33085</v>
      </c>
      <c r="O28" s="52">
        <v>33608</v>
      </c>
      <c r="P28" s="52">
        <v>25902</v>
      </c>
      <c r="Q28" s="52">
        <v>22446</v>
      </c>
      <c r="R28" s="52">
        <v>26794</v>
      </c>
      <c r="S28" s="52">
        <v>29160</v>
      </c>
      <c r="T28" s="52">
        <v>22117</v>
      </c>
      <c r="U28" s="52">
        <v>23174</v>
      </c>
      <c r="V28" s="52">
        <v>25810</v>
      </c>
      <c r="W28" s="52">
        <v>26107</v>
      </c>
      <c r="DA28" s="63" t="s">
        <v>1171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175</v>
      </c>
      <c r="B30" s="52"/>
      <c r="C30" s="52">
        <v>22407</v>
      </c>
      <c r="D30" s="52">
        <v>22459</v>
      </c>
      <c r="E30" s="52">
        <v>22835</v>
      </c>
      <c r="F30" s="52">
        <v>23865</v>
      </c>
      <c r="G30" s="52">
        <v>25950</v>
      </c>
      <c r="H30" s="52">
        <v>29521</v>
      </c>
      <c r="I30" s="52">
        <v>21652</v>
      </c>
      <c r="J30" s="52">
        <v>27250</v>
      </c>
      <c r="K30" s="52">
        <v>30854</v>
      </c>
      <c r="L30" s="52">
        <v>33888</v>
      </c>
      <c r="M30" s="52">
        <v>36923</v>
      </c>
      <c r="N30" s="52">
        <v>38684</v>
      </c>
      <c r="O30" s="52">
        <v>36716</v>
      </c>
      <c r="P30" s="52">
        <v>22776</v>
      </c>
      <c r="Q30" s="52">
        <v>24485</v>
      </c>
      <c r="R30" s="52">
        <v>29037</v>
      </c>
      <c r="S30" s="52">
        <v>32472</v>
      </c>
      <c r="T30" s="52">
        <v>32064</v>
      </c>
      <c r="U30" s="52">
        <v>31463</v>
      </c>
      <c r="V30" s="52">
        <v>28897</v>
      </c>
      <c r="W30" s="52">
        <v>27124</v>
      </c>
      <c r="DA30" s="63" t="s">
        <v>1172</v>
      </c>
    </row>
    <row r="31" spans="1:105" ht="12" customHeight="1" x14ac:dyDescent="0.25">
      <c r="A31" s="109" t="s">
        <v>120</v>
      </c>
      <c r="B31" s="36"/>
      <c r="C31" s="36">
        <v>88219</v>
      </c>
      <c r="D31" s="36">
        <v>88428</v>
      </c>
      <c r="E31" s="36">
        <v>89872</v>
      </c>
      <c r="F31" s="36">
        <v>93843</v>
      </c>
      <c r="G31" s="36">
        <v>101797</v>
      </c>
      <c r="H31" s="36">
        <v>115392</v>
      </c>
      <c r="I31" s="36">
        <v>83612</v>
      </c>
      <c r="J31" s="36">
        <v>89643</v>
      </c>
      <c r="K31" s="36">
        <v>118924</v>
      </c>
      <c r="L31" s="36">
        <v>127284</v>
      </c>
      <c r="M31" s="36">
        <v>137799</v>
      </c>
      <c r="N31" s="36">
        <v>142277</v>
      </c>
      <c r="O31" s="36">
        <v>136072</v>
      </c>
      <c r="P31" s="36">
        <v>94359</v>
      </c>
      <c r="Q31" s="36">
        <v>96540</v>
      </c>
      <c r="R31" s="36">
        <v>107886</v>
      </c>
      <c r="S31" s="36">
        <v>122686</v>
      </c>
      <c r="T31" s="36">
        <v>127388</v>
      </c>
      <c r="U31" s="36">
        <v>131205</v>
      </c>
      <c r="V31" s="36">
        <v>134120</v>
      </c>
      <c r="W31" s="36">
        <v>132163</v>
      </c>
      <c r="DA31" s="60" t="s">
        <v>1173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1252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206</v>
      </c>
      <c r="B35" s="52"/>
      <c r="C35" s="52">
        <v>77802</v>
      </c>
      <c r="D35" s="52">
        <v>78432</v>
      </c>
      <c r="E35" s="52">
        <v>102533</v>
      </c>
      <c r="F35" s="52">
        <v>112882</v>
      </c>
      <c r="G35" s="52">
        <v>148508</v>
      </c>
      <c r="H35" s="52">
        <v>94482</v>
      </c>
      <c r="I35" s="52">
        <v>57104</v>
      </c>
      <c r="J35" s="52">
        <v>58952</v>
      </c>
      <c r="K35" s="52">
        <v>60768</v>
      </c>
      <c r="L35" s="52">
        <v>61060</v>
      </c>
      <c r="M35" s="52">
        <v>57122</v>
      </c>
      <c r="N35" s="52">
        <v>72259</v>
      </c>
      <c r="O35" s="52">
        <v>75172</v>
      </c>
      <c r="P35" s="52">
        <v>59096</v>
      </c>
      <c r="Q35" s="52">
        <v>81874</v>
      </c>
      <c r="R35" s="52">
        <v>103618</v>
      </c>
      <c r="S35" s="52">
        <v>102562</v>
      </c>
      <c r="T35" s="52">
        <v>97919</v>
      </c>
      <c r="U35" s="52">
        <v>98999</v>
      </c>
      <c r="V35" s="52">
        <v>91024</v>
      </c>
      <c r="W35" s="52">
        <v>86902</v>
      </c>
      <c r="DA35" s="63" t="s">
        <v>1253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2328</v>
      </c>
      <c r="D37" s="52">
        <v>1759</v>
      </c>
      <c r="E37" s="52">
        <v>2642</v>
      </c>
      <c r="F37" s="52">
        <v>2948</v>
      </c>
      <c r="G37" s="52">
        <v>4189</v>
      </c>
      <c r="H37" s="52">
        <v>4877</v>
      </c>
      <c r="I37" s="52">
        <v>4558</v>
      </c>
      <c r="J37" s="52">
        <v>3058</v>
      </c>
      <c r="K37" s="52">
        <v>2758</v>
      </c>
      <c r="L37" s="52">
        <v>2844</v>
      </c>
      <c r="M37" s="52">
        <v>2863</v>
      </c>
      <c r="N37" s="52">
        <v>2565</v>
      </c>
      <c r="O37" s="52">
        <v>4064</v>
      </c>
      <c r="P37" s="52">
        <v>3277</v>
      </c>
      <c r="Q37" s="52">
        <v>3575</v>
      </c>
      <c r="R37" s="52">
        <v>4959</v>
      </c>
      <c r="S37" s="52">
        <v>7383</v>
      </c>
      <c r="T37" s="52">
        <v>6935</v>
      </c>
      <c r="U37" s="52">
        <v>8676</v>
      </c>
      <c r="V37" s="52">
        <v>14308</v>
      </c>
      <c r="W37" s="52">
        <v>13350</v>
      </c>
      <c r="DA37" s="63" t="s">
        <v>1254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134</v>
      </c>
      <c r="B39" s="52"/>
      <c r="C39" s="52">
        <v>46709</v>
      </c>
      <c r="D39" s="52">
        <v>47506</v>
      </c>
      <c r="E39" s="52">
        <v>62027</v>
      </c>
      <c r="F39" s="52">
        <v>68334</v>
      </c>
      <c r="G39" s="52">
        <v>87975</v>
      </c>
      <c r="H39" s="52">
        <v>55440</v>
      </c>
      <c r="I39" s="52">
        <v>40795</v>
      </c>
      <c r="J39" s="52">
        <v>53847</v>
      </c>
      <c r="K39" s="52">
        <v>60255</v>
      </c>
      <c r="L39" s="52">
        <v>67700</v>
      </c>
      <c r="M39" s="52">
        <v>77213</v>
      </c>
      <c r="N39" s="52">
        <v>77335</v>
      </c>
      <c r="O39" s="52">
        <v>69794</v>
      </c>
      <c r="P39" s="52">
        <v>41278</v>
      </c>
      <c r="Q39" s="52">
        <v>52231</v>
      </c>
      <c r="R39" s="52">
        <v>73345</v>
      </c>
      <c r="S39" s="52">
        <v>84085</v>
      </c>
      <c r="T39" s="52">
        <v>82171</v>
      </c>
      <c r="U39" s="52">
        <v>85037</v>
      </c>
      <c r="V39" s="52">
        <v>89848</v>
      </c>
      <c r="W39" s="52">
        <v>88684</v>
      </c>
      <c r="DA39" s="63" t="s">
        <v>1255</v>
      </c>
    </row>
    <row r="40" spans="1:105" ht="12" customHeight="1" x14ac:dyDescent="0.25">
      <c r="A40" s="97" t="s">
        <v>133</v>
      </c>
      <c r="B40" s="52"/>
      <c r="C40" s="52">
        <v>209</v>
      </c>
      <c r="D40" s="52">
        <v>91</v>
      </c>
      <c r="E40" s="52">
        <v>281</v>
      </c>
      <c r="F40" s="52">
        <v>297</v>
      </c>
      <c r="G40" s="52">
        <v>1084</v>
      </c>
      <c r="H40" s="52">
        <v>596</v>
      </c>
      <c r="I40" s="52">
        <v>0</v>
      </c>
      <c r="J40" s="52">
        <v>386</v>
      </c>
      <c r="K40" s="52">
        <v>1329</v>
      </c>
      <c r="L40" s="52">
        <v>486</v>
      </c>
      <c r="M40" s="52">
        <v>704</v>
      </c>
      <c r="N40" s="52">
        <v>296</v>
      </c>
      <c r="O40" s="52">
        <v>406</v>
      </c>
      <c r="P40" s="52">
        <v>443</v>
      </c>
      <c r="Q40" s="52">
        <v>236</v>
      </c>
      <c r="R40" s="52">
        <v>541</v>
      </c>
      <c r="S40" s="52">
        <v>590</v>
      </c>
      <c r="T40" s="52">
        <v>307</v>
      </c>
      <c r="U40" s="52">
        <v>535</v>
      </c>
      <c r="V40" s="52">
        <v>861</v>
      </c>
      <c r="W40" s="52">
        <v>719</v>
      </c>
      <c r="DA40" s="63" t="s">
        <v>1256</v>
      </c>
    </row>
    <row r="41" spans="1:105" ht="12" customHeight="1" x14ac:dyDescent="0.25">
      <c r="A41" s="97" t="s">
        <v>122</v>
      </c>
      <c r="B41" s="52"/>
      <c r="C41" s="52">
        <v>38933</v>
      </c>
      <c r="D41" s="52">
        <v>40231</v>
      </c>
      <c r="E41" s="52">
        <v>41744</v>
      </c>
      <c r="F41" s="52">
        <v>39772</v>
      </c>
      <c r="G41" s="52">
        <v>40116</v>
      </c>
      <c r="H41" s="52">
        <v>39280</v>
      </c>
      <c r="I41" s="52">
        <v>25085</v>
      </c>
      <c r="J41" s="52">
        <v>21303</v>
      </c>
      <c r="K41" s="52">
        <v>5672</v>
      </c>
      <c r="L41" s="52">
        <v>27582</v>
      </c>
      <c r="M41" s="52">
        <v>20120</v>
      </c>
      <c r="N41" s="52">
        <v>26714</v>
      </c>
      <c r="O41" s="52">
        <v>29313</v>
      </c>
      <c r="P41" s="52">
        <v>33357</v>
      </c>
      <c r="Q41" s="52">
        <v>32912</v>
      </c>
      <c r="R41" s="52">
        <v>30359</v>
      </c>
      <c r="S41" s="52">
        <v>21597</v>
      </c>
      <c r="T41" s="52">
        <v>27032</v>
      </c>
      <c r="U41" s="52">
        <v>23619</v>
      </c>
      <c r="V41" s="52">
        <v>20022</v>
      </c>
      <c r="W41" s="52">
        <v>20259</v>
      </c>
      <c r="DA41" s="63" t="s">
        <v>1257</v>
      </c>
    </row>
    <row r="42" spans="1:105" ht="12" customHeight="1" x14ac:dyDescent="0.25">
      <c r="A42" s="97" t="s">
        <v>121</v>
      </c>
      <c r="B42" s="52"/>
      <c r="C42" s="52">
        <v>14022</v>
      </c>
      <c r="D42" s="52">
        <v>12772</v>
      </c>
      <c r="E42" s="52">
        <v>21319</v>
      </c>
      <c r="F42" s="52">
        <v>29155</v>
      </c>
      <c r="G42" s="52">
        <v>47692</v>
      </c>
      <c r="H42" s="52">
        <v>33815</v>
      </c>
      <c r="I42" s="52">
        <v>12415</v>
      </c>
      <c r="J42" s="52">
        <v>17950</v>
      </c>
      <c r="K42" s="52">
        <v>45918</v>
      </c>
      <c r="L42" s="52">
        <v>20481</v>
      </c>
      <c r="M42" s="52">
        <v>17263</v>
      </c>
      <c r="N42" s="52">
        <v>25356</v>
      </c>
      <c r="O42" s="52">
        <v>29056</v>
      </c>
      <c r="P42" s="52">
        <v>24389</v>
      </c>
      <c r="Q42" s="52">
        <v>26065</v>
      </c>
      <c r="R42" s="52">
        <v>29488</v>
      </c>
      <c r="S42" s="52">
        <v>27744</v>
      </c>
      <c r="T42" s="52">
        <v>19915</v>
      </c>
      <c r="U42" s="52">
        <v>22462</v>
      </c>
      <c r="V42" s="52">
        <v>17710</v>
      </c>
      <c r="W42" s="52">
        <v>16574</v>
      </c>
      <c r="DA42" s="63" t="s">
        <v>1258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175</v>
      </c>
      <c r="B44" s="52"/>
      <c r="C44" s="52">
        <v>27210</v>
      </c>
      <c r="D44" s="52">
        <v>28056</v>
      </c>
      <c r="E44" s="52">
        <v>33736</v>
      </c>
      <c r="F44" s="52">
        <v>37013</v>
      </c>
      <c r="G44" s="52">
        <v>45761</v>
      </c>
      <c r="H44" s="52">
        <v>37018</v>
      </c>
      <c r="I44" s="52">
        <v>22092</v>
      </c>
      <c r="J44" s="52">
        <v>25735</v>
      </c>
      <c r="K44" s="52">
        <v>30478</v>
      </c>
      <c r="L44" s="52">
        <v>32109</v>
      </c>
      <c r="M44" s="52">
        <v>33998</v>
      </c>
      <c r="N44" s="52">
        <v>31198</v>
      </c>
      <c r="O44" s="52">
        <v>30841</v>
      </c>
      <c r="P44" s="52">
        <v>14645</v>
      </c>
      <c r="Q44" s="52">
        <v>17875</v>
      </c>
      <c r="R44" s="52">
        <v>21797</v>
      </c>
      <c r="S44" s="52">
        <v>28367</v>
      </c>
      <c r="T44" s="52">
        <v>29493</v>
      </c>
      <c r="U44" s="52">
        <v>32926</v>
      </c>
      <c r="V44" s="52">
        <v>32933</v>
      </c>
      <c r="W44" s="52">
        <v>29814</v>
      </c>
      <c r="DA44" s="63" t="s">
        <v>1259</v>
      </c>
    </row>
    <row r="45" spans="1:105" ht="12" customHeight="1" x14ac:dyDescent="0.25">
      <c r="A45" s="109" t="s">
        <v>120</v>
      </c>
      <c r="B45" s="36"/>
      <c r="C45" s="36">
        <v>105905</v>
      </c>
      <c r="D45" s="36">
        <v>105931</v>
      </c>
      <c r="E45" s="36">
        <v>126038</v>
      </c>
      <c r="F45" s="36">
        <v>137744</v>
      </c>
      <c r="G45" s="36">
        <v>173913</v>
      </c>
      <c r="H45" s="36">
        <v>144492</v>
      </c>
      <c r="I45" s="36">
        <v>80341</v>
      </c>
      <c r="J45" s="36">
        <v>87227</v>
      </c>
      <c r="K45" s="36">
        <v>113265</v>
      </c>
      <c r="L45" s="36">
        <v>118317</v>
      </c>
      <c r="M45" s="36">
        <v>119887</v>
      </c>
      <c r="N45" s="36">
        <v>136661</v>
      </c>
      <c r="O45" s="36">
        <v>134069</v>
      </c>
      <c r="P45" s="36">
        <v>112614</v>
      </c>
      <c r="Q45" s="36">
        <v>124326</v>
      </c>
      <c r="R45" s="36">
        <v>144675</v>
      </c>
      <c r="S45" s="36">
        <v>140159</v>
      </c>
      <c r="T45" s="36">
        <v>137183</v>
      </c>
      <c r="U45" s="36">
        <v>136529</v>
      </c>
      <c r="V45" s="36">
        <v>132063</v>
      </c>
      <c r="W45" s="36">
        <v>133008</v>
      </c>
      <c r="DA45" s="60" t="s">
        <v>1260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206</v>
      </c>
      <c r="B49" s="52"/>
      <c r="C49" s="52">
        <v>30734</v>
      </c>
      <c r="D49" s="52">
        <v>32311</v>
      </c>
      <c r="E49" s="52">
        <v>42650</v>
      </c>
      <c r="F49" s="52">
        <v>37236</v>
      </c>
      <c r="G49" s="52">
        <v>55763</v>
      </c>
      <c r="H49" s="52">
        <v>34788</v>
      </c>
      <c r="I49" s="52">
        <v>19510</v>
      </c>
      <c r="J49" s="52">
        <v>20793</v>
      </c>
      <c r="K49" s="52">
        <v>19937</v>
      </c>
      <c r="L49" s="52">
        <v>19266</v>
      </c>
      <c r="M49" s="52">
        <v>15716</v>
      </c>
      <c r="N49" s="52">
        <v>19501</v>
      </c>
      <c r="O49" s="52">
        <v>24831</v>
      </c>
      <c r="P49" s="52">
        <v>36822</v>
      </c>
      <c r="Q49" s="52">
        <v>41228</v>
      </c>
      <c r="R49" s="52">
        <v>45315</v>
      </c>
      <c r="S49" s="52">
        <v>33868</v>
      </c>
      <c r="T49" s="52">
        <v>34489</v>
      </c>
      <c r="U49" s="52">
        <v>31823</v>
      </c>
      <c r="V49" s="52">
        <v>33187</v>
      </c>
      <c r="W49" s="52">
        <v>43058</v>
      </c>
      <c r="DA49" s="63" t="s">
        <v>1340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873</v>
      </c>
      <c r="D51" s="52">
        <v>579</v>
      </c>
      <c r="E51" s="52">
        <v>1155</v>
      </c>
      <c r="F51" s="52">
        <v>1354</v>
      </c>
      <c r="G51" s="52">
        <v>1833</v>
      </c>
      <c r="H51" s="52">
        <v>1217</v>
      </c>
      <c r="I51" s="52">
        <v>786</v>
      </c>
      <c r="J51" s="52">
        <v>704</v>
      </c>
      <c r="K51" s="52">
        <v>444</v>
      </c>
      <c r="L51" s="52">
        <v>585</v>
      </c>
      <c r="M51" s="52">
        <v>494</v>
      </c>
      <c r="N51" s="52">
        <v>382</v>
      </c>
      <c r="O51" s="52">
        <v>748</v>
      </c>
      <c r="P51" s="52">
        <v>537</v>
      </c>
      <c r="Q51" s="52">
        <v>648</v>
      </c>
      <c r="R51" s="52">
        <v>1306</v>
      </c>
      <c r="S51" s="52">
        <v>1857</v>
      </c>
      <c r="T51" s="52">
        <v>1311</v>
      </c>
      <c r="U51" s="52">
        <v>2242</v>
      </c>
      <c r="V51" s="52">
        <v>3706</v>
      </c>
      <c r="W51" s="52">
        <v>4398</v>
      </c>
      <c r="DA51" s="63" t="s">
        <v>1341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134</v>
      </c>
      <c r="B53" s="52"/>
      <c r="C53" s="52">
        <v>9771</v>
      </c>
      <c r="D53" s="52">
        <v>10456</v>
      </c>
      <c r="E53" s="52">
        <v>16344</v>
      </c>
      <c r="F53" s="52">
        <v>14436</v>
      </c>
      <c r="G53" s="52">
        <v>22515</v>
      </c>
      <c r="H53" s="52">
        <v>8551</v>
      </c>
      <c r="I53" s="52">
        <v>8256</v>
      </c>
      <c r="J53" s="52">
        <v>9477</v>
      </c>
      <c r="K53" s="52">
        <v>7588</v>
      </c>
      <c r="L53" s="52">
        <v>8129</v>
      </c>
      <c r="M53" s="52">
        <v>8148</v>
      </c>
      <c r="N53" s="52">
        <v>9060</v>
      </c>
      <c r="O53" s="52">
        <v>10675</v>
      </c>
      <c r="P53" s="52">
        <v>11919</v>
      </c>
      <c r="Q53" s="52">
        <v>15966</v>
      </c>
      <c r="R53" s="52">
        <v>21558</v>
      </c>
      <c r="S53" s="52">
        <v>18900</v>
      </c>
      <c r="T53" s="52">
        <v>19207</v>
      </c>
      <c r="U53" s="52">
        <v>17970</v>
      </c>
      <c r="V53" s="52">
        <v>20692</v>
      </c>
      <c r="W53" s="52">
        <v>26896</v>
      </c>
      <c r="DA53" s="63" t="s">
        <v>1342</v>
      </c>
    </row>
    <row r="54" spans="1:105" ht="12" customHeight="1" x14ac:dyDescent="0.25">
      <c r="A54" s="108" t="s">
        <v>133</v>
      </c>
      <c r="B54" s="52"/>
      <c r="C54" s="52">
        <v>44</v>
      </c>
      <c r="D54" s="52">
        <v>20</v>
      </c>
      <c r="E54" s="52">
        <v>74</v>
      </c>
      <c r="F54" s="52">
        <v>63</v>
      </c>
      <c r="G54" s="52">
        <v>277</v>
      </c>
      <c r="H54" s="52">
        <v>92</v>
      </c>
      <c r="I54" s="52">
        <v>0</v>
      </c>
      <c r="J54" s="52">
        <v>68</v>
      </c>
      <c r="K54" s="52">
        <v>168</v>
      </c>
      <c r="L54" s="52">
        <v>58</v>
      </c>
      <c r="M54" s="52">
        <v>75</v>
      </c>
      <c r="N54" s="52">
        <v>35</v>
      </c>
      <c r="O54" s="52">
        <v>63</v>
      </c>
      <c r="P54" s="52">
        <v>130</v>
      </c>
      <c r="Q54" s="52">
        <v>74</v>
      </c>
      <c r="R54" s="52">
        <v>162</v>
      </c>
      <c r="S54" s="52">
        <v>133</v>
      </c>
      <c r="T54" s="52">
        <v>74</v>
      </c>
      <c r="U54" s="52">
        <v>114</v>
      </c>
      <c r="V54" s="52">
        <v>201</v>
      </c>
      <c r="W54" s="52">
        <v>220</v>
      </c>
      <c r="DA54" s="63" t="s">
        <v>1343</v>
      </c>
    </row>
    <row r="55" spans="1:105" ht="12" customHeight="1" x14ac:dyDescent="0.25">
      <c r="A55" s="108" t="s">
        <v>122</v>
      </c>
      <c r="B55" s="52"/>
      <c r="C55" s="52">
        <v>15380</v>
      </c>
      <c r="D55" s="52">
        <v>16573</v>
      </c>
      <c r="E55" s="52">
        <v>17364</v>
      </c>
      <c r="F55" s="52">
        <v>13119</v>
      </c>
      <c r="G55" s="52">
        <v>15063</v>
      </c>
      <c r="H55" s="52">
        <v>14050</v>
      </c>
      <c r="I55" s="52">
        <v>7528</v>
      </c>
      <c r="J55" s="52">
        <v>6104</v>
      </c>
      <c r="K55" s="52">
        <v>1340</v>
      </c>
      <c r="L55" s="52">
        <v>6358</v>
      </c>
      <c r="M55" s="52">
        <v>4033</v>
      </c>
      <c r="N55" s="52">
        <v>5338</v>
      </c>
      <c r="O55" s="52">
        <v>7077</v>
      </c>
      <c r="P55" s="52">
        <v>14310</v>
      </c>
      <c r="Q55" s="52">
        <v>14056</v>
      </c>
      <c r="R55" s="52">
        <v>11967</v>
      </c>
      <c r="S55" s="52">
        <v>6493</v>
      </c>
      <c r="T55" s="52">
        <v>8756</v>
      </c>
      <c r="U55" s="52">
        <v>7041</v>
      </c>
      <c r="V55" s="52">
        <v>6523</v>
      </c>
      <c r="W55" s="52">
        <v>8768</v>
      </c>
      <c r="DA55" s="63" t="s">
        <v>1344</v>
      </c>
    </row>
    <row r="56" spans="1:105" ht="12" customHeight="1" x14ac:dyDescent="0.25">
      <c r="A56" s="108" t="s">
        <v>121</v>
      </c>
      <c r="B56" s="52"/>
      <c r="C56" s="52">
        <v>5539</v>
      </c>
      <c r="D56" s="52">
        <v>5262</v>
      </c>
      <c r="E56" s="52">
        <v>8868</v>
      </c>
      <c r="F56" s="52">
        <v>9618</v>
      </c>
      <c r="G56" s="52">
        <v>17908</v>
      </c>
      <c r="H56" s="52">
        <v>12095</v>
      </c>
      <c r="I56" s="52">
        <v>3726</v>
      </c>
      <c r="J56" s="52">
        <v>5144</v>
      </c>
      <c r="K56" s="52">
        <v>10841</v>
      </c>
      <c r="L56" s="52">
        <v>4721</v>
      </c>
      <c r="M56" s="52">
        <v>3460</v>
      </c>
      <c r="N56" s="52">
        <v>5068</v>
      </c>
      <c r="O56" s="52">
        <v>7016</v>
      </c>
      <c r="P56" s="52">
        <v>10463</v>
      </c>
      <c r="Q56" s="52">
        <v>11132</v>
      </c>
      <c r="R56" s="52">
        <v>11628</v>
      </c>
      <c r="S56" s="52">
        <v>8342</v>
      </c>
      <c r="T56" s="52">
        <v>6452</v>
      </c>
      <c r="U56" s="52">
        <v>6698</v>
      </c>
      <c r="V56" s="52">
        <v>5771</v>
      </c>
      <c r="W56" s="52">
        <v>7174</v>
      </c>
      <c r="DA56" s="63" t="s">
        <v>1345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175</v>
      </c>
      <c r="B58" s="52"/>
      <c r="C58" s="52">
        <v>1145</v>
      </c>
      <c r="D58" s="52">
        <v>1994</v>
      </c>
      <c r="E58" s="52">
        <v>3508</v>
      </c>
      <c r="F58" s="52">
        <v>3446</v>
      </c>
      <c r="G58" s="52">
        <v>5614</v>
      </c>
      <c r="H58" s="52">
        <v>3205</v>
      </c>
      <c r="I58" s="52">
        <v>1237</v>
      </c>
      <c r="J58" s="52">
        <v>2578</v>
      </c>
      <c r="K58" s="52">
        <v>2108</v>
      </c>
      <c r="L58" s="52">
        <v>2164</v>
      </c>
      <c r="M58" s="52">
        <v>1924</v>
      </c>
      <c r="N58" s="52">
        <v>2090</v>
      </c>
      <c r="O58" s="52">
        <v>2733</v>
      </c>
      <c r="P58" s="52">
        <v>2316</v>
      </c>
      <c r="Q58" s="52">
        <v>2787</v>
      </c>
      <c r="R58" s="52">
        <v>3172</v>
      </c>
      <c r="S58" s="52">
        <v>3043</v>
      </c>
      <c r="T58" s="52">
        <v>3172</v>
      </c>
      <c r="U58" s="52">
        <v>3249</v>
      </c>
      <c r="V58" s="52">
        <v>3472</v>
      </c>
      <c r="W58" s="52">
        <v>3968</v>
      </c>
      <c r="DA58" s="63" t="s">
        <v>1346</v>
      </c>
    </row>
    <row r="59" spans="1:105" ht="12" customHeight="1" x14ac:dyDescent="0.25">
      <c r="A59" s="115" t="s">
        <v>120</v>
      </c>
      <c r="B59" s="36"/>
      <c r="C59" s="36">
        <v>29589</v>
      </c>
      <c r="D59" s="36">
        <v>30317</v>
      </c>
      <c r="E59" s="36">
        <v>39142</v>
      </c>
      <c r="F59" s="36">
        <v>33790</v>
      </c>
      <c r="G59" s="36">
        <v>50149</v>
      </c>
      <c r="H59" s="36">
        <v>31583</v>
      </c>
      <c r="I59" s="36">
        <v>18273</v>
      </c>
      <c r="J59" s="36">
        <v>18215</v>
      </c>
      <c r="K59" s="36">
        <v>17829</v>
      </c>
      <c r="L59" s="36">
        <v>17102</v>
      </c>
      <c r="M59" s="36">
        <v>13792</v>
      </c>
      <c r="N59" s="36">
        <v>17411</v>
      </c>
      <c r="O59" s="36">
        <v>22098</v>
      </c>
      <c r="P59" s="36">
        <v>34506</v>
      </c>
      <c r="Q59" s="36">
        <v>38441</v>
      </c>
      <c r="R59" s="36">
        <v>42143</v>
      </c>
      <c r="S59" s="36">
        <v>30825</v>
      </c>
      <c r="T59" s="36">
        <v>31317</v>
      </c>
      <c r="U59" s="36">
        <v>28574</v>
      </c>
      <c r="V59" s="36">
        <v>29715</v>
      </c>
      <c r="W59" s="36">
        <v>39090</v>
      </c>
      <c r="DA59" s="60" t="s">
        <v>1347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1426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206</v>
      </c>
      <c r="B63" s="52"/>
      <c r="C63" s="52">
        <v>47068</v>
      </c>
      <c r="D63" s="52">
        <v>46121</v>
      </c>
      <c r="E63" s="52">
        <v>59883</v>
      </c>
      <c r="F63" s="52">
        <v>75646</v>
      </c>
      <c r="G63" s="52">
        <v>92745</v>
      </c>
      <c r="H63" s="52">
        <v>59694</v>
      </c>
      <c r="I63" s="52">
        <v>37594</v>
      </c>
      <c r="J63" s="52">
        <v>38159</v>
      </c>
      <c r="K63" s="52">
        <v>40831</v>
      </c>
      <c r="L63" s="52">
        <v>41794</v>
      </c>
      <c r="M63" s="52">
        <v>41406</v>
      </c>
      <c r="N63" s="52">
        <v>52758</v>
      </c>
      <c r="O63" s="52">
        <v>50341</v>
      </c>
      <c r="P63" s="52">
        <v>22274</v>
      </c>
      <c r="Q63" s="52">
        <v>40646</v>
      </c>
      <c r="R63" s="52">
        <v>58303</v>
      </c>
      <c r="S63" s="52">
        <v>68694</v>
      </c>
      <c r="T63" s="52">
        <v>63430</v>
      </c>
      <c r="U63" s="52">
        <v>67176</v>
      </c>
      <c r="V63" s="52">
        <v>57837</v>
      </c>
      <c r="W63" s="52">
        <v>43844</v>
      </c>
      <c r="DA63" s="63" t="s">
        <v>1427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1455</v>
      </c>
      <c r="D65" s="52">
        <v>1180</v>
      </c>
      <c r="E65" s="52">
        <v>1487</v>
      </c>
      <c r="F65" s="52">
        <v>1594</v>
      </c>
      <c r="G65" s="52">
        <v>2356</v>
      </c>
      <c r="H65" s="52">
        <v>3660</v>
      </c>
      <c r="I65" s="52">
        <v>3772</v>
      </c>
      <c r="J65" s="52">
        <v>2354</v>
      </c>
      <c r="K65" s="52">
        <v>2314</v>
      </c>
      <c r="L65" s="52">
        <v>2259</v>
      </c>
      <c r="M65" s="52">
        <v>2369</v>
      </c>
      <c r="N65" s="52">
        <v>2183</v>
      </c>
      <c r="O65" s="52">
        <v>3316</v>
      </c>
      <c r="P65" s="52">
        <v>2740</v>
      </c>
      <c r="Q65" s="52">
        <v>2927</v>
      </c>
      <c r="R65" s="52">
        <v>3653</v>
      </c>
      <c r="S65" s="52">
        <v>5526</v>
      </c>
      <c r="T65" s="52">
        <v>5624</v>
      </c>
      <c r="U65" s="52">
        <v>6434</v>
      </c>
      <c r="V65" s="52">
        <v>10602</v>
      </c>
      <c r="W65" s="52">
        <v>8952</v>
      </c>
      <c r="DA65" s="63" t="s">
        <v>1428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36938</v>
      </c>
      <c r="D67" s="52">
        <f t="shared" si="0"/>
        <v>37050</v>
      </c>
      <c r="E67" s="52">
        <f t="shared" si="0"/>
        <v>45683</v>
      </c>
      <c r="F67" s="52">
        <f t="shared" si="0"/>
        <v>53898</v>
      </c>
      <c r="G67" s="52">
        <f t="shared" si="0"/>
        <v>65460</v>
      </c>
      <c r="H67" s="52">
        <f t="shared" si="0"/>
        <v>46889</v>
      </c>
      <c r="I67" s="52">
        <f t="shared" si="0"/>
        <v>32539</v>
      </c>
      <c r="J67" s="52">
        <f t="shared" si="0"/>
        <v>44370</v>
      </c>
      <c r="K67" s="52">
        <f t="shared" si="0"/>
        <v>52667</v>
      </c>
      <c r="L67" s="52">
        <f t="shared" si="0"/>
        <v>59571</v>
      </c>
      <c r="M67" s="52">
        <f t="shared" si="0"/>
        <v>69065</v>
      </c>
      <c r="N67" s="52">
        <f t="shared" si="0"/>
        <v>68275</v>
      </c>
      <c r="O67" s="52">
        <f t="shared" si="0"/>
        <v>59119</v>
      </c>
      <c r="P67" s="52">
        <f t="shared" si="0"/>
        <v>29359</v>
      </c>
      <c r="Q67" s="52">
        <f t="shared" si="0"/>
        <v>36265</v>
      </c>
      <c r="R67" s="52">
        <f t="shared" ref="R67:V67" si="1">R39-R53</f>
        <v>51787</v>
      </c>
      <c r="S67" s="52">
        <f t="shared" si="1"/>
        <v>65185</v>
      </c>
      <c r="T67" s="52">
        <f t="shared" si="1"/>
        <v>62964</v>
      </c>
      <c r="U67" s="52">
        <f t="shared" si="1"/>
        <v>67067</v>
      </c>
      <c r="V67" s="52">
        <f t="shared" si="1"/>
        <v>69156</v>
      </c>
      <c r="W67" s="52">
        <f t="shared" ref="W67" si="2">W39-W53</f>
        <v>61788</v>
      </c>
      <c r="DA67" s="63" t="s">
        <v>1429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165</v>
      </c>
      <c r="D68" s="52">
        <f t="shared" si="3"/>
        <v>71</v>
      </c>
      <c r="E68" s="52">
        <f t="shared" si="3"/>
        <v>207</v>
      </c>
      <c r="F68" s="52">
        <f t="shared" si="3"/>
        <v>234</v>
      </c>
      <c r="G68" s="52">
        <f t="shared" si="3"/>
        <v>807</v>
      </c>
      <c r="H68" s="52">
        <f t="shared" si="3"/>
        <v>504</v>
      </c>
      <c r="I68" s="52">
        <f t="shared" si="3"/>
        <v>0</v>
      </c>
      <c r="J68" s="52">
        <f t="shared" si="3"/>
        <v>318</v>
      </c>
      <c r="K68" s="52">
        <f t="shared" si="3"/>
        <v>1161</v>
      </c>
      <c r="L68" s="52">
        <f t="shared" si="3"/>
        <v>428</v>
      </c>
      <c r="M68" s="52">
        <f t="shared" si="3"/>
        <v>629</v>
      </c>
      <c r="N68" s="52">
        <f t="shared" si="3"/>
        <v>261</v>
      </c>
      <c r="O68" s="52">
        <f t="shared" si="3"/>
        <v>343</v>
      </c>
      <c r="P68" s="52">
        <f t="shared" si="3"/>
        <v>313</v>
      </c>
      <c r="Q68" s="52">
        <f t="shared" si="3"/>
        <v>162</v>
      </c>
      <c r="R68" s="52">
        <f t="shared" ref="R68:V68" si="4">R40-R54</f>
        <v>379</v>
      </c>
      <c r="S68" s="52">
        <f t="shared" si="4"/>
        <v>457</v>
      </c>
      <c r="T68" s="52">
        <f t="shared" si="4"/>
        <v>233</v>
      </c>
      <c r="U68" s="52">
        <f t="shared" si="4"/>
        <v>421</v>
      </c>
      <c r="V68" s="52">
        <f t="shared" si="4"/>
        <v>660</v>
      </c>
      <c r="W68" s="52">
        <f t="shared" ref="W68" si="5">W40-W54</f>
        <v>499</v>
      </c>
      <c r="DA68" s="63" t="s">
        <v>1430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23553</v>
      </c>
      <c r="D69" s="52">
        <f t="shared" si="6"/>
        <v>23658</v>
      </c>
      <c r="E69" s="52">
        <f t="shared" si="6"/>
        <v>24380</v>
      </c>
      <c r="F69" s="52">
        <f t="shared" si="6"/>
        <v>26653</v>
      </c>
      <c r="G69" s="52">
        <f t="shared" si="6"/>
        <v>25053</v>
      </c>
      <c r="H69" s="52">
        <f t="shared" si="6"/>
        <v>25230</v>
      </c>
      <c r="I69" s="52">
        <f t="shared" si="6"/>
        <v>17557</v>
      </c>
      <c r="J69" s="52">
        <f t="shared" si="6"/>
        <v>15199</v>
      </c>
      <c r="K69" s="52">
        <f t="shared" si="6"/>
        <v>4332</v>
      </c>
      <c r="L69" s="52">
        <f t="shared" si="6"/>
        <v>21224</v>
      </c>
      <c r="M69" s="52">
        <f t="shared" si="6"/>
        <v>16087</v>
      </c>
      <c r="N69" s="52">
        <f t="shared" si="6"/>
        <v>21376</v>
      </c>
      <c r="O69" s="52">
        <f t="shared" si="6"/>
        <v>22236</v>
      </c>
      <c r="P69" s="52">
        <f t="shared" si="6"/>
        <v>19047</v>
      </c>
      <c r="Q69" s="52">
        <f t="shared" si="6"/>
        <v>18856</v>
      </c>
      <c r="R69" s="52">
        <f t="shared" ref="R69:V69" si="7">R41-R55</f>
        <v>18392</v>
      </c>
      <c r="S69" s="52">
        <f t="shared" si="7"/>
        <v>15104</v>
      </c>
      <c r="T69" s="52">
        <f t="shared" si="7"/>
        <v>18276</v>
      </c>
      <c r="U69" s="52">
        <f t="shared" si="7"/>
        <v>16578</v>
      </c>
      <c r="V69" s="52">
        <f t="shared" si="7"/>
        <v>13499</v>
      </c>
      <c r="W69" s="52">
        <f t="shared" ref="W69" si="8">W41-W55</f>
        <v>11491</v>
      </c>
      <c r="DA69" s="63" t="s">
        <v>1431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8483</v>
      </c>
      <c r="D70" s="52">
        <f t="shared" si="9"/>
        <v>7510</v>
      </c>
      <c r="E70" s="52">
        <f t="shared" si="9"/>
        <v>12451</v>
      </c>
      <c r="F70" s="52">
        <f t="shared" si="9"/>
        <v>19537</v>
      </c>
      <c r="G70" s="52">
        <f t="shared" si="9"/>
        <v>29784</v>
      </c>
      <c r="H70" s="52">
        <f t="shared" si="9"/>
        <v>21720</v>
      </c>
      <c r="I70" s="52">
        <f t="shared" si="9"/>
        <v>8689</v>
      </c>
      <c r="J70" s="52">
        <f t="shared" si="9"/>
        <v>12806</v>
      </c>
      <c r="K70" s="52">
        <f t="shared" si="9"/>
        <v>35077</v>
      </c>
      <c r="L70" s="52">
        <f t="shared" si="9"/>
        <v>15760</v>
      </c>
      <c r="M70" s="52">
        <f t="shared" si="9"/>
        <v>13803</v>
      </c>
      <c r="N70" s="52">
        <f t="shared" si="9"/>
        <v>20288</v>
      </c>
      <c r="O70" s="52">
        <f t="shared" si="9"/>
        <v>22040</v>
      </c>
      <c r="P70" s="52">
        <f t="shared" si="9"/>
        <v>13926</v>
      </c>
      <c r="Q70" s="52">
        <f t="shared" si="9"/>
        <v>14933</v>
      </c>
      <c r="R70" s="52">
        <f t="shared" ref="R70:V70" si="10">R42-R56</f>
        <v>17860</v>
      </c>
      <c r="S70" s="52">
        <f t="shared" si="10"/>
        <v>19402</v>
      </c>
      <c r="T70" s="52">
        <f t="shared" si="10"/>
        <v>13463</v>
      </c>
      <c r="U70" s="52">
        <f t="shared" si="10"/>
        <v>15764</v>
      </c>
      <c r="V70" s="52">
        <f t="shared" si="10"/>
        <v>11939</v>
      </c>
      <c r="W70" s="52">
        <f t="shared" ref="W70" si="11">W42-W56</f>
        <v>9400</v>
      </c>
      <c r="DA70" s="63" t="s">
        <v>1432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175</v>
      </c>
      <c r="B72" s="52"/>
      <c r="C72" s="52">
        <v>26065</v>
      </c>
      <c r="D72" s="52">
        <v>26062</v>
      </c>
      <c r="E72" s="52">
        <v>30228</v>
      </c>
      <c r="F72" s="52">
        <v>33567</v>
      </c>
      <c r="G72" s="52">
        <v>40147</v>
      </c>
      <c r="H72" s="52">
        <v>33813</v>
      </c>
      <c r="I72" s="52">
        <v>20855</v>
      </c>
      <c r="J72" s="52">
        <v>23157</v>
      </c>
      <c r="K72" s="52">
        <v>28370</v>
      </c>
      <c r="L72" s="52">
        <v>29945</v>
      </c>
      <c r="M72" s="52">
        <v>32074</v>
      </c>
      <c r="N72" s="52">
        <v>29108</v>
      </c>
      <c r="O72" s="52">
        <v>28108</v>
      </c>
      <c r="P72" s="52">
        <v>12329</v>
      </c>
      <c r="Q72" s="52">
        <v>15088</v>
      </c>
      <c r="R72" s="52">
        <v>18625</v>
      </c>
      <c r="S72" s="52">
        <v>25324</v>
      </c>
      <c r="T72" s="52">
        <v>26321</v>
      </c>
      <c r="U72" s="52">
        <v>29677</v>
      </c>
      <c r="V72" s="52">
        <v>29461</v>
      </c>
      <c r="W72" s="52">
        <v>25846</v>
      </c>
      <c r="DA72" s="63" t="s">
        <v>1433</v>
      </c>
    </row>
    <row r="73" spans="1:105" ht="12" customHeight="1" x14ac:dyDescent="0.25">
      <c r="A73" s="115" t="s">
        <v>120</v>
      </c>
      <c r="B73" s="36"/>
      <c r="C73" s="36">
        <v>76316</v>
      </c>
      <c r="D73" s="36">
        <v>75614</v>
      </c>
      <c r="E73" s="36">
        <v>86896</v>
      </c>
      <c r="F73" s="36">
        <v>103954</v>
      </c>
      <c r="G73" s="36">
        <v>123764</v>
      </c>
      <c r="H73" s="36">
        <v>112909</v>
      </c>
      <c r="I73" s="36">
        <v>62068</v>
      </c>
      <c r="J73" s="36">
        <v>69012</v>
      </c>
      <c r="K73" s="36">
        <v>95436</v>
      </c>
      <c r="L73" s="36">
        <v>101215</v>
      </c>
      <c r="M73" s="36">
        <v>106095</v>
      </c>
      <c r="N73" s="36">
        <v>119250</v>
      </c>
      <c r="O73" s="36">
        <v>111971</v>
      </c>
      <c r="P73" s="36">
        <v>78108</v>
      </c>
      <c r="Q73" s="36">
        <v>85885</v>
      </c>
      <c r="R73" s="36">
        <v>102532</v>
      </c>
      <c r="S73" s="36">
        <v>109334</v>
      </c>
      <c r="T73" s="36">
        <v>105866</v>
      </c>
      <c r="U73" s="36">
        <v>107955</v>
      </c>
      <c r="V73" s="36">
        <v>102348</v>
      </c>
      <c r="W73" s="36">
        <v>93918</v>
      </c>
      <c r="DA73" s="60" t="s">
        <v>1434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1513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DA78" s="133"/>
    </row>
    <row r="79" spans="1:105" ht="12" customHeight="1" x14ac:dyDescent="0.25">
      <c r="A79" s="97" t="s">
        <v>206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16632</v>
      </c>
      <c r="I79" s="52">
        <f>RES_hhdet_numvin!I64</f>
        <v>18849</v>
      </c>
      <c r="J79" s="52">
        <f>RES_hhdet_numvin!J64</f>
        <v>27331</v>
      </c>
      <c r="K79" s="52">
        <f>RES_hhdet_numvin!K64</f>
        <v>35131</v>
      </c>
      <c r="L79" s="52">
        <f>RES_hhdet_numvin!L64</f>
        <v>41218</v>
      </c>
      <c r="M79" s="52">
        <f>RES_hhdet_numvin!M64</f>
        <v>43175</v>
      </c>
      <c r="N79" s="52">
        <f>RES_hhdet_numvin!N64</f>
        <v>59399</v>
      </c>
      <c r="O79" s="52">
        <f>RES_hhdet_numvin!O64</f>
        <v>65777</v>
      </c>
      <c r="P79" s="52">
        <f>RES_hhdet_numvin!P64</f>
        <v>54148</v>
      </c>
      <c r="Q79" s="52">
        <f>RES_hhdet_numvin!Q64</f>
        <v>77555</v>
      </c>
      <c r="R79" s="52">
        <f>RES_hhdet_numvin!R64</f>
        <v>100456</v>
      </c>
      <c r="S79" s="52">
        <f>RES_hhdet_numvin!S64</f>
        <v>100961</v>
      </c>
      <c r="T79" s="52">
        <f>RES_hhdet_numvin!T64</f>
        <v>97275</v>
      </c>
      <c r="U79" s="52">
        <f>RES_hhdet_numvin!U64</f>
        <v>98807</v>
      </c>
      <c r="V79" s="52">
        <f>RES_hhdet_numvin!V64</f>
        <v>91004</v>
      </c>
      <c r="W79" s="52">
        <f>RES_hhdet_numvin!W64</f>
        <v>86902</v>
      </c>
      <c r="DA79" s="63" t="s">
        <v>1514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1026</v>
      </c>
      <c r="Q82" s="138">
        <f>RES_hhdet_numvin!Q67</f>
        <v>1981</v>
      </c>
      <c r="R82" s="138">
        <f>RES_hhdet_numvin!R67</f>
        <v>3652</v>
      </c>
      <c r="S82" s="138">
        <f>RES_hhdet_numvin!S67</f>
        <v>6347</v>
      </c>
      <c r="T82" s="138">
        <f>RES_hhdet_numvin!T67</f>
        <v>6501</v>
      </c>
      <c r="U82" s="138">
        <f>RES_hhdet_numvin!U67</f>
        <v>8469</v>
      </c>
      <c r="V82" s="138">
        <f>RES_hhdet_numvin!V67</f>
        <v>14228</v>
      </c>
      <c r="W82" s="138">
        <f>RES_hhdet_numvin!W67</f>
        <v>13350</v>
      </c>
      <c r="DA82" s="63" t="s">
        <v>1515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2538</v>
      </c>
      <c r="I84" s="138">
        <f>RES_hhdet_numvin!I69</f>
        <v>6244</v>
      </c>
      <c r="J84" s="138">
        <f>RES_hhdet_numvin!J69</f>
        <v>10809</v>
      </c>
      <c r="K84" s="138">
        <f>RES_hhdet_numvin!K69</f>
        <v>12629</v>
      </c>
      <c r="L84" s="138">
        <f>RES_hhdet_numvin!L69</f>
        <v>17796</v>
      </c>
      <c r="M84" s="138">
        <f>RES_hhdet_numvin!M69</f>
        <v>25068</v>
      </c>
      <c r="N84" s="138">
        <f>RES_hhdet_numvin!N69</f>
        <v>33242</v>
      </c>
      <c r="O84" s="138">
        <f>RES_hhdet_numvin!O69</f>
        <v>38105</v>
      </c>
      <c r="P84" s="138">
        <f>RES_hhdet_numvin!P69</f>
        <v>28878</v>
      </c>
      <c r="Q84" s="138">
        <f>RES_hhdet_numvin!Q69</f>
        <v>44269</v>
      </c>
      <c r="R84" s="138">
        <f>RES_hhdet_numvin!R69</f>
        <v>66734</v>
      </c>
      <c r="S84" s="138">
        <f>RES_hhdet_numvin!S69</f>
        <v>79482</v>
      </c>
      <c r="T84" s="138">
        <f>RES_hhdet_numvin!T69</f>
        <v>79871</v>
      </c>
      <c r="U84" s="138">
        <f>RES_hhdet_numvin!U69</f>
        <v>84188</v>
      </c>
      <c r="V84" s="138">
        <f>RES_hhdet_numvin!V69</f>
        <v>89562</v>
      </c>
      <c r="W84" s="138">
        <f>RES_hhdet_numvin!W69</f>
        <v>88684</v>
      </c>
      <c r="DA84" s="63" t="s">
        <v>1516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27</v>
      </c>
      <c r="I85" s="138">
        <f>RES_hhdet_numvin!I70</f>
        <v>0</v>
      </c>
      <c r="J85" s="138">
        <f>RES_hhdet_numvin!J70</f>
        <v>78</v>
      </c>
      <c r="K85" s="138">
        <f>RES_hhdet_numvin!K70</f>
        <v>281</v>
      </c>
      <c r="L85" s="138">
        <f>RES_hhdet_numvin!L70</f>
        <v>130</v>
      </c>
      <c r="M85" s="138">
        <f>RES_hhdet_numvin!M70</f>
        <v>231</v>
      </c>
      <c r="N85" s="138">
        <f>RES_hhdet_numvin!N70</f>
        <v>128</v>
      </c>
      <c r="O85" s="138">
        <f>RES_hhdet_numvin!O70</f>
        <v>225</v>
      </c>
      <c r="P85" s="138">
        <f>RES_hhdet_numvin!P70</f>
        <v>312</v>
      </c>
      <c r="Q85" s="138">
        <f>RES_hhdet_numvin!Q70</f>
        <v>204</v>
      </c>
      <c r="R85" s="138">
        <f>RES_hhdet_numvin!R70</f>
        <v>496</v>
      </c>
      <c r="S85" s="138">
        <f>RES_hhdet_numvin!S70</f>
        <v>562</v>
      </c>
      <c r="T85" s="138">
        <f>RES_hhdet_numvin!T70</f>
        <v>301</v>
      </c>
      <c r="U85" s="138">
        <f>RES_hhdet_numvin!U70</f>
        <v>531</v>
      </c>
      <c r="V85" s="138">
        <f>RES_hhdet_numvin!V70</f>
        <v>858</v>
      </c>
      <c r="W85" s="138">
        <f>RES_hhdet_numvin!W70</f>
        <v>719</v>
      </c>
      <c r="DA85" s="63" t="s">
        <v>1517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9935</v>
      </c>
      <c r="Q88" s="138">
        <f>RES_hhdet_numvin!Q73</f>
        <v>18523</v>
      </c>
      <c r="R88" s="138">
        <f>RES_hhdet_numvin!R73</f>
        <v>22645</v>
      </c>
      <c r="S88" s="138">
        <f>RES_hhdet_numvin!S73</f>
        <v>18669</v>
      </c>
      <c r="T88" s="138">
        <f>RES_hhdet_numvin!T73</f>
        <v>25394</v>
      </c>
      <c r="U88" s="138">
        <f>RES_hhdet_numvin!U73</f>
        <v>23177</v>
      </c>
      <c r="V88" s="138">
        <f>RES_hhdet_numvin!V73</f>
        <v>19949</v>
      </c>
      <c r="W88" s="138">
        <f>RES_hhdet_numvin!W73</f>
        <v>20259</v>
      </c>
      <c r="DA88" s="63" t="s">
        <v>1518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7269</v>
      </c>
      <c r="Q89" s="138">
        <f>RES_hhdet_numvin!Q74</f>
        <v>14666</v>
      </c>
      <c r="R89" s="138">
        <f>RES_hhdet_numvin!R74</f>
        <v>21999</v>
      </c>
      <c r="S89" s="138">
        <f>RES_hhdet_numvin!S74</f>
        <v>23984</v>
      </c>
      <c r="T89" s="138">
        <f>RES_hhdet_numvin!T74</f>
        <v>18709</v>
      </c>
      <c r="U89" s="138">
        <f>RES_hhdet_numvin!U74</f>
        <v>22040</v>
      </c>
      <c r="V89" s="138">
        <f>RES_hhdet_numvin!V74</f>
        <v>17646</v>
      </c>
      <c r="W89" s="138">
        <f>RES_hhdet_numvin!W74</f>
        <v>16574</v>
      </c>
      <c r="DA89" s="63" t="s">
        <v>1519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4331</v>
      </c>
      <c r="Q93" s="138">
        <f>RES_hhdet_numvin!Q78</f>
        <v>8852</v>
      </c>
      <c r="R93" s="138">
        <f>RES_hhdet_numvin!R78</f>
        <v>13906</v>
      </c>
      <c r="S93" s="138">
        <f>RES_hhdet_numvin!S78</f>
        <v>20579</v>
      </c>
      <c r="T93" s="138">
        <f>RES_hhdet_numvin!T78</f>
        <v>24454</v>
      </c>
      <c r="U93" s="138">
        <f>RES_hhdet_numvin!U78</f>
        <v>30457</v>
      </c>
      <c r="V93" s="138">
        <f>RES_hhdet_numvin!V78</f>
        <v>32785</v>
      </c>
      <c r="W93" s="138">
        <f>RES_hhdet_numvin!W78</f>
        <v>29814</v>
      </c>
      <c r="DA93" s="63" t="s">
        <v>1520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36202</v>
      </c>
      <c r="Q94" s="39">
        <f>RES_hhdet_numvin!Q79</f>
        <v>69458</v>
      </c>
      <c r="R94" s="39">
        <f>RES_hhdet_numvin!R79</f>
        <v>105898</v>
      </c>
      <c r="S94" s="39">
        <f>RES_hhdet_numvin!S79</f>
        <v>118342</v>
      </c>
      <c r="T94" s="39">
        <f>RES_hhdet_numvin!T79</f>
        <v>124193</v>
      </c>
      <c r="U94" s="39">
        <f>RES_hhdet_numvin!U79</f>
        <v>130984</v>
      </c>
      <c r="V94" s="39">
        <f>RES_hhdet_numvin!V79</f>
        <v>131357</v>
      </c>
      <c r="W94" s="39">
        <f>RES_hhdet_numvin!W79</f>
        <v>133008</v>
      </c>
      <c r="DA94" s="60" t="s">
        <v>1521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1229.9238769242559</v>
      </c>
      <c r="C98" s="117">
        <f t="shared" si="12"/>
        <v>1373.2065493706189</v>
      </c>
      <c r="D98" s="117">
        <f t="shared" si="12"/>
        <v>1295.2968469989696</v>
      </c>
      <c r="E98" s="117">
        <f t="shared" si="12"/>
        <v>1368.8540820275662</v>
      </c>
      <c r="F98" s="117">
        <f t="shared" si="12"/>
        <v>1346.1667770634133</v>
      </c>
      <c r="G98" s="117">
        <f t="shared" si="12"/>
        <v>1693.9893950248718</v>
      </c>
      <c r="H98" s="117">
        <f t="shared" si="12"/>
        <v>1651.1850613258127</v>
      </c>
      <c r="I98" s="117">
        <f t="shared" si="12"/>
        <v>1504.0748350379695</v>
      </c>
      <c r="J98" s="117">
        <f t="shared" si="12"/>
        <v>1543.9629808535644</v>
      </c>
      <c r="K98" s="117">
        <f t="shared" si="12"/>
        <v>1585.569671074097</v>
      </c>
      <c r="L98" s="117">
        <f t="shared" si="12"/>
        <v>1706.3969340931919</v>
      </c>
      <c r="M98" s="117">
        <f t="shared" si="12"/>
        <v>1519.8335355202066</v>
      </c>
      <c r="N98" s="117">
        <f t="shared" si="12"/>
        <v>1544.344343868451</v>
      </c>
      <c r="O98" s="117">
        <f t="shared" si="12"/>
        <v>1557.2010871462253</v>
      </c>
      <c r="P98" s="117">
        <f t="shared" si="12"/>
        <v>1379.4690411538361</v>
      </c>
      <c r="Q98" s="117">
        <f t="shared" si="12"/>
        <v>1490.2560449349687</v>
      </c>
      <c r="R98" s="117">
        <f t="shared" ref="R98:V98" si="13">R99+R102+R104+R113</f>
        <v>1641.1109761758837</v>
      </c>
      <c r="S98" s="117">
        <f t="shared" si="13"/>
        <v>1610.2147552790084</v>
      </c>
      <c r="T98" s="117">
        <f t="shared" si="13"/>
        <v>1480.7490603655031</v>
      </c>
      <c r="U98" s="117">
        <f t="shared" si="13"/>
        <v>1559.7463468812218</v>
      </c>
      <c r="V98" s="117">
        <f t="shared" si="13"/>
        <v>1566.6803155918831</v>
      </c>
      <c r="W98" s="117">
        <f t="shared" ref="W98" si="14">W99+W102+W104+W113</f>
        <v>1724.1052577236806</v>
      </c>
      <c r="DA98" s="129" t="s">
        <v>1627</v>
      </c>
    </row>
    <row r="99" spans="1:105" ht="12" customHeight="1" x14ac:dyDescent="0.25">
      <c r="A99" s="121" t="s">
        <v>57</v>
      </c>
      <c r="B99" s="122">
        <f t="shared" ref="B99:Q99" si="15">SUM(B100:B101)</f>
        <v>1028.8066979970126</v>
      </c>
      <c r="C99" s="122">
        <f t="shared" si="15"/>
        <v>1150.5531646241875</v>
      </c>
      <c r="D99" s="122">
        <f t="shared" si="15"/>
        <v>1061.599824345232</v>
      </c>
      <c r="E99" s="122">
        <f t="shared" si="15"/>
        <v>1120.5982463596667</v>
      </c>
      <c r="F99" s="122">
        <f t="shared" si="15"/>
        <v>1088.5942208590018</v>
      </c>
      <c r="G99" s="122">
        <f t="shared" si="15"/>
        <v>1412.3962692070679</v>
      </c>
      <c r="H99" s="122">
        <f t="shared" si="15"/>
        <v>1352.5104209728504</v>
      </c>
      <c r="I99" s="122">
        <f t="shared" si="15"/>
        <v>1222.2115375686565</v>
      </c>
      <c r="J99" s="122">
        <f t="shared" si="15"/>
        <v>1258.2308317894574</v>
      </c>
      <c r="K99" s="122">
        <f t="shared" si="15"/>
        <v>1273.1044219333921</v>
      </c>
      <c r="L99" s="122">
        <f t="shared" si="15"/>
        <v>1397.4945638762333</v>
      </c>
      <c r="M99" s="122">
        <f t="shared" si="15"/>
        <v>1213.1133564613681</v>
      </c>
      <c r="N99" s="122">
        <f t="shared" si="15"/>
        <v>1241.5416204372846</v>
      </c>
      <c r="O99" s="122">
        <f t="shared" si="15"/>
        <v>1265.5693296456843</v>
      </c>
      <c r="P99" s="122">
        <f t="shared" si="15"/>
        <v>1077.8453789928617</v>
      </c>
      <c r="Q99" s="122">
        <f t="shared" si="15"/>
        <v>1197.0967310524252</v>
      </c>
      <c r="R99" s="122">
        <f t="shared" ref="R99:V99" si="16">SUM(R100:R101)</f>
        <v>1340.3774237125476</v>
      </c>
      <c r="S99" s="122">
        <f t="shared" si="16"/>
        <v>1312.0384874837368</v>
      </c>
      <c r="T99" s="122">
        <f t="shared" si="16"/>
        <v>1199.9780116454112</v>
      </c>
      <c r="U99" s="122">
        <f t="shared" si="16"/>
        <v>1279.5736670060751</v>
      </c>
      <c r="V99" s="122">
        <f t="shared" si="16"/>
        <v>1288.4432791239915</v>
      </c>
      <c r="W99" s="122">
        <f t="shared" ref="W99" si="17">SUM(W100:W101)</f>
        <v>1405.6636051404698</v>
      </c>
      <c r="DA99" s="130" t="s">
        <v>1628</v>
      </c>
    </row>
    <row r="100" spans="1:105" ht="12" customHeight="1" x14ac:dyDescent="0.25">
      <c r="A100" s="97" t="s">
        <v>217</v>
      </c>
      <c r="B100" s="98">
        <v>1013.499955090698</v>
      </c>
      <c r="C100" s="98">
        <v>1133.5675807576135</v>
      </c>
      <c r="D100" s="98">
        <v>1046.147394380029</v>
      </c>
      <c r="E100" s="98">
        <v>1104.3104000651774</v>
      </c>
      <c r="F100" s="98">
        <v>1072.9165382823583</v>
      </c>
      <c r="G100" s="98">
        <v>1393.9722552854571</v>
      </c>
      <c r="H100" s="98">
        <v>1334.4530430212649</v>
      </c>
      <c r="I100" s="98">
        <v>1206.2439594640782</v>
      </c>
      <c r="J100" s="98">
        <v>1241.7637470795314</v>
      </c>
      <c r="K100" s="98">
        <v>1256.3391568121799</v>
      </c>
      <c r="L100" s="98">
        <v>1378.929239514664</v>
      </c>
      <c r="M100" s="98">
        <v>1196.8752173497655</v>
      </c>
      <c r="N100" s="98">
        <v>1224.7233686825241</v>
      </c>
      <c r="O100" s="98">
        <v>1248.2154963217729</v>
      </c>
      <c r="P100" s="98">
        <v>1063.0574328843031</v>
      </c>
      <c r="Q100" s="98">
        <v>1180.5939954141572</v>
      </c>
      <c r="R100" s="98">
        <v>1321.6859510843597</v>
      </c>
      <c r="S100" s="98">
        <v>1293.4770134709079</v>
      </c>
      <c r="T100" s="98">
        <v>1182.7528279354151</v>
      </c>
      <c r="U100" s="98">
        <v>1260.9203544473107</v>
      </c>
      <c r="V100" s="98">
        <v>1269.3847950702198</v>
      </c>
      <c r="W100" s="98">
        <v>1384.5772379860516</v>
      </c>
      <c r="DA100" s="63" t="s">
        <v>1629</v>
      </c>
    </row>
    <row r="101" spans="1:105" ht="12" customHeight="1" x14ac:dyDescent="0.25">
      <c r="A101" s="97" t="s">
        <v>53</v>
      </c>
      <c r="B101" s="98">
        <v>15.306742906314684</v>
      </c>
      <c r="C101" s="98">
        <v>16.985583866573926</v>
      </c>
      <c r="D101" s="98">
        <v>15.452429965203107</v>
      </c>
      <c r="E101" s="98">
        <v>16.287846294489405</v>
      </c>
      <c r="F101" s="98">
        <v>15.677682576643406</v>
      </c>
      <c r="G101" s="98">
        <v>18.424013921610879</v>
      </c>
      <c r="H101" s="98">
        <v>18.057377951585512</v>
      </c>
      <c r="I101" s="98">
        <v>15.96757810457817</v>
      </c>
      <c r="J101" s="98">
        <v>16.467084709925878</v>
      </c>
      <c r="K101" s="98">
        <v>16.765265121212177</v>
      </c>
      <c r="L101" s="98">
        <v>18.565324361569257</v>
      </c>
      <c r="M101" s="98">
        <v>16.238139111602582</v>
      </c>
      <c r="N101" s="98">
        <v>16.818251754760574</v>
      </c>
      <c r="O101" s="98">
        <v>17.353833323911498</v>
      </c>
      <c r="P101" s="98">
        <v>14.787946108558648</v>
      </c>
      <c r="Q101" s="98">
        <v>16.502735638268007</v>
      </c>
      <c r="R101" s="98">
        <v>18.691472628187874</v>
      </c>
      <c r="S101" s="98">
        <v>18.561474012828906</v>
      </c>
      <c r="T101" s="98">
        <v>17.225183709996031</v>
      </c>
      <c r="U101" s="98">
        <v>18.653312558764323</v>
      </c>
      <c r="V101" s="98">
        <v>19.05848405377181</v>
      </c>
      <c r="W101" s="98">
        <v>21.086367154418213</v>
      </c>
      <c r="DA101" s="63" t="s">
        <v>1630</v>
      </c>
    </row>
    <row r="102" spans="1:105" ht="12" customHeight="1" x14ac:dyDescent="0.25">
      <c r="A102" s="121" t="s">
        <v>92</v>
      </c>
      <c r="B102" s="122">
        <f t="shared" ref="B102:W102" si="18">B103</f>
        <v>2.6117977051252021E-2</v>
      </c>
      <c r="C102" s="122">
        <f t="shared" si="18"/>
        <v>3.4380524940810835E-2</v>
      </c>
      <c r="D102" s="122">
        <f t="shared" si="18"/>
        <v>3.945606445791533E-2</v>
      </c>
      <c r="E102" s="122">
        <f t="shared" si="18"/>
        <v>7.8328243363407671E-2</v>
      </c>
      <c r="F102" s="122">
        <f t="shared" si="18"/>
        <v>5.5945370440170256E-2</v>
      </c>
      <c r="G102" s="122">
        <f t="shared" si="18"/>
        <v>7.23096973168907E-2</v>
      </c>
      <c r="H102" s="122">
        <f t="shared" si="18"/>
        <v>0.10596451786065153</v>
      </c>
      <c r="I102" s="122">
        <f t="shared" si="18"/>
        <v>0.11722960892020221</v>
      </c>
      <c r="J102" s="122">
        <f t="shared" si="18"/>
        <v>0.10734359187525101</v>
      </c>
      <c r="K102" s="122">
        <f t="shared" si="18"/>
        <v>0.11026029729211927</v>
      </c>
      <c r="L102" s="122">
        <f t="shared" si="18"/>
        <v>0.1216140632072544</v>
      </c>
      <c r="M102" s="122">
        <f t="shared" si="18"/>
        <v>0.10592074689136477</v>
      </c>
      <c r="N102" s="122">
        <f t="shared" si="18"/>
        <v>0.11231893719260432</v>
      </c>
      <c r="O102" s="122">
        <f t="shared" si="18"/>
        <v>0.12886064490252386</v>
      </c>
      <c r="P102" s="122">
        <f t="shared" si="18"/>
        <v>7.5093313785723231E-2</v>
      </c>
      <c r="Q102" s="122">
        <f t="shared" si="18"/>
        <v>0.12452774198320984</v>
      </c>
      <c r="R102" s="122">
        <f t="shared" si="18"/>
        <v>7.6878357981071371E-2</v>
      </c>
      <c r="S102" s="122">
        <f t="shared" si="18"/>
        <v>0.10631759437530941</v>
      </c>
      <c r="T102" s="122">
        <f t="shared" si="18"/>
        <v>0.10690497964427693</v>
      </c>
      <c r="U102" s="122">
        <f t="shared" si="18"/>
        <v>0.12177336994879609</v>
      </c>
      <c r="V102" s="122">
        <f t="shared" si="18"/>
        <v>0.12231983286137703</v>
      </c>
      <c r="W102" s="122">
        <f t="shared" si="18"/>
        <v>0.1023941707197303</v>
      </c>
      <c r="DA102" s="130" t="s">
        <v>1631</v>
      </c>
    </row>
    <row r="103" spans="1:105" ht="12" customHeight="1" x14ac:dyDescent="0.25">
      <c r="A103" s="97" t="s">
        <v>53</v>
      </c>
      <c r="B103" s="98">
        <v>2.6117977051252021E-2</v>
      </c>
      <c r="C103" s="98">
        <v>3.4380524940810835E-2</v>
      </c>
      <c r="D103" s="98">
        <v>3.945606445791533E-2</v>
      </c>
      <c r="E103" s="98">
        <v>7.8328243363407671E-2</v>
      </c>
      <c r="F103" s="98">
        <v>5.5945370440170256E-2</v>
      </c>
      <c r="G103" s="98">
        <v>7.23096973168907E-2</v>
      </c>
      <c r="H103" s="98">
        <v>0.10596451786065153</v>
      </c>
      <c r="I103" s="98">
        <v>0.11722960892020221</v>
      </c>
      <c r="J103" s="98">
        <v>0.10734359187525101</v>
      </c>
      <c r="K103" s="98">
        <v>0.11026029729211927</v>
      </c>
      <c r="L103" s="98">
        <v>0.1216140632072544</v>
      </c>
      <c r="M103" s="98">
        <v>0.10592074689136477</v>
      </c>
      <c r="N103" s="98">
        <v>0.11231893719260432</v>
      </c>
      <c r="O103" s="98">
        <v>0.12886064490252386</v>
      </c>
      <c r="P103" s="98">
        <v>7.5093313785723231E-2</v>
      </c>
      <c r="Q103" s="98">
        <v>0.12452774198320984</v>
      </c>
      <c r="R103" s="98">
        <v>7.6878357981071371E-2</v>
      </c>
      <c r="S103" s="98">
        <v>0.10631759437530941</v>
      </c>
      <c r="T103" s="98">
        <v>0.10690497964427693</v>
      </c>
      <c r="U103" s="98">
        <v>0.12177336994879609</v>
      </c>
      <c r="V103" s="98">
        <v>0.12231983286137703</v>
      </c>
      <c r="W103" s="98">
        <v>0.1023941707197303</v>
      </c>
      <c r="DA103" s="63" t="s">
        <v>1632</v>
      </c>
    </row>
    <row r="104" spans="1:105" ht="12" customHeight="1" x14ac:dyDescent="0.25">
      <c r="A104" s="121" t="s">
        <v>55</v>
      </c>
      <c r="B104" s="122">
        <v>177.81592230578258</v>
      </c>
      <c r="C104" s="122">
        <v>194.73178694740551</v>
      </c>
      <c r="D104" s="122">
        <v>203.779330498653</v>
      </c>
      <c r="E104" s="122">
        <v>216.61182875386353</v>
      </c>
      <c r="F104" s="122">
        <v>222.1167475792071</v>
      </c>
      <c r="G104" s="122">
        <v>248.51817792822308</v>
      </c>
      <c r="H104" s="122">
        <v>259.17866775823683</v>
      </c>
      <c r="I104" s="122">
        <v>248.03540734364924</v>
      </c>
      <c r="J104" s="122">
        <v>249.13803023465178</v>
      </c>
      <c r="K104" s="122">
        <v>266.43868283834149</v>
      </c>
      <c r="L104" s="122">
        <v>262.97785071809744</v>
      </c>
      <c r="M104" s="122">
        <v>262.13872832126589</v>
      </c>
      <c r="N104" s="122">
        <v>258.20065155465386</v>
      </c>
      <c r="O104" s="122">
        <v>248.23657112448763</v>
      </c>
      <c r="P104" s="122">
        <v>256.33042856274693</v>
      </c>
      <c r="Q104" s="122">
        <v>248.75618726817234</v>
      </c>
      <c r="R104" s="122">
        <v>254.56993936374241</v>
      </c>
      <c r="S104" s="122">
        <v>251.38662805764619</v>
      </c>
      <c r="T104" s="122">
        <v>234.78300349704463</v>
      </c>
      <c r="U104" s="122">
        <v>233.10648248877141</v>
      </c>
      <c r="V104" s="122">
        <v>232.04532164074743</v>
      </c>
      <c r="W104" s="122">
        <v>266.3371120865412</v>
      </c>
      <c r="DA104" s="130" t="s">
        <v>1633</v>
      </c>
    </row>
    <row r="105" spans="1:105" ht="12" customHeight="1" x14ac:dyDescent="0.25">
      <c r="A105" s="97" t="s">
        <v>134</v>
      </c>
      <c r="B105" s="98">
        <v>115.18796780267309</v>
      </c>
      <c r="C105" s="98">
        <v>127.89120016853202</v>
      </c>
      <c r="D105" s="98">
        <v>132.44759895257354</v>
      </c>
      <c r="E105" s="98">
        <v>140.72293081413062</v>
      </c>
      <c r="F105" s="98">
        <v>141.41668033015415</v>
      </c>
      <c r="G105" s="98">
        <v>166.51770104527628</v>
      </c>
      <c r="H105" s="98">
        <v>171.57894523483978</v>
      </c>
      <c r="I105" s="98">
        <v>160.80598864276888</v>
      </c>
      <c r="J105" s="98">
        <v>161.92939430091371</v>
      </c>
      <c r="K105" s="98">
        <v>174.06029801006721</v>
      </c>
      <c r="L105" s="98">
        <v>172.96879304298346</v>
      </c>
      <c r="M105" s="98">
        <v>181.16935069028148</v>
      </c>
      <c r="N105" s="98">
        <v>178.95482130796427</v>
      </c>
      <c r="O105" s="98">
        <v>170.81935995912437</v>
      </c>
      <c r="P105" s="98">
        <v>179.14866278458678</v>
      </c>
      <c r="Q105" s="98">
        <v>169.27328296490424</v>
      </c>
      <c r="R105" s="98">
        <v>172.69865769281265</v>
      </c>
      <c r="S105" s="98">
        <v>171.56374100674762</v>
      </c>
      <c r="T105" s="98">
        <v>158.62957607693724</v>
      </c>
      <c r="U105" s="98">
        <v>155.89751682719663</v>
      </c>
      <c r="V105" s="98">
        <v>160.0290089180738</v>
      </c>
      <c r="W105" s="98">
        <v>189.23565689323854</v>
      </c>
      <c r="DA105" s="63" t="s">
        <v>1634</v>
      </c>
    </row>
    <row r="106" spans="1:105" ht="12" customHeight="1" x14ac:dyDescent="0.25">
      <c r="A106" s="97" t="s">
        <v>133</v>
      </c>
      <c r="B106" s="98">
        <v>0.23882298118469569</v>
      </c>
      <c r="C106" s="98">
        <v>0.28159316354735436</v>
      </c>
      <c r="D106" s="98">
        <v>0.28388277117532268</v>
      </c>
      <c r="E106" s="98">
        <v>0.3241881580363738</v>
      </c>
      <c r="F106" s="98">
        <v>0.34602245348616473</v>
      </c>
      <c r="G106" s="98">
        <v>0.58181465855459136</v>
      </c>
      <c r="H106" s="98">
        <v>0.66708557290286119</v>
      </c>
      <c r="I106" s="98">
        <v>0.60957291991526985</v>
      </c>
      <c r="J106" s="98">
        <v>0.66906568773869646</v>
      </c>
      <c r="K106" s="98">
        <v>0.96688996126351123</v>
      </c>
      <c r="L106" s="98">
        <v>0.99067129216345751</v>
      </c>
      <c r="M106" s="98">
        <v>1.1361933659536718</v>
      </c>
      <c r="N106" s="98">
        <v>1.1113423906618869</v>
      </c>
      <c r="O106" s="98">
        <v>1.0500238715705776</v>
      </c>
      <c r="P106" s="98">
        <v>1.1385862194642509</v>
      </c>
      <c r="Q106" s="98">
        <v>1.0231839452562725</v>
      </c>
      <c r="R106" s="98">
        <v>1.0459802484626186</v>
      </c>
      <c r="S106" s="98">
        <v>1.0577638790491561</v>
      </c>
      <c r="T106" s="98">
        <v>0.94066269381656142</v>
      </c>
      <c r="U106" s="98">
        <v>0.91191086753444783</v>
      </c>
      <c r="V106" s="98">
        <v>0.98025883312180173</v>
      </c>
      <c r="W106" s="98">
        <v>1.1859917738338164</v>
      </c>
      <c r="DA106" s="63" t="s">
        <v>1635</v>
      </c>
    </row>
    <row r="107" spans="1:105" ht="12" customHeight="1" x14ac:dyDescent="0.25">
      <c r="A107" s="100" t="s">
        <v>217</v>
      </c>
      <c r="B107" s="101">
        <v>0.12312324679390613</v>
      </c>
      <c r="C107" s="101">
        <v>0.14372241726142782</v>
      </c>
      <c r="D107" s="101">
        <v>0.14464855980121308</v>
      </c>
      <c r="E107" s="101">
        <v>0.16255945638061292</v>
      </c>
      <c r="F107" s="101">
        <v>0.17161719730618297</v>
      </c>
      <c r="G107" s="101">
        <v>0.28460077578812371</v>
      </c>
      <c r="H107" s="101">
        <v>0.27794302468250581</v>
      </c>
      <c r="I107" s="101">
        <v>0.26447416656320899</v>
      </c>
      <c r="J107" s="101">
        <v>0.30957334972640804</v>
      </c>
      <c r="K107" s="101">
        <v>0.45059388323816252</v>
      </c>
      <c r="L107" s="101">
        <v>0.41204673918897089</v>
      </c>
      <c r="M107" s="101">
        <v>0.50792073419535344</v>
      </c>
      <c r="N107" s="101">
        <v>0.48632706310699964</v>
      </c>
      <c r="O107" s="101">
        <v>0.39755988419262328</v>
      </c>
      <c r="P107" s="101">
        <v>0.4355781631537069</v>
      </c>
      <c r="Q107" s="101">
        <v>0.3127970962405065</v>
      </c>
      <c r="R107" s="101">
        <v>0.2872026301071029</v>
      </c>
      <c r="S107" s="101">
        <v>0.33415237244409762</v>
      </c>
      <c r="T107" s="101">
        <v>0.3328295789336333</v>
      </c>
      <c r="U107" s="101">
        <v>0.32554135566425202</v>
      </c>
      <c r="V107" s="101">
        <v>0.35269070932678814</v>
      </c>
      <c r="W107" s="101">
        <v>0.43948880275804469</v>
      </c>
      <c r="DA107" s="131" t="s">
        <v>1636</v>
      </c>
    </row>
    <row r="108" spans="1:105" ht="12" customHeight="1" x14ac:dyDescent="0.25">
      <c r="A108" s="103" t="s">
        <v>52</v>
      </c>
      <c r="B108" s="104">
        <v>0.11569973439078955</v>
      </c>
      <c r="C108" s="104">
        <v>0.13787074628592655</v>
      </c>
      <c r="D108" s="104">
        <v>0.13923421137410963</v>
      </c>
      <c r="E108" s="104">
        <v>0.1616287016557609</v>
      </c>
      <c r="F108" s="104">
        <v>0.17440525617998176</v>
      </c>
      <c r="G108" s="104">
        <v>0.2972138827664676</v>
      </c>
      <c r="H108" s="104">
        <v>0.38914254822035538</v>
      </c>
      <c r="I108" s="104">
        <v>0.34509875335206086</v>
      </c>
      <c r="J108" s="104">
        <v>0.35949233801228841</v>
      </c>
      <c r="K108" s="104">
        <v>0.51629607802534871</v>
      </c>
      <c r="L108" s="104">
        <v>0.57862455297448667</v>
      </c>
      <c r="M108" s="104">
        <v>0.62827263175831849</v>
      </c>
      <c r="N108" s="104">
        <v>0.62501532755488731</v>
      </c>
      <c r="O108" s="104">
        <v>0.65246398737795441</v>
      </c>
      <c r="P108" s="104">
        <v>0.70300805631054408</v>
      </c>
      <c r="Q108" s="104">
        <v>0.7103868490157661</v>
      </c>
      <c r="R108" s="104">
        <v>0.7587776183555156</v>
      </c>
      <c r="S108" s="104">
        <v>0.72361150660505846</v>
      </c>
      <c r="T108" s="104">
        <v>0.60783311488292813</v>
      </c>
      <c r="U108" s="104">
        <v>0.58636951187019581</v>
      </c>
      <c r="V108" s="104">
        <v>0.62756812379501359</v>
      </c>
      <c r="W108" s="104">
        <v>0.74650297107577168</v>
      </c>
      <c r="DA108" s="132" t="s">
        <v>1637</v>
      </c>
    </row>
    <row r="109" spans="1:105" ht="12" customHeight="1" x14ac:dyDescent="0.25">
      <c r="A109" s="106" t="s">
        <v>122</v>
      </c>
      <c r="B109" s="101">
        <v>49.403646363402181</v>
      </c>
      <c r="C109" s="101">
        <v>52.499544957818969</v>
      </c>
      <c r="D109" s="101">
        <v>56.079395044944278</v>
      </c>
      <c r="E109" s="101">
        <v>58.434318207965774</v>
      </c>
      <c r="F109" s="101">
        <v>59.634526842875125</v>
      </c>
      <c r="G109" s="101">
        <v>55.643538611611618</v>
      </c>
      <c r="H109" s="101">
        <v>56.992112166678154</v>
      </c>
      <c r="I109" s="101">
        <v>56.111050421213839</v>
      </c>
      <c r="J109" s="101">
        <v>54.701546572584952</v>
      </c>
      <c r="K109" s="101">
        <v>50.843896665330099</v>
      </c>
      <c r="L109" s="101">
        <v>48.77917908096498</v>
      </c>
      <c r="M109" s="101">
        <v>42.729820700093917</v>
      </c>
      <c r="N109" s="101">
        <v>41.566824276961945</v>
      </c>
      <c r="O109" s="101">
        <v>41.017626834033948</v>
      </c>
      <c r="P109" s="101">
        <v>41.620087862428875</v>
      </c>
      <c r="Q109" s="101">
        <v>44.164979554338238</v>
      </c>
      <c r="R109" s="101">
        <v>46.400063897144925</v>
      </c>
      <c r="S109" s="101">
        <v>45.227631349869071</v>
      </c>
      <c r="T109" s="101">
        <v>43.164242427288457</v>
      </c>
      <c r="U109" s="101">
        <v>43.449247141952938</v>
      </c>
      <c r="V109" s="101">
        <v>40.335957415707249</v>
      </c>
      <c r="W109" s="101">
        <v>43.054912395536526</v>
      </c>
      <c r="DA109" s="131" t="s">
        <v>1638</v>
      </c>
    </row>
    <row r="110" spans="1:105" ht="12" customHeight="1" x14ac:dyDescent="0.25">
      <c r="A110" s="107" t="s">
        <v>121</v>
      </c>
      <c r="B110" s="104">
        <v>12.985485158522607</v>
      </c>
      <c r="C110" s="104">
        <v>14.05944865750717</v>
      </c>
      <c r="D110" s="104">
        <v>14.968453729959869</v>
      </c>
      <c r="E110" s="104">
        <v>17.130391573730758</v>
      </c>
      <c r="F110" s="104">
        <v>20.719517952691671</v>
      </c>
      <c r="G110" s="104">
        <v>25.775123612780629</v>
      </c>
      <c r="H110" s="104">
        <v>29.940524783816024</v>
      </c>
      <c r="I110" s="104">
        <v>30.508795359751247</v>
      </c>
      <c r="J110" s="104">
        <v>31.838023673414401</v>
      </c>
      <c r="K110" s="104">
        <v>40.567598201680639</v>
      </c>
      <c r="L110" s="104">
        <v>40.239207301985559</v>
      </c>
      <c r="M110" s="104">
        <v>37.103363564936856</v>
      </c>
      <c r="N110" s="104">
        <v>36.567663579065787</v>
      </c>
      <c r="O110" s="104">
        <v>35.349560459758713</v>
      </c>
      <c r="P110" s="104">
        <v>34.423091696267036</v>
      </c>
      <c r="Q110" s="104">
        <v>34.294740803673591</v>
      </c>
      <c r="R110" s="104">
        <v>34.42523752532221</v>
      </c>
      <c r="S110" s="104">
        <v>33.537491821980339</v>
      </c>
      <c r="T110" s="104">
        <v>32.048522299002364</v>
      </c>
      <c r="U110" s="104">
        <v>32.847807652087397</v>
      </c>
      <c r="V110" s="104">
        <v>30.700096473844596</v>
      </c>
      <c r="W110" s="104">
        <v>32.860551023932302</v>
      </c>
      <c r="DA110" s="132" t="s">
        <v>1639</v>
      </c>
    </row>
    <row r="111" spans="1:105" ht="12" customHeight="1" x14ac:dyDescent="0.25">
      <c r="A111" s="108" t="s">
        <v>53</v>
      </c>
      <c r="B111" s="98">
        <v>6.1020881799939142</v>
      </c>
      <c r="C111" s="98">
        <v>6.5602467109749032</v>
      </c>
      <c r="D111" s="98">
        <v>6.9799069278059633</v>
      </c>
      <c r="E111" s="98">
        <v>7.8961468695320427</v>
      </c>
      <c r="F111" s="98">
        <v>9.4962519351603127</v>
      </c>
      <c r="G111" s="98">
        <v>11.778759891988411</v>
      </c>
      <c r="H111" s="98">
        <v>11.618778106683651</v>
      </c>
      <c r="I111" s="98">
        <v>12.394341604587366</v>
      </c>
      <c r="J111" s="98">
        <v>13.909825660144666</v>
      </c>
      <c r="K111" s="98">
        <v>18.078792031823681</v>
      </c>
      <c r="L111" s="98">
        <v>16.047199017575306</v>
      </c>
      <c r="M111" s="98">
        <v>15.939792486571875</v>
      </c>
      <c r="N111" s="98">
        <v>15.460920758762752</v>
      </c>
      <c r="O111" s="98">
        <v>12.999555087399411</v>
      </c>
      <c r="P111" s="98">
        <v>12.726143969480503</v>
      </c>
      <c r="Q111" s="98">
        <v>10.15894496945543</v>
      </c>
      <c r="R111" s="98">
        <v>9.2033716712845468</v>
      </c>
      <c r="S111" s="98">
        <v>10.377895901730406</v>
      </c>
      <c r="T111" s="98">
        <v>11.214612465168081</v>
      </c>
      <c r="U111" s="98">
        <v>11.764443087821324</v>
      </c>
      <c r="V111" s="98">
        <v>11.221673344701253</v>
      </c>
      <c r="W111" s="98">
        <v>12.474913537237983</v>
      </c>
      <c r="DA111" s="63" t="s">
        <v>1640</v>
      </c>
    </row>
    <row r="112" spans="1:105" ht="12" customHeight="1" x14ac:dyDescent="0.25">
      <c r="A112" s="108" t="s">
        <v>52</v>
      </c>
      <c r="B112" s="98">
        <v>6.8833969785286939</v>
      </c>
      <c r="C112" s="98">
        <v>7.499201946532267</v>
      </c>
      <c r="D112" s="98">
        <v>7.9885468021539054</v>
      </c>
      <c r="E112" s="98">
        <v>9.2342447041987157</v>
      </c>
      <c r="F112" s="98">
        <v>11.223266017531358</v>
      </c>
      <c r="G112" s="98">
        <v>13.996363720792218</v>
      </c>
      <c r="H112" s="98">
        <v>18.321746677132371</v>
      </c>
      <c r="I112" s="98">
        <v>18.114453755163883</v>
      </c>
      <c r="J112" s="98">
        <v>17.928198013269736</v>
      </c>
      <c r="K112" s="98">
        <v>22.488806169856957</v>
      </c>
      <c r="L112" s="98">
        <v>24.192008284410257</v>
      </c>
      <c r="M112" s="98">
        <v>21.163571078364978</v>
      </c>
      <c r="N112" s="98">
        <v>21.106742820303033</v>
      </c>
      <c r="O112" s="98">
        <v>22.350005372359302</v>
      </c>
      <c r="P112" s="98">
        <v>21.696947726786533</v>
      </c>
      <c r="Q112" s="98">
        <v>24.135795834218158</v>
      </c>
      <c r="R112" s="98">
        <v>25.221865854037663</v>
      </c>
      <c r="S112" s="98">
        <v>23.159595920249931</v>
      </c>
      <c r="T112" s="98">
        <v>20.833909833834284</v>
      </c>
      <c r="U112" s="98">
        <v>21.08336456426607</v>
      </c>
      <c r="V112" s="98">
        <v>19.478423129143341</v>
      </c>
      <c r="W112" s="98">
        <v>20.385637486694321</v>
      </c>
      <c r="DA112" s="63" t="s">
        <v>1641</v>
      </c>
    </row>
    <row r="113" spans="1:105" ht="12" customHeight="1" x14ac:dyDescent="0.25">
      <c r="A113" s="121" t="s">
        <v>54</v>
      </c>
      <c r="B113" s="122">
        <v>23.275138644409555</v>
      </c>
      <c r="C113" s="122">
        <v>27.887217274085074</v>
      </c>
      <c r="D113" s="122">
        <v>29.87823609062653</v>
      </c>
      <c r="E113" s="122">
        <v>31.565678670672568</v>
      </c>
      <c r="F113" s="122">
        <v>35.399863254764099</v>
      </c>
      <c r="G113" s="122">
        <v>33.002638192263802</v>
      </c>
      <c r="H113" s="122">
        <v>39.390008076864838</v>
      </c>
      <c r="I113" s="122">
        <v>33.710660516743459</v>
      </c>
      <c r="J113" s="122">
        <v>36.486775237580183</v>
      </c>
      <c r="K113" s="122">
        <v>45.916306005071235</v>
      </c>
      <c r="L113" s="122">
        <v>45.802905435653933</v>
      </c>
      <c r="M113" s="122">
        <v>44.47552999068126</v>
      </c>
      <c r="N113" s="122">
        <v>44.489752939319857</v>
      </c>
      <c r="O113" s="122">
        <v>43.266325731150822</v>
      </c>
      <c r="P113" s="122">
        <v>45.218140284441759</v>
      </c>
      <c r="Q113" s="122">
        <v>44.278598872387853</v>
      </c>
      <c r="R113" s="122">
        <v>46.086734741612737</v>
      </c>
      <c r="S113" s="122">
        <v>46.683322143250031</v>
      </c>
      <c r="T113" s="122">
        <v>45.881140243403109</v>
      </c>
      <c r="U113" s="122">
        <v>46.944424016426481</v>
      </c>
      <c r="V113" s="122">
        <v>46.069394994282774</v>
      </c>
      <c r="W113" s="122">
        <v>52.002146325950022</v>
      </c>
      <c r="DA113" s="130" t="s">
        <v>1642</v>
      </c>
    </row>
    <row r="114" spans="1:105" ht="12" customHeight="1" x14ac:dyDescent="0.25">
      <c r="A114" s="97" t="s">
        <v>175</v>
      </c>
      <c r="B114" s="98">
        <v>5.4967784514089715</v>
      </c>
      <c r="C114" s="98">
        <v>6.8196806634722176</v>
      </c>
      <c r="D114" s="98">
        <v>7.2018886321008511</v>
      </c>
      <c r="E114" s="98">
        <v>7.6415989162466769</v>
      </c>
      <c r="F114" s="98">
        <v>8.2595665977486927</v>
      </c>
      <c r="G114" s="98">
        <v>8.7481428074938492</v>
      </c>
      <c r="H114" s="98">
        <v>10.120593224801771</v>
      </c>
      <c r="I114" s="98">
        <v>8.2952079931418936</v>
      </c>
      <c r="J114" s="98">
        <v>9.0858493282976092</v>
      </c>
      <c r="K114" s="98">
        <v>11.593803401134551</v>
      </c>
      <c r="L114" s="98">
        <v>11.550109869112449</v>
      </c>
      <c r="M114" s="98">
        <v>11.531002197382245</v>
      </c>
      <c r="N114" s="98">
        <v>10.920177701347077</v>
      </c>
      <c r="O114" s="98">
        <v>10.657781599312109</v>
      </c>
      <c r="P114" s="98">
        <v>10.482659787904851</v>
      </c>
      <c r="Q114" s="98">
        <v>9.7734068978694637</v>
      </c>
      <c r="R114" s="98">
        <v>9.361636572083718</v>
      </c>
      <c r="S114" s="98">
        <v>9.3616365720837322</v>
      </c>
      <c r="T114" s="98">
        <v>8.855617655488695</v>
      </c>
      <c r="U114" s="98">
        <v>9.2283844463552533</v>
      </c>
      <c r="V114" s="98">
        <v>9.531097735740909</v>
      </c>
      <c r="W114" s="98">
        <v>10.923712620617192</v>
      </c>
      <c r="DA114" s="63" t="s">
        <v>1643</v>
      </c>
    </row>
    <row r="115" spans="1:105" ht="12" customHeight="1" x14ac:dyDescent="0.25">
      <c r="A115" s="109" t="s">
        <v>120</v>
      </c>
      <c r="B115" s="33">
        <v>17.778360193000584</v>
      </c>
      <c r="C115" s="33">
        <v>21.067536610612859</v>
      </c>
      <c r="D115" s="33">
        <v>22.676347458525679</v>
      </c>
      <c r="E115" s="33">
        <v>23.92407975442589</v>
      </c>
      <c r="F115" s="33">
        <v>27.140296657015405</v>
      </c>
      <c r="G115" s="33">
        <v>24.254495384769957</v>
      </c>
      <c r="H115" s="33">
        <v>29.269414852063068</v>
      </c>
      <c r="I115" s="33">
        <v>25.415452523601562</v>
      </c>
      <c r="J115" s="33">
        <v>27.400925909282574</v>
      </c>
      <c r="K115" s="33">
        <v>34.322502603936684</v>
      </c>
      <c r="L115" s="33">
        <v>34.252795566541486</v>
      </c>
      <c r="M115" s="33">
        <v>32.944527793299017</v>
      </c>
      <c r="N115" s="33">
        <v>33.569575237972778</v>
      </c>
      <c r="O115" s="33">
        <v>32.608544131838713</v>
      </c>
      <c r="P115" s="33">
        <v>34.735480496536908</v>
      </c>
      <c r="Q115" s="33">
        <v>34.505191974518389</v>
      </c>
      <c r="R115" s="33">
        <v>36.725098169529019</v>
      </c>
      <c r="S115" s="33">
        <v>37.321685571166299</v>
      </c>
      <c r="T115" s="33">
        <v>37.025522587914416</v>
      </c>
      <c r="U115" s="33">
        <v>37.716039570071231</v>
      </c>
      <c r="V115" s="33">
        <v>36.538297258541867</v>
      </c>
      <c r="W115" s="33">
        <v>41.078433705332834</v>
      </c>
      <c r="DA115" s="60" t="s">
        <v>1644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676.64717000256803</v>
      </c>
      <c r="C117" s="117">
        <f t="shared" si="19"/>
        <v>767.11214284169591</v>
      </c>
      <c r="D117" s="117">
        <f t="shared" si="19"/>
        <v>737.04547010919009</v>
      </c>
      <c r="E117" s="117">
        <f t="shared" si="19"/>
        <v>794.84966302321504</v>
      </c>
      <c r="F117" s="117">
        <f t="shared" si="19"/>
        <v>799.20687947729948</v>
      </c>
      <c r="G117" s="117">
        <f t="shared" si="19"/>
        <v>1023.3395038604114</v>
      </c>
      <c r="H117" s="117">
        <f t="shared" si="19"/>
        <v>1016.5623780428612</v>
      </c>
      <c r="I117" s="117">
        <f t="shared" si="19"/>
        <v>937.91309346731475</v>
      </c>
      <c r="J117" s="117">
        <f t="shared" si="19"/>
        <v>974.95928716455069</v>
      </c>
      <c r="K117" s="117">
        <f t="shared" si="19"/>
        <v>1017.437902401652</v>
      </c>
      <c r="L117" s="117">
        <f t="shared" si="19"/>
        <v>1110.3928941256875</v>
      </c>
      <c r="M117" s="117">
        <f t="shared" si="19"/>
        <v>1005.2717415799196</v>
      </c>
      <c r="N117" s="117">
        <f t="shared" si="19"/>
        <v>1041.2571148773766</v>
      </c>
      <c r="O117" s="117">
        <f t="shared" si="19"/>
        <v>1071.034106154031</v>
      </c>
      <c r="P117" s="117">
        <f t="shared" si="19"/>
        <v>958.25759539455407</v>
      </c>
      <c r="Q117" s="117">
        <f t="shared" si="19"/>
        <v>1047.7980258014009</v>
      </c>
      <c r="R117" s="117">
        <f t="shared" ref="R117:V117" si="20">R118+R121+R123+R132</f>
        <v>1172.4823325792311</v>
      </c>
      <c r="S117" s="117">
        <f t="shared" si="20"/>
        <v>1172.0896003338578</v>
      </c>
      <c r="T117" s="117">
        <f t="shared" si="20"/>
        <v>1098.067250228092</v>
      </c>
      <c r="U117" s="117">
        <f t="shared" si="20"/>
        <v>1177.6154469233188</v>
      </c>
      <c r="V117" s="117">
        <f t="shared" si="20"/>
        <v>1202.6221197593102</v>
      </c>
      <c r="W117" s="117">
        <f t="shared" ref="W117" si="21">W118+W121+W123+W132</f>
        <v>1344.0646902302753</v>
      </c>
      <c r="DA117" s="129" t="s">
        <v>1795</v>
      </c>
    </row>
    <row r="118" spans="1:105" ht="12" customHeight="1" x14ac:dyDescent="0.25">
      <c r="A118" s="121" t="s">
        <v>57</v>
      </c>
      <c r="B118" s="122">
        <f t="shared" ref="B118:Q118" si="22">SUM(B119:B120)</f>
        <v>550.66259430290188</v>
      </c>
      <c r="C118" s="122">
        <f t="shared" si="22"/>
        <v>626.5998812189622</v>
      </c>
      <c r="D118" s="122">
        <f t="shared" si="22"/>
        <v>588.12539470666024</v>
      </c>
      <c r="E118" s="122">
        <f t="shared" si="22"/>
        <v>634.86611710383966</v>
      </c>
      <c r="F118" s="122">
        <f t="shared" si="22"/>
        <v>630.5170413830848</v>
      </c>
      <c r="G118" s="122">
        <f t="shared" si="22"/>
        <v>837.88118820527643</v>
      </c>
      <c r="H118" s="122">
        <f t="shared" si="22"/>
        <v>816.47226716218086</v>
      </c>
      <c r="I118" s="122">
        <f t="shared" si="22"/>
        <v>747.55652956210997</v>
      </c>
      <c r="J118" s="122">
        <f t="shared" si="22"/>
        <v>780.53636724029332</v>
      </c>
      <c r="K118" s="122">
        <f t="shared" si="22"/>
        <v>801.83436481236959</v>
      </c>
      <c r="L118" s="122">
        <f t="shared" si="22"/>
        <v>894.75398347084717</v>
      </c>
      <c r="M118" s="122">
        <f t="shared" si="22"/>
        <v>790.36306745900777</v>
      </c>
      <c r="N118" s="122">
        <f t="shared" si="22"/>
        <v>826.16256079746893</v>
      </c>
      <c r="O118" s="122">
        <f t="shared" si="22"/>
        <v>860.48297366518352</v>
      </c>
      <c r="P118" s="122">
        <f t="shared" si="22"/>
        <v>739.25365174703666</v>
      </c>
      <c r="Q118" s="122">
        <f t="shared" si="22"/>
        <v>831.38006512240531</v>
      </c>
      <c r="R118" s="122">
        <f t="shared" ref="R118:V118" si="23">SUM(R119:R120)</f>
        <v>947.00736025272295</v>
      </c>
      <c r="S118" s="122">
        <f t="shared" si="23"/>
        <v>944.94900577185035</v>
      </c>
      <c r="T118" s="122">
        <f t="shared" si="23"/>
        <v>880.34096659271938</v>
      </c>
      <c r="U118" s="122">
        <f t="shared" si="23"/>
        <v>956.1184305982232</v>
      </c>
      <c r="V118" s="122">
        <f t="shared" si="23"/>
        <v>978.87726797926132</v>
      </c>
      <c r="W118" s="122">
        <f t="shared" ref="W118" si="24">SUM(W119:W120)</f>
        <v>1084.0832247254427</v>
      </c>
      <c r="DA118" s="130" t="s">
        <v>1796</v>
      </c>
    </row>
    <row r="119" spans="1:105" ht="12" customHeight="1" x14ac:dyDescent="0.25">
      <c r="A119" s="97" t="s">
        <v>217</v>
      </c>
      <c r="B119" s="98">
        <v>535.35585139658724</v>
      </c>
      <c r="C119" s="98">
        <v>609.61429735238823</v>
      </c>
      <c r="D119" s="98">
        <v>572.67296474145712</v>
      </c>
      <c r="E119" s="98">
        <v>618.57827080935022</v>
      </c>
      <c r="F119" s="98">
        <v>614.8393588064414</v>
      </c>
      <c r="G119" s="98">
        <v>819.45717428366561</v>
      </c>
      <c r="H119" s="98">
        <v>798.41488921059533</v>
      </c>
      <c r="I119" s="98">
        <v>731.58895145753183</v>
      </c>
      <c r="J119" s="98">
        <v>764.06928253036745</v>
      </c>
      <c r="K119" s="98">
        <v>785.06909969115736</v>
      </c>
      <c r="L119" s="98">
        <v>876.18865910927786</v>
      </c>
      <c r="M119" s="98">
        <v>774.12492834740522</v>
      </c>
      <c r="N119" s="98">
        <v>809.34430904270835</v>
      </c>
      <c r="O119" s="98">
        <v>843.12914034127198</v>
      </c>
      <c r="P119" s="98">
        <v>724.46570563847797</v>
      </c>
      <c r="Q119" s="98">
        <v>814.87732948413736</v>
      </c>
      <c r="R119" s="98">
        <v>928.31588762453509</v>
      </c>
      <c r="S119" s="98">
        <v>926.3875317590215</v>
      </c>
      <c r="T119" s="98">
        <v>863.11578288272335</v>
      </c>
      <c r="U119" s="98">
        <v>937.46511803945884</v>
      </c>
      <c r="V119" s="98">
        <v>959.81878392548947</v>
      </c>
      <c r="W119" s="98">
        <v>1062.9968575710245</v>
      </c>
      <c r="DA119" s="63" t="s">
        <v>1797</v>
      </c>
    </row>
    <row r="120" spans="1:105" ht="12" customHeight="1" x14ac:dyDescent="0.25">
      <c r="A120" s="97" t="s">
        <v>53</v>
      </c>
      <c r="B120" s="98">
        <v>15.306742906314684</v>
      </c>
      <c r="C120" s="98">
        <v>16.985583866573926</v>
      </c>
      <c r="D120" s="98">
        <v>15.452429965203107</v>
      </c>
      <c r="E120" s="98">
        <v>16.287846294489405</v>
      </c>
      <c r="F120" s="98">
        <v>15.677682576643406</v>
      </c>
      <c r="G120" s="98">
        <v>18.424013921610879</v>
      </c>
      <c r="H120" s="98">
        <v>18.057377951585512</v>
      </c>
      <c r="I120" s="98">
        <v>15.96757810457817</v>
      </c>
      <c r="J120" s="98">
        <v>16.467084709925878</v>
      </c>
      <c r="K120" s="98">
        <v>16.765265121212177</v>
      </c>
      <c r="L120" s="98">
        <v>18.565324361569257</v>
      </c>
      <c r="M120" s="98">
        <v>16.238139111602582</v>
      </c>
      <c r="N120" s="98">
        <v>16.818251754760574</v>
      </c>
      <c r="O120" s="98">
        <v>17.353833323911498</v>
      </c>
      <c r="P120" s="98">
        <v>14.787946108558648</v>
      </c>
      <c r="Q120" s="98">
        <v>16.502735638268007</v>
      </c>
      <c r="R120" s="98">
        <v>18.691472628187874</v>
      </c>
      <c r="S120" s="98">
        <v>18.561474012828906</v>
      </c>
      <c r="T120" s="98">
        <v>17.225183709996031</v>
      </c>
      <c r="U120" s="98">
        <v>18.653312558764323</v>
      </c>
      <c r="V120" s="98">
        <v>19.05848405377181</v>
      </c>
      <c r="W120" s="98">
        <v>21.086367154418213</v>
      </c>
      <c r="DA120" s="63" t="s">
        <v>1798</v>
      </c>
    </row>
    <row r="121" spans="1:105" ht="12" customHeight="1" x14ac:dyDescent="0.25">
      <c r="A121" s="121" t="s">
        <v>92</v>
      </c>
      <c r="B121" s="122">
        <f t="shared" ref="B121:W121" si="25">B122</f>
        <v>4.7567260594412387E-2</v>
      </c>
      <c r="C121" s="122">
        <f t="shared" si="25"/>
        <v>6.8625299505272741E-2</v>
      </c>
      <c r="D121" s="122">
        <f t="shared" si="25"/>
        <v>8.3160547509978255E-2</v>
      </c>
      <c r="E121" s="122">
        <f t="shared" si="25"/>
        <v>0.17601479276802301</v>
      </c>
      <c r="F121" s="122">
        <f t="shared" si="25"/>
        <v>0.13238885007723855</v>
      </c>
      <c r="G121" s="122">
        <f t="shared" si="25"/>
        <v>0.17973501137069228</v>
      </c>
      <c r="H121" s="122">
        <f t="shared" si="25"/>
        <v>0.27462241905847734</v>
      </c>
      <c r="I121" s="122">
        <f t="shared" si="25"/>
        <v>0.31205831269880346</v>
      </c>
      <c r="J121" s="122">
        <f t="shared" si="25"/>
        <v>0.29069330618682021</v>
      </c>
      <c r="K121" s="122">
        <f t="shared" si="25"/>
        <v>0.3048169217551101</v>
      </c>
      <c r="L121" s="122">
        <f t="shared" si="25"/>
        <v>0.34336060907945487</v>
      </c>
      <c r="M121" s="122">
        <f t="shared" si="25"/>
        <v>0.30667245533186804</v>
      </c>
      <c r="N121" s="122">
        <f t="shared" si="25"/>
        <v>0.33436446672204123</v>
      </c>
      <c r="O121" s="122">
        <f t="shared" si="25"/>
        <v>0.40038812974301757</v>
      </c>
      <c r="P121" s="122">
        <f t="shared" si="25"/>
        <v>0.24337710641619165</v>
      </c>
      <c r="Q121" s="122">
        <f t="shared" si="25"/>
        <v>0.42103798180773705</v>
      </c>
      <c r="R121" s="122">
        <f t="shared" si="25"/>
        <v>0.27064993793900805</v>
      </c>
      <c r="S121" s="122">
        <f t="shared" si="25"/>
        <v>0.3901033425075332</v>
      </c>
      <c r="T121" s="122">
        <f t="shared" si="25"/>
        <v>0.40502533677104896</v>
      </c>
      <c r="U121" s="122">
        <f t="shared" si="25"/>
        <v>0.47394758904413975</v>
      </c>
      <c r="V121" s="122">
        <f t="shared" si="25"/>
        <v>0.48780321099402008</v>
      </c>
      <c r="W121" s="122">
        <f t="shared" si="25"/>
        <v>0.41545323628645026</v>
      </c>
      <c r="DA121" s="130" t="s">
        <v>1799</v>
      </c>
    </row>
    <row r="122" spans="1:105" ht="12" customHeight="1" x14ac:dyDescent="0.25">
      <c r="A122" s="97" t="s">
        <v>53</v>
      </c>
      <c r="B122" s="98">
        <v>4.7567260594412387E-2</v>
      </c>
      <c r="C122" s="98">
        <v>6.8625299505272741E-2</v>
      </c>
      <c r="D122" s="98">
        <v>8.3160547509978255E-2</v>
      </c>
      <c r="E122" s="98">
        <v>0.17601479276802301</v>
      </c>
      <c r="F122" s="98">
        <v>0.13238885007723855</v>
      </c>
      <c r="G122" s="98">
        <v>0.17973501137069228</v>
      </c>
      <c r="H122" s="98">
        <v>0.27462241905847734</v>
      </c>
      <c r="I122" s="98">
        <v>0.31205831269880346</v>
      </c>
      <c r="J122" s="98">
        <v>0.29069330618682021</v>
      </c>
      <c r="K122" s="98">
        <v>0.3048169217551101</v>
      </c>
      <c r="L122" s="98">
        <v>0.34336060907945487</v>
      </c>
      <c r="M122" s="98">
        <v>0.30667245533186804</v>
      </c>
      <c r="N122" s="98">
        <v>0.33436446672204123</v>
      </c>
      <c r="O122" s="98">
        <v>0.40038812974301757</v>
      </c>
      <c r="P122" s="98">
        <v>0.24337710641619165</v>
      </c>
      <c r="Q122" s="98">
        <v>0.42103798180773705</v>
      </c>
      <c r="R122" s="98">
        <v>0.27064993793900805</v>
      </c>
      <c r="S122" s="98">
        <v>0.3901033425075332</v>
      </c>
      <c r="T122" s="98">
        <v>0.40502533677104896</v>
      </c>
      <c r="U122" s="98">
        <v>0.47394758904413975</v>
      </c>
      <c r="V122" s="98">
        <v>0.48780321099402008</v>
      </c>
      <c r="W122" s="98">
        <v>0.41545323628645026</v>
      </c>
      <c r="DA122" s="63" t="s">
        <v>1800</v>
      </c>
    </row>
    <row r="123" spans="1:105" ht="12" customHeight="1" x14ac:dyDescent="0.25">
      <c r="A123" s="121" t="s">
        <v>55</v>
      </c>
      <c r="B123" s="122">
        <v>109.25945003197096</v>
      </c>
      <c r="C123" s="122">
        <v>120.43365612442062</v>
      </c>
      <c r="D123" s="122">
        <v>127.31222225083549</v>
      </c>
      <c r="E123" s="122">
        <v>136.98771727722183</v>
      </c>
      <c r="F123" s="122">
        <v>142.82071658063543</v>
      </c>
      <c r="G123" s="122">
        <v>161.3553834036133</v>
      </c>
      <c r="H123" s="122">
        <v>171.11135875986992</v>
      </c>
      <c r="I123" s="122">
        <v>165.37648402294434</v>
      </c>
      <c r="J123" s="122">
        <v>167.4209246263697</v>
      </c>
      <c r="K123" s="122">
        <v>181.65249633266748</v>
      </c>
      <c r="L123" s="122">
        <v>181.66541948030243</v>
      </c>
      <c r="M123" s="122">
        <v>181.9244853566461</v>
      </c>
      <c r="N123" s="122">
        <v>181.87452386988201</v>
      </c>
      <c r="O123" s="122">
        <v>178.0652639179483</v>
      </c>
      <c r="P123" s="122">
        <v>185.00804794863097</v>
      </c>
      <c r="Q123" s="122">
        <v>182.71791054560856</v>
      </c>
      <c r="R123" s="122">
        <v>190.1986958812</v>
      </c>
      <c r="S123" s="122">
        <v>190.97736710815741</v>
      </c>
      <c r="T123" s="122">
        <v>181.7428806113507</v>
      </c>
      <c r="U123" s="122">
        <v>184.23105165839911</v>
      </c>
      <c r="V123" s="122">
        <v>186.80519634421836</v>
      </c>
      <c r="W123" s="122">
        <v>217.95378506172955</v>
      </c>
      <c r="DA123" s="130" t="s">
        <v>1801</v>
      </c>
    </row>
    <row r="124" spans="1:105" ht="12" customHeight="1" x14ac:dyDescent="0.25">
      <c r="A124" s="97" t="s">
        <v>134</v>
      </c>
      <c r="B124" s="98">
        <v>64.720339890452863</v>
      </c>
      <c r="C124" s="98">
        <v>72.597162607676793</v>
      </c>
      <c r="D124" s="98">
        <v>76.000129016752766</v>
      </c>
      <c r="E124" s="98">
        <v>81.865268855882988</v>
      </c>
      <c r="F124" s="98">
        <v>83.464944126060033</v>
      </c>
      <c r="G124" s="98">
        <v>99.917334240740217</v>
      </c>
      <c r="H124" s="98">
        <v>104.14532727357603</v>
      </c>
      <c r="I124" s="98">
        <v>98.604715934859087</v>
      </c>
      <c r="J124" s="98">
        <v>100.66414089829412</v>
      </c>
      <c r="K124" s="98">
        <v>109.79292197105579</v>
      </c>
      <c r="L124" s="98">
        <v>110.85092374039927</v>
      </c>
      <c r="M124" s="98">
        <v>118.26414617718024</v>
      </c>
      <c r="N124" s="98">
        <v>119.27132010501634</v>
      </c>
      <c r="O124" s="98">
        <v>116.12516727305908</v>
      </c>
      <c r="P124" s="98">
        <v>123.04906640024413</v>
      </c>
      <c r="Q124" s="98">
        <v>118.01109274663212</v>
      </c>
      <c r="R124" s="98">
        <v>123.0310781755316</v>
      </c>
      <c r="S124" s="98">
        <v>125.50851618876308</v>
      </c>
      <c r="T124" s="98">
        <v>119.19268181932561</v>
      </c>
      <c r="U124" s="98">
        <v>120.40422776594266</v>
      </c>
      <c r="V124" s="98">
        <v>126.89633169961161</v>
      </c>
      <c r="W124" s="98">
        <v>153.47755525355933</v>
      </c>
      <c r="DA124" s="63" t="s">
        <v>1802</v>
      </c>
    </row>
    <row r="125" spans="1:105" ht="12" customHeight="1" x14ac:dyDescent="0.25">
      <c r="A125" s="97" t="s">
        <v>133</v>
      </c>
      <c r="B125" s="98">
        <v>0.18487864719675706</v>
      </c>
      <c r="C125" s="98">
        <v>0.21985724843677021</v>
      </c>
      <c r="D125" s="98">
        <v>0.22235751614315113</v>
      </c>
      <c r="E125" s="98">
        <v>0.25683338281279999</v>
      </c>
      <c r="F125" s="98">
        <v>0.27666565382432434</v>
      </c>
      <c r="G125" s="98">
        <v>0.47273081039933718</v>
      </c>
      <c r="H125" s="98">
        <v>0.56290186609152892</v>
      </c>
      <c r="I125" s="98">
        <v>0.51102713674808609</v>
      </c>
      <c r="J125" s="98">
        <v>0.55594138832237372</v>
      </c>
      <c r="K125" s="98">
        <v>0.8087138016719464</v>
      </c>
      <c r="L125" s="98">
        <v>0.84859347802769236</v>
      </c>
      <c r="M125" s="98">
        <v>0.96538143049122016</v>
      </c>
      <c r="N125" s="98">
        <v>0.95078981503831383</v>
      </c>
      <c r="O125" s="98">
        <v>0.92211552140090369</v>
      </c>
      <c r="P125" s="98">
        <v>1.0021264533935554</v>
      </c>
      <c r="Q125" s="98">
        <v>0.92718094841196952</v>
      </c>
      <c r="R125" s="98">
        <v>0.96186084970609387</v>
      </c>
      <c r="S125" s="98">
        <v>0.96573412713267015</v>
      </c>
      <c r="T125" s="98">
        <v>0.85353779735837365</v>
      </c>
      <c r="U125" s="98">
        <v>0.83349399032559568</v>
      </c>
      <c r="V125" s="98">
        <v>0.90483099163592207</v>
      </c>
      <c r="W125" s="98">
        <v>1.1015472909541375</v>
      </c>
      <c r="DA125" s="63" t="s">
        <v>1803</v>
      </c>
    </row>
    <row r="126" spans="1:105" ht="12" customHeight="1" x14ac:dyDescent="0.25">
      <c r="A126" s="100" t="s">
        <v>217</v>
      </c>
      <c r="B126" s="101">
        <v>6.917891280596751E-2</v>
      </c>
      <c r="C126" s="101">
        <v>8.198650215084366E-2</v>
      </c>
      <c r="D126" s="101">
        <v>8.312330476904152E-2</v>
      </c>
      <c r="E126" s="101">
        <v>9.5204681157039062E-2</v>
      </c>
      <c r="F126" s="101">
        <v>0.1022603976443426</v>
      </c>
      <c r="G126" s="101">
        <v>0.17551692763286955</v>
      </c>
      <c r="H126" s="101">
        <v>0.17375931787117352</v>
      </c>
      <c r="I126" s="101">
        <v>0.16592838339602525</v>
      </c>
      <c r="J126" s="101">
        <v>0.19644905031008533</v>
      </c>
      <c r="K126" s="101">
        <v>0.29241772364659768</v>
      </c>
      <c r="L126" s="101">
        <v>0.26996892505320569</v>
      </c>
      <c r="M126" s="101">
        <v>0.33710879873290167</v>
      </c>
      <c r="N126" s="101">
        <v>0.32577448748342647</v>
      </c>
      <c r="O126" s="101">
        <v>0.26965153402294928</v>
      </c>
      <c r="P126" s="101">
        <v>0.29911839708301141</v>
      </c>
      <c r="Q126" s="101">
        <v>0.21679409939620337</v>
      </c>
      <c r="R126" s="101">
        <v>0.20308323135057832</v>
      </c>
      <c r="S126" s="101">
        <v>0.24212262052761171</v>
      </c>
      <c r="T126" s="101">
        <v>0.24570468247544552</v>
      </c>
      <c r="U126" s="101">
        <v>0.24712447845539984</v>
      </c>
      <c r="V126" s="101">
        <v>0.27726286784090842</v>
      </c>
      <c r="W126" s="101">
        <v>0.35504431987836582</v>
      </c>
      <c r="DA126" s="131" t="s">
        <v>1804</v>
      </c>
    </row>
    <row r="127" spans="1:105" ht="12" customHeight="1" x14ac:dyDescent="0.25">
      <c r="A127" s="103" t="s">
        <v>52</v>
      </c>
      <c r="B127" s="104">
        <v>0.11569973439078955</v>
      </c>
      <c r="C127" s="104">
        <v>0.13787074628592655</v>
      </c>
      <c r="D127" s="104">
        <v>0.13923421137410963</v>
      </c>
      <c r="E127" s="104">
        <v>0.1616287016557609</v>
      </c>
      <c r="F127" s="104">
        <v>0.17440525617998176</v>
      </c>
      <c r="G127" s="104">
        <v>0.2972138827664676</v>
      </c>
      <c r="H127" s="104">
        <v>0.38914254822035538</v>
      </c>
      <c r="I127" s="104">
        <v>0.34509875335206086</v>
      </c>
      <c r="J127" s="104">
        <v>0.35949233801228841</v>
      </c>
      <c r="K127" s="104">
        <v>0.51629607802534871</v>
      </c>
      <c r="L127" s="104">
        <v>0.57862455297448667</v>
      </c>
      <c r="M127" s="104">
        <v>0.62827263175831849</v>
      </c>
      <c r="N127" s="104">
        <v>0.62501532755488731</v>
      </c>
      <c r="O127" s="104">
        <v>0.65246398737795441</v>
      </c>
      <c r="P127" s="104">
        <v>0.70300805631054408</v>
      </c>
      <c r="Q127" s="104">
        <v>0.7103868490157661</v>
      </c>
      <c r="R127" s="104">
        <v>0.7587776183555156</v>
      </c>
      <c r="S127" s="104">
        <v>0.72361150660505846</v>
      </c>
      <c r="T127" s="104">
        <v>0.60783311488292813</v>
      </c>
      <c r="U127" s="104">
        <v>0.58636951187019581</v>
      </c>
      <c r="V127" s="104">
        <v>0.62756812379501359</v>
      </c>
      <c r="W127" s="104">
        <v>0.74650297107577168</v>
      </c>
      <c r="DA127" s="132" t="s">
        <v>1805</v>
      </c>
    </row>
    <row r="128" spans="1:105" ht="12" customHeight="1" x14ac:dyDescent="0.25">
      <c r="A128" s="106" t="s">
        <v>122</v>
      </c>
      <c r="B128" s="101">
        <v>33.351434272299599</v>
      </c>
      <c r="C128" s="101">
        <v>35.659460448077454</v>
      </c>
      <c r="D128" s="101">
        <v>38.329597381673466</v>
      </c>
      <c r="E128" s="101">
        <v>40.190569195204944</v>
      </c>
      <c r="F128" s="101">
        <v>41.26284607407537</v>
      </c>
      <c r="G128" s="101">
        <v>38.735158811381474</v>
      </c>
      <c r="H128" s="101">
        <v>39.924441079402911</v>
      </c>
      <c r="I128" s="101">
        <v>39.430052467283353</v>
      </c>
      <c r="J128" s="101">
        <v>38.481090654172661</v>
      </c>
      <c r="K128" s="101">
        <v>35.805455825228009</v>
      </c>
      <c r="L128" s="101">
        <v>34.433564427360665</v>
      </c>
      <c r="M128" s="101">
        <v>30.244168855015648</v>
      </c>
      <c r="N128" s="101">
        <v>29.554926124599838</v>
      </c>
      <c r="O128" s="101">
        <v>29.367494739350086</v>
      </c>
      <c r="P128" s="101">
        <v>30.089144516168428</v>
      </c>
      <c r="Q128" s="101">
        <v>32.258104935228396</v>
      </c>
      <c r="R128" s="101">
        <v>34.21644892409806</v>
      </c>
      <c r="S128" s="101">
        <v>33.615614778993937</v>
      </c>
      <c r="T128" s="101">
        <v>32.433338331879234</v>
      </c>
      <c r="U128" s="101">
        <v>32.976202618131779</v>
      </c>
      <c r="V128" s="101">
        <v>30.919042391478357</v>
      </c>
      <c r="W128" s="101">
        <v>33.331177911350942</v>
      </c>
      <c r="DA128" s="131" t="s">
        <v>1806</v>
      </c>
    </row>
    <row r="129" spans="1:105" ht="12" customHeight="1" x14ac:dyDescent="0.25">
      <c r="A129" s="107" t="s">
        <v>121</v>
      </c>
      <c r="B129" s="104">
        <v>11.002797222021741</v>
      </c>
      <c r="C129" s="104">
        <v>11.957175820229601</v>
      </c>
      <c r="D129" s="104">
        <v>12.76013833626611</v>
      </c>
      <c r="E129" s="104">
        <v>14.675045843321099</v>
      </c>
      <c r="F129" s="104">
        <v>17.816260726675701</v>
      </c>
      <c r="G129" s="104">
        <v>22.230159541092256</v>
      </c>
      <c r="H129" s="104">
        <v>26.478688540799453</v>
      </c>
      <c r="I129" s="104">
        <v>26.830688484053802</v>
      </c>
      <c r="J129" s="104">
        <v>27.719751685580555</v>
      </c>
      <c r="K129" s="104">
        <v>35.245404734711748</v>
      </c>
      <c r="L129" s="104">
        <v>35.532337834514806</v>
      </c>
      <c r="M129" s="104">
        <v>32.450788893958993</v>
      </c>
      <c r="N129" s="104">
        <v>32.097487825227532</v>
      </c>
      <c r="O129" s="104">
        <v>31.650486384138233</v>
      </c>
      <c r="P129" s="104">
        <v>30.867710578824862</v>
      </c>
      <c r="Q129" s="104">
        <v>31.521531915336073</v>
      </c>
      <c r="R129" s="104">
        <v>31.989307931864243</v>
      </c>
      <c r="S129" s="104">
        <v>30.887502013267728</v>
      </c>
      <c r="T129" s="104">
        <v>29.263322662787477</v>
      </c>
      <c r="U129" s="104">
        <v>30.017127283999049</v>
      </c>
      <c r="V129" s="104">
        <v>28.084991261492465</v>
      </c>
      <c r="W129" s="104">
        <v>30.043504605865124</v>
      </c>
      <c r="DA129" s="132" t="s">
        <v>1807</v>
      </c>
    </row>
    <row r="130" spans="1:105" ht="12" customHeight="1" x14ac:dyDescent="0.25">
      <c r="A130" s="108" t="s">
        <v>53</v>
      </c>
      <c r="B130" s="98">
        <v>4.1194002434930468</v>
      </c>
      <c r="C130" s="98">
        <v>4.4579738736973349</v>
      </c>
      <c r="D130" s="98">
        <v>4.771591534112205</v>
      </c>
      <c r="E130" s="98">
        <v>5.4408011391223834</v>
      </c>
      <c r="F130" s="98">
        <v>6.5929947091443424</v>
      </c>
      <c r="G130" s="98">
        <v>8.2337958203000383</v>
      </c>
      <c r="H130" s="98">
        <v>8.1569418636670807</v>
      </c>
      <c r="I130" s="98">
        <v>8.7162347288899173</v>
      </c>
      <c r="J130" s="98">
        <v>9.791553672310819</v>
      </c>
      <c r="K130" s="98">
        <v>12.756598564854793</v>
      </c>
      <c r="L130" s="98">
        <v>11.340329550104549</v>
      </c>
      <c r="M130" s="98">
        <v>11.287217815594015</v>
      </c>
      <c r="N130" s="98">
        <v>10.990745004924502</v>
      </c>
      <c r="O130" s="98">
        <v>9.3004810117789294</v>
      </c>
      <c r="P130" s="98">
        <v>9.1707628520383313</v>
      </c>
      <c r="Q130" s="98">
        <v>7.3857360811179156</v>
      </c>
      <c r="R130" s="98">
        <v>6.7674420778265789</v>
      </c>
      <c r="S130" s="98">
        <v>7.727906093017797</v>
      </c>
      <c r="T130" s="98">
        <v>8.4294128289531933</v>
      </c>
      <c r="U130" s="98">
        <v>8.9337627197329788</v>
      </c>
      <c r="V130" s="98">
        <v>8.6065681323491248</v>
      </c>
      <c r="W130" s="98">
        <v>9.6578671191708008</v>
      </c>
      <c r="DA130" s="63" t="s">
        <v>1808</v>
      </c>
    </row>
    <row r="131" spans="1:105" ht="12" customHeight="1" x14ac:dyDescent="0.25">
      <c r="A131" s="108" t="s">
        <v>52</v>
      </c>
      <c r="B131" s="98">
        <v>6.8833969785286939</v>
      </c>
      <c r="C131" s="98">
        <v>7.499201946532267</v>
      </c>
      <c r="D131" s="98">
        <v>7.9885468021539054</v>
      </c>
      <c r="E131" s="98">
        <v>9.2342447041987157</v>
      </c>
      <c r="F131" s="98">
        <v>11.223266017531358</v>
      </c>
      <c r="G131" s="98">
        <v>13.996363720792218</v>
      </c>
      <c r="H131" s="98">
        <v>18.321746677132371</v>
      </c>
      <c r="I131" s="98">
        <v>18.114453755163883</v>
      </c>
      <c r="J131" s="98">
        <v>17.928198013269736</v>
      </c>
      <c r="K131" s="98">
        <v>22.488806169856957</v>
      </c>
      <c r="L131" s="98">
        <v>24.192008284410257</v>
      </c>
      <c r="M131" s="98">
        <v>21.163571078364978</v>
      </c>
      <c r="N131" s="98">
        <v>21.106742820303033</v>
      </c>
      <c r="O131" s="98">
        <v>22.350005372359302</v>
      </c>
      <c r="P131" s="98">
        <v>21.696947726786533</v>
      </c>
      <c r="Q131" s="98">
        <v>24.135795834218158</v>
      </c>
      <c r="R131" s="98">
        <v>25.221865854037663</v>
      </c>
      <c r="S131" s="98">
        <v>23.159595920249931</v>
      </c>
      <c r="T131" s="98">
        <v>20.833909833834284</v>
      </c>
      <c r="U131" s="98">
        <v>21.08336456426607</v>
      </c>
      <c r="V131" s="98">
        <v>19.478423129143341</v>
      </c>
      <c r="W131" s="98">
        <v>20.385637486694321</v>
      </c>
      <c r="DA131" s="63" t="s">
        <v>1809</v>
      </c>
    </row>
    <row r="132" spans="1:105" ht="12" customHeight="1" x14ac:dyDescent="0.25">
      <c r="A132" s="121" t="s">
        <v>54</v>
      </c>
      <c r="B132" s="122">
        <v>16.677558407100818</v>
      </c>
      <c r="C132" s="122">
        <v>20.009980198807867</v>
      </c>
      <c r="D132" s="122">
        <v>21.524692604184288</v>
      </c>
      <c r="E132" s="122">
        <v>22.819813849385561</v>
      </c>
      <c r="F132" s="122">
        <v>25.736732663501947</v>
      </c>
      <c r="G132" s="122">
        <v>23.923197240150884</v>
      </c>
      <c r="H132" s="122">
        <v>28.704129701752002</v>
      </c>
      <c r="I132" s="122">
        <v>24.668021569561624</v>
      </c>
      <c r="J132" s="122">
        <v>26.711301991700964</v>
      </c>
      <c r="K132" s="122">
        <v>33.646224334859816</v>
      </c>
      <c r="L132" s="122">
        <v>33.630130565458416</v>
      </c>
      <c r="M132" s="122">
        <v>32.677516308933946</v>
      </c>
      <c r="N132" s="122">
        <v>32.88566574330364</v>
      </c>
      <c r="O132" s="122">
        <v>32.085480441156356</v>
      </c>
      <c r="P132" s="122">
        <v>33.752518592470167</v>
      </c>
      <c r="Q132" s="122">
        <v>33.279012151579096</v>
      </c>
      <c r="R132" s="122">
        <v>35.0056265073693</v>
      </c>
      <c r="S132" s="122">
        <v>35.773124111342455</v>
      </c>
      <c r="T132" s="122">
        <v>35.578377687250786</v>
      </c>
      <c r="U132" s="122">
        <v>36.792017077652424</v>
      </c>
      <c r="V132" s="122">
        <v>36.451852224836479</v>
      </c>
      <c r="W132" s="122">
        <v>41.612227206816641</v>
      </c>
      <c r="DA132" s="130" t="s">
        <v>1810</v>
      </c>
    </row>
    <row r="133" spans="1:105" ht="12" customHeight="1" x14ac:dyDescent="0.25">
      <c r="A133" s="97" t="s">
        <v>175</v>
      </c>
      <c r="B133" s="98">
        <v>3.3076732184513933</v>
      </c>
      <c r="C133" s="98">
        <v>4.1119402550025725</v>
      </c>
      <c r="D133" s="98">
        <v>4.3514128027595813</v>
      </c>
      <c r="E133" s="98">
        <v>4.6277191628428955</v>
      </c>
      <c r="F133" s="98">
        <v>5.0132843967049912</v>
      </c>
      <c r="G133" s="98">
        <v>5.3219227230008412</v>
      </c>
      <c r="H133" s="98">
        <v>6.1689280667274016</v>
      </c>
      <c r="I133" s="98">
        <v>5.061176870557909</v>
      </c>
      <c r="J133" s="98">
        <v>5.5466709905029035</v>
      </c>
      <c r="K133" s="98">
        <v>7.0831975747240721</v>
      </c>
      <c r="L133" s="98">
        <v>7.0623603949663147</v>
      </c>
      <c r="M133" s="98">
        <v>7.0566528180568726</v>
      </c>
      <c r="N133" s="98">
        <v>6.6877674453248632</v>
      </c>
      <c r="O133" s="98">
        <v>6.5310181283888777</v>
      </c>
      <c r="P133" s="98">
        <v>6.4252036708988687</v>
      </c>
      <c r="Q133" s="98">
        <v>5.991530295973102</v>
      </c>
      <c r="R133" s="98">
        <v>5.741917569615592</v>
      </c>
      <c r="S133" s="98">
        <v>5.7492670475793703</v>
      </c>
      <c r="T133" s="98">
        <v>5.4503663357218075</v>
      </c>
      <c r="U133" s="98">
        <v>5.6983512735161117</v>
      </c>
      <c r="V133" s="98">
        <v>5.9076303717706091</v>
      </c>
      <c r="W133" s="98">
        <v>6.7960986451334291</v>
      </c>
      <c r="DA133" s="63" t="s">
        <v>1811</v>
      </c>
    </row>
    <row r="134" spans="1:105" ht="12" customHeight="1" x14ac:dyDescent="0.25">
      <c r="A134" s="109" t="s">
        <v>120</v>
      </c>
      <c r="B134" s="33">
        <v>13.369885188649427</v>
      </c>
      <c r="C134" s="33">
        <v>15.898039943805292</v>
      </c>
      <c r="D134" s="33">
        <v>17.173279801424705</v>
      </c>
      <c r="E134" s="33">
        <v>18.192094686542667</v>
      </c>
      <c r="F134" s="33">
        <v>20.723448266796957</v>
      </c>
      <c r="G134" s="33">
        <v>18.601274517150042</v>
      </c>
      <c r="H134" s="33">
        <v>22.535201635024602</v>
      </c>
      <c r="I134" s="33">
        <v>19.606844699003716</v>
      </c>
      <c r="J134" s="33">
        <v>21.16463100119806</v>
      </c>
      <c r="K134" s="33">
        <v>26.563026760135745</v>
      </c>
      <c r="L134" s="33">
        <v>26.5677701704921</v>
      </c>
      <c r="M134" s="33">
        <v>25.620863490877074</v>
      </c>
      <c r="N134" s="33">
        <v>26.197898297978774</v>
      </c>
      <c r="O134" s="33">
        <v>25.554462312767477</v>
      </c>
      <c r="P134" s="33">
        <v>27.3273149215713</v>
      </c>
      <c r="Q134" s="33">
        <v>27.287481855605996</v>
      </c>
      <c r="R134" s="33">
        <v>29.263708937753705</v>
      </c>
      <c r="S134" s="33">
        <v>30.023857063763085</v>
      </c>
      <c r="T134" s="33">
        <v>30.128011351528976</v>
      </c>
      <c r="U134" s="33">
        <v>31.093665804136315</v>
      </c>
      <c r="V134" s="33">
        <v>30.544221853065867</v>
      </c>
      <c r="W134" s="33">
        <v>34.816128561683215</v>
      </c>
      <c r="DA134" s="60" t="s">
        <v>1812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0.55015369869450781</v>
      </c>
      <c r="C136" s="119">
        <f t="shared" si="26"/>
        <v>0.55862837472868598</v>
      </c>
      <c r="D136" s="119">
        <f t="shared" si="26"/>
        <v>0.56901664805007923</v>
      </c>
      <c r="E136" s="119">
        <f t="shared" si="26"/>
        <v>0.5806679276186052</v>
      </c>
      <c r="F136" s="119">
        <f t="shared" si="26"/>
        <v>0.59369083615384133</v>
      </c>
      <c r="G136" s="119">
        <f t="shared" si="26"/>
        <v>0.60410030125683656</v>
      </c>
      <c r="H136" s="119">
        <f t="shared" si="26"/>
        <v>0.61565623493869082</v>
      </c>
      <c r="I136" s="119">
        <f t="shared" si="26"/>
        <v>0.62358140141586615</v>
      </c>
      <c r="J136" s="119">
        <f t="shared" si="26"/>
        <v>0.63146545561963818</v>
      </c>
      <c r="K136" s="119">
        <f t="shared" si="26"/>
        <v>0.64168602677195441</v>
      </c>
      <c r="L136" s="119">
        <f t="shared" si="26"/>
        <v>0.65072368095631217</v>
      </c>
      <c r="M136" s="119">
        <f t="shared" si="26"/>
        <v>0.6614354257131434</v>
      </c>
      <c r="N136" s="119">
        <f t="shared" si="26"/>
        <v>0.67423895390396948</v>
      </c>
      <c r="O136" s="119">
        <f t="shared" si="26"/>
        <v>0.68779434781723736</v>
      </c>
      <c r="P136" s="119">
        <f t="shared" si="26"/>
        <v>0.69465683303268189</v>
      </c>
      <c r="Q136" s="119">
        <f t="shared" si="26"/>
        <v>0.70309932938210251</v>
      </c>
      <c r="R136" s="119">
        <f t="shared" ref="R136:V136" si="27">IF(R117=0,"",R117/R98)</f>
        <v>0.714444269522436</v>
      </c>
      <c r="S136" s="119">
        <f t="shared" si="27"/>
        <v>0.72790886836132929</v>
      </c>
      <c r="T136" s="119">
        <f t="shared" si="27"/>
        <v>0.74156201048478043</v>
      </c>
      <c r="U136" s="119">
        <f t="shared" si="27"/>
        <v>0.7550044590763173</v>
      </c>
      <c r="V136" s="119">
        <f t="shared" si="27"/>
        <v>0.76762445266631585</v>
      </c>
      <c r="W136" s="119">
        <f t="shared" ref="W136" si="28">IF(W117=0,"",W117/W98)</f>
        <v>0.77957229363410852</v>
      </c>
      <c r="DA136" s="129" t="s">
        <v>1963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0.53524398254306549</v>
      </c>
      <c r="C137" s="124">
        <f t="shared" si="29"/>
        <v>0.54460749879700909</v>
      </c>
      <c r="D137" s="124">
        <f t="shared" si="29"/>
        <v>0.5539991447053989</v>
      </c>
      <c r="E137" s="124">
        <f t="shared" si="29"/>
        <v>0.56654212976527651</v>
      </c>
      <c r="F137" s="124">
        <f t="shared" si="29"/>
        <v>0.57920300264459279</v>
      </c>
      <c r="G137" s="124">
        <f t="shared" si="29"/>
        <v>0.59323378748066968</v>
      </c>
      <c r="H137" s="124">
        <f t="shared" si="29"/>
        <v>0.6036717015273706</v>
      </c>
      <c r="I137" s="124">
        <f t="shared" si="29"/>
        <v>0.61164250752306182</v>
      </c>
      <c r="J137" s="124">
        <f t="shared" si="29"/>
        <v>0.62034433390112809</v>
      </c>
      <c r="K137" s="124">
        <f t="shared" si="29"/>
        <v>0.62982607789129252</v>
      </c>
      <c r="L137" s="124">
        <f t="shared" si="29"/>
        <v>0.6402557881792873</v>
      </c>
      <c r="M137" s="124">
        <f t="shared" si="29"/>
        <v>0.65151625216994058</v>
      </c>
      <c r="N137" s="124">
        <f t="shared" si="29"/>
        <v>0.66543283543445397</v>
      </c>
      <c r="O137" s="124">
        <f t="shared" si="29"/>
        <v>0.67991768882870207</v>
      </c>
      <c r="P137" s="124">
        <f t="shared" si="29"/>
        <v>0.68586243087834642</v>
      </c>
      <c r="Q137" s="124">
        <f t="shared" si="29"/>
        <v>0.69449698053347719</v>
      </c>
      <c r="R137" s="124">
        <f t="shared" ref="R137:V137" si="30">IF(R118=0,"",R118/R99)</f>
        <v>0.70652291175549864</v>
      </c>
      <c r="S137" s="124">
        <f t="shared" si="30"/>
        <v>0.72021439522258168</v>
      </c>
      <c r="T137" s="124">
        <f t="shared" si="30"/>
        <v>0.7336309149411786</v>
      </c>
      <c r="U137" s="124">
        <f t="shared" si="30"/>
        <v>0.74721640125287436</v>
      </c>
      <c r="V137" s="124">
        <f t="shared" si="30"/>
        <v>0.75973640736812009</v>
      </c>
      <c r="W137" s="124">
        <f t="shared" ref="W137" si="31">IF(W118=0,"",W118/W99)</f>
        <v>0.77122522114180292</v>
      </c>
      <c r="DA137" s="130" t="s">
        <v>1964</v>
      </c>
    </row>
    <row r="138" spans="1:105" ht="12" customHeight="1" x14ac:dyDescent="0.25">
      <c r="A138" s="97" t="s">
        <v>217</v>
      </c>
      <c r="B138" s="111">
        <f t="shared" ref="B138:Q138" si="32">IF(B119=0,"",B119/B100)</f>
        <v>0.52822483978174262</v>
      </c>
      <c r="C138" s="111">
        <f t="shared" si="32"/>
        <v>0.53778381430505973</v>
      </c>
      <c r="D138" s="111">
        <f t="shared" si="32"/>
        <v>0.54741135696355314</v>
      </c>
      <c r="E138" s="111">
        <f t="shared" si="32"/>
        <v>0.56014891354173713</v>
      </c>
      <c r="F138" s="111">
        <f t="shared" si="32"/>
        <v>0.57305422823544439</v>
      </c>
      <c r="G138" s="111">
        <f t="shared" si="32"/>
        <v>0.58785759270069371</v>
      </c>
      <c r="H138" s="111">
        <f t="shared" si="32"/>
        <v>0.59830871785712758</v>
      </c>
      <c r="I138" s="111">
        <f t="shared" si="32"/>
        <v>0.60650164978448418</v>
      </c>
      <c r="J138" s="111">
        <f t="shared" si="32"/>
        <v>0.61530970309558486</v>
      </c>
      <c r="K138" s="111">
        <f t="shared" si="32"/>
        <v>0.62488627806776509</v>
      </c>
      <c r="L138" s="111">
        <f t="shared" si="32"/>
        <v>0.63541234314363104</v>
      </c>
      <c r="M138" s="111">
        <f t="shared" si="32"/>
        <v>0.6467883344276657</v>
      </c>
      <c r="N138" s="111">
        <f t="shared" si="32"/>
        <v>0.66083846339385777</v>
      </c>
      <c r="O138" s="111">
        <f t="shared" si="32"/>
        <v>0.67546761182327508</v>
      </c>
      <c r="P138" s="111">
        <f t="shared" si="32"/>
        <v>0.68149253580104974</v>
      </c>
      <c r="Q138" s="111">
        <f t="shared" si="32"/>
        <v>0.69022655768994912</v>
      </c>
      <c r="R138" s="111">
        <f t="shared" ref="R138:V138" si="33">IF(R119=0,"",R119/R100)</f>
        <v>0.70237251660495492</v>
      </c>
      <c r="S138" s="111">
        <f t="shared" si="33"/>
        <v>0.71619945473415036</v>
      </c>
      <c r="T138" s="111">
        <f t="shared" si="33"/>
        <v>0.72975161208395289</v>
      </c>
      <c r="U138" s="111">
        <f t="shared" si="33"/>
        <v>0.74347686967934667</v>
      </c>
      <c r="V138" s="111">
        <f t="shared" si="33"/>
        <v>0.75612910100470698</v>
      </c>
      <c r="W138" s="111">
        <f t="shared" ref="W138" si="34">IF(W119=0,"",W119/W100)</f>
        <v>0.76774110422125352</v>
      </c>
      <c r="DA138" s="63" t="s">
        <v>1965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1966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1.8212459755619608</v>
      </c>
      <c r="C140" s="124">
        <f t="shared" si="38"/>
        <v>1.9960515327621484</v>
      </c>
      <c r="D140" s="124">
        <f t="shared" si="38"/>
        <v>2.1076746668101944</v>
      </c>
      <c r="E140" s="124">
        <f t="shared" si="38"/>
        <v>2.2471433701301571</v>
      </c>
      <c r="F140" s="124">
        <f t="shared" si="38"/>
        <v>2.366395092849003</v>
      </c>
      <c r="G140" s="124">
        <f t="shared" si="38"/>
        <v>2.4856280421562253</v>
      </c>
      <c r="H140" s="124">
        <f t="shared" si="38"/>
        <v>2.5916450582035311</v>
      </c>
      <c r="I140" s="124">
        <f t="shared" si="38"/>
        <v>2.6619410878630543</v>
      </c>
      <c r="J140" s="124">
        <f t="shared" si="38"/>
        <v>2.7080639012401266</v>
      </c>
      <c r="K140" s="124">
        <f t="shared" si="38"/>
        <v>2.7645211308249986</v>
      </c>
      <c r="L140" s="124">
        <f t="shared" si="38"/>
        <v>2.8233626936245071</v>
      </c>
      <c r="M140" s="124">
        <f t="shared" si="38"/>
        <v>2.8953011032522245</v>
      </c>
      <c r="N140" s="124">
        <f t="shared" si="38"/>
        <v>2.976919788233694</v>
      </c>
      <c r="O140" s="124">
        <f t="shared" si="38"/>
        <v>3.1071405086160295</v>
      </c>
      <c r="P140" s="124">
        <f t="shared" si="38"/>
        <v>3.2409956911831288</v>
      </c>
      <c r="Q140" s="124">
        <f t="shared" si="38"/>
        <v>3.3810777831698409</v>
      </c>
      <c r="R140" s="124">
        <f t="shared" ref="R140:V140" si="39">IF(R121=0,"",R121/R102)</f>
        <v>3.520495820236512</v>
      </c>
      <c r="S140" s="124">
        <f t="shared" si="39"/>
        <v>3.6692265734534768</v>
      </c>
      <c r="T140" s="124">
        <f t="shared" si="39"/>
        <v>3.7886479948713188</v>
      </c>
      <c r="U140" s="124">
        <f t="shared" si="39"/>
        <v>3.8920462597317274</v>
      </c>
      <c r="V140" s="124">
        <f t="shared" si="39"/>
        <v>3.9879322885180777</v>
      </c>
      <c r="W140" s="124">
        <f t="shared" ref="W140" si="40">IF(W121=0,"",W121/W102)</f>
        <v>4.0573914839704512</v>
      </c>
      <c r="DA140" s="130" t="s">
        <v>1967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1.8212459755619608</v>
      </c>
      <c r="C141" s="111">
        <f t="shared" si="41"/>
        <v>1.9960515327621484</v>
      </c>
      <c r="D141" s="111">
        <f t="shared" si="41"/>
        <v>2.1076746668101944</v>
      </c>
      <c r="E141" s="111">
        <f t="shared" si="41"/>
        <v>2.2471433701301571</v>
      </c>
      <c r="F141" s="111">
        <f t="shared" si="41"/>
        <v>2.366395092849003</v>
      </c>
      <c r="G141" s="111">
        <f t="shared" si="41"/>
        <v>2.4856280421562253</v>
      </c>
      <c r="H141" s="111">
        <f t="shared" si="41"/>
        <v>2.5916450582035311</v>
      </c>
      <c r="I141" s="111">
        <f t="shared" si="41"/>
        <v>2.6619410878630543</v>
      </c>
      <c r="J141" s="111">
        <f t="shared" si="41"/>
        <v>2.7080639012401266</v>
      </c>
      <c r="K141" s="111">
        <f t="shared" si="41"/>
        <v>2.7645211308249986</v>
      </c>
      <c r="L141" s="111">
        <f t="shared" si="41"/>
        <v>2.8233626936245071</v>
      </c>
      <c r="M141" s="111">
        <f t="shared" si="41"/>
        <v>2.8953011032522245</v>
      </c>
      <c r="N141" s="111">
        <f t="shared" si="41"/>
        <v>2.976919788233694</v>
      </c>
      <c r="O141" s="111">
        <f t="shared" si="41"/>
        <v>3.1071405086160295</v>
      </c>
      <c r="P141" s="111">
        <f t="shared" si="41"/>
        <v>3.2409956911831288</v>
      </c>
      <c r="Q141" s="111">
        <f t="shared" si="41"/>
        <v>3.3810777831698409</v>
      </c>
      <c r="R141" s="111">
        <f t="shared" ref="R141:V141" si="42">IF(R122=0,"",R122/R103)</f>
        <v>3.520495820236512</v>
      </c>
      <c r="S141" s="111">
        <f t="shared" si="42"/>
        <v>3.6692265734534768</v>
      </c>
      <c r="T141" s="111">
        <f t="shared" si="42"/>
        <v>3.7886479948713188</v>
      </c>
      <c r="U141" s="111">
        <f t="shared" si="42"/>
        <v>3.8920462597317274</v>
      </c>
      <c r="V141" s="111">
        <f t="shared" si="42"/>
        <v>3.9879322885180777</v>
      </c>
      <c r="W141" s="111">
        <f t="shared" ref="W141" si="43">IF(W122=0,"",W122/W103)</f>
        <v>4.0573914839704512</v>
      </c>
      <c r="DA141" s="63" t="s">
        <v>1968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0.61445256766197831</v>
      </c>
      <c r="C142" s="124">
        <f t="shared" si="44"/>
        <v>0.61845915354819891</v>
      </c>
      <c r="D142" s="124">
        <f t="shared" si="44"/>
        <v>0.62475532694753377</v>
      </c>
      <c r="E142" s="124">
        <f t="shared" si="44"/>
        <v>0.63241106483100351</v>
      </c>
      <c r="F142" s="124">
        <f t="shared" si="44"/>
        <v>0.64299841474000241</v>
      </c>
      <c r="G142" s="124">
        <f t="shared" si="44"/>
        <v>0.64926994374719704</v>
      </c>
      <c r="H142" s="124">
        <f t="shared" si="44"/>
        <v>0.66020618224445637</v>
      </c>
      <c r="I142" s="124">
        <f t="shared" si="44"/>
        <v>0.66674546910077948</v>
      </c>
      <c r="J142" s="124">
        <f t="shared" si="44"/>
        <v>0.67200067556399778</v>
      </c>
      <c r="K142" s="124">
        <f t="shared" si="44"/>
        <v>0.68177974158085364</v>
      </c>
      <c r="L142" s="124">
        <f t="shared" si="44"/>
        <v>0.69080121760916302</v>
      </c>
      <c r="M142" s="124">
        <f t="shared" si="44"/>
        <v>0.69400079309794815</v>
      </c>
      <c r="N142" s="124">
        <f t="shared" si="44"/>
        <v>0.70439219566176914</v>
      </c>
      <c r="O142" s="124">
        <f t="shared" si="44"/>
        <v>0.71732083274970282</v>
      </c>
      <c r="P142" s="124">
        <f t="shared" si="44"/>
        <v>0.72175609031661647</v>
      </c>
      <c r="Q142" s="124">
        <f t="shared" si="44"/>
        <v>0.73452609381180534</v>
      </c>
      <c r="R142" s="124">
        <f t="shared" ref="R142:V142" si="45">IF(R123=0,"",R123/R104)</f>
        <v>0.74713729498687775</v>
      </c>
      <c r="S142" s="124">
        <f t="shared" si="45"/>
        <v>0.75969580635117884</v>
      </c>
      <c r="T142" s="124">
        <f t="shared" si="45"/>
        <v>0.7740887453705243</v>
      </c>
      <c r="U142" s="124">
        <f t="shared" si="45"/>
        <v>0.79033002296396204</v>
      </c>
      <c r="V142" s="124">
        <f t="shared" si="45"/>
        <v>0.80503754621448553</v>
      </c>
      <c r="W142" s="124">
        <f t="shared" ref="W142" si="46">IF(W123=0,"",W123/W104)</f>
        <v>0.8183380203916516</v>
      </c>
      <c r="DA142" s="130" t="s">
        <v>1969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0.561867190862542</v>
      </c>
      <c r="C143" s="111">
        <f t="shared" si="47"/>
        <v>0.56764783278294328</v>
      </c>
      <c r="D143" s="111">
        <f t="shared" si="47"/>
        <v>0.57381281063439038</v>
      </c>
      <c r="E143" s="111">
        <f t="shared" si="47"/>
        <v>0.58174789554384787</v>
      </c>
      <c r="F143" s="111">
        <f t="shared" si="47"/>
        <v>0.59020579419062258</v>
      </c>
      <c r="G143" s="111">
        <f t="shared" si="47"/>
        <v>0.60004031771716948</v>
      </c>
      <c r="H143" s="111">
        <f t="shared" si="47"/>
        <v>0.60698197632018613</v>
      </c>
      <c r="I143" s="111">
        <f t="shared" si="47"/>
        <v>0.6131905706192935</v>
      </c>
      <c r="J143" s="111">
        <f t="shared" si="47"/>
        <v>0.62165452623894679</v>
      </c>
      <c r="K143" s="111">
        <f t="shared" si="47"/>
        <v>0.63077521540670722</v>
      </c>
      <c r="L143" s="111">
        <f t="shared" si="47"/>
        <v>0.64087238969663363</v>
      </c>
      <c r="M143" s="111">
        <f t="shared" si="47"/>
        <v>0.65278230410705074</v>
      </c>
      <c r="N143" s="111">
        <f t="shared" si="47"/>
        <v>0.66648844235250704</v>
      </c>
      <c r="O143" s="111">
        <f t="shared" si="47"/>
        <v>0.67981268224425406</v>
      </c>
      <c r="P143" s="111">
        <f t="shared" si="47"/>
        <v>0.68685450668533132</v>
      </c>
      <c r="Q143" s="111">
        <f t="shared" si="47"/>
        <v>0.69716313572709276</v>
      </c>
      <c r="R143" s="111">
        <f t="shared" ref="R143:V143" si="48">IF(R124=0,"",R124/R105)</f>
        <v>0.71240321041969457</v>
      </c>
      <c r="S143" s="111">
        <f t="shared" si="48"/>
        <v>0.73155618694410973</v>
      </c>
      <c r="T143" s="111">
        <f t="shared" si="48"/>
        <v>0.75139002931909582</v>
      </c>
      <c r="U143" s="111">
        <f t="shared" si="48"/>
        <v>0.77232934953931165</v>
      </c>
      <c r="V143" s="111">
        <f t="shared" si="48"/>
        <v>0.79295830523186994</v>
      </c>
      <c r="W143" s="111">
        <f t="shared" ref="W143" si="49">IF(W124=0,"",W124/W105)</f>
        <v>0.8110393029160835</v>
      </c>
      <c r="DA143" s="63" t="s">
        <v>1970</v>
      </c>
    </row>
    <row r="144" spans="1:105" ht="12" customHeight="1" x14ac:dyDescent="0.25">
      <c r="A144" s="97" t="s">
        <v>133</v>
      </c>
      <c r="B144" s="111">
        <f t="shared" ref="B144:Q144" si="50">IF(B125=0,"",B125/B106)</f>
        <v>0.77412419139755928</v>
      </c>
      <c r="C144" s="111">
        <f t="shared" si="50"/>
        <v>0.7807620244296084</v>
      </c>
      <c r="D144" s="111">
        <f t="shared" si="50"/>
        <v>0.78327231773366668</v>
      </c>
      <c r="E144" s="111">
        <f t="shared" si="50"/>
        <v>0.79223554730824985</v>
      </c>
      <c r="F144" s="111">
        <f t="shared" si="50"/>
        <v>0.7995598292449726</v>
      </c>
      <c r="G144" s="111">
        <f t="shared" si="50"/>
        <v>0.81251100062302928</v>
      </c>
      <c r="H144" s="111">
        <f t="shared" si="50"/>
        <v>0.84382257532872296</v>
      </c>
      <c r="I144" s="111">
        <f t="shared" si="50"/>
        <v>0.83833635001226503</v>
      </c>
      <c r="J144" s="111">
        <f t="shared" si="50"/>
        <v>0.83092198346225243</v>
      </c>
      <c r="K144" s="111">
        <f t="shared" si="50"/>
        <v>0.83640727908182688</v>
      </c>
      <c r="L144" s="111">
        <f t="shared" si="50"/>
        <v>0.85658430272518404</v>
      </c>
      <c r="M144" s="111">
        <f t="shared" si="50"/>
        <v>0.8496629705991291</v>
      </c>
      <c r="N144" s="111">
        <f t="shared" si="50"/>
        <v>0.8555327530267679</v>
      </c>
      <c r="O144" s="111">
        <f t="shared" si="50"/>
        <v>0.87818529308447579</v>
      </c>
      <c r="P144" s="111">
        <f t="shared" si="50"/>
        <v>0.88014981760897737</v>
      </c>
      <c r="Q144" s="111">
        <f t="shared" si="50"/>
        <v>0.90617229942925115</v>
      </c>
      <c r="R144" s="111">
        <f t="shared" ref="R144:V144" si="51">IF(R125=0,"",R125/R106)</f>
        <v>0.91957840611219632</v>
      </c>
      <c r="S144" s="111">
        <f t="shared" si="51"/>
        <v>0.91299594007765394</v>
      </c>
      <c r="T144" s="111">
        <f t="shared" si="51"/>
        <v>0.90737923696676548</v>
      </c>
      <c r="U144" s="111">
        <f t="shared" si="51"/>
        <v>0.91400817777194665</v>
      </c>
      <c r="V144" s="111">
        <f t="shared" si="51"/>
        <v>0.92305313766399144</v>
      </c>
      <c r="W144" s="111">
        <f t="shared" ref="W144" si="52">IF(W125=0,"",W125/W106)</f>
        <v>0.92879842445558869</v>
      </c>
      <c r="DA144" s="63" t="s">
        <v>1971</v>
      </c>
    </row>
    <row r="145" spans="1:105" ht="12" customHeight="1" x14ac:dyDescent="0.25">
      <c r="A145" s="100" t="s">
        <v>217</v>
      </c>
      <c r="B145" s="112">
        <f t="shared" ref="B145:Q145" si="53">IF(B126=0,"",B126/B107)</f>
        <v>0.561867190862542</v>
      </c>
      <c r="C145" s="112">
        <f t="shared" si="53"/>
        <v>0.57045034249397619</v>
      </c>
      <c r="D145" s="112">
        <f t="shared" si="53"/>
        <v>0.57465698160614809</v>
      </c>
      <c r="E145" s="112">
        <f t="shared" si="53"/>
        <v>0.58566067626437579</v>
      </c>
      <c r="F145" s="112">
        <f t="shared" si="53"/>
        <v>0.59586334731885515</v>
      </c>
      <c r="G145" s="112">
        <f t="shared" si="53"/>
        <v>0.61671275191300379</v>
      </c>
      <c r="H145" s="112">
        <f t="shared" si="53"/>
        <v>0.62516164264118057</v>
      </c>
      <c r="I145" s="112">
        <f t="shared" si="53"/>
        <v>0.62738975814625952</v>
      </c>
      <c r="J145" s="112">
        <f t="shared" si="53"/>
        <v>0.63457998074996225</v>
      </c>
      <c r="K145" s="112">
        <f t="shared" si="53"/>
        <v>0.64896070391625704</v>
      </c>
      <c r="L145" s="112">
        <f t="shared" si="53"/>
        <v>0.65519005340166969</v>
      </c>
      <c r="M145" s="112">
        <f t="shared" si="53"/>
        <v>0.66370355852266683</v>
      </c>
      <c r="N145" s="112">
        <f t="shared" si="53"/>
        <v>0.66986707546594204</v>
      </c>
      <c r="O145" s="112">
        <f t="shared" si="53"/>
        <v>0.67826645681458986</v>
      </c>
      <c r="P145" s="112">
        <f t="shared" si="53"/>
        <v>0.68671577775458514</v>
      </c>
      <c r="Q145" s="112">
        <f t="shared" si="53"/>
        <v>0.69308219929737647</v>
      </c>
      <c r="R145" s="112">
        <f t="shared" ref="R145:V145" si="54">IF(R126=0,"",R126/R107)</f>
        <v>0.70710783976750147</v>
      </c>
      <c r="S145" s="112">
        <f t="shared" si="54"/>
        <v>0.72458746516341999</v>
      </c>
      <c r="T145" s="112">
        <f t="shared" si="54"/>
        <v>0.7382297068147281</v>
      </c>
      <c r="U145" s="112">
        <f t="shared" si="54"/>
        <v>0.75911853948987162</v>
      </c>
      <c r="V145" s="112">
        <f t="shared" si="54"/>
        <v>0.78613601240062292</v>
      </c>
      <c r="W145" s="112">
        <f t="shared" ref="W145" si="55">IF(W126=0,"",W126/W107)</f>
        <v>0.80785748726761353</v>
      </c>
      <c r="DA145" s="131" t="s">
        <v>1972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1973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0.67508041869974333</v>
      </c>
      <c r="C147" s="112">
        <f t="shared" si="59"/>
        <v>0.67923370529645988</v>
      </c>
      <c r="D147" s="112">
        <f t="shared" si="59"/>
        <v>0.68348806813901231</v>
      </c>
      <c r="E147" s="112">
        <f t="shared" si="59"/>
        <v>0.68779050441160383</v>
      </c>
      <c r="F147" s="112">
        <f t="shared" si="59"/>
        <v>0.69192879123187467</v>
      </c>
      <c r="G147" s="112">
        <f t="shared" si="59"/>
        <v>0.69613040036419027</v>
      </c>
      <c r="H147" s="112">
        <f t="shared" si="59"/>
        <v>0.70052573174758948</v>
      </c>
      <c r="I147" s="112">
        <f t="shared" si="59"/>
        <v>0.70271456640519558</v>
      </c>
      <c r="J147" s="112">
        <f t="shared" si="59"/>
        <v>0.70347354079122915</v>
      </c>
      <c r="K147" s="112">
        <f t="shared" si="59"/>
        <v>0.70422328290277092</v>
      </c>
      <c r="L147" s="112">
        <f t="shared" si="59"/>
        <v>0.70590700942725826</v>
      </c>
      <c r="M147" s="112">
        <f t="shared" si="59"/>
        <v>0.70780004127068974</v>
      </c>
      <c r="N147" s="112">
        <f t="shared" si="59"/>
        <v>0.71102199022166823</v>
      </c>
      <c r="O147" s="112">
        <f t="shared" si="59"/>
        <v>0.71597254658776877</v>
      </c>
      <c r="P147" s="112">
        <f t="shared" si="59"/>
        <v>0.72294764527228172</v>
      </c>
      <c r="Q147" s="112">
        <f t="shared" si="59"/>
        <v>0.73040008759745356</v>
      </c>
      <c r="R147" s="112">
        <f t="shared" ref="R147:V147" si="60">IF(R128=0,"",R128/R109)</f>
        <v>0.73742245269199846</v>
      </c>
      <c r="S147" s="112">
        <f t="shared" si="60"/>
        <v>0.74325393074318602</v>
      </c>
      <c r="T147" s="112">
        <f t="shared" si="60"/>
        <v>0.75139366540520725</v>
      </c>
      <c r="U147" s="112">
        <f t="shared" si="60"/>
        <v>0.7589591255838174</v>
      </c>
      <c r="V147" s="112">
        <f t="shared" si="60"/>
        <v>0.76653795700999416</v>
      </c>
      <c r="W147" s="112">
        <f t="shared" ref="W147" si="61">IF(W128=0,"",W128/W109)</f>
        <v>0.77415505123188599</v>
      </c>
      <c r="DA147" s="131" t="s">
        <v>1974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0.84731506660730405</v>
      </c>
      <c r="C148" s="113">
        <f t="shared" si="62"/>
        <v>0.85047259757550719</v>
      </c>
      <c r="D148" s="113">
        <f t="shared" si="62"/>
        <v>0.85246870294466415</v>
      </c>
      <c r="E148" s="113">
        <f t="shared" si="62"/>
        <v>0.85666727349216576</v>
      </c>
      <c r="F148" s="113">
        <f t="shared" si="62"/>
        <v>0.85987814809954066</v>
      </c>
      <c r="G148" s="113">
        <f t="shared" si="62"/>
        <v>0.86246568105960131</v>
      </c>
      <c r="H148" s="113">
        <f t="shared" si="62"/>
        <v>0.88437623361605799</v>
      </c>
      <c r="I148" s="113">
        <f t="shared" si="62"/>
        <v>0.87944109781044355</v>
      </c>
      <c r="J148" s="113">
        <f t="shared" si="62"/>
        <v>0.87064925794144965</v>
      </c>
      <c r="K148" s="113">
        <f t="shared" si="62"/>
        <v>0.86880678909040265</v>
      </c>
      <c r="L148" s="113">
        <f t="shared" si="62"/>
        <v>0.88302777855073455</v>
      </c>
      <c r="M148" s="113">
        <f t="shared" si="62"/>
        <v>0.87460504321029797</v>
      </c>
      <c r="N148" s="113">
        <f t="shared" si="62"/>
        <v>0.87775604683703834</v>
      </c>
      <c r="O148" s="113">
        <f t="shared" si="62"/>
        <v>0.8953572823110082</v>
      </c>
      <c r="P148" s="113">
        <f t="shared" si="62"/>
        <v>0.896715229741327</v>
      </c>
      <c r="Q148" s="113">
        <f t="shared" si="62"/>
        <v>0.91913603009239087</v>
      </c>
      <c r="R148" s="113">
        <f t="shared" ref="R148:V148" si="63">IF(R129=0,"",R129/R110)</f>
        <v>0.92924000621154268</v>
      </c>
      <c r="S148" s="113">
        <f t="shared" si="63"/>
        <v>0.92098425777398718</v>
      </c>
      <c r="T148" s="113">
        <f t="shared" si="63"/>
        <v>0.91309428839714124</v>
      </c>
      <c r="U148" s="113">
        <f t="shared" si="63"/>
        <v>0.91382437458018706</v>
      </c>
      <c r="V148" s="113">
        <f t="shared" si="63"/>
        <v>0.91481768747599512</v>
      </c>
      <c r="W148" s="113">
        <f t="shared" ref="W148" si="64">IF(W129=0,"",W129/W110)</f>
        <v>0.91427269688765944</v>
      </c>
      <c r="DA148" s="132" t="s">
        <v>1975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0.67508041869974345</v>
      </c>
      <c r="C149" s="111">
        <f t="shared" si="65"/>
        <v>0.67954363152827912</v>
      </c>
      <c r="D149" s="111">
        <f t="shared" si="65"/>
        <v>0.68361821775925724</v>
      </c>
      <c r="E149" s="111">
        <f t="shared" si="65"/>
        <v>0.68904507844404206</v>
      </c>
      <c r="F149" s="111">
        <f t="shared" si="65"/>
        <v>0.69427335691605585</v>
      </c>
      <c r="G149" s="111">
        <f t="shared" si="65"/>
        <v>0.69903758084927425</v>
      </c>
      <c r="H149" s="111">
        <f t="shared" si="65"/>
        <v>0.70204816623314592</v>
      </c>
      <c r="I149" s="111">
        <f t="shared" si="65"/>
        <v>0.70324306098388345</v>
      </c>
      <c r="J149" s="111">
        <f t="shared" si="65"/>
        <v>0.7039307257722297</v>
      </c>
      <c r="K149" s="111">
        <f t="shared" si="65"/>
        <v>0.70561122349323147</v>
      </c>
      <c r="L149" s="111">
        <f t="shared" si="65"/>
        <v>0.70668591681852566</v>
      </c>
      <c r="M149" s="111">
        <f t="shared" si="65"/>
        <v>0.70811573143770112</v>
      </c>
      <c r="N149" s="111">
        <f t="shared" si="65"/>
        <v>0.7108726043172624</v>
      </c>
      <c r="O149" s="111">
        <f t="shared" si="65"/>
        <v>0.71544610175112622</v>
      </c>
      <c r="P149" s="111">
        <f t="shared" si="65"/>
        <v>0.72062384914326039</v>
      </c>
      <c r="Q149" s="111">
        <f t="shared" si="65"/>
        <v>0.72701802237578494</v>
      </c>
      <c r="R149" s="111">
        <f t="shared" ref="R149:V149" si="66">IF(R130=0,"",R130/R111)</f>
        <v>0.73532204495681563</v>
      </c>
      <c r="S149" s="111">
        <f t="shared" si="66"/>
        <v>0.74465056945977348</v>
      </c>
      <c r="T149" s="111">
        <f t="shared" si="66"/>
        <v>0.75164548531074504</v>
      </c>
      <c r="U149" s="111">
        <f t="shared" si="66"/>
        <v>0.75938679400653519</v>
      </c>
      <c r="V149" s="111">
        <f t="shared" si="66"/>
        <v>0.76695942467555867</v>
      </c>
      <c r="W149" s="111">
        <f t="shared" ref="W149" si="67">IF(W130=0,"",W130/W111)</f>
        <v>0.77418309075584246</v>
      </c>
      <c r="DA149" s="63" t="s">
        <v>1976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1977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0.7165395945388533</v>
      </c>
      <c r="C151" s="124">
        <f t="shared" si="71"/>
        <v>0.71753233756322699</v>
      </c>
      <c r="D151" s="124">
        <f t="shared" si="71"/>
        <v>0.72041376669277557</v>
      </c>
      <c r="E151" s="124">
        <f t="shared" si="71"/>
        <v>0.72293119648928306</v>
      </c>
      <c r="F151" s="124">
        <f t="shared" si="71"/>
        <v>0.72702915483828334</v>
      </c>
      <c r="G151" s="124">
        <f t="shared" si="71"/>
        <v>0.72488741962934211</v>
      </c>
      <c r="H151" s="124">
        <f t="shared" si="71"/>
        <v>0.72871601462328628</v>
      </c>
      <c r="I151" s="124">
        <f t="shared" si="71"/>
        <v>0.7317572895763782</v>
      </c>
      <c r="J151" s="124">
        <f t="shared" si="71"/>
        <v>0.73208174243332957</v>
      </c>
      <c r="K151" s="124">
        <f t="shared" si="71"/>
        <v>0.73277289185989292</v>
      </c>
      <c r="L151" s="124">
        <f t="shared" si="71"/>
        <v>0.73423574870602037</v>
      </c>
      <c r="M151" s="124">
        <f t="shared" si="71"/>
        <v>0.73473022841505664</v>
      </c>
      <c r="N151" s="124">
        <f t="shared" si="71"/>
        <v>0.73917393490938965</v>
      </c>
      <c r="O151" s="124">
        <f t="shared" si="71"/>
        <v>0.74158089227473967</v>
      </c>
      <c r="P151" s="124">
        <f t="shared" si="71"/>
        <v>0.74643756643135151</v>
      </c>
      <c r="Q151" s="124">
        <f t="shared" si="71"/>
        <v>0.75158232191334984</v>
      </c>
      <c r="R151" s="124">
        <f t="shared" ref="R151:V151" si="72">IF(R132=0,"",R132/R113)</f>
        <v>0.75955970201902678</v>
      </c>
      <c r="S151" s="124">
        <f t="shared" si="72"/>
        <v>0.7662934527575157</v>
      </c>
      <c r="T151" s="124">
        <f t="shared" si="72"/>
        <v>0.77544667587825089</v>
      </c>
      <c r="U151" s="124">
        <f t="shared" si="72"/>
        <v>0.7837356160718556</v>
      </c>
      <c r="V151" s="124">
        <f t="shared" si="72"/>
        <v>0.79123791899937401</v>
      </c>
      <c r="W151" s="124">
        <f t="shared" ref="W151" si="73">IF(W132=0,"",W132/W113)</f>
        <v>0.80020210985121165</v>
      </c>
      <c r="DA151" s="130" t="s">
        <v>1978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0.60174759592203464</v>
      </c>
      <c r="C152" s="111">
        <f t="shared" si="74"/>
        <v>0.60295202340295384</v>
      </c>
      <c r="D152" s="111">
        <f t="shared" si="74"/>
        <v>0.60420440040743006</v>
      </c>
      <c r="E152" s="111">
        <f t="shared" si="74"/>
        <v>0.60559566310186452</v>
      </c>
      <c r="F152" s="111">
        <f t="shared" si="74"/>
        <v>0.60696700454857522</v>
      </c>
      <c r="G152" s="111">
        <f t="shared" si="74"/>
        <v>0.60834886216557493</v>
      </c>
      <c r="H152" s="111">
        <f t="shared" si="74"/>
        <v>0.60954214142404983</v>
      </c>
      <c r="I152" s="111">
        <f t="shared" si="74"/>
        <v>0.610132606047041</v>
      </c>
      <c r="J152" s="111">
        <f t="shared" si="74"/>
        <v>0.61047358261026419</v>
      </c>
      <c r="K152" s="111">
        <f t="shared" si="74"/>
        <v>0.61094684200276517</v>
      </c>
      <c r="L152" s="111">
        <f t="shared" si="74"/>
        <v>0.61145395801408176</v>
      </c>
      <c r="M152" s="111">
        <f t="shared" si="74"/>
        <v>0.61197220304570454</v>
      </c>
      <c r="N152" s="111">
        <f t="shared" si="74"/>
        <v>0.6124229502693791</v>
      </c>
      <c r="O152" s="111">
        <f t="shared" si="74"/>
        <v>0.6127933911509702</v>
      </c>
      <c r="P152" s="111">
        <f t="shared" si="74"/>
        <v>0.6129363921847798</v>
      </c>
      <c r="Q152" s="111">
        <f t="shared" si="74"/>
        <v>0.61304418802814964</v>
      </c>
      <c r="R152" s="111">
        <f t="shared" ref="R152:V152" si="75">IF(R133=0,"",R133/R114)</f>
        <v>0.61334548990482263</v>
      </c>
      <c r="S152" s="111">
        <f t="shared" si="75"/>
        <v>0.61413055327565302</v>
      </c>
      <c r="T152" s="111">
        <f t="shared" si="75"/>
        <v>0.61546992516594035</v>
      </c>
      <c r="U152" s="111">
        <f t="shared" si="75"/>
        <v>0.61748091517434267</v>
      </c>
      <c r="V152" s="111">
        <f t="shared" si="75"/>
        <v>0.61982685893750034</v>
      </c>
      <c r="W152" s="111">
        <f t="shared" ref="W152" si="76">IF(W133=0,"",W133/W114)</f>
        <v>0.62214183777652765</v>
      </c>
      <c r="DA152" s="63" t="s">
        <v>1979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0.75203140466876173</v>
      </c>
      <c r="C153" s="45">
        <f t="shared" si="77"/>
        <v>0.75462263280447273</v>
      </c>
      <c r="D153" s="45">
        <f t="shared" si="77"/>
        <v>0.75732124994265893</v>
      </c>
      <c r="E153" s="45">
        <f t="shared" si="77"/>
        <v>0.7604093813964643</v>
      </c>
      <c r="F153" s="45">
        <f t="shared" si="77"/>
        <v>0.76356749259924628</v>
      </c>
      <c r="G153" s="45">
        <f t="shared" si="77"/>
        <v>0.76692069746502656</v>
      </c>
      <c r="H153" s="45">
        <f t="shared" si="77"/>
        <v>0.76992320307476858</v>
      </c>
      <c r="I153" s="45">
        <f t="shared" si="77"/>
        <v>0.77145369262247854</v>
      </c>
      <c r="J153" s="45">
        <f t="shared" si="77"/>
        <v>0.77240568699279422</v>
      </c>
      <c r="K153" s="45">
        <f t="shared" si="77"/>
        <v>0.7739245318635084</v>
      </c>
      <c r="L153" s="45">
        <f t="shared" si="77"/>
        <v>0.77563800942553707</v>
      </c>
      <c r="M153" s="45">
        <f t="shared" si="77"/>
        <v>0.77769709287162436</v>
      </c>
      <c r="N153" s="45">
        <f t="shared" si="77"/>
        <v>0.78040601086738182</v>
      </c>
      <c r="O153" s="45">
        <f t="shared" si="77"/>
        <v>0.78367381902880817</v>
      </c>
      <c r="P153" s="45">
        <f t="shared" si="77"/>
        <v>0.78672626752049124</v>
      </c>
      <c r="Q153" s="45">
        <f t="shared" si="77"/>
        <v>0.79082249059090659</v>
      </c>
      <c r="R153" s="45">
        <f t="shared" ref="R153:V153" si="78">IF(R134=0,"",R134/R115)</f>
        <v>0.79683133323885669</v>
      </c>
      <c r="S153" s="45">
        <f t="shared" si="78"/>
        <v>0.80446144391074037</v>
      </c>
      <c r="T153" s="45">
        <f t="shared" si="78"/>
        <v>0.81370928067233084</v>
      </c>
      <c r="U153" s="45">
        <f t="shared" si="78"/>
        <v>0.82441492157119378</v>
      </c>
      <c r="V153" s="45">
        <f t="shared" si="78"/>
        <v>0.83595088290342501</v>
      </c>
      <c r="W153" s="45">
        <f t="shared" ref="W153" si="79">IF(W134=0,"",W134/W115)</f>
        <v>0.84755248487391466</v>
      </c>
      <c r="DA153" s="60" t="s">
        <v>1980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2664.2563200000018</v>
      </c>
      <c r="C155" s="117">
        <f t="shared" si="80"/>
        <v>2979.2634300000013</v>
      </c>
      <c r="D155" s="117">
        <f t="shared" si="80"/>
        <v>2785.5332999999982</v>
      </c>
      <c r="E155" s="117">
        <f t="shared" si="80"/>
        <v>2942.6581800000017</v>
      </c>
      <c r="F155" s="117">
        <f t="shared" si="80"/>
        <v>2872.0226700000021</v>
      </c>
      <c r="G155" s="117">
        <f t="shared" si="80"/>
        <v>3686.4867560400003</v>
      </c>
      <c r="H155" s="117">
        <f t="shared" si="80"/>
        <v>3561.7841305200004</v>
      </c>
      <c r="I155" s="117">
        <f t="shared" si="80"/>
        <v>3231.0247464000008</v>
      </c>
      <c r="J155" s="117">
        <f t="shared" si="80"/>
        <v>3318.8476582800004</v>
      </c>
      <c r="K155" s="117">
        <f t="shared" si="80"/>
        <v>3387.6047383199989</v>
      </c>
      <c r="L155" s="117">
        <f t="shared" si="80"/>
        <v>3672.8094189599979</v>
      </c>
      <c r="M155" s="117">
        <f t="shared" si="80"/>
        <v>3263.7921505199997</v>
      </c>
      <c r="N155" s="117">
        <f t="shared" si="80"/>
        <v>3322.2516940799969</v>
      </c>
      <c r="O155" s="117">
        <f t="shared" si="80"/>
        <v>3356.5194590400001</v>
      </c>
      <c r="P155" s="117">
        <f t="shared" si="80"/>
        <v>2939.6045448000004</v>
      </c>
      <c r="Q155" s="117">
        <f t="shared" si="80"/>
        <v>3188.6725226399967</v>
      </c>
      <c r="R155" s="117">
        <f t="shared" ref="R155:V155" si="81">R156+R159+R161+R170</f>
        <v>3524.1496923599989</v>
      </c>
      <c r="S155" s="117">
        <f t="shared" si="81"/>
        <v>3449.9388844799987</v>
      </c>
      <c r="T155" s="117">
        <f t="shared" si="81"/>
        <v>3157.3434776399981</v>
      </c>
      <c r="U155" s="117">
        <f t="shared" si="81"/>
        <v>3350.2546598400018</v>
      </c>
      <c r="V155" s="117">
        <f t="shared" si="81"/>
        <v>3380.5607774399991</v>
      </c>
      <c r="W155" s="117">
        <f t="shared" ref="W155" si="82">W156+W159+W161+W170</f>
        <v>3723.2533720800002</v>
      </c>
      <c r="DA155" s="129" t="s">
        <v>2131</v>
      </c>
    </row>
    <row r="156" spans="1:105" ht="12" customHeight="1" x14ac:dyDescent="0.25">
      <c r="A156" s="121" t="s">
        <v>57</v>
      </c>
      <c r="B156" s="122">
        <f t="shared" ref="B156:Q156" si="83">SUM(B157:B158)</f>
        <v>2380.5034243172654</v>
      </c>
      <c r="C156" s="122">
        <f t="shared" si="83"/>
        <v>2662.5176391320629</v>
      </c>
      <c r="D156" s="122">
        <f t="shared" si="83"/>
        <v>2457.1855599533619</v>
      </c>
      <c r="E156" s="122">
        <f t="shared" si="83"/>
        <v>2593.7985252590088</v>
      </c>
      <c r="F156" s="122">
        <f t="shared" si="83"/>
        <v>2520.0607859516044</v>
      </c>
      <c r="G156" s="122">
        <f t="shared" si="83"/>
        <v>3274.1547845587547</v>
      </c>
      <c r="H156" s="122">
        <f t="shared" si="83"/>
        <v>3134.3563682925237</v>
      </c>
      <c r="I156" s="122">
        <f t="shared" si="83"/>
        <v>2833.2195395206381</v>
      </c>
      <c r="J156" s="122">
        <f t="shared" si="83"/>
        <v>2916.4659660789512</v>
      </c>
      <c r="K156" s="122">
        <f t="shared" si="83"/>
        <v>2950.5345905410722</v>
      </c>
      <c r="L156" s="122">
        <f t="shared" si="83"/>
        <v>3238.4891782876512</v>
      </c>
      <c r="M156" s="122">
        <f t="shared" si="83"/>
        <v>2810.1563430608517</v>
      </c>
      <c r="N156" s="122">
        <f t="shared" si="83"/>
        <v>2875.3326931357269</v>
      </c>
      <c r="O156" s="122">
        <f t="shared" si="83"/>
        <v>2929.6471013008936</v>
      </c>
      <c r="P156" s="122">
        <f t="shared" si="83"/>
        <v>2493.7417439360565</v>
      </c>
      <c r="Q156" s="122">
        <f t="shared" si="83"/>
        <v>2768.1297061732193</v>
      </c>
      <c r="R156" s="122">
        <f t="shared" ref="R156:V156" si="84">SUM(R157:R158)</f>
        <v>3096.8853413254601</v>
      </c>
      <c r="S156" s="122">
        <f t="shared" si="84"/>
        <v>3025.9076882974186</v>
      </c>
      <c r="T156" s="122">
        <f t="shared" si="84"/>
        <v>2765.0211193990954</v>
      </c>
      <c r="U156" s="122">
        <f t="shared" si="84"/>
        <v>2961.6431717400005</v>
      </c>
      <c r="V156" s="122">
        <f t="shared" si="84"/>
        <v>2981.476848327166</v>
      </c>
      <c r="W156" s="122">
        <f t="shared" ref="W156" si="85">SUM(W157:W158)</f>
        <v>3252.087816780001</v>
      </c>
      <c r="DA156" s="130" t="s">
        <v>2132</v>
      </c>
    </row>
    <row r="157" spans="1:105" ht="12" customHeight="1" x14ac:dyDescent="0.25">
      <c r="A157" s="97" t="s">
        <v>217</v>
      </c>
      <c r="B157" s="98">
        <v>2380.5034243172654</v>
      </c>
      <c r="C157" s="98">
        <v>2662.5176391320629</v>
      </c>
      <c r="D157" s="98">
        <v>2457.1855599533619</v>
      </c>
      <c r="E157" s="98">
        <v>2593.7985252590088</v>
      </c>
      <c r="F157" s="98">
        <v>2520.0607859516044</v>
      </c>
      <c r="G157" s="98">
        <v>3274.1547845587547</v>
      </c>
      <c r="H157" s="98">
        <v>3134.3563682925237</v>
      </c>
      <c r="I157" s="98">
        <v>2833.2195395206381</v>
      </c>
      <c r="J157" s="98">
        <v>2916.4659660789512</v>
      </c>
      <c r="K157" s="98">
        <v>2950.5345905410722</v>
      </c>
      <c r="L157" s="98">
        <v>3238.4891782876512</v>
      </c>
      <c r="M157" s="98">
        <v>2810.1563430608517</v>
      </c>
      <c r="N157" s="98">
        <v>2875.3326931357269</v>
      </c>
      <c r="O157" s="98">
        <v>2929.6471013008936</v>
      </c>
      <c r="P157" s="98">
        <v>2493.7417439360565</v>
      </c>
      <c r="Q157" s="98">
        <v>2768.1297061732193</v>
      </c>
      <c r="R157" s="98">
        <v>3096.8853413254601</v>
      </c>
      <c r="S157" s="98">
        <v>3025.9076882974186</v>
      </c>
      <c r="T157" s="98">
        <v>2765.0211193990954</v>
      </c>
      <c r="U157" s="98">
        <v>2961.6431717400005</v>
      </c>
      <c r="V157" s="98">
        <v>2981.476848327166</v>
      </c>
      <c r="W157" s="98">
        <v>3252.087816780001</v>
      </c>
      <c r="DA157" s="63" t="s">
        <v>2133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2134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2135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2136</v>
      </c>
    </row>
    <row r="161" spans="1:105" ht="12" customHeight="1" x14ac:dyDescent="0.25">
      <c r="A161" s="121" t="s">
        <v>55</v>
      </c>
      <c r="B161" s="122">
        <v>270.84209103931465</v>
      </c>
      <c r="C161" s="122">
        <v>300.7277603879142</v>
      </c>
      <c r="D161" s="122">
        <v>311.43198147737883</v>
      </c>
      <c r="E161" s="122">
        <v>330.91110694282742</v>
      </c>
      <c r="F161" s="122">
        <v>332.56185697335178</v>
      </c>
      <c r="G161" s="122">
        <v>391.78437914534669</v>
      </c>
      <c r="H161" s="122">
        <v>403.65656548814701</v>
      </c>
      <c r="I161" s="122">
        <v>378.32146548015265</v>
      </c>
      <c r="J161" s="122">
        <v>381.04223016471349</v>
      </c>
      <c r="K161" s="122">
        <v>409.84189672466573</v>
      </c>
      <c r="L161" s="122">
        <v>407.19418898870873</v>
      </c>
      <c r="M161" s="122">
        <v>426.56204195953779</v>
      </c>
      <c r="N161" s="122">
        <v>421.28125713824483</v>
      </c>
      <c r="O161" s="122">
        <v>401.85781573034899</v>
      </c>
      <c r="P161" s="122">
        <v>421.27236436264235</v>
      </c>
      <c r="Q161" s="122">
        <v>397.6271841074751</v>
      </c>
      <c r="R161" s="122">
        <v>405.32879588460594</v>
      </c>
      <c r="S161" s="122">
        <v>402.1309631026736</v>
      </c>
      <c r="T161" s="122">
        <v>371.61983336468523</v>
      </c>
      <c r="U161" s="122">
        <v>366.93590670000117</v>
      </c>
      <c r="V161" s="122">
        <v>376.69769339564596</v>
      </c>
      <c r="W161" s="122">
        <v>445.50799589999923</v>
      </c>
      <c r="DA161" s="130" t="s">
        <v>2137</v>
      </c>
    </row>
    <row r="162" spans="1:105" ht="12" customHeight="1" x14ac:dyDescent="0.25">
      <c r="A162" s="97" t="s">
        <v>134</v>
      </c>
      <c r="B162" s="98">
        <v>270.55289979748602</v>
      </c>
      <c r="C162" s="98">
        <v>300.39018592160716</v>
      </c>
      <c r="D162" s="98">
        <v>311.09223169229023</v>
      </c>
      <c r="E162" s="98">
        <v>330.52928813698981</v>
      </c>
      <c r="F162" s="98">
        <v>332.15876339272842</v>
      </c>
      <c r="G162" s="98">
        <v>391.11591032309957</v>
      </c>
      <c r="H162" s="98">
        <v>403.0037343570765</v>
      </c>
      <c r="I162" s="98">
        <v>377.70026993299467</v>
      </c>
      <c r="J162" s="98">
        <v>380.31515132978569</v>
      </c>
      <c r="K162" s="98">
        <v>408.7836690704757</v>
      </c>
      <c r="L162" s="98">
        <v>406.22647515135338</v>
      </c>
      <c r="M162" s="98">
        <v>425.36948934228855</v>
      </c>
      <c r="N162" s="98">
        <v>420.13948738038312</v>
      </c>
      <c r="O162" s="98">
        <v>400.92471550386517</v>
      </c>
      <c r="P162" s="98">
        <v>420.25057624978729</v>
      </c>
      <c r="Q162" s="98">
        <v>396.89377114970011</v>
      </c>
      <c r="R162" s="98">
        <v>404.65584206040961</v>
      </c>
      <c r="S162" s="98">
        <v>401.34926058897514</v>
      </c>
      <c r="T162" s="98">
        <v>370.84174956460788</v>
      </c>
      <c r="U162" s="98">
        <v>366.17127685663201</v>
      </c>
      <c r="V162" s="98">
        <v>375.86930850513704</v>
      </c>
      <c r="W162" s="98">
        <v>444.47572688542289</v>
      </c>
      <c r="DA162" s="63" t="s">
        <v>2138</v>
      </c>
    </row>
    <row r="163" spans="1:105" ht="12" customHeight="1" x14ac:dyDescent="0.25">
      <c r="A163" s="97" t="s">
        <v>133</v>
      </c>
      <c r="B163" s="98">
        <v>0.28919124182864342</v>
      </c>
      <c r="C163" s="98">
        <v>0.33757446630707194</v>
      </c>
      <c r="D163" s="98">
        <v>0.33974978508857834</v>
      </c>
      <c r="E163" s="98">
        <v>0.38181880583761052</v>
      </c>
      <c r="F163" s="98">
        <v>0.40309358062333661</v>
      </c>
      <c r="G163" s="98">
        <v>0.66846882224711091</v>
      </c>
      <c r="H163" s="98">
        <v>0.65283113107054136</v>
      </c>
      <c r="I163" s="98">
        <v>0.62119554715799918</v>
      </c>
      <c r="J163" s="98">
        <v>0.72707883492776826</v>
      </c>
      <c r="K163" s="98">
        <v>1.0582276541900222</v>
      </c>
      <c r="L163" s="98">
        <v>0.96771383735532557</v>
      </c>
      <c r="M163" s="98">
        <v>1.1925526172492245</v>
      </c>
      <c r="N163" s="98">
        <v>1.1417697578617219</v>
      </c>
      <c r="O163" s="98">
        <v>0.9331002264838022</v>
      </c>
      <c r="P163" s="98">
        <v>1.021788112855053</v>
      </c>
      <c r="Q163" s="98">
        <v>0.73341295777497262</v>
      </c>
      <c r="R163" s="98">
        <v>0.67295382419634653</v>
      </c>
      <c r="S163" s="98">
        <v>0.78170251369848476</v>
      </c>
      <c r="T163" s="98">
        <v>0.7780838000773368</v>
      </c>
      <c r="U163" s="98">
        <v>0.76462984336914575</v>
      </c>
      <c r="V163" s="98">
        <v>0.82838489050889874</v>
      </c>
      <c r="W163" s="98">
        <v>1.0322690145763211</v>
      </c>
      <c r="DA163" s="63" t="s">
        <v>2139</v>
      </c>
    </row>
    <row r="164" spans="1:105" ht="12" customHeight="1" x14ac:dyDescent="0.25">
      <c r="A164" s="100" t="s">
        <v>217</v>
      </c>
      <c r="B164" s="101">
        <v>0.28919124182864342</v>
      </c>
      <c r="C164" s="101">
        <v>0.33757446630707194</v>
      </c>
      <c r="D164" s="101">
        <v>0.33974978508857834</v>
      </c>
      <c r="E164" s="101">
        <v>0.38181880583761052</v>
      </c>
      <c r="F164" s="101">
        <v>0.40309358062333661</v>
      </c>
      <c r="G164" s="101">
        <v>0.66846882224711091</v>
      </c>
      <c r="H164" s="101">
        <v>0.65283113107054136</v>
      </c>
      <c r="I164" s="101">
        <v>0.62119554715799918</v>
      </c>
      <c r="J164" s="101">
        <v>0.72707883492776826</v>
      </c>
      <c r="K164" s="101">
        <v>1.0582276541900222</v>
      </c>
      <c r="L164" s="101">
        <v>0.96771383735532557</v>
      </c>
      <c r="M164" s="101">
        <v>1.1925526172492245</v>
      </c>
      <c r="N164" s="101">
        <v>1.1417697578617219</v>
      </c>
      <c r="O164" s="101">
        <v>0.9331002264838022</v>
      </c>
      <c r="P164" s="101">
        <v>1.021788112855053</v>
      </c>
      <c r="Q164" s="101">
        <v>0.73341295777497262</v>
      </c>
      <c r="R164" s="101">
        <v>0.67295382419634653</v>
      </c>
      <c r="S164" s="101">
        <v>0.78170251369848476</v>
      </c>
      <c r="T164" s="101">
        <v>0.7780838000773368</v>
      </c>
      <c r="U164" s="101">
        <v>0.76462984336914575</v>
      </c>
      <c r="V164" s="101">
        <v>0.82838489050889874</v>
      </c>
      <c r="W164" s="101">
        <v>1.0322690145763211</v>
      </c>
      <c r="DA164" s="131" t="s">
        <v>2140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2141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2142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2143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2144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2145</v>
      </c>
    </row>
    <row r="170" spans="1:105" ht="12" customHeight="1" x14ac:dyDescent="0.25">
      <c r="A170" s="121" t="s">
        <v>54</v>
      </c>
      <c r="B170" s="122">
        <v>12.910804643421447</v>
      </c>
      <c r="C170" s="122">
        <v>16.018030480024098</v>
      </c>
      <c r="D170" s="122">
        <v>16.915758569257594</v>
      </c>
      <c r="E170" s="122">
        <v>17.948547798165833</v>
      </c>
      <c r="F170" s="122">
        <v>19.400027075045823</v>
      </c>
      <c r="G170" s="122">
        <v>20.547592335898958</v>
      </c>
      <c r="H170" s="122">
        <v>23.771196739329636</v>
      </c>
      <c r="I170" s="122">
        <v>19.483741399210118</v>
      </c>
      <c r="J170" s="122">
        <v>21.339462036335416</v>
      </c>
      <c r="K170" s="122">
        <v>27.228251054260689</v>
      </c>
      <c r="L170" s="122">
        <v>27.126051683637741</v>
      </c>
      <c r="M170" s="122">
        <v>27.073765499610026</v>
      </c>
      <c r="N170" s="122">
        <v>25.637743806025444</v>
      </c>
      <c r="O170" s="122">
        <v>25.014542008757214</v>
      </c>
      <c r="P170" s="122">
        <v>24.590436501301667</v>
      </c>
      <c r="Q170" s="122">
        <v>22.915632359302354</v>
      </c>
      <c r="R170" s="122">
        <v>21.935555149932828</v>
      </c>
      <c r="S170" s="122">
        <v>21.900233079906666</v>
      </c>
      <c r="T170" s="122">
        <v>20.702524876217684</v>
      </c>
      <c r="U170" s="122">
        <v>21.675581400000102</v>
      </c>
      <c r="V170" s="122">
        <v>22.386235717186953</v>
      </c>
      <c r="W170" s="122">
        <v>25.657559400000036</v>
      </c>
      <c r="DA170" s="130" t="s">
        <v>2146</v>
      </c>
    </row>
    <row r="171" spans="1:105" ht="12" customHeight="1" x14ac:dyDescent="0.25">
      <c r="A171" s="97" t="s">
        <v>175</v>
      </c>
      <c r="B171" s="98">
        <v>12.910804643421447</v>
      </c>
      <c r="C171" s="98">
        <v>16.018030480024098</v>
      </c>
      <c r="D171" s="98">
        <v>16.915758569257594</v>
      </c>
      <c r="E171" s="98">
        <v>17.948547798165833</v>
      </c>
      <c r="F171" s="98">
        <v>19.400027075045823</v>
      </c>
      <c r="G171" s="98">
        <v>20.547592335898958</v>
      </c>
      <c r="H171" s="98">
        <v>23.771196739329636</v>
      </c>
      <c r="I171" s="98">
        <v>19.483741399210118</v>
      </c>
      <c r="J171" s="98">
        <v>21.339462036335416</v>
      </c>
      <c r="K171" s="98">
        <v>27.228251054260689</v>
      </c>
      <c r="L171" s="98">
        <v>27.126051683637741</v>
      </c>
      <c r="M171" s="98">
        <v>27.073765499610026</v>
      </c>
      <c r="N171" s="98">
        <v>25.637743806025444</v>
      </c>
      <c r="O171" s="98">
        <v>25.014542008757214</v>
      </c>
      <c r="P171" s="98">
        <v>24.590436501301667</v>
      </c>
      <c r="Q171" s="98">
        <v>22.915632359302354</v>
      </c>
      <c r="R171" s="98">
        <v>21.935555149932828</v>
      </c>
      <c r="S171" s="98">
        <v>21.900233079906666</v>
      </c>
      <c r="T171" s="98">
        <v>20.702524876217684</v>
      </c>
      <c r="U171" s="98">
        <v>21.675581400000102</v>
      </c>
      <c r="V171" s="98">
        <v>22.386235717186953</v>
      </c>
      <c r="W171" s="98">
        <v>25.657559400000036</v>
      </c>
      <c r="DA171" s="63" t="s">
        <v>2147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2148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20203.153757408585</v>
      </c>
      <c r="C174" s="117">
        <f t="shared" si="87"/>
        <v>21862.33524141106</v>
      </c>
      <c r="D174" s="117">
        <f t="shared" si="87"/>
        <v>19989.8385221272</v>
      </c>
      <c r="E174" s="117">
        <f t="shared" si="87"/>
        <v>19883.188317187083</v>
      </c>
      <c r="F174" s="117">
        <f t="shared" si="87"/>
        <v>18253.076919867806</v>
      </c>
      <c r="G174" s="117">
        <f t="shared" si="87"/>
        <v>20745.836230890676</v>
      </c>
      <c r="H174" s="117">
        <f t="shared" si="87"/>
        <v>19471.245544401248</v>
      </c>
      <c r="I174" s="117">
        <f t="shared" si="87"/>
        <v>17787.538965546901</v>
      </c>
      <c r="J174" s="117">
        <f t="shared" si="87"/>
        <v>18332.546654871541</v>
      </c>
      <c r="K174" s="117">
        <f t="shared" si="87"/>
        <v>18943.290116803946</v>
      </c>
      <c r="L174" s="117">
        <f t="shared" si="87"/>
        <v>20614.41717626436</v>
      </c>
      <c r="M174" s="117">
        <f t="shared" si="87"/>
        <v>18766.803507641282</v>
      </c>
      <c r="N174" s="117">
        <f t="shared" si="87"/>
        <v>19338.475034551684</v>
      </c>
      <c r="O174" s="117">
        <f t="shared" si="87"/>
        <v>19666.284397619012</v>
      </c>
      <c r="P174" s="117">
        <f t="shared" si="87"/>
        <v>17232.213194621621</v>
      </c>
      <c r="Q174" s="117">
        <f t="shared" si="87"/>
        <v>18202.140568878596</v>
      </c>
      <c r="R174" s="117">
        <f t="shared" ref="R174:V174" si="88">R175+R178+R180+R189</f>
        <v>19441.372859181349</v>
      </c>
      <c r="S174" s="117">
        <f t="shared" si="88"/>
        <v>18819.105315467234</v>
      </c>
      <c r="T174" s="117">
        <f t="shared" si="88"/>
        <v>17181.268211069331</v>
      </c>
      <c r="U174" s="117">
        <f t="shared" si="88"/>
        <v>17976.159109378608</v>
      </c>
      <c r="V174" s="117">
        <f t="shared" si="88"/>
        <v>18020.732253305709</v>
      </c>
      <c r="W174" s="117">
        <f t="shared" ref="W174" si="89">W175+W178+W180+W189</f>
        <v>19762.41760198538</v>
      </c>
      <c r="DA174" s="129" t="s">
        <v>2299</v>
      </c>
    </row>
    <row r="175" spans="1:105" ht="12" customHeight="1" x14ac:dyDescent="0.25">
      <c r="A175" s="121" t="s">
        <v>57</v>
      </c>
      <c r="B175" s="122">
        <f t="shared" ref="B175:Q175" si="90">SUM(B176:B177)</f>
        <v>16899.533618506623</v>
      </c>
      <c r="C175" s="122">
        <f t="shared" si="90"/>
        <v>18317.549540969721</v>
      </c>
      <c r="D175" s="122">
        <f t="shared" si="90"/>
        <v>16383.278561162648</v>
      </c>
      <c r="E175" s="122">
        <f t="shared" si="90"/>
        <v>16277.166611707677</v>
      </c>
      <c r="F175" s="122">
        <f t="shared" si="90"/>
        <v>14760.57379101914</v>
      </c>
      <c r="G175" s="122">
        <f t="shared" si="90"/>
        <v>17297.240337009669</v>
      </c>
      <c r="H175" s="122">
        <f t="shared" si="90"/>
        <v>15949.188934024292</v>
      </c>
      <c r="I175" s="122">
        <f t="shared" si="90"/>
        <v>14454.158026049716</v>
      </c>
      <c r="J175" s="122">
        <f t="shared" si="90"/>
        <v>14939.850056266196</v>
      </c>
      <c r="K175" s="122">
        <f t="shared" si="90"/>
        <v>15210.171368460287</v>
      </c>
      <c r="L175" s="122">
        <f t="shared" si="90"/>
        <v>16882.669773791898</v>
      </c>
      <c r="M175" s="122">
        <f t="shared" si="90"/>
        <v>14979.443117376199</v>
      </c>
      <c r="N175" s="122">
        <f t="shared" si="90"/>
        <v>15546.741066206432</v>
      </c>
      <c r="O175" s="122">
        <f t="shared" si="90"/>
        <v>15983.193543313348</v>
      </c>
      <c r="P175" s="122">
        <f t="shared" si="90"/>
        <v>13464.355347987421</v>
      </c>
      <c r="Q175" s="122">
        <f t="shared" si="90"/>
        <v>14621.462564919275</v>
      </c>
      <c r="R175" s="122">
        <f t="shared" ref="R175:V175" si="91">SUM(R176:R177)</f>
        <v>15878.741684579245</v>
      </c>
      <c r="S175" s="122">
        <f t="shared" si="91"/>
        <v>15334.22196818983</v>
      </c>
      <c r="T175" s="122">
        <f t="shared" si="91"/>
        <v>13923.45578147888</v>
      </c>
      <c r="U175" s="122">
        <f t="shared" si="91"/>
        <v>14747.15416148616</v>
      </c>
      <c r="V175" s="122">
        <f t="shared" si="91"/>
        <v>14820.3121757439</v>
      </c>
      <c r="W175" s="122">
        <f t="shared" ref="W175" si="92">SUM(W176:W177)</f>
        <v>16112.305816742883</v>
      </c>
      <c r="DA175" s="130" t="s">
        <v>2300</v>
      </c>
    </row>
    <row r="176" spans="1:105" ht="12" customHeight="1" x14ac:dyDescent="0.25">
      <c r="A176" s="97" t="s">
        <v>217</v>
      </c>
      <c r="B176" s="98">
        <v>16648.099780800549</v>
      </c>
      <c r="C176" s="98">
        <v>18047.128074561526</v>
      </c>
      <c r="D176" s="98">
        <v>16144.806908510554</v>
      </c>
      <c r="E176" s="98">
        <v>16040.578709894919</v>
      </c>
      <c r="F176" s="98">
        <v>14547.995415982283</v>
      </c>
      <c r="G176" s="98">
        <v>17071.606353316532</v>
      </c>
      <c r="H176" s="98">
        <v>15736.251179063584</v>
      </c>
      <c r="I176" s="98">
        <v>14265.321732067423</v>
      </c>
      <c r="J176" s="98">
        <v>14744.324902840855</v>
      </c>
      <c r="K176" s="98">
        <v>15009.871572828402</v>
      </c>
      <c r="L176" s="98">
        <v>16658.388228416625</v>
      </c>
      <c r="M176" s="98">
        <v>14778.935654607991</v>
      </c>
      <c r="N176" s="98">
        <v>15336.14079239085</v>
      </c>
      <c r="O176" s="98">
        <v>15764.027615191391</v>
      </c>
      <c r="P176" s="98">
        <v>13279.625548005748</v>
      </c>
      <c r="Q176" s="98">
        <v>14419.896454934527</v>
      </c>
      <c r="R176" s="98">
        <v>15657.313704432192</v>
      </c>
      <c r="S176" s="98">
        <v>15117.287964130719</v>
      </c>
      <c r="T176" s="98">
        <v>13723.590382791182</v>
      </c>
      <c r="U176" s="98">
        <v>14532.173748072277</v>
      </c>
      <c r="V176" s="98">
        <v>14601.092061168602</v>
      </c>
      <c r="W176" s="98">
        <v>15870.605032206915</v>
      </c>
      <c r="DA176" s="63" t="s">
        <v>2301</v>
      </c>
    </row>
    <row r="177" spans="1:105" ht="12" customHeight="1" x14ac:dyDescent="0.25">
      <c r="A177" s="97" t="s">
        <v>53</v>
      </c>
      <c r="B177" s="98">
        <v>251.43383770607403</v>
      </c>
      <c r="C177" s="98">
        <v>270.42146640819652</v>
      </c>
      <c r="D177" s="98">
        <v>238.47165265209318</v>
      </c>
      <c r="E177" s="98">
        <v>236.58790181275788</v>
      </c>
      <c r="F177" s="98">
        <v>212.57837503685704</v>
      </c>
      <c r="G177" s="98">
        <v>225.63398369313722</v>
      </c>
      <c r="H177" s="98">
        <v>212.93775496070876</v>
      </c>
      <c r="I177" s="98">
        <v>188.83629398229229</v>
      </c>
      <c r="J177" s="98">
        <v>195.52515342533965</v>
      </c>
      <c r="K177" s="98">
        <v>200.29979563188485</v>
      </c>
      <c r="L177" s="98">
        <v>224.28154537527507</v>
      </c>
      <c r="M177" s="98">
        <v>200.50746276820712</v>
      </c>
      <c r="N177" s="98">
        <v>210.60027381558288</v>
      </c>
      <c r="O177" s="98">
        <v>219.16592812195611</v>
      </c>
      <c r="P177" s="98">
        <v>184.72979998167253</v>
      </c>
      <c r="Q177" s="98">
        <v>201.5661099847475</v>
      </c>
      <c r="R177" s="98">
        <v>221.42798014705207</v>
      </c>
      <c r="S177" s="98">
        <v>216.93400405911015</v>
      </c>
      <c r="T177" s="98">
        <v>199.86539868769708</v>
      </c>
      <c r="U177" s="98">
        <v>214.98041341388225</v>
      </c>
      <c r="V177" s="98">
        <v>219.22011457529894</v>
      </c>
      <c r="W177" s="98">
        <v>241.70078453596795</v>
      </c>
      <c r="DA177" s="63" t="s">
        <v>2302</v>
      </c>
    </row>
    <row r="178" spans="1:105" ht="12" customHeight="1" x14ac:dyDescent="0.25">
      <c r="A178" s="121" t="s">
        <v>92</v>
      </c>
      <c r="B178" s="122">
        <f t="shared" ref="B178:W178" si="93">B179</f>
        <v>0.42902289816381001</v>
      </c>
      <c r="C178" s="122">
        <f t="shared" si="93"/>
        <v>0.54736016397256393</v>
      </c>
      <c r="D178" s="122">
        <f t="shared" si="93"/>
        <v>0.60891089101292106</v>
      </c>
      <c r="E178" s="122">
        <f t="shared" si="93"/>
        <v>1.1377510823083701</v>
      </c>
      <c r="F178" s="122">
        <f t="shared" si="93"/>
        <v>0.75857996747071876</v>
      </c>
      <c r="G178" s="122">
        <f t="shared" si="93"/>
        <v>0.88555757364671372</v>
      </c>
      <c r="H178" s="122">
        <f t="shared" si="93"/>
        <v>1.2495638402894405</v>
      </c>
      <c r="I178" s="122">
        <f t="shared" si="93"/>
        <v>1.3863846319397275</v>
      </c>
      <c r="J178" s="122">
        <f t="shared" si="93"/>
        <v>1.2745651486194345</v>
      </c>
      <c r="K178" s="122">
        <f t="shared" si="93"/>
        <v>1.3173137945775317</v>
      </c>
      <c r="L178" s="122">
        <f t="shared" si="93"/>
        <v>1.4691792884562285</v>
      </c>
      <c r="M178" s="122">
        <f t="shared" si="93"/>
        <v>1.3079023444580522</v>
      </c>
      <c r="N178" s="122">
        <f t="shared" si="93"/>
        <v>1.4064719254034301</v>
      </c>
      <c r="O178" s="122">
        <f t="shared" si="93"/>
        <v>1.6274135121225097</v>
      </c>
      <c r="P178" s="122">
        <f t="shared" si="93"/>
        <v>0.93805946638993376</v>
      </c>
      <c r="Q178" s="122">
        <f t="shared" si="93"/>
        <v>1.5209946451868563</v>
      </c>
      <c r="R178" s="122">
        <f t="shared" si="93"/>
        <v>0.9107372042531785</v>
      </c>
      <c r="S178" s="122">
        <f t="shared" si="93"/>
        <v>1.2425684206883247</v>
      </c>
      <c r="T178" s="122">
        <f t="shared" si="93"/>
        <v>1.240428359896341</v>
      </c>
      <c r="U178" s="122">
        <f t="shared" si="93"/>
        <v>1.4034445266448703</v>
      </c>
      <c r="V178" s="122">
        <f t="shared" si="93"/>
        <v>1.4069832468860826</v>
      </c>
      <c r="W178" s="122">
        <f t="shared" si="93"/>
        <v>1.1736849317680149</v>
      </c>
      <c r="DA178" s="130" t="s">
        <v>2303</v>
      </c>
    </row>
    <row r="179" spans="1:105" ht="12" customHeight="1" x14ac:dyDescent="0.25">
      <c r="A179" s="97" t="s">
        <v>53</v>
      </c>
      <c r="B179" s="98">
        <f>RES_hhdet_fech!B67</f>
        <v>0.42902289816381001</v>
      </c>
      <c r="C179" s="98">
        <f>RES_hhdet_fech!C67</f>
        <v>0.54736016397256393</v>
      </c>
      <c r="D179" s="98">
        <f>RES_hhdet_fech!D67</f>
        <v>0.60891089101292106</v>
      </c>
      <c r="E179" s="98">
        <f>RES_hhdet_fech!E67</f>
        <v>1.1377510823083701</v>
      </c>
      <c r="F179" s="98">
        <f>RES_hhdet_fech!F67</f>
        <v>0.75857996747071876</v>
      </c>
      <c r="G179" s="98">
        <f>RES_hhdet_fech!G67</f>
        <v>0.88555757364671372</v>
      </c>
      <c r="H179" s="98">
        <f>RES_hhdet_fech!H67</f>
        <v>1.2495638402894405</v>
      </c>
      <c r="I179" s="98">
        <f>RES_hhdet_fech!I67</f>
        <v>1.3863846319397275</v>
      </c>
      <c r="J179" s="98">
        <f>RES_hhdet_fech!J67</f>
        <v>1.2745651486194345</v>
      </c>
      <c r="K179" s="98">
        <f>RES_hhdet_fech!K67</f>
        <v>1.3173137945775317</v>
      </c>
      <c r="L179" s="98">
        <f>RES_hhdet_fech!L67</f>
        <v>1.4691792884562285</v>
      </c>
      <c r="M179" s="98">
        <f>RES_hhdet_fech!M67</f>
        <v>1.3079023444580522</v>
      </c>
      <c r="N179" s="98">
        <f>RES_hhdet_fech!N67</f>
        <v>1.4064719254034301</v>
      </c>
      <c r="O179" s="98">
        <f>RES_hhdet_fech!O67</f>
        <v>1.6274135121225097</v>
      </c>
      <c r="P179" s="98">
        <f>RES_hhdet_fech!P67</f>
        <v>0.93805946638993376</v>
      </c>
      <c r="Q179" s="98">
        <f>RES_hhdet_fech!Q67</f>
        <v>1.5209946451868563</v>
      </c>
      <c r="R179" s="98">
        <f>RES_hhdet_fech!R67</f>
        <v>0.9107372042531785</v>
      </c>
      <c r="S179" s="98">
        <f>RES_hhdet_fech!S67</f>
        <v>1.2425684206883247</v>
      </c>
      <c r="T179" s="98">
        <f>RES_hhdet_fech!T67</f>
        <v>1.240428359896341</v>
      </c>
      <c r="U179" s="98">
        <f>RES_hhdet_fech!U67</f>
        <v>1.4034445266448703</v>
      </c>
      <c r="V179" s="98">
        <f>RES_hhdet_fech!V67</f>
        <v>1.4069832468860826</v>
      </c>
      <c r="W179" s="98">
        <f>RES_hhdet_fech!W67</f>
        <v>1.1736849317680149</v>
      </c>
      <c r="DA179" s="63" t="s">
        <v>2304</v>
      </c>
    </row>
    <row r="180" spans="1:105" ht="12" customHeight="1" x14ac:dyDescent="0.25">
      <c r="A180" s="121" t="s">
        <v>55</v>
      </c>
      <c r="B180" s="122">
        <v>2920.8656619001331</v>
      </c>
      <c r="C180" s="122">
        <v>3100.2558284873144</v>
      </c>
      <c r="D180" s="122">
        <v>3144.8512518601883</v>
      </c>
      <c r="E180" s="122">
        <v>3146.3790329381613</v>
      </c>
      <c r="F180" s="122">
        <v>3011.7472424912949</v>
      </c>
      <c r="G180" s="122">
        <v>3043.5358301771244</v>
      </c>
      <c r="H180" s="122">
        <v>3056.3088281208943</v>
      </c>
      <c r="I180" s="122">
        <v>2933.3244398368533</v>
      </c>
      <c r="J180" s="122">
        <v>2958.1891660734927</v>
      </c>
      <c r="K180" s="122">
        <v>3183.225158391635</v>
      </c>
      <c r="L180" s="122">
        <v>3176.948466390158</v>
      </c>
      <c r="M180" s="122">
        <v>3236.8715988783047</v>
      </c>
      <c r="N180" s="122">
        <v>3233.2211878907096</v>
      </c>
      <c r="O180" s="122">
        <v>3135.0421252085412</v>
      </c>
      <c r="P180" s="122">
        <v>3202.0585177956086</v>
      </c>
      <c r="Q180" s="122">
        <v>3038.3336497260434</v>
      </c>
      <c r="R180" s="122">
        <v>3015.7552912370993</v>
      </c>
      <c r="S180" s="122">
        <v>2938.0375585350398</v>
      </c>
      <c r="T180" s="122">
        <v>2724.2088902541295</v>
      </c>
      <c r="U180" s="122">
        <v>2686.5645346915103</v>
      </c>
      <c r="V180" s="122">
        <v>2669.1001158971726</v>
      </c>
      <c r="W180" s="122">
        <v>3052.8676879683762</v>
      </c>
      <c r="DA180" s="130" t="s">
        <v>2305</v>
      </c>
    </row>
    <row r="181" spans="1:105" ht="12" customHeight="1" x14ac:dyDescent="0.25">
      <c r="A181" s="97" t="s">
        <v>134</v>
      </c>
      <c r="B181" s="98">
        <v>3157.4041574631328</v>
      </c>
      <c r="C181" s="98">
        <v>3397.0269408879549</v>
      </c>
      <c r="D181" s="98">
        <v>3406.4263918106617</v>
      </c>
      <c r="E181" s="98">
        <v>3402.6451884135527</v>
      </c>
      <c r="F181" s="98">
        <v>3188.2463172662383</v>
      </c>
      <c r="G181" s="98">
        <v>3398.0222893679165</v>
      </c>
      <c r="H181" s="98">
        <v>3378.3445604027788</v>
      </c>
      <c r="I181" s="98">
        <v>3157.450380995268</v>
      </c>
      <c r="J181" s="98">
        <v>3200.6207630203135</v>
      </c>
      <c r="K181" s="98">
        <v>3434.1204191830357</v>
      </c>
      <c r="L181" s="98">
        <v>3385.0445893861156</v>
      </c>
      <c r="M181" s="98">
        <v>3488.5022592121209</v>
      </c>
      <c r="N181" s="98">
        <v>3424.5077281968315</v>
      </c>
      <c r="O181" s="98">
        <v>3270.0799423302005</v>
      </c>
      <c r="P181" s="98">
        <v>3399.283349107056</v>
      </c>
      <c r="Q181" s="98">
        <v>3179.0848298455171</v>
      </c>
      <c r="R181" s="98">
        <v>3159.8888468837636</v>
      </c>
      <c r="S181" s="98">
        <v>3075.8181472026013</v>
      </c>
      <c r="T181" s="98">
        <v>2805.2849284481431</v>
      </c>
      <c r="U181" s="98">
        <v>2715.9032458938327</v>
      </c>
      <c r="V181" s="98">
        <v>2713.2497313442473</v>
      </c>
      <c r="W181" s="98">
        <v>3108.0550737515014</v>
      </c>
      <c r="DA181" s="63" t="s">
        <v>2306</v>
      </c>
    </row>
    <row r="182" spans="1:105" ht="12" customHeight="1" x14ac:dyDescent="0.25">
      <c r="A182" s="97" t="s">
        <v>133</v>
      </c>
      <c r="B182" s="98">
        <v>2291.6759663184907</v>
      </c>
      <c r="C182" s="98">
        <v>2469.7801599213658</v>
      </c>
      <c r="D182" s="98">
        <v>2495.5076559100548</v>
      </c>
      <c r="E182" s="98">
        <v>2498.5475665758963</v>
      </c>
      <c r="F182" s="98">
        <v>2353.3573883298805</v>
      </c>
      <c r="G182" s="98">
        <v>2508.9004371486458</v>
      </c>
      <c r="H182" s="98">
        <v>2429.7542163671392</v>
      </c>
      <c r="I182" s="98">
        <v>2309.229009320713</v>
      </c>
      <c r="J182" s="98">
        <v>2394.2258302772429</v>
      </c>
      <c r="K182" s="98">
        <v>2589.2079782396117</v>
      </c>
      <c r="L182" s="98">
        <v>2532.1993687606614</v>
      </c>
      <c r="M182" s="98">
        <v>2679.7665475646322</v>
      </c>
      <c r="N182" s="98">
        <v>2667.6804960573263</v>
      </c>
      <c r="O182" s="98">
        <v>2531.4630237076735</v>
      </c>
      <c r="P182" s="98">
        <v>2652.595699593197</v>
      </c>
      <c r="Q182" s="98">
        <v>2445.9669647133505</v>
      </c>
      <c r="R182" s="98">
        <v>2448.1284543409647</v>
      </c>
      <c r="S182" s="98">
        <v>2464.7954144142827</v>
      </c>
      <c r="T182" s="98">
        <v>2323.6846068578184</v>
      </c>
      <c r="U182" s="98">
        <v>2295.5678332090106</v>
      </c>
      <c r="V182" s="98">
        <v>2330.8955692509821</v>
      </c>
      <c r="W182" s="98">
        <v>2713.571577746859</v>
      </c>
      <c r="DA182" s="63" t="s">
        <v>2307</v>
      </c>
    </row>
    <row r="183" spans="1:105" ht="12" customHeight="1" x14ac:dyDescent="0.25">
      <c r="A183" s="100" t="s">
        <v>217</v>
      </c>
      <c r="B183" s="101">
        <v>1181.4549176675976</v>
      </c>
      <c r="C183" s="101">
        <v>1260.5518195704417</v>
      </c>
      <c r="D183" s="101">
        <v>1271.5515876705279</v>
      </c>
      <c r="E183" s="101">
        <v>1252.8604888711254</v>
      </c>
      <c r="F183" s="101">
        <v>1167.1976635502385</v>
      </c>
      <c r="G183" s="101">
        <v>1227.2551065687351</v>
      </c>
      <c r="H183" s="101">
        <v>1012.3637259810656</v>
      </c>
      <c r="I183" s="101">
        <v>1001.9005072085083</v>
      </c>
      <c r="J183" s="101">
        <v>1107.7963253286541</v>
      </c>
      <c r="K183" s="101">
        <v>1206.6329408380911</v>
      </c>
      <c r="L183" s="101">
        <v>1053.2095773115893</v>
      </c>
      <c r="M183" s="101">
        <v>1197.9554124299252</v>
      </c>
      <c r="N183" s="101">
        <v>1167.3857056624161</v>
      </c>
      <c r="O183" s="101">
        <v>958.46215861530027</v>
      </c>
      <c r="P183" s="101">
        <v>1014.7784530203548</v>
      </c>
      <c r="Q183" s="101">
        <v>747.75544281132386</v>
      </c>
      <c r="R183" s="101">
        <v>672.20096360346281</v>
      </c>
      <c r="S183" s="101">
        <v>778.63997025142362</v>
      </c>
      <c r="T183" s="101">
        <v>822.17672111260731</v>
      </c>
      <c r="U183" s="101">
        <v>819.49046891239198</v>
      </c>
      <c r="V183" s="101">
        <v>838.6409628850023</v>
      </c>
      <c r="W183" s="101">
        <v>1005.5586811088058</v>
      </c>
      <c r="DA183" s="131" t="s">
        <v>2308</v>
      </c>
    </row>
    <row r="184" spans="1:105" ht="12" customHeight="1" x14ac:dyDescent="0.25">
      <c r="A184" s="103" t="s">
        <v>52</v>
      </c>
      <c r="B184" s="104">
        <v>1110.2210486508932</v>
      </c>
      <c r="C184" s="104">
        <v>1209.2283403509243</v>
      </c>
      <c r="D184" s="104">
        <v>1223.9560682395274</v>
      </c>
      <c r="E184" s="104">
        <v>1245.6870777047709</v>
      </c>
      <c r="F184" s="104">
        <v>1186.1597247796421</v>
      </c>
      <c r="G184" s="104">
        <v>1281.6453305799103</v>
      </c>
      <c r="H184" s="104">
        <v>1417.3904903860737</v>
      </c>
      <c r="I184" s="104">
        <v>1307.3285021122044</v>
      </c>
      <c r="J184" s="104">
        <v>1286.4295049485891</v>
      </c>
      <c r="K184" s="104">
        <v>1382.5750374015211</v>
      </c>
      <c r="L184" s="104">
        <v>1478.9897914490725</v>
      </c>
      <c r="M184" s="104">
        <v>1481.8111351347077</v>
      </c>
      <c r="N184" s="104">
        <v>1500.2947903949103</v>
      </c>
      <c r="O184" s="104">
        <v>1573.0008650923735</v>
      </c>
      <c r="P184" s="104">
        <v>1637.8172465728419</v>
      </c>
      <c r="Q184" s="104">
        <v>1698.2115219020266</v>
      </c>
      <c r="R184" s="104">
        <v>1775.9274907375018</v>
      </c>
      <c r="S184" s="104">
        <v>1686.1554441628591</v>
      </c>
      <c r="T184" s="104">
        <v>1501.5078857452111</v>
      </c>
      <c r="U184" s="104">
        <v>1476.0773642966185</v>
      </c>
      <c r="V184" s="104">
        <v>1492.25460636598</v>
      </c>
      <c r="W184" s="104">
        <v>1708.0128966380537</v>
      </c>
      <c r="DA184" s="132" t="s">
        <v>2309</v>
      </c>
    </row>
    <row r="185" spans="1:105" ht="12" customHeight="1" x14ac:dyDescent="0.25">
      <c r="A185" s="106" t="s">
        <v>122</v>
      </c>
      <c r="B185" s="101">
        <v>2704.7107399878896</v>
      </c>
      <c r="C185" s="101">
        <v>2798.5704300250932</v>
      </c>
      <c r="D185" s="101">
        <v>2896.956321003056</v>
      </c>
      <c r="E185" s="101">
        <v>2915.7490293236624</v>
      </c>
      <c r="F185" s="101">
        <v>2919.2498765990022</v>
      </c>
      <c r="G185" s="101">
        <v>2701.4696536117581</v>
      </c>
      <c r="H185" s="101">
        <v>2809.5162513340042</v>
      </c>
      <c r="I185" s="101">
        <v>2826.2818280194242</v>
      </c>
      <c r="J185" s="101">
        <v>2822.1314700639373</v>
      </c>
      <c r="K185" s="101">
        <v>3090.7901535048954</v>
      </c>
      <c r="L185" s="101">
        <v>3167.726775169876</v>
      </c>
      <c r="M185" s="101">
        <v>3094.0889518970703</v>
      </c>
      <c r="N185" s="101">
        <v>3189.6632093182684</v>
      </c>
      <c r="O185" s="101">
        <v>3212.6381439440138</v>
      </c>
      <c r="P185" s="101">
        <v>3131.9419077324351</v>
      </c>
      <c r="Q185" s="101">
        <v>3095.9435841583158</v>
      </c>
      <c r="R185" s="101">
        <v>3061.0687174117247</v>
      </c>
      <c r="S185" s="101">
        <v>2955.5560384054374</v>
      </c>
      <c r="T185" s="101">
        <v>2808.533797110706</v>
      </c>
      <c r="U185" s="101">
        <v>2864.8559067767637</v>
      </c>
      <c r="V185" s="101">
        <v>2795.1330795726349</v>
      </c>
      <c r="W185" s="101">
        <v>3158.1549858410845</v>
      </c>
      <c r="DA185" s="131" t="s">
        <v>2310</v>
      </c>
    </row>
    <row r="186" spans="1:105" ht="12" customHeight="1" x14ac:dyDescent="0.25">
      <c r="A186" s="107" t="s">
        <v>121</v>
      </c>
      <c r="B186" s="104">
        <v>2154.9212692791002</v>
      </c>
      <c r="C186" s="104">
        <v>2235.1667425815185</v>
      </c>
      <c r="D186" s="104">
        <v>2322.7496348010363</v>
      </c>
      <c r="E186" s="104">
        <v>2341.1139261623371</v>
      </c>
      <c r="F186" s="104">
        <v>2349.3028545364546</v>
      </c>
      <c r="G186" s="104">
        <v>2180.5032741708583</v>
      </c>
      <c r="H186" s="104">
        <v>2225.4993400086946</v>
      </c>
      <c r="I186" s="104">
        <v>2257.9980019721966</v>
      </c>
      <c r="J186" s="104">
        <v>2279.9838384870322</v>
      </c>
      <c r="K186" s="104">
        <v>2505.4493499312084</v>
      </c>
      <c r="L186" s="104">
        <v>2532.5344769254066</v>
      </c>
      <c r="M186" s="104">
        <v>2503.972693596716</v>
      </c>
      <c r="N186" s="104">
        <v>2583.6984205813728</v>
      </c>
      <c r="O186" s="104">
        <v>2568.6684670227669</v>
      </c>
      <c r="P186" s="104">
        <v>2525.218443818072</v>
      </c>
      <c r="Q186" s="104">
        <v>2459.6551194326689</v>
      </c>
      <c r="R186" s="104">
        <v>2428.6655287806934</v>
      </c>
      <c r="S186" s="104">
        <v>2386.5354203509141</v>
      </c>
      <c r="T186" s="104">
        <v>2311.7266692554672</v>
      </c>
      <c r="U186" s="104">
        <v>2379.890374992377</v>
      </c>
      <c r="V186" s="104">
        <v>2342.4886628448539</v>
      </c>
      <c r="W186" s="104">
        <v>2674.6184635994364</v>
      </c>
      <c r="DA186" s="132" t="s">
        <v>2311</v>
      </c>
    </row>
    <row r="187" spans="1:105" ht="12" customHeight="1" x14ac:dyDescent="0.25">
      <c r="A187" s="108" t="s">
        <v>53</v>
      </c>
      <c r="B187" s="98">
        <v>1012.6321385424105</v>
      </c>
      <c r="C187" s="98">
        <v>1042.9459667091085</v>
      </c>
      <c r="D187" s="98">
        <v>1083.1163031259871</v>
      </c>
      <c r="E187" s="98">
        <v>1079.1218239069515</v>
      </c>
      <c r="F187" s="98">
        <v>1076.7418349021589</v>
      </c>
      <c r="G187" s="98">
        <v>996.45010033697213</v>
      </c>
      <c r="H187" s="98">
        <v>863.631589453934</v>
      </c>
      <c r="I187" s="98">
        <v>917.32230817085031</v>
      </c>
      <c r="J187" s="98">
        <v>996.11012375068492</v>
      </c>
      <c r="K187" s="98">
        <v>1116.54373814513</v>
      </c>
      <c r="L187" s="98">
        <v>1009.9623599714309</v>
      </c>
      <c r="M187" s="98">
        <v>1075.7193228080316</v>
      </c>
      <c r="N187" s="98">
        <v>1092.395647831805</v>
      </c>
      <c r="O187" s="98">
        <v>944.60996979978222</v>
      </c>
      <c r="P187" s="98">
        <v>933.56790127893328</v>
      </c>
      <c r="Q187" s="98">
        <v>728.61028882536971</v>
      </c>
      <c r="R187" s="98">
        <v>649.28852009123011</v>
      </c>
      <c r="S187" s="98">
        <v>738.49339389065085</v>
      </c>
      <c r="T187" s="98">
        <v>808.93335671519787</v>
      </c>
      <c r="U187" s="98">
        <v>852.35779411513818</v>
      </c>
      <c r="V187" s="98">
        <v>856.23973887203499</v>
      </c>
      <c r="W187" s="98">
        <v>1015.3704986323298</v>
      </c>
      <c r="DA187" s="63" t="s">
        <v>2312</v>
      </c>
    </row>
    <row r="188" spans="1:105" ht="12" customHeight="1" x14ac:dyDescent="0.25">
      <c r="A188" s="108" t="s">
        <v>52</v>
      </c>
      <c r="B188" s="98">
        <v>1142.2891307366899</v>
      </c>
      <c r="C188" s="98">
        <v>1192.2207758724096</v>
      </c>
      <c r="D188" s="98">
        <v>1239.6333316750492</v>
      </c>
      <c r="E188" s="98">
        <v>1261.9921022553856</v>
      </c>
      <c r="F188" s="98">
        <v>1272.5610196342955</v>
      </c>
      <c r="G188" s="98">
        <v>1184.0531738338861</v>
      </c>
      <c r="H188" s="98">
        <v>1361.8677505547603</v>
      </c>
      <c r="I188" s="98">
        <v>1340.6756938013464</v>
      </c>
      <c r="J188" s="98">
        <v>1283.8737147363474</v>
      </c>
      <c r="K188" s="98">
        <v>1388.9056117860782</v>
      </c>
      <c r="L188" s="98">
        <v>1522.5721169539759</v>
      </c>
      <c r="M188" s="98">
        <v>1428.2533707886839</v>
      </c>
      <c r="N188" s="98">
        <v>1491.3027727495673</v>
      </c>
      <c r="O188" s="98">
        <v>1624.0584972229844</v>
      </c>
      <c r="P188" s="98">
        <v>1591.6505425391383</v>
      </c>
      <c r="Q188" s="98">
        <v>1731.044830607299</v>
      </c>
      <c r="R188" s="98">
        <v>1779.3770086894631</v>
      </c>
      <c r="S188" s="98">
        <v>1648.0420264602633</v>
      </c>
      <c r="T188" s="98">
        <v>1502.7933125402694</v>
      </c>
      <c r="U188" s="98">
        <v>1527.5325808772388</v>
      </c>
      <c r="V188" s="98">
        <v>1486.2489239728191</v>
      </c>
      <c r="W188" s="98">
        <v>1659.2479649671066</v>
      </c>
      <c r="DA188" s="63" t="s">
        <v>2313</v>
      </c>
    </row>
    <row r="189" spans="1:105" ht="12" customHeight="1" x14ac:dyDescent="0.25">
      <c r="A189" s="121" t="s">
        <v>54</v>
      </c>
      <c r="B189" s="122">
        <v>382.32545410366691</v>
      </c>
      <c r="C189" s="122">
        <v>443.982511790052</v>
      </c>
      <c r="D189" s="122">
        <v>461.09979821335321</v>
      </c>
      <c r="E189" s="122">
        <v>458.50492145893975</v>
      </c>
      <c r="F189" s="122">
        <v>479.99730638989973</v>
      </c>
      <c r="G189" s="122">
        <v>404.17450613024079</v>
      </c>
      <c r="H189" s="122">
        <v>464.49821841577602</v>
      </c>
      <c r="I189" s="122">
        <v>398.67011502839262</v>
      </c>
      <c r="J189" s="122">
        <v>433.23286738323094</v>
      </c>
      <c r="K189" s="122">
        <v>548.576276157444</v>
      </c>
      <c r="L189" s="122">
        <v>553.32975679384981</v>
      </c>
      <c r="M189" s="122">
        <v>549.18088904232161</v>
      </c>
      <c r="N189" s="122">
        <v>557.10630852913994</v>
      </c>
      <c r="O189" s="122">
        <v>546.42131558500046</v>
      </c>
      <c r="P189" s="122">
        <v>564.86126937220081</v>
      </c>
      <c r="Q189" s="122">
        <v>540.82335958809244</v>
      </c>
      <c r="R189" s="122">
        <v>545.96514616075149</v>
      </c>
      <c r="S189" s="122">
        <v>545.60322032167574</v>
      </c>
      <c r="T189" s="122">
        <v>532.36311097642385</v>
      </c>
      <c r="U189" s="122">
        <v>541.03696867429187</v>
      </c>
      <c r="V189" s="122">
        <v>529.91297841774781</v>
      </c>
      <c r="W189" s="122">
        <v>596.07041234235362</v>
      </c>
      <c r="DA189" s="130" t="s">
        <v>2314</v>
      </c>
    </row>
    <row r="190" spans="1:105" ht="12" customHeight="1" x14ac:dyDescent="0.25">
      <c r="A190" s="97" t="s">
        <v>175</v>
      </c>
      <c r="B190" s="98">
        <v>445.78315532851951</v>
      </c>
      <c r="C190" s="98">
        <v>535.14578238814295</v>
      </c>
      <c r="D190" s="98">
        <v>544.5724442725068</v>
      </c>
      <c r="E190" s="98">
        <v>539.5783723479949</v>
      </c>
      <c r="F190" s="98">
        <v>540.09895493954195</v>
      </c>
      <c r="G190" s="98">
        <v>514.71378772748574</v>
      </c>
      <c r="H190" s="98">
        <v>573.70516569561903</v>
      </c>
      <c r="I190" s="98">
        <v>469.22339743893656</v>
      </c>
      <c r="J190" s="98">
        <v>517.76167853955019</v>
      </c>
      <c r="K190" s="98">
        <v>661.89814764639527</v>
      </c>
      <c r="L190" s="98">
        <v>665.21293196609645</v>
      </c>
      <c r="M190" s="98">
        <v>673.87356000319335</v>
      </c>
      <c r="N190" s="98">
        <v>663.12136354063784</v>
      </c>
      <c r="O190" s="98">
        <v>667.66857352164777</v>
      </c>
      <c r="P190" s="98">
        <v>686.7776432038612</v>
      </c>
      <c r="Q190" s="98">
        <v>665.07546427677289</v>
      </c>
      <c r="R190" s="98">
        <v>665.23589853257351</v>
      </c>
      <c r="S190" s="98">
        <v>682.35042199381928</v>
      </c>
      <c r="T190" s="98">
        <v>656.03853348536222</v>
      </c>
      <c r="U190" s="98">
        <v>677.34147319763463</v>
      </c>
      <c r="V190" s="98">
        <v>682.18370997653233</v>
      </c>
      <c r="W190" s="98">
        <v>769.12650460580676</v>
      </c>
      <c r="DA190" s="63" t="s">
        <v>2315</v>
      </c>
    </row>
    <row r="191" spans="1:105" ht="12" customHeight="1" x14ac:dyDescent="0.25">
      <c r="A191" s="109" t="s">
        <v>120</v>
      </c>
      <c r="B191" s="33">
        <v>366.20769432132397</v>
      </c>
      <c r="C191" s="33">
        <v>420.77908049498973</v>
      </c>
      <c r="D191" s="33">
        <v>439.69489631031649</v>
      </c>
      <c r="E191" s="33">
        <v>437.50783862477471</v>
      </c>
      <c r="F191" s="33">
        <v>464.27448315989932</v>
      </c>
      <c r="G191" s="33">
        <v>375.11806404044097</v>
      </c>
      <c r="H191" s="33">
        <v>435.81328158782691</v>
      </c>
      <c r="I191" s="33">
        <v>380.02033009492891</v>
      </c>
      <c r="J191" s="33">
        <v>410.98438116217324</v>
      </c>
      <c r="K191" s="33">
        <v>518.58535497354092</v>
      </c>
      <c r="L191" s="33">
        <v>523.63221192260596</v>
      </c>
      <c r="M191" s="33">
        <v>515.7761896208898</v>
      </c>
      <c r="N191" s="33">
        <v>529.56541674991468</v>
      </c>
      <c r="O191" s="33">
        <v>515.80639614881329</v>
      </c>
      <c r="P191" s="33">
        <v>536.1388294353111</v>
      </c>
      <c r="Q191" s="33">
        <v>513.64296816048784</v>
      </c>
      <c r="R191" s="33">
        <v>522.10332677917131</v>
      </c>
      <c r="S191" s="33">
        <v>519.48895401469008</v>
      </c>
      <c r="T191" s="33">
        <v>509.39494362845835</v>
      </c>
      <c r="U191" s="33">
        <v>515.64741974989647</v>
      </c>
      <c r="V191" s="33">
        <v>500.75642161926322</v>
      </c>
      <c r="W191" s="33">
        <v>562.41883965358534</v>
      </c>
      <c r="DA191" s="60" t="s">
        <v>2316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11114.83976493218</v>
      </c>
      <c r="C193" s="117">
        <f t="shared" si="94"/>
        <v>12212.920803683137</v>
      </c>
      <c r="D193" s="117">
        <f t="shared" si="94"/>
        <v>11374.55091092317</v>
      </c>
      <c r="E193" s="117">
        <f t="shared" si="94"/>
        <v>11545.529754591484</v>
      </c>
      <c r="F193" s="117">
        <f t="shared" si="94"/>
        <v>10836.6844989367</v>
      </c>
      <c r="G193" s="117">
        <f t="shared" si="94"/>
        <v>12532.565916906055</v>
      </c>
      <c r="H193" s="117">
        <f t="shared" si="94"/>
        <v>11987.593721432835</v>
      </c>
      <c r="I193" s="117">
        <f t="shared" si="94"/>
        <v>11091.978475875067</v>
      </c>
      <c r="J193" s="117">
        <f t="shared" si="94"/>
        <v>11576.369926086731</v>
      </c>
      <c r="K193" s="117">
        <f t="shared" si="94"/>
        <v>12155.644569040356</v>
      </c>
      <c r="L193" s="117">
        <f t="shared" si="94"/>
        <v>13414.289425707771</v>
      </c>
      <c r="M193" s="117">
        <f t="shared" si="94"/>
        <v>12413.028667351626</v>
      </c>
      <c r="N193" s="117">
        <f t="shared" si="94"/>
        <v>13038.753177394157</v>
      </c>
      <c r="O193" s="117">
        <f t="shared" si="94"/>
        <v>13526.359251248681</v>
      </c>
      <c r="P193" s="117">
        <f t="shared" si="94"/>
        <v>11970.474643919844</v>
      </c>
      <c r="Q193" s="117">
        <f t="shared" si="94"/>
        <v>12797.912827297303</v>
      </c>
      <c r="R193" s="117">
        <f t="shared" ref="R193:V193" si="95">R194+R197+R199+R208</f>
        <v>13889.777430891134</v>
      </c>
      <c r="S193" s="117">
        <f t="shared" si="95"/>
        <v>13698.593653754431</v>
      </c>
      <c r="T193" s="117">
        <f t="shared" si="95"/>
        <v>12740.975797278819</v>
      </c>
      <c r="U193" s="117">
        <f t="shared" si="95"/>
        <v>13572.08028464621</v>
      </c>
      <c r="V193" s="117">
        <f t="shared" si="95"/>
        <v>13833.154732590017</v>
      </c>
      <c r="W193" s="117">
        <f t="shared" ref="W193" si="96">W194+W197+W199+W208</f>
        <v>15406.233217734816</v>
      </c>
      <c r="DA193" s="129" t="s">
        <v>2467</v>
      </c>
    </row>
    <row r="194" spans="1:105" ht="12" customHeight="1" x14ac:dyDescent="0.25">
      <c r="A194" s="121" t="s">
        <v>57</v>
      </c>
      <c r="B194" s="122">
        <f t="shared" ref="B194:Q194" si="97">SUM(B195:B196)</f>
        <v>9045.3736770899086</v>
      </c>
      <c r="C194" s="122">
        <f t="shared" si="97"/>
        <v>9975.8748395978237</v>
      </c>
      <c r="D194" s="122">
        <f t="shared" si="97"/>
        <v>9076.3223103544042</v>
      </c>
      <c r="E194" s="122">
        <f t="shared" si="97"/>
        <v>9221.7006387411147</v>
      </c>
      <c r="F194" s="122">
        <f t="shared" si="97"/>
        <v>8549.3686605153653</v>
      </c>
      <c r="G194" s="122">
        <f t="shared" si="97"/>
        <v>10261.307398087662</v>
      </c>
      <c r="H194" s="122">
        <f t="shared" si="97"/>
        <v>9628.0740217839539</v>
      </c>
      <c r="I194" s="122">
        <f t="shared" si="97"/>
        <v>8840.7774591876405</v>
      </c>
      <c r="J194" s="122">
        <f t="shared" si="97"/>
        <v>9267.8513317371871</v>
      </c>
      <c r="K194" s="122">
        <f t="shared" si="97"/>
        <v>9579.762577051777</v>
      </c>
      <c r="L194" s="122">
        <f t="shared" si="97"/>
        <v>10809.227042589762</v>
      </c>
      <c r="M194" s="122">
        <f t="shared" si="97"/>
        <v>9759.3506394257529</v>
      </c>
      <c r="N194" s="122">
        <f t="shared" si="97"/>
        <v>10345.311989451011</v>
      </c>
      <c r="O194" s="122">
        <f t="shared" si="97"/>
        <v>10867.256014071445</v>
      </c>
      <c r="P194" s="122">
        <f t="shared" si="97"/>
        <v>9234.6954891805144</v>
      </c>
      <c r="Q194" s="122">
        <f t="shared" si="97"/>
        <v>10154.561602319709</v>
      </c>
      <c r="R194" s="122">
        <f t="shared" ref="R194:V194" si="98">SUM(R195:R196)</f>
        <v>11218.694810002342</v>
      </c>
      <c r="S194" s="122">
        <f t="shared" si="98"/>
        <v>11043.927401028666</v>
      </c>
      <c r="T194" s="122">
        <f t="shared" si="98"/>
        <v>10214.677604109398</v>
      </c>
      <c r="U194" s="122">
        <f t="shared" si="98"/>
        <v>11019.315461267039</v>
      </c>
      <c r="V194" s="122">
        <f t="shared" si="98"/>
        <v>11259.530728473679</v>
      </c>
      <c r="W194" s="122">
        <f t="shared" ref="W194" si="99">SUM(W195:W196)</f>
        <v>12426.216616621885</v>
      </c>
      <c r="DA194" s="130" t="s">
        <v>2468</v>
      </c>
    </row>
    <row r="195" spans="1:105" ht="12" customHeight="1" x14ac:dyDescent="0.25">
      <c r="A195" s="97" t="s">
        <v>217</v>
      </c>
      <c r="B195" s="98">
        <v>8793.9398393838346</v>
      </c>
      <c r="C195" s="98">
        <v>9705.4533731896263</v>
      </c>
      <c r="D195" s="98">
        <v>8837.8506577023109</v>
      </c>
      <c r="E195" s="98">
        <v>8985.1127369283568</v>
      </c>
      <c r="F195" s="98">
        <v>8336.7902854785079</v>
      </c>
      <c r="G195" s="98">
        <v>10035.673414394525</v>
      </c>
      <c r="H195" s="98">
        <v>9415.136266823245</v>
      </c>
      <c r="I195" s="98">
        <v>8651.9411652053477</v>
      </c>
      <c r="J195" s="98">
        <v>9072.3261783118469</v>
      </c>
      <c r="K195" s="98">
        <v>9379.4627814198921</v>
      </c>
      <c r="L195" s="98">
        <v>10584.945497214487</v>
      </c>
      <c r="M195" s="98">
        <v>9558.843176657545</v>
      </c>
      <c r="N195" s="98">
        <v>10134.711715635429</v>
      </c>
      <c r="O195" s="98">
        <v>10648.090085949489</v>
      </c>
      <c r="P195" s="98">
        <v>9049.9656891988416</v>
      </c>
      <c r="Q195" s="98">
        <v>9952.9954923349615</v>
      </c>
      <c r="R195" s="98">
        <v>10997.266829855289</v>
      </c>
      <c r="S195" s="98">
        <v>10826.993396969556</v>
      </c>
      <c r="T195" s="98">
        <v>10014.8122054217</v>
      </c>
      <c r="U195" s="98">
        <v>10804.335047853156</v>
      </c>
      <c r="V195" s="98">
        <v>11040.31061389838</v>
      </c>
      <c r="W195" s="98">
        <v>12184.515832085917</v>
      </c>
      <c r="DA195" s="63" t="s">
        <v>2469</v>
      </c>
    </row>
    <row r="196" spans="1:105" ht="12" customHeight="1" x14ac:dyDescent="0.25">
      <c r="A196" s="97" t="s">
        <v>53</v>
      </c>
      <c r="B196" s="98">
        <v>251.43383770607403</v>
      </c>
      <c r="C196" s="98">
        <v>270.42146640819652</v>
      </c>
      <c r="D196" s="98">
        <v>238.47165265209318</v>
      </c>
      <c r="E196" s="98">
        <v>236.58790181275788</v>
      </c>
      <c r="F196" s="98">
        <v>212.57837503685704</v>
      </c>
      <c r="G196" s="98">
        <v>225.63398369313722</v>
      </c>
      <c r="H196" s="98">
        <v>212.93775496070876</v>
      </c>
      <c r="I196" s="98">
        <v>188.83629398229229</v>
      </c>
      <c r="J196" s="98">
        <v>195.52515342533965</v>
      </c>
      <c r="K196" s="98">
        <v>200.29979563188485</v>
      </c>
      <c r="L196" s="98">
        <v>224.28154537527507</v>
      </c>
      <c r="M196" s="98">
        <v>200.50746276820712</v>
      </c>
      <c r="N196" s="98">
        <v>210.60027381558288</v>
      </c>
      <c r="O196" s="98">
        <v>219.16592812195611</v>
      </c>
      <c r="P196" s="98">
        <v>184.72979998167253</v>
      </c>
      <c r="Q196" s="98">
        <v>201.5661099847475</v>
      </c>
      <c r="R196" s="98">
        <v>221.42798014705207</v>
      </c>
      <c r="S196" s="98">
        <v>216.93400405911015</v>
      </c>
      <c r="T196" s="98">
        <v>199.86539868769708</v>
      </c>
      <c r="U196" s="98">
        <v>214.98041341388225</v>
      </c>
      <c r="V196" s="98">
        <v>219.22011457529894</v>
      </c>
      <c r="W196" s="98">
        <v>241.70078453596795</v>
      </c>
      <c r="DA196" s="63" t="s">
        <v>2470</v>
      </c>
    </row>
    <row r="197" spans="1:105" ht="12" customHeight="1" x14ac:dyDescent="0.25">
      <c r="A197" s="121" t="s">
        <v>92</v>
      </c>
      <c r="B197" s="122">
        <f t="shared" ref="B197:W197" si="100">B198</f>
        <v>0.78135622670476801</v>
      </c>
      <c r="C197" s="122">
        <f t="shared" si="100"/>
        <v>1.0925590942703771</v>
      </c>
      <c r="D197" s="122">
        <f t="shared" si="100"/>
        <v>1.2833860593327571</v>
      </c>
      <c r="E197" s="122">
        <f t="shared" si="100"/>
        <v>2.5566898014676642</v>
      </c>
      <c r="F197" s="122">
        <f t="shared" si="100"/>
        <v>1.7950999125562648</v>
      </c>
      <c r="G197" s="122">
        <f t="shared" si="100"/>
        <v>2.2011667380000981</v>
      </c>
      <c r="H197" s="122">
        <f t="shared" si="100"/>
        <v>3.2384259515959553</v>
      </c>
      <c r="I197" s="122">
        <f t="shared" si="100"/>
        <v>3.6904742153422587</v>
      </c>
      <c r="J197" s="122">
        <f t="shared" si="100"/>
        <v>3.4516038687550479</v>
      </c>
      <c r="K197" s="122">
        <f t="shared" si="100"/>
        <v>3.641741821036848</v>
      </c>
      <c r="L197" s="122">
        <f t="shared" si="100"/>
        <v>4.1480259932731141</v>
      </c>
      <c r="M197" s="122">
        <f t="shared" si="100"/>
        <v>3.7867711008555696</v>
      </c>
      <c r="N197" s="122">
        <f t="shared" si="100"/>
        <v>4.1869541063286153</v>
      </c>
      <c r="O197" s="122">
        <f t="shared" si="100"/>
        <v>5.0566024477849343</v>
      </c>
      <c r="P197" s="122">
        <f t="shared" si="100"/>
        <v>3.0402466886433208</v>
      </c>
      <c r="Q197" s="122">
        <f t="shared" si="100"/>
        <v>5.1426012031615747</v>
      </c>
      <c r="R197" s="122">
        <f t="shared" si="100"/>
        <v>3.2062465209072011</v>
      </c>
      <c r="S197" s="122">
        <f t="shared" si="100"/>
        <v>4.5592650685237199</v>
      </c>
      <c r="T197" s="122">
        <f t="shared" si="100"/>
        <v>4.6995464185027913</v>
      </c>
      <c r="U197" s="122">
        <f t="shared" si="100"/>
        <v>5.4622710206691316</v>
      </c>
      <c r="V197" s="122">
        <f t="shared" si="100"/>
        <v>5.6109539196610108</v>
      </c>
      <c r="W197" s="122">
        <f t="shared" si="100"/>
        <v>4.7620992470199841</v>
      </c>
      <c r="DA197" s="130" t="s">
        <v>2471</v>
      </c>
    </row>
    <row r="198" spans="1:105" ht="12" customHeight="1" x14ac:dyDescent="0.25">
      <c r="A198" s="97" t="s">
        <v>53</v>
      </c>
      <c r="B198" s="98">
        <f>RES_hhdet_tesh!B67</f>
        <v>0.78135622670476801</v>
      </c>
      <c r="C198" s="98">
        <f>RES_hhdet_tesh!C67</f>
        <v>1.0925590942703771</v>
      </c>
      <c r="D198" s="98">
        <f>RES_hhdet_tesh!D67</f>
        <v>1.2833860593327571</v>
      </c>
      <c r="E198" s="98">
        <f>RES_hhdet_tesh!E67</f>
        <v>2.5566898014676642</v>
      </c>
      <c r="F198" s="98">
        <f>RES_hhdet_tesh!F67</f>
        <v>1.7950999125562648</v>
      </c>
      <c r="G198" s="98">
        <f>RES_hhdet_tesh!G67</f>
        <v>2.2011667380000981</v>
      </c>
      <c r="H198" s="98">
        <f>RES_hhdet_tesh!H67</f>
        <v>3.2384259515959553</v>
      </c>
      <c r="I198" s="98">
        <f>RES_hhdet_tesh!I67</f>
        <v>3.6904742153422587</v>
      </c>
      <c r="J198" s="98">
        <f>RES_hhdet_tesh!J67</f>
        <v>3.4516038687550479</v>
      </c>
      <c r="K198" s="98">
        <f>RES_hhdet_tesh!K67</f>
        <v>3.641741821036848</v>
      </c>
      <c r="L198" s="98">
        <f>RES_hhdet_tesh!L67</f>
        <v>4.1480259932731141</v>
      </c>
      <c r="M198" s="98">
        <f>RES_hhdet_tesh!M67</f>
        <v>3.7867711008555696</v>
      </c>
      <c r="N198" s="98">
        <f>RES_hhdet_tesh!N67</f>
        <v>4.1869541063286153</v>
      </c>
      <c r="O198" s="98">
        <f>RES_hhdet_tesh!O67</f>
        <v>5.0566024477849343</v>
      </c>
      <c r="P198" s="98">
        <f>RES_hhdet_tesh!P67</f>
        <v>3.0402466886433208</v>
      </c>
      <c r="Q198" s="98">
        <f>RES_hhdet_tesh!Q67</f>
        <v>5.1426012031615747</v>
      </c>
      <c r="R198" s="98">
        <f>RES_hhdet_tesh!R67</f>
        <v>3.2062465209072011</v>
      </c>
      <c r="S198" s="98">
        <f>RES_hhdet_tesh!S67</f>
        <v>4.5592650685237199</v>
      </c>
      <c r="T198" s="98">
        <f>RES_hhdet_tesh!T67</f>
        <v>4.6995464185027913</v>
      </c>
      <c r="U198" s="98">
        <f>RES_hhdet_tesh!U67</f>
        <v>5.4622710206691316</v>
      </c>
      <c r="V198" s="98">
        <f>RES_hhdet_tesh!V67</f>
        <v>5.6109539196610108</v>
      </c>
      <c r="W198" s="98">
        <f>RES_hhdet_tesh!W67</f>
        <v>4.7620992470199841</v>
      </c>
      <c r="DA198" s="63" t="s">
        <v>2472</v>
      </c>
    </row>
    <row r="199" spans="1:105" ht="12" customHeight="1" x14ac:dyDescent="0.25">
      <c r="A199" s="121" t="s">
        <v>55</v>
      </c>
      <c r="B199" s="122">
        <v>1794.7334057502405</v>
      </c>
      <c r="C199" s="122">
        <v>1917.3815954691343</v>
      </c>
      <c r="D199" s="122">
        <v>1964.7625720572728</v>
      </c>
      <c r="E199" s="122">
        <v>1989.8049145823659</v>
      </c>
      <c r="F199" s="122">
        <v>1936.5487025194761</v>
      </c>
      <c r="G199" s="122">
        <v>1976.0763372516799</v>
      </c>
      <c r="H199" s="122">
        <v>2017.793983173724</v>
      </c>
      <c r="I199" s="122">
        <v>1955.7807796638042</v>
      </c>
      <c r="J199" s="122">
        <v>1987.9051180474862</v>
      </c>
      <c r="K199" s="122">
        <v>2170.2584258819211</v>
      </c>
      <c r="L199" s="122">
        <v>2194.6398688638847</v>
      </c>
      <c r="M199" s="122">
        <v>2246.3914567777674</v>
      </c>
      <c r="N199" s="122">
        <v>2277.4557715984906</v>
      </c>
      <c r="O199" s="122">
        <v>2248.8310279599891</v>
      </c>
      <c r="P199" s="122">
        <v>2311.1052367691777</v>
      </c>
      <c r="Q199" s="122">
        <v>2231.7353474302363</v>
      </c>
      <c r="R199" s="122">
        <v>2253.1832506372507</v>
      </c>
      <c r="S199" s="122">
        <v>2232.014812121326</v>
      </c>
      <c r="T199" s="122">
        <v>2108.7794419840475</v>
      </c>
      <c r="U199" s="122">
        <v>2123.2726103969076</v>
      </c>
      <c r="V199" s="122">
        <v>2148.7258079026583</v>
      </c>
      <c r="W199" s="122">
        <v>2498.2777002896792</v>
      </c>
      <c r="DA199" s="130" t="s">
        <v>2473</v>
      </c>
    </row>
    <row r="200" spans="1:105" ht="12" customHeight="1" x14ac:dyDescent="0.25">
      <c r="A200" s="97" t="s">
        <v>134</v>
      </c>
      <c r="B200" s="98">
        <v>1774.0418043715217</v>
      </c>
      <c r="C200" s="98">
        <v>1928.3149809003189</v>
      </c>
      <c r="D200" s="98">
        <v>1954.6511021040408</v>
      </c>
      <c r="E200" s="98">
        <v>1979.4816776419841</v>
      </c>
      <c r="F200" s="98">
        <v>1881.7214497574482</v>
      </c>
      <c r="G200" s="98">
        <v>2038.9503741223484</v>
      </c>
      <c r="H200" s="98">
        <v>2050.594257963829</v>
      </c>
      <c r="I200" s="98">
        <v>1936.1188008245942</v>
      </c>
      <c r="J200" s="98">
        <v>1989.6803841059293</v>
      </c>
      <c r="K200" s="98">
        <v>2166.158047142751</v>
      </c>
      <c r="L200" s="98">
        <v>2169.3816152295399</v>
      </c>
      <c r="M200" s="98">
        <v>2277.2325426511402</v>
      </c>
      <c r="N200" s="98">
        <v>2282.3948215900291</v>
      </c>
      <c r="O200" s="98">
        <v>2223.0418167486296</v>
      </c>
      <c r="P200" s="98">
        <v>2334.8130878345883</v>
      </c>
      <c r="Q200" s="98">
        <v>2216.3407487175318</v>
      </c>
      <c r="R200" s="98">
        <v>2251.1149590893797</v>
      </c>
      <c r="S200" s="98">
        <v>2250.1337955010313</v>
      </c>
      <c r="T200" s="98">
        <v>2107.8631246350683</v>
      </c>
      <c r="U200" s="98">
        <v>2097.5717873128892</v>
      </c>
      <c r="V200" s="98">
        <v>2151.4939086375607</v>
      </c>
      <c r="W200" s="98">
        <v>2520.7548204402142</v>
      </c>
      <c r="DA200" s="63" t="s">
        <v>2474</v>
      </c>
    </row>
    <row r="201" spans="1:105" ht="12" customHeight="1" x14ac:dyDescent="0.25">
      <c r="A201" s="97" t="s">
        <v>133</v>
      </c>
      <c r="B201" s="98">
        <v>1774.0418043715219</v>
      </c>
      <c r="C201" s="98">
        <v>1928.3105575562877</v>
      </c>
      <c r="D201" s="98">
        <v>1954.6620655667782</v>
      </c>
      <c r="E201" s="98">
        <v>1979.4381988819509</v>
      </c>
      <c r="F201" s="98">
        <v>1881.6500315654341</v>
      </c>
      <c r="G201" s="98">
        <v>2038.5092046512018</v>
      </c>
      <c r="H201" s="98">
        <v>2050.2814602707426</v>
      </c>
      <c r="I201" s="98">
        <v>1935.9106190163652</v>
      </c>
      <c r="J201" s="98">
        <v>1989.414875750525</v>
      </c>
      <c r="K201" s="98">
        <v>2165.6324000563518</v>
      </c>
      <c r="L201" s="98">
        <v>2169.0422306510027</v>
      </c>
      <c r="M201" s="98">
        <v>2276.8984053159379</v>
      </c>
      <c r="N201" s="98">
        <v>2282.2880389877378</v>
      </c>
      <c r="O201" s="98">
        <v>2223.0935974072368</v>
      </c>
      <c r="P201" s="98">
        <v>2334.6816211873092</v>
      </c>
      <c r="Q201" s="98">
        <v>2216.4675087422829</v>
      </c>
      <c r="R201" s="98">
        <v>2251.2460620007791</v>
      </c>
      <c r="S201" s="98">
        <v>2250.3482064822588</v>
      </c>
      <c r="T201" s="98">
        <v>2108.463165522066</v>
      </c>
      <c r="U201" s="98">
        <v>2098.1677721832639</v>
      </c>
      <c r="V201" s="98">
        <v>2151.5404687642144</v>
      </c>
      <c r="W201" s="98">
        <v>2520.3610060587484</v>
      </c>
      <c r="DA201" s="63" t="s">
        <v>2475</v>
      </c>
    </row>
    <row r="202" spans="1:105" ht="12" customHeight="1" x14ac:dyDescent="0.25">
      <c r="A202" s="100" t="s">
        <v>217</v>
      </c>
      <c r="B202" s="101">
        <v>663.82075572062877</v>
      </c>
      <c r="C202" s="101">
        <v>719.08221720536335</v>
      </c>
      <c r="D202" s="101">
        <v>730.70599732725088</v>
      </c>
      <c r="E202" s="101">
        <v>733.75112117717981</v>
      </c>
      <c r="F202" s="101">
        <v>695.49030678579197</v>
      </c>
      <c r="G202" s="101">
        <v>756.86387407129143</v>
      </c>
      <c r="H202" s="101">
        <v>632.89096988466895</v>
      </c>
      <c r="I202" s="101">
        <v>628.58211690416078</v>
      </c>
      <c r="J202" s="101">
        <v>702.98537080193614</v>
      </c>
      <c r="K202" s="101">
        <v>783.05736265483097</v>
      </c>
      <c r="L202" s="101">
        <v>690.05243920193016</v>
      </c>
      <c r="M202" s="101">
        <v>795.08727018123022</v>
      </c>
      <c r="N202" s="101">
        <v>781.99324859282763</v>
      </c>
      <c r="O202" s="101">
        <v>650.09273231486316</v>
      </c>
      <c r="P202" s="101">
        <v>696.86437461446769</v>
      </c>
      <c r="Q202" s="101">
        <v>518.25598684025601</v>
      </c>
      <c r="R202" s="101">
        <v>475.31857126327742</v>
      </c>
      <c r="S202" s="101">
        <v>564.19276231939978</v>
      </c>
      <c r="T202" s="101">
        <v>606.95527977685458</v>
      </c>
      <c r="U202" s="101">
        <v>622.09040788664504</v>
      </c>
      <c r="V202" s="101">
        <v>659.2858623982346</v>
      </c>
      <c r="W202" s="101">
        <v>812.34810942069532</v>
      </c>
      <c r="DA202" s="131" t="s">
        <v>2476</v>
      </c>
    </row>
    <row r="203" spans="1:105" ht="12" customHeight="1" x14ac:dyDescent="0.25">
      <c r="A203" s="103" t="s">
        <v>52</v>
      </c>
      <c r="B203" s="104">
        <v>1110.2210486508932</v>
      </c>
      <c r="C203" s="104">
        <v>1209.2283403509243</v>
      </c>
      <c r="D203" s="104">
        <v>1223.9560682395274</v>
      </c>
      <c r="E203" s="104">
        <v>1245.6870777047709</v>
      </c>
      <c r="F203" s="104">
        <v>1186.1597247796421</v>
      </c>
      <c r="G203" s="104">
        <v>1281.6453305799103</v>
      </c>
      <c r="H203" s="104">
        <v>1417.3904903860737</v>
      </c>
      <c r="I203" s="104">
        <v>1307.3285021122044</v>
      </c>
      <c r="J203" s="104">
        <v>1286.4295049485891</v>
      </c>
      <c r="K203" s="104">
        <v>1382.5750374015211</v>
      </c>
      <c r="L203" s="104">
        <v>1478.9897914490725</v>
      </c>
      <c r="M203" s="104">
        <v>1481.8111351347077</v>
      </c>
      <c r="N203" s="104">
        <v>1500.2947903949103</v>
      </c>
      <c r="O203" s="104">
        <v>1573.0008650923735</v>
      </c>
      <c r="P203" s="104">
        <v>1637.8172465728419</v>
      </c>
      <c r="Q203" s="104">
        <v>1698.2115219020266</v>
      </c>
      <c r="R203" s="104">
        <v>1775.9274907375018</v>
      </c>
      <c r="S203" s="104">
        <v>1686.1554441628591</v>
      </c>
      <c r="T203" s="104">
        <v>1501.5078857452111</v>
      </c>
      <c r="U203" s="104">
        <v>1476.0773642966185</v>
      </c>
      <c r="V203" s="104">
        <v>1492.25460636598</v>
      </c>
      <c r="W203" s="104">
        <v>1708.0128966380537</v>
      </c>
      <c r="DA203" s="132" t="s">
        <v>2477</v>
      </c>
    </row>
    <row r="204" spans="1:105" ht="12" customHeight="1" x14ac:dyDescent="0.25">
      <c r="A204" s="106" t="s">
        <v>122</v>
      </c>
      <c r="B204" s="101">
        <v>1825.8972588127172</v>
      </c>
      <c r="C204" s="101">
        <v>1900.8833627190511</v>
      </c>
      <c r="D204" s="101">
        <v>1980.035079325479</v>
      </c>
      <c r="E204" s="101">
        <v>2005.4244956161658</v>
      </c>
      <c r="F204" s="101">
        <v>2019.9130384189468</v>
      </c>
      <c r="G204" s="101">
        <v>1880.5751515404636</v>
      </c>
      <c r="H204" s="101">
        <v>1968.138427822498</v>
      </c>
      <c r="I204" s="101">
        <v>1986.0694093155535</v>
      </c>
      <c r="J204" s="101">
        <v>1985.2948178242343</v>
      </c>
      <c r="K204" s="101">
        <v>2176.6063886647767</v>
      </c>
      <c r="L204" s="101">
        <v>2236.1205345428198</v>
      </c>
      <c r="M204" s="101">
        <v>2189.9962878479319</v>
      </c>
      <c r="N204" s="101">
        <v>2267.9206832263085</v>
      </c>
      <c r="O204" s="101">
        <v>2300.1607131845985</v>
      </c>
      <c r="P204" s="101">
        <v>2264.2300273247415</v>
      </c>
      <c r="Q204" s="101">
        <v>2261.2774650660081</v>
      </c>
      <c r="R204" s="101">
        <v>2257.3008014525035</v>
      </c>
      <c r="S204" s="101">
        <v>2196.7286430766003</v>
      </c>
      <c r="T204" s="101">
        <v>2110.3145042254182</v>
      </c>
      <c r="U204" s="101">
        <v>2174.3085339309268</v>
      </c>
      <c r="V204" s="101">
        <v>2142.5756003866609</v>
      </c>
      <c r="W204" s="101">
        <v>2444.9016348620412</v>
      </c>
      <c r="DA204" s="131" t="s">
        <v>2478</v>
      </c>
    </row>
    <row r="205" spans="1:105" ht="12" customHeight="1" x14ac:dyDescent="0.25">
      <c r="A205" s="107" t="s">
        <v>121</v>
      </c>
      <c r="B205" s="104">
        <v>1825.8972588127169</v>
      </c>
      <c r="C205" s="104">
        <v>1900.9480655776892</v>
      </c>
      <c r="D205" s="104">
        <v>1980.0713684440318</v>
      </c>
      <c r="E205" s="104">
        <v>2005.5556840600289</v>
      </c>
      <c r="F205" s="104">
        <v>2020.1141878837711</v>
      </c>
      <c r="G205" s="104">
        <v>1880.6092414104596</v>
      </c>
      <c r="H205" s="104">
        <v>1968.1787242319117</v>
      </c>
      <c r="I205" s="104">
        <v>1985.7762417082163</v>
      </c>
      <c r="J205" s="104">
        <v>1985.0662370972323</v>
      </c>
      <c r="K205" s="104">
        <v>2176.7514049423698</v>
      </c>
      <c r="L205" s="104">
        <v>2236.2982932625887</v>
      </c>
      <c r="M205" s="104">
        <v>2189.9871458805619</v>
      </c>
      <c r="N205" s="104">
        <v>2267.8569118686055</v>
      </c>
      <c r="O205" s="104">
        <v>2299.8760177914878</v>
      </c>
      <c r="P205" s="104">
        <v>2264.4018369953587</v>
      </c>
      <c r="Q205" s="104">
        <v>2260.7576418717686</v>
      </c>
      <c r="R205" s="104">
        <v>2256.813171049931</v>
      </c>
      <c r="S205" s="104">
        <v>2197.9615527632172</v>
      </c>
      <c r="T205" s="104">
        <v>2110.8244180325141</v>
      </c>
      <c r="U205" s="104">
        <v>2174.8018334968165</v>
      </c>
      <c r="V205" s="104">
        <v>2142.9500614824656</v>
      </c>
      <c r="W205" s="104">
        <v>2445.3306358605851</v>
      </c>
      <c r="DA205" s="132" t="s">
        <v>2479</v>
      </c>
    </row>
    <row r="206" spans="1:105" ht="12" customHeight="1" x14ac:dyDescent="0.25">
      <c r="A206" s="108" t="s">
        <v>53</v>
      </c>
      <c r="B206" s="98">
        <v>683.60812807602713</v>
      </c>
      <c r="C206" s="98">
        <v>708.7272897052793</v>
      </c>
      <c r="D206" s="98">
        <v>740.43803676898267</v>
      </c>
      <c r="E206" s="98">
        <v>743.56358180464304</v>
      </c>
      <c r="F206" s="98">
        <v>747.55316824947556</v>
      </c>
      <c r="G206" s="98">
        <v>696.55606757657358</v>
      </c>
      <c r="H206" s="98">
        <v>606.31097367715142</v>
      </c>
      <c r="I206" s="98">
        <v>645.10054790687002</v>
      </c>
      <c r="J206" s="98">
        <v>701.19252236088505</v>
      </c>
      <c r="K206" s="98">
        <v>787.84579315629139</v>
      </c>
      <c r="L206" s="98">
        <v>713.72617630861271</v>
      </c>
      <c r="M206" s="98">
        <v>761.73377509187787</v>
      </c>
      <c r="N206" s="98">
        <v>776.5541391190385</v>
      </c>
      <c r="O206" s="98">
        <v>675.81752056850326</v>
      </c>
      <c r="P206" s="98">
        <v>672.75129445622031</v>
      </c>
      <c r="Q206" s="98">
        <v>529.71281126446979</v>
      </c>
      <c r="R206" s="98">
        <v>477.43616236046785</v>
      </c>
      <c r="S206" s="98">
        <v>549.91952630295395</v>
      </c>
      <c r="T206" s="98">
        <v>608.03110549224493</v>
      </c>
      <c r="U206" s="98">
        <v>647.26925261957717</v>
      </c>
      <c r="V206" s="98">
        <v>656.70113750964651</v>
      </c>
      <c r="W206" s="98">
        <v>786.08267089347805</v>
      </c>
      <c r="DA206" s="63" t="s">
        <v>2480</v>
      </c>
    </row>
    <row r="207" spans="1:105" ht="12" customHeight="1" x14ac:dyDescent="0.25">
      <c r="A207" s="108" t="s">
        <v>52</v>
      </c>
      <c r="B207" s="98">
        <v>1142.2891307366899</v>
      </c>
      <c r="C207" s="98">
        <v>1192.2207758724096</v>
      </c>
      <c r="D207" s="98">
        <v>1239.6333316750492</v>
      </c>
      <c r="E207" s="98">
        <v>1261.9921022553856</v>
      </c>
      <c r="F207" s="98">
        <v>1272.5610196342955</v>
      </c>
      <c r="G207" s="98">
        <v>1184.0531738338861</v>
      </c>
      <c r="H207" s="98">
        <v>1361.8677505547603</v>
      </c>
      <c r="I207" s="98">
        <v>1340.6756938013464</v>
      </c>
      <c r="J207" s="98">
        <v>1283.8737147363474</v>
      </c>
      <c r="K207" s="98">
        <v>1388.9056117860782</v>
      </c>
      <c r="L207" s="98">
        <v>1522.5721169539759</v>
      </c>
      <c r="M207" s="98">
        <v>1428.2533707886839</v>
      </c>
      <c r="N207" s="98">
        <v>1491.3027727495673</v>
      </c>
      <c r="O207" s="98">
        <v>1624.0584972229844</v>
      </c>
      <c r="P207" s="98">
        <v>1591.6505425391383</v>
      </c>
      <c r="Q207" s="98">
        <v>1731.044830607299</v>
      </c>
      <c r="R207" s="98">
        <v>1779.3770086894631</v>
      </c>
      <c r="S207" s="98">
        <v>1648.0420264602633</v>
      </c>
      <c r="T207" s="98">
        <v>1502.7933125402694</v>
      </c>
      <c r="U207" s="98">
        <v>1527.5325808772388</v>
      </c>
      <c r="V207" s="98">
        <v>1486.2489239728191</v>
      </c>
      <c r="W207" s="98">
        <v>1659.2479649671066</v>
      </c>
      <c r="DA207" s="63" t="s">
        <v>2481</v>
      </c>
    </row>
    <row r="208" spans="1:105" ht="12" customHeight="1" x14ac:dyDescent="0.25">
      <c r="A208" s="121" t="s">
        <v>54</v>
      </c>
      <c r="B208" s="122">
        <v>273.95132586532446</v>
      </c>
      <c r="C208" s="122">
        <v>318.57180952190902</v>
      </c>
      <c r="D208" s="122">
        <v>332.18264245216056</v>
      </c>
      <c r="E208" s="122">
        <v>331.46751146653605</v>
      </c>
      <c r="F208" s="122">
        <v>348.97203598930139</v>
      </c>
      <c r="G208" s="122">
        <v>292.98101482871397</v>
      </c>
      <c r="H208" s="122">
        <v>338.48729052356106</v>
      </c>
      <c r="I208" s="122">
        <v>291.72976280827947</v>
      </c>
      <c r="J208" s="122">
        <v>317.1618724333033</v>
      </c>
      <c r="K208" s="122">
        <v>401.98182428562149</v>
      </c>
      <c r="L208" s="122">
        <v>406.27448826085248</v>
      </c>
      <c r="M208" s="122">
        <v>403.49980004724887</v>
      </c>
      <c r="N208" s="122">
        <v>411.79846223832885</v>
      </c>
      <c r="O208" s="122">
        <v>405.21560676946183</v>
      </c>
      <c r="P208" s="122">
        <v>421.63367128150963</v>
      </c>
      <c r="Q208" s="122">
        <v>406.47327634419707</v>
      </c>
      <c r="R208" s="122">
        <v>414.69312373063485</v>
      </c>
      <c r="S208" s="122">
        <v>418.0921755359164</v>
      </c>
      <c r="T208" s="122">
        <v>412.8192047668723</v>
      </c>
      <c r="U208" s="122">
        <v>424.0299419615954</v>
      </c>
      <c r="V208" s="122">
        <v>419.28724229401905</v>
      </c>
      <c r="W208" s="122">
        <v>476.97680157623302</v>
      </c>
      <c r="DA208" s="130" t="s">
        <v>2482</v>
      </c>
    </row>
    <row r="209" spans="1:105" ht="12" customHeight="1" x14ac:dyDescent="0.25">
      <c r="A209" s="97" t="s">
        <v>175</v>
      </c>
      <c r="B209" s="98">
        <v>268.24894202147556</v>
      </c>
      <c r="C209" s="98">
        <v>322.66723230648762</v>
      </c>
      <c r="D209" s="98">
        <v>329.03306717007854</v>
      </c>
      <c r="E209" s="98">
        <v>326.76632219750877</v>
      </c>
      <c r="F209" s="98">
        <v>327.8222448394697</v>
      </c>
      <c r="G209" s="98">
        <v>313.12554710494919</v>
      </c>
      <c r="H209" s="98">
        <v>349.69747524414697</v>
      </c>
      <c r="I209" s="98">
        <v>286.28849429766484</v>
      </c>
      <c r="J209" s="98">
        <v>316.07982683634316</v>
      </c>
      <c r="K209" s="98">
        <v>404.38458303204516</v>
      </c>
      <c r="L209" s="98">
        <v>406.74708017282171</v>
      </c>
      <c r="M209" s="98">
        <v>412.39188708940605</v>
      </c>
      <c r="N209" s="98">
        <v>406.11074184621083</v>
      </c>
      <c r="O209" s="98">
        <v>409.14288933326145</v>
      </c>
      <c r="P209" s="98">
        <v>420.95101085854066</v>
      </c>
      <c r="Q209" s="98">
        <v>407.72064797499877</v>
      </c>
      <c r="R209" s="98">
        <v>408.01943808773621</v>
      </c>
      <c r="S209" s="98">
        <v>419.05224218693957</v>
      </c>
      <c r="T209" s="98">
        <v>403.77198711020912</v>
      </c>
      <c r="U209" s="98">
        <v>418.24543275561297</v>
      </c>
      <c r="V209" s="98">
        <v>422.83578617308467</v>
      </c>
      <c r="W209" s="98">
        <v>478.5057770580936</v>
      </c>
      <c r="DA209" s="63" t="s">
        <v>2483</v>
      </c>
    </row>
    <row r="210" spans="1:105" ht="12" customHeight="1" x14ac:dyDescent="0.25">
      <c r="A210" s="109" t="s">
        <v>120</v>
      </c>
      <c r="B210" s="33">
        <v>275.39968676097379</v>
      </c>
      <c r="C210" s="33">
        <v>317.52941755217427</v>
      </c>
      <c r="D210" s="33">
        <v>332.99028846713668</v>
      </c>
      <c r="E210" s="33">
        <v>332.68506492476905</v>
      </c>
      <c r="F210" s="33">
        <v>354.50490298421528</v>
      </c>
      <c r="G210" s="33">
        <v>287.68580730562542</v>
      </c>
      <c r="H210" s="33">
        <v>335.54275770262575</v>
      </c>
      <c r="I210" s="33">
        <v>293.1680869233461</v>
      </c>
      <c r="J210" s="33">
        <v>317.44667327487679</v>
      </c>
      <c r="K210" s="33">
        <v>401.34592807916903</v>
      </c>
      <c r="L210" s="33">
        <v>406.14904652674102</v>
      </c>
      <c r="M210" s="33">
        <v>401.11764324056952</v>
      </c>
      <c r="N210" s="33">
        <v>413.27603437912353</v>
      </c>
      <c r="O210" s="33">
        <v>404.2239683494268</v>
      </c>
      <c r="P210" s="33">
        <v>421.79450015444758</v>
      </c>
      <c r="Q210" s="33">
        <v>406.20041135518284</v>
      </c>
      <c r="R210" s="33">
        <v>416.02828996588966</v>
      </c>
      <c r="S210" s="33">
        <v>417.90883404233773</v>
      </c>
      <c r="T210" s="33">
        <v>414.49939315803533</v>
      </c>
      <c r="U210" s="33">
        <v>425.10742711149931</v>
      </c>
      <c r="V210" s="33">
        <v>418.60777277218278</v>
      </c>
      <c r="W210" s="33">
        <v>476.67948508830005</v>
      </c>
      <c r="DA210" s="60" t="s">
        <v>2484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3763.0260632280119</v>
      </c>
      <c r="C212" s="117">
        <f t="shared" si="101"/>
        <v>4078.4005295017932</v>
      </c>
      <c r="D212" s="117">
        <f t="shared" si="101"/>
        <v>3696.3119594266418</v>
      </c>
      <c r="E212" s="117">
        <f t="shared" si="101"/>
        <v>3675.2676587586598</v>
      </c>
      <c r="F212" s="117">
        <f t="shared" si="101"/>
        <v>3348.4619232051732</v>
      </c>
      <c r="G212" s="117">
        <f t="shared" si="101"/>
        <v>3881.9793543454848</v>
      </c>
      <c r="H212" s="117">
        <f t="shared" si="101"/>
        <v>3611.4853924914678</v>
      </c>
      <c r="I212" s="117">
        <f t="shared" si="101"/>
        <v>3285.5417405001194</v>
      </c>
      <c r="J212" s="117">
        <f t="shared" si="101"/>
        <v>3388.3909950626667</v>
      </c>
      <c r="K212" s="117">
        <f t="shared" si="101"/>
        <v>3480.0308784199542</v>
      </c>
      <c r="L212" s="117">
        <f t="shared" si="101"/>
        <v>3815.1329538015652</v>
      </c>
      <c r="M212" s="117">
        <f t="shared" si="101"/>
        <v>3465.269871381885</v>
      </c>
      <c r="N212" s="117">
        <f t="shared" si="101"/>
        <v>3577.0984995843874</v>
      </c>
      <c r="O212" s="117">
        <f t="shared" si="101"/>
        <v>3644.9122023112727</v>
      </c>
      <c r="P212" s="117">
        <f t="shared" si="101"/>
        <v>3157.4631899824067</v>
      </c>
      <c r="Q212" s="117">
        <f t="shared" si="101"/>
        <v>3348.8197822675979</v>
      </c>
      <c r="R212" s="117">
        <f t="shared" ref="R212:V212" si="102">R213+R216+R218+R227</f>
        <v>3589.7451046574038</v>
      </c>
      <c r="S212" s="117">
        <f t="shared" si="102"/>
        <v>3466.9442460066616</v>
      </c>
      <c r="T212" s="117">
        <f t="shared" si="102"/>
        <v>3150.0385382697505</v>
      </c>
      <c r="U212" s="117">
        <f t="shared" si="102"/>
        <v>3320.0225346395741</v>
      </c>
      <c r="V212" s="117">
        <f t="shared" si="102"/>
        <v>3343.4981009905191</v>
      </c>
      <c r="W212" s="117">
        <f t="shared" ref="W212" si="103">W213+W216+W218+W227</f>
        <v>3669.6037650351859</v>
      </c>
      <c r="DA212" s="129" t="s">
        <v>2635</v>
      </c>
    </row>
    <row r="213" spans="1:105" ht="12" customHeight="1" x14ac:dyDescent="0.25">
      <c r="A213" s="121" t="s">
        <v>57</v>
      </c>
      <c r="B213" s="122">
        <f t="shared" ref="B213:Q213" si="104">SUM(B214:B215)</f>
        <v>3362.2502317304802</v>
      </c>
      <c r="C213" s="122">
        <f t="shared" si="104"/>
        <v>3644.7979859384459</v>
      </c>
      <c r="D213" s="122">
        <f t="shared" si="104"/>
        <v>3260.6052032427924</v>
      </c>
      <c r="E213" s="122">
        <f t="shared" si="104"/>
        <v>3239.555276250378</v>
      </c>
      <c r="F213" s="122">
        <f t="shared" si="104"/>
        <v>2938.1131542117819</v>
      </c>
      <c r="G213" s="122">
        <f t="shared" si="104"/>
        <v>3447.7816191158081</v>
      </c>
      <c r="H213" s="122">
        <f t="shared" si="104"/>
        <v>3178.0932881236818</v>
      </c>
      <c r="I213" s="122">
        <f t="shared" si="104"/>
        <v>2881.0243770083375</v>
      </c>
      <c r="J213" s="122">
        <f t="shared" si="104"/>
        <v>2977.5777722771682</v>
      </c>
      <c r="K213" s="122">
        <f t="shared" si="104"/>
        <v>3031.0358722727647</v>
      </c>
      <c r="L213" s="122">
        <f t="shared" si="104"/>
        <v>3363.9825472113712</v>
      </c>
      <c r="M213" s="122">
        <f t="shared" si="104"/>
        <v>2983.6305929989994</v>
      </c>
      <c r="N213" s="122">
        <f t="shared" si="104"/>
        <v>3095.8967620513104</v>
      </c>
      <c r="O213" s="122">
        <f t="shared" si="104"/>
        <v>3181.3628963889828</v>
      </c>
      <c r="P213" s="122">
        <f t="shared" si="104"/>
        <v>2678.55680646879</v>
      </c>
      <c r="Q213" s="122">
        <f t="shared" si="104"/>
        <v>2907.1557063629061</v>
      </c>
      <c r="R213" s="122">
        <f t="shared" ref="R213:V213" si="105">SUM(R214:R215)</f>
        <v>3154.5280320552047</v>
      </c>
      <c r="S213" s="122">
        <f t="shared" si="105"/>
        <v>3040.8229247432846</v>
      </c>
      <c r="T213" s="122">
        <f t="shared" si="105"/>
        <v>2758.623870643074</v>
      </c>
      <c r="U213" s="122">
        <f t="shared" si="105"/>
        <v>2934.9178101606776</v>
      </c>
      <c r="V213" s="122">
        <f t="shared" si="105"/>
        <v>2948.7895165363607</v>
      </c>
      <c r="W213" s="122">
        <f t="shared" ref="W213" si="106">SUM(W214:W215)</f>
        <v>3205.2273923045091</v>
      </c>
      <c r="DA213" s="130" t="s">
        <v>2636</v>
      </c>
    </row>
    <row r="214" spans="1:105" ht="12" customHeight="1" x14ac:dyDescent="0.25">
      <c r="A214" s="97" t="s">
        <v>217</v>
      </c>
      <c r="B214" s="98">
        <v>3362.2502317304802</v>
      </c>
      <c r="C214" s="98">
        <v>3644.7979859384459</v>
      </c>
      <c r="D214" s="98">
        <v>3260.6052032427924</v>
      </c>
      <c r="E214" s="98">
        <v>3239.555276250378</v>
      </c>
      <c r="F214" s="98">
        <v>2938.1131542117819</v>
      </c>
      <c r="G214" s="98">
        <v>3447.7816191158081</v>
      </c>
      <c r="H214" s="98">
        <v>3178.0932881236818</v>
      </c>
      <c r="I214" s="98">
        <v>2881.0243770083375</v>
      </c>
      <c r="J214" s="98">
        <v>2977.5777722771682</v>
      </c>
      <c r="K214" s="98">
        <v>3031.0358722727647</v>
      </c>
      <c r="L214" s="98">
        <v>3363.9825472113712</v>
      </c>
      <c r="M214" s="98">
        <v>2983.6305929989994</v>
      </c>
      <c r="N214" s="98">
        <v>3095.8967620513104</v>
      </c>
      <c r="O214" s="98">
        <v>3181.3628963889828</v>
      </c>
      <c r="P214" s="98">
        <v>2678.55680646879</v>
      </c>
      <c r="Q214" s="98">
        <v>2907.1557063629061</v>
      </c>
      <c r="R214" s="98">
        <v>3154.5280320552047</v>
      </c>
      <c r="S214" s="98">
        <v>3040.8229247432846</v>
      </c>
      <c r="T214" s="98">
        <v>2758.623870643074</v>
      </c>
      <c r="U214" s="98">
        <v>2934.9178101606776</v>
      </c>
      <c r="V214" s="98">
        <v>2948.7895165363607</v>
      </c>
      <c r="W214" s="98">
        <v>3205.2273923045091</v>
      </c>
      <c r="DA214" s="63" t="s">
        <v>2637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2638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2639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2640</v>
      </c>
    </row>
    <row r="218" spans="1:105" ht="12" customHeight="1" x14ac:dyDescent="0.25">
      <c r="A218" s="121" t="s">
        <v>55</v>
      </c>
      <c r="B218" s="122">
        <v>382.54046352421312</v>
      </c>
      <c r="C218" s="122">
        <v>411.67499484997109</v>
      </c>
      <c r="D218" s="122">
        <v>413.26009553817664</v>
      </c>
      <c r="E218" s="122">
        <v>413.29533193386425</v>
      </c>
      <c r="F218" s="122">
        <v>387.7304753954719</v>
      </c>
      <c r="G218" s="122">
        <v>412.56051407357802</v>
      </c>
      <c r="H218" s="122">
        <v>409.28920350680772</v>
      </c>
      <c r="I218" s="122">
        <v>384.70487344522934</v>
      </c>
      <c r="J218" s="122">
        <v>389.02661235672286</v>
      </c>
      <c r="K218" s="122">
        <v>421.02386967948308</v>
      </c>
      <c r="L218" s="122">
        <v>422.9732043780312</v>
      </c>
      <c r="M218" s="122">
        <v>452.89421755672066</v>
      </c>
      <c r="N218" s="122">
        <v>453.59734649169945</v>
      </c>
      <c r="O218" s="122">
        <v>436.38551005708575</v>
      </c>
      <c r="P218" s="122">
        <v>452.49351168165305</v>
      </c>
      <c r="Q218" s="122">
        <v>417.59753334720517</v>
      </c>
      <c r="R218" s="122">
        <v>412.87322838692012</v>
      </c>
      <c r="S218" s="122">
        <v>404.11313804478323</v>
      </c>
      <c r="T218" s="122">
        <v>370.76004083000049</v>
      </c>
      <c r="U218" s="122">
        <v>363.62473981920749</v>
      </c>
      <c r="V218" s="122">
        <v>372.56777955923189</v>
      </c>
      <c r="W218" s="122">
        <v>439.08852171256154</v>
      </c>
      <c r="DA218" s="130" t="s">
        <v>2641</v>
      </c>
    </row>
    <row r="219" spans="1:105" ht="12" customHeight="1" x14ac:dyDescent="0.25">
      <c r="A219" s="97" t="s">
        <v>134</v>
      </c>
      <c r="B219" s="98">
        <v>637.6693436412545</v>
      </c>
      <c r="C219" s="98">
        <v>686.06356098173137</v>
      </c>
      <c r="D219" s="98">
        <v>687.96187409008132</v>
      </c>
      <c r="E219" s="98">
        <v>687.1982222520013</v>
      </c>
      <c r="F219" s="98">
        <v>643.89822623508962</v>
      </c>
      <c r="G219" s="98">
        <v>686.26458156074455</v>
      </c>
      <c r="H219" s="98">
        <v>682.29046741894535</v>
      </c>
      <c r="I219" s="98">
        <v>637.67867894580434</v>
      </c>
      <c r="J219" s="98">
        <v>646.3569749213724</v>
      </c>
      <c r="K219" s="98">
        <v>693.4731006686917</v>
      </c>
      <c r="L219" s="98">
        <v>683.57339041974819</v>
      </c>
      <c r="M219" s="98">
        <v>704.27277766015084</v>
      </c>
      <c r="N219" s="98">
        <v>691.30314665632761</v>
      </c>
      <c r="O219" s="98">
        <v>659.9399119759039</v>
      </c>
      <c r="P219" s="98">
        <v>685.6498715985324</v>
      </c>
      <c r="Q219" s="98">
        <v>640.92655817472769</v>
      </c>
      <c r="R219" s="98">
        <v>636.63270301927662</v>
      </c>
      <c r="S219" s="98">
        <v>618.69684275031966</v>
      </c>
      <c r="T219" s="98">
        <v>563.89951548512681</v>
      </c>
      <c r="U219" s="98">
        <v>548.50381954071861</v>
      </c>
      <c r="V219" s="98">
        <v>547.95917524628396</v>
      </c>
      <c r="W219" s="98">
        <v>627.70280269485329</v>
      </c>
      <c r="DA219" s="63" t="s">
        <v>2642</v>
      </c>
    </row>
    <row r="220" spans="1:105" ht="12" customHeight="1" x14ac:dyDescent="0.25">
      <c r="A220" s="97" t="s">
        <v>133</v>
      </c>
      <c r="B220" s="98">
        <v>238.60663517214803</v>
      </c>
      <c r="C220" s="98">
        <v>254.58104548044642</v>
      </c>
      <c r="D220" s="98">
        <v>256.80255864593983</v>
      </c>
      <c r="E220" s="98">
        <v>253.02770433241253</v>
      </c>
      <c r="F220" s="98">
        <v>235.72724013060619</v>
      </c>
      <c r="G220" s="98">
        <v>247.85644132262175</v>
      </c>
      <c r="H220" s="98">
        <v>204.45697809913602</v>
      </c>
      <c r="I220" s="98">
        <v>202.34382643583032</v>
      </c>
      <c r="J220" s="98">
        <v>223.71656459315946</v>
      </c>
      <c r="K220" s="98">
        <v>243.662826200788</v>
      </c>
      <c r="L220" s="98">
        <v>212.68435985831331</v>
      </c>
      <c r="M220" s="98">
        <v>241.8480262115645</v>
      </c>
      <c r="N220" s="98">
        <v>235.65939274751739</v>
      </c>
      <c r="O220" s="98">
        <v>193.42873683329233</v>
      </c>
      <c r="P220" s="98">
        <v>204.68511876102826</v>
      </c>
      <c r="Q220" s="98">
        <v>150.75292040595534</v>
      </c>
      <c r="R220" s="98">
        <v>135.43043352713758</v>
      </c>
      <c r="S220" s="98">
        <v>156.62242310127925</v>
      </c>
      <c r="T220" s="98">
        <v>165.26843671991011</v>
      </c>
      <c r="U220" s="98">
        <v>165.50429510154669</v>
      </c>
      <c r="V220" s="98">
        <v>169.36922725595969</v>
      </c>
      <c r="W220" s="98">
        <v>203.08263123673444</v>
      </c>
      <c r="DA220" s="63" t="s">
        <v>2643</v>
      </c>
    </row>
    <row r="221" spans="1:105" ht="12" customHeight="1" x14ac:dyDescent="0.25">
      <c r="A221" s="100" t="s">
        <v>217</v>
      </c>
      <c r="B221" s="101">
        <v>238.60663517214803</v>
      </c>
      <c r="C221" s="101">
        <v>254.58104548044642</v>
      </c>
      <c r="D221" s="101">
        <v>256.80255864593983</v>
      </c>
      <c r="E221" s="101">
        <v>253.02770433241253</v>
      </c>
      <c r="F221" s="101">
        <v>235.72724013060619</v>
      </c>
      <c r="G221" s="101">
        <v>247.85644132262175</v>
      </c>
      <c r="H221" s="101">
        <v>204.45697809913602</v>
      </c>
      <c r="I221" s="101">
        <v>202.34382643583032</v>
      </c>
      <c r="J221" s="101">
        <v>223.71656459315946</v>
      </c>
      <c r="K221" s="101">
        <v>243.662826200788</v>
      </c>
      <c r="L221" s="101">
        <v>212.68435985831331</v>
      </c>
      <c r="M221" s="101">
        <v>241.8480262115645</v>
      </c>
      <c r="N221" s="101">
        <v>235.65939274751739</v>
      </c>
      <c r="O221" s="101">
        <v>193.42873683329233</v>
      </c>
      <c r="P221" s="101">
        <v>204.68511876102826</v>
      </c>
      <c r="Q221" s="101">
        <v>150.75292040595534</v>
      </c>
      <c r="R221" s="101">
        <v>135.43043352713758</v>
      </c>
      <c r="S221" s="101">
        <v>156.62242310127925</v>
      </c>
      <c r="T221" s="101">
        <v>165.26843671991011</v>
      </c>
      <c r="U221" s="101">
        <v>165.50429510154669</v>
      </c>
      <c r="V221" s="101">
        <v>169.36922725595969</v>
      </c>
      <c r="W221" s="101">
        <v>203.08263123673444</v>
      </c>
      <c r="DA221" s="131" t="s">
        <v>2644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2645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2646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2647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2648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2649</v>
      </c>
    </row>
    <row r="227" spans="1:105" ht="12" customHeight="1" x14ac:dyDescent="0.25">
      <c r="A227" s="121" t="s">
        <v>54</v>
      </c>
      <c r="B227" s="122">
        <v>18.235367973318766</v>
      </c>
      <c r="C227" s="122">
        <v>21.927548713376488</v>
      </c>
      <c r="D227" s="122">
        <v>22.446660645672619</v>
      </c>
      <c r="E227" s="122">
        <v>22.417050574417306</v>
      </c>
      <c r="F227" s="122">
        <v>22.618293597919383</v>
      </c>
      <c r="G227" s="122">
        <v>21.637221156098946</v>
      </c>
      <c r="H227" s="122">
        <v>24.102900860978423</v>
      </c>
      <c r="I227" s="122">
        <v>19.812490046552565</v>
      </c>
      <c r="J227" s="122">
        <v>21.786610428775607</v>
      </c>
      <c r="K227" s="122">
        <v>27.971136467706508</v>
      </c>
      <c r="L227" s="122">
        <v>28.177202212162463</v>
      </c>
      <c r="M227" s="122">
        <v>28.745060826164906</v>
      </c>
      <c r="N227" s="122">
        <v>27.604391041377333</v>
      </c>
      <c r="O227" s="122">
        <v>27.163795865203877</v>
      </c>
      <c r="P227" s="122">
        <v>26.412871831963486</v>
      </c>
      <c r="Q227" s="122">
        <v>24.066542557486471</v>
      </c>
      <c r="R227" s="122">
        <v>22.343844215278615</v>
      </c>
      <c r="S227" s="122">
        <v>22.008183218593867</v>
      </c>
      <c r="T227" s="122">
        <v>20.65462679667619</v>
      </c>
      <c r="U227" s="122">
        <v>21.479984659688974</v>
      </c>
      <c r="V227" s="122">
        <v>22.140804894926692</v>
      </c>
      <c r="W227" s="122">
        <v>25.287851018115191</v>
      </c>
      <c r="DA227" s="130" t="s">
        <v>2650</v>
      </c>
    </row>
    <row r="228" spans="1:105" ht="12" customHeight="1" x14ac:dyDescent="0.25">
      <c r="A228" s="97" t="s">
        <v>175</v>
      </c>
      <c r="B228" s="98">
        <v>90.030366050147805</v>
      </c>
      <c r="C228" s="98">
        <v>108.07804221110936</v>
      </c>
      <c r="D228" s="98">
        <v>109.98185084527547</v>
      </c>
      <c r="E228" s="98">
        <v>108.97324807940106</v>
      </c>
      <c r="F228" s="98">
        <v>109.07838493958991</v>
      </c>
      <c r="G228" s="98">
        <v>103.95159656944304</v>
      </c>
      <c r="H228" s="98">
        <v>115.86549526388725</v>
      </c>
      <c r="I228" s="98">
        <v>94.764357346767625</v>
      </c>
      <c r="J228" s="98">
        <v>104.56061403389445</v>
      </c>
      <c r="K228" s="98">
        <v>133.66117222074749</v>
      </c>
      <c r="L228" s="98">
        <v>134.33260544954609</v>
      </c>
      <c r="M228" s="98">
        <v>136.04428738491623</v>
      </c>
      <c r="N228" s="98">
        <v>133.86387814404398</v>
      </c>
      <c r="O228" s="98">
        <v>134.74323178930445</v>
      </c>
      <c r="P228" s="98">
        <v>138.52596401037471</v>
      </c>
      <c r="Q228" s="98">
        <v>134.08403709255055</v>
      </c>
      <c r="R228" s="98">
        <v>134.02716005213594</v>
      </c>
      <c r="S228" s="98">
        <v>137.25390498813402</v>
      </c>
      <c r="T228" s="98">
        <v>131.87245524347364</v>
      </c>
      <c r="U228" s="98">
        <v>136.79588392699432</v>
      </c>
      <c r="V228" s="98">
        <v>137.77162447188073</v>
      </c>
      <c r="W228" s="98">
        <v>155.33278887018875</v>
      </c>
      <c r="DA228" s="63" t="s">
        <v>2651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2652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215.9542694821921</v>
      </c>
      <c r="C231" s="118">
        <f t="shared" si="108"/>
        <v>231.75453675861681</v>
      </c>
      <c r="D231" s="118">
        <f t="shared" si="108"/>
        <v>210.92995735939326</v>
      </c>
      <c r="E231" s="118">
        <f t="shared" si="108"/>
        <v>207.4320171138346</v>
      </c>
      <c r="F231" s="118">
        <f t="shared" si="108"/>
        <v>189.34564530960259</v>
      </c>
      <c r="G231" s="118">
        <f t="shared" si="108"/>
        <v>214.18795889745752</v>
      </c>
      <c r="H231" s="118">
        <f t="shared" si="108"/>
        <v>199.86877849904758</v>
      </c>
      <c r="I231" s="118">
        <f t="shared" si="108"/>
        <v>181.90237294005715</v>
      </c>
      <c r="J231" s="118">
        <f t="shared" si="108"/>
        <v>187.06899559443599</v>
      </c>
      <c r="K231" s="118">
        <f t="shared" si="108"/>
        <v>192.92515103166303</v>
      </c>
      <c r="L231" s="118">
        <f t="shared" si="108"/>
        <v>208.72719819988461</v>
      </c>
      <c r="M231" s="118">
        <f t="shared" si="108"/>
        <v>189.56335727704584</v>
      </c>
      <c r="N231" s="118">
        <f t="shared" si="108"/>
        <v>195.18443622147106</v>
      </c>
      <c r="O231" s="118">
        <f t="shared" si="108"/>
        <v>197.36766410226065</v>
      </c>
      <c r="P231" s="118">
        <f t="shared" si="108"/>
        <v>172.78594776343675</v>
      </c>
      <c r="Q231" s="118">
        <f t="shared" si="108"/>
        <v>183.49753974356653</v>
      </c>
      <c r="R231" s="118">
        <f t="shared" ref="R231:V231" si="109">R232+R235+R237+R246</f>
        <v>195.73359331323147</v>
      </c>
      <c r="S231" s="118">
        <f t="shared" si="109"/>
        <v>188.87397468258482</v>
      </c>
      <c r="T231" s="118">
        <f t="shared" si="109"/>
        <v>171.70687805126082</v>
      </c>
      <c r="U231" s="118">
        <f t="shared" si="109"/>
        <v>179.78252832334346</v>
      </c>
      <c r="V231" s="118">
        <f t="shared" si="109"/>
        <v>180.31990096331529</v>
      </c>
      <c r="W231" s="118">
        <f t="shared" ref="W231" si="110">W232+W235+W237+W246</f>
        <v>194.66423554157524</v>
      </c>
      <c r="DA231" s="129" t="s">
        <v>2803</v>
      </c>
    </row>
    <row r="232" spans="1:105" ht="12" customHeight="1" x14ac:dyDescent="0.25">
      <c r="A232" s="121" t="s">
        <v>57</v>
      </c>
      <c r="B232" s="123">
        <f t="shared" ref="B232:Q232" si="111">SUM(B233:B234)</f>
        <v>180.64142267075738</v>
      </c>
      <c r="C232" s="123">
        <f t="shared" si="111"/>
        <v>194.1775735091351</v>
      </c>
      <c r="D232" s="123">
        <f t="shared" si="111"/>
        <v>172.87404520491148</v>
      </c>
      <c r="E232" s="123">
        <f t="shared" si="111"/>
        <v>169.81207688134751</v>
      </c>
      <c r="F232" s="123">
        <f t="shared" si="111"/>
        <v>153.11667078762125</v>
      </c>
      <c r="G232" s="123">
        <f t="shared" si="111"/>
        <v>178.58333407772258</v>
      </c>
      <c r="H232" s="123">
        <f t="shared" si="111"/>
        <v>163.71551080411311</v>
      </c>
      <c r="I232" s="123">
        <f t="shared" si="111"/>
        <v>147.8139077520315</v>
      </c>
      <c r="J232" s="123">
        <f t="shared" si="111"/>
        <v>152.44923670299417</v>
      </c>
      <c r="K232" s="123">
        <f t="shared" si="111"/>
        <v>154.90575240014141</v>
      </c>
      <c r="L232" s="123">
        <f t="shared" si="111"/>
        <v>170.94212899091238</v>
      </c>
      <c r="M232" s="123">
        <f t="shared" si="111"/>
        <v>151.30725519208363</v>
      </c>
      <c r="N232" s="123">
        <f t="shared" si="111"/>
        <v>156.91422848322031</v>
      </c>
      <c r="O232" s="123">
        <f t="shared" si="111"/>
        <v>160.40475723619718</v>
      </c>
      <c r="P232" s="123">
        <f t="shared" si="111"/>
        <v>135.0059550419106</v>
      </c>
      <c r="Q232" s="123">
        <f t="shared" si="111"/>
        <v>147.4003784314605</v>
      </c>
      <c r="R232" s="123">
        <f t="shared" ref="R232:V232" si="112">SUM(R233:R234)</f>
        <v>159.86541638429148</v>
      </c>
      <c r="S232" s="123">
        <f t="shared" si="112"/>
        <v>153.89867920111138</v>
      </c>
      <c r="T232" s="123">
        <f t="shared" si="112"/>
        <v>139.14881570745936</v>
      </c>
      <c r="U232" s="123">
        <f t="shared" si="112"/>
        <v>147.48871795103656</v>
      </c>
      <c r="V232" s="123">
        <f t="shared" si="112"/>
        <v>148.29570664562388</v>
      </c>
      <c r="W232" s="123">
        <f t="shared" ref="W232" si="113">SUM(W233:W234)</f>
        <v>158.70981768512118</v>
      </c>
      <c r="DA232" s="130" t="s">
        <v>2804</v>
      </c>
    </row>
    <row r="233" spans="1:105" ht="12" customHeight="1" x14ac:dyDescent="0.25">
      <c r="A233" s="97" t="s">
        <v>217</v>
      </c>
      <c r="B233" s="99">
        <v>177.95381204338156</v>
      </c>
      <c r="C233" s="99">
        <v>191.31093547687647</v>
      </c>
      <c r="D233" s="99">
        <v>170.35772595252479</v>
      </c>
      <c r="E233" s="99">
        <v>167.34386580197403</v>
      </c>
      <c r="F233" s="99">
        <v>150.91151985460738</v>
      </c>
      <c r="G233" s="99">
        <v>176.25380241231906</v>
      </c>
      <c r="H233" s="99">
        <v>161.5297436489881</v>
      </c>
      <c r="I233" s="99">
        <v>145.88279350181858</v>
      </c>
      <c r="J233" s="99">
        <v>150.45405868690514</v>
      </c>
      <c r="K233" s="99">
        <v>152.86582860202495</v>
      </c>
      <c r="L233" s="99">
        <v>168.67121062471074</v>
      </c>
      <c r="M233" s="99">
        <v>149.28193064568617</v>
      </c>
      <c r="N233" s="99">
        <v>154.7886267675039</v>
      </c>
      <c r="O233" s="99">
        <v>158.20524326550165</v>
      </c>
      <c r="P233" s="99">
        <v>133.15368492376086</v>
      </c>
      <c r="Q233" s="99">
        <v>145.36837097948415</v>
      </c>
      <c r="R233" s="99">
        <v>157.63610395207786</v>
      </c>
      <c r="S233" s="99">
        <v>151.72146689990933</v>
      </c>
      <c r="T233" s="99">
        <v>137.15139251276034</v>
      </c>
      <c r="U233" s="99">
        <v>145.33866342446191</v>
      </c>
      <c r="V233" s="99">
        <v>146.10213599634389</v>
      </c>
      <c r="W233" s="99">
        <v>156.32901087296443</v>
      </c>
      <c r="DA233" s="63" t="s">
        <v>2805</v>
      </c>
    </row>
    <row r="234" spans="1:105" ht="12" customHeight="1" x14ac:dyDescent="0.25">
      <c r="A234" s="97" t="s">
        <v>53</v>
      </c>
      <c r="B234" s="99">
        <v>2.6876106273758316</v>
      </c>
      <c r="C234" s="99">
        <v>2.8666380322586447</v>
      </c>
      <c r="D234" s="99">
        <v>2.5163192523867042</v>
      </c>
      <c r="E234" s="99">
        <v>2.4682110793734648</v>
      </c>
      <c r="F234" s="99">
        <v>2.2051509330138694</v>
      </c>
      <c r="G234" s="99">
        <v>2.3295316654035112</v>
      </c>
      <c r="H234" s="99">
        <v>2.185767155125006</v>
      </c>
      <c r="I234" s="99">
        <v>1.9311142502129199</v>
      </c>
      <c r="J234" s="99">
        <v>1.995178016089036</v>
      </c>
      <c r="K234" s="99">
        <v>2.039923798116456</v>
      </c>
      <c r="L234" s="99">
        <v>2.2709183662016477</v>
      </c>
      <c r="M234" s="99">
        <v>2.0253245463974476</v>
      </c>
      <c r="N234" s="99">
        <v>2.125601715716408</v>
      </c>
      <c r="O234" s="99">
        <v>2.1995139706955245</v>
      </c>
      <c r="P234" s="99">
        <v>1.8522701181497456</v>
      </c>
      <c r="Q234" s="99">
        <v>2.0320074519763476</v>
      </c>
      <c r="R234" s="99">
        <v>2.2293124322136171</v>
      </c>
      <c r="S234" s="99">
        <v>2.177212301202049</v>
      </c>
      <c r="T234" s="99">
        <v>1.997423194699032</v>
      </c>
      <c r="U234" s="99">
        <v>2.1500545265746371</v>
      </c>
      <c r="V234" s="99">
        <v>2.1935706492799829</v>
      </c>
      <c r="W234" s="99">
        <v>2.3808068121567465</v>
      </c>
      <c r="DA234" s="63" t="s">
        <v>2806</v>
      </c>
    </row>
    <row r="235" spans="1:105" ht="12" customHeight="1" x14ac:dyDescent="0.25">
      <c r="A235" s="121" t="s">
        <v>92</v>
      </c>
      <c r="B235" s="123">
        <f t="shared" ref="B235:W235" si="114">B236</f>
        <v>4.5858843464042631E-3</v>
      </c>
      <c r="C235" s="123">
        <f t="shared" si="114"/>
        <v>5.8023628235880339E-3</v>
      </c>
      <c r="D235" s="123">
        <f t="shared" si="114"/>
        <v>6.4251418606936315E-3</v>
      </c>
      <c r="E235" s="123">
        <f t="shared" si="114"/>
        <v>1.1869625646137917E-2</v>
      </c>
      <c r="F235" s="123">
        <f t="shared" si="114"/>
        <v>7.8690192393448179E-3</v>
      </c>
      <c r="G235" s="123">
        <f t="shared" si="114"/>
        <v>9.1428355586431406E-3</v>
      </c>
      <c r="H235" s="123">
        <f t="shared" si="114"/>
        <v>1.2826544549793428E-2</v>
      </c>
      <c r="I235" s="123">
        <f t="shared" si="114"/>
        <v>1.4177714794943268E-2</v>
      </c>
      <c r="J235" s="123">
        <f t="shared" si="114"/>
        <v>1.300591928991774E-2</v>
      </c>
      <c r="K235" s="123">
        <f t="shared" si="114"/>
        <v>1.341598852194751E-2</v>
      </c>
      <c r="L235" s="123">
        <f t="shared" si="114"/>
        <v>1.4875883897695502E-2</v>
      </c>
      <c r="M235" s="123">
        <f t="shared" si="114"/>
        <v>1.3211112873060015E-2</v>
      </c>
      <c r="N235" s="123">
        <f t="shared" si="114"/>
        <v>1.4195608977994037E-2</v>
      </c>
      <c r="O235" s="123">
        <f t="shared" si="114"/>
        <v>1.6332460007288573E-2</v>
      </c>
      <c r="P235" s="123">
        <f t="shared" si="114"/>
        <v>9.4058431223005452E-3</v>
      </c>
      <c r="Q235" s="123">
        <f t="shared" si="114"/>
        <v>1.5333294141905521E-2</v>
      </c>
      <c r="R235" s="123">
        <f t="shared" si="114"/>
        <v>9.1692015190344648E-3</v>
      </c>
      <c r="S235" s="123">
        <f t="shared" si="114"/>
        <v>1.2470775443165072E-2</v>
      </c>
      <c r="T235" s="123">
        <f t="shared" si="114"/>
        <v>1.2396644910462658E-2</v>
      </c>
      <c r="U235" s="123">
        <f t="shared" si="114"/>
        <v>1.4036079889287021E-2</v>
      </c>
      <c r="V235" s="123">
        <f t="shared" si="114"/>
        <v>1.4078622120863171E-2</v>
      </c>
      <c r="W235" s="123">
        <f t="shared" si="114"/>
        <v>1.1561059208987336E-2</v>
      </c>
      <c r="DA235" s="130" t="s">
        <v>2807</v>
      </c>
    </row>
    <row r="236" spans="1:105" ht="12" customHeight="1" x14ac:dyDescent="0.25">
      <c r="A236" s="97" t="s">
        <v>53</v>
      </c>
      <c r="B236" s="99">
        <f>RES_hhdet_fecs!B67</f>
        <v>4.5858843464042631E-3</v>
      </c>
      <c r="C236" s="99">
        <f>RES_hhdet_fecs!C67</f>
        <v>5.8023628235880339E-3</v>
      </c>
      <c r="D236" s="99">
        <f>RES_hhdet_fecs!D67</f>
        <v>6.4251418606936315E-3</v>
      </c>
      <c r="E236" s="99">
        <f>RES_hhdet_fecs!E67</f>
        <v>1.1869625646137917E-2</v>
      </c>
      <c r="F236" s="99">
        <f>RES_hhdet_fecs!F67</f>
        <v>7.8690192393448179E-3</v>
      </c>
      <c r="G236" s="99">
        <f>RES_hhdet_fecs!G67</f>
        <v>9.1428355586431406E-3</v>
      </c>
      <c r="H236" s="99">
        <f>RES_hhdet_fecs!H67</f>
        <v>1.2826544549793428E-2</v>
      </c>
      <c r="I236" s="99">
        <f>RES_hhdet_fecs!I67</f>
        <v>1.4177714794943268E-2</v>
      </c>
      <c r="J236" s="99">
        <f>RES_hhdet_fecs!J67</f>
        <v>1.300591928991774E-2</v>
      </c>
      <c r="K236" s="99">
        <f>RES_hhdet_fecs!K67</f>
        <v>1.341598852194751E-2</v>
      </c>
      <c r="L236" s="99">
        <f>RES_hhdet_fecs!L67</f>
        <v>1.4875883897695502E-2</v>
      </c>
      <c r="M236" s="99">
        <f>RES_hhdet_fecs!M67</f>
        <v>1.3211112873060015E-2</v>
      </c>
      <c r="N236" s="99">
        <f>RES_hhdet_fecs!N67</f>
        <v>1.4195608977994037E-2</v>
      </c>
      <c r="O236" s="99">
        <f>RES_hhdet_fecs!O67</f>
        <v>1.6332460007288573E-2</v>
      </c>
      <c r="P236" s="99">
        <f>RES_hhdet_fecs!P67</f>
        <v>9.4058431223005452E-3</v>
      </c>
      <c r="Q236" s="99">
        <f>RES_hhdet_fecs!Q67</f>
        <v>1.5333294141905521E-2</v>
      </c>
      <c r="R236" s="99">
        <f>RES_hhdet_fecs!R67</f>
        <v>9.1692015190344648E-3</v>
      </c>
      <c r="S236" s="99">
        <f>RES_hhdet_fecs!S67</f>
        <v>1.2470775443165072E-2</v>
      </c>
      <c r="T236" s="99">
        <f>RES_hhdet_fecs!T67</f>
        <v>1.2396644910462658E-2</v>
      </c>
      <c r="U236" s="99">
        <f>RES_hhdet_fecs!U67</f>
        <v>1.4036079889287021E-2</v>
      </c>
      <c r="V236" s="99">
        <f>RES_hhdet_fecs!V67</f>
        <v>1.4078622120863171E-2</v>
      </c>
      <c r="W236" s="99">
        <f>RES_hhdet_fecs!W67</f>
        <v>1.1561059208987336E-2</v>
      </c>
      <c r="DA236" s="63" t="s">
        <v>2808</v>
      </c>
    </row>
    <row r="237" spans="1:105" ht="12" customHeight="1" x14ac:dyDescent="0.25">
      <c r="A237" s="121" t="s">
        <v>55</v>
      </c>
      <c r="B237" s="123">
        <v>31.221531937307336</v>
      </c>
      <c r="C237" s="123">
        <v>32.864666351072984</v>
      </c>
      <c r="D237" s="123">
        <v>33.184026960609735</v>
      </c>
      <c r="E237" s="123">
        <v>32.824702909587089</v>
      </c>
      <c r="F237" s="123">
        <v>31.24192308192281</v>
      </c>
      <c r="G237" s="123">
        <v>31.422629584159672</v>
      </c>
      <c r="H237" s="123">
        <v>31.372451793050558</v>
      </c>
      <c r="I237" s="123">
        <v>29.997329998426903</v>
      </c>
      <c r="J237" s="123">
        <v>30.185957602822111</v>
      </c>
      <c r="K237" s="123">
        <v>32.419088271563083</v>
      </c>
      <c r="L237" s="123">
        <v>32.167562465872457</v>
      </c>
      <c r="M237" s="123">
        <v>32.695618468443719</v>
      </c>
      <c r="N237" s="123">
        <v>32.633103365711847</v>
      </c>
      <c r="O237" s="123">
        <v>31.46277805224403</v>
      </c>
      <c r="P237" s="123">
        <v>32.106770589629328</v>
      </c>
      <c r="Q237" s="123">
        <v>30.629735416836663</v>
      </c>
      <c r="R237" s="123">
        <v>30.362290975169561</v>
      </c>
      <c r="S237" s="123">
        <v>29.486993252072843</v>
      </c>
      <c r="T237" s="123">
        <v>27.225312937240592</v>
      </c>
      <c r="U237" s="123">
        <v>26.868774447967297</v>
      </c>
      <c r="V237" s="123">
        <v>26.70767545927351</v>
      </c>
      <c r="W237" s="123">
        <v>30.071429855233752</v>
      </c>
      <c r="DA237" s="130" t="s">
        <v>2809</v>
      </c>
    </row>
    <row r="238" spans="1:105" ht="12" customHeight="1" x14ac:dyDescent="0.25">
      <c r="A238" s="97" t="s">
        <v>134</v>
      </c>
      <c r="B238" s="99">
        <v>33.74992421838833</v>
      </c>
      <c r="C238" s="99">
        <v>36.010627243094817</v>
      </c>
      <c r="D238" s="99">
        <v>35.944130953193628</v>
      </c>
      <c r="E238" s="99">
        <v>35.498208018539771</v>
      </c>
      <c r="F238" s="99">
        <v>33.072810627979976</v>
      </c>
      <c r="G238" s="99">
        <v>35.08248355706472</v>
      </c>
      <c r="H238" s="99">
        <v>34.678089755319178</v>
      </c>
      <c r="I238" s="99">
        <v>32.289330067301286</v>
      </c>
      <c r="J238" s="99">
        <v>32.659778408789926</v>
      </c>
      <c r="K238" s="99">
        <v>34.974294140387947</v>
      </c>
      <c r="L238" s="99">
        <v>34.274598543478213</v>
      </c>
      <c r="M238" s="99">
        <v>35.237338093061524</v>
      </c>
      <c r="N238" s="99">
        <v>34.563770362964647</v>
      </c>
      <c r="O238" s="99">
        <v>32.817995844883953</v>
      </c>
      <c r="P238" s="99">
        <v>34.08432733267545</v>
      </c>
      <c r="Q238" s="99">
        <v>32.048661678294394</v>
      </c>
      <c r="R238" s="99">
        <v>31.813411683983645</v>
      </c>
      <c r="S238" s="99">
        <v>30.869799022034737</v>
      </c>
      <c r="T238" s="99">
        <v>28.035574044397386</v>
      </c>
      <c r="U238" s="99">
        <v>27.162195731435467</v>
      </c>
      <c r="V238" s="99">
        <v>27.149447423535648</v>
      </c>
      <c r="W238" s="99">
        <v>30.615037954271735</v>
      </c>
      <c r="DA238" s="63" t="s">
        <v>2810</v>
      </c>
    </row>
    <row r="239" spans="1:105" ht="12" customHeight="1" x14ac:dyDescent="0.25">
      <c r="A239" s="97" t="s">
        <v>133</v>
      </c>
      <c r="B239" s="99">
        <v>24.496037358262715</v>
      </c>
      <c r="C239" s="99">
        <v>26.181226778281498</v>
      </c>
      <c r="D239" s="99">
        <v>26.332244898751355</v>
      </c>
      <c r="E239" s="99">
        <v>26.066179795807667</v>
      </c>
      <c r="F239" s="99">
        <v>24.412211447617647</v>
      </c>
      <c r="G239" s="99">
        <v>25.902849021320755</v>
      </c>
      <c r="H239" s="99">
        <v>24.940983162623048</v>
      </c>
      <c r="I239" s="99">
        <v>23.615084541547198</v>
      </c>
      <c r="J239" s="99">
        <v>24.431162223563803</v>
      </c>
      <c r="K239" s="99">
        <v>26.369407699201833</v>
      </c>
      <c r="L239" s="99">
        <v>25.63928317767305</v>
      </c>
      <c r="M239" s="99">
        <v>27.068304054456235</v>
      </c>
      <c r="N239" s="99">
        <v>26.925065844729595</v>
      </c>
      <c r="O239" s="99">
        <v>25.405355360920083</v>
      </c>
      <c r="P239" s="99">
        <v>26.597353271515807</v>
      </c>
      <c r="Q239" s="99">
        <v>24.658029566386894</v>
      </c>
      <c r="R239" s="99">
        <v>24.647486714613734</v>
      </c>
      <c r="S239" s="99">
        <v>24.737398452051561</v>
      </c>
      <c r="T239" s="99">
        <v>23.222536574003858</v>
      </c>
      <c r="U239" s="99">
        <v>22.958352030648069</v>
      </c>
      <c r="V239" s="99">
        <v>23.323517174285008</v>
      </c>
      <c r="W239" s="99">
        <v>26.729287246534586</v>
      </c>
      <c r="DA239" s="63" t="s">
        <v>2811</v>
      </c>
    </row>
    <row r="240" spans="1:105" ht="12" customHeight="1" x14ac:dyDescent="0.25">
      <c r="A240" s="100" t="s">
        <v>217</v>
      </c>
      <c r="B240" s="102">
        <v>12.62873295598656</v>
      </c>
      <c r="C240" s="102">
        <v>13.362644007554048</v>
      </c>
      <c r="D240" s="102">
        <v>13.417233054220395</v>
      </c>
      <c r="E240" s="102">
        <v>13.070508322054089</v>
      </c>
      <c r="F240" s="102">
        <v>12.107755628215527</v>
      </c>
      <c r="G240" s="102">
        <v>12.670651758594046</v>
      </c>
      <c r="H240" s="102">
        <v>10.391728708221278</v>
      </c>
      <c r="I240" s="102">
        <v>10.245828839170784</v>
      </c>
      <c r="J240" s="102">
        <v>11.304176653894928</v>
      </c>
      <c r="K240" s="102">
        <v>12.288775651726336</v>
      </c>
      <c r="L240" s="102">
        <v>10.664064975004541</v>
      </c>
      <c r="M240" s="102">
        <v>12.100539644695543</v>
      </c>
      <c r="N240" s="102">
        <v>11.782496831090235</v>
      </c>
      <c r="O240" s="102">
        <v>9.618971919231214</v>
      </c>
      <c r="P240" s="102">
        <v>10.175097928208187</v>
      </c>
      <c r="Q240" s="102">
        <v>7.538194948364386</v>
      </c>
      <c r="R240" s="102">
        <v>6.767645010860762</v>
      </c>
      <c r="S240" s="102">
        <v>7.8146555621453953</v>
      </c>
      <c r="T240" s="102">
        <v>8.2167041602734834</v>
      </c>
      <c r="U240" s="102">
        <v>8.1958591677732962</v>
      </c>
      <c r="V240" s="102">
        <v>8.3916487546427323</v>
      </c>
      <c r="W240" s="102">
        <v>9.9049780190139867</v>
      </c>
      <c r="DA240" s="131" t="s">
        <v>2812</v>
      </c>
    </row>
    <row r="241" spans="1:105" ht="12" customHeight="1" x14ac:dyDescent="0.25">
      <c r="A241" s="103" t="s">
        <v>52</v>
      </c>
      <c r="B241" s="105">
        <v>11.867304402276154</v>
      </c>
      <c r="C241" s="105">
        <v>12.818582770727453</v>
      </c>
      <c r="D241" s="105">
        <v>12.915011844530964</v>
      </c>
      <c r="E241" s="105">
        <v>12.995671473753578</v>
      </c>
      <c r="F241" s="105">
        <v>12.304455819402122</v>
      </c>
      <c r="G241" s="105">
        <v>13.232197262726704</v>
      </c>
      <c r="H241" s="105">
        <v>14.549254454401774</v>
      </c>
      <c r="I241" s="105">
        <v>13.36925570237641</v>
      </c>
      <c r="J241" s="105">
        <v>13.126985569668877</v>
      </c>
      <c r="K241" s="105">
        <v>14.080632047475504</v>
      </c>
      <c r="L241" s="105">
        <v>14.975218202668515</v>
      </c>
      <c r="M241" s="105">
        <v>14.967764409760699</v>
      </c>
      <c r="N241" s="105">
        <v>15.142569013639358</v>
      </c>
      <c r="O241" s="105">
        <v>15.786383441688871</v>
      </c>
      <c r="P241" s="105">
        <v>16.422255343307619</v>
      </c>
      <c r="Q241" s="105">
        <v>17.119834618022509</v>
      </c>
      <c r="R241" s="105">
        <v>17.87984170375297</v>
      </c>
      <c r="S241" s="105">
        <v>16.922742889906164</v>
      </c>
      <c r="T241" s="105">
        <v>15.005832413730372</v>
      </c>
      <c r="U241" s="105">
        <v>14.762492862874771</v>
      </c>
      <c r="V241" s="105">
        <v>14.931868419642278</v>
      </c>
      <c r="W241" s="105">
        <v>16.824309227520605</v>
      </c>
      <c r="DA241" s="132" t="s">
        <v>2813</v>
      </c>
    </row>
    <row r="242" spans="1:105" ht="12" customHeight="1" x14ac:dyDescent="0.25">
      <c r="A242" s="106" t="s">
        <v>122</v>
      </c>
      <c r="B242" s="102">
        <v>28.911022458586906</v>
      </c>
      <c r="C242" s="102">
        <v>29.666610928566431</v>
      </c>
      <c r="D242" s="102">
        <v>30.568274605360571</v>
      </c>
      <c r="E242" s="102">
        <v>30.418647799432879</v>
      </c>
      <c r="F242" s="102">
        <v>30.282415076165638</v>
      </c>
      <c r="G242" s="102">
        <v>27.891007366044459</v>
      </c>
      <c r="H242" s="102">
        <v>28.839171076490988</v>
      </c>
      <c r="I242" s="102">
        <v>28.902670128221914</v>
      </c>
      <c r="J242" s="102">
        <v>28.797597490364019</v>
      </c>
      <c r="K242" s="102">
        <v>31.477697564435196</v>
      </c>
      <c r="L242" s="102">
        <v>32.074190057881694</v>
      </c>
      <c r="M242" s="102">
        <v>31.253371901965551</v>
      </c>
      <c r="N242" s="102">
        <v>32.19346996776197</v>
      </c>
      <c r="O242" s="102">
        <v>32.241519203943717</v>
      </c>
      <c r="P242" s="102">
        <v>31.403717256497046</v>
      </c>
      <c r="Q242" s="102">
        <v>31.210506738380271</v>
      </c>
      <c r="R242" s="102">
        <v>30.818501541919975</v>
      </c>
      <c r="S242" s="102">
        <v>29.66281377425247</v>
      </c>
      <c r="T242" s="102">
        <v>28.068042724147571</v>
      </c>
      <c r="U242" s="102">
        <v>28.651895828718853</v>
      </c>
      <c r="V242" s="102">
        <v>27.968792444345166</v>
      </c>
      <c r="W242" s="102">
        <v>31.108533299023431</v>
      </c>
      <c r="DA242" s="131" t="s">
        <v>2814</v>
      </c>
    </row>
    <row r="243" spans="1:105" ht="12" customHeight="1" x14ac:dyDescent="0.25">
      <c r="A243" s="107" t="s">
        <v>121</v>
      </c>
      <c r="B243" s="105">
        <v>23.034247726207358</v>
      </c>
      <c r="C243" s="105">
        <v>23.694176641479967</v>
      </c>
      <c r="D243" s="105">
        <v>24.509326620262893</v>
      </c>
      <c r="E243" s="105">
        <v>24.423748155992129</v>
      </c>
      <c r="F243" s="105">
        <v>24.370152329534921</v>
      </c>
      <c r="G243" s="105">
        <v>22.512350934712259</v>
      </c>
      <c r="H243" s="105">
        <v>22.844344170158859</v>
      </c>
      <c r="I243" s="105">
        <v>23.091176100764304</v>
      </c>
      <c r="J243" s="105">
        <v>23.265413947493084</v>
      </c>
      <c r="K243" s="105">
        <v>25.516380272763943</v>
      </c>
      <c r="L243" s="105">
        <v>25.642676249023218</v>
      </c>
      <c r="M243" s="105">
        <v>25.292611506001705</v>
      </c>
      <c r="N243" s="105">
        <v>26.07742951222686</v>
      </c>
      <c r="O243" s="105">
        <v>25.778743200255818</v>
      </c>
      <c r="P243" s="105">
        <v>25.320152275100561</v>
      </c>
      <c r="Q243" s="105">
        <v>24.796021178149235</v>
      </c>
      <c r="R243" s="105">
        <v>24.451536131087902</v>
      </c>
      <c r="S243" s="105">
        <v>23.951958555223133</v>
      </c>
      <c r="T243" s="105">
        <v>23.103030836219688</v>
      </c>
      <c r="U243" s="105">
        <v>23.801675660808595</v>
      </c>
      <c r="V243" s="105">
        <v>23.439520534155246</v>
      </c>
      <c r="W243" s="105">
        <v>26.345590355790311</v>
      </c>
      <c r="DA243" s="132" t="s">
        <v>2815</v>
      </c>
    </row>
    <row r="244" spans="1:105" ht="12" customHeight="1" x14ac:dyDescent="0.25">
      <c r="A244" s="108" t="s">
        <v>53</v>
      </c>
      <c r="B244" s="99">
        <v>10.824163215256654</v>
      </c>
      <c r="C244" s="99">
        <v>11.05588477671412</v>
      </c>
      <c r="D244" s="99">
        <v>11.428890502579035</v>
      </c>
      <c r="E244" s="99">
        <v>11.257973976491858</v>
      </c>
      <c r="F244" s="99">
        <v>11.169425212879201</v>
      </c>
      <c r="G244" s="99">
        <v>10.287732476001509</v>
      </c>
      <c r="H244" s="99">
        <v>8.8650204972111695</v>
      </c>
      <c r="I244" s="99">
        <v>9.3808988939014597</v>
      </c>
      <c r="J244" s="99">
        <v>10.164508175517076</v>
      </c>
      <c r="K244" s="99">
        <v>11.371275421898572</v>
      </c>
      <c r="L244" s="99">
        <v>10.226173841427096</v>
      </c>
      <c r="M244" s="99">
        <v>10.865833717300433</v>
      </c>
      <c r="N244" s="99">
        <v>11.025617494238086</v>
      </c>
      <c r="O244" s="99">
        <v>9.4799535823686973</v>
      </c>
      <c r="P244" s="99">
        <v>9.3608065779008029</v>
      </c>
      <c r="Q244" s="99">
        <v>7.3451907991468541</v>
      </c>
      <c r="R244" s="99">
        <v>6.5369650618304247</v>
      </c>
      <c r="S244" s="99">
        <v>7.4117329300622989</v>
      </c>
      <c r="T244" s="99">
        <v>8.0843520703323382</v>
      </c>
      <c r="U244" s="99">
        <v>8.5245707011003695</v>
      </c>
      <c r="V244" s="99">
        <v>8.5677464569142465</v>
      </c>
      <c r="W244" s="99">
        <v>10.001626617174283</v>
      </c>
      <c r="DA244" s="63" t="s">
        <v>2816</v>
      </c>
    </row>
    <row r="245" spans="1:105" ht="12" customHeight="1" x14ac:dyDescent="0.25">
      <c r="A245" s="108" t="s">
        <v>52</v>
      </c>
      <c r="B245" s="99">
        <v>12.210084510950708</v>
      </c>
      <c r="C245" s="99">
        <v>12.63829186476584</v>
      </c>
      <c r="D245" s="99">
        <v>13.080436117683858</v>
      </c>
      <c r="E245" s="99">
        <v>13.165774179500273</v>
      </c>
      <c r="F245" s="99">
        <v>13.200727116655719</v>
      </c>
      <c r="G245" s="99">
        <v>12.224618458710752</v>
      </c>
      <c r="H245" s="99">
        <v>13.979323672947686</v>
      </c>
      <c r="I245" s="99">
        <v>13.710277206862845</v>
      </c>
      <c r="J245" s="99">
        <v>13.100905771976008</v>
      </c>
      <c r="K245" s="99">
        <v>14.145104850865369</v>
      </c>
      <c r="L245" s="99">
        <v>15.416502407596122</v>
      </c>
      <c r="M245" s="99">
        <v>14.426777788701267</v>
      </c>
      <c r="N245" s="99">
        <v>15.051812017988773</v>
      </c>
      <c r="O245" s="99">
        <v>16.298789617887117</v>
      </c>
      <c r="P245" s="99">
        <v>15.959345697199753</v>
      </c>
      <c r="Q245" s="99">
        <v>17.450830379002376</v>
      </c>
      <c r="R245" s="99">
        <v>17.914571069257477</v>
      </c>
      <c r="S245" s="99">
        <v>16.540225625160833</v>
      </c>
      <c r="T245" s="99">
        <v>15.018678765887351</v>
      </c>
      <c r="U245" s="99">
        <v>15.277104959708225</v>
      </c>
      <c r="V245" s="99">
        <v>14.871774077241</v>
      </c>
      <c r="W245" s="99">
        <v>16.343963738616029</v>
      </c>
      <c r="DA245" s="63" t="s">
        <v>2817</v>
      </c>
    </row>
    <row r="246" spans="1:105" ht="12" customHeight="1" x14ac:dyDescent="0.25">
      <c r="A246" s="121" t="s">
        <v>54</v>
      </c>
      <c r="B246" s="123">
        <v>4.0867289897810082</v>
      </c>
      <c r="C246" s="123">
        <v>4.7064945355850947</v>
      </c>
      <c r="D246" s="123">
        <v>4.8654600520113469</v>
      </c>
      <c r="E246" s="123">
        <v>4.7833676972538663</v>
      </c>
      <c r="F246" s="123">
        <v>4.9791824208192095</v>
      </c>
      <c r="G246" s="123">
        <v>4.1728524000166329</v>
      </c>
      <c r="H246" s="123">
        <v>4.7679893573341401</v>
      </c>
      <c r="I246" s="123">
        <v>4.076957474803792</v>
      </c>
      <c r="J246" s="123">
        <v>4.4207953693297943</v>
      </c>
      <c r="K246" s="123">
        <v>5.5868943714365811</v>
      </c>
      <c r="L246" s="123">
        <v>5.6026308592020655</v>
      </c>
      <c r="M246" s="123">
        <v>5.5472725036454396</v>
      </c>
      <c r="N246" s="123">
        <v>5.6229087635609387</v>
      </c>
      <c r="O246" s="123">
        <v>5.4837963538121404</v>
      </c>
      <c r="P246" s="123">
        <v>5.6638162887745516</v>
      </c>
      <c r="Q246" s="123">
        <v>5.45209260112747</v>
      </c>
      <c r="R246" s="123">
        <v>5.496716752251384</v>
      </c>
      <c r="S246" s="123">
        <v>5.4758314539574302</v>
      </c>
      <c r="T246" s="123">
        <v>5.3203527616503825</v>
      </c>
      <c r="U246" s="123">
        <v>5.4109998444503153</v>
      </c>
      <c r="V246" s="123">
        <v>5.3024402362970235</v>
      </c>
      <c r="W246" s="123">
        <v>5.8714269420113245</v>
      </c>
      <c r="DA246" s="130" t="s">
        <v>2818</v>
      </c>
    </row>
    <row r="247" spans="1:105" ht="12" customHeight="1" x14ac:dyDescent="0.25">
      <c r="A247" s="97" t="s">
        <v>175</v>
      </c>
      <c r="B247" s="99">
        <v>4.7650370240406072</v>
      </c>
      <c r="C247" s="99">
        <v>5.6728826781857924</v>
      </c>
      <c r="D247" s="99">
        <v>5.7462516429210746</v>
      </c>
      <c r="E247" s="99">
        <v>5.6291691443869327</v>
      </c>
      <c r="F247" s="99">
        <v>5.6026381526260618</v>
      </c>
      <c r="G247" s="99">
        <v>5.3141022797419533</v>
      </c>
      <c r="H247" s="99">
        <v>5.8889787211968052</v>
      </c>
      <c r="I247" s="99">
        <v>4.7984631037750649</v>
      </c>
      <c r="J247" s="99">
        <v>5.2833443702675593</v>
      </c>
      <c r="K247" s="99">
        <v>6.741004298349595</v>
      </c>
      <c r="L247" s="99">
        <v>6.7354817896808994</v>
      </c>
      <c r="M247" s="99">
        <v>6.8067923427890902</v>
      </c>
      <c r="N247" s="99">
        <v>6.6929253344868567</v>
      </c>
      <c r="O247" s="99">
        <v>6.7006143146394326</v>
      </c>
      <c r="P247" s="99">
        <v>6.8862614826954163</v>
      </c>
      <c r="Q247" s="99">
        <v>6.7046900872338862</v>
      </c>
      <c r="R247" s="99">
        <v>6.6975215054961801</v>
      </c>
      <c r="S247" s="99">
        <v>6.8482658536581953</v>
      </c>
      <c r="T247" s="99">
        <v>6.5563453804606064</v>
      </c>
      <c r="U247" s="99">
        <v>6.7742036465507436</v>
      </c>
      <c r="V247" s="99">
        <v>6.8260988117833117</v>
      </c>
      <c r="W247" s="99">
        <v>7.5760681749186309</v>
      </c>
      <c r="DA247" s="63" t="s">
        <v>2819</v>
      </c>
    </row>
    <row r="248" spans="1:105" ht="12" customHeight="1" x14ac:dyDescent="0.25">
      <c r="A248" s="109" t="s">
        <v>120</v>
      </c>
      <c r="B248" s="110">
        <v>3.9144440544050676</v>
      </c>
      <c r="C248" s="110">
        <v>4.4605235351582229</v>
      </c>
      <c r="D248" s="110">
        <v>4.6395985453917783</v>
      </c>
      <c r="E248" s="110">
        <v>4.5643149388975894</v>
      </c>
      <c r="F248" s="110">
        <v>4.8160839950774736</v>
      </c>
      <c r="G248" s="110">
        <v>3.8728625632719709</v>
      </c>
      <c r="H248" s="110">
        <v>4.4735437209699551</v>
      </c>
      <c r="I248" s="110">
        <v>3.8862374352980646</v>
      </c>
      <c r="J248" s="110">
        <v>4.1937673382971319</v>
      </c>
      <c r="K248" s="110">
        <v>5.2814562472613806</v>
      </c>
      <c r="L248" s="110">
        <v>5.3019342505427964</v>
      </c>
      <c r="M248" s="110">
        <v>5.2098518572056305</v>
      </c>
      <c r="N248" s="110">
        <v>5.3449368228903209</v>
      </c>
      <c r="O248" s="110">
        <v>5.1765499511042288</v>
      </c>
      <c r="P248" s="110">
        <v>5.3758188069349675</v>
      </c>
      <c r="Q248" s="110">
        <v>5.1780844460228952</v>
      </c>
      <c r="R248" s="110">
        <v>5.2564785918921331</v>
      </c>
      <c r="S248" s="110">
        <v>5.2137411371948108</v>
      </c>
      <c r="T248" s="110">
        <v>5.0908125285646078</v>
      </c>
      <c r="U248" s="110">
        <v>5.1570747834379453</v>
      </c>
      <c r="V248" s="110">
        <v>5.0106925225841366</v>
      </c>
      <c r="W248" s="110">
        <v>5.5399514209408292</v>
      </c>
      <c r="DA248" s="60" t="s">
        <v>2820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118.8080401044985</v>
      </c>
      <c r="C250" s="118">
        <f t="shared" si="115"/>
        <v>129.46466020546561</v>
      </c>
      <c r="D250" s="118">
        <f t="shared" si="115"/>
        <v>120.02265730998811</v>
      </c>
      <c r="E250" s="118">
        <f t="shared" si="115"/>
        <v>120.44911949923736</v>
      </c>
      <c r="F250" s="118">
        <f t="shared" si="115"/>
        <v>112.41277448594666</v>
      </c>
      <c r="G250" s="118">
        <f t="shared" si="115"/>
        <v>129.39101049554102</v>
      </c>
      <c r="H250" s="118">
        <f t="shared" si="115"/>
        <v>123.05045965251882</v>
      </c>
      <c r="I250" s="118">
        <f t="shared" si="115"/>
        <v>113.43093663883241</v>
      </c>
      <c r="J250" s="118">
        <f t="shared" si="115"/>
        <v>118.12760853534864</v>
      </c>
      <c r="K250" s="118">
        <f t="shared" si="115"/>
        <v>123.79737362988708</v>
      </c>
      <c r="L250" s="118">
        <f t="shared" si="115"/>
        <v>135.82373072832664</v>
      </c>
      <c r="M250" s="118">
        <f t="shared" si="115"/>
        <v>125.38391992015549</v>
      </c>
      <c r="N250" s="118">
        <f t="shared" si="115"/>
        <v>131.60095009630072</v>
      </c>
      <c r="O250" s="118">
        <f t="shared" si="115"/>
        <v>135.74836381142595</v>
      </c>
      <c r="P250" s="118">
        <f t="shared" si="115"/>
        <v>120.02693926589937</v>
      </c>
      <c r="Q250" s="118">
        <f t="shared" si="115"/>
        <v>129.01699713696732</v>
      </c>
      <c r="R250" s="118">
        <f t="shared" ref="R250:V250" si="116">R251+R254+R256+R265</f>
        <v>139.84074409567322</v>
      </c>
      <c r="S250" s="118">
        <f t="shared" si="116"/>
        <v>137.48304117410672</v>
      </c>
      <c r="T250" s="118">
        <f t="shared" si="116"/>
        <v>127.33129770175799</v>
      </c>
      <c r="U250" s="118">
        <f t="shared" si="116"/>
        <v>135.73661054813863</v>
      </c>
      <c r="V250" s="118">
        <f t="shared" si="116"/>
        <v>138.41796528180916</v>
      </c>
      <c r="W250" s="118">
        <f t="shared" ref="W250" si="117">W251+W254+W256+W265</f>
        <v>151.75484458967611</v>
      </c>
      <c r="DA250" s="129" t="s">
        <v>2971</v>
      </c>
    </row>
    <row r="251" spans="1:105" ht="12" customHeight="1" x14ac:dyDescent="0.25">
      <c r="A251" s="121" t="s">
        <v>57</v>
      </c>
      <c r="B251" s="123">
        <f t="shared" ref="B251:Q251" si="118">SUM(B252:B253)</f>
        <v>96.687234482541413</v>
      </c>
      <c r="C251" s="123">
        <f t="shared" si="118"/>
        <v>105.75056263128245</v>
      </c>
      <c r="D251" s="123">
        <f t="shared" si="118"/>
        <v>95.772073185283432</v>
      </c>
      <c r="E251" s="123">
        <f t="shared" si="118"/>
        <v>96.205695696223458</v>
      </c>
      <c r="F251" s="123">
        <f t="shared" si="118"/>
        <v>88.685635475133836</v>
      </c>
      <c r="G251" s="123">
        <f t="shared" si="118"/>
        <v>105.94166765585311</v>
      </c>
      <c r="H251" s="123">
        <f t="shared" si="118"/>
        <v>98.830420973541578</v>
      </c>
      <c r="I251" s="123">
        <f t="shared" si="118"/>
        <v>90.409269184235114</v>
      </c>
      <c r="J251" s="123">
        <f t="shared" si="118"/>
        <v>94.571020196254381</v>
      </c>
      <c r="K251" s="123">
        <f t="shared" si="118"/>
        <v>97.563682476980745</v>
      </c>
      <c r="L251" s="123">
        <f t="shared" si="118"/>
        <v>109.44668753012199</v>
      </c>
      <c r="M251" s="123">
        <f t="shared" si="118"/>
        <v>98.579135828867095</v>
      </c>
      <c r="N251" s="123">
        <f t="shared" si="118"/>
        <v>104.41587997959904</v>
      </c>
      <c r="O251" s="123">
        <f t="shared" si="118"/>
        <v>109.0620318171642</v>
      </c>
      <c r="P251" s="123">
        <f t="shared" si="118"/>
        <v>92.595512508097542</v>
      </c>
      <c r="Q251" s="123">
        <f t="shared" si="118"/>
        <v>102.3691177501412</v>
      </c>
      <c r="R251" s="123">
        <f t="shared" ref="R251:V251" si="119">SUM(R252:R253)</f>
        <v>112.94857947283482</v>
      </c>
      <c r="S251" s="123">
        <f t="shared" si="119"/>
        <v>110.84004416638257</v>
      </c>
      <c r="T251" s="123">
        <f t="shared" si="119"/>
        <v>102.08387298044489</v>
      </c>
      <c r="U251" s="123">
        <f t="shared" si="119"/>
        <v>110.20598905277375</v>
      </c>
      <c r="V251" s="123">
        <f t="shared" si="119"/>
        <v>112.66564739506293</v>
      </c>
      <c r="W251" s="123">
        <f t="shared" ref="W251" si="120">SUM(W252:W253)</f>
        <v>122.40101424158277</v>
      </c>
      <c r="DA251" s="130" t="s">
        <v>2972</v>
      </c>
    </row>
    <row r="252" spans="1:105" ht="12" customHeight="1" x14ac:dyDescent="0.25">
      <c r="A252" s="97" t="s">
        <v>217</v>
      </c>
      <c r="B252" s="99">
        <v>93.999623855165581</v>
      </c>
      <c r="C252" s="99">
        <v>102.8839245990238</v>
      </c>
      <c r="D252" s="99">
        <v>93.255753932896724</v>
      </c>
      <c r="E252" s="99">
        <v>93.737484616849997</v>
      </c>
      <c r="F252" s="99">
        <v>86.480484542119967</v>
      </c>
      <c r="G252" s="99">
        <v>103.6121359904496</v>
      </c>
      <c r="H252" s="99">
        <v>96.644653818416572</v>
      </c>
      <c r="I252" s="99">
        <v>88.4781549340222</v>
      </c>
      <c r="J252" s="99">
        <v>92.575842180165338</v>
      </c>
      <c r="K252" s="99">
        <v>95.523758678864283</v>
      </c>
      <c r="L252" s="99">
        <v>107.17576916392035</v>
      </c>
      <c r="M252" s="99">
        <v>96.553811282469653</v>
      </c>
      <c r="N252" s="99">
        <v>102.29027826388263</v>
      </c>
      <c r="O252" s="99">
        <v>106.86251784646868</v>
      </c>
      <c r="P252" s="99">
        <v>90.743242389947795</v>
      </c>
      <c r="Q252" s="99">
        <v>100.33711029816486</v>
      </c>
      <c r="R252" s="99">
        <v>110.7192670406212</v>
      </c>
      <c r="S252" s="99">
        <v>108.66283186518052</v>
      </c>
      <c r="T252" s="99">
        <v>100.08644978574586</v>
      </c>
      <c r="U252" s="99">
        <v>108.05593452619911</v>
      </c>
      <c r="V252" s="99">
        <v>110.47207674578296</v>
      </c>
      <c r="W252" s="99">
        <v>120.02020742942602</v>
      </c>
      <c r="DA252" s="63" t="s">
        <v>2973</v>
      </c>
    </row>
    <row r="253" spans="1:105" ht="12" customHeight="1" x14ac:dyDescent="0.25">
      <c r="A253" s="97" t="s">
        <v>53</v>
      </c>
      <c r="B253" s="99">
        <v>2.6876106273758316</v>
      </c>
      <c r="C253" s="99">
        <v>2.8666380322586447</v>
      </c>
      <c r="D253" s="99">
        <v>2.5163192523867042</v>
      </c>
      <c r="E253" s="99">
        <v>2.4682110793734648</v>
      </c>
      <c r="F253" s="99">
        <v>2.2051509330138694</v>
      </c>
      <c r="G253" s="99">
        <v>2.3295316654035112</v>
      </c>
      <c r="H253" s="99">
        <v>2.185767155125006</v>
      </c>
      <c r="I253" s="99">
        <v>1.9311142502129199</v>
      </c>
      <c r="J253" s="99">
        <v>1.995178016089036</v>
      </c>
      <c r="K253" s="99">
        <v>2.039923798116456</v>
      </c>
      <c r="L253" s="99">
        <v>2.2709183662016477</v>
      </c>
      <c r="M253" s="99">
        <v>2.0253245463974476</v>
      </c>
      <c r="N253" s="99">
        <v>2.125601715716408</v>
      </c>
      <c r="O253" s="99">
        <v>2.1995139706955245</v>
      </c>
      <c r="P253" s="99">
        <v>1.8522701181497456</v>
      </c>
      <c r="Q253" s="99">
        <v>2.0320074519763476</v>
      </c>
      <c r="R253" s="99">
        <v>2.2293124322136171</v>
      </c>
      <c r="S253" s="99">
        <v>2.177212301202049</v>
      </c>
      <c r="T253" s="99">
        <v>1.997423194699032</v>
      </c>
      <c r="U253" s="99">
        <v>2.1500545265746371</v>
      </c>
      <c r="V253" s="99">
        <v>2.1935706492799829</v>
      </c>
      <c r="W253" s="99">
        <v>2.3808068121567465</v>
      </c>
      <c r="DA253" s="63" t="s">
        <v>2974</v>
      </c>
    </row>
    <row r="254" spans="1:105" ht="12" customHeight="1" x14ac:dyDescent="0.25">
      <c r="A254" s="121" t="s">
        <v>92</v>
      </c>
      <c r="B254" s="123">
        <f t="shared" ref="B254:W254" si="121">B255</f>
        <v>8.3520234102813576E-3</v>
      </c>
      <c r="C254" s="123">
        <f t="shared" si="121"/>
        <v>1.1581815207665002E-2</v>
      </c>
      <c r="D254" s="123">
        <f t="shared" si="121"/>
        <v>1.3542108730445684E-2</v>
      </c>
      <c r="E254" s="123">
        <f t="shared" si="121"/>
        <v>2.6672750576645698E-2</v>
      </c>
      <c r="F254" s="123">
        <f t="shared" si="121"/>
        <v>1.8621208513519966E-2</v>
      </c>
      <c r="G254" s="123">
        <f t="shared" si="121"/>
        <v>2.2725688449386466E-2</v>
      </c>
      <c r="H254" s="123">
        <f t="shared" si="121"/>
        <v>3.3241850796299578E-2</v>
      </c>
      <c r="I254" s="123">
        <f t="shared" si="121"/>
        <v>3.7740241544663405E-2</v>
      </c>
      <c r="J254" s="123">
        <f t="shared" si="121"/>
        <v>3.5220860531468855E-2</v>
      </c>
      <c r="K254" s="123">
        <f t="shared" si="121"/>
        <v>3.7088783759829533E-2</v>
      </c>
      <c r="L254" s="123">
        <f t="shared" si="121"/>
        <v>4.2000015631443011E-2</v>
      </c>
      <c r="M254" s="123">
        <f t="shared" si="121"/>
        <v>3.8250149676560333E-2</v>
      </c>
      <c r="N254" s="123">
        <f t="shared" si="121"/>
        <v>4.2259189272618333E-2</v>
      </c>
      <c r="O254" s="123">
        <f t="shared" si="121"/>
        <v>5.0747248093997582E-2</v>
      </c>
      <c r="P254" s="123">
        <f t="shared" si="121"/>
        <v>3.048429703132054E-2</v>
      </c>
      <c r="Q254" s="123">
        <f t="shared" si="121"/>
        <v>5.1843060166005026E-2</v>
      </c>
      <c r="R254" s="123">
        <f t="shared" si="121"/>
        <v>3.2280135622667107E-2</v>
      </c>
      <c r="S254" s="123">
        <f t="shared" si="121"/>
        <v>4.575810064763234E-2</v>
      </c>
      <c r="T254" s="123">
        <f t="shared" si="121"/>
        <v>4.6966523883156093E-2</v>
      </c>
      <c r="U254" s="123">
        <f t="shared" si="121"/>
        <v>5.4629072234395261E-2</v>
      </c>
      <c r="V254" s="123">
        <f t="shared" si="121"/>
        <v>5.6144591733635098E-2</v>
      </c>
      <c r="W254" s="123">
        <f t="shared" si="121"/>
        <v>4.690774318022338E-2</v>
      </c>
      <c r="DA254" s="130" t="s">
        <v>2975</v>
      </c>
    </row>
    <row r="255" spans="1:105" ht="12" customHeight="1" x14ac:dyDescent="0.25">
      <c r="A255" s="97" t="s">
        <v>53</v>
      </c>
      <c r="B255" s="99">
        <f>RES_hhdet_tess!B67</f>
        <v>8.3520234102813576E-3</v>
      </c>
      <c r="C255" s="99">
        <f>RES_hhdet_tess!C67</f>
        <v>1.1581815207665002E-2</v>
      </c>
      <c r="D255" s="99">
        <f>RES_hhdet_tess!D67</f>
        <v>1.3542108730445684E-2</v>
      </c>
      <c r="E255" s="99">
        <f>RES_hhdet_tess!E67</f>
        <v>2.6672750576645698E-2</v>
      </c>
      <c r="F255" s="99">
        <f>RES_hhdet_tess!F67</f>
        <v>1.8621208513519966E-2</v>
      </c>
      <c r="G255" s="99">
        <f>RES_hhdet_tess!G67</f>
        <v>2.2725688449386466E-2</v>
      </c>
      <c r="H255" s="99">
        <f>RES_hhdet_tess!H67</f>
        <v>3.3241850796299578E-2</v>
      </c>
      <c r="I255" s="99">
        <f>RES_hhdet_tess!I67</f>
        <v>3.7740241544663405E-2</v>
      </c>
      <c r="J255" s="99">
        <f>RES_hhdet_tess!J67</f>
        <v>3.5220860531468855E-2</v>
      </c>
      <c r="K255" s="99">
        <f>RES_hhdet_tess!K67</f>
        <v>3.7088783759829533E-2</v>
      </c>
      <c r="L255" s="99">
        <f>RES_hhdet_tess!L67</f>
        <v>4.2000015631443011E-2</v>
      </c>
      <c r="M255" s="99">
        <f>RES_hhdet_tess!M67</f>
        <v>3.8250149676560333E-2</v>
      </c>
      <c r="N255" s="99">
        <f>RES_hhdet_tess!N67</f>
        <v>4.2259189272618333E-2</v>
      </c>
      <c r="O255" s="99">
        <f>RES_hhdet_tess!O67</f>
        <v>5.0747248093997582E-2</v>
      </c>
      <c r="P255" s="99">
        <f>RES_hhdet_tess!P67</f>
        <v>3.048429703132054E-2</v>
      </c>
      <c r="Q255" s="99">
        <f>RES_hhdet_tess!Q67</f>
        <v>5.1843060166005026E-2</v>
      </c>
      <c r="R255" s="99">
        <f>RES_hhdet_tess!R67</f>
        <v>3.2280135622667107E-2</v>
      </c>
      <c r="S255" s="99">
        <f>RES_hhdet_tess!S67</f>
        <v>4.575810064763234E-2</v>
      </c>
      <c r="T255" s="99">
        <f>RES_hhdet_tess!T67</f>
        <v>4.6966523883156093E-2</v>
      </c>
      <c r="U255" s="99">
        <f>RES_hhdet_tess!U67</f>
        <v>5.4629072234395261E-2</v>
      </c>
      <c r="V255" s="99">
        <f>RES_hhdet_tess!V67</f>
        <v>5.6144591733635098E-2</v>
      </c>
      <c r="W255" s="99">
        <f>RES_hhdet_tess!W67</f>
        <v>4.690774318022338E-2</v>
      </c>
      <c r="DA255" s="63" t="s">
        <v>2976</v>
      </c>
    </row>
    <row r="256" spans="1:105" ht="12" customHeight="1" x14ac:dyDescent="0.25">
      <c r="A256" s="121" t="s">
        <v>55</v>
      </c>
      <c r="B256" s="123">
        <v>19.184150465218952</v>
      </c>
      <c r="C256" s="123">
        <v>20.325453733128569</v>
      </c>
      <c r="D256" s="123">
        <v>20.731897613211508</v>
      </c>
      <c r="E256" s="123">
        <v>20.758705319813313</v>
      </c>
      <c r="F256" s="123">
        <v>20.088507015105456</v>
      </c>
      <c r="G256" s="123">
        <v>20.401768942496357</v>
      </c>
      <c r="H256" s="123">
        <v>20.712286625938159</v>
      </c>
      <c r="I256" s="123">
        <v>20.000583861572032</v>
      </c>
      <c r="J256" s="123">
        <v>20.284983901642651</v>
      </c>
      <c r="K256" s="123">
        <v>22.102677624073166</v>
      </c>
      <c r="L256" s="123">
        <v>22.221391318943507</v>
      </c>
      <c r="M256" s="123">
        <v>22.690785147927865</v>
      </c>
      <c r="N256" s="123">
        <v>22.986503331031241</v>
      </c>
      <c r="O256" s="123">
        <v>22.568906153054762</v>
      </c>
      <c r="P256" s="123">
        <v>23.173257213463383</v>
      </c>
      <c r="Q256" s="123">
        <v>22.498339910218139</v>
      </c>
      <c r="R256" s="123">
        <v>22.68479994879268</v>
      </c>
      <c r="S256" s="123">
        <v>22.401145115505248</v>
      </c>
      <c r="T256" s="123">
        <v>21.074808333908475</v>
      </c>
      <c r="U256" s="123">
        <v>21.235199126475514</v>
      </c>
      <c r="V256" s="123">
        <v>21.500681516826376</v>
      </c>
      <c r="W256" s="123">
        <v>24.608594378078397</v>
      </c>
      <c r="DA256" s="130" t="s">
        <v>2977</v>
      </c>
    </row>
    <row r="257" spans="1:105" ht="12" customHeight="1" x14ac:dyDescent="0.25">
      <c r="A257" s="97" t="s">
        <v>134</v>
      </c>
      <c r="B257" s="99">
        <v>18.962975112409524</v>
      </c>
      <c r="C257" s="99">
        <v>20.441354511697185</v>
      </c>
      <c r="D257" s="99">
        <v>20.625202808062625</v>
      </c>
      <c r="E257" s="99">
        <v>20.651007810363261</v>
      </c>
      <c r="F257" s="99">
        <v>19.519764462802989</v>
      </c>
      <c r="G257" s="99">
        <v>21.050904579888488</v>
      </c>
      <c r="H257" s="99">
        <v>21.048975454692435</v>
      </c>
      <c r="I257" s="99">
        <v>19.799512728883187</v>
      </c>
      <c r="J257" s="99">
        <v>20.303099073785283</v>
      </c>
      <c r="K257" s="99">
        <v>22.060917920100746</v>
      </c>
      <c r="L257" s="99">
        <v>21.96564387445164</v>
      </c>
      <c r="M257" s="99">
        <v>23.002310750987853</v>
      </c>
      <c r="N257" s="99">
        <v>23.036353471042059</v>
      </c>
      <c r="O257" s="99">
        <v>22.310089781191348</v>
      </c>
      <c r="P257" s="99">
        <v>23.410973835786155</v>
      </c>
      <c r="Q257" s="99">
        <v>22.343145471496431</v>
      </c>
      <c r="R257" s="99">
        <v>22.66397661807337</v>
      </c>
      <c r="S257" s="99">
        <v>22.582992464290736</v>
      </c>
      <c r="T257" s="99">
        <v>21.065650803197435</v>
      </c>
      <c r="U257" s="99">
        <v>20.978160961319023</v>
      </c>
      <c r="V257" s="99">
        <v>21.528379816948586</v>
      </c>
      <c r="W257" s="99">
        <v>24.829999041181988</v>
      </c>
      <c r="DA257" s="63" t="s">
        <v>2978</v>
      </c>
    </row>
    <row r="258" spans="1:105" ht="12" customHeight="1" x14ac:dyDescent="0.25">
      <c r="A258" s="97" t="s">
        <v>133</v>
      </c>
      <c r="B258" s="99">
        <v>18.962975112409527</v>
      </c>
      <c r="C258" s="99">
        <v>20.441307621461739</v>
      </c>
      <c r="D258" s="99">
        <v>20.625318492975495</v>
      </c>
      <c r="E258" s="99">
        <v>20.650554216766931</v>
      </c>
      <c r="F258" s="99">
        <v>19.519023616549333</v>
      </c>
      <c r="G258" s="99">
        <v>21.046349777300581</v>
      </c>
      <c r="H258" s="99">
        <v>21.0457646435149</v>
      </c>
      <c r="I258" s="99">
        <v>19.79738377979174</v>
      </c>
      <c r="J258" s="99">
        <v>20.300389773091688</v>
      </c>
      <c r="K258" s="99">
        <v>22.055564544688785</v>
      </c>
      <c r="L258" s="99">
        <v>21.962207503120613</v>
      </c>
      <c r="M258" s="99">
        <v>22.998935631989735</v>
      </c>
      <c r="N258" s="99">
        <v>23.035275707568502</v>
      </c>
      <c r="O258" s="99">
        <v>22.310609443544863</v>
      </c>
      <c r="P258" s="99">
        <v>23.409655630806167</v>
      </c>
      <c r="Q258" s="99">
        <v>22.344423351567272</v>
      </c>
      <c r="R258" s="99">
        <v>22.66529654769603</v>
      </c>
      <c r="S258" s="99">
        <v>22.585144354806317</v>
      </c>
      <c r="T258" s="99">
        <v>21.071647516952428</v>
      </c>
      <c r="U258" s="99">
        <v>20.984121504179512</v>
      </c>
      <c r="V258" s="99">
        <v>21.528845709083768</v>
      </c>
      <c r="W258" s="99">
        <v>24.826119881402182</v>
      </c>
      <c r="DA258" s="63" t="s">
        <v>2979</v>
      </c>
    </row>
    <row r="259" spans="1:105" ht="12" customHeight="1" x14ac:dyDescent="0.25">
      <c r="A259" s="100" t="s">
        <v>217</v>
      </c>
      <c r="B259" s="102">
        <v>7.0956707101333736</v>
      </c>
      <c r="C259" s="102">
        <v>7.6227248507342846</v>
      </c>
      <c r="D259" s="102">
        <v>7.7103066484445311</v>
      </c>
      <c r="E259" s="102">
        <v>7.6548827430133501</v>
      </c>
      <c r="F259" s="102">
        <v>7.214567797147212</v>
      </c>
      <c r="G259" s="102">
        <v>7.8141525145738751</v>
      </c>
      <c r="H259" s="102">
        <v>6.4965101891131267</v>
      </c>
      <c r="I259" s="102">
        <v>6.4281280774153293</v>
      </c>
      <c r="J259" s="102">
        <v>7.1734042034228152</v>
      </c>
      <c r="K259" s="102">
        <v>7.9749324972132829</v>
      </c>
      <c r="L259" s="102">
        <v>6.9869893004521</v>
      </c>
      <c r="M259" s="102">
        <v>8.0311712222290375</v>
      </c>
      <c r="N259" s="102">
        <v>7.8927066939291448</v>
      </c>
      <c r="O259" s="102">
        <v>6.5242260018559906</v>
      </c>
      <c r="P259" s="102">
        <v>6.9874002874985521</v>
      </c>
      <c r="Q259" s="102">
        <v>5.2245887335447625</v>
      </c>
      <c r="R259" s="102">
        <v>4.7854548439430618</v>
      </c>
      <c r="S259" s="102">
        <v>5.6624014649001531</v>
      </c>
      <c r="T259" s="102">
        <v>6.0658151032220511</v>
      </c>
      <c r="U259" s="102">
        <v>6.2216286413047399</v>
      </c>
      <c r="V259" s="102">
        <v>6.596977289441492</v>
      </c>
      <c r="W259" s="102">
        <v>8.0018106538815843</v>
      </c>
      <c r="DA259" s="131" t="s">
        <v>2980</v>
      </c>
    </row>
    <row r="260" spans="1:105" ht="12" customHeight="1" x14ac:dyDescent="0.25">
      <c r="A260" s="103" t="s">
        <v>52</v>
      </c>
      <c r="B260" s="105">
        <v>11.867304402276154</v>
      </c>
      <c r="C260" s="105">
        <v>12.818582770727453</v>
      </c>
      <c r="D260" s="105">
        <v>12.915011844530964</v>
      </c>
      <c r="E260" s="105">
        <v>12.995671473753578</v>
      </c>
      <c r="F260" s="105">
        <v>12.304455819402122</v>
      </c>
      <c r="G260" s="105">
        <v>13.232197262726704</v>
      </c>
      <c r="H260" s="105">
        <v>14.549254454401774</v>
      </c>
      <c r="I260" s="105">
        <v>13.36925570237641</v>
      </c>
      <c r="J260" s="105">
        <v>13.126985569668877</v>
      </c>
      <c r="K260" s="105">
        <v>14.080632047475504</v>
      </c>
      <c r="L260" s="105">
        <v>14.975218202668515</v>
      </c>
      <c r="M260" s="105">
        <v>14.967764409760699</v>
      </c>
      <c r="N260" s="105">
        <v>15.142569013639358</v>
      </c>
      <c r="O260" s="105">
        <v>15.786383441688871</v>
      </c>
      <c r="P260" s="105">
        <v>16.422255343307619</v>
      </c>
      <c r="Q260" s="105">
        <v>17.119834618022509</v>
      </c>
      <c r="R260" s="105">
        <v>17.87984170375297</v>
      </c>
      <c r="S260" s="105">
        <v>16.922742889906164</v>
      </c>
      <c r="T260" s="105">
        <v>15.005832413730372</v>
      </c>
      <c r="U260" s="105">
        <v>14.762492862874771</v>
      </c>
      <c r="V260" s="105">
        <v>14.931868419642278</v>
      </c>
      <c r="W260" s="105">
        <v>16.824309227520605</v>
      </c>
      <c r="DA260" s="132" t="s">
        <v>2981</v>
      </c>
    </row>
    <row r="261" spans="1:105" ht="12" customHeight="1" x14ac:dyDescent="0.25">
      <c r="A261" s="106" t="s">
        <v>122</v>
      </c>
      <c r="B261" s="102">
        <v>19.517265146380531</v>
      </c>
      <c r="C261" s="102">
        <v>20.150562064598628</v>
      </c>
      <c r="D261" s="102">
        <v>20.893050956360725</v>
      </c>
      <c r="E261" s="102">
        <v>20.921657113490863</v>
      </c>
      <c r="F261" s="102">
        <v>20.95327485923319</v>
      </c>
      <c r="G261" s="102">
        <v>19.415778124285112</v>
      </c>
      <c r="H261" s="102">
        <v>20.202581421352768</v>
      </c>
      <c r="I261" s="102">
        <v>20.310327307105865</v>
      </c>
      <c r="J261" s="102">
        <v>20.258347872826988</v>
      </c>
      <c r="K261" s="102">
        <v>22.167327517047109</v>
      </c>
      <c r="L261" s="102">
        <v>22.641395583560762</v>
      </c>
      <c r="M261" s="102">
        <v>22.121137922059436</v>
      </c>
      <c r="N261" s="102">
        <v>22.890265088619618</v>
      </c>
      <c r="O261" s="102">
        <v>23.084042610306039</v>
      </c>
      <c r="P261" s="102">
        <v>22.703243443381059</v>
      </c>
      <c r="Q261" s="102">
        <v>22.796156855673864</v>
      </c>
      <c r="R261" s="102">
        <v>22.726254995334759</v>
      </c>
      <c r="S261" s="102">
        <v>22.04700293461627</v>
      </c>
      <c r="T261" s="102">
        <v>21.090149503247204</v>
      </c>
      <c r="U261" s="102">
        <v>21.745617804483086</v>
      </c>
      <c r="V261" s="102">
        <v>21.439141020324904</v>
      </c>
      <c r="W261" s="102">
        <v>24.082828189854318</v>
      </c>
      <c r="DA261" s="131" t="s">
        <v>2982</v>
      </c>
    </row>
    <row r="262" spans="1:105" ht="12" customHeight="1" x14ac:dyDescent="0.25">
      <c r="A262" s="107" t="s">
        <v>121</v>
      </c>
      <c r="B262" s="105">
        <v>19.517265146380527</v>
      </c>
      <c r="C262" s="105">
        <v>20.151247955692376</v>
      </c>
      <c r="D262" s="105">
        <v>20.893433874022637</v>
      </c>
      <c r="E262" s="105">
        <v>20.923025741253092</v>
      </c>
      <c r="F262" s="105">
        <v>20.955361454024196</v>
      </c>
      <c r="G262" s="105">
        <v>19.416130081159359</v>
      </c>
      <c r="H262" s="105">
        <v>20.202995056634037</v>
      </c>
      <c r="I262" s="105">
        <v>20.307329259790432</v>
      </c>
      <c r="J262" s="105">
        <v>20.256015389085501</v>
      </c>
      <c r="K262" s="105">
        <v>22.168804413989733</v>
      </c>
      <c r="L262" s="105">
        <v>22.643195444270656</v>
      </c>
      <c r="M262" s="105">
        <v>22.1210455791079</v>
      </c>
      <c r="N262" s="105">
        <v>22.889621440323769</v>
      </c>
      <c r="O262" s="105">
        <v>23.081185453174427</v>
      </c>
      <c r="P262" s="105">
        <v>22.704966164452184</v>
      </c>
      <c r="Q262" s="105">
        <v>22.790916467770934</v>
      </c>
      <c r="R262" s="105">
        <v>22.721345586333882</v>
      </c>
      <c r="S262" s="105">
        <v>22.059376772215479</v>
      </c>
      <c r="T262" s="105">
        <v>21.095245501215224</v>
      </c>
      <c r="U262" s="105">
        <v>21.750551374698883</v>
      </c>
      <c r="V262" s="105">
        <v>21.442887970602005</v>
      </c>
      <c r="W262" s="105">
        <v>24.08705394568592</v>
      </c>
      <c r="DA262" s="132" t="s">
        <v>2983</v>
      </c>
    </row>
    <row r="263" spans="1:105" ht="12" customHeight="1" x14ac:dyDescent="0.25">
      <c r="A263" s="108" t="s">
        <v>53</v>
      </c>
      <c r="B263" s="99">
        <v>7.3071806354298232</v>
      </c>
      <c r="C263" s="99">
        <v>7.5129560909265312</v>
      </c>
      <c r="D263" s="99">
        <v>7.812997756338782</v>
      </c>
      <c r="E263" s="99">
        <v>7.757251561752815</v>
      </c>
      <c r="F263" s="99">
        <v>7.7546343373684756</v>
      </c>
      <c r="G263" s="99">
        <v>7.1915116224486093</v>
      </c>
      <c r="H263" s="99">
        <v>6.2236713836863515</v>
      </c>
      <c r="I263" s="99">
        <v>6.5970520529275891</v>
      </c>
      <c r="J263" s="99">
        <v>7.1551096171094972</v>
      </c>
      <c r="K263" s="99">
        <v>8.0236995631243619</v>
      </c>
      <c r="L263" s="99">
        <v>7.2266930366745346</v>
      </c>
      <c r="M263" s="99">
        <v>7.6942677904066317</v>
      </c>
      <c r="N263" s="99">
        <v>7.837809422334999</v>
      </c>
      <c r="O263" s="99">
        <v>6.7823958352873088</v>
      </c>
      <c r="P263" s="99">
        <v>6.7456204672524285</v>
      </c>
      <c r="Q263" s="99">
        <v>5.3400860887685582</v>
      </c>
      <c r="R263" s="99">
        <v>4.8067745170764047</v>
      </c>
      <c r="S263" s="99">
        <v>5.5191511470546457</v>
      </c>
      <c r="T263" s="99">
        <v>6.0765667353278774</v>
      </c>
      <c r="U263" s="99">
        <v>6.4734464149906517</v>
      </c>
      <c r="V263" s="99">
        <v>6.5711138933610069</v>
      </c>
      <c r="W263" s="99">
        <v>7.7430902070698879</v>
      </c>
      <c r="DA263" s="63" t="s">
        <v>2984</v>
      </c>
    </row>
    <row r="264" spans="1:105" ht="12" customHeight="1" x14ac:dyDescent="0.25">
      <c r="A264" s="108" t="s">
        <v>52</v>
      </c>
      <c r="B264" s="99">
        <v>12.210084510950708</v>
      </c>
      <c r="C264" s="99">
        <v>12.63829186476584</v>
      </c>
      <c r="D264" s="99">
        <v>13.080436117683858</v>
      </c>
      <c r="E264" s="99">
        <v>13.165774179500273</v>
      </c>
      <c r="F264" s="99">
        <v>13.200727116655719</v>
      </c>
      <c r="G264" s="99">
        <v>12.224618458710752</v>
      </c>
      <c r="H264" s="99">
        <v>13.979323672947686</v>
      </c>
      <c r="I264" s="99">
        <v>13.710277206862845</v>
      </c>
      <c r="J264" s="99">
        <v>13.100905771976008</v>
      </c>
      <c r="K264" s="99">
        <v>14.145104850865369</v>
      </c>
      <c r="L264" s="99">
        <v>15.416502407596122</v>
      </c>
      <c r="M264" s="99">
        <v>14.426777788701267</v>
      </c>
      <c r="N264" s="99">
        <v>15.051812017988773</v>
      </c>
      <c r="O264" s="99">
        <v>16.298789617887117</v>
      </c>
      <c r="P264" s="99">
        <v>15.959345697199753</v>
      </c>
      <c r="Q264" s="99">
        <v>17.450830379002376</v>
      </c>
      <c r="R264" s="99">
        <v>17.914571069257477</v>
      </c>
      <c r="S264" s="99">
        <v>16.540225625160833</v>
      </c>
      <c r="T264" s="99">
        <v>15.018678765887351</v>
      </c>
      <c r="U264" s="99">
        <v>15.277104959708225</v>
      </c>
      <c r="V264" s="99">
        <v>14.871774077241</v>
      </c>
      <c r="W264" s="99">
        <v>16.343963738616029</v>
      </c>
      <c r="DA264" s="63" t="s">
        <v>2985</v>
      </c>
    </row>
    <row r="265" spans="1:105" ht="12" customHeight="1" x14ac:dyDescent="0.25">
      <c r="A265" s="121" t="s">
        <v>54</v>
      </c>
      <c r="B265" s="123">
        <v>2.9283031333278613</v>
      </c>
      <c r="C265" s="123">
        <v>3.3770620258469277</v>
      </c>
      <c r="D265" s="123">
        <v>3.5051444027627223</v>
      </c>
      <c r="E265" s="123">
        <v>3.458045732623924</v>
      </c>
      <c r="F265" s="123">
        <v>3.6200107871938276</v>
      </c>
      <c r="G265" s="123">
        <v>3.0248482087421644</v>
      </c>
      <c r="H265" s="123">
        <v>3.4745102022427785</v>
      </c>
      <c r="I265" s="123">
        <v>2.9833433514805781</v>
      </c>
      <c r="J265" s="123">
        <v>3.2363835769201508</v>
      </c>
      <c r="K265" s="123">
        <v>4.093924745073342</v>
      </c>
      <c r="L265" s="123">
        <v>4.1136518636296833</v>
      </c>
      <c r="M265" s="123">
        <v>4.0757487936839771</v>
      </c>
      <c r="N265" s="123">
        <v>4.1563075963978298</v>
      </c>
      <c r="O265" s="123">
        <v>4.0666785931129716</v>
      </c>
      <c r="P265" s="123">
        <v>4.2276852473071242</v>
      </c>
      <c r="Q265" s="123">
        <v>4.0976964164419796</v>
      </c>
      <c r="R265" s="123">
        <v>4.1750845384230546</v>
      </c>
      <c r="S265" s="123">
        <v>4.1960937915712453</v>
      </c>
      <c r="T265" s="123">
        <v>4.1256498635214616</v>
      </c>
      <c r="U265" s="123">
        <v>4.2407932966549833</v>
      </c>
      <c r="V265" s="123">
        <v>4.1954917781862067</v>
      </c>
      <c r="W265" s="123">
        <v>4.6983282268347093</v>
      </c>
      <c r="DA265" s="130" t="s">
        <v>2986</v>
      </c>
    </row>
    <row r="266" spans="1:105" ht="12" customHeight="1" x14ac:dyDescent="0.25">
      <c r="A266" s="97" t="s">
        <v>175</v>
      </c>
      <c r="B266" s="99">
        <v>2.8673495736959218</v>
      </c>
      <c r="C266" s="99">
        <v>3.4204760893396911</v>
      </c>
      <c r="D266" s="99">
        <v>3.4719105285013376</v>
      </c>
      <c r="E266" s="99">
        <v>3.4090004207075602</v>
      </c>
      <c r="F266" s="99">
        <v>3.400616497069004</v>
      </c>
      <c r="G266" s="99">
        <v>3.2328280753125047</v>
      </c>
      <c r="H266" s="99">
        <v>3.5895807005189635</v>
      </c>
      <c r="I266" s="99">
        <v>2.9276987985268534</v>
      </c>
      <c r="J266" s="99">
        <v>3.2253421658810071</v>
      </c>
      <c r="K266" s="99">
        <v>4.1183952880037511</v>
      </c>
      <c r="L266" s="99">
        <v>4.1184369994321566</v>
      </c>
      <c r="M266" s="99">
        <v>4.1655677056912728</v>
      </c>
      <c r="N266" s="99">
        <v>4.098901079279111</v>
      </c>
      <c r="O266" s="99">
        <v>4.1060921686626326</v>
      </c>
      <c r="P266" s="99">
        <v>4.2208402688443405</v>
      </c>
      <c r="Q266" s="99">
        <v>4.1102712905086802</v>
      </c>
      <c r="R266" s="99">
        <v>4.1078946089366406</v>
      </c>
      <c r="S266" s="99">
        <v>4.2057292976858696</v>
      </c>
      <c r="T266" s="99">
        <v>4.0352334006741479</v>
      </c>
      <c r="U266" s="99">
        <v>4.1829414672495231</v>
      </c>
      <c r="V266" s="99">
        <v>4.2309993853046528</v>
      </c>
      <c r="W266" s="99">
        <v>4.7133889774641409</v>
      </c>
      <c r="DA266" s="63" t="s">
        <v>2987</v>
      </c>
    </row>
    <row r="267" spans="1:105" ht="12" customHeight="1" x14ac:dyDescent="0.25">
      <c r="A267" s="109" t="s">
        <v>120</v>
      </c>
      <c r="B267" s="110">
        <v>2.943784860731526</v>
      </c>
      <c r="C267" s="110">
        <v>3.3660120137874117</v>
      </c>
      <c r="D267" s="110">
        <v>3.5136665696282434</v>
      </c>
      <c r="E267" s="110">
        <v>3.4707478991857568</v>
      </c>
      <c r="F267" s="110">
        <v>3.6774051802686674</v>
      </c>
      <c r="G267" s="110">
        <v>2.9701784582107296</v>
      </c>
      <c r="H267" s="110">
        <v>3.4442851107442065</v>
      </c>
      <c r="I267" s="110">
        <v>2.9980522198684025</v>
      </c>
      <c r="J267" s="110">
        <v>3.2392897420253379</v>
      </c>
      <c r="K267" s="110">
        <v>4.0874485537193666</v>
      </c>
      <c r="L267" s="110">
        <v>4.112381728196091</v>
      </c>
      <c r="M267" s="110">
        <v>4.0516866436406502</v>
      </c>
      <c r="N267" s="110">
        <v>4.1712208242900131</v>
      </c>
      <c r="O267" s="110">
        <v>4.0567266695752409</v>
      </c>
      <c r="P267" s="110">
        <v>4.2292978648464077</v>
      </c>
      <c r="Q267" s="110">
        <v>4.0949456380938614</v>
      </c>
      <c r="R267" s="110">
        <v>4.1885268445189174</v>
      </c>
      <c r="S267" s="110">
        <v>4.1942537234045627</v>
      </c>
      <c r="T267" s="110">
        <v>4.1424414006559962</v>
      </c>
      <c r="U267" s="110">
        <v>4.2515694031247744</v>
      </c>
      <c r="V267" s="110">
        <v>4.1886928382117983</v>
      </c>
      <c r="W267" s="110">
        <v>4.6953995928991743</v>
      </c>
      <c r="DA267" s="60" t="s">
        <v>2988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40.22349947363319</v>
      </c>
      <c r="C269" s="118">
        <f t="shared" si="122"/>
        <v>43.233616857198101</v>
      </c>
      <c r="D269" s="118">
        <f t="shared" si="122"/>
        <v>39.002962586508666</v>
      </c>
      <c r="E269" s="118">
        <f t="shared" si="122"/>
        <v>38.342350921182785</v>
      </c>
      <c r="F269" s="118">
        <f t="shared" si="122"/>
        <v>34.734783972438784</v>
      </c>
      <c r="G269" s="118">
        <f t="shared" si="122"/>
        <v>40.079041651319912</v>
      </c>
      <c r="H269" s="118">
        <f t="shared" si="122"/>
        <v>37.071237806457411</v>
      </c>
      <c r="I269" s="118">
        <f t="shared" si="122"/>
        <v>33.599242714136857</v>
      </c>
      <c r="J269" s="118">
        <f t="shared" si="122"/>
        <v>34.575823646365428</v>
      </c>
      <c r="K269" s="118">
        <f t="shared" si="122"/>
        <v>35.441862457591647</v>
      </c>
      <c r="L269" s="118">
        <f t="shared" si="122"/>
        <v>38.629373093503865</v>
      </c>
      <c r="M269" s="118">
        <f t="shared" si="122"/>
        <v>35.002667898274822</v>
      </c>
      <c r="N269" s="118">
        <f t="shared" si="122"/>
        <v>36.103878547951624</v>
      </c>
      <c r="O269" s="118">
        <f t="shared" si="122"/>
        <v>36.579752061100983</v>
      </c>
      <c r="P269" s="118">
        <f t="shared" si="122"/>
        <v>31.659617000302202</v>
      </c>
      <c r="Q269" s="118">
        <f t="shared" si="122"/>
        <v>33.759776151896219</v>
      </c>
      <c r="R269" s="118">
        <f t="shared" ref="R269:V269" si="123">R270+R273+R275+R284</f>
        <v>36.14115698014357</v>
      </c>
      <c r="S269" s="118">
        <f t="shared" si="123"/>
        <v>34.795253481471782</v>
      </c>
      <c r="T269" s="118">
        <f t="shared" si="123"/>
        <v>31.480987113569558</v>
      </c>
      <c r="U269" s="118">
        <f t="shared" si="123"/>
        <v>33.204092249971779</v>
      </c>
      <c r="V269" s="118">
        <f t="shared" si="123"/>
        <v>33.455868383541841</v>
      </c>
      <c r="W269" s="118">
        <f t="shared" ref="W269" si="124">W270+W273+W275+W284</f>
        <v>36.146418219059207</v>
      </c>
      <c r="DA269" s="129" t="s">
        <v>3139</v>
      </c>
    </row>
    <row r="270" spans="1:105" ht="12" customHeight="1" x14ac:dyDescent="0.25">
      <c r="A270" s="121" t="s">
        <v>57</v>
      </c>
      <c r="B270" s="123">
        <f t="shared" ref="B270:Q270" si="125">SUM(B271:B272)</f>
        <v>35.939551880281357</v>
      </c>
      <c r="C270" s="123">
        <f t="shared" si="125"/>
        <v>38.637156528909969</v>
      </c>
      <c r="D270" s="123">
        <f t="shared" si="125"/>
        <v>34.40544633337192</v>
      </c>
      <c r="E270" s="123">
        <f t="shared" si="125"/>
        <v>33.796767137366679</v>
      </c>
      <c r="F270" s="123">
        <f t="shared" si="125"/>
        <v>30.478090549836509</v>
      </c>
      <c r="G270" s="123">
        <f t="shared" si="125"/>
        <v>35.596217935191966</v>
      </c>
      <c r="H270" s="123">
        <f t="shared" si="125"/>
        <v>32.62254702734964</v>
      </c>
      <c r="I270" s="123">
        <f t="shared" si="125"/>
        <v>29.462488975627288</v>
      </c>
      <c r="J270" s="123">
        <f t="shared" si="125"/>
        <v>30.383802842590466</v>
      </c>
      <c r="K270" s="123">
        <f t="shared" si="125"/>
        <v>30.869138878989574</v>
      </c>
      <c r="L270" s="123">
        <f t="shared" si="125"/>
        <v>34.061339007013409</v>
      </c>
      <c r="M270" s="123">
        <f t="shared" si="125"/>
        <v>30.137632754192971</v>
      </c>
      <c r="N270" s="123">
        <f t="shared" si="125"/>
        <v>31.247079359733565</v>
      </c>
      <c r="O270" s="123">
        <f t="shared" si="125"/>
        <v>31.927645854542561</v>
      </c>
      <c r="P270" s="123">
        <f t="shared" si="125"/>
        <v>26.857663099732605</v>
      </c>
      <c r="Q270" s="123">
        <f t="shared" si="125"/>
        <v>29.30731788112594</v>
      </c>
      <c r="R270" s="123">
        <f t="shared" ref="R270:V270" si="126">SUM(R271:R272)</f>
        <v>31.759439592759382</v>
      </c>
      <c r="S270" s="123">
        <f t="shared" si="126"/>
        <v>30.518576865083418</v>
      </c>
      <c r="T270" s="123">
        <f t="shared" si="126"/>
        <v>27.569250810055699</v>
      </c>
      <c r="U270" s="123">
        <f t="shared" si="126"/>
        <v>29.352596465204332</v>
      </c>
      <c r="V270" s="123">
        <f t="shared" si="126"/>
        <v>29.506316730606748</v>
      </c>
      <c r="W270" s="123">
        <f t="shared" ref="W270" si="127">SUM(W271:W272)</f>
        <v>31.572207035903897</v>
      </c>
      <c r="DA270" s="130" t="s">
        <v>3140</v>
      </c>
    </row>
    <row r="271" spans="1:105" ht="12" customHeight="1" x14ac:dyDescent="0.25">
      <c r="A271" s="97" t="s">
        <v>217</v>
      </c>
      <c r="B271" s="99">
        <v>35.939551880281357</v>
      </c>
      <c r="C271" s="99">
        <v>38.637156528909969</v>
      </c>
      <c r="D271" s="99">
        <v>34.40544633337192</v>
      </c>
      <c r="E271" s="99">
        <v>33.796767137366679</v>
      </c>
      <c r="F271" s="99">
        <v>30.478090549836509</v>
      </c>
      <c r="G271" s="99">
        <v>35.596217935191966</v>
      </c>
      <c r="H271" s="99">
        <v>32.62254702734964</v>
      </c>
      <c r="I271" s="99">
        <v>29.462488975627288</v>
      </c>
      <c r="J271" s="99">
        <v>30.383802842590466</v>
      </c>
      <c r="K271" s="99">
        <v>30.869138878989574</v>
      </c>
      <c r="L271" s="99">
        <v>34.061339007013409</v>
      </c>
      <c r="M271" s="99">
        <v>30.137632754192971</v>
      </c>
      <c r="N271" s="99">
        <v>31.247079359733565</v>
      </c>
      <c r="O271" s="99">
        <v>31.927645854542561</v>
      </c>
      <c r="P271" s="99">
        <v>26.857663099732605</v>
      </c>
      <c r="Q271" s="99">
        <v>29.30731788112594</v>
      </c>
      <c r="R271" s="99">
        <v>31.759439592759382</v>
      </c>
      <c r="S271" s="99">
        <v>30.518576865083418</v>
      </c>
      <c r="T271" s="99">
        <v>27.569250810055699</v>
      </c>
      <c r="U271" s="99">
        <v>29.352596465204332</v>
      </c>
      <c r="V271" s="99">
        <v>29.506316730606748</v>
      </c>
      <c r="W271" s="99">
        <v>31.572207035903897</v>
      </c>
      <c r="DA271" s="63" t="s">
        <v>3141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3142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3143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3144</v>
      </c>
    </row>
    <row r="275" spans="1:105" ht="12" customHeight="1" x14ac:dyDescent="0.25">
      <c r="A275" s="121" t="s">
        <v>55</v>
      </c>
      <c r="B275" s="123">
        <v>4.0890272548391957</v>
      </c>
      <c r="C275" s="123">
        <v>4.3640144876125824</v>
      </c>
      <c r="D275" s="123">
        <v>4.3606622551611478</v>
      </c>
      <c r="E275" s="123">
        <v>4.3117171652328725</v>
      </c>
      <c r="F275" s="123">
        <v>4.0220658353795136</v>
      </c>
      <c r="G275" s="123">
        <v>4.2594327578624522</v>
      </c>
      <c r="H275" s="123">
        <v>4.201278904896542</v>
      </c>
      <c r="I275" s="123">
        <v>3.9341434189875861</v>
      </c>
      <c r="J275" s="123">
        <v>3.9697058462818413</v>
      </c>
      <c r="K275" s="123">
        <v>4.2878556546941438</v>
      </c>
      <c r="L275" s="123">
        <v>4.2827314063046602</v>
      </c>
      <c r="M275" s="123">
        <v>4.5746814760679051</v>
      </c>
      <c r="N275" s="123">
        <v>4.578186345528982</v>
      </c>
      <c r="O275" s="123">
        <v>4.3794947244060038</v>
      </c>
      <c r="P275" s="123">
        <v>4.5371142632521808</v>
      </c>
      <c r="Q275" s="123">
        <v>4.2098411273237986</v>
      </c>
      <c r="R275" s="123">
        <v>4.1567620332347914</v>
      </c>
      <c r="S275" s="123">
        <v>4.0557961350712217</v>
      </c>
      <c r="T275" s="123">
        <v>3.7053172289145682</v>
      </c>
      <c r="U275" s="123">
        <v>3.6366709199579881</v>
      </c>
      <c r="V275" s="123">
        <v>3.7280052867951174</v>
      </c>
      <c r="W275" s="123">
        <v>4.3251201920593534</v>
      </c>
      <c r="DA275" s="130" t="s">
        <v>3145</v>
      </c>
    </row>
    <row r="276" spans="1:105" ht="12" customHeight="1" x14ac:dyDescent="0.25">
      <c r="A276" s="97" t="s">
        <v>134</v>
      </c>
      <c r="B276" s="99">
        <v>6.8161346951457089</v>
      </c>
      <c r="C276" s="99">
        <v>7.2727062780154288</v>
      </c>
      <c r="D276" s="99">
        <v>7.2592766873069863</v>
      </c>
      <c r="E276" s="99">
        <v>7.1692180914242947</v>
      </c>
      <c r="F276" s="99">
        <v>6.6793848344268376</v>
      </c>
      <c r="G276" s="99">
        <v>7.0852583791847916</v>
      </c>
      <c r="H276" s="99">
        <v>7.0035870069842634</v>
      </c>
      <c r="I276" s="99">
        <v>6.5211531003921674</v>
      </c>
      <c r="J276" s="99">
        <v>6.5955566550743621</v>
      </c>
      <c r="K276" s="99">
        <v>7.0625747617212431</v>
      </c>
      <c r="L276" s="99">
        <v>6.9213869752569774</v>
      </c>
      <c r="M276" s="99">
        <v>7.1138546379371244</v>
      </c>
      <c r="N276" s="99">
        <v>6.9773658314404052</v>
      </c>
      <c r="O276" s="99">
        <v>6.6230507116181565</v>
      </c>
      <c r="P276" s="99">
        <v>6.8749534119626183</v>
      </c>
      <c r="Q276" s="99">
        <v>6.4612426289277938</v>
      </c>
      <c r="R276" s="99">
        <v>6.4095476942529839</v>
      </c>
      <c r="S276" s="99">
        <v>6.2094201533468487</v>
      </c>
      <c r="T276" s="99">
        <v>5.6355226022365601</v>
      </c>
      <c r="U276" s="99">
        <v>5.4856770499207084</v>
      </c>
      <c r="V276" s="99">
        <v>5.4830149420939645</v>
      </c>
      <c r="W276" s="99">
        <v>6.1830130652447206</v>
      </c>
      <c r="DA276" s="63" t="s">
        <v>3146</v>
      </c>
    </row>
    <row r="277" spans="1:105" ht="12" customHeight="1" x14ac:dyDescent="0.25">
      <c r="A277" s="97" t="s">
        <v>133</v>
      </c>
      <c r="B277" s="99">
        <v>2.550498907791046</v>
      </c>
      <c r="C277" s="99">
        <v>2.6987195837656155</v>
      </c>
      <c r="D277" s="99">
        <v>2.7097443876303511</v>
      </c>
      <c r="E277" s="99">
        <v>2.6397198607220442</v>
      </c>
      <c r="F277" s="99">
        <v>2.4452823266744081</v>
      </c>
      <c r="G277" s="99">
        <v>2.5589648291656535</v>
      </c>
      <c r="H277" s="99">
        <v>2.0987135299123691</v>
      </c>
      <c r="I277" s="99">
        <v>2.0692475923589315</v>
      </c>
      <c r="J277" s="99">
        <v>2.2828488493255312</v>
      </c>
      <c r="K277" s="99">
        <v>2.4815482028588627</v>
      </c>
      <c r="L277" s="99">
        <v>2.1534933612033562</v>
      </c>
      <c r="M277" s="99">
        <v>2.4429053024839429</v>
      </c>
      <c r="N277" s="99">
        <v>2.3785249680513258</v>
      </c>
      <c r="O277" s="99">
        <v>1.9412196624014972</v>
      </c>
      <c r="P277" s="99">
        <v>2.0523604158538533</v>
      </c>
      <c r="Q277" s="99">
        <v>1.5197547727407079</v>
      </c>
      <c r="R277" s="99">
        <v>1.3634986371714288</v>
      </c>
      <c r="S277" s="99">
        <v>1.571907860637936</v>
      </c>
      <c r="T277" s="99">
        <v>1.6516666267572306</v>
      </c>
      <c r="U277" s="99">
        <v>1.6552357175234951</v>
      </c>
      <c r="V277" s="99">
        <v>1.6947503495273084</v>
      </c>
      <c r="W277" s="99">
        <v>2.0004093607200653</v>
      </c>
      <c r="DA277" s="63" t="s">
        <v>3147</v>
      </c>
    </row>
    <row r="278" spans="1:105" ht="12" customHeight="1" x14ac:dyDescent="0.25">
      <c r="A278" s="100" t="s">
        <v>217</v>
      </c>
      <c r="B278" s="102">
        <v>2.550498907791046</v>
      </c>
      <c r="C278" s="102">
        <v>2.6987195837656155</v>
      </c>
      <c r="D278" s="102">
        <v>2.7097443876303511</v>
      </c>
      <c r="E278" s="102">
        <v>2.6397198607220442</v>
      </c>
      <c r="F278" s="102">
        <v>2.4452823266744081</v>
      </c>
      <c r="G278" s="102">
        <v>2.5589648291656535</v>
      </c>
      <c r="H278" s="102">
        <v>2.0987135299123691</v>
      </c>
      <c r="I278" s="102">
        <v>2.0692475923589315</v>
      </c>
      <c r="J278" s="102">
        <v>2.2828488493255312</v>
      </c>
      <c r="K278" s="102">
        <v>2.4815482028588627</v>
      </c>
      <c r="L278" s="102">
        <v>2.1534933612033562</v>
      </c>
      <c r="M278" s="102">
        <v>2.4429053024839429</v>
      </c>
      <c r="N278" s="102">
        <v>2.3785249680513258</v>
      </c>
      <c r="O278" s="102">
        <v>1.9412196624014972</v>
      </c>
      <c r="P278" s="102">
        <v>2.0523604158538533</v>
      </c>
      <c r="Q278" s="102">
        <v>1.5197547727407079</v>
      </c>
      <c r="R278" s="102">
        <v>1.3634986371714288</v>
      </c>
      <c r="S278" s="102">
        <v>1.571907860637936</v>
      </c>
      <c r="T278" s="102">
        <v>1.6516666267572306</v>
      </c>
      <c r="U278" s="102">
        <v>1.6552357175234951</v>
      </c>
      <c r="V278" s="102">
        <v>1.6947503495273084</v>
      </c>
      <c r="W278" s="102">
        <v>2.0004093607200653</v>
      </c>
      <c r="DA278" s="131" t="s">
        <v>3148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3149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3150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3151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3152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3153</v>
      </c>
    </row>
    <row r="284" spans="1:105" ht="12" customHeight="1" x14ac:dyDescent="0.25">
      <c r="A284" s="121" t="s">
        <v>54</v>
      </c>
      <c r="B284" s="123">
        <v>0.19492033851264101</v>
      </c>
      <c r="C284" s="123">
        <v>0.23244584067555338</v>
      </c>
      <c r="D284" s="123">
        <v>0.23685399797560047</v>
      </c>
      <c r="E284" s="123">
        <v>0.23386661858323499</v>
      </c>
      <c r="F284" s="123">
        <v>0.23462758722276375</v>
      </c>
      <c r="G284" s="123">
        <v>0.22339095826549618</v>
      </c>
      <c r="H284" s="123">
        <v>0.24741187421123126</v>
      </c>
      <c r="I284" s="123">
        <v>0.20261031952198266</v>
      </c>
      <c r="J284" s="123">
        <v>0.22231495749311522</v>
      </c>
      <c r="K284" s="123">
        <v>0.28486792390792931</v>
      </c>
      <c r="L284" s="123">
        <v>0.28530268018579258</v>
      </c>
      <c r="M284" s="123">
        <v>0.29035366801395013</v>
      </c>
      <c r="N284" s="123">
        <v>0.2786128426890806</v>
      </c>
      <c r="O284" s="123">
        <v>0.2726114821524202</v>
      </c>
      <c r="P284" s="123">
        <v>0.26483963731741678</v>
      </c>
      <c r="Q284" s="123">
        <v>0.24261714344647986</v>
      </c>
      <c r="R284" s="123">
        <v>0.22495535414939333</v>
      </c>
      <c r="S284" s="123">
        <v>0.22088048131714191</v>
      </c>
      <c r="T284" s="123">
        <v>0.20641907459929304</v>
      </c>
      <c r="U284" s="123">
        <v>0.2148248648094552</v>
      </c>
      <c r="V284" s="123">
        <v>0.22154636613997189</v>
      </c>
      <c r="W284" s="123">
        <v>0.24909099109595265</v>
      </c>
      <c r="DA284" s="130" t="s">
        <v>3154</v>
      </c>
    </row>
    <row r="285" spans="1:105" ht="12" customHeight="1" x14ac:dyDescent="0.25">
      <c r="A285" s="97" t="s">
        <v>175</v>
      </c>
      <c r="B285" s="99">
        <v>0.96234687737524116</v>
      </c>
      <c r="C285" s="99">
        <v>1.1456953856864027</v>
      </c>
      <c r="D285" s="99">
        <v>1.1605129818043403</v>
      </c>
      <c r="E285" s="99">
        <v>1.1368670004003851</v>
      </c>
      <c r="F285" s="99">
        <v>1.1315088013043595</v>
      </c>
      <c r="G285" s="99">
        <v>1.0732360964166852</v>
      </c>
      <c r="H285" s="99">
        <v>1.189338142532907</v>
      </c>
      <c r="I285" s="99">
        <v>0.96909760843841208</v>
      </c>
      <c r="J285" s="99">
        <v>1.066957549013541</v>
      </c>
      <c r="K285" s="99">
        <v>1.3612525426553235</v>
      </c>
      <c r="L285" s="99">
        <v>1.3601581903881583</v>
      </c>
      <c r="M285" s="99">
        <v>1.3741824410612846</v>
      </c>
      <c r="N285" s="99">
        <v>1.3510964819760745</v>
      </c>
      <c r="O285" s="99">
        <v>1.3522613816702562</v>
      </c>
      <c r="P285" s="99">
        <v>1.3889881532365693</v>
      </c>
      <c r="Q285" s="99">
        <v>1.3517141476994954</v>
      </c>
      <c r="R285" s="99">
        <v>1.3493706349129102</v>
      </c>
      <c r="S285" s="99">
        <v>1.377519820483087</v>
      </c>
      <c r="T285" s="99">
        <v>1.3179124679645631</v>
      </c>
      <c r="U285" s="99">
        <v>1.3681181684573884</v>
      </c>
      <c r="V285" s="99">
        <v>1.3785769263492289</v>
      </c>
      <c r="W285" s="99">
        <v>1.5300627286065669</v>
      </c>
      <c r="DA285" s="63" t="s">
        <v>3155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3156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56.92012566804766</v>
      </c>
      <c r="D290" s="117">
        <f t="shared" si="129"/>
        <v>50.984954149045677</v>
      </c>
      <c r="E290" s="117">
        <f t="shared" si="129"/>
        <v>73.542551738974282</v>
      </c>
      <c r="F290" s="117">
        <f t="shared" si="129"/>
        <v>56.243150876566645</v>
      </c>
      <c r="G290" s="117">
        <f t="shared" si="129"/>
        <v>91.38286755120545</v>
      </c>
      <c r="H290" s="117">
        <f t="shared" si="129"/>
        <v>54.308198374383032</v>
      </c>
      <c r="I290" s="117">
        <f t="shared" si="129"/>
        <v>26.793486715864095</v>
      </c>
      <c r="J290" s="117">
        <f t="shared" si="129"/>
        <v>27.939033264375681</v>
      </c>
      <c r="K290" s="117">
        <f t="shared" si="129"/>
        <v>26.971948323581483</v>
      </c>
      <c r="L290" s="117">
        <f t="shared" si="129"/>
        <v>30.608856261304606</v>
      </c>
      <c r="M290" s="117">
        <f t="shared" si="129"/>
        <v>20.898352187310021</v>
      </c>
      <c r="N290" s="117">
        <f t="shared" si="129"/>
        <v>25.176558436248083</v>
      </c>
      <c r="O290" s="117">
        <f t="shared" si="129"/>
        <v>34.808976597618226</v>
      </c>
      <c r="P290" s="117">
        <f t="shared" si="129"/>
        <v>40.18065481200442</v>
      </c>
      <c r="Q290" s="117">
        <f t="shared" si="129"/>
        <v>40.664419428301585</v>
      </c>
      <c r="R290" s="117">
        <f t="shared" ref="R290:V290" si="130">R291+R294+R296+R305</f>
        <v>53.192443606773615</v>
      </c>
      <c r="S290" s="117">
        <f t="shared" si="130"/>
        <v>39.208432005472943</v>
      </c>
      <c r="T290" s="117">
        <f t="shared" si="130"/>
        <v>36.427473720418348</v>
      </c>
      <c r="U290" s="117">
        <f t="shared" si="130"/>
        <v>30.744963343009893</v>
      </c>
      <c r="V290" s="117">
        <f t="shared" si="130"/>
        <v>31.597865963778315</v>
      </c>
      <c r="W290" s="117">
        <f t="shared" ref="W290" si="131">W291+W294+W296+W305</f>
        <v>54.154922956483077</v>
      </c>
      <c r="DA290" s="129" t="s">
        <v>3307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48.559354490632749</v>
      </c>
      <c r="D291" s="122">
        <f t="shared" si="132"/>
        <v>41.914834512415162</v>
      </c>
      <c r="E291" s="122">
        <f t="shared" si="132"/>
        <v>61.53263361050815</v>
      </c>
      <c r="F291" s="122">
        <f t="shared" si="132"/>
        <v>45.976726267806818</v>
      </c>
      <c r="G291" s="122">
        <f t="shared" si="132"/>
        <v>76.687071603684501</v>
      </c>
      <c r="H291" s="122">
        <f t="shared" si="132"/>
        <v>45.059376781170499</v>
      </c>
      <c r="I291" s="122">
        <f t="shared" si="132"/>
        <v>21.598448761858712</v>
      </c>
      <c r="J291" s="122">
        <f t="shared" si="132"/>
        <v>22.36022514707998</v>
      </c>
      <c r="K291" s="122">
        <f t="shared" si="132"/>
        <v>21.360191187624725</v>
      </c>
      <c r="L291" s="122">
        <f t="shared" si="132"/>
        <v>24.880339753342977</v>
      </c>
      <c r="M291" s="122">
        <f t="shared" si="132"/>
        <v>16.199190877315885</v>
      </c>
      <c r="N291" s="122">
        <f t="shared" si="132"/>
        <v>19.394960615769492</v>
      </c>
      <c r="O291" s="122">
        <f t="shared" si="132"/>
        <v>27.700662230082646</v>
      </c>
      <c r="P291" s="122">
        <f t="shared" si="132"/>
        <v>29.716230007366942</v>
      </c>
      <c r="Q291" s="122">
        <f t="shared" si="132"/>
        <v>29.488835362092171</v>
      </c>
      <c r="R291" s="122">
        <f t="shared" ref="R291:V291" si="133">SUM(R292:R293)</f>
        <v>41.080724352243124</v>
      </c>
      <c r="S291" s="122">
        <f t="shared" si="133"/>
        <v>30.401523871080869</v>
      </c>
      <c r="T291" s="122">
        <f t="shared" si="133"/>
        <v>27.924221742522402</v>
      </c>
      <c r="U291" s="122">
        <f t="shared" si="133"/>
        <v>22.940942317360591</v>
      </c>
      <c r="V291" s="122">
        <f t="shared" si="133"/>
        <v>23.532508835765693</v>
      </c>
      <c r="W291" s="122">
        <f t="shared" ref="W291" si="134">SUM(W292:W293)</f>
        <v>42.170536087342519</v>
      </c>
      <c r="DA291" s="130" t="s">
        <v>3308</v>
      </c>
    </row>
    <row r="292" spans="1:105" ht="12" customHeight="1" x14ac:dyDescent="0.25">
      <c r="A292" s="97" t="s">
        <v>217</v>
      </c>
      <c r="B292" s="98"/>
      <c r="C292" s="98">
        <v>47.725863451874716</v>
      </c>
      <c r="D292" s="98">
        <v>41.208698491954166</v>
      </c>
      <c r="E292" s="98">
        <v>60.507677318490636</v>
      </c>
      <c r="F292" s="98">
        <v>45.225439423737512</v>
      </c>
      <c r="G292" s="98">
        <v>75.566357144059737</v>
      </c>
      <c r="H292" s="98">
        <v>44.388969332330483</v>
      </c>
      <c r="I292" s="98">
        <v>21.284439414273621</v>
      </c>
      <c r="J292" s="98">
        <v>22.035296190131611</v>
      </c>
      <c r="K292" s="98">
        <v>21.04883836426416</v>
      </c>
      <c r="L292" s="98">
        <v>24.516017419947143</v>
      </c>
      <c r="M292" s="98">
        <v>15.960666920291734</v>
      </c>
      <c r="N292" s="98">
        <v>19.106428814248829</v>
      </c>
      <c r="O292" s="98">
        <v>27.28255066156931</v>
      </c>
      <c r="P292" s="98">
        <v>29.259680647281961</v>
      </c>
      <c r="Q292" s="98">
        <v>29.029527516291939</v>
      </c>
      <c r="R292" s="98">
        <v>40.436782170637592</v>
      </c>
      <c r="S292" s="98">
        <v>29.92285387191292</v>
      </c>
      <c r="T292" s="98">
        <v>27.483022747254441</v>
      </c>
      <c r="U292" s="98">
        <v>22.577299588532238</v>
      </c>
      <c r="V292" s="98">
        <v>23.158236644415396</v>
      </c>
      <c r="W292" s="98">
        <v>41.49791486895095</v>
      </c>
      <c r="DA292" s="63" t="s">
        <v>3309</v>
      </c>
    </row>
    <row r="293" spans="1:105" ht="12" customHeight="1" x14ac:dyDescent="0.25">
      <c r="A293" s="97" t="s">
        <v>53</v>
      </c>
      <c r="B293" s="98"/>
      <c r="C293" s="98">
        <v>0.83349103875803676</v>
      </c>
      <c r="D293" s="98">
        <v>0.70613602046099544</v>
      </c>
      <c r="E293" s="98">
        <v>1.024956292017511</v>
      </c>
      <c r="F293" s="98">
        <v>0.75128684406930368</v>
      </c>
      <c r="G293" s="98">
        <v>1.1207144596247698</v>
      </c>
      <c r="H293" s="98">
        <v>0.67040744884001979</v>
      </c>
      <c r="I293" s="98">
        <v>0.31400934758509208</v>
      </c>
      <c r="J293" s="98">
        <v>0.32492895694837093</v>
      </c>
      <c r="K293" s="98">
        <v>0.3113528233605638</v>
      </c>
      <c r="L293" s="98">
        <v>0.36432233339583203</v>
      </c>
      <c r="M293" s="98">
        <v>0.23852395702415019</v>
      </c>
      <c r="N293" s="98">
        <v>0.28853180152066277</v>
      </c>
      <c r="O293" s="98">
        <v>0.41811156851333708</v>
      </c>
      <c r="P293" s="98">
        <v>0.4565493600849812</v>
      </c>
      <c r="Q293" s="98">
        <v>0.45930784580023365</v>
      </c>
      <c r="R293" s="98">
        <v>0.64394218160553174</v>
      </c>
      <c r="S293" s="98">
        <v>0.47866999916794878</v>
      </c>
      <c r="T293" s="98">
        <v>0.44119899526796219</v>
      </c>
      <c r="U293" s="98">
        <v>0.36364272882835152</v>
      </c>
      <c r="V293" s="98">
        <v>0.37427219135029516</v>
      </c>
      <c r="W293" s="98">
        <v>0.67262121839157163</v>
      </c>
      <c r="DA293" s="63" t="s">
        <v>3310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4.632757898681358E-3</v>
      </c>
      <c r="D294" s="122">
        <f t="shared" si="135"/>
        <v>2.8370846521834727E-3</v>
      </c>
      <c r="E294" s="122">
        <f t="shared" si="135"/>
        <v>9.9967395734369864E-3</v>
      </c>
      <c r="F294" s="122">
        <f t="shared" si="135"/>
        <v>6.4027645193659418E-3</v>
      </c>
      <c r="G294" s="122">
        <f t="shared" si="135"/>
        <v>8.286334446865537E-3</v>
      </c>
      <c r="H294" s="122">
        <f t="shared" si="135"/>
        <v>6.6594243074935477E-3</v>
      </c>
      <c r="I294" s="122">
        <f t="shared" si="135"/>
        <v>3.815933844103803E-3</v>
      </c>
      <c r="J294" s="122">
        <f t="shared" si="135"/>
        <v>2.7454591053056522E-3</v>
      </c>
      <c r="K294" s="122">
        <f t="shared" si="135"/>
        <v>1.7293747280039884E-3</v>
      </c>
      <c r="L294" s="122">
        <f t="shared" si="135"/>
        <v>2.7445250755607012E-3</v>
      </c>
      <c r="M294" s="122">
        <f t="shared" si="135"/>
        <v>1.8797260685203747E-3</v>
      </c>
      <c r="N294" s="122">
        <f t="shared" si="135"/>
        <v>1.5267355834766797E-3</v>
      </c>
      <c r="O294" s="122">
        <f t="shared" si="135"/>
        <v>3.9718270470958496E-3</v>
      </c>
      <c r="P294" s="122">
        <f t="shared" si="135"/>
        <v>1.5231135070802567E-3</v>
      </c>
      <c r="Q294" s="122">
        <f t="shared" si="135"/>
        <v>2.5539907346042614E-3</v>
      </c>
      <c r="R294" s="122">
        <f t="shared" si="135"/>
        <v>3.5542987890790755E-3</v>
      </c>
      <c r="S294" s="122">
        <f t="shared" si="135"/>
        <v>6.3775080637246337E-3</v>
      </c>
      <c r="T294" s="122">
        <f t="shared" si="135"/>
        <v>4.0714129949898179E-3</v>
      </c>
      <c r="U294" s="122">
        <f t="shared" si="135"/>
        <v>5.8565180203335385E-3</v>
      </c>
      <c r="V294" s="122">
        <f t="shared" si="135"/>
        <v>7.663842084354478E-3</v>
      </c>
      <c r="W294" s="122">
        <f t="shared" si="135"/>
        <v>8.3489004153122683E-3</v>
      </c>
      <c r="DA294" s="130" t="s">
        <v>3311</v>
      </c>
    </row>
    <row r="295" spans="1:105" ht="12" customHeight="1" x14ac:dyDescent="0.25">
      <c r="A295" s="97" t="s">
        <v>53</v>
      </c>
      <c r="B295" s="98"/>
      <c r="C295" s="98">
        <v>4.632757898681358E-3</v>
      </c>
      <c r="D295" s="98">
        <v>2.8370846521834727E-3</v>
      </c>
      <c r="E295" s="98">
        <v>9.9967395734369864E-3</v>
      </c>
      <c r="F295" s="98">
        <v>6.4027645193659418E-3</v>
      </c>
      <c r="G295" s="98">
        <v>8.286334446865537E-3</v>
      </c>
      <c r="H295" s="98">
        <v>6.6594243074935477E-3</v>
      </c>
      <c r="I295" s="98">
        <v>3.815933844103803E-3</v>
      </c>
      <c r="J295" s="98">
        <v>2.7454591053056522E-3</v>
      </c>
      <c r="K295" s="98">
        <v>1.7293747280039884E-3</v>
      </c>
      <c r="L295" s="98">
        <v>2.7445250755607012E-3</v>
      </c>
      <c r="M295" s="98">
        <v>1.8797260685203747E-3</v>
      </c>
      <c r="N295" s="98">
        <v>1.5267355834766797E-3</v>
      </c>
      <c r="O295" s="98">
        <v>3.9718270470958496E-3</v>
      </c>
      <c r="P295" s="98">
        <v>1.5231135070802567E-3</v>
      </c>
      <c r="Q295" s="98">
        <v>2.5539907346042614E-3</v>
      </c>
      <c r="R295" s="98">
        <v>3.5542987890790755E-3</v>
      </c>
      <c r="S295" s="98">
        <v>6.3775080637246337E-3</v>
      </c>
      <c r="T295" s="98">
        <v>4.0714129949898179E-3</v>
      </c>
      <c r="U295" s="98">
        <v>5.8565180203335385E-3</v>
      </c>
      <c r="V295" s="98">
        <v>7.663842084354478E-3</v>
      </c>
      <c r="W295" s="98">
        <v>8.3489004153122683E-3</v>
      </c>
      <c r="DA295" s="63" t="s">
        <v>3312</v>
      </c>
    </row>
    <row r="296" spans="1:105" ht="12" customHeight="1" x14ac:dyDescent="0.25">
      <c r="A296" s="121" t="s">
        <v>55</v>
      </c>
      <c r="B296" s="122"/>
      <c r="C296" s="122">
        <v>7.2499692213234219</v>
      </c>
      <c r="D296" s="122">
        <v>7.8442854232142789</v>
      </c>
      <c r="E296" s="122">
        <v>10.382963924669061</v>
      </c>
      <c r="F296" s="122">
        <v>8.7647262096508989</v>
      </c>
      <c r="G296" s="122">
        <v>12.833997990839809</v>
      </c>
      <c r="H296" s="122">
        <v>7.9072293398711491</v>
      </c>
      <c r="I296" s="122">
        <v>4.54759973144533</v>
      </c>
      <c r="J296" s="122">
        <v>4.8220491008465611</v>
      </c>
      <c r="K296" s="122">
        <v>4.7008333825546584</v>
      </c>
      <c r="L296" s="122">
        <v>4.8378745856623127</v>
      </c>
      <c r="M296" s="122">
        <v>3.979309228845326</v>
      </c>
      <c r="N296" s="122">
        <v>4.8755532142300106</v>
      </c>
      <c r="O296" s="122">
        <v>5.9784750884256397</v>
      </c>
      <c r="P296" s="122">
        <v>8.7598967285379583</v>
      </c>
      <c r="Q296" s="122">
        <v>9.3505059337414167</v>
      </c>
      <c r="R296" s="122">
        <v>10.085343561446589</v>
      </c>
      <c r="S296" s="122">
        <v>7.2924870102382036</v>
      </c>
      <c r="T296" s="122">
        <v>7.0048866825301932</v>
      </c>
      <c r="U296" s="122">
        <v>6.3991664747774237</v>
      </c>
      <c r="V296" s="122">
        <v>6.6324793690847716</v>
      </c>
      <c r="W296" s="122">
        <v>9.9020689676591616</v>
      </c>
      <c r="DA296" s="130" t="s">
        <v>3313</v>
      </c>
    </row>
    <row r="297" spans="1:105" ht="12" customHeight="1" x14ac:dyDescent="0.25">
      <c r="A297" s="97" t="s">
        <v>134</v>
      </c>
      <c r="B297" s="98"/>
      <c r="C297" s="98">
        <v>2.6029422807931266</v>
      </c>
      <c r="D297" s="98">
        <v>2.7897764586909393</v>
      </c>
      <c r="E297" s="98">
        <v>4.3616469505375681</v>
      </c>
      <c r="F297" s="98">
        <v>3.616360211938479</v>
      </c>
      <c r="G297" s="98">
        <v>6.0331320065428899</v>
      </c>
      <c r="H297" s="98">
        <v>2.2732973517361916</v>
      </c>
      <c r="I297" s="98">
        <v>2.0434607588626892</v>
      </c>
      <c r="J297" s="98">
        <v>2.3754008698547526</v>
      </c>
      <c r="K297" s="98">
        <v>2.0383253577727718</v>
      </c>
      <c r="L297" s="98">
        <v>2.1507380901631419</v>
      </c>
      <c r="M297" s="98">
        <v>2.2108780429821797</v>
      </c>
      <c r="N297" s="98">
        <v>2.388352365061583</v>
      </c>
      <c r="O297" s="98">
        <v>2.634589848649743</v>
      </c>
      <c r="P297" s="98">
        <v>2.9558874124986314</v>
      </c>
      <c r="Q297" s="98">
        <v>3.6169507269563912</v>
      </c>
      <c r="R297" s="98">
        <v>4.8334402877326808</v>
      </c>
      <c r="S297" s="98">
        <v>4.1350471188412179</v>
      </c>
      <c r="T297" s="98">
        <v>3.8528098565627236</v>
      </c>
      <c r="U297" s="98">
        <v>3.5205476714581234</v>
      </c>
      <c r="V297" s="98">
        <v>4.0952922344532317</v>
      </c>
      <c r="W297" s="98">
        <v>6.174578542704201</v>
      </c>
      <c r="DA297" s="63" t="s">
        <v>3314</v>
      </c>
    </row>
    <row r="298" spans="1:105" ht="12" customHeight="1" x14ac:dyDescent="0.25">
      <c r="A298" s="97" t="s">
        <v>133</v>
      </c>
      <c r="B298" s="98"/>
      <c r="C298" s="98">
        <v>8.93712434249418E-3</v>
      </c>
      <c r="D298" s="98">
        <v>4.0910694033159233E-3</v>
      </c>
      <c r="E298" s="98">
        <v>1.5197951411380381E-2</v>
      </c>
      <c r="F298" s="98">
        <v>1.2204708659962848E-2</v>
      </c>
      <c r="G298" s="98">
        <v>5.7782190183302107E-2</v>
      </c>
      <c r="H298" s="98">
        <v>1.8618637070396019E-2</v>
      </c>
      <c r="I298" s="98">
        <v>0</v>
      </c>
      <c r="J298" s="98">
        <v>1.3399689256854854E-2</v>
      </c>
      <c r="K298" s="98">
        <v>3.5850806252365135E-2</v>
      </c>
      <c r="L298" s="98">
        <v>1.2067571233366631E-2</v>
      </c>
      <c r="M298" s="98">
        <v>1.6378593771592922E-2</v>
      </c>
      <c r="N298" s="98">
        <v>7.5222879727456973E-3</v>
      </c>
      <c r="O298" s="98">
        <v>1.2739514597225887E-2</v>
      </c>
      <c r="P298" s="98">
        <v>2.7153891127885538E-2</v>
      </c>
      <c r="Q298" s="98">
        <v>1.421404722312021E-2</v>
      </c>
      <c r="R298" s="98">
        <v>3.1135931915778566E-2</v>
      </c>
      <c r="S298" s="98">
        <v>2.5501299300649177E-2</v>
      </c>
      <c r="T298" s="98">
        <v>1.3242623183907395E-2</v>
      </c>
      <c r="U298" s="98">
        <v>2.013841790354217E-2</v>
      </c>
      <c r="V298" s="98">
        <v>3.6193030096846837E-2</v>
      </c>
      <c r="W298" s="98">
        <v>4.6229282585932591E-2</v>
      </c>
      <c r="DA298" s="63" t="s">
        <v>3315</v>
      </c>
    </row>
    <row r="299" spans="1:105" ht="12" customHeight="1" x14ac:dyDescent="0.25">
      <c r="A299" s="100" t="s">
        <v>217</v>
      </c>
      <c r="B299" s="101"/>
      <c r="C299" s="101">
        <v>4.3710745511749928E-3</v>
      </c>
      <c r="D299" s="101">
        <v>1.9948153047027201E-3</v>
      </c>
      <c r="E299" s="101">
        <v>7.3207657886912702E-3</v>
      </c>
      <c r="F299" s="101">
        <v>5.8339163858008268E-3</v>
      </c>
      <c r="G299" s="101">
        <v>2.75722744465468E-2</v>
      </c>
      <c r="H299" s="101">
        <v>7.5543052068818093E-3</v>
      </c>
      <c r="I299" s="101">
        <v>0</v>
      </c>
      <c r="J299" s="101">
        <v>6.0250193569666675E-3</v>
      </c>
      <c r="K299" s="101">
        <v>1.6328578454202016E-2</v>
      </c>
      <c r="L299" s="101">
        <v>4.8847394006195045E-3</v>
      </c>
      <c r="M299" s="101">
        <v>7.1094089813038318E-3</v>
      </c>
      <c r="N299" s="101">
        <v>3.1617762782755877E-3</v>
      </c>
      <c r="O299" s="101">
        <v>4.5463797287846018E-3</v>
      </c>
      <c r="P299" s="101">
        <v>9.6242714891910108E-3</v>
      </c>
      <c r="Q299" s="101">
        <v>3.9185978025852016E-3</v>
      </c>
      <c r="R299" s="101">
        <v>7.6657931435604142E-3</v>
      </c>
      <c r="S299" s="101">
        <v>7.2921297480964039E-3</v>
      </c>
      <c r="T299" s="101">
        <v>4.2691375794194275E-3</v>
      </c>
      <c r="U299" s="101">
        <v>6.6161156596550698E-3</v>
      </c>
      <c r="V299" s="101">
        <v>1.2188212010867828E-2</v>
      </c>
      <c r="W299" s="101">
        <v>1.6283438380033009E-2</v>
      </c>
      <c r="DA299" s="131" t="s">
        <v>3316</v>
      </c>
    </row>
    <row r="300" spans="1:105" ht="12" customHeight="1" x14ac:dyDescent="0.25">
      <c r="A300" s="103" t="s">
        <v>52</v>
      </c>
      <c r="B300" s="104"/>
      <c r="C300" s="104">
        <v>4.5660497913191881E-3</v>
      </c>
      <c r="D300" s="104">
        <v>2.0962540986132032E-3</v>
      </c>
      <c r="E300" s="104">
        <v>7.8771856226891104E-3</v>
      </c>
      <c r="F300" s="104">
        <v>6.3707922741620213E-3</v>
      </c>
      <c r="G300" s="104">
        <v>3.0209915736755306E-2</v>
      </c>
      <c r="H300" s="104">
        <v>1.106433186351421E-2</v>
      </c>
      <c r="I300" s="104">
        <v>0</v>
      </c>
      <c r="J300" s="104">
        <v>7.3746698998881869E-3</v>
      </c>
      <c r="K300" s="104">
        <v>1.9522227798163119E-2</v>
      </c>
      <c r="L300" s="104">
        <v>7.1828318327471262E-3</v>
      </c>
      <c r="M300" s="104">
        <v>9.2691847902890909E-3</v>
      </c>
      <c r="N300" s="104">
        <v>4.3605116944701091E-3</v>
      </c>
      <c r="O300" s="104">
        <v>8.1931348684412854E-3</v>
      </c>
      <c r="P300" s="104">
        <v>1.7529619638694528E-2</v>
      </c>
      <c r="Q300" s="104">
        <v>1.0295449420535008E-2</v>
      </c>
      <c r="R300" s="104">
        <v>2.3470138772218152E-2</v>
      </c>
      <c r="S300" s="104">
        <v>1.8209169552552775E-2</v>
      </c>
      <c r="T300" s="104">
        <v>8.9734856044879664E-3</v>
      </c>
      <c r="U300" s="104">
        <v>1.3522302243887101E-2</v>
      </c>
      <c r="V300" s="104">
        <v>2.4004818085979006E-2</v>
      </c>
      <c r="W300" s="104">
        <v>2.9945844205899578E-2</v>
      </c>
      <c r="DA300" s="132" t="s">
        <v>3317</v>
      </c>
    </row>
    <row r="301" spans="1:105" ht="12" customHeight="1" x14ac:dyDescent="0.25">
      <c r="A301" s="106" t="s">
        <v>122</v>
      </c>
      <c r="B301" s="101"/>
      <c r="C301" s="101">
        <v>3.589353300028475</v>
      </c>
      <c r="D301" s="101">
        <v>4.0149548362381999</v>
      </c>
      <c r="E301" s="101">
        <v>4.2451768253259283</v>
      </c>
      <c r="F301" s="101">
        <v>3.2181617713665598</v>
      </c>
      <c r="G301" s="101">
        <v>3.4266463757135046</v>
      </c>
      <c r="H301" s="101">
        <v>3.3312991041052848</v>
      </c>
      <c r="I301" s="101">
        <v>1.7925468954148627</v>
      </c>
      <c r="J301" s="101">
        <v>1.4451338014218151</v>
      </c>
      <c r="K301" s="101">
        <v>0.34575571489733536</v>
      </c>
      <c r="L301" s="101">
        <v>1.6749904191928264</v>
      </c>
      <c r="M301" s="101">
        <v>1.0313521417025955</v>
      </c>
      <c r="N301" s="101">
        <v>1.3966780453068013</v>
      </c>
      <c r="O301" s="101">
        <v>1.848194691398457</v>
      </c>
      <c r="P301" s="101">
        <v>3.6153342587377022</v>
      </c>
      <c r="Q301" s="101">
        <v>3.4848797002769336</v>
      </c>
      <c r="R301" s="101">
        <v>2.9199378165276122</v>
      </c>
      <c r="S301" s="101">
        <v>1.5177841016290528</v>
      </c>
      <c r="T301" s="101">
        <v>1.9374161145342912</v>
      </c>
      <c r="U301" s="101">
        <v>1.5813989328154121</v>
      </c>
      <c r="V301" s="101">
        <v>1.4236488871085906</v>
      </c>
      <c r="W301" s="101">
        <v>2.1589569819034624</v>
      </c>
      <c r="DA301" s="131" t="s">
        <v>3318</v>
      </c>
    </row>
    <row r="302" spans="1:105" ht="12" customHeight="1" x14ac:dyDescent="0.25">
      <c r="A302" s="107" t="s">
        <v>121</v>
      </c>
      <c r="B302" s="104"/>
      <c r="C302" s="104">
        <v>1.0487365161593272</v>
      </c>
      <c r="D302" s="104">
        <v>1.0354630588818243</v>
      </c>
      <c r="E302" s="104">
        <v>1.760942197394185</v>
      </c>
      <c r="F302" s="104">
        <v>1.9179995176858973</v>
      </c>
      <c r="G302" s="104">
        <v>3.3164374184001115</v>
      </c>
      <c r="H302" s="104">
        <v>2.2840142469592766</v>
      </c>
      <c r="I302" s="104">
        <v>0.71159207716777817</v>
      </c>
      <c r="J302" s="104">
        <v>0.98811474031313851</v>
      </c>
      <c r="K302" s="104">
        <v>2.2809015036321858</v>
      </c>
      <c r="L302" s="104">
        <v>1.0000785050729784</v>
      </c>
      <c r="M302" s="104">
        <v>0.72070045038895802</v>
      </c>
      <c r="N302" s="104">
        <v>1.08300051588888</v>
      </c>
      <c r="O302" s="104">
        <v>1.4829510337802136</v>
      </c>
      <c r="P302" s="104">
        <v>2.1615211661737392</v>
      </c>
      <c r="Q302" s="104">
        <v>2.2344614592849723</v>
      </c>
      <c r="R302" s="104">
        <v>2.300829525270518</v>
      </c>
      <c r="S302" s="104">
        <v>1.6141544904672838</v>
      </c>
      <c r="T302" s="104">
        <v>1.2014180882492711</v>
      </c>
      <c r="U302" s="104">
        <v>1.2770814526003456</v>
      </c>
      <c r="V302" s="104">
        <v>1.0773452174261029</v>
      </c>
      <c r="W302" s="104">
        <v>1.5223041604655667</v>
      </c>
      <c r="DA302" s="132" t="s">
        <v>3319</v>
      </c>
    </row>
    <row r="303" spans="1:105" ht="12" customHeight="1" x14ac:dyDescent="0.25">
      <c r="A303" s="108" t="s">
        <v>53</v>
      </c>
      <c r="B303" s="98"/>
      <c r="C303" s="98">
        <v>0.4819693938029283</v>
      </c>
      <c r="D303" s="98">
        <v>0.47669965912512241</v>
      </c>
      <c r="E303" s="98">
        <v>0.80399111949489144</v>
      </c>
      <c r="F303" s="98">
        <v>0.87348001958702159</v>
      </c>
      <c r="G303" s="98">
        <v>1.5100573227408043</v>
      </c>
      <c r="H303" s="98">
        <v>0.8840311148032628</v>
      </c>
      <c r="I303" s="98">
        <v>0.2883064326983073</v>
      </c>
      <c r="J303" s="98">
        <v>0.43029423803818495</v>
      </c>
      <c r="K303" s="98">
        <v>1.0131413603987811</v>
      </c>
      <c r="L303" s="98">
        <v>0.39709222420927681</v>
      </c>
      <c r="M303" s="98">
        <v>0.30779136091957593</v>
      </c>
      <c r="N303" s="98">
        <v>0.45401928648872675</v>
      </c>
      <c r="O303" s="98">
        <v>0.53825957928242985</v>
      </c>
      <c r="P303" s="98">
        <v>0.78445114924578818</v>
      </c>
      <c r="Q303" s="98">
        <v>0.64540945965893104</v>
      </c>
      <c r="R303" s="98">
        <v>0.59941306159420404</v>
      </c>
      <c r="S303" s="98">
        <v>0.48813817657300052</v>
      </c>
      <c r="T303" s="98">
        <v>0.41118439973563498</v>
      </c>
      <c r="U303" s="98">
        <v>0.44770773744969156</v>
      </c>
      <c r="V303" s="98">
        <v>0.3859536368121132</v>
      </c>
      <c r="W303" s="98">
        <v>0.56767664215056768</v>
      </c>
      <c r="DA303" s="63" t="s">
        <v>3320</v>
      </c>
    </row>
    <row r="304" spans="1:105" ht="12" customHeight="1" x14ac:dyDescent="0.25">
      <c r="A304" s="108" t="s">
        <v>52</v>
      </c>
      <c r="B304" s="98"/>
      <c r="C304" s="98">
        <v>0.56676712235639881</v>
      </c>
      <c r="D304" s="98">
        <v>0.55876339975670186</v>
      </c>
      <c r="E304" s="98">
        <v>0.95695107789929368</v>
      </c>
      <c r="F304" s="98">
        <v>1.0445194980988757</v>
      </c>
      <c r="G304" s="98">
        <v>1.8063800956593075</v>
      </c>
      <c r="H304" s="98">
        <v>1.3999831321560137</v>
      </c>
      <c r="I304" s="98">
        <v>0.42328564446947092</v>
      </c>
      <c r="J304" s="98">
        <v>0.5578205022749535</v>
      </c>
      <c r="K304" s="98">
        <v>1.2677601432334045</v>
      </c>
      <c r="L304" s="98">
        <v>0.60298628086370154</v>
      </c>
      <c r="M304" s="98">
        <v>0.41290908946938204</v>
      </c>
      <c r="N304" s="98">
        <v>0.62898122940015333</v>
      </c>
      <c r="O304" s="98">
        <v>0.94469145449778369</v>
      </c>
      <c r="P304" s="98">
        <v>1.3770700169279508</v>
      </c>
      <c r="Q304" s="98">
        <v>1.5890519996260415</v>
      </c>
      <c r="R304" s="98">
        <v>1.7014164636763138</v>
      </c>
      <c r="S304" s="98">
        <v>1.1260163138942831</v>
      </c>
      <c r="T304" s="98">
        <v>0.79023368851363607</v>
      </c>
      <c r="U304" s="98">
        <v>0.82937371515065406</v>
      </c>
      <c r="V304" s="98">
        <v>0.69139158061398964</v>
      </c>
      <c r="W304" s="98">
        <v>0.95462751831499904</v>
      </c>
      <c r="DA304" s="63" t="s">
        <v>3321</v>
      </c>
    </row>
    <row r="305" spans="1:105" ht="12" customHeight="1" x14ac:dyDescent="0.25">
      <c r="A305" s="121" t="s">
        <v>54</v>
      </c>
      <c r="B305" s="122"/>
      <c r="C305" s="122">
        <v>1.1061691981927986</v>
      </c>
      <c r="D305" s="122">
        <v>1.2229971287640486</v>
      </c>
      <c r="E305" s="122">
        <v>1.6169574642236284</v>
      </c>
      <c r="F305" s="122">
        <v>1.4952956345895654</v>
      </c>
      <c r="G305" s="122">
        <v>1.8535116222342862</v>
      </c>
      <c r="H305" s="122">
        <v>1.3349328290338909</v>
      </c>
      <c r="I305" s="122">
        <v>0.6436222887159474</v>
      </c>
      <c r="J305" s="122">
        <v>0.75401355734383302</v>
      </c>
      <c r="K305" s="122">
        <v>0.90919437867409258</v>
      </c>
      <c r="L305" s="122">
        <v>0.88789739722375538</v>
      </c>
      <c r="M305" s="122">
        <v>0.71797235508028834</v>
      </c>
      <c r="N305" s="122">
        <v>0.90451787066510736</v>
      </c>
      <c r="O305" s="122">
        <v>1.1258674520628489</v>
      </c>
      <c r="P305" s="122">
        <v>1.7030049625924357</v>
      </c>
      <c r="Q305" s="122">
        <v>1.8225241417333993</v>
      </c>
      <c r="R305" s="122">
        <v>2.0228213942948297</v>
      </c>
      <c r="S305" s="122">
        <v>1.5080436160901507</v>
      </c>
      <c r="T305" s="122">
        <v>1.4942938823707612</v>
      </c>
      <c r="U305" s="122">
        <v>1.3989980328515461</v>
      </c>
      <c r="V305" s="122">
        <v>1.4252139168434941</v>
      </c>
      <c r="W305" s="122">
        <v>2.0739690010660814</v>
      </c>
      <c r="DA305" s="130" t="s">
        <v>3322</v>
      </c>
    </row>
    <row r="306" spans="1:105" ht="12" customHeight="1" x14ac:dyDescent="0.25">
      <c r="A306" s="97" t="s">
        <v>175</v>
      </c>
      <c r="B306" s="98"/>
      <c r="C306" s="98">
        <v>5.2217385387602483E-2</v>
      </c>
      <c r="D306" s="98">
        <v>9.2647449996172443E-2</v>
      </c>
      <c r="E306" s="98">
        <v>0.16172807737258352</v>
      </c>
      <c r="F306" s="98">
        <v>0.15924400570620983</v>
      </c>
      <c r="G306" s="98">
        <v>0.24758623250900857</v>
      </c>
      <c r="H306" s="98">
        <v>0.15772011558758853</v>
      </c>
      <c r="I306" s="98">
        <v>4.9793993160808465E-2</v>
      </c>
      <c r="J306" s="98">
        <v>0.11448008979972073</v>
      </c>
      <c r="K306" s="98">
        <v>0.11966746630720851</v>
      </c>
      <c r="L306" s="98">
        <v>0.12347183224779559</v>
      </c>
      <c r="M306" s="98">
        <v>0.1112568444619511</v>
      </c>
      <c r="N306" s="98">
        <v>0.11901516978823032</v>
      </c>
      <c r="O306" s="98">
        <v>0.15679282928886737</v>
      </c>
      <c r="P306" s="98">
        <v>0.13670414067586401</v>
      </c>
      <c r="Q306" s="98">
        <v>0.1593350173180319</v>
      </c>
      <c r="R306" s="98">
        <v>0.18101889890626188</v>
      </c>
      <c r="S306" s="98">
        <v>0.17761699833342945</v>
      </c>
      <c r="T306" s="98">
        <v>0.17754088464787957</v>
      </c>
      <c r="U306" s="98">
        <v>0.1874392644373539</v>
      </c>
      <c r="V306" s="98">
        <v>0.20157631043671539</v>
      </c>
      <c r="W306" s="98">
        <v>0.25960371887189598</v>
      </c>
      <c r="DA306" s="63" t="s">
        <v>3323</v>
      </c>
    </row>
    <row r="307" spans="1:105" ht="12" customHeight="1" x14ac:dyDescent="0.25">
      <c r="A307" s="109" t="s">
        <v>120</v>
      </c>
      <c r="B307" s="33"/>
      <c r="C307" s="33">
        <v>1.0539518128051961</v>
      </c>
      <c r="D307" s="33">
        <v>1.1303496787678762</v>
      </c>
      <c r="E307" s="33">
        <v>1.4552293868510449</v>
      </c>
      <c r="F307" s="33">
        <v>1.3360516288833555</v>
      </c>
      <c r="G307" s="33">
        <v>1.6059253897252777</v>
      </c>
      <c r="H307" s="33">
        <v>1.1772127134463024</v>
      </c>
      <c r="I307" s="33">
        <v>0.59382829555513894</v>
      </c>
      <c r="J307" s="33">
        <v>0.63953346754411233</v>
      </c>
      <c r="K307" s="33">
        <v>0.7895269123668841</v>
      </c>
      <c r="L307" s="33">
        <v>0.76442556497595981</v>
      </c>
      <c r="M307" s="33">
        <v>0.60671551061833728</v>
      </c>
      <c r="N307" s="33">
        <v>0.78550270087687701</v>
      </c>
      <c r="O307" s="33">
        <v>0.96907462277398149</v>
      </c>
      <c r="P307" s="33">
        <v>1.5663008219165717</v>
      </c>
      <c r="Q307" s="33">
        <v>1.6631891244153674</v>
      </c>
      <c r="R307" s="33">
        <v>1.8418024953885677</v>
      </c>
      <c r="S307" s="33">
        <v>1.3304266177567212</v>
      </c>
      <c r="T307" s="33">
        <v>1.3167529977228816</v>
      </c>
      <c r="U307" s="33">
        <v>1.2115587684141922</v>
      </c>
      <c r="V307" s="33">
        <v>1.2236376064067787</v>
      </c>
      <c r="W307" s="33">
        <v>1.8143652821941856</v>
      </c>
      <c r="DA307" s="60" t="s">
        <v>3324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36.635134918397462</v>
      </c>
      <c r="D309" s="117">
        <f t="shared" si="136"/>
        <v>33.26422562260565</v>
      </c>
      <c r="E309" s="117">
        <f t="shared" si="136"/>
        <v>48.468918204167586</v>
      </c>
      <c r="F309" s="117">
        <f t="shared" si="136"/>
        <v>37.603050072035359</v>
      </c>
      <c r="G309" s="117">
        <f t="shared" si="136"/>
        <v>61.6134848306069</v>
      </c>
      <c r="H309" s="117">
        <f t="shared" si="136"/>
        <v>37.213436350395199</v>
      </c>
      <c r="I309" s="117">
        <f t="shared" si="136"/>
        <v>18.447412062723874</v>
      </c>
      <c r="J309" s="117">
        <f t="shared" si="136"/>
        <v>19.462764776399666</v>
      </c>
      <c r="K309" s="117">
        <f t="shared" si="136"/>
        <v>19.228030868881746</v>
      </c>
      <c r="L309" s="117">
        <f t="shared" si="136"/>
        <v>21.803963888207676</v>
      </c>
      <c r="M309" s="117">
        <f t="shared" si="136"/>
        <v>15.09161915650548</v>
      </c>
      <c r="N309" s="117">
        <f t="shared" si="136"/>
        <v>18.557856440412472</v>
      </c>
      <c r="O309" s="117">
        <f t="shared" si="136"/>
        <v>26.271371590702405</v>
      </c>
      <c r="P309" s="117">
        <f t="shared" si="136"/>
        <v>31.121272745143983</v>
      </c>
      <c r="Q309" s="117">
        <f t="shared" si="136"/>
        <v>32.2035889677217</v>
      </c>
      <c r="R309" s="117">
        <f t="shared" ref="R309:V309" si="137">R310+R313+R315+R324</f>
        <v>42.630371307595752</v>
      </c>
      <c r="S309" s="117">
        <f t="shared" si="137"/>
        <v>31.760547836253401</v>
      </c>
      <c r="T309" s="117">
        <f t="shared" si="137"/>
        <v>29.694027062167397</v>
      </c>
      <c r="U309" s="117">
        <f t="shared" si="137"/>
        <v>25.298384763300582</v>
      </c>
      <c r="V309" s="117">
        <f t="shared" si="137"/>
        <v>26.172541011996408</v>
      </c>
      <c r="W309" s="117">
        <f t="shared" ref="W309" si="138">W310+W313+W315+W324</f>
        <v>44.952667614419106</v>
      </c>
      <c r="DA309" s="129" t="s">
        <v>3475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30.747567465762874</v>
      </c>
      <c r="D310" s="122">
        <f t="shared" si="139"/>
        <v>26.875807020993324</v>
      </c>
      <c r="E310" s="122">
        <f t="shared" si="139"/>
        <v>39.950648449725264</v>
      </c>
      <c r="F310" s="122">
        <f t="shared" si="139"/>
        <v>30.21487109697761</v>
      </c>
      <c r="G310" s="122">
        <f t="shared" si="139"/>
        <v>50.967480108543825</v>
      </c>
      <c r="H310" s="122">
        <f t="shared" si="139"/>
        <v>30.312766955667751</v>
      </c>
      <c r="I310" s="122">
        <f t="shared" si="139"/>
        <v>14.701023323222071</v>
      </c>
      <c r="J310" s="122">
        <f t="shared" si="139"/>
        <v>15.401564523123209</v>
      </c>
      <c r="K310" s="122">
        <f t="shared" si="139"/>
        <v>14.891109180014254</v>
      </c>
      <c r="L310" s="122">
        <f t="shared" si="139"/>
        <v>17.558479061540147</v>
      </c>
      <c r="M310" s="122">
        <f t="shared" si="139"/>
        <v>11.609737115835213</v>
      </c>
      <c r="N310" s="122">
        <f t="shared" si="139"/>
        <v>14.173540478031168</v>
      </c>
      <c r="O310" s="122">
        <f t="shared" si="139"/>
        <v>20.731897044466816</v>
      </c>
      <c r="P310" s="122">
        <f t="shared" si="139"/>
        <v>22.823032973474312</v>
      </c>
      <c r="Q310" s="122">
        <f t="shared" si="139"/>
        <v>23.139156750905041</v>
      </c>
      <c r="R310" s="122">
        <f t="shared" ref="R310:V310" si="140">SUM(R311:R312)</f>
        <v>32.62546497476032</v>
      </c>
      <c r="S310" s="122">
        <f t="shared" si="140"/>
        <v>24.368686425115921</v>
      </c>
      <c r="T310" s="122">
        <f t="shared" si="140"/>
        <v>22.548702904604532</v>
      </c>
      <c r="U310" s="122">
        <f t="shared" si="140"/>
        <v>18.639344303618469</v>
      </c>
      <c r="V310" s="122">
        <f t="shared" si="140"/>
        <v>19.223278153494142</v>
      </c>
      <c r="W310" s="122">
        <f t="shared" ref="W310" si="141">SUM(W311:W312)</f>
        <v>34.580512333529548</v>
      </c>
      <c r="DA310" s="130" t="s">
        <v>3476</v>
      </c>
    </row>
    <row r="311" spans="1:105" ht="12" customHeight="1" x14ac:dyDescent="0.25">
      <c r="A311" s="97" t="s">
        <v>217</v>
      </c>
      <c r="B311" s="98"/>
      <c r="C311" s="98">
        <v>29.914076427004836</v>
      </c>
      <c r="D311" s="98">
        <v>26.169671000532329</v>
      </c>
      <c r="E311" s="98">
        <v>38.925692157707751</v>
      </c>
      <c r="F311" s="98">
        <v>29.463584252908309</v>
      </c>
      <c r="G311" s="98">
        <v>49.846765648919053</v>
      </c>
      <c r="H311" s="98">
        <v>29.642359506827731</v>
      </c>
      <c r="I311" s="98">
        <v>14.387013975636979</v>
      </c>
      <c r="J311" s="98">
        <v>15.076635566174838</v>
      </c>
      <c r="K311" s="98">
        <v>14.579756356653691</v>
      </c>
      <c r="L311" s="98">
        <v>17.194156728144314</v>
      </c>
      <c r="M311" s="98">
        <v>11.371213158811063</v>
      </c>
      <c r="N311" s="98">
        <v>13.885008676510505</v>
      </c>
      <c r="O311" s="98">
        <v>20.31378547595348</v>
      </c>
      <c r="P311" s="98">
        <v>22.366483613389331</v>
      </c>
      <c r="Q311" s="98">
        <v>22.679848905104809</v>
      </c>
      <c r="R311" s="98">
        <v>31.981522793154788</v>
      </c>
      <c r="S311" s="98">
        <v>23.890016425947973</v>
      </c>
      <c r="T311" s="98">
        <v>22.107503909336572</v>
      </c>
      <c r="U311" s="98">
        <v>18.275701574790116</v>
      </c>
      <c r="V311" s="98">
        <v>18.849005962143845</v>
      </c>
      <c r="W311" s="98">
        <v>33.907891115137978</v>
      </c>
      <c r="DA311" s="63" t="s">
        <v>3477</v>
      </c>
    </row>
    <row r="312" spans="1:105" ht="12" customHeight="1" x14ac:dyDescent="0.25">
      <c r="A312" s="97" t="s">
        <v>53</v>
      </c>
      <c r="B312" s="98"/>
      <c r="C312" s="98">
        <v>0.83349103875803676</v>
      </c>
      <c r="D312" s="98">
        <v>0.70613602046099544</v>
      </c>
      <c r="E312" s="98">
        <v>1.024956292017511</v>
      </c>
      <c r="F312" s="98">
        <v>0.75128684406930368</v>
      </c>
      <c r="G312" s="98">
        <v>1.1207144596247698</v>
      </c>
      <c r="H312" s="98">
        <v>0.67040744884001979</v>
      </c>
      <c r="I312" s="98">
        <v>0.31400934758509208</v>
      </c>
      <c r="J312" s="98">
        <v>0.32492895694837093</v>
      </c>
      <c r="K312" s="98">
        <v>0.3113528233605638</v>
      </c>
      <c r="L312" s="98">
        <v>0.36432233339583203</v>
      </c>
      <c r="M312" s="98">
        <v>0.23852395702415019</v>
      </c>
      <c r="N312" s="98">
        <v>0.28853180152066277</v>
      </c>
      <c r="O312" s="98">
        <v>0.41811156851333708</v>
      </c>
      <c r="P312" s="98">
        <v>0.4565493600849812</v>
      </c>
      <c r="Q312" s="98">
        <v>0.45930784580023365</v>
      </c>
      <c r="R312" s="98">
        <v>0.64394218160553174</v>
      </c>
      <c r="S312" s="98">
        <v>0.47866999916794878</v>
      </c>
      <c r="T312" s="98">
        <v>0.44119899526796219</v>
      </c>
      <c r="U312" s="98">
        <v>0.36364272882835152</v>
      </c>
      <c r="V312" s="98">
        <v>0.37427219135029516</v>
      </c>
      <c r="W312" s="98">
        <v>0.67262121839157163</v>
      </c>
      <c r="DA312" s="63" t="s">
        <v>3478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1.0925256906910744E-2</v>
      </c>
      <c r="D313" s="122">
        <f t="shared" si="142"/>
        <v>6.9165251984753054E-3</v>
      </c>
      <c r="E313" s="122">
        <f t="shared" si="142"/>
        <v>2.5175553069563494E-2</v>
      </c>
      <c r="F313" s="122">
        <f t="shared" si="142"/>
        <v>1.6640403801851132E-2</v>
      </c>
      <c r="G313" s="122">
        <f t="shared" si="142"/>
        <v>2.2209614326418721E-2</v>
      </c>
      <c r="H313" s="122">
        <f t="shared" si="142"/>
        <v>1.8395179464546229E-2</v>
      </c>
      <c r="I313" s="122">
        <f t="shared" si="142"/>
        <v>1.0856813184830252E-2</v>
      </c>
      <c r="J313" s="122">
        <f t="shared" si="142"/>
        <v>8.042801366217522E-3</v>
      </c>
      <c r="K313" s="122">
        <f t="shared" si="142"/>
        <v>5.2156998167667053E-3</v>
      </c>
      <c r="L313" s="122">
        <f t="shared" si="142"/>
        <v>8.5207245409648028E-3</v>
      </c>
      <c r="M313" s="122">
        <f t="shared" si="142"/>
        <v>6.0349490499357729E-3</v>
      </c>
      <c r="N313" s="122">
        <f t="shared" si="142"/>
        <v>5.0971914023053471E-3</v>
      </c>
      <c r="O313" s="122">
        <f t="shared" si="142"/>
        <v>1.3867888080095161E-2</v>
      </c>
      <c r="P313" s="122">
        <f t="shared" si="142"/>
        <v>5.5706769424074525E-3</v>
      </c>
      <c r="Q313" s="122">
        <f t="shared" si="142"/>
        <v>9.7050819839830729E-3</v>
      </c>
      <c r="R313" s="122">
        <f t="shared" si="142"/>
        <v>1.382405908214491E-2</v>
      </c>
      <c r="S313" s="122">
        <f t="shared" si="142"/>
        <v>2.5258556534203308E-2</v>
      </c>
      <c r="T313" s="122">
        <f t="shared" si="142"/>
        <v>1.6367240652761492E-2</v>
      </c>
      <c r="U313" s="122">
        <f t="shared" si="142"/>
        <v>2.3860509577103426E-2</v>
      </c>
      <c r="V313" s="122">
        <f t="shared" si="142"/>
        <v>3.1646936194689793E-2</v>
      </c>
      <c r="W313" s="122">
        <f t="shared" si="142"/>
        <v>3.4927011761919535E-2</v>
      </c>
      <c r="DA313" s="130" t="s">
        <v>3479</v>
      </c>
    </row>
    <row r="314" spans="1:105" ht="12" customHeight="1" x14ac:dyDescent="0.25">
      <c r="A314" s="97" t="s">
        <v>53</v>
      </c>
      <c r="B314" s="98"/>
      <c r="C314" s="98">
        <v>1.0925256906910744E-2</v>
      </c>
      <c r="D314" s="98">
        <v>6.9165251984753054E-3</v>
      </c>
      <c r="E314" s="98">
        <v>2.5175553069563494E-2</v>
      </c>
      <c r="F314" s="98">
        <v>1.6640403801851132E-2</v>
      </c>
      <c r="G314" s="98">
        <v>2.2209614326418721E-2</v>
      </c>
      <c r="H314" s="98">
        <v>1.8395179464546229E-2</v>
      </c>
      <c r="I314" s="98">
        <v>1.0856813184830252E-2</v>
      </c>
      <c r="J314" s="98">
        <v>8.042801366217522E-3</v>
      </c>
      <c r="K314" s="98">
        <v>5.2156998167667053E-3</v>
      </c>
      <c r="L314" s="98">
        <v>8.5207245409648028E-3</v>
      </c>
      <c r="M314" s="98">
        <v>6.0349490499357729E-3</v>
      </c>
      <c r="N314" s="98">
        <v>5.0971914023053471E-3</v>
      </c>
      <c r="O314" s="98">
        <v>1.3867888080095161E-2</v>
      </c>
      <c r="P314" s="98">
        <v>5.5706769424074525E-3</v>
      </c>
      <c r="Q314" s="98">
        <v>9.7050819839830729E-3</v>
      </c>
      <c r="R314" s="98">
        <v>1.382405908214491E-2</v>
      </c>
      <c r="S314" s="98">
        <v>2.5258556534203308E-2</v>
      </c>
      <c r="T314" s="98">
        <v>1.6367240652761492E-2</v>
      </c>
      <c r="U314" s="98">
        <v>2.3860509577103426E-2</v>
      </c>
      <c r="V314" s="98">
        <v>3.1646936194689793E-2</v>
      </c>
      <c r="W314" s="98">
        <v>3.4927011761919535E-2</v>
      </c>
      <c r="DA314" s="63" t="s">
        <v>3480</v>
      </c>
    </row>
    <row r="315" spans="1:105" ht="12" customHeight="1" x14ac:dyDescent="0.25">
      <c r="A315" s="121" t="s">
        <v>55</v>
      </c>
      <c r="B315" s="122"/>
      <c r="C315" s="122">
        <v>5.0370177832648846</v>
      </c>
      <c r="D315" s="122">
        <v>5.4570516455114166</v>
      </c>
      <c r="E315" s="122">
        <v>7.2748435505082485</v>
      </c>
      <c r="F315" s="122">
        <v>6.2444193857396879</v>
      </c>
      <c r="G315" s="122">
        <v>9.2321319631092251</v>
      </c>
      <c r="H315" s="122">
        <v>5.87468803085366</v>
      </c>
      <c r="I315" s="122">
        <v>3.2444571782691236</v>
      </c>
      <c r="J315" s="122">
        <v>3.4859050918684544</v>
      </c>
      <c r="K315" s="122">
        <v>3.6431385554518392</v>
      </c>
      <c r="L315" s="122">
        <v>3.5640353252396935</v>
      </c>
      <c r="M315" s="122">
        <v>2.9319385338960045</v>
      </c>
      <c r="N315" s="122">
        <v>3.6875317129365683</v>
      </c>
      <c r="O315" s="122">
        <v>4.6613995412910549</v>
      </c>
      <c r="P315" s="122">
        <v>6.9573841795529043</v>
      </c>
      <c r="Q315" s="122">
        <v>7.6143945932324275</v>
      </c>
      <c r="R315" s="122">
        <v>8.3722587241705888</v>
      </c>
      <c r="S315" s="122">
        <v>6.1493014115826448</v>
      </c>
      <c r="T315" s="122">
        <v>5.9026764148771083</v>
      </c>
      <c r="U315" s="122">
        <v>5.4738816669315824</v>
      </c>
      <c r="V315" s="122">
        <v>5.7218278038623227</v>
      </c>
      <c r="W315" s="122">
        <v>8.5717844174106812</v>
      </c>
      <c r="DA315" s="130" t="s">
        <v>3481</v>
      </c>
    </row>
    <row r="316" spans="1:105" ht="12" customHeight="1" x14ac:dyDescent="0.25">
      <c r="A316" s="97" t="s">
        <v>134</v>
      </c>
      <c r="B316" s="98"/>
      <c r="C316" s="98">
        <v>1.6169150336911129</v>
      </c>
      <c r="D316" s="98">
        <v>1.7501991975673168</v>
      </c>
      <c r="E316" s="98">
        <v>2.7644255258508061</v>
      </c>
      <c r="F316" s="98">
        <v>2.315542915605449</v>
      </c>
      <c r="G316" s="98">
        <v>3.9036391588572505</v>
      </c>
      <c r="H316" s="98">
        <v>1.4867101176398743</v>
      </c>
      <c r="I316" s="98">
        <v>1.3511477824138278</v>
      </c>
      <c r="J316" s="98">
        <v>1.5888443181041583</v>
      </c>
      <c r="K316" s="98">
        <v>1.3802551370786842</v>
      </c>
      <c r="L316" s="98">
        <v>1.4755663584583492</v>
      </c>
      <c r="M316" s="98">
        <v>1.5466597177645278</v>
      </c>
      <c r="N316" s="98">
        <v>1.7168451337782213</v>
      </c>
      <c r="O316" s="98">
        <v>1.9622022113186133</v>
      </c>
      <c r="P316" s="98">
        <v>2.2907375682011883</v>
      </c>
      <c r="Q316" s="98">
        <v>2.9000785145408505</v>
      </c>
      <c r="R316" s="98">
        <v>3.9607230174925605</v>
      </c>
      <c r="S316" s="98">
        <v>3.4549846051278279</v>
      </c>
      <c r="T316" s="98">
        <v>3.273615528368278</v>
      </c>
      <c r="U316" s="98">
        <v>3.0325094585623673</v>
      </c>
      <c r="V316" s="98">
        <v>3.5634785724471167</v>
      </c>
      <c r="W316" s="98">
        <v>5.4006843317601758</v>
      </c>
      <c r="DA316" s="63" t="s">
        <v>3482</v>
      </c>
    </row>
    <row r="317" spans="1:105" ht="12" customHeight="1" x14ac:dyDescent="0.25">
      <c r="A317" s="97" t="s">
        <v>133</v>
      </c>
      <c r="B317" s="98"/>
      <c r="C317" s="98">
        <v>7.281306371279132E-3</v>
      </c>
      <c r="D317" s="98">
        <v>3.3477250308842263E-3</v>
      </c>
      <c r="E317" s="98">
        <v>1.2517109955065251E-2</v>
      </c>
      <c r="F317" s="98">
        <v>1.0106228725647197E-2</v>
      </c>
      <c r="G317" s="98">
        <v>4.8050103902963645E-2</v>
      </c>
      <c r="H317" s="98">
        <v>1.6004759904849515E-2</v>
      </c>
      <c r="I317" s="98">
        <v>0</v>
      </c>
      <c r="J317" s="98">
        <v>1.1404649804867089E-2</v>
      </c>
      <c r="K317" s="98">
        <v>3.0579149700577631E-2</v>
      </c>
      <c r="L317" s="98">
        <v>1.0534126517281868E-2</v>
      </c>
      <c r="M317" s="98">
        <v>1.4242700413821209E-2</v>
      </c>
      <c r="N317" s="98">
        <v>6.6333254956752307E-3</v>
      </c>
      <c r="O317" s="98">
        <v>1.1579208933020002E-2</v>
      </c>
      <c r="P317" s="98">
        <v>2.4988185270672113E-2</v>
      </c>
      <c r="Q317" s="98">
        <v>1.3437389179268511E-2</v>
      </c>
      <c r="R317" s="98">
        <v>2.97518101167666E-2</v>
      </c>
      <c r="S317" s="98">
        <v>2.4302013308424658E-2</v>
      </c>
      <c r="T317" s="98">
        <v>1.2600842155427708E-2</v>
      </c>
      <c r="U317" s="98">
        <v>1.9221254563012158E-2</v>
      </c>
      <c r="V317" s="98">
        <v>3.4610271824244115E-2</v>
      </c>
      <c r="W317" s="98">
        <v>4.4188388845668933E-2</v>
      </c>
      <c r="DA317" s="63" t="s">
        <v>3483</v>
      </c>
    </row>
    <row r="318" spans="1:105" ht="12" customHeight="1" x14ac:dyDescent="0.25">
      <c r="A318" s="100" t="s">
        <v>217</v>
      </c>
      <c r="B318" s="101"/>
      <c r="C318" s="101">
        <v>2.7152565799599434E-3</v>
      </c>
      <c r="D318" s="101">
        <v>1.2514709322710232E-3</v>
      </c>
      <c r="E318" s="101">
        <v>4.6399243323761406E-3</v>
      </c>
      <c r="F318" s="101">
        <v>3.7354364514851756E-3</v>
      </c>
      <c r="G318" s="101">
        <v>1.7840188166208335E-2</v>
      </c>
      <c r="H318" s="101">
        <v>4.9404280413353052E-3</v>
      </c>
      <c r="I318" s="101">
        <v>0</v>
      </c>
      <c r="J318" s="101">
        <v>4.029979904978903E-3</v>
      </c>
      <c r="K318" s="101">
        <v>1.105692190241451E-2</v>
      </c>
      <c r="L318" s="101">
        <v>3.3512946845347426E-3</v>
      </c>
      <c r="M318" s="101">
        <v>4.9735156235321178E-3</v>
      </c>
      <c r="N318" s="101">
        <v>2.2728138012051216E-3</v>
      </c>
      <c r="O318" s="101">
        <v>3.3860740645787171E-3</v>
      </c>
      <c r="P318" s="101">
        <v>7.458565631977586E-3</v>
      </c>
      <c r="Q318" s="101">
        <v>3.141939758733503E-3</v>
      </c>
      <c r="R318" s="101">
        <v>6.2816713445484479E-3</v>
      </c>
      <c r="S318" s="101">
        <v>6.0928437558718839E-3</v>
      </c>
      <c r="T318" s="101">
        <v>3.6273565509397417E-3</v>
      </c>
      <c r="U318" s="101">
        <v>5.6989523191250582E-3</v>
      </c>
      <c r="V318" s="101">
        <v>1.0605453738265108E-2</v>
      </c>
      <c r="W318" s="101">
        <v>1.4242544639769353E-2</v>
      </c>
      <c r="DA318" s="131" t="s">
        <v>3484</v>
      </c>
    </row>
    <row r="319" spans="1:105" ht="12" customHeight="1" x14ac:dyDescent="0.25">
      <c r="A319" s="103" t="s">
        <v>52</v>
      </c>
      <c r="B319" s="104"/>
      <c r="C319" s="104">
        <v>4.5660497913191881E-3</v>
      </c>
      <c r="D319" s="104">
        <v>2.0962540986132032E-3</v>
      </c>
      <c r="E319" s="104">
        <v>7.8771856226891104E-3</v>
      </c>
      <c r="F319" s="104">
        <v>6.3707922741620213E-3</v>
      </c>
      <c r="G319" s="104">
        <v>3.0209915736755306E-2</v>
      </c>
      <c r="H319" s="104">
        <v>1.106433186351421E-2</v>
      </c>
      <c r="I319" s="104">
        <v>0</v>
      </c>
      <c r="J319" s="104">
        <v>7.3746698998881869E-3</v>
      </c>
      <c r="K319" s="104">
        <v>1.9522227798163119E-2</v>
      </c>
      <c r="L319" s="104">
        <v>7.1828318327471262E-3</v>
      </c>
      <c r="M319" s="104">
        <v>9.2691847902890909E-3</v>
      </c>
      <c r="N319" s="104">
        <v>4.3605116944701091E-3</v>
      </c>
      <c r="O319" s="104">
        <v>8.1931348684412854E-3</v>
      </c>
      <c r="P319" s="104">
        <v>1.7529619638694528E-2</v>
      </c>
      <c r="Q319" s="104">
        <v>1.0295449420535008E-2</v>
      </c>
      <c r="R319" s="104">
        <v>2.3470138772218152E-2</v>
      </c>
      <c r="S319" s="104">
        <v>1.8209169552552775E-2</v>
      </c>
      <c r="T319" s="104">
        <v>8.9734856044879664E-3</v>
      </c>
      <c r="U319" s="104">
        <v>1.3522302243887101E-2</v>
      </c>
      <c r="V319" s="104">
        <v>2.4004818085979006E-2</v>
      </c>
      <c r="W319" s="104">
        <v>2.9945844205899578E-2</v>
      </c>
      <c r="DA319" s="132" t="s">
        <v>3485</v>
      </c>
    </row>
    <row r="320" spans="1:105" ht="12" customHeight="1" x14ac:dyDescent="0.25">
      <c r="A320" s="106" t="s">
        <v>122</v>
      </c>
      <c r="B320" s="101"/>
      <c r="C320" s="101">
        <v>2.5091340669377704</v>
      </c>
      <c r="D320" s="101">
        <v>2.8109896692096443</v>
      </c>
      <c r="E320" s="101">
        <v>2.9771159032761219</v>
      </c>
      <c r="F320" s="101">
        <v>2.2606582726503843</v>
      </c>
      <c r="G320" s="101">
        <v>2.4114033898953822</v>
      </c>
      <c r="H320" s="101">
        <v>2.3487098710477974</v>
      </c>
      <c r="I320" s="101">
        <v>1.2663489906432548</v>
      </c>
      <c r="J320" s="101">
        <v>1.0231798284197042</v>
      </c>
      <c r="K320" s="101">
        <v>0.24541714726155711</v>
      </c>
      <c r="L320" s="101">
        <v>1.192290622994443</v>
      </c>
      <c r="M320" s="101">
        <v>0.7379092372171997</v>
      </c>
      <c r="N320" s="101">
        <v>1.0075476703593065</v>
      </c>
      <c r="O320" s="101">
        <v>1.3498133411456463</v>
      </c>
      <c r="P320" s="101">
        <v>2.6825349924733146</v>
      </c>
      <c r="Q320" s="101">
        <v>2.6255647588928146</v>
      </c>
      <c r="R320" s="101">
        <v>2.2238493689627763</v>
      </c>
      <c r="S320" s="101">
        <v>1.1682687660504831</v>
      </c>
      <c r="T320" s="101">
        <v>1.5064973157817154</v>
      </c>
      <c r="U320" s="101">
        <v>1.2413424401652962</v>
      </c>
      <c r="V320" s="101">
        <v>1.1268550552280441</v>
      </c>
      <c r="W320" s="101">
        <v>1.7200213671743856</v>
      </c>
      <c r="DA320" s="131" t="s">
        <v>3486</v>
      </c>
    </row>
    <row r="321" spans="1:105" ht="12" customHeight="1" x14ac:dyDescent="0.25">
      <c r="A321" s="107" t="s">
        <v>121</v>
      </c>
      <c r="B321" s="104"/>
      <c r="C321" s="104">
        <v>0.90368737626472251</v>
      </c>
      <c r="D321" s="104">
        <v>0.89251505370357043</v>
      </c>
      <c r="E321" s="104">
        <v>1.5207850114262547</v>
      </c>
      <c r="F321" s="104">
        <v>1.6581119687582078</v>
      </c>
      <c r="G321" s="104">
        <v>2.8690393104536289</v>
      </c>
      <c r="H321" s="104">
        <v>2.0232632822611389</v>
      </c>
      <c r="I321" s="104">
        <v>0.62696040521204099</v>
      </c>
      <c r="J321" s="104">
        <v>0.86247629553972471</v>
      </c>
      <c r="K321" s="104">
        <v>1.9868871214110202</v>
      </c>
      <c r="L321" s="104">
        <v>0.8856442172696195</v>
      </c>
      <c r="M321" s="104">
        <v>0.63312687850045557</v>
      </c>
      <c r="N321" s="104">
        <v>0.95650558330336533</v>
      </c>
      <c r="O321" s="104">
        <v>1.3378047798937756</v>
      </c>
      <c r="P321" s="104">
        <v>1.9591234336077292</v>
      </c>
      <c r="Q321" s="104">
        <v>2.0753139306194934</v>
      </c>
      <c r="R321" s="104">
        <v>2.1579345275984845</v>
      </c>
      <c r="S321" s="104">
        <v>1.5017460270959095</v>
      </c>
      <c r="T321" s="104">
        <v>1.1099627285716882</v>
      </c>
      <c r="U321" s="104">
        <v>1.1808085136409061</v>
      </c>
      <c r="V321" s="104">
        <v>0.99688390436291741</v>
      </c>
      <c r="W321" s="104">
        <v>1.4068903296304514</v>
      </c>
      <c r="DA321" s="132" t="s">
        <v>3487</v>
      </c>
    </row>
    <row r="322" spans="1:105" ht="12" customHeight="1" x14ac:dyDescent="0.25">
      <c r="A322" s="108" t="s">
        <v>53</v>
      </c>
      <c r="B322" s="98"/>
      <c r="C322" s="98">
        <v>0.3369202539083237</v>
      </c>
      <c r="D322" s="98">
        <v>0.33375165394686857</v>
      </c>
      <c r="E322" s="98">
        <v>0.56383393352696087</v>
      </c>
      <c r="F322" s="98">
        <v>0.61359247065933209</v>
      </c>
      <c r="G322" s="98">
        <v>1.0626592147943215</v>
      </c>
      <c r="H322" s="98">
        <v>0.6232801501051255</v>
      </c>
      <c r="I322" s="98">
        <v>0.20367476074257007</v>
      </c>
      <c r="J322" s="98">
        <v>0.30465579326477116</v>
      </c>
      <c r="K322" s="98">
        <v>0.71912697817761562</v>
      </c>
      <c r="L322" s="98">
        <v>0.28265793640591791</v>
      </c>
      <c r="M322" s="98">
        <v>0.22021778903107359</v>
      </c>
      <c r="N322" s="98">
        <v>0.327524353903212</v>
      </c>
      <c r="O322" s="98">
        <v>0.39311332539599197</v>
      </c>
      <c r="P322" s="98">
        <v>0.58205341667977839</v>
      </c>
      <c r="Q322" s="98">
        <v>0.48626193099345177</v>
      </c>
      <c r="R322" s="98">
        <v>0.45651806392217081</v>
      </c>
      <c r="S322" s="98">
        <v>0.3757297132016264</v>
      </c>
      <c r="T322" s="98">
        <v>0.31972904005805208</v>
      </c>
      <c r="U322" s="98">
        <v>0.35143479849025194</v>
      </c>
      <c r="V322" s="98">
        <v>0.30549232374892776</v>
      </c>
      <c r="W322" s="98">
        <v>0.45226281131545226</v>
      </c>
      <c r="DA322" s="63" t="s">
        <v>3488</v>
      </c>
    </row>
    <row r="323" spans="1:105" ht="12" customHeight="1" x14ac:dyDescent="0.25">
      <c r="A323" s="108" t="s">
        <v>52</v>
      </c>
      <c r="B323" s="98"/>
      <c r="C323" s="98">
        <v>0.56676712235639881</v>
      </c>
      <c r="D323" s="98">
        <v>0.55876339975670186</v>
      </c>
      <c r="E323" s="98">
        <v>0.95695107789929368</v>
      </c>
      <c r="F323" s="98">
        <v>1.0445194980988757</v>
      </c>
      <c r="G323" s="98">
        <v>1.8063800956593075</v>
      </c>
      <c r="H323" s="98">
        <v>1.3999831321560137</v>
      </c>
      <c r="I323" s="98">
        <v>0.42328564446947092</v>
      </c>
      <c r="J323" s="98">
        <v>0.5578205022749535</v>
      </c>
      <c r="K323" s="98">
        <v>1.2677601432334045</v>
      </c>
      <c r="L323" s="98">
        <v>0.60298628086370154</v>
      </c>
      <c r="M323" s="98">
        <v>0.41290908946938204</v>
      </c>
      <c r="N323" s="98">
        <v>0.62898122940015333</v>
      </c>
      <c r="O323" s="98">
        <v>0.94469145449778369</v>
      </c>
      <c r="P323" s="98">
        <v>1.3770700169279508</v>
      </c>
      <c r="Q323" s="98">
        <v>1.5890519996260415</v>
      </c>
      <c r="R323" s="98">
        <v>1.7014164636763138</v>
      </c>
      <c r="S323" s="98">
        <v>1.1260163138942831</v>
      </c>
      <c r="T323" s="98">
        <v>0.79023368851363607</v>
      </c>
      <c r="U323" s="98">
        <v>0.82937371515065406</v>
      </c>
      <c r="V323" s="98">
        <v>0.69139158061398964</v>
      </c>
      <c r="W323" s="98">
        <v>0.95462751831499904</v>
      </c>
      <c r="DA323" s="63" t="s">
        <v>3489</v>
      </c>
    </row>
    <row r="324" spans="1:105" ht="12" customHeight="1" x14ac:dyDescent="0.25">
      <c r="A324" s="121" t="s">
        <v>54</v>
      </c>
      <c r="B324" s="122"/>
      <c r="C324" s="122">
        <v>0.83962441246278696</v>
      </c>
      <c r="D324" s="122">
        <v>0.92445043090243506</v>
      </c>
      <c r="E324" s="122">
        <v>1.2182506508645032</v>
      </c>
      <c r="F324" s="122">
        <v>1.1271191855162037</v>
      </c>
      <c r="G324" s="122">
        <v>1.3916631446274288</v>
      </c>
      <c r="H324" s="122">
        <v>1.0075861844092451</v>
      </c>
      <c r="I324" s="122">
        <v>0.49107474804785178</v>
      </c>
      <c r="J324" s="122">
        <v>0.56725236004178603</v>
      </c>
      <c r="K324" s="122">
        <v>0.68856743359888684</v>
      </c>
      <c r="L324" s="122">
        <v>0.67292877688687147</v>
      </c>
      <c r="M324" s="122">
        <v>0.54390855772432944</v>
      </c>
      <c r="N324" s="122">
        <v>0.69168705804243358</v>
      </c>
      <c r="O324" s="122">
        <v>0.8642071168644393</v>
      </c>
      <c r="P324" s="122">
        <v>1.3352849151743595</v>
      </c>
      <c r="Q324" s="122">
        <v>1.440332541600247</v>
      </c>
      <c r="R324" s="122">
        <v>1.6188235495826988</v>
      </c>
      <c r="S324" s="122">
        <v>1.2173014430206313</v>
      </c>
      <c r="T324" s="122">
        <v>1.2262805020329972</v>
      </c>
      <c r="U324" s="122">
        <v>1.1612982831734262</v>
      </c>
      <c r="V324" s="122">
        <v>1.1957881184452557</v>
      </c>
      <c r="W324" s="122">
        <v>1.7654438517169522</v>
      </c>
      <c r="DA324" s="130" t="s">
        <v>3490</v>
      </c>
    </row>
    <row r="325" spans="1:105" ht="12" customHeight="1" x14ac:dyDescent="0.25">
      <c r="A325" s="97" t="s">
        <v>175</v>
      </c>
      <c r="B325" s="98"/>
      <c r="C325" s="98">
        <v>3.1767324246855397E-2</v>
      </c>
      <c r="D325" s="98">
        <v>5.6413752015231008E-2</v>
      </c>
      <c r="E325" s="98">
        <v>9.8563736738509086E-2</v>
      </c>
      <c r="F325" s="98">
        <v>9.7134604962752613E-2</v>
      </c>
      <c r="G325" s="98">
        <v>0.1511510594537562</v>
      </c>
      <c r="H325" s="98">
        <v>9.6369768543206474E-2</v>
      </c>
      <c r="I325" s="98">
        <v>3.0450461517301061E-2</v>
      </c>
      <c r="J325" s="98">
        <v>7.0064814581607238E-2</v>
      </c>
      <c r="K325" s="98">
        <v>7.3296878850520192E-2</v>
      </c>
      <c r="L325" s="98">
        <v>7.5683635554083126E-2</v>
      </c>
      <c r="M325" s="98">
        <v>6.8223730933793469E-2</v>
      </c>
      <c r="N325" s="98">
        <v>7.2981208121976046E-2</v>
      </c>
      <c r="O325" s="98">
        <v>9.6146819995512098E-2</v>
      </c>
      <c r="P325" s="98">
        <v>8.3828249453858722E-2</v>
      </c>
      <c r="Q325" s="98">
        <v>9.7705713319546167E-2</v>
      </c>
      <c r="R325" s="98">
        <v>0.1112844073615042</v>
      </c>
      <c r="S325" s="98">
        <v>0.10964539750428662</v>
      </c>
      <c r="T325" s="98">
        <v>0.11012594523762569</v>
      </c>
      <c r="U325" s="98">
        <v>0.11684259768039455</v>
      </c>
      <c r="V325" s="98">
        <v>0.12623266118597967</v>
      </c>
      <c r="W325" s="98">
        <v>0.16325975265404202</v>
      </c>
      <c r="DA325" s="63" t="s">
        <v>3491</v>
      </c>
    </row>
    <row r="326" spans="1:105" ht="12" customHeight="1" x14ac:dyDescent="0.25">
      <c r="A326" s="109" t="s">
        <v>120</v>
      </c>
      <c r="B326" s="33"/>
      <c r="C326" s="33">
        <v>0.80785708821593161</v>
      </c>
      <c r="D326" s="33">
        <v>0.86803667888720404</v>
      </c>
      <c r="E326" s="33">
        <v>1.1196869141259942</v>
      </c>
      <c r="F326" s="33">
        <v>1.0299845805534511</v>
      </c>
      <c r="G326" s="33">
        <v>1.2405120851736726</v>
      </c>
      <c r="H326" s="33">
        <v>0.91121641586603852</v>
      </c>
      <c r="I326" s="33">
        <v>0.46062428653055071</v>
      </c>
      <c r="J326" s="33">
        <v>0.49718754546017885</v>
      </c>
      <c r="K326" s="33">
        <v>0.61527055474836667</v>
      </c>
      <c r="L326" s="33">
        <v>0.59724514133278839</v>
      </c>
      <c r="M326" s="33">
        <v>0.47568482679053598</v>
      </c>
      <c r="N326" s="33">
        <v>0.61870584992045752</v>
      </c>
      <c r="O326" s="33">
        <v>0.76806029686892718</v>
      </c>
      <c r="P326" s="33">
        <v>1.2514566657205008</v>
      </c>
      <c r="Q326" s="33">
        <v>1.3426268282807008</v>
      </c>
      <c r="R326" s="33">
        <v>1.5075391422211946</v>
      </c>
      <c r="S326" s="33">
        <v>1.1076560455163447</v>
      </c>
      <c r="T326" s="33">
        <v>1.1161545567953715</v>
      </c>
      <c r="U326" s="33">
        <v>1.0444556854930316</v>
      </c>
      <c r="V326" s="33">
        <v>1.069555457259276</v>
      </c>
      <c r="W326" s="33">
        <v>1.6021840990629101</v>
      </c>
      <c r="DA326" s="60" t="s">
        <v>3492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0.64362357757341959</v>
      </c>
      <c r="D328" s="119">
        <f t="shared" si="143"/>
        <v>0.65243219647434514</v>
      </c>
      <c r="E328" s="119">
        <f t="shared" si="143"/>
        <v>0.65905951123642093</v>
      </c>
      <c r="F328" s="119">
        <f t="shared" si="143"/>
        <v>0.66858007572442801</v>
      </c>
      <c r="G328" s="119">
        <f t="shared" si="143"/>
        <v>0.67423453084444318</v>
      </c>
      <c r="H328" s="119">
        <f t="shared" si="143"/>
        <v>0.68522686195292082</v>
      </c>
      <c r="I328" s="119">
        <f t="shared" si="143"/>
        <v>0.68850360008581446</v>
      </c>
      <c r="J328" s="119">
        <f t="shared" si="143"/>
        <v>0.69661554114029134</v>
      </c>
      <c r="K328" s="119">
        <f t="shared" si="143"/>
        <v>0.71288994915027115</v>
      </c>
      <c r="L328" s="119">
        <f t="shared" si="143"/>
        <v>0.71234167334020959</v>
      </c>
      <c r="M328" s="119">
        <f t="shared" si="143"/>
        <v>0.72214397677102371</v>
      </c>
      <c r="N328" s="119">
        <f t="shared" si="143"/>
        <v>0.73710854831110273</v>
      </c>
      <c r="O328" s="119">
        <f t="shared" si="143"/>
        <v>0.75472978980082972</v>
      </c>
      <c r="P328" s="119">
        <f t="shared" si="143"/>
        <v>0.7745337374603003</v>
      </c>
      <c r="Q328" s="119">
        <f t="shared" si="143"/>
        <v>0.79193529430568177</v>
      </c>
      <c r="R328" s="119">
        <f t="shared" ref="R328:V328" si="144">IF(R309=0,"",R309/R290)</f>
        <v>0.80143660296454455</v>
      </c>
      <c r="S328" s="119">
        <f t="shared" si="144"/>
        <v>0.81004381485645938</v>
      </c>
      <c r="T328" s="119">
        <f t="shared" si="144"/>
        <v>0.81515471783933469</v>
      </c>
      <c r="U328" s="119">
        <f t="shared" si="144"/>
        <v>0.82284647670761879</v>
      </c>
      <c r="V328" s="119">
        <f t="shared" si="144"/>
        <v>0.82830090620673125</v>
      </c>
      <c r="W328" s="119">
        <f t="shared" ref="W328" si="145">IF(W309=0,"",W309/W290)</f>
        <v>0.83007536822721417</v>
      </c>
      <c r="DA328" s="129" t="s">
        <v>3643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0.63319555600135036</v>
      </c>
      <c r="D329" s="124">
        <f t="shared" si="146"/>
        <v>0.64120036100900546</v>
      </c>
      <c r="E329" s="124">
        <f t="shared" si="146"/>
        <v>0.64925952467119408</v>
      </c>
      <c r="F329" s="124">
        <f t="shared" si="146"/>
        <v>0.65717752327516732</v>
      </c>
      <c r="G329" s="124">
        <f t="shared" si="146"/>
        <v>0.66461633027195999</v>
      </c>
      <c r="H329" s="124">
        <f t="shared" si="146"/>
        <v>0.67272938777828173</v>
      </c>
      <c r="I329" s="124">
        <f t="shared" si="146"/>
        <v>0.68065181371650207</v>
      </c>
      <c r="J329" s="124">
        <f t="shared" si="146"/>
        <v>0.68879290891820466</v>
      </c>
      <c r="K329" s="124">
        <f t="shared" si="146"/>
        <v>0.69714306624004341</v>
      </c>
      <c r="L329" s="124">
        <f t="shared" si="146"/>
        <v>0.70571701333704462</v>
      </c>
      <c r="M329" s="124">
        <f t="shared" si="146"/>
        <v>0.71668623474846549</v>
      </c>
      <c r="N329" s="124">
        <f t="shared" si="146"/>
        <v>0.73078470015077346</v>
      </c>
      <c r="O329" s="124">
        <f t="shared" si="146"/>
        <v>0.74842604383487199</v>
      </c>
      <c r="P329" s="124">
        <f t="shared" si="146"/>
        <v>0.76803258582317679</v>
      </c>
      <c r="Q329" s="124">
        <f t="shared" si="146"/>
        <v>0.78467516491513845</v>
      </c>
      <c r="R329" s="124">
        <f t="shared" ref="R329:V329" si="147">IF(R310=0,"",R310/R291)</f>
        <v>0.79417939895645673</v>
      </c>
      <c r="S329" s="124">
        <f t="shared" si="147"/>
        <v>0.80156134700525261</v>
      </c>
      <c r="T329" s="124">
        <f t="shared" si="147"/>
        <v>0.80749619855180621</v>
      </c>
      <c r="U329" s="124">
        <f t="shared" si="147"/>
        <v>0.81249253172626301</v>
      </c>
      <c r="V329" s="124">
        <f t="shared" si="147"/>
        <v>0.81688179903189062</v>
      </c>
      <c r="W329" s="124">
        <f t="shared" ref="W329" si="148">IF(W310=0,"",W310/W291)</f>
        <v>0.82001595288965001</v>
      </c>
      <c r="DA329" s="130" t="s">
        <v>3644</v>
      </c>
    </row>
    <row r="330" spans="1:105" ht="12" customHeight="1" x14ac:dyDescent="0.25">
      <c r="A330" s="97" t="s">
        <v>217</v>
      </c>
      <c r="B330" s="111"/>
      <c r="C330" s="111">
        <f t="shared" ref="C330:Q330" si="149">IF(C311=0,"",C311/C292)</f>
        <v>0.62678963277781796</v>
      </c>
      <c r="D330" s="111">
        <f t="shared" si="149"/>
        <v>0.63505211176814658</v>
      </c>
      <c r="E330" s="111">
        <f t="shared" si="149"/>
        <v>0.64331823468973892</v>
      </c>
      <c r="F330" s="111">
        <f t="shared" si="149"/>
        <v>0.65148254231099267</v>
      </c>
      <c r="G330" s="111">
        <f t="shared" si="149"/>
        <v>0.65964230026188975</v>
      </c>
      <c r="H330" s="111">
        <f t="shared" si="149"/>
        <v>0.66778661349178625</v>
      </c>
      <c r="I330" s="111">
        <f t="shared" si="149"/>
        <v>0.67594046973061739</v>
      </c>
      <c r="J330" s="111">
        <f t="shared" si="149"/>
        <v>0.68420389887596922</v>
      </c>
      <c r="K330" s="111">
        <f t="shared" si="149"/>
        <v>0.69266322940683478</v>
      </c>
      <c r="L330" s="111">
        <f t="shared" si="149"/>
        <v>0.70134379632780441</v>
      </c>
      <c r="M330" s="111">
        <f t="shared" si="149"/>
        <v>0.71245225626218478</v>
      </c>
      <c r="N330" s="111">
        <f t="shared" si="149"/>
        <v>0.72671920072031504</v>
      </c>
      <c r="O330" s="111">
        <f t="shared" si="149"/>
        <v>0.7445706132076515</v>
      </c>
      <c r="P330" s="111">
        <f t="shared" si="149"/>
        <v>0.76441311451794791</v>
      </c>
      <c r="Q330" s="111">
        <f t="shared" si="149"/>
        <v>0.78126827563336787</v>
      </c>
      <c r="R330" s="111">
        <f t="shared" ref="R330:V330" si="150">IF(R311=0,"",R311/R292)</f>
        <v>0.79090177497796965</v>
      </c>
      <c r="S330" s="111">
        <f t="shared" si="150"/>
        <v>0.79838696296185607</v>
      </c>
      <c r="T330" s="111">
        <f t="shared" si="150"/>
        <v>0.80440583674680088</v>
      </c>
      <c r="U330" s="111">
        <f t="shared" si="150"/>
        <v>0.8094724306211073</v>
      </c>
      <c r="V330" s="111">
        <f t="shared" si="150"/>
        <v>0.81392233146081439</v>
      </c>
      <c r="W330" s="111">
        <f t="shared" ref="W330" si="151">IF(W311=0,"",W311/W292)</f>
        <v>0.81709867163730954</v>
      </c>
      <c r="DA330" s="63" t="s">
        <v>3645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3646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2.3582619998382492</v>
      </c>
      <c r="D332" s="124">
        <f t="shared" si="155"/>
        <v>2.4378987751219268</v>
      </c>
      <c r="E332" s="124">
        <f t="shared" si="155"/>
        <v>2.5183764050890312</v>
      </c>
      <c r="F332" s="124">
        <f t="shared" si="155"/>
        <v>2.5989404657191755</v>
      </c>
      <c r="G332" s="124">
        <f t="shared" si="155"/>
        <v>2.6802700842976388</v>
      </c>
      <c r="H332" s="124">
        <f t="shared" si="155"/>
        <v>2.7622777308012898</v>
      </c>
      <c r="I332" s="124">
        <f t="shared" si="155"/>
        <v>2.8451261547958113</v>
      </c>
      <c r="J332" s="124">
        <f t="shared" si="155"/>
        <v>2.9294923208561565</v>
      </c>
      <c r="K332" s="124">
        <f t="shared" si="155"/>
        <v>3.0159454352536814</v>
      </c>
      <c r="L332" s="124">
        <f t="shared" si="155"/>
        <v>3.1046262309059194</v>
      </c>
      <c r="M332" s="124">
        <f t="shared" si="155"/>
        <v>3.2105470850261599</v>
      </c>
      <c r="N332" s="124">
        <f t="shared" si="155"/>
        <v>3.3386209488207719</v>
      </c>
      <c r="O332" s="124">
        <f t="shared" si="155"/>
        <v>3.4915639366107816</v>
      </c>
      <c r="P332" s="124">
        <f t="shared" si="155"/>
        <v>3.6574273135337112</v>
      </c>
      <c r="Q332" s="124">
        <f t="shared" si="155"/>
        <v>3.7999675772069184</v>
      </c>
      <c r="R332" s="124">
        <f t="shared" ref="R332:V332" si="156">IF(R313=0,"",R313/R294)</f>
        <v>3.8893913828012039</v>
      </c>
      <c r="S332" s="124">
        <f t="shared" si="156"/>
        <v>3.960568341398794</v>
      </c>
      <c r="T332" s="124">
        <f t="shared" si="156"/>
        <v>4.0200393998109805</v>
      </c>
      <c r="U332" s="124">
        <f t="shared" si="156"/>
        <v>4.0741801688752473</v>
      </c>
      <c r="V332" s="124">
        <f t="shared" si="156"/>
        <v>4.1293826055336051</v>
      </c>
      <c r="W332" s="124">
        <f t="shared" ref="W332" si="157">IF(W313=0,"",W313/W294)</f>
        <v>4.1834265621208973</v>
      </c>
      <c r="DA332" s="130" t="s">
        <v>3647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2.3582619998382492</v>
      </c>
      <c r="D333" s="111">
        <f t="shared" si="158"/>
        <v>2.4378987751219268</v>
      </c>
      <c r="E333" s="111">
        <f t="shared" si="158"/>
        <v>2.5183764050890312</v>
      </c>
      <c r="F333" s="111">
        <f t="shared" si="158"/>
        <v>2.5989404657191755</v>
      </c>
      <c r="G333" s="111">
        <f t="shared" si="158"/>
        <v>2.6802700842976388</v>
      </c>
      <c r="H333" s="111">
        <f t="shared" si="158"/>
        <v>2.7622777308012898</v>
      </c>
      <c r="I333" s="111">
        <f t="shared" si="158"/>
        <v>2.8451261547958113</v>
      </c>
      <c r="J333" s="111">
        <f t="shared" si="158"/>
        <v>2.9294923208561565</v>
      </c>
      <c r="K333" s="111">
        <f t="shared" si="158"/>
        <v>3.0159454352536814</v>
      </c>
      <c r="L333" s="111">
        <f t="shared" si="158"/>
        <v>3.1046262309059194</v>
      </c>
      <c r="M333" s="111">
        <f t="shared" si="158"/>
        <v>3.2105470850261599</v>
      </c>
      <c r="N333" s="111">
        <f t="shared" si="158"/>
        <v>3.3386209488207719</v>
      </c>
      <c r="O333" s="111">
        <f t="shared" si="158"/>
        <v>3.4915639366107816</v>
      </c>
      <c r="P333" s="111">
        <f t="shared" si="158"/>
        <v>3.6574273135337112</v>
      </c>
      <c r="Q333" s="111">
        <f t="shared" si="158"/>
        <v>3.7999675772069184</v>
      </c>
      <c r="R333" s="111">
        <f t="shared" ref="R333:V333" si="159">IF(R314=0,"",R314/R295)</f>
        <v>3.8893913828012039</v>
      </c>
      <c r="S333" s="111">
        <f t="shared" si="159"/>
        <v>3.960568341398794</v>
      </c>
      <c r="T333" s="111">
        <f t="shared" si="159"/>
        <v>4.0200393998109805</v>
      </c>
      <c r="U333" s="111">
        <f t="shared" si="159"/>
        <v>4.0741801688752473</v>
      </c>
      <c r="V333" s="111">
        <f t="shared" si="159"/>
        <v>4.1293826055336051</v>
      </c>
      <c r="W333" s="111">
        <f t="shared" ref="W333" si="160">IF(W314=0,"",W314/W295)</f>
        <v>4.1834265621208973</v>
      </c>
      <c r="DA333" s="63" t="s">
        <v>3648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0.69476402305959284</v>
      </c>
      <c r="D334" s="124">
        <f t="shared" si="161"/>
        <v>0.6956722443273019</v>
      </c>
      <c r="E334" s="124">
        <f t="shared" si="161"/>
        <v>0.70065191435595986</v>
      </c>
      <c r="F334" s="124">
        <f t="shared" si="161"/>
        <v>0.71244888161639497</v>
      </c>
      <c r="G334" s="124">
        <f t="shared" si="161"/>
        <v>0.71934965002321227</v>
      </c>
      <c r="H334" s="124">
        <f t="shared" si="161"/>
        <v>0.74295151668756199</v>
      </c>
      <c r="I334" s="124">
        <f t="shared" si="161"/>
        <v>0.71344387586151115</v>
      </c>
      <c r="J334" s="124">
        <f t="shared" si="161"/>
        <v>0.72290949738700661</v>
      </c>
      <c r="K334" s="124">
        <f t="shared" si="161"/>
        <v>0.77499844367425397</v>
      </c>
      <c r="L334" s="124">
        <f t="shared" si="161"/>
        <v>0.7366944434240168</v>
      </c>
      <c r="M334" s="124">
        <f t="shared" si="161"/>
        <v>0.736795852064697</v>
      </c>
      <c r="N334" s="124">
        <f t="shared" si="161"/>
        <v>0.75633093331316148</v>
      </c>
      <c r="O334" s="124">
        <f t="shared" si="161"/>
        <v>0.77969707531533416</v>
      </c>
      <c r="P334" s="124">
        <f t="shared" si="161"/>
        <v>0.79423130148180454</v>
      </c>
      <c r="Q334" s="124">
        <f t="shared" si="161"/>
        <v>0.81432968945089812</v>
      </c>
      <c r="R334" s="124">
        <f t="shared" ref="R334:V334" si="162">IF(R315=0,"",R315/R296)</f>
        <v>0.83014115217406792</v>
      </c>
      <c r="S334" s="124">
        <f t="shared" si="162"/>
        <v>0.84323789716037933</v>
      </c>
      <c r="T334" s="124">
        <f t="shared" si="162"/>
        <v>0.84265123511534634</v>
      </c>
      <c r="U334" s="124">
        <f t="shared" si="162"/>
        <v>0.85540541701909312</v>
      </c>
      <c r="V334" s="124">
        <f t="shared" si="162"/>
        <v>0.86269816843047165</v>
      </c>
      <c r="W334" s="124">
        <f t="shared" ref="W334" si="163">IF(W315=0,"",W315/W296)</f>
        <v>0.86565589932838471</v>
      </c>
      <c r="DA334" s="130" t="s">
        <v>3649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0.62118743301462398</v>
      </c>
      <c r="D335" s="111">
        <f t="shared" si="164"/>
        <v>0.62736180603824132</v>
      </c>
      <c r="E335" s="111">
        <f t="shared" si="164"/>
        <v>0.63380313840167501</v>
      </c>
      <c r="F335" s="111">
        <f t="shared" si="164"/>
        <v>0.64029653571601697</v>
      </c>
      <c r="G335" s="111">
        <f t="shared" si="164"/>
        <v>0.64703360619720918</v>
      </c>
      <c r="H335" s="111">
        <f t="shared" si="164"/>
        <v>0.65398840873343078</v>
      </c>
      <c r="I335" s="111">
        <f t="shared" si="164"/>
        <v>0.66120564172997587</v>
      </c>
      <c r="J335" s="111">
        <f t="shared" si="164"/>
        <v>0.66887418383462593</v>
      </c>
      <c r="K335" s="111">
        <f t="shared" si="164"/>
        <v>0.67715153118972882</v>
      </c>
      <c r="L335" s="111">
        <f t="shared" si="164"/>
        <v>0.68607440636643102</v>
      </c>
      <c r="M335" s="111">
        <f t="shared" si="164"/>
        <v>0.69956808457796704</v>
      </c>
      <c r="N335" s="111">
        <f t="shared" si="164"/>
        <v>0.7188408037663877</v>
      </c>
      <c r="O335" s="111">
        <f t="shared" si="164"/>
        <v>0.74478470048165712</v>
      </c>
      <c r="P335" s="111">
        <f t="shared" si="164"/>
        <v>0.77497456720275171</v>
      </c>
      <c r="Q335" s="111">
        <f t="shared" si="164"/>
        <v>0.80180205191272325</v>
      </c>
      <c r="R335" s="111">
        <f t="shared" ref="R335:V335" si="165">IF(R316=0,"",R316/R297)</f>
        <v>0.81944180163866198</v>
      </c>
      <c r="S335" s="111">
        <f t="shared" si="165"/>
        <v>0.83553693726615452</v>
      </c>
      <c r="T335" s="111">
        <f t="shared" si="165"/>
        <v>0.84966963080000724</v>
      </c>
      <c r="U335" s="111">
        <f t="shared" si="165"/>
        <v>0.8613743489820086</v>
      </c>
      <c r="V335" s="111">
        <f t="shared" si="165"/>
        <v>0.87014024114517974</v>
      </c>
      <c r="W335" s="111">
        <f t="shared" ref="W335" si="166">IF(W316=0,"",W316/W297)</f>
        <v>0.87466444784989439</v>
      </c>
      <c r="DA335" s="63" t="s">
        <v>3650</v>
      </c>
    </row>
    <row r="336" spans="1:105" ht="12" customHeight="1" x14ac:dyDescent="0.25">
      <c r="A336" s="97" t="s">
        <v>133</v>
      </c>
      <c r="B336" s="111"/>
      <c r="C336" s="111">
        <f t="shared" ref="C336:Q336" si="167">IF(C317=0,"",C317/C298)</f>
        <v>0.81472586620038667</v>
      </c>
      <c r="D336" s="111">
        <f t="shared" si="167"/>
        <v>0.81830071818649763</v>
      </c>
      <c r="E336" s="111">
        <f t="shared" si="167"/>
        <v>0.82360507783254999</v>
      </c>
      <c r="F336" s="111">
        <f t="shared" si="167"/>
        <v>0.82805980930952927</v>
      </c>
      <c r="G336" s="111">
        <f t="shared" si="167"/>
        <v>0.83157290768201375</v>
      </c>
      <c r="H336" s="111">
        <f t="shared" si="167"/>
        <v>0.85960963975700355</v>
      </c>
      <c r="I336" s="111" t="str">
        <f t="shared" si="167"/>
        <v/>
      </c>
      <c r="J336" s="111">
        <f t="shared" si="167"/>
        <v>0.85111300614921592</v>
      </c>
      <c r="K336" s="111">
        <f t="shared" si="167"/>
        <v>0.85295570440791069</v>
      </c>
      <c r="L336" s="111">
        <f t="shared" si="167"/>
        <v>0.87292847198243051</v>
      </c>
      <c r="M336" s="111">
        <f t="shared" si="167"/>
        <v>0.86959238457478494</v>
      </c>
      <c r="N336" s="111">
        <f t="shared" si="167"/>
        <v>0.88182286023995593</v>
      </c>
      <c r="O336" s="111">
        <f t="shared" si="167"/>
        <v>0.90892073199880397</v>
      </c>
      <c r="P336" s="111">
        <f t="shared" si="167"/>
        <v>0.92024325916997707</v>
      </c>
      <c r="Q336" s="111">
        <f t="shared" si="167"/>
        <v>0.94535982386575956</v>
      </c>
      <c r="R336" s="111">
        <f t="shared" ref="R336:V336" si="168">IF(R317=0,"",R317/R298)</f>
        <v>0.95554583679216798</v>
      </c>
      <c r="S336" s="111">
        <f t="shared" si="168"/>
        <v>0.9529715730133802</v>
      </c>
      <c r="T336" s="111">
        <f t="shared" si="168"/>
        <v>0.95153671447364085</v>
      </c>
      <c r="U336" s="111">
        <f t="shared" si="168"/>
        <v>0.95445703108739777</v>
      </c>
      <c r="V336" s="111">
        <f t="shared" si="168"/>
        <v>0.95626897586724546</v>
      </c>
      <c r="W336" s="111">
        <f t="shared" ref="W336" si="169">IF(W317=0,"",W317/W298)</f>
        <v>0.95585279229739351</v>
      </c>
      <c r="DA336" s="63" t="s">
        <v>3651</v>
      </c>
    </row>
    <row r="337" spans="1:105" ht="12" customHeight="1" x14ac:dyDescent="0.25">
      <c r="A337" s="100" t="s">
        <v>217</v>
      </c>
      <c r="B337" s="112"/>
      <c r="C337" s="112">
        <f t="shared" ref="C337:Q337" si="170">IF(C318=0,"",C318/C299)</f>
        <v>0.62118743301462398</v>
      </c>
      <c r="D337" s="112">
        <f t="shared" si="170"/>
        <v>0.62736180603824132</v>
      </c>
      <c r="E337" s="112">
        <f t="shared" si="170"/>
        <v>0.63380313840167501</v>
      </c>
      <c r="F337" s="112">
        <f t="shared" si="170"/>
        <v>0.64029653571601697</v>
      </c>
      <c r="G337" s="112">
        <f t="shared" si="170"/>
        <v>0.64703360619720918</v>
      </c>
      <c r="H337" s="112">
        <f t="shared" si="170"/>
        <v>0.65398840873343078</v>
      </c>
      <c r="I337" s="112" t="str">
        <f t="shared" si="170"/>
        <v/>
      </c>
      <c r="J337" s="112">
        <f t="shared" si="170"/>
        <v>0.66887418383462605</v>
      </c>
      <c r="K337" s="112">
        <f t="shared" si="170"/>
        <v>0.67715153118972882</v>
      </c>
      <c r="L337" s="112">
        <f t="shared" si="170"/>
        <v>0.68607440636643102</v>
      </c>
      <c r="M337" s="112">
        <f t="shared" si="170"/>
        <v>0.69956808457796704</v>
      </c>
      <c r="N337" s="112">
        <f t="shared" si="170"/>
        <v>0.71884080376638781</v>
      </c>
      <c r="O337" s="112">
        <f t="shared" si="170"/>
        <v>0.74478470048165712</v>
      </c>
      <c r="P337" s="112">
        <f t="shared" si="170"/>
        <v>0.77497456720275171</v>
      </c>
      <c r="Q337" s="112">
        <f t="shared" si="170"/>
        <v>0.80180205191272325</v>
      </c>
      <c r="R337" s="112">
        <f t="shared" ref="R337:V337" si="171">IF(R318=0,"",R318/R299)</f>
        <v>0.81944180163866198</v>
      </c>
      <c r="S337" s="112">
        <f t="shared" si="171"/>
        <v>0.83553693726615452</v>
      </c>
      <c r="T337" s="112">
        <f t="shared" si="171"/>
        <v>0.84966963080000724</v>
      </c>
      <c r="U337" s="112">
        <f t="shared" si="171"/>
        <v>0.8613743489820086</v>
      </c>
      <c r="V337" s="112">
        <f t="shared" si="171"/>
        <v>0.87014024114517974</v>
      </c>
      <c r="W337" s="112">
        <f t="shared" ref="W337" si="172">IF(W318=0,"",W318/W299)</f>
        <v>0.8746644478498945</v>
      </c>
      <c r="DA337" s="131" t="s">
        <v>3652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 t="str">
        <f t="shared" si="173"/>
        <v/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3653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0.69904906460945626</v>
      </c>
      <c r="D339" s="112">
        <f t="shared" si="176"/>
        <v>0.70012983554340369</v>
      </c>
      <c r="E339" s="112">
        <f t="shared" si="176"/>
        <v>0.70129373304669129</v>
      </c>
      <c r="F339" s="112">
        <f t="shared" si="176"/>
        <v>0.70246881084862889</v>
      </c>
      <c r="G339" s="112">
        <f t="shared" si="176"/>
        <v>0.7037211096500362</v>
      </c>
      <c r="H339" s="112">
        <f t="shared" si="176"/>
        <v>0.70504322717626711</v>
      </c>
      <c r="I339" s="112">
        <f t="shared" si="176"/>
        <v>0.70645236332864481</v>
      </c>
      <c r="J339" s="112">
        <f t="shared" si="176"/>
        <v>0.70801736656705039</v>
      </c>
      <c r="K339" s="112">
        <f t="shared" si="176"/>
        <v>0.70979925041709979</v>
      </c>
      <c r="L339" s="112">
        <f t="shared" si="176"/>
        <v>0.71181936883496011</v>
      </c>
      <c r="M339" s="112">
        <f t="shared" si="176"/>
        <v>0.71547748570050085</v>
      </c>
      <c r="N339" s="112">
        <f t="shared" si="176"/>
        <v>0.72138863623218441</v>
      </c>
      <c r="O339" s="112">
        <f t="shared" si="176"/>
        <v>0.73034153134824509</v>
      </c>
      <c r="P339" s="112">
        <f t="shared" si="176"/>
        <v>0.74198809860804538</v>
      </c>
      <c r="Q339" s="112">
        <f t="shared" si="176"/>
        <v>0.75341618210929018</v>
      </c>
      <c r="R339" s="112">
        <f t="shared" ref="R339:V339" si="177">IF(R320=0,"",R320/R301)</f>
        <v>0.76160846863765619</v>
      </c>
      <c r="S339" s="112">
        <f t="shared" si="177"/>
        <v>0.76971999166190286</v>
      </c>
      <c r="T339" s="112">
        <f t="shared" si="177"/>
        <v>0.77758066761194544</v>
      </c>
      <c r="U339" s="112">
        <f t="shared" si="177"/>
        <v>0.78496476404931981</v>
      </c>
      <c r="V339" s="112">
        <f t="shared" si="177"/>
        <v>0.79152596221717963</v>
      </c>
      <c r="W339" s="112">
        <f t="shared" ref="W339" si="178">IF(W320=0,"",W320/W301)</f>
        <v>0.79669089360822487</v>
      </c>
      <c r="DA339" s="131" t="s">
        <v>3654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0.86169153294499345</v>
      </c>
      <c r="D340" s="113">
        <f t="shared" si="179"/>
        <v>0.86194774989595424</v>
      </c>
      <c r="E340" s="113">
        <f t="shared" si="179"/>
        <v>0.86362006298485483</v>
      </c>
      <c r="F340" s="113">
        <f t="shared" si="179"/>
        <v>0.86450072248128151</v>
      </c>
      <c r="G340" s="113">
        <f t="shared" si="179"/>
        <v>0.86509677358473636</v>
      </c>
      <c r="H340" s="113">
        <f t="shared" si="179"/>
        <v>0.88583654193695283</v>
      </c>
      <c r="I340" s="113">
        <f t="shared" si="179"/>
        <v>0.88106715255658641</v>
      </c>
      <c r="J340" s="113">
        <f t="shared" si="179"/>
        <v>0.8728503486006105</v>
      </c>
      <c r="K340" s="113">
        <f t="shared" si="179"/>
        <v>0.87109729124516466</v>
      </c>
      <c r="L340" s="113">
        <f t="shared" si="179"/>
        <v>0.88557469516354792</v>
      </c>
      <c r="M340" s="113">
        <f t="shared" si="179"/>
        <v>0.87848825147640819</v>
      </c>
      <c r="N340" s="113">
        <f t="shared" si="179"/>
        <v>0.88319956386937348</v>
      </c>
      <c r="O340" s="113">
        <f t="shared" si="179"/>
        <v>0.90212336713745467</v>
      </c>
      <c r="P340" s="113">
        <f t="shared" si="179"/>
        <v>0.90636328908854102</v>
      </c>
      <c r="Q340" s="113">
        <f t="shared" si="179"/>
        <v>0.92877589004537764</v>
      </c>
      <c r="R340" s="113">
        <f t="shared" ref="R340:V340" si="180">IF(R321=0,"",R321/R302)</f>
        <v>0.93789413943858668</v>
      </c>
      <c r="S340" s="113">
        <f t="shared" si="180"/>
        <v>0.93036077771042047</v>
      </c>
      <c r="T340" s="113">
        <f t="shared" si="180"/>
        <v>0.9238771576921625</v>
      </c>
      <c r="U340" s="113">
        <f t="shared" si="180"/>
        <v>0.92461487968256673</v>
      </c>
      <c r="V340" s="113">
        <f t="shared" si="180"/>
        <v>0.92531519910078919</v>
      </c>
      <c r="W340" s="113">
        <f t="shared" ref="W340" si="181">IF(W321=0,"",W321/W302)</f>
        <v>0.92418477605696203</v>
      </c>
      <c r="DA340" s="132" t="s">
        <v>3655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0.69904906460945626</v>
      </c>
      <c r="D341" s="111">
        <f t="shared" si="182"/>
        <v>0.70012983554340369</v>
      </c>
      <c r="E341" s="111">
        <f t="shared" si="182"/>
        <v>0.70129373304669129</v>
      </c>
      <c r="F341" s="111">
        <f t="shared" si="182"/>
        <v>0.70246881084862889</v>
      </c>
      <c r="G341" s="111">
        <f t="shared" si="182"/>
        <v>0.70372110965003609</v>
      </c>
      <c r="H341" s="111">
        <f t="shared" si="182"/>
        <v>0.70504322717626711</v>
      </c>
      <c r="I341" s="111">
        <f t="shared" si="182"/>
        <v>0.70645236332864481</v>
      </c>
      <c r="J341" s="111">
        <f t="shared" si="182"/>
        <v>0.70801736656705017</v>
      </c>
      <c r="K341" s="111">
        <f t="shared" si="182"/>
        <v>0.70979925041709979</v>
      </c>
      <c r="L341" s="111">
        <f t="shared" si="182"/>
        <v>0.71181936883496022</v>
      </c>
      <c r="M341" s="111">
        <f t="shared" si="182"/>
        <v>0.71547748570050085</v>
      </c>
      <c r="N341" s="111">
        <f t="shared" si="182"/>
        <v>0.72138863623218441</v>
      </c>
      <c r="O341" s="111">
        <f t="shared" si="182"/>
        <v>0.73034153134824509</v>
      </c>
      <c r="P341" s="111">
        <f t="shared" si="182"/>
        <v>0.74198809860804538</v>
      </c>
      <c r="Q341" s="111">
        <f t="shared" si="182"/>
        <v>0.75341618210929018</v>
      </c>
      <c r="R341" s="111">
        <f t="shared" ref="R341:V341" si="183">IF(R322=0,"",R322/R303)</f>
        <v>0.76160846863765619</v>
      </c>
      <c r="S341" s="111">
        <f t="shared" si="183"/>
        <v>0.76971999166190286</v>
      </c>
      <c r="T341" s="111">
        <f t="shared" si="183"/>
        <v>0.77758066761194544</v>
      </c>
      <c r="U341" s="111">
        <f t="shared" si="183"/>
        <v>0.78496476404931981</v>
      </c>
      <c r="V341" s="111">
        <f t="shared" si="183"/>
        <v>0.79152596221717963</v>
      </c>
      <c r="W341" s="111">
        <f t="shared" ref="W341" si="184">IF(W322=0,"",W322/W303)</f>
        <v>0.79669089360822487</v>
      </c>
      <c r="DA341" s="63" t="s">
        <v>3656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3657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0.75903796076994501</v>
      </c>
      <c r="D343" s="124">
        <f t="shared" si="188"/>
        <v>0.75588928964753777</v>
      </c>
      <c r="E343" s="124">
        <f t="shared" si="188"/>
        <v>0.75342158208808441</v>
      </c>
      <c r="F343" s="124">
        <f t="shared" si="188"/>
        <v>0.75377681807088259</v>
      </c>
      <c r="G343" s="124">
        <f t="shared" si="188"/>
        <v>0.75082515153040719</v>
      </c>
      <c r="H343" s="124">
        <f t="shared" si="188"/>
        <v>0.75478418276554704</v>
      </c>
      <c r="I343" s="124">
        <f t="shared" si="188"/>
        <v>0.76298592615175875</v>
      </c>
      <c r="J343" s="124">
        <f t="shared" si="188"/>
        <v>0.7523105579693401</v>
      </c>
      <c r="K343" s="124">
        <f t="shared" si="188"/>
        <v>0.75733797936921576</v>
      </c>
      <c r="L343" s="124">
        <f t="shared" si="188"/>
        <v>0.75789024609257805</v>
      </c>
      <c r="M343" s="124">
        <f t="shared" si="188"/>
        <v>0.75756197836267114</v>
      </c>
      <c r="N343" s="124">
        <f t="shared" si="188"/>
        <v>0.76470247904977751</v>
      </c>
      <c r="O343" s="124">
        <f t="shared" si="188"/>
        <v>0.76759223768394091</v>
      </c>
      <c r="P343" s="124">
        <f t="shared" si="188"/>
        <v>0.78407576284551372</v>
      </c>
      <c r="Q343" s="124">
        <f t="shared" si="188"/>
        <v>0.79029545267386658</v>
      </c>
      <c r="R343" s="124">
        <f t="shared" ref="R343:V343" si="189">IF(R324=0,"",R324/R305)</f>
        <v>0.80028002182913072</v>
      </c>
      <c r="S343" s="124">
        <f t="shared" si="189"/>
        <v>0.80720572669952606</v>
      </c>
      <c r="T343" s="124">
        <f t="shared" si="189"/>
        <v>0.82064212167385087</v>
      </c>
      <c r="U343" s="124">
        <f t="shared" si="189"/>
        <v>0.83009286353775502</v>
      </c>
      <c r="V343" s="124">
        <f t="shared" si="189"/>
        <v>0.83902360502740436</v>
      </c>
      <c r="W343" s="124">
        <f t="shared" ref="W343" si="190">IF(W324=0,"",W324/W305)</f>
        <v>0.8512392667438432</v>
      </c>
      <c r="DA343" s="130" t="s">
        <v>3658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0.60836681137998216</v>
      </c>
      <c r="D344" s="111">
        <f t="shared" si="191"/>
        <v>0.60890776829326265</v>
      </c>
      <c r="E344" s="111">
        <f t="shared" si="191"/>
        <v>0.60944109606547403</v>
      </c>
      <c r="F344" s="111">
        <f t="shared" si="191"/>
        <v>0.60997338350026686</v>
      </c>
      <c r="G344" s="111">
        <f t="shared" si="191"/>
        <v>0.61049864494487383</v>
      </c>
      <c r="H344" s="111">
        <f t="shared" si="191"/>
        <v>0.61101761296699242</v>
      </c>
      <c r="I344" s="111">
        <f t="shared" si="191"/>
        <v>0.61152881270160542</v>
      </c>
      <c r="J344" s="111">
        <f t="shared" si="191"/>
        <v>0.61202620214732006</v>
      </c>
      <c r="K344" s="111">
        <f t="shared" si="191"/>
        <v>0.61250464401371674</v>
      </c>
      <c r="L344" s="111">
        <f t="shared" si="191"/>
        <v>0.61296276386498949</v>
      </c>
      <c r="M344" s="111">
        <f t="shared" si="191"/>
        <v>0.61320929299882676</v>
      </c>
      <c r="N344" s="111">
        <f t="shared" si="191"/>
        <v>0.61320929299882676</v>
      </c>
      <c r="O344" s="111">
        <f t="shared" si="191"/>
        <v>0.61320929299882676</v>
      </c>
      <c r="P344" s="111">
        <f t="shared" si="191"/>
        <v>0.61320929299882676</v>
      </c>
      <c r="Q344" s="111">
        <f t="shared" si="191"/>
        <v>0.61320929299882676</v>
      </c>
      <c r="R344" s="111">
        <f t="shared" ref="R344:V344" si="192">IF(R325=0,"",R325/R306)</f>
        <v>0.6147667897324427</v>
      </c>
      <c r="S344" s="111">
        <f t="shared" si="192"/>
        <v>0.61731364978061432</v>
      </c>
      <c r="T344" s="111">
        <f t="shared" si="192"/>
        <v>0.62028498650347896</v>
      </c>
      <c r="U344" s="111">
        <f t="shared" si="192"/>
        <v>0.62336244239501792</v>
      </c>
      <c r="V344" s="111">
        <f t="shared" si="192"/>
        <v>0.62622765994920937</v>
      </c>
      <c r="W344" s="111">
        <f t="shared" ref="W344" si="193">IF(W325=0,"",W325/W306)</f>
        <v>0.62888063916605197</v>
      </c>
      <c r="DA344" s="63" t="s">
        <v>3659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0.76650286891745145</v>
      </c>
      <c r="D345" s="45">
        <f t="shared" si="194"/>
        <v>0.76793641400720947</v>
      </c>
      <c r="E345" s="45">
        <f t="shared" si="194"/>
        <v>0.76942296811973587</v>
      </c>
      <c r="F345" s="45">
        <f t="shared" si="194"/>
        <v>0.77091675073536725</v>
      </c>
      <c r="G345" s="45">
        <f t="shared" si="194"/>
        <v>0.77245935154302803</v>
      </c>
      <c r="H345" s="45">
        <f t="shared" si="194"/>
        <v>0.77404568049426092</v>
      </c>
      <c r="I345" s="45">
        <f t="shared" si="194"/>
        <v>0.77568598528963195</v>
      </c>
      <c r="J345" s="45">
        <f t="shared" si="194"/>
        <v>0.77742224714124897</v>
      </c>
      <c r="K345" s="45">
        <f t="shared" si="194"/>
        <v>0.77929016112177507</v>
      </c>
      <c r="L345" s="45">
        <f t="shared" si="194"/>
        <v>0.78129927712657143</v>
      </c>
      <c r="M345" s="45">
        <f t="shared" si="194"/>
        <v>0.78403274428527348</v>
      </c>
      <c r="N345" s="45">
        <f t="shared" si="194"/>
        <v>0.78765591668848511</v>
      </c>
      <c r="O345" s="45">
        <f t="shared" si="194"/>
        <v>0.79257084936385014</v>
      </c>
      <c r="P345" s="45">
        <f t="shared" si="194"/>
        <v>0.79898870524065846</v>
      </c>
      <c r="Q345" s="45">
        <f t="shared" si="194"/>
        <v>0.80726046639623839</v>
      </c>
      <c r="R345" s="45">
        <f t="shared" ref="R345:V345" si="195">IF(R326=0,"",R326/R307)</f>
        <v>0.8185129219857783</v>
      </c>
      <c r="S345" s="45">
        <f t="shared" si="195"/>
        <v>0.83255703902256717</v>
      </c>
      <c r="T345" s="45">
        <f t="shared" si="195"/>
        <v>0.84765674255200951</v>
      </c>
      <c r="U345" s="45">
        <f t="shared" si="195"/>
        <v>0.86207595761955347</v>
      </c>
      <c r="V345" s="45">
        <f t="shared" si="195"/>
        <v>0.87407860927062708</v>
      </c>
      <c r="W345" s="45">
        <f t="shared" ref="W345" si="196">IF(W326=0,"",W326/W307)</f>
        <v>0.883054870365092</v>
      </c>
      <c r="DA345" s="60" t="s">
        <v>3660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118.34495187554464</v>
      </c>
      <c r="D347" s="117">
        <f t="shared" si="197"/>
        <v>103.5656844326044</v>
      </c>
      <c r="E347" s="117">
        <f t="shared" si="197"/>
        <v>152.7617925663705</v>
      </c>
      <c r="F347" s="117">
        <f t="shared" si="197"/>
        <v>115.1070991719222</v>
      </c>
      <c r="G347" s="117">
        <f t="shared" si="197"/>
        <v>192.30674666990487</v>
      </c>
      <c r="H347" s="117">
        <f t="shared" si="197"/>
        <v>109.98828504388413</v>
      </c>
      <c r="I347" s="117">
        <f t="shared" si="197"/>
        <v>54.909406493789014</v>
      </c>
      <c r="J347" s="117">
        <f t="shared" si="197"/>
        <v>57.615159406586884</v>
      </c>
      <c r="K347" s="117">
        <f t="shared" si="197"/>
        <v>54.53999887057882</v>
      </c>
      <c r="L347" s="117">
        <f t="shared" si="197"/>
        <v>62.929755944780986</v>
      </c>
      <c r="M347" s="117">
        <f t="shared" si="197"/>
        <v>42.943081513114464</v>
      </c>
      <c r="N347" s="117">
        <f t="shared" si="197"/>
        <v>50.751008769356197</v>
      </c>
      <c r="O347" s="117">
        <f t="shared" si="197"/>
        <v>70.59624814839151</v>
      </c>
      <c r="P347" s="117">
        <f t="shared" si="197"/>
        <v>75.915194841416451</v>
      </c>
      <c r="Q347" s="117">
        <f t="shared" si="197"/>
        <v>76.928727201317301</v>
      </c>
      <c r="R347" s="117">
        <f t="shared" ref="R347:V347" si="198">R348+R351+R353+R362</f>
        <v>106.51624394683867</v>
      </c>
      <c r="S347" s="117">
        <f t="shared" si="198"/>
        <v>80.106241802822694</v>
      </c>
      <c r="T347" s="117">
        <f t="shared" si="198"/>
        <v>73.681453500988638</v>
      </c>
      <c r="U347" s="117">
        <f t="shared" si="198"/>
        <v>61.754284203143499</v>
      </c>
      <c r="V347" s="117">
        <f t="shared" si="198"/>
        <v>64.514006848257281</v>
      </c>
      <c r="W347" s="117">
        <f t="shared" ref="W347" si="199">W348+W351+W353+W362</f>
        <v>112.62090694867001</v>
      </c>
      <c r="DA347" s="129" t="s">
        <v>3811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112.09825990127339</v>
      </c>
      <c r="D348" s="122">
        <f t="shared" si="200"/>
        <v>96.790776732669798</v>
      </c>
      <c r="E348" s="122">
        <f t="shared" si="200"/>
        <v>142.12011784574878</v>
      </c>
      <c r="F348" s="122">
        <f t="shared" si="200"/>
        <v>106.22527694618968</v>
      </c>
      <c r="G348" s="122">
        <f t="shared" si="200"/>
        <v>177.48986671491039</v>
      </c>
      <c r="H348" s="122">
        <f t="shared" si="200"/>
        <v>104.26058034513733</v>
      </c>
      <c r="I348" s="122">
        <f t="shared" si="200"/>
        <v>49.992780617160932</v>
      </c>
      <c r="J348" s="122">
        <f t="shared" si="200"/>
        <v>51.753154770487924</v>
      </c>
      <c r="K348" s="122">
        <f t="shared" si="200"/>
        <v>49.433566841978148</v>
      </c>
      <c r="L348" s="122">
        <f t="shared" si="200"/>
        <v>57.577180056864009</v>
      </c>
      <c r="M348" s="122">
        <f t="shared" si="200"/>
        <v>37.474223490778598</v>
      </c>
      <c r="N348" s="122">
        <f t="shared" si="200"/>
        <v>44.856937348862765</v>
      </c>
      <c r="O348" s="122">
        <f t="shared" si="200"/>
        <v>64.034011512669849</v>
      </c>
      <c r="P348" s="122">
        <f t="shared" si="200"/>
        <v>68.637953874601436</v>
      </c>
      <c r="Q348" s="122">
        <f t="shared" si="200"/>
        <v>68.06531100967598</v>
      </c>
      <c r="R348" s="122">
        <f t="shared" ref="R348:V348" si="201">SUM(R349:R350)</f>
        <v>94.748739556379917</v>
      </c>
      <c r="S348" s="122">
        <f t="shared" si="201"/>
        <v>70.000311287988694</v>
      </c>
      <c r="T348" s="122">
        <f t="shared" si="201"/>
        <v>64.249382057054632</v>
      </c>
      <c r="U348" s="122">
        <f t="shared" si="201"/>
        <v>53.029443871586665</v>
      </c>
      <c r="V348" s="122">
        <f t="shared" si="201"/>
        <v>54.393078183662055</v>
      </c>
      <c r="W348" s="122">
        <f t="shared" ref="W348" si="202">SUM(W349:W350)</f>
        <v>97.470086655034692</v>
      </c>
      <c r="DA348" s="130" t="s">
        <v>3812</v>
      </c>
    </row>
    <row r="349" spans="1:105" ht="12" customHeight="1" x14ac:dyDescent="0.25">
      <c r="A349" s="97" t="s">
        <v>217</v>
      </c>
      <c r="B349" s="98"/>
      <c r="C349" s="98">
        <v>112.09825990127339</v>
      </c>
      <c r="D349" s="98">
        <v>96.790776732669798</v>
      </c>
      <c r="E349" s="98">
        <v>142.12011784574878</v>
      </c>
      <c r="F349" s="98">
        <v>106.22527694618968</v>
      </c>
      <c r="G349" s="98">
        <v>177.48986671491039</v>
      </c>
      <c r="H349" s="98">
        <v>104.26058034513733</v>
      </c>
      <c r="I349" s="98">
        <v>49.992780617160932</v>
      </c>
      <c r="J349" s="98">
        <v>51.753154770487924</v>
      </c>
      <c r="K349" s="98">
        <v>49.433566841978148</v>
      </c>
      <c r="L349" s="98">
        <v>57.577180056864009</v>
      </c>
      <c r="M349" s="98">
        <v>37.474223490778598</v>
      </c>
      <c r="N349" s="98">
        <v>44.856937348862765</v>
      </c>
      <c r="O349" s="98">
        <v>64.034011512669849</v>
      </c>
      <c r="P349" s="98">
        <v>68.637953874601436</v>
      </c>
      <c r="Q349" s="98">
        <v>68.06531100967598</v>
      </c>
      <c r="R349" s="98">
        <v>94.748739556379917</v>
      </c>
      <c r="S349" s="98">
        <v>70.000311287988694</v>
      </c>
      <c r="T349" s="98">
        <v>64.249382057054632</v>
      </c>
      <c r="U349" s="98">
        <v>53.029443871586665</v>
      </c>
      <c r="V349" s="98">
        <v>54.393078183662055</v>
      </c>
      <c r="W349" s="98">
        <v>97.470086655034692</v>
      </c>
      <c r="DA349" s="63" t="s">
        <v>3813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3814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3815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3816</v>
      </c>
    </row>
    <row r="353" spans="1:105" ht="12" customHeight="1" x14ac:dyDescent="0.25">
      <c r="A353" s="121" t="s">
        <v>55</v>
      </c>
      <c r="B353" s="122"/>
      <c r="C353" s="122">
        <v>6.1240440510032483</v>
      </c>
      <c r="D353" s="122">
        <v>6.5572978511503397</v>
      </c>
      <c r="E353" s="122">
        <v>10.261808653474995</v>
      </c>
      <c r="F353" s="122">
        <v>8.5077907331986022</v>
      </c>
      <c r="G353" s="122">
        <v>14.23535069952573</v>
      </c>
      <c r="H353" s="122">
        <v>5.3572525113992757</v>
      </c>
      <c r="I353" s="122">
        <v>4.7996700044207392</v>
      </c>
      <c r="J353" s="122">
        <v>5.5931311998436462</v>
      </c>
      <c r="K353" s="122">
        <v>4.8253908807646608</v>
      </c>
      <c r="L353" s="122">
        <v>5.0625956763880842</v>
      </c>
      <c r="M353" s="122">
        <v>5.2076368669125079</v>
      </c>
      <c r="N353" s="122">
        <v>5.6146546824595029</v>
      </c>
      <c r="O353" s="122">
        <v>6.1942331465929747</v>
      </c>
      <c r="P353" s="122">
        <v>6.9565576136613085</v>
      </c>
      <c r="Q353" s="122">
        <v>8.4898245958980745</v>
      </c>
      <c r="R353" s="122">
        <v>11.343353120585798</v>
      </c>
      <c r="S353" s="122">
        <v>9.6904205094514992</v>
      </c>
      <c r="T353" s="122">
        <v>9.0170191320616393</v>
      </c>
      <c r="U353" s="122">
        <v>8.2845839619305472</v>
      </c>
      <c r="V353" s="122">
        <v>9.6474748268997512</v>
      </c>
      <c r="W353" s="122">
        <v>14.541064428688349</v>
      </c>
      <c r="DA353" s="130" t="s">
        <v>3817</v>
      </c>
    </row>
    <row r="354" spans="1:105" ht="12" customHeight="1" x14ac:dyDescent="0.25">
      <c r="A354" s="97" t="s">
        <v>134</v>
      </c>
      <c r="B354" s="98"/>
      <c r="C354" s="98">
        <v>6.1137772938270363</v>
      </c>
      <c r="D354" s="98">
        <v>6.5526124393356939</v>
      </c>
      <c r="E354" s="98">
        <v>10.244613676858499</v>
      </c>
      <c r="F354" s="98">
        <v>8.4940880607279983</v>
      </c>
      <c r="G354" s="98">
        <v>14.170589084681508</v>
      </c>
      <c r="H354" s="98">
        <v>5.3395089986117386</v>
      </c>
      <c r="I354" s="98">
        <v>4.7996700044207392</v>
      </c>
      <c r="J354" s="98">
        <v>5.5789805500595095</v>
      </c>
      <c r="K354" s="98">
        <v>4.7870429272823118</v>
      </c>
      <c r="L354" s="98">
        <v>5.0511236042654932</v>
      </c>
      <c r="M354" s="98">
        <v>5.1909446082253714</v>
      </c>
      <c r="N354" s="98">
        <v>5.6072316521378998</v>
      </c>
      <c r="O354" s="98">
        <v>6.1835624825665336</v>
      </c>
      <c r="P354" s="98">
        <v>6.9339808018869427</v>
      </c>
      <c r="Q354" s="98">
        <v>8.4806366896186791</v>
      </c>
      <c r="R354" s="98">
        <v>11.325391151332475</v>
      </c>
      <c r="S354" s="98">
        <v>9.6733615967386886</v>
      </c>
      <c r="T354" s="98">
        <v>9.0070388087938262</v>
      </c>
      <c r="U354" s="98">
        <v>8.2690440638729505</v>
      </c>
      <c r="V354" s="98">
        <v>9.6188476745389924</v>
      </c>
      <c r="W354" s="98">
        <v>14.502817973295206</v>
      </c>
      <c r="DA354" s="63" t="s">
        <v>3818</v>
      </c>
    </row>
    <row r="355" spans="1:105" ht="12" customHeight="1" x14ac:dyDescent="0.25">
      <c r="A355" s="97" t="s">
        <v>133</v>
      </c>
      <c r="B355" s="98"/>
      <c r="C355" s="98">
        <v>1.0266757176212157E-2</v>
      </c>
      <c r="D355" s="98">
        <v>4.6854118146461652E-3</v>
      </c>
      <c r="E355" s="98">
        <v>1.7194976616495956E-2</v>
      </c>
      <c r="F355" s="98">
        <v>1.3702672470603777E-2</v>
      </c>
      <c r="G355" s="98">
        <v>6.4761614844222007E-2</v>
      </c>
      <c r="H355" s="98">
        <v>1.7743512787536921E-2</v>
      </c>
      <c r="I355" s="98">
        <v>0</v>
      </c>
      <c r="J355" s="98">
        <v>1.415064978413704E-2</v>
      </c>
      <c r="K355" s="98">
        <v>3.8347953482348741E-2</v>
      </c>
      <c r="L355" s="98">
        <v>1.1472072122590845E-2</v>
      </c>
      <c r="M355" s="98">
        <v>1.6692258687136283E-2</v>
      </c>
      <c r="N355" s="98">
        <v>7.4230303216035343E-3</v>
      </c>
      <c r="O355" s="98">
        <v>1.0670664026441009E-2</v>
      </c>
      <c r="P355" s="98">
        <v>2.2576811774365654E-2</v>
      </c>
      <c r="Q355" s="98">
        <v>9.1879062793945188E-3</v>
      </c>
      <c r="R355" s="98">
        <v>1.7961969253322416E-2</v>
      </c>
      <c r="S355" s="98">
        <v>1.7058912712810653E-2</v>
      </c>
      <c r="T355" s="98">
        <v>9.9803232678126619E-3</v>
      </c>
      <c r="U355" s="98">
        <v>1.55398980575964E-2</v>
      </c>
      <c r="V355" s="98">
        <v>2.8627152360758606E-2</v>
      </c>
      <c r="W355" s="98">
        <v>3.8246455393141962E-2</v>
      </c>
      <c r="DA355" s="63" t="s">
        <v>3819</v>
      </c>
    </row>
    <row r="356" spans="1:105" ht="12" customHeight="1" x14ac:dyDescent="0.25">
      <c r="A356" s="100" t="s">
        <v>217</v>
      </c>
      <c r="B356" s="101"/>
      <c r="C356" s="101">
        <v>1.0266757176212157E-2</v>
      </c>
      <c r="D356" s="101">
        <v>4.6854118146461652E-3</v>
      </c>
      <c r="E356" s="101">
        <v>1.7194976616495956E-2</v>
      </c>
      <c r="F356" s="101">
        <v>1.3702672470603777E-2</v>
      </c>
      <c r="G356" s="101">
        <v>6.4761614844222007E-2</v>
      </c>
      <c r="H356" s="101">
        <v>1.7743512787536921E-2</v>
      </c>
      <c r="I356" s="101">
        <v>0</v>
      </c>
      <c r="J356" s="101">
        <v>1.415064978413704E-2</v>
      </c>
      <c r="K356" s="101">
        <v>3.8347953482348741E-2</v>
      </c>
      <c r="L356" s="101">
        <v>1.1472072122590845E-2</v>
      </c>
      <c r="M356" s="101">
        <v>1.6692258687136283E-2</v>
      </c>
      <c r="N356" s="101">
        <v>7.4230303216035343E-3</v>
      </c>
      <c r="O356" s="101">
        <v>1.0670664026441009E-2</v>
      </c>
      <c r="P356" s="101">
        <v>2.2576811774365654E-2</v>
      </c>
      <c r="Q356" s="101">
        <v>9.1879062793945188E-3</v>
      </c>
      <c r="R356" s="101">
        <v>1.7961969253322416E-2</v>
      </c>
      <c r="S356" s="101">
        <v>1.7058912712810653E-2</v>
      </c>
      <c r="T356" s="101">
        <v>9.9803232678126619E-3</v>
      </c>
      <c r="U356" s="101">
        <v>1.55398980575964E-2</v>
      </c>
      <c r="V356" s="101">
        <v>2.8627152360758606E-2</v>
      </c>
      <c r="W356" s="101">
        <v>3.8246455393141962E-2</v>
      </c>
      <c r="DA356" s="131" t="s">
        <v>3820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3821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3822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3823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3824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3825</v>
      </c>
    </row>
    <row r="362" spans="1:105" ht="12" customHeight="1" x14ac:dyDescent="0.25">
      <c r="A362" s="121" t="s">
        <v>54</v>
      </c>
      <c r="B362" s="122"/>
      <c r="C362" s="122">
        <v>0.12264792326799671</v>
      </c>
      <c r="D362" s="122">
        <v>0.21760984878426989</v>
      </c>
      <c r="E362" s="122">
        <v>0.37986606714672189</v>
      </c>
      <c r="F362" s="122">
        <v>0.37403149253391604</v>
      </c>
      <c r="G362" s="122">
        <v>0.58152925546875034</v>
      </c>
      <c r="H362" s="122">
        <v>0.37045218734752694</v>
      </c>
      <c r="I362" s="122">
        <v>0.11695587220734251</v>
      </c>
      <c r="J362" s="122">
        <v>0.26887343625531346</v>
      </c>
      <c r="K362" s="122">
        <v>0.28104114783601558</v>
      </c>
      <c r="L362" s="122">
        <v>0.28998021152889042</v>
      </c>
      <c r="M362" s="122">
        <v>0.26122115542335633</v>
      </c>
      <c r="N362" s="122">
        <v>0.2794167380339308</v>
      </c>
      <c r="O362" s="122">
        <v>0.36800348912867736</v>
      </c>
      <c r="P362" s="122">
        <v>0.32068335315370605</v>
      </c>
      <c r="Q362" s="122">
        <v>0.37359159574324519</v>
      </c>
      <c r="R362" s="122">
        <v>0.42415126987295676</v>
      </c>
      <c r="S362" s="122">
        <v>0.41551000538249772</v>
      </c>
      <c r="T362" s="122">
        <v>0.4150523118723769</v>
      </c>
      <c r="U362" s="122">
        <v>0.44025636962628184</v>
      </c>
      <c r="V362" s="122">
        <v>0.47345383769547261</v>
      </c>
      <c r="W362" s="122">
        <v>0.6097558649469712</v>
      </c>
      <c r="DA362" s="130" t="s">
        <v>3826</v>
      </c>
    </row>
    <row r="363" spans="1:105" ht="12" customHeight="1" x14ac:dyDescent="0.25">
      <c r="A363" s="97" t="s">
        <v>175</v>
      </c>
      <c r="B363" s="98"/>
      <c r="C363" s="98">
        <v>0.12264792326799671</v>
      </c>
      <c r="D363" s="98">
        <v>0.21760984878426989</v>
      </c>
      <c r="E363" s="98">
        <v>0.37986606714672189</v>
      </c>
      <c r="F363" s="98">
        <v>0.37403149253391604</v>
      </c>
      <c r="G363" s="98">
        <v>0.58152925546875034</v>
      </c>
      <c r="H363" s="98">
        <v>0.37045218734752694</v>
      </c>
      <c r="I363" s="98">
        <v>0.11695587220734251</v>
      </c>
      <c r="J363" s="98">
        <v>0.26887343625531346</v>
      </c>
      <c r="K363" s="98">
        <v>0.28104114783601558</v>
      </c>
      <c r="L363" s="98">
        <v>0.28998021152889042</v>
      </c>
      <c r="M363" s="98">
        <v>0.26122115542335633</v>
      </c>
      <c r="N363" s="98">
        <v>0.2794167380339308</v>
      </c>
      <c r="O363" s="98">
        <v>0.36800348912867736</v>
      </c>
      <c r="P363" s="98">
        <v>0.32068335315370605</v>
      </c>
      <c r="Q363" s="98">
        <v>0.37359159574324519</v>
      </c>
      <c r="R363" s="98">
        <v>0.42415126987295676</v>
      </c>
      <c r="S363" s="98">
        <v>0.41551000538249772</v>
      </c>
      <c r="T363" s="98">
        <v>0.4150523118723769</v>
      </c>
      <c r="U363" s="98">
        <v>0.44025636962628184</v>
      </c>
      <c r="V363" s="98">
        <v>0.47345383769547261</v>
      </c>
      <c r="W363" s="98">
        <v>0.6097558649469712</v>
      </c>
      <c r="DA363" s="63" t="s">
        <v>3827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3828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21539.046707860813</v>
      </c>
      <c r="D366" s="117">
        <f t="shared" si="204"/>
        <v>18351.490723078867</v>
      </c>
      <c r="E366" s="117">
        <f t="shared" si="204"/>
        <v>20053.924424953595</v>
      </c>
      <c r="F366" s="117">
        <f t="shared" si="204"/>
        <v>17566.544330606674</v>
      </c>
      <c r="G366" s="117">
        <f t="shared" si="204"/>
        <v>19058.923472921462</v>
      </c>
      <c r="H366" s="117">
        <f t="shared" si="204"/>
        <v>18155.810828276262</v>
      </c>
      <c r="I366" s="117">
        <f t="shared" si="204"/>
        <v>15971.719656868243</v>
      </c>
      <c r="J366" s="117">
        <f t="shared" si="204"/>
        <v>15626.939684734727</v>
      </c>
      <c r="K366" s="117">
        <f t="shared" si="204"/>
        <v>15733.749260332675</v>
      </c>
      <c r="L366" s="117">
        <f t="shared" si="204"/>
        <v>18477.161752256437</v>
      </c>
      <c r="M366" s="117">
        <f t="shared" si="204"/>
        <v>15464.993378621502</v>
      </c>
      <c r="N366" s="117">
        <f t="shared" si="204"/>
        <v>15014.787683378554</v>
      </c>
      <c r="O366" s="117">
        <f t="shared" si="204"/>
        <v>16303.346535793969</v>
      </c>
      <c r="P366" s="117">
        <f t="shared" si="204"/>
        <v>12690.810261898088</v>
      </c>
      <c r="Q366" s="117">
        <f t="shared" si="204"/>
        <v>11471.019645657017</v>
      </c>
      <c r="R366" s="117">
        <f t="shared" ref="R366:V366" si="205">R367+R370+R372+R381</f>
        <v>13651.729430580983</v>
      </c>
      <c r="S366" s="117">
        <f t="shared" si="205"/>
        <v>13463.861586856336</v>
      </c>
      <c r="T366" s="117">
        <f t="shared" si="205"/>
        <v>12283.67071728567</v>
      </c>
      <c r="U366" s="117">
        <f t="shared" si="205"/>
        <v>11236.021860893225</v>
      </c>
      <c r="V366" s="117">
        <f t="shared" si="205"/>
        <v>11073.106371734166</v>
      </c>
      <c r="W366" s="117">
        <f t="shared" ref="W366" si="206">W367+W370+W372+W381</f>
        <v>14627.28770458215</v>
      </c>
      <c r="DA366" s="129" t="s">
        <v>3979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18375.261688229937</v>
      </c>
      <c r="D367" s="122">
        <f t="shared" si="207"/>
        <v>15086.79785148675</v>
      </c>
      <c r="E367" s="122">
        <f t="shared" si="207"/>
        <v>16779.004194377721</v>
      </c>
      <c r="F367" s="122">
        <f t="shared" si="207"/>
        <v>14360.009842480215</v>
      </c>
      <c r="G367" s="122">
        <f t="shared" si="207"/>
        <v>15993.950159619297</v>
      </c>
      <c r="H367" s="122">
        <f t="shared" si="207"/>
        <v>15063.830975192966</v>
      </c>
      <c r="I367" s="122">
        <f t="shared" si="207"/>
        <v>12874.933833952682</v>
      </c>
      <c r="J367" s="122">
        <f t="shared" si="207"/>
        <v>12506.58483434522</v>
      </c>
      <c r="K367" s="122">
        <f t="shared" si="207"/>
        <v>12460.200808149446</v>
      </c>
      <c r="L367" s="122">
        <f t="shared" si="207"/>
        <v>15019.119242778926</v>
      </c>
      <c r="M367" s="122">
        <f t="shared" si="207"/>
        <v>11987.566168438772</v>
      </c>
      <c r="N367" s="122">
        <f t="shared" si="207"/>
        <v>11566.760266724741</v>
      </c>
      <c r="O367" s="122">
        <f t="shared" si="207"/>
        <v>12974.052665452909</v>
      </c>
      <c r="P367" s="122">
        <f t="shared" si="207"/>
        <v>9385.6866814860023</v>
      </c>
      <c r="Q367" s="122">
        <f t="shared" si="207"/>
        <v>8318.5009037821856</v>
      </c>
      <c r="R367" s="122">
        <f t="shared" ref="R367:V367" si="208">SUM(R368:R369)</f>
        <v>10543.282008531118</v>
      </c>
      <c r="S367" s="122">
        <f t="shared" si="208"/>
        <v>10439.639855340454</v>
      </c>
      <c r="T367" s="122">
        <f t="shared" si="208"/>
        <v>9416.2979171775241</v>
      </c>
      <c r="U367" s="122">
        <f t="shared" si="208"/>
        <v>8383.9725717532492</v>
      </c>
      <c r="V367" s="122">
        <f t="shared" si="208"/>
        <v>8246.6953252766143</v>
      </c>
      <c r="W367" s="122">
        <f t="shared" ref="W367" si="209">SUM(W368:W369)</f>
        <v>11390.29529229861</v>
      </c>
      <c r="DA367" s="130" t="s">
        <v>3980</v>
      </c>
    </row>
    <row r="368" spans="1:105" ht="12" customHeight="1" x14ac:dyDescent="0.25">
      <c r="A368" s="97" t="s">
        <v>217</v>
      </c>
      <c r="B368" s="98"/>
      <c r="C368" s="98">
        <v>18059.8617799604</v>
      </c>
      <c r="D368" s="98">
        <v>14832.631718653925</v>
      </c>
      <c r="E368" s="98">
        <v>16499.514354373885</v>
      </c>
      <c r="F368" s="98">
        <v>14125.358805942295</v>
      </c>
      <c r="G368" s="98">
        <v>15760.212570798105</v>
      </c>
      <c r="H368" s="98">
        <v>14839.706603857752</v>
      </c>
      <c r="I368" s="98">
        <v>12687.751429420923</v>
      </c>
      <c r="J368" s="98">
        <v>12324.844644410648</v>
      </c>
      <c r="K368" s="98">
        <v>12278.577026452935</v>
      </c>
      <c r="L368" s="98">
        <v>14799.194570434198</v>
      </c>
      <c r="M368" s="98">
        <v>11811.056011898248</v>
      </c>
      <c r="N368" s="98">
        <v>11394.685765330694</v>
      </c>
      <c r="O368" s="98">
        <v>12778.223357659825</v>
      </c>
      <c r="P368" s="98">
        <v>9241.4884017133572</v>
      </c>
      <c r="Q368" s="98">
        <v>8188.9348261976138</v>
      </c>
      <c r="R368" s="98">
        <v>10378.015594053079</v>
      </c>
      <c r="S368" s="98">
        <v>10275.268410604325</v>
      </c>
      <c r="T368" s="98">
        <v>9267.5216605459482</v>
      </c>
      <c r="U368" s="98">
        <v>8251.0760837956805</v>
      </c>
      <c r="V368" s="98">
        <v>8115.5359681366517</v>
      </c>
      <c r="W368" s="98">
        <v>11208.619766963157</v>
      </c>
      <c r="DA368" s="63" t="s">
        <v>3981</v>
      </c>
    </row>
    <row r="369" spans="1:105" ht="12" customHeight="1" x14ac:dyDescent="0.25">
      <c r="A369" s="97" t="s">
        <v>53</v>
      </c>
      <c r="B369" s="98"/>
      <c r="C369" s="98">
        <v>315.39990826953755</v>
      </c>
      <c r="D369" s="98">
        <v>254.16613283282402</v>
      </c>
      <c r="E369" s="98">
        <v>279.48984000383712</v>
      </c>
      <c r="F369" s="98">
        <v>234.65103653792033</v>
      </c>
      <c r="G369" s="98">
        <v>233.73758882119097</v>
      </c>
      <c r="H369" s="98">
        <v>224.12437133521416</v>
      </c>
      <c r="I369" s="98">
        <v>187.18240453175915</v>
      </c>
      <c r="J369" s="98">
        <v>181.7401899345719</v>
      </c>
      <c r="K369" s="98">
        <v>181.62378169651186</v>
      </c>
      <c r="L369" s="98">
        <v>219.92467234472784</v>
      </c>
      <c r="M369" s="98">
        <v>176.51015654052347</v>
      </c>
      <c r="N369" s="98">
        <v>172.07450139404688</v>
      </c>
      <c r="O369" s="98">
        <v>195.82930779308566</v>
      </c>
      <c r="P369" s="98">
        <v>144.19827977264492</v>
      </c>
      <c r="Q369" s="98">
        <v>129.56607758457159</v>
      </c>
      <c r="R369" s="98">
        <v>165.26641447803891</v>
      </c>
      <c r="S369" s="98">
        <v>164.3714447361298</v>
      </c>
      <c r="T369" s="98">
        <v>148.77625663157528</v>
      </c>
      <c r="U369" s="98">
        <v>132.89648795756932</v>
      </c>
      <c r="V369" s="98">
        <v>131.1593571399624</v>
      </c>
      <c r="W369" s="98">
        <v>181.67552533545398</v>
      </c>
      <c r="DA369" s="63" t="s">
        <v>3982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1.7530739364112771</v>
      </c>
      <c r="D370" s="122">
        <f t="shared" si="210"/>
        <v>1.0211783759367952</v>
      </c>
      <c r="E370" s="122">
        <f t="shared" si="210"/>
        <v>2.7259573561329931</v>
      </c>
      <c r="F370" s="122">
        <f t="shared" si="210"/>
        <v>1.999789219041409</v>
      </c>
      <c r="G370" s="122">
        <f t="shared" si="210"/>
        <v>1.7282081239719203</v>
      </c>
      <c r="H370" s="122">
        <f t="shared" si="210"/>
        <v>2.2263166809287673</v>
      </c>
      <c r="I370" s="122">
        <f t="shared" si="210"/>
        <v>2.2746955718568547</v>
      </c>
      <c r="J370" s="122">
        <f t="shared" si="210"/>
        <v>1.5355980086906522</v>
      </c>
      <c r="K370" s="122">
        <f t="shared" si="210"/>
        <v>1.0088091531667946</v>
      </c>
      <c r="L370" s="122">
        <f t="shared" si="210"/>
        <v>1.6567438299995305</v>
      </c>
      <c r="M370" s="122">
        <f t="shared" si="210"/>
        <v>1.3910164276464723</v>
      </c>
      <c r="N370" s="122">
        <f t="shared" si="210"/>
        <v>0.91051406778287192</v>
      </c>
      <c r="O370" s="122">
        <f t="shared" si="210"/>
        <v>1.8602693632042502</v>
      </c>
      <c r="P370" s="122">
        <f t="shared" si="210"/>
        <v>0.48106594121295376</v>
      </c>
      <c r="Q370" s="122">
        <f t="shared" si="210"/>
        <v>0.720454842423779</v>
      </c>
      <c r="R370" s="122">
        <f t="shared" si="210"/>
        <v>0.91220335246584239</v>
      </c>
      <c r="S370" s="122">
        <f t="shared" si="210"/>
        <v>2.1899852008124925</v>
      </c>
      <c r="T370" s="122">
        <f t="shared" si="210"/>
        <v>1.3729169628499402</v>
      </c>
      <c r="U370" s="122">
        <f t="shared" si="210"/>
        <v>2.140316895845114</v>
      </c>
      <c r="V370" s="122">
        <f t="shared" si="210"/>
        <v>2.6857047470709188</v>
      </c>
      <c r="W370" s="122">
        <f t="shared" si="210"/>
        <v>2.255044633519478</v>
      </c>
      <c r="DA370" s="130" t="s">
        <v>3983</v>
      </c>
    </row>
    <row r="371" spans="1:105" ht="12" customHeight="1" x14ac:dyDescent="0.25">
      <c r="A371" s="97" t="s">
        <v>53</v>
      </c>
      <c r="B371" s="98"/>
      <c r="C371" s="98">
        <f>RES_hhdet_in_fech!C67</f>
        <v>1.7530739364112771</v>
      </c>
      <c r="D371" s="98">
        <f>RES_hhdet_in_fech!D67</f>
        <v>1.0211783759367952</v>
      </c>
      <c r="E371" s="98">
        <f>RES_hhdet_in_fech!E67</f>
        <v>2.7259573561329931</v>
      </c>
      <c r="F371" s="98">
        <f>RES_hhdet_in_fech!F67</f>
        <v>1.999789219041409</v>
      </c>
      <c r="G371" s="98">
        <f>RES_hhdet_in_fech!G67</f>
        <v>1.7282081239719203</v>
      </c>
      <c r="H371" s="98">
        <f>RES_hhdet_in_fech!H67</f>
        <v>2.2263166809287673</v>
      </c>
      <c r="I371" s="98">
        <f>RES_hhdet_in_fech!I67</f>
        <v>2.2746955718568547</v>
      </c>
      <c r="J371" s="98">
        <f>RES_hhdet_in_fech!J67</f>
        <v>1.5355980086906522</v>
      </c>
      <c r="K371" s="98">
        <f>RES_hhdet_in_fech!K67</f>
        <v>1.0088091531667946</v>
      </c>
      <c r="L371" s="98">
        <f>RES_hhdet_in_fech!L67</f>
        <v>1.6567438299995305</v>
      </c>
      <c r="M371" s="98">
        <f>RES_hhdet_in_fech!M67</f>
        <v>1.3910164276464723</v>
      </c>
      <c r="N371" s="98">
        <f>RES_hhdet_in_fech!N67</f>
        <v>0.91051406778287192</v>
      </c>
      <c r="O371" s="98">
        <f>RES_hhdet_in_fech!O67</f>
        <v>1.8602693632042502</v>
      </c>
      <c r="P371" s="98">
        <f>RES_hhdet_in_fech!P67</f>
        <v>0.48106594121295376</v>
      </c>
      <c r="Q371" s="98">
        <f>RES_hhdet_in_fech!Q67</f>
        <v>0.720454842423779</v>
      </c>
      <c r="R371" s="98">
        <f>RES_hhdet_in_fech!R67</f>
        <v>0.91220335246584239</v>
      </c>
      <c r="S371" s="98">
        <f>RES_hhdet_in_fech!S67</f>
        <v>2.1899852008124925</v>
      </c>
      <c r="T371" s="98">
        <f>RES_hhdet_in_fech!T67</f>
        <v>1.3729169628499402</v>
      </c>
      <c r="U371" s="98">
        <f>RES_hhdet_in_fech!U67</f>
        <v>2.140316895845114</v>
      </c>
      <c r="V371" s="98">
        <f>RES_hhdet_in_fech!V67</f>
        <v>2.6857047470709188</v>
      </c>
      <c r="W371" s="98">
        <f>RES_hhdet_in_fech!W67</f>
        <v>2.255044633519478</v>
      </c>
      <c r="DA371" s="63" t="s">
        <v>3984</v>
      </c>
    </row>
    <row r="372" spans="1:105" ht="12" customHeight="1" x14ac:dyDescent="0.25">
      <c r="A372" s="121" t="s">
        <v>55</v>
      </c>
      <c r="B372" s="122"/>
      <c r="C372" s="122">
        <v>2743.4483648074247</v>
      </c>
      <c r="D372" s="122">
        <v>2823.4669144248728</v>
      </c>
      <c r="E372" s="122">
        <v>2831.2748052497345</v>
      </c>
      <c r="F372" s="122">
        <v>2737.5057959566002</v>
      </c>
      <c r="G372" s="122">
        <v>2676.6744370544438</v>
      </c>
      <c r="H372" s="122">
        <v>2643.4712321116899</v>
      </c>
      <c r="I372" s="122">
        <v>2710.8449449876571</v>
      </c>
      <c r="J372" s="122">
        <v>2697.0822412756943</v>
      </c>
      <c r="K372" s="122">
        <v>2742.1724551893803</v>
      </c>
      <c r="L372" s="122">
        <v>2920.4028563922298</v>
      </c>
      <c r="M372" s="122">
        <v>2944.7293415290878</v>
      </c>
      <c r="N372" s="122">
        <v>2907.6808308032932</v>
      </c>
      <c r="O372" s="122">
        <v>2800.1153911799847</v>
      </c>
      <c r="P372" s="122">
        <v>2766.7589743331828</v>
      </c>
      <c r="Q372" s="122">
        <v>2637.6827401138225</v>
      </c>
      <c r="R372" s="122">
        <v>2588.3823374075655</v>
      </c>
      <c r="S372" s="122">
        <v>2504.181644297576</v>
      </c>
      <c r="T372" s="122">
        <v>2362.1105894002767</v>
      </c>
      <c r="U372" s="122">
        <v>2338.6326273972109</v>
      </c>
      <c r="V372" s="122">
        <v>2324.2756218536142</v>
      </c>
      <c r="W372" s="122">
        <v>2674.5566931551871</v>
      </c>
      <c r="DA372" s="130" t="s">
        <v>3985</v>
      </c>
    </row>
    <row r="373" spans="1:105" ht="12" customHeight="1" x14ac:dyDescent="0.25">
      <c r="A373" s="97" t="s">
        <v>134</v>
      </c>
      <c r="B373" s="98"/>
      <c r="C373" s="98">
        <v>3098.1699647553028</v>
      </c>
      <c r="D373" s="98">
        <v>3103.0126448522979</v>
      </c>
      <c r="E373" s="98">
        <v>3103.6437857777723</v>
      </c>
      <c r="F373" s="98">
        <v>2913.4295694683087</v>
      </c>
      <c r="G373" s="98">
        <v>3116.3813118407197</v>
      </c>
      <c r="H373" s="98">
        <v>3091.8545434091811</v>
      </c>
      <c r="I373" s="98">
        <v>2878.5669362370486</v>
      </c>
      <c r="J373" s="98">
        <v>2915.0482342946898</v>
      </c>
      <c r="K373" s="98">
        <v>3124.106999327535</v>
      </c>
      <c r="L373" s="98">
        <v>3077.0185740678239</v>
      </c>
      <c r="M373" s="98">
        <v>3155.683804600239</v>
      </c>
      <c r="N373" s="98">
        <v>3065.8430469830255</v>
      </c>
      <c r="O373" s="98">
        <v>2870.2838351097434</v>
      </c>
      <c r="P373" s="98">
        <v>2884.2160086717922</v>
      </c>
      <c r="Q373" s="98">
        <v>2634.669732838709</v>
      </c>
      <c r="R373" s="98">
        <v>2607.5197396015901</v>
      </c>
      <c r="S373" s="98">
        <v>2544.4760842393316</v>
      </c>
      <c r="T373" s="98">
        <v>2332.9087640872849</v>
      </c>
      <c r="U373" s="98">
        <v>2278.4624050672214</v>
      </c>
      <c r="V373" s="98">
        <v>2301.771152459457</v>
      </c>
      <c r="W373" s="98">
        <v>2669.926697339748</v>
      </c>
      <c r="DA373" s="63" t="s">
        <v>3986</v>
      </c>
    </row>
    <row r="374" spans="1:105" ht="12" customHeight="1" x14ac:dyDescent="0.25">
      <c r="A374" s="97" t="s">
        <v>133</v>
      </c>
      <c r="B374" s="98"/>
      <c r="C374" s="98">
        <v>2362.2444568910755</v>
      </c>
      <c r="D374" s="98">
        <v>2378.9568580282094</v>
      </c>
      <c r="E374" s="98">
        <v>2388.5429042480246</v>
      </c>
      <c r="F374" s="98">
        <v>2253.027963735999</v>
      </c>
      <c r="G374" s="98">
        <v>2426.0175878404461</v>
      </c>
      <c r="H374" s="98">
        <v>2353.6385774859314</v>
      </c>
      <c r="I374" s="98">
        <v>0</v>
      </c>
      <c r="J374" s="98">
        <v>2291.7409714297346</v>
      </c>
      <c r="K374" s="98">
        <v>2481.8147423512291</v>
      </c>
      <c r="L374" s="98">
        <v>2419.7560938629986</v>
      </c>
      <c r="M374" s="98">
        <v>2539.7739408483426</v>
      </c>
      <c r="N374" s="98">
        <v>2499.5488320866416</v>
      </c>
      <c r="O374" s="98">
        <v>2351.754837551382</v>
      </c>
      <c r="P374" s="98">
        <v>2429.2288755177606</v>
      </c>
      <c r="Q374" s="98">
        <v>2233.9103946606492</v>
      </c>
      <c r="R374" s="98">
        <v>2235.2523961759553</v>
      </c>
      <c r="S374" s="98">
        <v>2229.9256456131575</v>
      </c>
      <c r="T374" s="98">
        <v>2081.2392922816621</v>
      </c>
      <c r="U374" s="98">
        <v>2054.4719317385566</v>
      </c>
      <c r="V374" s="98">
        <v>2094.1539304792473</v>
      </c>
      <c r="W374" s="98">
        <v>2443.8479839745273</v>
      </c>
      <c r="DA374" s="63" t="s">
        <v>3987</v>
      </c>
    </row>
    <row r="375" spans="1:105" ht="12" customHeight="1" x14ac:dyDescent="0.25">
      <c r="A375" s="100" t="s">
        <v>217</v>
      </c>
      <c r="B375" s="101"/>
      <c r="C375" s="101">
        <v>1155.3544779582992</v>
      </c>
      <c r="D375" s="101">
        <v>1159.9850996846317</v>
      </c>
      <c r="E375" s="101">
        <v>1150.5473800335064</v>
      </c>
      <c r="F375" s="101">
        <v>1076.9594851883114</v>
      </c>
      <c r="G375" s="101">
        <v>1157.6373711672898</v>
      </c>
      <c r="H375" s="101">
        <v>954.9627125656026</v>
      </c>
      <c r="I375" s="101">
        <v>0</v>
      </c>
      <c r="J375" s="101">
        <v>1030.4555164929754</v>
      </c>
      <c r="K375" s="101">
        <v>1130.3652822760087</v>
      </c>
      <c r="L375" s="101">
        <v>979.47446946904893</v>
      </c>
      <c r="M375" s="101">
        <v>1102.4323527008476</v>
      </c>
      <c r="N375" s="101">
        <v>1050.6130890384311</v>
      </c>
      <c r="O375" s="101">
        <v>839.27613088515739</v>
      </c>
      <c r="P375" s="101">
        <v>861.00213399454958</v>
      </c>
      <c r="Q375" s="101">
        <v>615.85530329818766</v>
      </c>
      <c r="R375" s="101">
        <v>550.32823617041731</v>
      </c>
      <c r="S375" s="101">
        <v>637.65014263429453</v>
      </c>
      <c r="T375" s="101">
        <v>670.94689254929654</v>
      </c>
      <c r="U375" s="101">
        <v>674.95986948937241</v>
      </c>
      <c r="V375" s="101">
        <v>705.21843625071074</v>
      </c>
      <c r="W375" s="101">
        <v>860.80176527174513</v>
      </c>
      <c r="DA375" s="131" t="s">
        <v>3988</v>
      </c>
    </row>
    <row r="376" spans="1:105" ht="12" customHeight="1" x14ac:dyDescent="0.25">
      <c r="A376" s="103" t="s">
        <v>52</v>
      </c>
      <c r="B376" s="104"/>
      <c r="C376" s="104">
        <v>1206.8899789327763</v>
      </c>
      <c r="D376" s="104">
        <v>1218.9717583435777</v>
      </c>
      <c r="E376" s="104">
        <v>1237.9955242145184</v>
      </c>
      <c r="F376" s="104">
        <v>1176.0684785476876</v>
      </c>
      <c r="G376" s="104">
        <v>1268.3802166731562</v>
      </c>
      <c r="H376" s="104">
        <v>1398.6758649203291</v>
      </c>
      <c r="I376" s="104">
        <v>0</v>
      </c>
      <c r="J376" s="104">
        <v>1261.2854549367592</v>
      </c>
      <c r="K376" s="104">
        <v>1351.4494600752207</v>
      </c>
      <c r="L376" s="104">
        <v>1440.2816243939496</v>
      </c>
      <c r="M376" s="104">
        <v>1437.341588147495</v>
      </c>
      <c r="N376" s="104">
        <v>1448.9357430482107</v>
      </c>
      <c r="O376" s="104">
        <v>1512.4787066662245</v>
      </c>
      <c r="P376" s="104">
        <v>1568.2267415232104</v>
      </c>
      <c r="Q376" s="104">
        <v>1618.0550913624616</v>
      </c>
      <c r="R376" s="104">
        <v>1684.9241600055377</v>
      </c>
      <c r="S376" s="104">
        <v>1592.275502978863</v>
      </c>
      <c r="T376" s="104">
        <v>1410.2923997323655</v>
      </c>
      <c r="U376" s="104">
        <v>1379.5120622491841</v>
      </c>
      <c r="V376" s="104">
        <v>1388.9354942285363</v>
      </c>
      <c r="W376" s="104">
        <v>1583.0462187027824</v>
      </c>
      <c r="DA376" s="132" t="s">
        <v>3989</v>
      </c>
    </row>
    <row r="377" spans="1:105" ht="12" customHeight="1" x14ac:dyDescent="0.25">
      <c r="A377" s="106" t="s">
        <v>122</v>
      </c>
      <c r="B377" s="101"/>
      <c r="C377" s="101">
        <v>2714.185882921402</v>
      </c>
      <c r="D377" s="101">
        <v>2817.4696642400445</v>
      </c>
      <c r="E377" s="101">
        <v>2843.3198847351155</v>
      </c>
      <c r="F377" s="101">
        <v>2852.9020048016687</v>
      </c>
      <c r="G377" s="101">
        <v>2645.6812951967108</v>
      </c>
      <c r="H377" s="101">
        <v>2757.5095075262961</v>
      </c>
      <c r="I377" s="101">
        <v>2769.3039842819944</v>
      </c>
      <c r="J377" s="101">
        <v>2753.4249853433339</v>
      </c>
      <c r="K377" s="101">
        <v>3000.8499733253807</v>
      </c>
      <c r="L377" s="101">
        <v>3063.8783540755853</v>
      </c>
      <c r="M377" s="101">
        <v>2974.1198631294783</v>
      </c>
      <c r="N377" s="101">
        <v>3042.9684651401458</v>
      </c>
      <c r="O377" s="101">
        <v>3037.2338930286924</v>
      </c>
      <c r="P377" s="101">
        <v>2938.2485974227448</v>
      </c>
      <c r="Q377" s="101">
        <v>2883.4057281033533</v>
      </c>
      <c r="R377" s="101">
        <v>2837.7101033020922</v>
      </c>
      <c r="S377" s="101">
        <v>2718.5937320107632</v>
      </c>
      <c r="T377" s="101">
        <v>2573.3382151706037</v>
      </c>
      <c r="U377" s="101">
        <v>2612.0820321890701</v>
      </c>
      <c r="V377" s="101">
        <v>2538.2548761417916</v>
      </c>
      <c r="W377" s="101">
        <v>2863.6712704764223</v>
      </c>
      <c r="DA377" s="131" t="s">
        <v>3990</v>
      </c>
    </row>
    <row r="378" spans="1:105" ht="12" customHeight="1" x14ac:dyDescent="0.25">
      <c r="A378" s="107" t="s">
        <v>121</v>
      </c>
      <c r="B378" s="104"/>
      <c r="C378" s="104">
        <v>2201.9869440211182</v>
      </c>
      <c r="D378" s="104">
        <v>2288.566205776438</v>
      </c>
      <c r="E378" s="104">
        <v>2309.3998371328789</v>
      </c>
      <c r="F378" s="104">
        <v>2319.2279466299633</v>
      </c>
      <c r="G378" s="104">
        <v>2153.7953526911601</v>
      </c>
      <c r="H378" s="104">
        <v>2196.2038604494737</v>
      </c>
      <c r="I378" s="104">
        <v>2221.0992639455881</v>
      </c>
      <c r="J378" s="104">
        <v>2234.0152468588258</v>
      </c>
      <c r="K378" s="104">
        <v>2446.9038361075845</v>
      </c>
      <c r="L378" s="104">
        <v>2463.6545253121662</v>
      </c>
      <c r="M378" s="104">
        <v>2422.4700109894743</v>
      </c>
      <c r="N378" s="104">
        <v>2485.2596684663922</v>
      </c>
      <c r="O378" s="104">
        <v>2458.1984781733017</v>
      </c>
      <c r="P378" s="104">
        <v>2402.6083496703227</v>
      </c>
      <c r="Q378" s="104">
        <v>2334.422095893301</v>
      </c>
      <c r="R378" s="104">
        <v>2301.2252647829487</v>
      </c>
      <c r="S378" s="104">
        <v>2250.3736183330748</v>
      </c>
      <c r="T378" s="104">
        <v>2165.6063803997249</v>
      </c>
      <c r="U378" s="104">
        <v>2217.4465950644994</v>
      </c>
      <c r="V378" s="104">
        <v>2171.118502627894</v>
      </c>
      <c r="W378" s="104">
        <v>2467.85578285678</v>
      </c>
      <c r="DA378" s="132" t="s">
        <v>3991</v>
      </c>
    </row>
    <row r="379" spans="1:105" ht="12" customHeight="1" x14ac:dyDescent="0.25">
      <c r="A379" s="108" t="s">
        <v>53</v>
      </c>
      <c r="B379" s="98"/>
      <c r="C379" s="98">
        <v>1011.9704007813787</v>
      </c>
      <c r="D379" s="98">
        <v>1053.5950276748715</v>
      </c>
      <c r="E379" s="98">
        <v>1054.3997203118613</v>
      </c>
      <c r="F379" s="98">
        <v>1056.2042657306156</v>
      </c>
      <c r="G379" s="98">
        <v>980.67716458987888</v>
      </c>
      <c r="H379" s="98">
        <v>850.04397396956972</v>
      </c>
      <c r="I379" s="98">
        <v>899.89366942601021</v>
      </c>
      <c r="J379" s="98">
        <v>972.84642075896022</v>
      </c>
      <c r="K379" s="98">
        <v>1086.8770428408657</v>
      </c>
      <c r="L379" s="98">
        <v>978.221259808068</v>
      </c>
      <c r="M379" s="98">
        <v>1034.5703836689793</v>
      </c>
      <c r="N379" s="98">
        <v>1041.8793018673821</v>
      </c>
      <c r="O379" s="98">
        <v>892.24043715146217</v>
      </c>
      <c r="P379" s="98">
        <v>871.94560505863694</v>
      </c>
      <c r="Q379" s="98">
        <v>674.28243045574629</v>
      </c>
      <c r="R379" s="98">
        <v>599.51615981601253</v>
      </c>
      <c r="S379" s="98">
        <v>680.53787983025597</v>
      </c>
      <c r="T379" s="98">
        <v>741.17708755818887</v>
      </c>
      <c r="U379" s="98">
        <v>777.3724972439403</v>
      </c>
      <c r="V379" s="98">
        <v>777.79254828017281</v>
      </c>
      <c r="W379" s="98">
        <v>920.278693645261</v>
      </c>
      <c r="DA379" s="63" t="s">
        <v>3992</v>
      </c>
    </row>
    <row r="380" spans="1:105" ht="12" customHeight="1" x14ac:dyDescent="0.25">
      <c r="A380" s="108" t="s">
        <v>52</v>
      </c>
      <c r="B380" s="98"/>
      <c r="C380" s="98">
        <v>1190.0165432397398</v>
      </c>
      <c r="D380" s="98">
        <v>1234.9711781015665</v>
      </c>
      <c r="E380" s="98">
        <v>1255.0001168210179</v>
      </c>
      <c r="F380" s="98">
        <v>1263.0236808993475</v>
      </c>
      <c r="G380" s="98">
        <v>1173.1181881012812</v>
      </c>
      <c r="H380" s="98">
        <v>1346.1598864799039</v>
      </c>
      <c r="I380" s="98">
        <v>1321.205594519578</v>
      </c>
      <c r="J380" s="98">
        <v>1261.1688260998658</v>
      </c>
      <c r="K380" s="98">
        <v>1360.0267932667182</v>
      </c>
      <c r="L380" s="98">
        <v>1485.4332655040985</v>
      </c>
      <c r="M380" s="98">
        <v>1387.899627320495</v>
      </c>
      <c r="N380" s="98">
        <v>1443.3803665990101</v>
      </c>
      <c r="O380" s="98">
        <v>1565.9580410218393</v>
      </c>
      <c r="P380" s="98">
        <v>1530.6627446116859</v>
      </c>
      <c r="Q380" s="98">
        <v>1660.1396654375551</v>
      </c>
      <c r="R380" s="98">
        <v>1701.7091049669357</v>
      </c>
      <c r="S380" s="98">
        <v>1569.8357385028187</v>
      </c>
      <c r="T380" s="98">
        <v>1424.4292928415355</v>
      </c>
      <c r="U380" s="98">
        <v>1440.0740978205592</v>
      </c>
      <c r="V380" s="98">
        <v>1393.3259543477213</v>
      </c>
      <c r="W380" s="98">
        <v>1547.5770892115193</v>
      </c>
      <c r="DA380" s="63" t="s">
        <v>3993</v>
      </c>
    </row>
    <row r="381" spans="1:105" ht="12" customHeight="1" x14ac:dyDescent="0.25">
      <c r="A381" s="121" t="s">
        <v>54</v>
      </c>
      <c r="B381" s="122"/>
      <c r="C381" s="122">
        <v>418.58358088703869</v>
      </c>
      <c r="D381" s="122">
        <v>440.20477879130596</v>
      </c>
      <c r="E381" s="122">
        <v>440.91946797000696</v>
      </c>
      <c r="F381" s="122">
        <v>467.02890295081761</v>
      </c>
      <c r="G381" s="122">
        <v>386.57066812375137</v>
      </c>
      <c r="H381" s="122">
        <v>446.28230429067929</v>
      </c>
      <c r="I381" s="122">
        <v>383.66618235604653</v>
      </c>
      <c r="J381" s="122">
        <v>421.73701110512081</v>
      </c>
      <c r="K381" s="122">
        <v>530.36718784068296</v>
      </c>
      <c r="L381" s="122">
        <v>535.98290925528261</v>
      </c>
      <c r="M381" s="122">
        <v>531.30685222599607</v>
      </c>
      <c r="N381" s="122">
        <v>539.43607178273919</v>
      </c>
      <c r="O381" s="122">
        <v>527.31820979787085</v>
      </c>
      <c r="P381" s="122">
        <v>537.88354013769026</v>
      </c>
      <c r="Q381" s="122">
        <v>514.11554691858532</v>
      </c>
      <c r="R381" s="122">
        <v>519.15288128983491</v>
      </c>
      <c r="S381" s="122">
        <v>517.85010201749299</v>
      </c>
      <c r="T381" s="122">
        <v>503.88929374501885</v>
      </c>
      <c r="U381" s="122">
        <v>511.27634484691833</v>
      </c>
      <c r="V381" s="122">
        <v>499.44971985686675</v>
      </c>
      <c r="W381" s="122">
        <v>560.18067449483317</v>
      </c>
      <c r="DA381" s="130" t="s">
        <v>3994</v>
      </c>
    </row>
    <row r="382" spans="1:105" ht="12" customHeight="1" x14ac:dyDescent="0.25">
      <c r="A382" s="97" t="s">
        <v>175</v>
      </c>
      <c r="B382" s="98"/>
      <c r="C382" s="98">
        <v>530.38270048717629</v>
      </c>
      <c r="D382" s="98">
        <v>540.36601978710405</v>
      </c>
      <c r="E382" s="98">
        <v>536.17375708185466</v>
      </c>
      <c r="F382" s="98">
        <v>537.43696644318641</v>
      </c>
      <c r="G382" s="98">
        <v>512.90129748481831</v>
      </c>
      <c r="H382" s="98">
        <v>572.31979540831662</v>
      </c>
      <c r="I382" s="98">
        <v>468.15209414729384</v>
      </c>
      <c r="J382" s="98">
        <v>516.4481940926114</v>
      </c>
      <c r="K382" s="98">
        <v>660.21472160950429</v>
      </c>
      <c r="L382" s="98">
        <v>663.57551249623964</v>
      </c>
      <c r="M382" s="98">
        <v>672.51408580690816</v>
      </c>
      <c r="N382" s="98">
        <v>662.27101657278399</v>
      </c>
      <c r="O382" s="98">
        <v>667.21573531998808</v>
      </c>
      <c r="P382" s="98">
        <v>686.47200175315129</v>
      </c>
      <c r="Q382" s="98">
        <v>664.89639447747084</v>
      </c>
      <c r="R382" s="98">
        <v>663.69791749048738</v>
      </c>
      <c r="S382" s="98">
        <v>678.83197194143429</v>
      </c>
      <c r="T382" s="98">
        <v>650.94592952548533</v>
      </c>
      <c r="U382" s="98">
        <v>670.95064493888128</v>
      </c>
      <c r="V382" s="98">
        <v>675.21097073127885</v>
      </c>
      <c r="W382" s="98">
        <v>760.88489175407017</v>
      </c>
      <c r="DA382" s="63" t="s">
        <v>3995</v>
      </c>
    </row>
    <row r="383" spans="1:105" ht="12" customHeight="1" x14ac:dyDescent="0.25">
      <c r="A383" s="109" t="s">
        <v>120</v>
      </c>
      <c r="B383" s="33"/>
      <c r="C383" s="33">
        <v>414.25731126176726</v>
      </c>
      <c r="D383" s="33">
        <v>433.61700577466104</v>
      </c>
      <c r="E383" s="33">
        <v>432.38254992278502</v>
      </c>
      <c r="F383" s="33">
        <v>459.84848901785807</v>
      </c>
      <c r="G383" s="33">
        <v>372.4284089913055</v>
      </c>
      <c r="H383" s="33">
        <v>433.49219065258205</v>
      </c>
      <c r="I383" s="33">
        <v>377.94686572025756</v>
      </c>
      <c r="J383" s="33">
        <v>408.33237592852186</v>
      </c>
      <c r="K383" s="33">
        <v>515.01475073346023</v>
      </c>
      <c r="L383" s="33">
        <v>519.83799091746073</v>
      </c>
      <c r="M383" s="33">
        <v>511.6082793279628</v>
      </c>
      <c r="N383" s="33">
        <v>524.69108099466314</v>
      </c>
      <c r="O383" s="33">
        <v>510.01619435520882</v>
      </c>
      <c r="P383" s="33">
        <v>527.91046655334526</v>
      </c>
      <c r="Q383" s="33">
        <v>503.18382760465965</v>
      </c>
      <c r="R383" s="33">
        <v>508.27333178390336</v>
      </c>
      <c r="S383" s="33">
        <v>501.95820160618547</v>
      </c>
      <c r="T383" s="33">
        <v>488.99439165683532</v>
      </c>
      <c r="U383" s="33">
        <v>493.12061582757246</v>
      </c>
      <c r="V383" s="33">
        <v>478.91318736364917</v>
      </c>
      <c r="W383" s="33">
        <v>539.80732238215353</v>
      </c>
      <c r="DA383" s="60" t="s">
        <v>3996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13863.03829963436</v>
      </c>
      <c r="D385" s="117">
        <f t="shared" si="211"/>
        <v>11973.103401036913</v>
      </c>
      <c r="E385" s="117">
        <f t="shared" si="211"/>
        <v>13216.729629882035</v>
      </c>
      <c r="F385" s="117">
        <f t="shared" si="211"/>
        <v>11744.641538773529</v>
      </c>
      <c r="G385" s="117">
        <f t="shared" si="211"/>
        <v>12850.184326165345</v>
      </c>
      <c r="H385" s="117">
        <f t="shared" si="211"/>
        <v>12440.849280070603</v>
      </c>
      <c r="I385" s="117">
        <f t="shared" si="211"/>
        <v>10996.586483315154</v>
      </c>
      <c r="J385" s="117">
        <f t="shared" si="211"/>
        <v>10885.969044848178</v>
      </c>
      <c r="K385" s="117">
        <f t="shared" si="211"/>
        <v>11216.431710141682</v>
      </c>
      <c r="L385" s="117">
        <f t="shared" si="211"/>
        <v>13162.052321180072</v>
      </c>
      <c r="M385" s="117">
        <f t="shared" si="211"/>
        <v>11167.951819175281</v>
      </c>
      <c r="N385" s="117">
        <f t="shared" si="211"/>
        <v>11067.528352494595</v>
      </c>
      <c r="O385" s="117">
        <f t="shared" si="211"/>
        <v>12304.621304009865</v>
      </c>
      <c r="P385" s="117">
        <f t="shared" si="211"/>
        <v>9829.4607035474583</v>
      </c>
      <c r="Q385" s="117">
        <f t="shared" si="211"/>
        <v>9084.3053190696464</v>
      </c>
      <c r="R385" s="117">
        <f t="shared" ref="R385:V385" si="212">R386+R389+R391+R400</f>
        <v>10940.995659435916</v>
      </c>
      <c r="S385" s="117">
        <f t="shared" si="212"/>
        <v>10906.317802516447</v>
      </c>
      <c r="T385" s="117">
        <f t="shared" si="212"/>
        <v>10013.092137580297</v>
      </c>
      <c r="U385" s="117">
        <f t="shared" si="212"/>
        <v>9245.5210004457695</v>
      </c>
      <c r="V385" s="117">
        <f t="shared" si="212"/>
        <v>9171.86404223094</v>
      </c>
      <c r="W385" s="117">
        <f t="shared" ref="W385" si="213">W386+W389+W391+W400</f>
        <v>12141.751227546431</v>
      </c>
      <c r="DA385" s="129" t="s">
        <v>4147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11635.134041349065</v>
      </c>
      <c r="D386" s="122">
        <f t="shared" si="214"/>
        <v>9673.6602288431914</v>
      </c>
      <c r="E386" s="122">
        <f t="shared" si="214"/>
        <v>10893.928287697649</v>
      </c>
      <c r="F386" s="122">
        <f t="shared" si="214"/>
        <v>9437.0757024881732</v>
      </c>
      <c r="G386" s="122">
        <f t="shared" si="214"/>
        <v>10629.840461638805</v>
      </c>
      <c r="H386" s="122">
        <f t="shared" si="214"/>
        <v>10133.881789537079</v>
      </c>
      <c r="I386" s="122">
        <f t="shared" si="214"/>
        <v>8763.3470655598503</v>
      </c>
      <c r="J386" s="122">
        <f t="shared" si="214"/>
        <v>8614.4469486809467</v>
      </c>
      <c r="K386" s="122">
        <f t="shared" si="214"/>
        <v>8686.5425973599722</v>
      </c>
      <c r="L386" s="122">
        <f t="shared" si="214"/>
        <v>10599.24797496688</v>
      </c>
      <c r="M386" s="122">
        <f t="shared" si="214"/>
        <v>8591.3236610564727</v>
      </c>
      <c r="N386" s="122">
        <f t="shared" si="214"/>
        <v>8452.8114332343212</v>
      </c>
      <c r="O386" s="122">
        <f t="shared" si="214"/>
        <v>9710.1189089101954</v>
      </c>
      <c r="P386" s="122">
        <f t="shared" si="214"/>
        <v>7208.5132117078447</v>
      </c>
      <c r="Q386" s="122">
        <f t="shared" si="214"/>
        <v>6527.3210685220156</v>
      </c>
      <c r="R386" s="122">
        <f t="shared" ref="R386:V386" si="215">SUM(R387:R388)</f>
        <v>8373.2573685636653</v>
      </c>
      <c r="S386" s="122">
        <f t="shared" si="215"/>
        <v>8368.0117846964131</v>
      </c>
      <c r="T386" s="122">
        <f t="shared" si="215"/>
        <v>7603.6247725521389</v>
      </c>
      <c r="U386" s="122">
        <f t="shared" si="215"/>
        <v>6811.9151007473456</v>
      </c>
      <c r="V386" s="122">
        <f t="shared" si="215"/>
        <v>6736.5753133798435</v>
      </c>
      <c r="W386" s="122">
        <f t="shared" ref="W386" si="216">SUM(W387:W388)</f>
        <v>9340.2238478087384</v>
      </c>
      <c r="DA386" s="130" t="s">
        <v>4148</v>
      </c>
    </row>
    <row r="387" spans="1:105" ht="12" customHeight="1" x14ac:dyDescent="0.25">
      <c r="A387" s="97" t="s">
        <v>217</v>
      </c>
      <c r="B387" s="98"/>
      <c r="C387" s="98">
        <v>11319.734133079528</v>
      </c>
      <c r="D387" s="98">
        <v>9419.4940960103668</v>
      </c>
      <c r="E387" s="98">
        <v>10614.438447693812</v>
      </c>
      <c r="F387" s="98">
        <v>9202.4246659502533</v>
      </c>
      <c r="G387" s="98">
        <v>10396.102872817613</v>
      </c>
      <c r="H387" s="98">
        <v>9909.7574182018652</v>
      </c>
      <c r="I387" s="98">
        <v>8576.1646610280914</v>
      </c>
      <c r="J387" s="98">
        <v>8432.7067587463753</v>
      </c>
      <c r="K387" s="98">
        <v>8504.9188156634609</v>
      </c>
      <c r="L387" s="98">
        <v>10379.323302622151</v>
      </c>
      <c r="M387" s="98">
        <v>8414.8135045159488</v>
      </c>
      <c r="N387" s="98">
        <v>8280.7369318402743</v>
      </c>
      <c r="O387" s="98">
        <v>9514.2896011171106</v>
      </c>
      <c r="P387" s="98">
        <v>7064.3149319351996</v>
      </c>
      <c r="Q387" s="98">
        <v>6397.7549909374438</v>
      </c>
      <c r="R387" s="98">
        <v>8207.9909540856261</v>
      </c>
      <c r="S387" s="98">
        <v>8203.6403399602841</v>
      </c>
      <c r="T387" s="98">
        <v>7454.8485159205638</v>
      </c>
      <c r="U387" s="98">
        <v>6679.0186127897759</v>
      </c>
      <c r="V387" s="98">
        <v>6605.4159562398809</v>
      </c>
      <c r="W387" s="98">
        <v>9158.5483224732852</v>
      </c>
      <c r="DA387" s="63" t="s">
        <v>4149</v>
      </c>
    </row>
    <row r="388" spans="1:105" ht="12" customHeight="1" x14ac:dyDescent="0.25">
      <c r="A388" s="97" t="s">
        <v>53</v>
      </c>
      <c r="B388" s="98"/>
      <c r="C388" s="98">
        <v>315.39990826953755</v>
      </c>
      <c r="D388" s="98">
        <v>254.16613283282402</v>
      </c>
      <c r="E388" s="98">
        <v>279.48984000383712</v>
      </c>
      <c r="F388" s="98">
        <v>234.65103653792033</v>
      </c>
      <c r="G388" s="98">
        <v>233.73758882119097</v>
      </c>
      <c r="H388" s="98">
        <v>224.12437133521416</v>
      </c>
      <c r="I388" s="98">
        <v>187.18240453175915</v>
      </c>
      <c r="J388" s="98">
        <v>181.7401899345719</v>
      </c>
      <c r="K388" s="98">
        <v>181.62378169651186</v>
      </c>
      <c r="L388" s="98">
        <v>219.92467234472784</v>
      </c>
      <c r="M388" s="98">
        <v>176.51015654052347</v>
      </c>
      <c r="N388" s="98">
        <v>172.07450139404688</v>
      </c>
      <c r="O388" s="98">
        <v>195.82930779308566</v>
      </c>
      <c r="P388" s="98">
        <v>144.19827977264492</v>
      </c>
      <c r="Q388" s="98">
        <v>129.56607758457159</v>
      </c>
      <c r="R388" s="98">
        <v>165.26641447803891</v>
      </c>
      <c r="S388" s="98">
        <v>164.3714447361298</v>
      </c>
      <c r="T388" s="98">
        <v>148.77625663157528</v>
      </c>
      <c r="U388" s="98">
        <v>132.89648795756932</v>
      </c>
      <c r="V388" s="98">
        <v>131.1593571399624</v>
      </c>
      <c r="W388" s="98">
        <v>181.67552533545398</v>
      </c>
      <c r="DA388" s="63" t="s">
        <v>4150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4.1342076471455709</v>
      </c>
      <c r="D389" s="122">
        <f t="shared" si="217"/>
        <v>2.4895295118773113</v>
      </c>
      <c r="E389" s="122">
        <f t="shared" si="217"/>
        <v>6.8649866869642073</v>
      </c>
      <c r="F389" s="122">
        <f t="shared" si="217"/>
        <v>5.1973331242756649</v>
      </c>
      <c r="G389" s="122">
        <f t="shared" si="217"/>
        <v>4.6320645341220823</v>
      </c>
      <c r="H389" s="122">
        <f t="shared" si="217"/>
        <v>6.1497049894409743</v>
      </c>
      <c r="I389" s="122">
        <f t="shared" si="217"/>
        <v>6.4717958656881507</v>
      </c>
      <c r="J389" s="122">
        <f t="shared" si="217"/>
        <v>4.4985225743812718</v>
      </c>
      <c r="K389" s="122">
        <f t="shared" si="217"/>
        <v>3.0425133605355263</v>
      </c>
      <c r="L389" s="122">
        <f t="shared" si="217"/>
        <v>5.14357035250808</v>
      </c>
      <c r="M389" s="122">
        <f t="shared" si="217"/>
        <v>4.4659237370038838</v>
      </c>
      <c r="N389" s="122">
        <f t="shared" si="217"/>
        <v>3.0398613408959121</v>
      </c>
      <c r="O389" s="122">
        <f t="shared" si="217"/>
        <v>6.4952494209458633</v>
      </c>
      <c r="P389" s="122">
        <f t="shared" si="217"/>
        <v>1.7594637130030599</v>
      </c>
      <c r="Q389" s="122">
        <f t="shared" si="217"/>
        <v>2.7377050420520797</v>
      </c>
      <c r="R389" s="122">
        <f t="shared" si="217"/>
        <v>3.5479158584430168</v>
      </c>
      <c r="S389" s="122">
        <f t="shared" si="217"/>
        <v>8.6735860544698387</v>
      </c>
      <c r="T389" s="122">
        <f t="shared" si="217"/>
        <v>5.5191802833255865</v>
      </c>
      <c r="U389" s="122">
        <f t="shared" si="217"/>
        <v>8.7200366521607897</v>
      </c>
      <c r="V389" s="122">
        <f t="shared" si="217"/>
        <v>11.090302466153684</v>
      </c>
      <c r="W389" s="122">
        <f t="shared" si="217"/>
        <v>9.4338136186335682</v>
      </c>
      <c r="DA389" s="130" t="s">
        <v>4151</v>
      </c>
    </row>
    <row r="390" spans="1:105" ht="12" customHeight="1" x14ac:dyDescent="0.25">
      <c r="A390" s="97" t="s">
        <v>53</v>
      </c>
      <c r="B390" s="98"/>
      <c r="C390" s="98">
        <f>RES_hhdet_in_tesh!C67</f>
        <v>4.1342076471455709</v>
      </c>
      <c r="D390" s="98">
        <f>RES_hhdet_in_tesh!D67</f>
        <v>2.4895295118773113</v>
      </c>
      <c r="E390" s="98">
        <f>RES_hhdet_in_tesh!E67</f>
        <v>6.8649866869642073</v>
      </c>
      <c r="F390" s="98">
        <f>RES_hhdet_in_tesh!F67</f>
        <v>5.1973331242756649</v>
      </c>
      <c r="G390" s="98">
        <f>RES_hhdet_in_tesh!G67</f>
        <v>4.6320645341220823</v>
      </c>
      <c r="H390" s="98">
        <f>RES_hhdet_in_tesh!H67</f>
        <v>6.1497049894409743</v>
      </c>
      <c r="I390" s="98">
        <f>RES_hhdet_in_tesh!I67</f>
        <v>6.4717958656881507</v>
      </c>
      <c r="J390" s="98">
        <f>RES_hhdet_in_tesh!J67</f>
        <v>4.4985225743812718</v>
      </c>
      <c r="K390" s="98">
        <f>RES_hhdet_in_tesh!K67</f>
        <v>3.0425133605355263</v>
      </c>
      <c r="L390" s="98">
        <f>RES_hhdet_in_tesh!L67</f>
        <v>5.14357035250808</v>
      </c>
      <c r="M390" s="98">
        <f>RES_hhdet_in_tesh!M67</f>
        <v>4.4659237370038838</v>
      </c>
      <c r="N390" s="98">
        <f>RES_hhdet_in_tesh!N67</f>
        <v>3.0398613408959121</v>
      </c>
      <c r="O390" s="98">
        <f>RES_hhdet_in_tesh!O67</f>
        <v>6.4952494209458633</v>
      </c>
      <c r="P390" s="98">
        <f>RES_hhdet_in_tesh!P67</f>
        <v>1.7594637130030599</v>
      </c>
      <c r="Q390" s="98">
        <f>RES_hhdet_in_tesh!Q67</f>
        <v>2.7377050420520797</v>
      </c>
      <c r="R390" s="98">
        <f>RES_hhdet_in_tesh!R67</f>
        <v>3.5479158584430168</v>
      </c>
      <c r="S390" s="98">
        <f>RES_hhdet_in_tesh!S67</f>
        <v>8.6735860544698387</v>
      </c>
      <c r="T390" s="98">
        <f>RES_hhdet_in_tesh!T67</f>
        <v>5.5191802833255865</v>
      </c>
      <c r="U390" s="98">
        <f>RES_hhdet_in_tesh!U67</f>
        <v>8.7200366521607897</v>
      </c>
      <c r="V390" s="98">
        <f>RES_hhdet_in_tesh!V67</f>
        <v>11.090302466153684</v>
      </c>
      <c r="W390" s="98">
        <f>RES_hhdet_in_tesh!W67</f>
        <v>9.4338136186335682</v>
      </c>
      <c r="DA390" s="63" t="s">
        <v>4152</v>
      </c>
    </row>
    <row r="391" spans="1:105" ht="12" customHeight="1" x14ac:dyDescent="0.25">
      <c r="A391" s="121" t="s">
        <v>55</v>
      </c>
      <c r="B391" s="122"/>
      <c r="C391" s="122">
        <v>1906.049222989868</v>
      </c>
      <c r="D391" s="122">
        <v>1964.2075651418331</v>
      </c>
      <c r="E391" s="122">
        <v>1983.7381123660241</v>
      </c>
      <c r="F391" s="122">
        <v>1950.3329427476785</v>
      </c>
      <c r="G391" s="122">
        <v>1925.4648195211928</v>
      </c>
      <c r="H391" s="122">
        <v>1963.9709612173183</v>
      </c>
      <c r="I391" s="122">
        <v>1934.0357244115792</v>
      </c>
      <c r="J391" s="122">
        <v>1949.7463674520332</v>
      </c>
      <c r="K391" s="122">
        <v>2125.1793850581776</v>
      </c>
      <c r="L391" s="122">
        <v>2151.4445568637825</v>
      </c>
      <c r="M391" s="122">
        <v>2169.664364291838</v>
      </c>
      <c r="N391" s="122">
        <v>2199.1689565382435</v>
      </c>
      <c r="O391" s="122">
        <v>2183.2417810484867</v>
      </c>
      <c r="P391" s="122">
        <v>2197.4465810711063</v>
      </c>
      <c r="Q391" s="122">
        <v>2147.9433666268833</v>
      </c>
      <c r="R391" s="122">
        <v>2148.7226958425235</v>
      </c>
      <c r="S391" s="122">
        <v>2111.6208638451094</v>
      </c>
      <c r="T391" s="122">
        <v>1990.4354056371819</v>
      </c>
      <c r="U391" s="122">
        <v>2000.4790178931687</v>
      </c>
      <c r="V391" s="122">
        <v>2005.1483219007087</v>
      </c>
      <c r="W391" s="122">
        <v>2315.2457795180044</v>
      </c>
      <c r="DA391" s="130" t="s">
        <v>4153</v>
      </c>
    </row>
    <row r="392" spans="1:105" ht="12" customHeight="1" x14ac:dyDescent="0.25">
      <c r="A392" s="97" t="s">
        <v>134</v>
      </c>
      <c r="B392" s="98"/>
      <c r="C392" s="98">
        <v>1924.5442474493545</v>
      </c>
      <c r="D392" s="98">
        <v>1946.7116170340373</v>
      </c>
      <c r="E392" s="98">
        <v>1967.0991719068084</v>
      </c>
      <c r="F392" s="98">
        <v>1865.4588603831648</v>
      </c>
      <c r="G392" s="98">
        <v>2016.4034384858905</v>
      </c>
      <c r="H392" s="98">
        <v>2022.0370328793988</v>
      </c>
      <c r="I392" s="98">
        <v>1903.3246983373083</v>
      </c>
      <c r="J392" s="98">
        <v>1949.8005085524278</v>
      </c>
      <c r="K392" s="98">
        <v>2115.4938381951897</v>
      </c>
      <c r="L392" s="98">
        <v>2111.0636915820642</v>
      </c>
      <c r="M392" s="98">
        <v>2207.6156747179011</v>
      </c>
      <c r="N392" s="98">
        <v>2203.853080114869</v>
      </c>
      <c r="O392" s="98">
        <v>2137.7434864295528</v>
      </c>
      <c r="P392" s="98">
        <v>2235.1940530396696</v>
      </c>
      <c r="Q392" s="98">
        <v>2112.4835979024233</v>
      </c>
      <c r="R392" s="98">
        <v>2136.7106732275015</v>
      </c>
      <c r="S392" s="98">
        <v>2126.0037543723088</v>
      </c>
      <c r="T392" s="98">
        <v>1982.201728272144</v>
      </c>
      <c r="U392" s="98">
        <v>1962.6090708447596</v>
      </c>
      <c r="V392" s="98">
        <v>2002.8637056620901</v>
      </c>
      <c r="W392" s="98">
        <v>2335.2899605283628</v>
      </c>
      <c r="DA392" s="63" t="s">
        <v>4154</v>
      </c>
    </row>
    <row r="393" spans="1:105" ht="12" customHeight="1" x14ac:dyDescent="0.25">
      <c r="A393" s="97" t="s">
        <v>133</v>
      </c>
      <c r="B393" s="98"/>
      <c r="C393" s="98">
        <v>1924.5816613176432</v>
      </c>
      <c r="D393" s="98">
        <v>1946.7021054591776</v>
      </c>
      <c r="E393" s="98">
        <v>1967.2160645595793</v>
      </c>
      <c r="F393" s="98">
        <v>1865.6419060202684</v>
      </c>
      <c r="G393" s="98">
        <v>2017.4104996081849</v>
      </c>
      <c r="H393" s="98">
        <v>2023.2104097108679</v>
      </c>
      <c r="I393" s="98">
        <v>0</v>
      </c>
      <c r="J393" s="98">
        <v>1950.530547508886</v>
      </c>
      <c r="K393" s="98">
        <v>2116.87804177213</v>
      </c>
      <c r="L393" s="98">
        <v>2112.2739895860022</v>
      </c>
      <c r="M393" s="98">
        <v>2208.5680775032088</v>
      </c>
      <c r="N393" s="98">
        <v>2204.1593004200836</v>
      </c>
      <c r="O393" s="98">
        <v>2137.5587284289304</v>
      </c>
      <c r="P393" s="98">
        <v>2235.4814976762823</v>
      </c>
      <c r="Q393" s="98">
        <v>2111.8491372282806</v>
      </c>
      <c r="R393" s="98">
        <v>2135.8861213456516</v>
      </c>
      <c r="S393" s="98">
        <v>2125.0557502028473</v>
      </c>
      <c r="T393" s="98">
        <v>1980.3755982111388</v>
      </c>
      <c r="U393" s="98">
        <v>1960.9051804195735</v>
      </c>
      <c r="V393" s="98">
        <v>2002.5744344077564</v>
      </c>
      <c r="W393" s="98">
        <v>2335.9589194324076</v>
      </c>
      <c r="DA393" s="63" t="s">
        <v>4155</v>
      </c>
    </row>
    <row r="394" spans="1:105" ht="12" customHeight="1" x14ac:dyDescent="0.25">
      <c r="A394" s="100" t="s">
        <v>217</v>
      </c>
      <c r="B394" s="101"/>
      <c r="C394" s="101">
        <v>717.69168238486691</v>
      </c>
      <c r="D394" s="101">
        <v>727.7303471155999</v>
      </c>
      <c r="E394" s="101">
        <v>729.22054034506107</v>
      </c>
      <c r="F394" s="101">
        <v>689.57342747258087</v>
      </c>
      <c r="G394" s="101">
        <v>749.03028293502859</v>
      </c>
      <c r="H394" s="101">
        <v>624.53454479053914</v>
      </c>
      <c r="I394" s="101">
        <v>0</v>
      </c>
      <c r="J394" s="101">
        <v>689.24509257212708</v>
      </c>
      <c r="K394" s="101">
        <v>765.4285816969093</v>
      </c>
      <c r="L394" s="101">
        <v>671.99236519205283</v>
      </c>
      <c r="M394" s="101">
        <v>771.22648935571374</v>
      </c>
      <c r="N394" s="101">
        <v>755.22355737187331</v>
      </c>
      <c r="O394" s="101">
        <v>625.080021762706</v>
      </c>
      <c r="P394" s="101">
        <v>667.25475615307164</v>
      </c>
      <c r="Q394" s="101">
        <v>493.7940458658195</v>
      </c>
      <c r="R394" s="101">
        <v>450.96196134011382</v>
      </c>
      <c r="S394" s="101">
        <v>532.78024722398493</v>
      </c>
      <c r="T394" s="101">
        <v>570.08319847877294</v>
      </c>
      <c r="U394" s="101">
        <v>581.3931181703897</v>
      </c>
      <c r="V394" s="101">
        <v>613.63894017921984</v>
      </c>
      <c r="W394" s="101">
        <v>752.91270072962539</v>
      </c>
      <c r="DA394" s="131" t="s">
        <v>4156</v>
      </c>
    </row>
    <row r="395" spans="1:105" ht="12" customHeight="1" x14ac:dyDescent="0.25">
      <c r="A395" s="103" t="s">
        <v>52</v>
      </c>
      <c r="B395" s="104"/>
      <c r="C395" s="104">
        <v>1206.8899789327763</v>
      </c>
      <c r="D395" s="104">
        <v>1218.9717583435777</v>
      </c>
      <c r="E395" s="104">
        <v>1237.9955242145184</v>
      </c>
      <c r="F395" s="104">
        <v>1176.0684785476876</v>
      </c>
      <c r="G395" s="104">
        <v>1268.3802166731562</v>
      </c>
      <c r="H395" s="104">
        <v>1398.6758649203291</v>
      </c>
      <c r="I395" s="104">
        <v>0</v>
      </c>
      <c r="J395" s="104">
        <v>1261.2854549367592</v>
      </c>
      <c r="K395" s="104">
        <v>1351.4494600752207</v>
      </c>
      <c r="L395" s="104">
        <v>1440.2816243939496</v>
      </c>
      <c r="M395" s="104">
        <v>1437.341588147495</v>
      </c>
      <c r="N395" s="104">
        <v>1448.9357430482107</v>
      </c>
      <c r="O395" s="104">
        <v>1512.4787066662245</v>
      </c>
      <c r="P395" s="104">
        <v>1568.2267415232104</v>
      </c>
      <c r="Q395" s="104">
        <v>1618.0550913624616</v>
      </c>
      <c r="R395" s="104">
        <v>1684.9241600055377</v>
      </c>
      <c r="S395" s="104">
        <v>1592.275502978863</v>
      </c>
      <c r="T395" s="104">
        <v>1410.2923997323655</v>
      </c>
      <c r="U395" s="104">
        <v>1379.5120622491841</v>
      </c>
      <c r="V395" s="104">
        <v>1388.9354942285363</v>
      </c>
      <c r="W395" s="104">
        <v>1583.0462187027824</v>
      </c>
      <c r="DA395" s="132" t="s">
        <v>4157</v>
      </c>
    </row>
    <row r="396" spans="1:105" ht="12" customHeight="1" x14ac:dyDescent="0.25">
      <c r="A396" s="106" t="s">
        <v>122</v>
      </c>
      <c r="B396" s="101"/>
      <c r="C396" s="101">
        <v>1897.3491026323975</v>
      </c>
      <c r="D396" s="101">
        <v>1972.5945726729115</v>
      </c>
      <c r="E396" s="101">
        <v>1994.002416211777</v>
      </c>
      <c r="F396" s="101">
        <v>2004.0746787806975</v>
      </c>
      <c r="G396" s="101">
        <v>1861.8217768361744</v>
      </c>
      <c r="H396" s="101">
        <v>1944.163402155579</v>
      </c>
      <c r="I396" s="101">
        <v>1956.3813444714469</v>
      </c>
      <c r="J396" s="101">
        <v>1949.4727071627067</v>
      </c>
      <c r="K396" s="101">
        <v>2130.0010616805293</v>
      </c>
      <c r="L396" s="101">
        <v>2180.9279561851795</v>
      </c>
      <c r="M396" s="101">
        <v>2127.915801843797</v>
      </c>
      <c r="N396" s="101">
        <v>2195.1628711649932</v>
      </c>
      <c r="O396" s="101">
        <v>2218.2180524973669</v>
      </c>
      <c r="P396" s="101">
        <v>2180.1454900394583</v>
      </c>
      <c r="Q396" s="101">
        <v>2172.4045351396862</v>
      </c>
      <c r="R396" s="101">
        <v>2161.224046213511</v>
      </c>
      <c r="S396" s="101">
        <v>2092.5559447354258</v>
      </c>
      <c r="T396" s="101">
        <v>2000.9780473436899</v>
      </c>
      <c r="U396" s="101">
        <v>2050.3923560747612</v>
      </c>
      <c r="V396" s="101">
        <v>2009.09463319058</v>
      </c>
      <c r="W396" s="101">
        <v>2281.4608234760613</v>
      </c>
      <c r="DA396" s="131" t="s">
        <v>4158</v>
      </c>
    </row>
    <row r="397" spans="1:105" ht="12" customHeight="1" x14ac:dyDescent="0.25">
      <c r="A397" s="107" t="s">
        <v>121</v>
      </c>
      <c r="B397" s="104"/>
      <c r="C397" s="104">
        <v>1897.4335053184191</v>
      </c>
      <c r="D397" s="104">
        <v>1972.6244915569221</v>
      </c>
      <c r="E397" s="104">
        <v>1994.4440328019105</v>
      </c>
      <c r="F397" s="104">
        <v>2004.9742354603823</v>
      </c>
      <c r="G397" s="104">
        <v>1863.2414105749219</v>
      </c>
      <c r="H397" s="104">
        <v>1945.477633129148</v>
      </c>
      <c r="I397" s="104">
        <v>1956.9376040300688</v>
      </c>
      <c r="J397" s="104">
        <v>1949.9609869998053</v>
      </c>
      <c r="K397" s="104">
        <v>2131.4913035707191</v>
      </c>
      <c r="L397" s="104">
        <v>2181.7501052416169</v>
      </c>
      <c r="M397" s="104">
        <v>2128.1114442081789</v>
      </c>
      <c r="N397" s="104">
        <v>2194.9802552916613</v>
      </c>
      <c r="O397" s="104">
        <v>2217.5982882218655</v>
      </c>
      <c r="P397" s="104">
        <v>2177.6360061987853</v>
      </c>
      <c r="Q397" s="104">
        <v>2168.1549598548963</v>
      </c>
      <c r="R397" s="104">
        <v>2158.3056893679372</v>
      </c>
      <c r="S397" s="104">
        <v>2093.6593496913724</v>
      </c>
      <c r="T397" s="104">
        <v>2000.7542674037095</v>
      </c>
      <c r="U397" s="104">
        <v>2050.2841166980797</v>
      </c>
      <c r="V397" s="104">
        <v>2008.968949530537</v>
      </c>
      <c r="W397" s="104">
        <v>2280.7547440203721</v>
      </c>
      <c r="DA397" s="132" t="s">
        <v>4159</v>
      </c>
    </row>
    <row r="398" spans="1:105" ht="12" customHeight="1" x14ac:dyDescent="0.25">
      <c r="A398" s="108" t="s">
        <v>53</v>
      </c>
      <c r="B398" s="98"/>
      <c r="C398" s="98">
        <v>707.41696207867926</v>
      </c>
      <c r="D398" s="98">
        <v>737.6533134553556</v>
      </c>
      <c r="E398" s="98">
        <v>739.44391598089248</v>
      </c>
      <c r="F398" s="98">
        <v>741.95055456103478</v>
      </c>
      <c r="G398" s="98">
        <v>690.12322247364068</v>
      </c>
      <c r="H398" s="98">
        <v>599.31774664924421</v>
      </c>
      <c r="I398" s="98">
        <v>635.73200951049114</v>
      </c>
      <c r="J398" s="98">
        <v>688.7921608999394</v>
      </c>
      <c r="K398" s="98">
        <v>771.46451030400044</v>
      </c>
      <c r="L398" s="98">
        <v>696.31683973751854</v>
      </c>
      <c r="M398" s="98">
        <v>740.21181688768377</v>
      </c>
      <c r="N398" s="98">
        <v>751.59988869265101</v>
      </c>
      <c r="O398" s="98">
        <v>651.64024720002658</v>
      </c>
      <c r="P398" s="98">
        <v>646.97326158709961</v>
      </c>
      <c r="Q398" s="98">
        <v>508.01529441734147</v>
      </c>
      <c r="R398" s="98">
        <v>456.59658440100156</v>
      </c>
      <c r="S398" s="98">
        <v>523.82361118855374</v>
      </c>
      <c r="T398" s="98">
        <v>576.32497456217379</v>
      </c>
      <c r="U398" s="98">
        <v>610.21001887752016</v>
      </c>
      <c r="V398" s="98">
        <v>615.64299518281575</v>
      </c>
      <c r="W398" s="98">
        <v>733.17765480885271</v>
      </c>
      <c r="DA398" s="63" t="s">
        <v>4160</v>
      </c>
    </row>
    <row r="399" spans="1:105" ht="12" customHeight="1" x14ac:dyDescent="0.25">
      <c r="A399" s="108" t="s">
        <v>52</v>
      </c>
      <c r="B399" s="98"/>
      <c r="C399" s="98">
        <v>1190.0165432397398</v>
      </c>
      <c r="D399" s="98">
        <v>1234.9711781015665</v>
      </c>
      <c r="E399" s="98">
        <v>1255.0001168210179</v>
      </c>
      <c r="F399" s="98">
        <v>1263.0236808993475</v>
      </c>
      <c r="G399" s="98">
        <v>1173.1181881012812</v>
      </c>
      <c r="H399" s="98">
        <v>1346.1598864799039</v>
      </c>
      <c r="I399" s="98">
        <v>1321.205594519578</v>
      </c>
      <c r="J399" s="98">
        <v>1261.1688260998658</v>
      </c>
      <c r="K399" s="98">
        <v>1360.0267932667182</v>
      </c>
      <c r="L399" s="98">
        <v>1485.4332655040985</v>
      </c>
      <c r="M399" s="98">
        <v>1387.899627320495</v>
      </c>
      <c r="N399" s="98">
        <v>1443.3803665990101</v>
      </c>
      <c r="O399" s="98">
        <v>1565.9580410218393</v>
      </c>
      <c r="P399" s="98">
        <v>1530.6627446116859</v>
      </c>
      <c r="Q399" s="98">
        <v>1660.1396654375551</v>
      </c>
      <c r="R399" s="98">
        <v>1701.7091049669357</v>
      </c>
      <c r="S399" s="98">
        <v>1569.8357385028187</v>
      </c>
      <c r="T399" s="98">
        <v>1424.4292928415355</v>
      </c>
      <c r="U399" s="98">
        <v>1440.0740978205592</v>
      </c>
      <c r="V399" s="98">
        <v>1393.3259543477213</v>
      </c>
      <c r="W399" s="98">
        <v>1547.5770892115193</v>
      </c>
      <c r="DA399" s="63" t="s">
        <v>4161</v>
      </c>
    </row>
    <row r="400" spans="1:105" ht="12" customHeight="1" x14ac:dyDescent="0.25">
      <c r="A400" s="121" t="s">
        <v>54</v>
      </c>
      <c r="B400" s="122"/>
      <c r="C400" s="122">
        <v>317.72082764827917</v>
      </c>
      <c r="D400" s="122">
        <v>332.74607754001175</v>
      </c>
      <c r="E400" s="122">
        <v>332.19824313139912</v>
      </c>
      <c r="F400" s="122">
        <v>352.03556041340238</v>
      </c>
      <c r="G400" s="122">
        <v>290.24698047122638</v>
      </c>
      <c r="H400" s="122">
        <v>336.84682432676556</v>
      </c>
      <c r="I400" s="122">
        <v>292.73189747803775</v>
      </c>
      <c r="J400" s="122">
        <v>317.27720614081528</v>
      </c>
      <c r="K400" s="122">
        <v>401.66721436299616</v>
      </c>
      <c r="L400" s="122">
        <v>406.21621899690211</v>
      </c>
      <c r="M400" s="122">
        <v>402.4978700899689</v>
      </c>
      <c r="N400" s="122">
        <v>412.50810138113445</v>
      </c>
      <c r="O400" s="122">
        <v>404.76536463023763</v>
      </c>
      <c r="P400" s="122">
        <v>421.74144705550492</v>
      </c>
      <c r="Q400" s="122">
        <v>406.30317887869586</v>
      </c>
      <c r="R400" s="122">
        <v>415.46767917128511</v>
      </c>
      <c r="S400" s="122">
        <v>418.01156792045418</v>
      </c>
      <c r="T400" s="122">
        <v>413.51277910765049</v>
      </c>
      <c r="U400" s="122">
        <v>424.40684515309516</v>
      </c>
      <c r="V400" s="122">
        <v>419.05010448423548</v>
      </c>
      <c r="W400" s="122">
        <v>476.84778660105326</v>
      </c>
      <c r="DA400" s="130" t="s">
        <v>4162</v>
      </c>
    </row>
    <row r="401" spans="1:105" ht="12" customHeight="1" x14ac:dyDescent="0.25">
      <c r="A401" s="97" t="s">
        <v>175</v>
      </c>
      <c r="B401" s="98"/>
      <c r="C401" s="98">
        <v>322.66723230648756</v>
      </c>
      <c r="D401" s="98">
        <v>329.03306717007854</v>
      </c>
      <c r="E401" s="98">
        <v>326.76632219750871</v>
      </c>
      <c r="F401" s="98">
        <v>327.82224483946976</v>
      </c>
      <c r="G401" s="98">
        <v>313.12554710494919</v>
      </c>
      <c r="H401" s="98">
        <v>349.69747524414709</v>
      </c>
      <c r="I401" s="98">
        <v>286.28849429766478</v>
      </c>
      <c r="J401" s="98">
        <v>316.07982683634299</v>
      </c>
      <c r="K401" s="98">
        <v>404.38458303204453</v>
      </c>
      <c r="L401" s="98">
        <v>406.747080172822</v>
      </c>
      <c r="M401" s="98">
        <v>412.39188708940645</v>
      </c>
      <c r="N401" s="98">
        <v>406.11074184621123</v>
      </c>
      <c r="O401" s="98">
        <v>409.14288933326219</v>
      </c>
      <c r="P401" s="98">
        <v>420.95101085853923</v>
      </c>
      <c r="Q401" s="98">
        <v>407.72064797499883</v>
      </c>
      <c r="R401" s="98">
        <v>408.01943808773456</v>
      </c>
      <c r="S401" s="98">
        <v>419.05224218693832</v>
      </c>
      <c r="T401" s="98">
        <v>403.77198711021015</v>
      </c>
      <c r="U401" s="98">
        <v>418.24543275561371</v>
      </c>
      <c r="V401" s="98">
        <v>422.83578617308279</v>
      </c>
      <c r="W401" s="98">
        <v>478.50577705809189</v>
      </c>
      <c r="DA401" s="63" t="s">
        <v>4163</v>
      </c>
    </row>
    <row r="402" spans="1:105" ht="12" customHeight="1" x14ac:dyDescent="0.25">
      <c r="A402" s="109" t="s">
        <v>120</v>
      </c>
      <c r="B402" s="33"/>
      <c r="C402" s="33">
        <v>317.52941755217427</v>
      </c>
      <c r="D402" s="33">
        <v>332.99028846713674</v>
      </c>
      <c r="E402" s="33">
        <v>332.68506492476911</v>
      </c>
      <c r="F402" s="33">
        <v>354.50490298421533</v>
      </c>
      <c r="G402" s="33">
        <v>287.68580730562547</v>
      </c>
      <c r="H402" s="33">
        <v>335.54275770262569</v>
      </c>
      <c r="I402" s="33">
        <v>293.16808692334615</v>
      </c>
      <c r="J402" s="33">
        <v>317.44667327487673</v>
      </c>
      <c r="K402" s="33">
        <v>401.34592807916903</v>
      </c>
      <c r="L402" s="33">
        <v>406.14904652674124</v>
      </c>
      <c r="M402" s="33">
        <v>401.11764324056941</v>
      </c>
      <c r="N402" s="33">
        <v>413.27603437912359</v>
      </c>
      <c r="O402" s="33">
        <v>404.22396834942634</v>
      </c>
      <c r="P402" s="33">
        <v>421.79450015444922</v>
      </c>
      <c r="Q402" s="33">
        <v>406.20041135518193</v>
      </c>
      <c r="R402" s="33">
        <v>416.02828996588983</v>
      </c>
      <c r="S402" s="33">
        <v>417.90883404233858</v>
      </c>
      <c r="T402" s="33">
        <v>414.49939315803465</v>
      </c>
      <c r="U402" s="33">
        <v>425.10742711149845</v>
      </c>
      <c r="V402" s="33">
        <v>418.6077727721817</v>
      </c>
      <c r="W402" s="33">
        <v>476.67948508829994</v>
      </c>
      <c r="DA402" s="60" t="s">
        <v>4164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3850.6198957358183</v>
      </c>
      <c r="D404" s="117">
        <f t="shared" si="218"/>
        <v>3205.2763589057722</v>
      </c>
      <c r="E404" s="117">
        <f t="shared" si="218"/>
        <v>3581.7536357882886</v>
      </c>
      <c r="F404" s="117">
        <f t="shared" si="218"/>
        <v>3091.2852930476479</v>
      </c>
      <c r="G404" s="117">
        <f t="shared" si="218"/>
        <v>3448.6442026057575</v>
      </c>
      <c r="H404" s="117">
        <f t="shared" si="218"/>
        <v>3161.6731356756391</v>
      </c>
      <c r="I404" s="117">
        <f t="shared" si="218"/>
        <v>2814.4237054735531</v>
      </c>
      <c r="J404" s="117">
        <f t="shared" si="218"/>
        <v>2770.8920986190974</v>
      </c>
      <c r="K404" s="117">
        <f t="shared" si="218"/>
        <v>2735.6171375121039</v>
      </c>
      <c r="L404" s="117">
        <f t="shared" si="218"/>
        <v>3266.3633315052934</v>
      </c>
      <c r="M404" s="117">
        <f t="shared" si="218"/>
        <v>2732.4434660928009</v>
      </c>
      <c r="N404" s="117">
        <f t="shared" si="218"/>
        <v>2602.4823736914104</v>
      </c>
      <c r="O404" s="117">
        <f t="shared" si="218"/>
        <v>2843.0690728682493</v>
      </c>
      <c r="P404" s="117">
        <f t="shared" si="218"/>
        <v>2061.6803769870307</v>
      </c>
      <c r="Q404" s="117">
        <f t="shared" si="218"/>
        <v>1865.9340060472809</v>
      </c>
      <c r="R404" s="117">
        <f t="shared" ref="R404:V404" si="219">R405+R408+R410+R419</f>
        <v>2350.5736278680056</v>
      </c>
      <c r="S404" s="117">
        <f t="shared" si="219"/>
        <v>2365.2486654902177</v>
      </c>
      <c r="T404" s="117">
        <f t="shared" si="219"/>
        <v>2136.3754675690407</v>
      </c>
      <c r="U404" s="117">
        <f t="shared" si="219"/>
        <v>1940.5550766157653</v>
      </c>
      <c r="V404" s="117">
        <f t="shared" si="219"/>
        <v>1943.9541642286824</v>
      </c>
      <c r="W404" s="117">
        <f t="shared" ref="W404" si="220">W405+W408+W410+W419</f>
        <v>2615.5628907211203</v>
      </c>
      <c r="DA404" s="129" t="s">
        <v>4314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3647.3696850808028</v>
      </c>
      <c r="D405" s="122">
        <f t="shared" si="221"/>
        <v>2995.598301899347</v>
      </c>
      <c r="E405" s="122">
        <f t="shared" si="221"/>
        <v>3332.2419190093501</v>
      </c>
      <c r="F405" s="122">
        <f t="shared" si="221"/>
        <v>2852.7574644481065</v>
      </c>
      <c r="G405" s="122">
        <f t="shared" si="221"/>
        <v>3182.9325307983859</v>
      </c>
      <c r="H405" s="122">
        <f t="shared" si="221"/>
        <v>2997.0271457151125</v>
      </c>
      <c r="I405" s="122">
        <f t="shared" si="221"/>
        <v>2562.4182786858501</v>
      </c>
      <c r="J405" s="122">
        <f t="shared" si="221"/>
        <v>2488.970075048715</v>
      </c>
      <c r="K405" s="122">
        <f t="shared" si="221"/>
        <v>2479.4887316034583</v>
      </c>
      <c r="L405" s="122">
        <f t="shared" si="221"/>
        <v>2988.5383606801624</v>
      </c>
      <c r="M405" s="122">
        <f t="shared" si="221"/>
        <v>2384.4631897924787</v>
      </c>
      <c r="N405" s="122">
        <f t="shared" si="221"/>
        <v>2300.2378005672922</v>
      </c>
      <c r="O405" s="122">
        <f t="shared" si="221"/>
        <v>2578.7931018754721</v>
      </c>
      <c r="P405" s="122">
        <f t="shared" si="221"/>
        <v>1864.0474138993384</v>
      </c>
      <c r="Q405" s="122">
        <f t="shared" si="221"/>
        <v>1650.9486516366542</v>
      </c>
      <c r="R405" s="122">
        <f t="shared" ref="R405:V405" si="222">SUM(R406:R407)</f>
        <v>2090.8913065514712</v>
      </c>
      <c r="S405" s="122">
        <f t="shared" si="222"/>
        <v>2066.8569531117482</v>
      </c>
      <c r="T405" s="122">
        <f t="shared" si="222"/>
        <v>1862.8948956784666</v>
      </c>
      <c r="U405" s="122">
        <f t="shared" si="222"/>
        <v>1666.3873258833758</v>
      </c>
      <c r="V405" s="122">
        <f t="shared" si="222"/>
        <v>1638.987500637661</v>
      </c>
      <c r="W405" s="122">
        <f t="shared" ref="W405" si="223">SUM(W406:W407)</f>
        <v>2263.6928481358791</v>
      </c>
      <c r="DA405" s="130" t="s">
        <v>4315</v>
      </c>
    </row>
    <row r="406" spans="1:105" ht="12" customHeight="1" x14ac:dyDescent="0.25">
      <c r="A406" s="97" t="s">
        <v>217</v>
      </c>
      <c r="B406" s="98"/>
      <c r="C406" s="98">
        <v>3647.3696850808028</v>
      </c>
      <c r="D406" s="98">
        <v>2995.598301899347</v>
      </c>
      <c r="E406" s="98">
        <v>3332.2419190093501</v>
      </c>
      <c r="F406" s="98">
        <v>2852.7574644481065</v>
      </c>
      <c r="G406" s="98">
        <v>3182.9325307983859</v>
      </c>
      <c r="H406" s="98">
        <v>2997.0271457151125</v>
      </c>
      <c r="I406" s="98">
        <v>2562.4182786858501</v>
      </c>
      <c r="J406" s="98">
        <v>2488.970075048715</v>
      </c>
      <c r="K406" s="98">
        <v>2479.4887316034583</v>
      </c>
      <c r="L406" s="98">
        <v>2988.5383606801624</v>
      </c>
      <c r="M406" s="98">
        <v>2384.4631897924787</v>
      </c>
      <c r="N406" s="98">
        <v>2300.2378005672922</v>
      </c>
      <c r="O406" s="98">
        <v>2578.7931018754721</v>
      </c>
      <c r="P406" s="98">
        <v>1864.0474138993384</v>
      </c>
      <c r="Q406" s="98">
        <v>1650.9486516366542</v>
      </c>
      <c r="R406" s="98">
        <v>2090.8913065514712</v>
      </c>
      <c r="S406" s="98">
        <v>2066.8569531117482</v>
      </c>
      <c r="T406" s="98">
        <v>1862.8948956784666</v>
      </c>
      <c r="U406" s="98">
        <v>1666.3873258833758</v>
      </c>
      <c r="V406" s="98">
        <v>1638.987500637661</v>
      </c>
      <c r="W406" s="98">
        <v>2263.6928481358791</v>
      </c>
      <c r="DA406" s="63" t="s">
        <v>4316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4317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4318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4319</v>
      </c>
    </row>
    <row r="410" spans="1:105" ht="12" customHeight="1" x14ac:dyDescent="0.25">
      <c r="A410" s="121" t="s">
        <v>55</v>
      </c>
      <c r="B410" s="122"/>
      <c r="C410" s="122">
        <v>199.2595838811495</v>
      </c>
      <c r="D410" s="122">
        <v>202.94320358857169</v>
      </c>
      <c r="E410" s="122">
        <v>240.60512669343484</v>
      </c>
      <c r="F410" s="122">
        <v>228.48293944566015</v>
      </c>
      <c r="G410" s="122">
        <v>255.28308555001939</v>
      </c>
      <c r="H410" s="122">
        <v>153.99714014600653</v>
      </c>
      <c r="I410" s="122">
        <v>246.01076393750589</v>
      </c>
      <c r="J410" s="122">
        <v>268.9910642929662</v>
      </c>
      <c r="K410" s="122">
        <v>242.03194466392438</v>
      </c>
      <c r="L410" s="122">
        <v>262.77357398464051</v>
      </c>
      <c r="M410" s="122">
        <v>331.358925102603</v>
      </c>
      <c r="N410" s="122">
        <v>287.91624442128619</v>
      </c>
      <c r="O410" s="122">
        <v>249.45564603088778</v>
      </c>
      <c r="P410" s="122">
        <v>188.92394801100724</v>
      </c>
      <c r="Q410" s="122">
        <v>205.92375560051605</v>
      </c>
      <c r="R410" s="122">
        <v>250.3222579849012</v>
      </c>
      <c r="S410" s="122">
        <v>286.12319916887623</v>
      </c>
      <c r="T410" s="122">
        <v>261.44623306160338</v>
      </c>
      <c r="U410" s="122">
        <v>260.33321691639844</v>
      </c>
      <c r="V410" s="122">
        <v>290.70041964925281</v>
      </c>
      <c r="W410" s="122">
        <v>337.70877487780086</v>
      </c>
      <c r="DA410" s="130" t="s">
        <v>4320</v>
      </c>
    </row>
    <row r="411" spans="1:105" ht="12" customHeight="1" x14ac:dyDescent="0.25">
      <c r="A411" s="97" t="s">
        <v>134</v>
      </c>
      <c r="B411" s="98"/>
      <c r="C411" s="98">
        <v>625.70640608198096</v>
      </c>
      <c r="D411" s="98">
        <v>626.68443375437005</v>
      </c>
      <c r="E411" s="98">
        <v>626.81189897567913</v>
      </c>
      <c r="F411" s="98">
        <v>588.39623584981985</v>
      </c>
      <c r="G411" s="98">
        <v>629.38436973935188</v>
      </c>
      <c r="H411" s="98">
        <v>624.43094358691837</v>
      </c>
      <c r="I411" s="98">
        <v>581.35537844243458</v>
      </c>
      <c r="J411" s="98">
        <v>588.68635117226017</v>
      </c>
      <c r="K411" s="98">
        <v>630.87018019007803</v>
      </c>
      <c r="L411" s="98">
        <v>621.37084564712677</v>
      </c>
      <c r="M411" s="98">
        <v>637.08205795598576</v>
      </c>
      <c r="N411" s="98">
        <v>618.89974085407277</v>
      </c>
      <c r="O411" s="98">
        <v>579.2564386479188</v>
      </c>
      <c r="P411" s="98">
        <v>581.75860406803781</v>
      </c>
      <c r="Q411" s="98">
        <v>531.16852621938358</v>
      </c>
      <c r="R411" s="98">
        <v>525.34516890864063</v>
      </c>
      <c r="S411" s="98">
        <v>511.81807390151789</v>
      </c>
      <c r="T411" s="98">
        <v>468.94563486196836</v>
      </c>
      <c r="U411" s="98">
        <v>460.15826732737617</v>
      </c>
      <c r="V411" s="98">
        <v>464.85828699685834</v>
      </c>
      <c r="W411" s="98">
        <v>539.21839579473556</v>
      </c>
      <c r="DA411" s="63" t="s">
        <v>4321</v>
      </c>
    </row>
    <row r="412" spans="1:105" ht="12" customHeight="1" x14ac:dyDescent="0.25">
      <c r="A412" s="97" t="s">
        <v>133</v>
      </c>
      <c r="B412" s="98"/>
      <c r="C412" s="98">
        <v>233.33539036845812</v>
      </c>
      <c r="D412" s="98">
        <v>234.27059073230825</v>
      </c>
      <c r="E412" s="98">
        <v>232.36454887156697</v>
      </c>
      <c r="F412" s="98">
        <v>217.50273762863137</v>
      </c>
      <c r="G412" s="98">
        <v>233.79644348094587</v>
      </c>
      <c r="H412" s="98">
        <v>192.86426942974916</v>
      </c>
      <c r="I412" s="98">
        <v>0</v>
      </c>
      <c r="J412" s="98">
        <v>208.09779094319177</v>
      </c>
      <c r="K412" s="98">
        <v>228.26162787112347</v>
      </c>
      <c r="L412" s="98">
        <v>197.79434694122148</v>
      </c>
      <c r="M412" s="98">
        <v>222.56344916181712</v>
      </c>
      <c r="N412" s="98">
        <v>212.08658061724384</v>
      </c>
      <c r="O412" s="98">
        <v>169.37561946731759</v>
      </c>
      <c r="P412" s="98">
        <v>173.6677828797358</v>
      </c>
      <c r="Q412" s="98">
        <v>124.16089566749351</v>
      </c>
      <c r="R412" s="98">
        <v>110.87635341557046</v>
      </c>
      <c r="S412" s="98">
        <v>128.2625016000801</v>
      </c>
      <c r="T412" s="98">
        <v>134.86923334881976</v>
      </c>
      <c r="U412" s="98">
        <v>136.31489524207367</v>
      </c>
      <c r="V412" s="98">
        <v>142.42364358586372</v>
      </c>
      <c r="W412" s="98">
        <v>173.84752451428167</v>
      </c>
      <c r="DA412" s="63" t="s">
        <v>4322</v>
      </c>
    </row>
    <row r="413" spans="1:105" ht="12" customHeight="1" x14ac:dyDescent="0.25">
      <c r="A413" s="100" t="s">
        <v>217</v>
      </c>
      <c r="B413" s="101"/>
      <c r="C413" s="101">
        <v>233.33539036845812</v>
      </c>
      <c r="D413" s="101">
        <v>234.27059073230825</v>
      </c>
      <c r="E413" s="101">
        <v>232.36454887156697</v>
      </c>
      <c r="F413" s="101">
        <v>217.50273762863137</v>
      </c>
      <c r="G413" s="101">
        <v>233.79644348094587</v>
      </c>
      <c r="H413" s="101">
        <v>192.86426942974916</v>
      </c>
      <c r="I413" s="101">
        <v>0</v>
      </c>
      <c r="J413" s="101">
        <v>208.09779094319177</v>
      </c>
      <c r="K413" s="101">
        <v>228.26162787112347</v>
      </c>
      <c r="L413" s="101">
        <v>197.79434694122148</v>
      </c>
      <c r="M413" s="101">
        <v>222.56344916181712</v>
      </c>
      <c r="N413" s="101">
        <v>212.08658061724384</v>
      </c>
      <c r="O413" s="101">
        <v>169.37561946731759</v>
      </c>
      <c r="P413" s="101">
        <v>173.6677828797358</v>
      </c>
      <c r="Q413" s="101">
        <v>124.16089566749351</v>
      </c>
      <c r="R413" s="101">
        <v>110.87635341557046</v>
      </c>
      <c r="S413" s="101">
        <v>128.2625016000801</v>
      </c>
      <c r="T413" s="101">
        <v>134.86923334881976</v>
      </c>
      <c r="U413" s="101">
        <v>136.31489524207367</v>
      </c>
      <c r="V413" s="101">
        <v>142.42364358586372</v>
      </c>
      <c r="W413" s="101">
        <v>173.84752451428167</v>
      </c>
      <c r="DA413" s="131" t="s">
        <v>4323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4324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4325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4326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4327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4328</v>
      </c>
    </row>
    <row r="419" spans="1:105" ht="12" customHeight="1" x14ac:dyDescent="0.25">
      <c r="A419" s="121" t="s">
        <v>54</v>
      </c>
      <c r="B419" s="122"/>
      <c r="C419" s="122">
        <v>3.9906267738659698</v>
      </c>
      <c r="D419" s="122">
        <v>6.7348534178536683</v>
      </c>
      <c r="E419" s="122">
        <v>8.9065900855034439</v>
      </c>
      <c r="F419" s="122">
        <v>10.044889153881083</v>
      </c>
      <c r="G419" s="122">
        <v>10.428586257352553</v>
      </c>
      <c r="H419" s="122">
        <v>10.648849814520149</v>
      </c>
      <c r="I419" s="122">
        <v>5.9946628501969501</v>
      </c>
      <c r="J419" s="122">
        <v>12.930959277416123</v>
      </c>
      <c r="K419" s="122">
        <v>14.096461244721651</v>
      </c>
      <c r="L419" s="122">
        <v>15.051396840490524</v>
      </c>
      <c r="M419" s="122">
        <v>16.621351197719289</v>
      </c>
      <c r="N419" s="122">
        <v>14.328328702832206</v>
      </c>
      <c r="O419" s="122">
        <v>14.820324961889467</v>
      </c>
      <c r="P419" s="122">
        <v>8.709015076685299</v>
      </c>
      <c r="Q419" s="122">
        <v>9.0615988101107305</v>
      </c>
      <c r="R419" s="122">
        <v>9.3600633316331621</v>
      </c>
      <c r="S419" s="122">
        <v>12.26851320959306</v>
      </c>
      <c r="T419" s="122">
        <v>12.034338828970887</v>
      </c>
      <c r="U419" s="122">
        <v>13.834533815991009</v>
      </c>
      <c r="V419" s="122">
        <v>14.266243941768543</v>
      </c>
      <c r="W419" s="122">
        <v>14.161267707440457</v>
      </c>
      <c r="DA419" s="130" t="s">
        <v>4329</v>
      </c>
    </row>
    <row r="420" spans="1:105" ht="12" customHeight="1" x14ac:dyDescent="0.25">
      <c r="A420" s="97" t="s">
        <v>175</v>
      </c>
      <c r="B420" s="98"/>
      <c r="C420" s="98">
        <v>107.11609019039014</v>
      </c>
      <c r="D420" s="98">
        <v>109.13232135620355</v>
      </c>
      <c r="E420" s="98">
        <v>108.28565198025139</v>
      </c>
      <c r="F420" s="98">
        <v>108.54076974286593</v>
      </c>
      <c r="G420" s="98">
        <v>103.5855460400339</v>
      </c>
      <c r="H420" s="98">
        <v>115.58570588066364</v>
      </c>
      <c r="I420" s="98">
        <v>94.547996933987477</v>
      </c>
      <c r="J420" s="98">
        <v>104.29535929220847</v>
      </c>
      <c r="K420" s="98">
        <v>133.32122762619335</v>
      </c>
      <c r="L420" s="98">
        <v>134.00194617786065</v>
      </c>
      <c r="M420" s="98">
        <v>135.76983130112075</v>
      </c>
      <c r="N420" s="98">
        <v>133.69221915499082</v>
      </c>
      <c r="O420" s="98">
        <v>134.65184380851713</v>
      </c>
      <c r="P420" s="98">
        <v>138.46431483320643</v>
      </c>
      <c r="Q420" s="98">
        <v>134.04793532229826</v>
      </c>
      <c r="R420" s="98">
        <v>133.71729819450087</v>
      </c>
      <c r="S420" s="98">
        <v>136.54617331005511</v>
      </c>
      <c r="T420" s="98">
        <v>130.84877423467114</v>
      </c>
      <c r="U420" s="98">
        <v>135.50519225185653</v>
      </c>
      <c r="V420" s="98">
        <v>136.36343251597714</v>
      </c>
      <c r="W420" s="98">
        <v>153.66831273865202</v>
      </c>
      <c r="DA420" s="63" t="s">
        <v>4330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4331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187.62719967945773</v>
      </c>
      <c r="D423" s="118">
        <f t="shared" si="225"/>
        <v>174.97736822051462</v>
      </c>
      <c r="E423" s="118">
        <f t="shared" si="225"/>
        <v>164.72025055151803</v>
      </c>
      <c r="F423" s="118">
        <f t="shared" si="225"/>
        <v>153.08500941986409</v>
      </c>
      <c r="G423" s="118">
        <f t="shared" si="225"/>
        <v>175.66654773318976</v>
      </c>
      <c r="H423" s="118">
        <f t="shared" si="225"/>
        <v>160.64877590912198</v>
      </c>
      <c r="I423" s="118">
        <f t="shared" si="225"/>
        <v>148.48369906499781</v>
      </c>
      <c r="J423" s="118">
        <f t="shared" si="225"/>
        <v>153.38112468698193</v>
      </c>
      <c r="K423" s="118">
        <f t="shared" si="225"/>
        <v>155.26304449686373</v>
      </c>
      <c r="L423" s="118">
        <f t="shared" si="225"/>
        <v>161.4421939582717</v>
      </c>
      <c r="M423" s="118">
        <f t="shared" si="225"/>
        <v>149.23219387828934</v>
      </c>
      <c r="N423" s="118">
        <f t="shared" si="225"/>
        <v>153.75915019776164</v>
      </c>
      <c r="O423" s="118">
        <f t="shared" si="225"/>
        <v>145.02500559942922</v>
      </c>
      <c r="P423" s="118">
        <f t="shared" si="225"/>
        <v>128.65715153663965</v>
      </c>
      <c r="Q423" s="118">
        <f t="shared" si="225"/>
        <v>143.12094537533849</v>
      </c>
      <c r="R423" s="118">
        <f t="shared" ref="R423:V423" si="226">R424+R427+R429+R438</f>
        <v>137.15757417144869</v>
      </c>
      <c r="S423" s="118">
        <f t="shared" si="226"/>
        <v>126.98545077764626</v>
      </c>
      <c r="T423" s="118">
        <f t="shared" si="226"/>
        <v>112.58149215520199</v>
      </c>
      <c r="U423" s="118">
        <f t="shared" si="226"/>
        <v>121.94446313413347</v>
      </c>
      <c r="V423" s="118">
        <f t="shared" si="226"/>
        <v>117.66312988779036</v>
      </c>
      <c r="W423" s="118">
        <f t="shared" ref="W423" si="227">W424+W427+W429+W438</f>
        <v>109.84854479935896</v>
      </c>
      <c r="DA423" s="129" t="s">
        <v>4482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160.06738555804088</v>
      </c>
      <c r="D424" s="123">
        <f t="shared" si="228"/>
        <v>143.84925032864979</v>
      </c>
      <c r="E424" s="123">
        <f t="shared" si="228"/>
        <v>137.8204942003149</v>
      </c>
      <c r="F424" s="123">
        <f t="shared" si="228"/>
        <v>125.1414165832982</v>
      </c>
      <c r="G424" s="123">
        <f t="shared" si="228"/>
        <v>147.41661632404617</v>
      </c>
      <c r="H424" s="123">
        <f t="shared" si="228"/>
        <v>133.28988881607671</v>
      </c>
      <c r="I424" s="123">
        <f t="shared" si="228"/>
        <v>119.69392413297848</v>
      </c>
      <c r="J424" s="123">
        <f t="shared" si="228"/>
        <v>122.75430036751851</v>
      </c>
      <c r="K424" s="123">
        <f t="shared" si="228"/>
        <v>122.95916761512311</v>
      </c>
      <c r="L424" s="123">
        <f t="shared" si="228"/>
        <v>131.22792311860442</v>
      </c>
      <c r="M424" s="123">
        <f t="shared" si="228"/>
        <v>115.67614384175937</v>
      </c>
      <c r="N424" s="123">
        <f t="shared" si="228"/>
        <v>118.44957562214707</v>
      </c>
      <c r="O424" s="123">
        <f t="shared" si="228"/>
        <v>115.40956062754549</v>
      </c>
      <c r="P424" s="123">
        <f t="shared" si="228"/>
        <v>95.150403223723032</v>
      </c>
      <c r="Q424" s="123">
        <f t="shared" si="228"/>
        <v>103.78778436716065</v>
      </c>
      <c r="R424" s="123">
        <f t="shared" ref="R424:V424" si="229">SUM(R425:R426)</f>
        <v>105.92731063481568</v>
      </c>
      <c r="S424" s="123">
        <f t="shared" si="229"/>
        <v>98.462269864749985</v>
      </c>
      <c r="T424" s="123">
        <f t="shared" si="229"/>
        <v>86.3016352760079</v>
      </c>
      <c r="U424" s="123">
        <f t="shared" si="229"/>
        <v>90.991193044232361</v>
      </c>
      <c r="V424" s="123">
        <f t="shared" si="229"/>
        <v>87.629609129374913</v>
      </c>
      <c r="W424" s="123">
        <f t="shared" ref="W424" si="230">SUM(W425:W426)</f>
        <v>85.539259770082836</v>
      </c>
      <c r="DA424" s="130" t="s">
        <v>4483</v>
      </c>
    </row>
    <row r="425" spans="1:105" ht="12" customHeight="1" x14ac:dyDescent="0.25">
      <c r="A425" s="97" t="s">
        <v>217</v>
      </c>
      <c r="B425" s="99"/>
      <c r="C425" s="99">
        <v>157.31992870117944</v>
      </c>
      <c r="D425" s="99">
        <v>141.42583297880236</v>
      </c>
      <c r="E425" s="99">
        <v>135.52480207061134</v>
      </c>
      <c r="F425" s="99">
        <v>123.09653197408105</v>
      </c>
      <c r="G425" s="99">
        <v>145.26225144808475</v>
      </c>
      <c r="H425" s="99">
        <v>131.30676031540253</v>
      </c>
      <c r="I425" s="99">
        <v>117.95375235299082</v>
      </c>
      <c r="J425" s="99">
        <v>120.97048886665115</v>
      </c>
      <c r="K425" s="99">
        <v>121.16687635430267</v>
      </c>
      <c r="L425" s="99">
        <v>129.30635518057676</v>
      </c>
      <c r="M425" s="99">
        <v>113.97287781005477</v>
      </c>
      <c r="N425" s="99">
        <v>116.68744420457521</v>
      </c>
      <c r="O425" s="99">
        <v>113.66757799858817</v>
      </c>
      <c r="P425" s="99">
        <v>93.68854700263276</v>
      </c>
      <c r="Q425" s="99">
        <v>102.17122192674159</v>
      </c>
      <c r="R425" s="99">
        <v>104.2668953286755</v>
      </c>
      <c r="S425" s="99">
        <v>96.911987884343503</v>
      </c>
      <c r="T425" s="99">
        <v>84.938080899279285</v>
      </c>
      <c r="U425" s="99">
        <v>89.548868431746314</v>
      </c>
      <c r="V425" s="99">
        <v>86.235906228213167</v>
      </c>
      <c r="W425" s="99">
        <v>84.174906207972541</v>
      </c>
      <c r="DA425" s="63" t="s">
        <v>4484</v>
      </c>
    </row>
    <row r="426" spans="1:105" ht="12" customHeight="1" x14ac:dyDescent="0.25">
      <c r="A426" s="97" t="s">
        <v>53</v>
      </c>
      <c r="B426" s="99"/>
      <c r="C426" s="99">
        <v>2.7474568568614472</v>
      </c>
      <c r="D426" s="99">
        <v>2.4234173498474192</v>
      </c>
      <c r="E426" s="99">
        <v>2.2956921297035486</v>
      </c>
      <c r="F426" s="99">
        <v>2.0448846092171524</v>
      </c>
      <c r="G426" s="99">
        <v>2.1543648759614085</v>
      </c>
      <c r="H426" s="99">
        <v>1.9831285006741857</v>
      </c>
      <c r="I426" s="99">
        <v>1.7401717799876664</v>
      </c>
      <c r="J426" s="99">
        <v>1.7838115008673594</v>
      </c>
      <c r="K426" s="99">
        <v>1.7922912608204313</v>
      </c>
      <c r="L426" s="99">
        <v>1.9215679380276576</v>
      </c>
      <c r="M426" s="99">
        <v>1.7032660317046027</v>
      </c>
      <c r="N426" s="99">
        <v>1.762131417571849</v>
      </c>
      <c r="O426" s="99">
        <v>1.7419826289573201</v>
      </c>
      <c r="P426" s="99">
        <v>1.4618562210902684</v>
      </c>
      <c r="Q426" s="99">
        <v>1.6165624404190646</v>
      </c>
      <c r="R426" s="99">
        <v>1.6604153061401781</v>
      </c>
      <c r="S426" s="99">
        <v>1.5502819804064831</v>
      </c>
      <c r="T426" s="99">
        <v>1.3635543767286158</v>
      </c>
      <c r="U426" s="99">
        <v>1.4423246124860518</v>
      </c>
      <c r="V426" s="99">
        <v>1.3937029011617419</v>
      </c>
      <c r="W426" s="99">
        <v>1.3643535621102887</v>
      </c>
      <c r="DA426" s="63" t="s">
        <v>4485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1.5271072948639303E-2</v>
      </c>
      <c r="D427" s="123">
        <f t="shared" si="231"/>
        <v>9.7367079002692435E-3</v>
      </c>
      <c r="E427" s="123">
        <f t="shared" si="231"/>
        <v>2.2390648791727422E-2</v>
      </c>
      <c r="F427" s="123">
        <f t="shared" si="231"/>
        <v>1.7427317841979002E-2</v>
      </c>
      <c r="G427" s="123">
        <f t="shared" si="231"/>
        <v>1.5928935090900171E-2</v>
      </c>
      <c r="H427" s="123">
        <f t="shared" si="231"/>
        <v>1.9699205557938824E-2</v>
      </c>
      <c r="I427" s="123">
        <f t="shared" si="231"/>
        <v>2.1147078712393567E-2</v>
      </c>
      <c r="J427" s="123">
        <f t="shared" si="231"/>
        <v>1.5072160921574602E-2</v>
      </c>
      <c r="K427" s="123">
        <f t="shared" si="231"/>
        <v>9.9550830412602886E-3</v>
      </c>
      <c r="L427" s="123">
        <f t="shared" si="231"/>
        <v>1.447561927141168E-2</v>
      </c>
      <c r="M427" s="123">
        <f t="shared" si="231"/>
        <v>1.3422859495393279E-2</v>
      </c>
      <c r="N427" s="123">
        <f t="shared" si="231"/>
        <v>9.3241324657811868E-3</v>
      </c>
      <c r="O427" s="123">
        <f t="shared" si="231"/>
        <v>1.6547864833936349E-2</v>
      </c>
      <c r="P427" s="123">
        <f t="shared" si="231"/>
        <v>4.8769599750122083E-3</v>
      </c>
      <c r="Q427" s="123">
        <f t="shared" si="231"/>
        <v>8.9889287380804494E-3</v>
      </c>
      <c r="R427" s="123">
        <f t="shared" si="231"/>
        <v>9.1648167810159508E-3</v>
      </c>
      <c r="S427" s="123">
        <f t="shared" si="231"/>
        <v>2.0655014620250635E-2</v>
      </c>
      <c r="T427" s="123">
        <f t="shared" si="231"/>
        <v>1.2582968384631904E-2</v>
      </c>
      <c r="U427" s="123">
        <f t="shared" si="231"/>
        <v>2.3228843627400964E-2</v>
      </c>
      <c r="V427" s="123">
        <f t="shared" si="231"/>
        <v>2.8538371788924696E-2</v>
      </c>
      <c r="W427" s="123">
        <f t="shared" si="231"/>
        <v>1.6935017376606295E-2</v>
      </c>
      <c r="DA427" s="130" t="s">
        <v>4486</v>
      </c>
    </row>
    <row r="428" spans="1:105" ht="12" customHeight="1" x14ac:dyDescent="0.25">
      <c r="A428" s="97" t="s">
        <v>53</v>
      </c>
      <c r="B428" s="99"/>
      <c r="C428" s="99">
        <f>RES_hhdet_in_fecs!C67</f>
        <v>1.5271072948639303E-2</v>
      </c>
      <c r="D428" s="99">
        <f>RES_hhdet_in_fecs!D67</f>
        <v>9.7367079002692435E-3</v>
      </c>
      <c r="E428" s="99">
        <f>RES_hhdet_in_fecs!E67</f>
        <v>2.2390648791727422E-2</v>
      </c>
      <c r="F428" s="99">
        <f>RES_hhdet_in_fecs!F67</f>
        <v>1.7427317841979002E-2</v>
      </c>
      <c r="G428" s="99">
        <f>RES_hhdet_in_fecs!G67</f>
        <v>1.5928935090900171E-2</v>
      </c>
      <c r="H428" s="99">
        <f>RES_hhdet_in_fecs!H67</f>
        <v>1.9699205557938824E-2</v>
      </c>
      <c r="I428" s="99">
        <f>RES_hhdet_in_fecs!I67</f>
        <v>2.1147078712393567E-2</v>
      </c>
      <c r="J428" s="99">
        <f>RES_hhdet_in_fecs!J67</f>
        <v>1.5072160921574602E-2</v>
      </c>
      <c r="K428" s="99">
        <f>RES_hhdet_in_fecs!K67</f>
        <v>9.9550830412602886E-3</v>
      </c>
      <c r="L428" s="99">
        <f>RES_hhdet_in_fecs!L67</f>
        <v>1.447561927141168E-2</v>
      </c>
      <c r="M428" s="99">
        <f>RES_hhdet_in_fecs!M67</f>
        <v>1.3422859495393279E-2</v>
      </c>
      <c r="N428" s="99">
        <f>RES_hhdet_in_fecs!N67</f>
        <v>9.3241324657811868E-3</v>
      </c>
      <c r="O428" s="99">
        <f>RES_hhdet_in_fecs!O67</f>
        <v>1.6547864833936349E-2</v>
      </c>
      <c r="P428" s="99">
        <f>RES_hhdet_in_fecs!P67</f>
        <v>4.8769599750122083E-3</v>
      </c>
      <c r="Q428" s="99">
        <f>RES_hhdet_in_fecs!Q67</f>
        <v>8.9889287380804494E-3</v>
      </c>
      <c r="R428" s="99">
        <f>RES_hhdet_in_fecs!R67</f>
        <v>9.1648167810159508E-3</v>
      </c>
      <c r="S428" s="99">
        <f>RES_hhdet_in_fecs!S67</f>
        <v>2.0655014620250635E-2</v>
      </c>
      <c r="T428" s="99">
        <f>RES_hhdet_in_fecs!T67</f>
        <v>1.2582968384631904E-2</v>
      </c>
      <c r="U428" s="99">
        <f>RES_hhdet_in_fecs!U67</f>
        <v>2.3228843627400964E-2</v>
      </c>
      <c r="V428" s="99">
        <f>RES_hhdet_in_fecs!V67</f>
        <v>2.8538371788924696E-2</v>
      </c>
      <c r="W428" s="99">
        <f>RES_hhdet_in_fecs!W67</f>
        <v>1.6935017376606295E-2</v>
      </c>
      <c r="DA428" s="63" t="s">
        <v>4487</v>
      </c>
    </row>
    <row r="429" spans="1:105" ht="12" customHeight="1" x14ac:dyDescent="0.25">
      <c r="A429" s="121" t="s">
        <v>55</v>
      </c>
      <c r="B429" s="123"/>
      <c r="C429" s="123">
        <v>23.898250518494155</v>
      </c>
      <c r="D429" s="123">
        <v>26.921126866410486</v>
      </c>
      <c r="E429" s="123">
        <v>23.25571221963034</v>
      </c>
      <c r="F429" s="123">
        <v>23.856206017184018</v>
      </c>
      <c r="G429" s="123">
        <v>24.670971496951918</v>
      </c>
      <c r="H429" s="123">
        <v>23.390330600290799</v>
      </c>
      <c r="I429" s="123">
        <v>25.2018125581315</v>
      </c>
      <c r="J429" s="123">
        <v>26.472330212182193</v>
      </c>
      <c r="K429" s="123">
        <v>27.060177258674614</v>
      </c>
      <c r="L429" s="123">
        <v>25.516702765260373</v>
      </c>
      <c r="M429" s="123">
        <v>28.415687563218807</v>
      </c>
      <c r="N429" s="123">
        <v>29.776147556555756</v>
      </c>
      <c r="O429" s="123">
        <v>24.908183690591528</v>
      </c>
      <c r="P429" s="123">
        <v>28.048904780718289</v>
      </c>
      <c r="Q429" s="123">
        <v>32.909685365958708</v>
      </c>
      <c r="R429" s="123">
        <v>26.005221113727952</v>
      </c>
      <c r="S429" s="123">
        <v>23.618382651873606</v>
      </c>
      <c r="T429" s="123">
        <v>21.649060847590803</v>
      </c>
      <c r="U429" s="123">
        <v>25.381162812480486</v>
      </c>
      <c r="V429" s="123">
        <v>24.697816060657637</v>
      </c>
      <c r="W429" s="123">
        <v>20.085484517710562</v>
      </c>
      <c r="DA429" s="130" t="s">
        <v>4488</v>
      </c>
    </row>
    <row r="430" spans="1:105" ht="12" customHeight="1" x14ac:dyDescent="0.25">
      <c r="A430" s="97" t="s">
        <v>134</v>
      </c>
      <c r="B430" s="99"/>
      <c r="C430" s="99">
        <v>26.988239660852411</v>
      </c>
      <c r="D430" s="99">
        <v>29.586533014912511</v>
      </c>
      <c r="E430" s="99">
        <v>25.492914562889084</v>
      </c>
      <c r="F430" s="99">
        <v>25.389307349942722</v>
      </c>
      <c r="G430" s="99">
        <v>28.723760145691632</v>
      </c>
      <c r="H430" s="99">
        <v>27.357778310521187</v>
      </c>
      <c r="I430" s="99">
        <v>26.761067429259139</v>
      </c>
      <c r="J430" s="99">
        <v>28.611704256444135</v>
      </c>
      <c r="K430" s="99">
        <v>30.829165764860953</v>
      </c>
      <c r="L430" s="99">
        <v>26.885115588014898</v>
      </c>
      <c r="M430" s="99">
        <v>30.451330034042197</v>
      </c>
      <c r="N430" s="99">
        <v>31.395810016392694</v>
      </c>
      <c r="O430" s="99">
        <v>25.53236099992337</v>
      </c>
      <c r="P430" s="99">
        <v>29.239663065972692</v>
      </c>
      <c r="Q430" s="99">
        <v>32.87209285343954</v>
      </c>
      <c r="R430" s="99">
        <v>26.197492699113752</v>
      </c>
      <c r="S430" s="99">
        <v>23.998422775342473</v>
      </c>
      <c r="T430" s="99">
        <v>21.381422195997363</v>
      </c>
      <c r="U430" s="99">
        <v>24.728135829306861</v>
      </c>
      <c r="V430" s="99">
        <v>24.458682955954529</v>
      </c>
      <c r="W430" s="99">
        <v>20.050714004336864</v>
      </c>
      <c r="DA430" s="63" t="s">
        <v>4489</v>
      </c>
    </row>
    <row r="431" spans="1:105" ht="12" customHeight="1" x14ac:dyDescent="0.25">
      <c r="A431" s="97" t="s">
        <v>133</v>
      </c>
      <c r="B431" s="99"/>
      <c r="C431" s="99">
        <v>20.577573298220184</v>
      </c>
      <c r="D431" s="99">
        <v>22.682822687773626</v>
      </c>
      <c r="E431" s="99">
        <v>19.619171654562347</v>
      </c>
      <c r="F431" s="99">
        <v>19.634186471769837</v>
      </c>
      <c r="G431" s="99">
        <v>22.360661398395642</v>
      </c>
      <c r="H431" s="99">
        <v>20.825792909051813</v>
      </c>
      <c r="I431" s="99">
        <v>0</v>
      </c>
      <c r="J431" s="99">
        <v>22.493835311369619</v>
      </c>
      <c r="K431" s="99">
        <v>24.490927521397637</v>
      </c>
      <c r="L431" s="99">
        <v>21.142356054193968</v>
      </c>
      <c r="M431" s="99">
        <v>24.507998669540399</v>
      </c>
      <c r="N431" s="99">
        <v>25.596665927211419</v>
      </c>
      <c r="O431" s="99">
        <v>20.919831258911792</v>
      </c>
      <c r="P431" s="99">
        <v>24.627085355850628</v>
      </c>
      <c r="Q431" s="99">
        <v>27.871922239159876</v>
      </c>
      <c r="R431" s="99">
        <v>22.457359551357928</v>
      </c>
      <c r="S431" s="99">
        <v>21.031716011196558</v>
      </c>
      <c r="T431" s="99">
        <v>19.074837680839551</v>
      </c>
      <c r="U431" s="99">
        <v>22.297168859378495</v>
      </c>
      <c r="V431" s="99">
        <v>22.252536700631076</v>
      </c>
      <c r="W431" s="99">
        <v>18.352899742742679</v>
      </c>
      <c r="DA431" s="63" t="s">
        <v>4490</v>
      </c>
    </row>
    <row r="432" spans="1:105" ht="12" customHeight="1" x14ac:dyDescent="0.25">
      <c r="A432" s="100" t="s">
        <v>217</v>
      </c>
      <c r="B432" s="102"/>
      <c r="C432" s="102">
        <v>10.06432310011769</v>
      </c>
      <c r="D432" s="102">
        <v>11.060199031273864</v>
      </c>
      <c r="E432" s="102">
        <v>9.4504421525937978</v>
      </c>
      <c r="F432" s="102">
        <v>9.385246741307764</v>
      </c>
      <c r="G432" s="102">
        <v>10.669970988068146</v>
      </c>
      <c r="H432" s="102">
        <v>8.4498341750503911</v>
      </c>
      <c r="I432" s="102">
        <v>0</v>
      </c>
      <c r="J432" s="102">
        <v>10.114099705266792</v>
      </c>
      <c r="K432" s="102">
        <v>11.154617517784121</v>
      </c>
      <c r="L432" s="102">
        <v>8.5580517937440668</v>
      </c>
      <c r="M432" s="102">
        <v>10.638116329450131</v>
      </c>
      <c r="N432" s="102">
        <v>10.75881851702915</v>
      </c>
      <c r="O432" s="102">
        <v>7.4657080565551324</v>
      </c>
      <c r="P432" s="102">
        <v>8.7286847522483626</v>
      </c>
      <c r="Q432" s="102">
        <v>7.6838673409319238</v>
      </c>
      <c r="R432" s="102">
        <v>5.5290933104857345</v>
      </c>
      <c r="S432" s="102">
        <v>6.0140465852599778</v>
      </c>
      <c r="T432" s="102">
        <v>6.1493183966418687</v>
      </c>
      <c r="U432" s="102">
        <v>7.3253345304031967</v>
      </c>
      <c r="V432" s="102">
        <v>7.4936703105866131</v>
      </c>
      <c r="W432" s="102">
        <v>6.4644808515114747</v>
      </c>
      <c r="DA432" s="131" t="s">
        <v>4491</v>
      </c>
    </row>
    <row r="433" spans="1:105" ht="12" customHeight="1" x14ac:dyDescent="0.25">
      <c r="A433" s="103" t="s">
        <v>52</v>
      </c>
      <c r="B433" s="105"/>
      <c r="C433" s="105">
        <v>10.513250198102494</v>
      </c>
      <c r="D433" s="105">
        <v>11.622623656499764</v>
      </c>
      <c r="E433" s="105">
        <v>10.168729501968553</v>
      </c>
      <c r="F433" s="105">
        <v>10.248939730462073</v>
      </c>
      <c r="G433" s="105">
        <v>11.690690410327495</v>
      </c>
      <c r="H433" s="105">
        <v>12.375958734001424</v>
      </c>
      <c r="I433" s="105">
        <v>0</v>
      </c>
      <c r="J433" s="105">
        <v>12.379735606102829</v>
      </c>
      <c r="K433" s="105">
        <v>13.336310003613516</v>
      </c>
      <c r="L433" s="105">
        <v>12.584304260449901</v>
      </c>
      <c r="M433" s="105">
        <v>13.869882340090269</v>
      </c>
      <c r="N433" s="105">
        <v>14.83784741018227</v>
      </c>
      <c r="O433" s="105">
        <v>13.454123202356657</v>
      </c>
      <c r="P433" s="105">
        <v>15.89840060360226</v>
      </c>
      <c r="Q433" s="105">
        <v>20.188054898227954</v>
      </c>
      <c r="R433" s="105">
        <v>16.92826624087219</v>
      </c>
      <c r="S433" s="105">
        <v>15.01766942593658</v>
      </c>
      <c r="T433" s="105">
        <v>12.925519284197684</v>
      </c>
      <c r="U433" s="105">
        <v>14.971834328975296</v>
      </c>
      <c r="V433" s="105">
        <v>14.75886639004446</v>
      </c>
      <c r="W433" s="105">
        <v>11.888418891231204</v>
      </c>
      <c r="DA433" s="132" t="s">
        <v>4492</v>
      </c>
    </row>
    <row r="434" spans="1:105" ht="12" customHeight="1" x14ac:dyDescent="0.25">
      <c r="A434" s="106" t="s">
        <v>122</v>
      </c>
      <c r="B434" s="102"/>
      <c r="C434" s="102">
        <v>23.643344272808662</v>
      </c>
      <c r="D434" s="102">
        <v>26.863944424409652</v>
      </c>
      <c r="E434" s="102">
        <v>23.354648890014719</v>
      </c>
      <c r="F434" s="102">
        <v>24.861835205577375</v>
      </c>
      <c r="G434" s="102">
        <v>24.385306976535098</v>
      </c>
      <c r="H434" s="102">
        <v>24.399379963352661</v>
      </c>
      <c r="I434" s="102">
        <v>25.745286559973035</v>
      </c>
      <c r="J434" s="102">
        <v>27.025344022140597</v>
      </c>
      <c r="K434" s="102">
        <v>29.612846577610924</v>
      </c>
      <c r="L434" s="102">
        <v>26.77030434302581</v>
      </c>
      <c r="M434" s="102">
        <v>28.699296609163607</v>
      </c>
      <c r="N434" s="102">
        <v>31.161562530550196</v>
      </c>
      <c r="O434" s="102">
        <v>27.017450765473242</v>
      </c>
      <c r="P434" s="102">
        <v>29.787435731026193</v>
      </c>
      <c r="Q434" s="102">
        <v>35.975507535902373</v>
      </c>
      <c r="R434" s="102">
        <v>28.51019249611381</v>
      </c>
      <c r="S434" s="102">
        <v>25.640626822670416</v>
      </c>
      <c r="T434" s="102">
        <v>23.584990411394575</v>
      </c>
      <c r="U434" s="102">
        <v>28.348907204092125</v>
      </c>
      <c r="V434" s="102">
        <v>26.971565444558774</v>
      </c>
      <c r="W434" s="102">
        <v>21.505704146847677</v>
      </c>
      <c r="DA434" s="131" t="s">
        <v>4493</v>
      </c>
    </row>
    <row r="435" spans="1:105" ht="12" customHeight="1" x14ac:dyDescent="0.25">
      <c r="A435" s="107" t="s">
        <v>121</v>
      </c>
      <c r="B435" s="105"/>
      <c r="C435" s="105">
        <v>19.181565908700435</v>
      </c>
      <c r="D435" s="105">
        <v>21.820967992620165</v>
      </c>
      <c r="E435" s="105">
        <v>18.969101096382683</v>
      </c>
      <c r="F435" s="105">
        <v>20.211091343564128</v>
      </c>
      <c r="G435" s="105">
        <v>19.851582628399541</v>
      </c>
      <c r="H435" s="105">
        <v>19.43275710267978</v>
      </c>
      <c r="I435" s="105">
        <v>20.648811886662674</v>
      </c>
      <c r="J435" s="105">
        <v>21.927247307788466</v>
      </c>
      <c r="K435" s="105">
        <v>24.146421358254536</v>
      </c>
      <c r="L435" s="105">
        <v>21.525913831059505</v>
      </c>
      <c r="M435" s="105">
        <v>23.37605361306316</v>
      </c>
      <c r="N435" s="105">
        <v>25.450337540715584</v>
      </c>
      <c r="O435" s="105">
        <v>21.866691435337877</v>
      </c>
      <c r="P435" s="105">
        <v>24.357211253467931</v>
      </c>
      <c r="Q435" s="105">
        <v>29.125980740153469</v>
      </c>
      <c r="R435" s="105">
        <v>23.120182431439126</v>
      </c>
      <c r="S435" s="105">
        <v>21.224572645719785</v>
      </c>
      <c r="T435" s="105">
        <v>19.84807337623759</v>
      </c>
      <c r="U435" s="105">
        <v>24.065931689301323</v>
      </c>
      <c r="V435" s="105">
        <v>23.070364340452276</v>
      </c>
      <c r="W435" s="105">
        <v>18.533194396427856</v>
      </c>
      <c r="DA435" s="132" t="s">
        <v>4494</v>
      </c>
    </row>
    <row r="436" spans="1:105" ht="12" customHeight="1" x14ac:dyDescent="0.25">
      <c r="A436" s="108" t="s">
        <v>53</v>
      </c>
      <c r="B436" s="99"/>
      <c r="C436" s="99">
        <v>8.8153006505999727</v>
      </c>
      <c r="D436" s="99">
        <v>10.045793439599093</v>
      </c>
      <c r="E436" s="99">
        <v>8.6606981471968023</v>
      </c>
      <c r="F436" s="99">
        <v>9.2043737758345952</v>
      </c>
      <c r="G436" s="99">
        <v>9.0389245850657822</v>
      </c>
      <c r="H436" s="99">
        <v>7.5214775687383568</v>
      </c>
      <c r="I436" s="99">
        <v>8.3660083993578329</v>
      </c>
      <c r="J436" s="99">
        <v>9.548656433957893</v>
      </c>
      <c r="K436" s="99">
        <v>10.725468918630325</v>
      </c>
      <c r="L436" s="99">
        <v>8.5471020104455704</v>
      </c>
      <c r="M436" s="99">
        <v>9.9832702346871134</v>
      </c>
      <c r="N436" s="99">
        <v>10.669380043322645</v>
      </c>
      <c r="O436" s="99">
        <v>7.936847450910566</v>
      </c>
      <c r="P436" s="99">
        <v>8.8396276933193718</v>
      </c>
      <c r="Q436" s="99">
        <v>8.4128474955009072</v>
      </c>
      <c r="R436" s="99">
        <v>6.0232795101219203</v>
      </c>
      <c r="S436" s="99">
        <v>6.4185455921406627</v>
      </c>
      <c r="T436" s="99">
        <v>6.7929875677248788</v>
      </c>
      <c r="U436" s="99">
        <v>8.436818030907336</v>
      </c>
      <c r="V436" s="99">
        <v>8.2648448016049176</v>
      </c>
      <c r="W436" s="99">
        <v>6.911142882293829</v>
      </c>
      <c r="DA436" s="63" t="s">
        <v>4495</v>
      </c>
    </row>
    <row r="437" spans="1:105" ht="12" customHeight="1" x14ac:dyDescent="0.25">
      <c r="A437" s="108" t="s">
        <v>52</v>
      </c>
      <c r="B437" s="99"/>
      <c r="C437" s="99">
        <v>10.366265258100464</v>
      </c>
      <c r="D437" s="99">
        <v>11.775174553021072</v>
      </c>
      <c r="E437" s="99">
        <v>10.308402949185883</v>
      </c>
      <c r="F437" s="99">
        <v>11.006717567729529</v>
      </c>
      <c r="G437" s="99">
        <v>10.812658043333757</v>
      </c>
      <c r="H437" s="99">
        <v>11.911279533941421</v>
      </c>
      <c r="I437" s="99">
        <v>12.282803487304841</v>
      </c>
      <c r="J437" s="99">
        <v>12.378590873830577</v>
      </c>
      <c r="K437" s="99">
        <v>13.420952439624203</v>
      </c>
      <c r="L437" s="99">
        <v>12.978811820613936</v>
      </c>
      <c r="M437" s="99">
        <v>13.392783378376047</v>
      </c>
      <c r="N437" s="99">
        <v>14.780957497392938</v>
      </c>
      <c r="O437" s="99">
        <v>13.929843984427311</v>
      </c>
      <c r="P437" s="99">
        <v>15.517583560148562</v>
      </c>
      <c r="Q437" s="99">
        <v>20.713133244652568</v>
      </c>
      <c r="R437" s="99">
        <v>17.096902921317202</v>
      </c>
      <c r="S437" s="99">
        <v>14.806027053579124</v>
      </c>
      <c r="T437" s="99">
        <v>13.055085808512708</v>
      </c>
      <c r="U437" s="99">
        <v>15.629113658393987</v>
      </c>
      <c r="V437" s="99">
        <v>14.805519538847358</v>
      </c>
      <c r="W437" s="99">
        <v>11.62205151413403</v>
      </c>
      <c r="DA437" s="63" t="s">
        <v>4496</v>
      </c>
    </row>
    <row r="438" spans="1:105" ht="12" customHeight="1" x14ac:dyDescent="0.25">
      <c r="A438" s="121" t="s">
        <v>54</v>
      </c>
      <c r="B438" s="123"/>
      <c r="C438" s="123">
        <v>3.6462925299740419</v>
      </c>
      <c r="D438" s="123">
        <v>4.1972543175540862</v>
      </c>
      <c r="E438" s="123">
        <v>3.6216534827810709</v>
      </c>
      <c r="F438" s="123">
        <v>4.0699595015399126</v>
      </c>
      <c r="G438" s="123">
        <v>3.5630309771007629</v>
      </c>
      <c r="H438" s="123">
        <v>3.9488572871965033</v>
      </c>
      <c r="I438" s="123">
        <v>3.5668152951754344</v>
      </c>
      <c r="J438" s="123">
        <v>4.1394219463596595</v>
      </c>
      <c r="K438" s="123">
        <v>5.2337445400247402</v>
      </c>
      <c r="L438" s="123">
        <v>4.6830924551354842</v>
      </c>
      <c r="M438" s="123">
        <v>5.1269396138157903</v>
      </c>
      <c r="N438" s="123">
        <v>5.5241028865930133</v>
      </c>
      <c r="O438" s="123">
        <v>4.6907134164582684</v>
      </c>
      <c r="P438" s="123">
        <v>5.4529665722233247</v>
      </c>
      <c r="Q438" s="123">
        <v>6.4144867134810584</v>
      </c>
      <c r="R438" s="123">
        <v>5.2158776061240388</v>
      </c>
      <c r="S438" s="123">
        <v>4.8841432464024281</v>
      </c>
      <c r="T438" s="123">
        <v>4.6182130632186524</v>
      </c>
      <c r="U438" s="123">
        <v>5.5488784337932175</v>
      </c>
      <c r="V438" s="123">
        <v>5.3071663259688808</v>
      </c>
      <c r="W438" s="123">
        <v>4.2068654941889392</v>
      </c>
      <c r="DA438" s="130" t="s">
        <v>4497</v>
      </c>
    </row>
    <row r="439" spans="1:105" ht="12" customHeight="1" x14ac:dyDescent="0.25">
      <c r="A439" s="97" t="s">
        <v>175</v>
      </c>
      <c r="B439" s="99"/>
      <c r="C439" s="99">
        <v>4.6201775872708009</v>
      </c>
      <c r="D439" s="99">
        <v>5.1522693957081902</v>
      </c>
      <c r="E439" s="99">
        <v>4.4040594615872166</v>
      </c>
      <c r="F439" s="99">
        <v>4.6835360172228597</v>
      </c>
      <c r="G439" s="99">
        <v>4.7274233712645684</v>
      </c>
      <c r="H439" s="99">
        <v>5.0640797830803521</v>
      </c>
      <c r="I439" s="99">
        <v>4.3522523658949259</v>
      </c>
      <c r="J439" s="99">
        <v>5.0690286422405268</v>
      </c>
      <c r="K439" s="99">
        <v>6.5150998660680024</v>
      </c>
      <c r="L439" s="99">
        <v>5.7979189677924863</v>
      </c>
      <c r="M439" s="99">
        <v>6.4895438350302657</v>
      </c>
      <c r="N439" s="99">
        <v>6.781995913373156</v>
      </c>
      <c r="O439" s="99">
        <v>5.935159725542583</v>
      </c>
      <c r="P439" s="99">
        <v>6.9593296671040239</v>
      </c>
      <c r="Q439" s="99">
        <v>8.2957403521053052</v>
      </c>
      <c r="R439" s="99">
        <v>6.6681072759704918</v>
      </c>
      <c r="S439" s="99">
        <v>6.4024561900883832</v>
      </c>
      <c r="T439" s="99">
        <v>5.966006883854976</v>
      </c>
      <c r="U439" s="99">
        <v>7.2818224456594454</v>
      </c>
      <c r="V439" s="99">
        <v>7.1748101647083837</v>
      </c>
      <c r="W439" s="99">
        <v>5.7141214288701923</v>
      </c>
      <c r="DA439" s="63" t="s">
        <v>4498</v>
      </c>
    </row>
    <row r="440" spans="1:105" ht="12" customHeight="1" x14ac:dyDescent="0.25">
      <c r="A440" s="109" t="s">
        <v>120</v>
      </c>
      <c r="B440" s="110"/>
      <c r="C440" s="110">
        <v>3.6086062820236284</v>
      </c>
      <c r="D440" s="110">
        <v>4.1344413721492206</v>
      </c>
      <c r="E440" s="110">
        <v>3.5515323808023278</v>
      </c>
      <c r="F440" s="110">
        <v>4.0073852288839955</v>
      </c>
      <c r="G440" s="110">
        <v>3.4326814407025177</v>
      </c>
      <c r="H440" s="110">
        <v>3.8356860210309169</v>
      </c>
      <c r="I440" s="110">
        <v>3.5136447344311668</v>
      </c>
      <c r="J440" s="110">
        <v>4.0078531260477801</v>
      </c>
      <c r="K440" s="110">
        <v>5.0822443421841887</v>
      </c>
      <c r="L440" s="110">
        <v>4.5420279846998781</v>
      </c>
      <c r="M440" s="110">
        <v>4.9368547442090147</v>
      </c>
      <c r="N440" s="110">
        <v>5.3731065953994879</v>
      </c>
      <c r="O440" s="110">
        <v>4.5368048381829755</v>
      </c>
      <c r="P440" s="110">
        <v>5.3518613462410691</v>
      </c>
      <c r="Q440" s="110">
        <v>6.278094478865782</v>
      </c>
      <c r="R440" s="110">
        <v>5.1065718492307708</v>
      </c>
      <c r="S440" s="110">
        <v>4.7342575598611019</v>
      </c>
      <c r="T440" s="110">
        <v>4.481699284789733</v>
      </c>
      <c r="U440" s="110">
        <v>5.3518344394433406</v>
      </c>
      <c r="V440" s="110">
        <v>5.0889445723729336</v>
      </c>
      <c r="W440" s="110">
        <v>4.0538649429273592</v>
      </c>
      <c r="DA440" s="60" t="s">
        <v>4499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120.76128950777492</v>
      </c>
      <c r="D442" s="118">
        <f t="shared" si="232"/>
        <v>114.16086868141065</v>
      </c>
      <c r="E442" s="118">
        <f t="shared" si="232"/>
        <v>108.56044781922422</v>
      </c>
      <c r="F442" s="118">
        <f t="shared" si="232"/>
        <v>102.3495871902075</v>
      </c>
      <c r="G442" s="118">
        <f t="shared" si="232"/>
        <v>118.44045239595016</v>
      </c>
      <c r="H442" s="118">
        <f t="shared" si="232"/>
        <v>110.08085659278561</v>
      </c>
      <c r="I442" s="118">
        <f t="shared" si="232"/>
        <v>102.23156136030968</v>
      </c>
      <c r="J442" s="118">
        <f t="shared" si="232"/>
        <v>106.84767517452843</v>
      </c>
      <c r="K442" s="118">
        <f t="shared" si="232"/>
        <v>110.6854638962855</v>
      </c>
      <c r="L442" s="118">
        <f t="shared" si="232"/>
        <v>115.00200259194996</v>
      </c>
      <c r="M442" s="118">
        <f t="shared" si="232"/>
        <v>107.76712994953232</v>
      </c>
      <c r="N442" s="118">
        <f t="shared" si="232"/>
        <v>113.33718399182088</v>
      </c>
      <c r="O442" s="118">
        <f t="shared" si="232"/>
        <v>109.45469199192134</v>
      </c>
      <c r="P442" s="118">
        <f t="shared" si="232"/>
        <v>99.64930443066973</v>
      </c>
      <c r="Q442" s="118">
        <f t="shared" si="232"/>
        <v>113.34252799712608</v>
      </c>
      <c r="R442" s="118">
        <f t="shared" ref="R442:V442" si="233">R443+R446+R448+R457</f>
        <v>109.92310031482336</v>
      </c>
      <c r="S442" s="118">
        <f t="shared" si="233"/>
        <v>102.86377897919169</v>
      </c>
      <c r="T442" s="118">
        <f t="shared" si="233"/>
        <v>91.771334471704947</v>
      </c>
      <c r="U442" s="118">
        <f t="shared" si="233"/>
        <v>100.34157184392382</v>
      </c>
      <c r="V442" s="118">
        <f t="shared" si="233"/>
        <v>97.460477113177106</v>
      </c>
      <c r="W442" s="118">
        <f t="shared" ref="W442" si="234">W443+W446+W448+W457</f>
        <v>91.182571273551503</v>
      </c>
      <c r="DA442" s="129" t="s">
        <v>4650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101.35395719610621</v>
      </c>
      <c r="D443" s="123">
        <f t="shared" si="235"/>
        <v>92.236191241605042</v>
      </c>
      <c r="E443" s="123">
        <f t="shared" si="235"/>
        <v>89.481268554445492</v>
      </c>
      <c r="F443" s="123">
        <f t="shared" si="235"/>
        <v>82.240126209357868</v>
      </c>
      <c r="G443" s="123">
        <f t="shared" si="235"/>
        <v>97.97549056239707</v>
      </c>
      <c r="H443" s="123">
        <f t="shared" si="235"/>
        <v>89.668025300274508</v>
      </c>
      <c r="I443" s="123">
        <f t="shared" si="235"/>
        <v>81.469886551957202</v>
      </c>
      <c r="J443" s="123">
        <f t="shared" si="235"/>
        <v>84.552291632362113</v>
      </c>
      <c r="K443" s="123">
        <f t="shared" si="235"/>
        <v>85.720131133530373</v>
      </c>
      <c r="L443" s="123">
        <f t="shared" si="235"/>
        <v>92.609777969684842</v>
      </c>
      <c r="M443" s="123">
        <f t="shared" si="235"/>
        <v>82.903499980172413</v>
      </c>
      <c r="N443" s="123">
        <f t="shared" si="235"/>
        <v>86.561137604017119</v>
      </c>
      <c r="O443" s="123">
        <f t="shared" si="235"/>
        <v>86.37552088119466</v>
      </c>
      <c r="P443" s="123">
        <f t="shared" si="235"/>
        <v>73.078610230033931</v>
      </c>
      <c r="Q443" s="123">
        <f t="shared" si="235"/>
        <v>81.439696814478623</v>
      </c>
      <c r="R443" s="123">
        <f t="shared" ref="R443:V443" si="236">SUM(R444:R445)</f>
        <v>84.125287893031782</v>
      </c>
      <c r="S443" s="123">
        <f t="shared" si="236"/>
        <v>78.923549661983671</v>
      </c>
      <c r="T443" s="123">
        <f t="shared" si="236"/>
        <v>69.68824241418082</v>
      </c>
      <c r="U443" s="123">
        <f t="shared" si="236"/>
        <v>73.929664801301485</v>
      </c>
      <c r="V443" s="123">
        <f t="shared" si="236"/>
        <v>71.583032754065172</v>
      </c>
      <c r="W443" s="123">
        <f t="shared" ref="W443" si="237">SUM(W444:W445)</f>
        <v>70.143557609839775</v>
      </c>
      <c r="DA443" s="130" t="s">
        <v>4651</v>
      </c>
    </row>
    <row r="444" spans="1:105" ht="12" customHeight="1" x14ac:dyDescent="0.25">
      <c r="A444" s="97" t="s">
        <v>217</v>
      </c>
      <c r="B444" s="99"/>
      <c r="C444" s="99">
        <v>98.606500339244761</v>
      </c>
      <c r="D444" s="99">
        <v>89.812773891757615</v>
      </c>
      <c r="E444" s="99">
        <v>87.185576424741939</v>
      </c>
      <c r="F444" s="99">
        <v>80.195241600140719</v>
      </c>
      <c r="G444" s="99">
        <v>95.821125686435664</v>
      </c>
      <c r="H444" s="99">
        <v>87.684896799600324</v>
      </c>
      <c r="I444" s="99">
        <v>79.72971477196954</v>
      </c>
      <c r="J444" s="99">
        <v>82.768480131494755</v>
      </c>
      <c r="K444" s="99">
        <v>83.927839872709939</v>
      </c>
      <c r="L444" s="99">
        <v>90.688210031657178</v>
      </c>
      <c r="M444" s="99">
        <v>81.200233948467812</v>
      </c>
      <c r="N444" s="99">
        <v>84.799006186445268</v>
      </c>
      <c r="O444" s="99">
        <v>84.633538252237344</v>
      </c>
      <c r="P444" s="99">
        <v>71.616754008943659</v>
      </c>
      <c r="Q444" s="99">
        <v>79.823134374059563</v>
      </c>
      <c r="R444" s="99">
        <v>82.464872586891602</v>
      </c>
      <c r="S444" s="99">
        <v>77.37326768157719</v>
      </c>
      <c r="T444" s="99">
        <v>68.324688037452205</v>
      </c>
      <c r="U444" s="99">
        <v>72.487340188815438</v>
      </c>
      <c r="V444" s="99">
        <v>70.189329852903427</v>
      </c>
      <c r="W444" s="99">
        <v>68.779204047729479</v>
      </c>
      <c r="DA444" s="63" t="s">
        <v>4652</v>
      </c>
    </row>
    <row r="445" spans="1:105" ht="12" customHeight="1" x14ac:dyDescent="0.25">
      <c r="A445" s="97" t="s">
        <v>53</v>
      </c>
      <c r="B445" s="99"/>
      <c r="C445" s="99">
        <v>2.7474568568614472</v>
      </c>
      <c r="D445" s="99">
        <v>2.4234173498474192</v>
      </c>
      <c r="E445" s="99">
        <v>2.2956921297035486</v>
      </c>
      <c r="F445" s="99">
        <v>2.0448846092171524</v>
      </c>
      <c r="G445" s="99">
        <v>2.1543648759614085</v>
      </c>
      <c r="H445" s="99">
        <v>1.9831285006741857</v>
      </c>
      <c r="I445" s="99">
        <v>1.7401717799876664</v>
      </c>
      <c r="J445" s="99">
        <v>1.7838115008673594</v>
      </c>
      <c r="K445" s="99">
        <v>1.7922912608204313</v>
      </c>
      <c r="L445" s="99">
        <v>1.9215679380276576</v>
      </c>
      <c r="M445" s="99">
        <v>1.7032660317046027</v>
      </c>
      <c r="N445" s="99">
        <v>1.762131417571849</v>
      </c>
      <c r="O445" s="99">
        <v>1.7419826289573201</v>
      </c>
      <c r="P445" s="99">
        <v>1.4618562210902684</v>
      </c>
      <c r="Q445" s="99">
        <v>1.6165624404190646</v>
      </c>
      <c r="R445" s="99">
        <v>1.6604153061401781</v>
      </c>
      <c r="S445" s="99">
        <v>1.5502819804064831</v>
      </c>
      <c r="T445" s="99">
        <v>1.3635543767286158</v>
      </c>
      <c r="U445" s="99">
        <v>1.4423246124860518</v>
      </c>
      <c r="V445" s="99">
        <v>1.3937029011617419</v>
      </c>
      <c r="W445" s="99">
        <v>1.3643535621102887</v>
      </c>
      <c r="DA445" s="63" t="s">
        <v>4653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3.6013191031533914E-2</v>
      </c>
      <c r="D446" s="123">
        <f t="shared" si="238"/>
        <v>2.3737108263786375E-2</v>
      </c>
      <c r="E446" s="123">
        <f t="shared" si="238"/>
        <v>5.6388081611721569E-2</v>
      </c>
      <c r="F446" s="123">
        <f t="shared" si="238"/>
        <v>4.5292561548468994E-2</v>
      </c>
      <c r="G446" s="123">
        <f t="shared" si="238"/>
        <v>4.269384819885861E-2</v>
      </c>
      <c r="H446" s="123">
        <f t="shared" si="238"/>
        <v>5.441467682717141E-2</v>
      </c>
      <c r="I446" s="123">
        <f t="shared" si="238"/>
        <v>6.0166106742156659E-2</v>
      </c>
      <c r="J446" s="123">
        <f t="shared" si="238"/>
        <v>4.4153779678461055E-2</v>
      </c>
      <c r="K446" s="123">
        <f t="shared" si="238"/>
        <v>3.0023987255860307E-2</v>
      </c>
      <c r="L446" s="123">
        <f t="shared" si="238"/>
        <v>4.4941387298631938E-2</v>
      </c>
      <c r="M446" s="123">
        <f t="shared" si="238"/>
        <v>4.30947224256506E-2</v>
      </c>
      <c r="N446" s="123">
        <f t="shared" si="238"/>
        <v>3.1129743979836949E-2</v>
      </c>
      <c r="O446" s="123">
        <f t="shared" si="238"/>
        <v>5.777792808208191E-2</v>
      </c>
      <c r="P446" s="123">
        <f t="shared" si="238"/>
        <v>1.7837126619620339E-2</v>
      </c>
      <c r="Q446" s="123">
        <f t="shared" si="238"/>
        <v>3.4157637758529209E-2</v>
      </c>
      <c r="R446" s="123">
        <f t="shared" si="238"/>
        <v>3.5645559413035308E-2</v>
      </c>
      <c r="S446" s="123">
        <f t="shared" si="238"/>
        <v>8.180559699609391E-2</v>
      </c>
      <c r="T446" s="123">
        <f t="shared" si="238"/>
        <v>5.0584028672796169E-2</v>
      </c>
      <c r="U446" s="123">
        <f t="shared" si="238"/>
        <v>9.4638494052661157E-2</v>
      </c>
      <c r="V446" s="123">
        <f t="shared" si="238"/>
        <v>0.11784585605543661</v>
      </c>
      <c r="W446" s="123">
        <f t="shared" si="238"/>
        <v>7.0846401523273719E-2</v>
      </c>
      <c r="DA446" s="130" t="s">
        <v>4654</v>
      </c>
    </row>
    <row r="447" spans="1:105" ht="12" customHeight="1" x14ac:dyDescent="0.25">
      <c r="A447" s="97" t="s">
        <v>53</v>
      </c>
      <c r="B447" s="99"/>
      <c r="C447" s="99">
        <f>RES_hhdet_in_tess!C67</f>
        <v>3.6013191031533914E-2</v>
      </c>
      <c r="D447" s="99">
        <f>RES_hhdet_in_tess!D67</f>
        <v>2.3737108263786375E-2</v>
      </c>
      <c r="E447" s="99">
        <f>RES_hhdet_in_tess!E67</f>
        <v>5.6388081611721569E-2</v>
      </c>
      <c r="F447" s="99">
        <f>RES_hhdet_in_tess!F67</f>
        <v>4.5292561548468994E-2</v>
      </c>
      <c r="G447" s="99">
        <f>RES_hhdet_in_tess!G67</f>
        <v>4.269384819885861E-2</v>
      </c>
      <c r="H447" s="99">
        <f>RES_hhdet_in_tess!H67</f>
        <v>5.441467682717141E-2</v>
      </c>
      <c r="I447" s="99">
        <f>RES_hhdet_in_tess!I67</f>
        <v>6.0166106742156659E-2</v>
      </c>
      <c r="J447" s="99">
        <f>RES_hhdet_in_tess!J67</f>
        <v>4.4153779678461055E-2</v>
      </c>
      <c r="K447" s="99">
        <f>RES_hhdet_in_tess!K67</f>
        <v>3.0023987255860307E-2</v>
      </c>
      <c r="L447" s="99">
        <f>RES_hhdet_in_tess!L67</f>
        <v>4.4941387298631938E-2</v>
      </c>
      <c r="M447" s="99">
        <f>RES_hhdet_in_tess!M67</f>
        <v>4.30947224256506E-2</v>
      </c>
      <c r="N447" s="99">
        <f>RES_hhdet_in_tess!N67</f>
        <v>3.1129743979836949E-2</v>
      </c>
      <c r="O447" s="99">
        <f>RES_hhdet_in_tess!O67</f>
        <v>5.777792808208191E-2</v>
      </c>
      <c r="P447" s="99">
        <f>RES_hhdet_in_tess!P67</f>
        <v>1.7837126619620339E-2</v>
      </c>
      <c r="Q447" s="99">
        <f>RES_hhdet_in_tess!Q67</f>
        <v>3.4157637758529209E-2</v>
      </c>
      <c r="R447" s="99">
        <f>RES_hhdet_in_tess!R67</f>
        <v>3.5645559413035308E-2</v>
      </c>
      <c r="S447" s="99">
        <f>RES_hhdet_in_tess!S67</f>
        <v>8.180559699609391E-2</v>
      </c>
      <c r="T447" s="99">
        <f>RES_hhdet_in_tess!T67</f>
        <v>5.0584028672796169E-2</v>
      </c>
      <c r="U447" s="99">
        <f>RES_hhdet_in_tess!U67</f>
        <v>9.4638494052661157E-2</v>
      </c>
      <c r="V447" s="99">
        <f>RES_hhdet_in_tess!V67</f>
        <v>0.11784585605543661</v>
      </c>
      <c r="W447" s="99">
        <f>RES_hhdet_in_tess!W67</f>
        <v>7.0846401523273719E-2</v>
      </c>
      <c r="DA447" s="63" t="s">
        <v>4655</v>
      </c>
    </row>
    <row r="448" spans="1:105" ht="12" customHeight="1" x14ac:dyDescent="0.25">
      <c r="A448" s="121" t="s">
        <v>55</v>
      </c>
      <c r="B448" s="123"/>
      <c r="C448" s="123">
        <v>16.603644674314999</v>
      </c>
      <c r="D448" s="123">
        <v>18.728280746975805</v>
      </c>
      <c r="E448" s="123">
        <v>16.294159286395288</v>
      </c>
      <c r="F448" s="123">
        <v>16.996327296553062</v>
      </c>
      <c r="G448" s="123">
        <v>17.747054712065005</v>
      </c>
      <c r="H448" s="123">
        <v>17.377881595309542</v>
      </c>
      <c r="I448" s="123">
        <v>17.980078830208644</v>
      </c>
      <c r="J448" s="123">
        <v>19.137098928351495</v>
      </c>
      <c r="K448" s="123">
        <v>20.971595261022262</v>
      </c>
      <c r="L448" s="123">
        <v>18.798013141669561</v>
      </c>
      <c r="M448" s="123">
        <v>20.936560730146009</v>
      </c>
      <c r="N448" s="123">
        <v>22.520621471920226</v>
      </c>
      <c r="O448" s="123">
        <v>19.420837974971317</v>
      </c>
      <c r="P448" s="123">
        <v>22.277318149129094</v>
      </c>
      <c r="Q448" s="123">
        <v>26.799333863987922</v>
      </c>
      <c r="R448" s="123">
        <v>21.588004217891523</v>
      </c>
      <c r="S448" s="123">
        <v>19.915915321695088</v>
      </c>
      <c r="T448" s="123">
        <v>18.242607862309676</v>
      </c>
      <c r="U448" s="123">
        <v>21.71118416003937</v>
      </c>
      <c r="V448" s="123">
        <v>21.306760679762032</v>
      </c>
      <c r="W448" s="123">
        <v>17.387118163625086</v>
      </c>
      <c r="DA448" s="130" t="s">
        <v>4656</v>
      </c>
    </row>
    <row r="449" spans="1:105" ht="12" customHeight="1" x14ac:dyDescent="0.25">
      <c r="A449" s="97" t="s">
        <v>134</v>
      </c>
      <c r="B449" s="99"/>
      <c r="C449" s="99">
        <v>16.764755316508374</v>
      </c>
      <c r="D449" s="99">
        <v>18.561460786645565</v>
      </c>
      <c r="E449" s="99">
        <v>16.157489256964869</v>
      </c>
      <c r="F449" s="99">
        <v>16.25668554039753</v>
      </c>
      <c r="G449" s="99">
        <v>18.585238110610533</v>
      </c>
      <c r="H449" s="99">
        <v>17.891669903779718</v>
      </c>
      <c r="I449" s="99">
        <v>17.694568762942446</v>
      </c>
      <c r="J449" s="99">
        <v>19.137630332646761</v>
      </c>
      <c r="K449" s="99">
        <v>20.876016802977563</v>
      </c>
      <c r="L449" s="99">
        <v>18.445189717140199</v>
      </c>
      <c r="M449" s="99">
        <v>21.302778624766422</v>
      </c>
      <c r="N449" s="99">
        <v>22.568589307080529</v>
      </c>
      <c r="O449" s="99">
        <v>19.016111839917475</v>
      </c>
      <c r="P449" s="99">
        <v>22.659995229706468</v>
      </c>
      <c r="Q449" s="99">
        <v>26.356911500553387</v>
      </c>
      <c r="R449" s="99">
        <v>21.467320615777464</v>
      </c>
      <c r="S449" s="99">
        <v>20.051568664927977</v>
      </c>
      <c r="T449" s="99">
        <v>18.167145103252153</v>
      </c>
      <c r="U449" s="99">
        <v>21.30018190150788</v>
      </c>
      <c r="V449" s="99">
        <v>21.28248428538777</v>
      </c>
      <c r="W449" s="99">
        <v>17.537646693599449</v>
      </c>
      <c r="DA449" s="63" t="s">
        <v>4657</v>
      </c>
    </row>
    <row r="450" spans="1:105" ht="12" customHeight="1" x14ac:dyDescent="0.25">
      <c r="A450" s="97" t="s">
        <v>133</v>
      </c>
      <c r="B450" s="99"/>
      <c r="C450" s="99">
        <v>16.765081229694385</v>
      </c>
      <c r="D450" s="99">
        <v>18.561370095902141</v>
      </c>
      <c r="E450" s="99">
        <v>16.158449397565981</v>
      </c>
      <c r="F450" s="99">
        <v>16.258280705761468</v>
      </c>
      <c r="G450" s="99">
        <v>18.594520216756827</v>
      </c>
      <c r="H450" s="99">
        <v>17.902052340203987</v>
      </c>
      <c r="I450" s="99">
        <v>0</v>
      </c>
      <c r="J450" s="99">
        <v>19.144795791685183</v>
      </c>
      <c r="K450" s="99">
        <v>20.889676335616809</v>
      </c>
      <c r="L450" s="99">
        <v>18.455764564496029</v>
      </c>
      <c r="M450" s="99">
        <v>21.311969004201291</v>
      </c>
      <c r="N450" s="99">
        <v>22.571725160540197</v>
      </c>
      <c r="O450" s="99">
        <v>19.014468341141566</v>
      </c>
      <c r="P450" s="99">
        <v>22.662909291725192</v>
      </c>
      <c r="Q450" s="99">
        <v>26.348995498812325</v>
      </c>
      <c r="R450" s="99">
        <v>21.459036424644896</v>
      </c>
      <c r="S450" s="99">
        <v>20.042627490360669</v>
      </c>
      <c r="T450" s="99">
        <v>18.150408375944075</v>
      </c>
      <c r="U450" s="99">
        <v>21.281689591176775</v>
      </c>
      <c r="V450" s="99">
        <v>21.27941048116077</v>
      </c>
      <c r="W450" s="99">
        <v>17.542670465854702</v>
      </c>
      <c r="DA450" s="63" t="s">
        <v>4658</v>
      </c>
    </row>
    <row r="451" spans="1:105" ht="12" customHeight="1" x14ac:dyDescent="0.25">
      <c r="A451" s="100" t="s">
        <v>217</v>
      </c>
      <c r="B451" s="102"/>
      <c r="C451" s="102">
        <v>6.251831031591891</v>
      </c>
      <c r="D451" s="102">
        <v>6.9387464394023777</v>
      </c>
      <c r="E451" s="102">
        <v>5.9897198955974309</v>
      </c>
      <c r="F451" s="102">
        <v>6.0093409752993985</v>
      </c>
      <c r="G451" s="102">
        <v>6.9038298064293313</v>
      </c>
      <c r="H451" s="102">
        <v>5.5260936062025676</v>
      </c>
      <c r="I451" s="102">
        <v>0</v>
      </c>
      <c r="J451" s="102">
        <v>6.7650601855823584</v>
      </c>
      <c r="K451" s="102">
        <v>7.5533663320032902</v>
      </c>
      <c r="L451" s="102">
        <v>5.8714603040461313</v>
      </c>
      <c r="M451" s="102">
        <v>7.4420866641110219</v>
      </c>
      <c r="N451" s="102">
        <v>7.7338777503579301</v>
      </c>
      <c r="O451" s="102">
        <v>5.5603451387849088</v>
      </c>
      <c r="P451" s="102">
        <v>6.7645086881229322</v>
      </c>
      <c r="Q451" s="102">
        <v>6.1609406005843788</v>
      </c>
      <c r="R451" s="102">
        <v>4.5307701837727041</v>
      </c>
      <c r="S451" s="102">
        <v>5.0249580644240952</v>
      </c>
      <c r="T451" s="102">
        <v>5.2248890917463893</v>
      </c>
      <c r="U451" s="102">
        <v>6.3098552622014816</v>
      </c>
      <c r="V451" s="102">
        <v>6.5205440911163075</v>
      </c>
      <c r="W451" s="102">
        <v>5.6542515746234994</v>
      </c>
      <c r="DA451" s="131" t="s">
        <v>4659</v>
      </c>
    </row>
    <row r="452" spans="1:105" ht="12" customHeight="1" x14ac:dyDescent="0.25">
      <c r="A452" s="103" t="s">
        <v>52</v>
      </c>
      <c r="B452" s="105"/>
      <c r="C452" s="105">
        <v>10.513250198102494</v>
      </c>
      <c r="D452" s="105">
        <v>11.622623656499764</v>
      </c>
      <c r="E452" s="105">
        <v>10.168729501968553</v>
      </c>
      <c r="F452" s="105">
        <v>10.248939730462073</v>
      </c>
      <c r="G452" s="105">
        <v>11.690690410327495</v>
      </c>
      <c r="H452" s="105">
        <v>12.375958734001424</v>
      </c>
      <c r="I452" s="105">
        <v>0</v>
      </c>
      <c r="J452" s="105">
        <v>12.379735606102829</v>
      </c>
      <c r="K452" s="105">
        <v>13.336310003613516</v>
      </c>
      <c r="L452" s="105">
        <v>12.584304260449901</v>
      </c>
      <c r="M452" s="105">
        <v>13.869882340090269</v>
      </c>
      <c r="N452" s="105">
        <v>14.83784741018227</v>
      </c>
      <c r="O452" s="105">
        <v>13.454123202356657</v>
      </c>
      <c r="P452" s="105">
        <v>15.89840060360226</v>
      </c>
      <c r="Q452" s="105">
        <v>20.188054898227954</v>
      </c>
      <c r="R452" s="105">
        <v>16.92826624087219</v>
      </c>
      <c r="S452" s="105">
        <v>15.01766942593658</v>
      </c>
      <c r="T452" s="105">
        <v>12.925519284197684</v>
      </c>
      <c r="U452" s="105">
        <v>14.971834328975296</v>
      </c>
      <c r="V452" s="105">
        <v>14.75886639004446</v>
      </c>
      <c r="W452" s="105">
        <v>11.888418891231204</v>
      </c>
      <c r="DA452" s="132" t="s">
        <v>4660</v>
      </c>
    </row>
    <row r="453" spans="1:105" ht="12" customHeight="1" x14ac:dyDescent="0.25">
      <c r="A453" s="106" t="s">
        <v>122</v>
      </c>
      <c r="B453" s="102"/>
      <c r="C453" s="102">
        <v>16.527857698146242</v>
      </c>
      <c r="D453" s="102">
        <v>18.808248991909071</v>
      </c>
      <c r="E453" s="102">
        <v>16.378468904073188</v>
      </c>
      <c r="F453" s="102">
        <v>17.464663812376514</v>
      </c>
      <c r="G453" s="102">
        <v>17.160455284684048</v>
      </c>
      <c r="H453" s="102">
        <v>17.202617590462111</v>
      </c>
      <c r="I453" s="102">
        <v>18.187818534866146</v>
      </c>
      <c r="J453" s="102">
        <v>19.134412905124563</v>
      </c>
      <c r="K453" s="102">
        <v>21.019176303504814</v>
      </c>
      <c r="L453" s="102">
        <v>19.055621140972423</v>
      </c>
      <c r="M453" s="102">
        <v>20.533700579297289</v>
      </c>
      <c r="N453" s="102">
        <v>22.479597096777542</v>
      </c>
      <c r="O453" s="102">
        <v>19.731966365181542</v>
      </c>
      <c r="P453" s="102">
        <v>22.101922800473474</v>
      </c>
      <c r="Q453" s="102">
        <v>27.104529537143559</v>
      </c>
      <c r="R453" s="102">
        <v>21.71360404753003</v>
      </c>
      <c r="S453" s="102">
        <v>19.736103064151834</v>
      </c>
      <c r="T453" s="102">
        <v>18.339232589713522</v>
      </c>
      <c r="U453" s="102">
        <v>22.252893254516238</v>
      </c>
      <c r="V453" s="102">
        <v>21.34869429100802</v>
      </c>
      <c r="W453" s="102">
        <v>17.13339865442618</v>
      </c>
      <c r="DA453" s="131" t="s">
        <v>4661</v>
      </c>
    </row>
    <row r="454" spans="1:105" ht="12" customHeight="1" x14ac:dyDescent="0.25">
      <c r="A454" s="107" t="s">
        <v>121</v>
      </c>
      <c r="B454" s="105"/>
      <c r="C454" s="105">
        <v>16.528592932153504</v>
      </c>
      <c r="D454" s="105">
        <v>18.808534261790591</v>
      </c>
      <c r="E454" s="105">
        <v>16.382096283624094</v>
      </c>
      <c r="F454" s="105">
        <v>17.472503068646361</v>
      </c>
      <c r="G454" s="105">
        <v>17.17354008237924</v>
      </c>
      <c r="H454" s="105">
        <v>17.214246352138616</v>
      </c>
      <c r="I454" s="105">
        <v>18.192989892658474</v>
      </c>
      <c r="J454" s="105">
        <v>19.139205456454963</v>
      </c>
      <c r="K454" s="105">
        <v>21.033882238439912</v>
      </c>
      <c r="L454" s="105">
        <v>19.062804579057321</v>
      </c>
      <c r="M454" s="105">
        <v>20.535588464958632</v>
      </c>
      <c r="N454" s="105">
        <v>22.477727016288345</v>
      </c>
      <c r="O454" s="105">
        <v>19.726453305802746</v>
      </c>
      <c r="P454" s="105">
        <v>22.07648210471762</v>
      </c>
      <c r="Q454" s="105">
        <v>27.051508685380561</v>
      </c>
      <c r="R454" s="105">
        <v>21.684283605197727</v>
      </c>
      <c r="S454" s="105">
        <v>19.746509913243177</v>
      </c>
      <c r="T454" s="105">
        <v>18.337181616503866</v>
      </c>
      <c r="U454" s="105">
        <v>22.251718533352214</v>
      </c>
      <c r="V454" s="105">
        <v>21.347358773013344</v>
      </c>
      <c r="W454" s="105">
        <v>17.128096112882822</v>
      </c>
      <c r="DA454" s="132" t="s">
        <v>4662</v>
      </c>
    </row>
    <row r="455" spans="1:105" ht="12" customHeight="1" x14ac:dyDescent="0.25">
      <c r="A455" s="108" t="s">
        <v>53</v>
      </c>
      <c r="B455" s="99"/>
      <c r="C455" s="99">
        <v>6.1623276740530413</v>
      </c>
      <c r="D455" s="99">
        <v>7.0333597087695168</v>
      </c>
      <c r="E455" s="99">
        <v>6.0736933344382091</v>
      </c>
      <c r="F455" s="99">
        <v>6.4657855009168319</v>
      </c>
      <c r="G455" s="99">
        <v>6.3608820390454852</v>
      </c>
      <c r="H455" s="99">
        <v>5.3029668181971941</v>
      </c>
      <c r="I455" s="99">
        <v>5.9101864053536337</v>
      </c>
      <c r="J455" s="99">
        <v>6.7606145826243864</v>
      </c>
      <c r="K455" s="99">
        <v>7.6129297988157054</v>
      </c>
      <c r="L455" s="99">
        <v>6.0839927584433848</v>
      </c>
      <c r="M455" s="99">
        <v>7.1428050865825838</v>
      </c>
      <c r="N455" s="99">
        <v>7.6967695188954055</v>
      </c>
      <c r="O455" s="99">
        <v>5.7966093213754393</v>
      </c>
      <c r="P455" s="99">
        <v>6.558898544569062</v>
      </c>
      <c r="Q455" s="99">
        <v>6.3383754407279991</v>
      </c>
      <c r="R455" s="99">
        <v>4.5873806838805269</v>
      </c>
      <c r="S455" s="99">
        <v>4.9404828596640549</v>
      </c>
      <c r="T455" s="99">
        <v>5.2820958079911566</v>
      </c>
      <c r="U455" s="99">
        <v>6.6226048749582249</v>
      </c>
      <c r="V455" s="99">
        <v>6.5418392341659857</v>
      </c>
      <c r="W455" s="99">
        <v>5.5060445987487929</v>
      </c>
      <c r="DA455" s="63" t="s">
        <v>4663</v>
      </c>
    </row>
    <row r="456" spans="1:105" ht="12" customHeight="1" x14ac:dyDescent="0.25">
      <c r="A456" s="108" t="s">
        <v>52</v>
      </c>
      <c r="B456" s="99"/>
      <c r="C456" s="99">
        <v>10.366265258100464</v>
      </c>
      <c r="D456" s="99">
        <v>11.775174553021072</v>
      </c>
      <c r="E456" s="99">
        <v>10.308402949185883</v>
      </c>
      <c r="F456" s="99">
        <v>11.006717567729529</v>
      </c>
      <c r="G456" s="99">
        <v>10.812658043333757</v>
      </c>
      <c r="H456" s="99">
        <v>11.911279533941421</v>
      </c>
      <c r="I456" s="99">
        <v>12.282803487304841</v>
      </c>
      <c r="J456" s="99">
        <v>12.378590873830577</v>
      </c>
      <c r="K456" s="99">
        <v>13.420952439624203</v>
      </c>
      <c r="L456" s="99">
        <v>12.978811820613936</v>
      </c>
      <c r="M456" s="99">
        <v>13.392783378376047</v>
      </c>
      <c r="N456" s="99">
        <v>14.780957497392938</v>
      </c>
      <c r="O456" s="99">
        <v>13.929843984427311</v>
      </c>
      <c r="P456" s="99">
        <v>15.517583560148562</v>
      </c>
      <c r="Q456" s="99">
        <v>20.713133244652568</v>
      </c>
      <c r="R456" s="99">
        <v>17.096902921317202</v>
      </c>
      <c r="S456" s="99">
        <v>14.806027053579124</v>
      </c>
      <c r="T456" s="99">
        <v>13.055085808512708</v>
      </c>
      <c r="U456" s="99">
        <v>15.629113658393987</v>
      </c>
      <c r="V456" s="99">
        <v>14.805519538847358</v>
      </c>
      <c r="W456" s="99">
        <v>11.62205151413403</v>
      </c>
      <c r="DA456" s="63" t="s">
        <v>4664</v>
      </c>
    </row>
    <row r="457" spans="1:105" ht="12" customHeight="1" x14ac:dyDescent="0.25">
      <c r="A457" s="121" t="s">
        <v>54</v>
      </c>
      <c r="B457" s="123"/>
      <c r="C457" s="123">
        <v>2.7676744463221801</v>
      </c>
      <c r="D457" s="123">
        <v>3.172659584566019</v>
      </c>
      <c r="E457" s="123">
        <v>2.7286318967717356</v>
      </c>
      <c r="F457" s="123">
        <v>3.0678411227481113</v>
      </c>
      <c r="G457" s="123">
        <v>2.6752132732892151</v>
      </c>
      <c r="H457" s="123">
        <v>2.9805350203743877</v>
      </c>
      <c r="I457" s="123">
        <v>2.7214298714016878</v>
      </c>
      <c r="J457" s="123">
        <v>3.1141308341363674</v>
      </c>
      <c r="K457" s="123">
        <v>3.9637135144770026</v>
      </c>
      <c r="L457" s="123">
        <v>3.5492700932969283</v>
      </c>
      <c r="M457" s="123">
        <v>3.8839745167882391</v>
      </c>
      <c r="N457" s="123">
        <v>4.2242951719037096</v>
      </c>
      <c r="O457" s="123">
        <v>3.600555207673287</v>
      </c>
      <c r="P457" s="123">
        <v>4.2755389248870888</v>
      </c>
      <c r="Q457" s="123">
        <v>5.0693396809010149</v>
      </c>
      <c r="R457" s="123">
        <v>4.1741626444870192</v>
      </c>
      <c r="S457" s="123">
        <v>3.9425083985168548</v>
      </c>
      <c r="T457" s="123">
        <v>3.7899001665416483</v>
      </c>
      <c r="U457" s="123">
        <v>4.6060843885303049</v>
      </c>
      <c r="V457" s="123">
        <v>4.4528378232944545</v>
      </c>
      <c r="W457" s="123">
        <v>3.5810490985633678</v>
      </c>
      <c r="DA457" s="130" t="s">
        <v>4665</v>
      </c>
    </row>
    <row r="458" spans="1:105" ht="12" customHeight="1" x14ac:dyDescent="0.25">
      <c r="A458" s="97" t="s">
        <v>175</v>
      </c>
      <c r="B458" s="99"/>
      <c r="C458" s="99">
        <v>2.8107627067771963</v>
      </c>
      <c r="D458" s="99">
        <v>3.1372568593863508</v>
      </c>
      <c r="E458" s="99">
        <v>2.6840148254072345</v>
      </c>
      <c r="F458" s="99">
        <v>2.8568323111707912</v>
      </c>
      <c r="G458" s="99">
        <v>2.8860855622377457</v>
      </c>
      <c r="H458" s="99">
        <v>3.0942419409321613</v>
      </c>
      <c r="I458" s="99">
        <v>2.661527721893477</v>
      </c>
      <c r="J458" s="99">
        <v>3.102378348486456</v>
      </c>
      <c r="K458" s="99">
        <v>3.9905289241797957</v>
      </c>
      <c r="L458" s="99">
        <v>3.5539084351633301</v>
      </c>
      <c r="M458" s="99">
        <v>3.9794485869638039</v>
      </c>
      <c r="N458" s="99">
        <v>4.1587829191604859</v>
      </c>
      <c r="O458" s="99">
        <v>3.6394950991350776</v>
      </c>
      <c r="P458" s="99">
        <v>4.2675256249106184</v>
      </c>
      <c r="Q458" s="99">
        <v>5.0870250762163316</v>
      </c>
      <c r="R458" s="99">
        <v>4.0993309036399221</v>
      </c>
      <c r="S458" s="99">
        <v>3.9523235982639462</v>
      </c>
      <c r="T458" s="99">
        <v>3.7006244994316457</v>
      </c>
      <c r="U458" s="99">
        <v>4.5392146248131366</v>
      </c>
      <c r="V458" s="99">
        <v>4.4930645800251323</v>
      </c>
      <c r="W458" s="99">
        <v>3.5935003364603202</v>
      </c>
      <c r="DA458" s="63" t="s">
        <v>4666</v>
      </c>
    </row>
    <row r="459" spans="1:105" ht="12" customHeight="1" x14ac:dyDescent="0.25">
      <c r="A459" s="109" t="s">
        <v>120</v>
      </c>
      <c r="B459" s="110"/>
      <c r="C459" s="110">
        <v>2.7660070679646491</v>
      </c>
      <c r="D459" s="110">
        <v>3.1749880812513203</v>
      </c>
      <c r="E459" s="110">
        <v>2.7326305858102793</v>
      </c>
      <c r="F459" s="110">
        <v>3.0893603995961558</v>
      </c>
      <c r="G459" s="110">
        <v>2.6516068797388543</v>
      </c>
      <c r="H459" s="110">
        <v>2.9689961963111995</v>
      </c>
      <c r="I459" s="110">
        <v>2.7254849777849661</v>
      </c>
      <c r="J459" s="110">
        <v>3.1157941834641454</v>
      </c>
      <c r="K459" s="110">
        <v>3.960543012280946</v>
      </c>
      <c r="L459" s="110">
        <v>3.5486831811346726</v>
      </c>
      <c r="M459" s="110">
        <v>3.8706557732399656</v>
      </c>
      <c r="N459" s="110">
        <v>4.232159200864329</v>
      </c>
      <c r="O459" s="110">
        <v>3.5957392639967058</v>
      </c>
      <c r="P459" s="110">
        <v>4.2760767676606788</v>
      </c>
      <c r="Q459" s="110">
        <v>5.06805747708884</v>
      </c>
      <c r="R459" s="110">
        <v>4.179795045644199</v>
      </c>
      <c r="S459" s="110">
        <v>3.9415394560081634</v>
      </c>
      <c r="T459" s="110">
        <v>3.7989426168425369</v>
      </c>
      <c r="U459" s="110">
        <v>4.6136877994044241</v>
      </c>
      <c r="V459" s="110">
        <v>4.448137594475039</v>
      </c>
      <c r="W459" s="110">
        <v>3.5797851816543096</v>
      </c>
      <c r="DA459" s="60" t="s">
        <v>4667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33.542850705794841</v>
      </c>
      <c r="D461" s="118">
        <f t="shared" si="239"/>
        <v>30.561594704425772</v>
      </c>
      <c r="E461" s="118">
        <f t="shared" si="239"/>
        <v>29.420044864970251</v>
      </c>
      <c r="F461" s="118">
        <f t="shared" si="239"/>
        <v>26.939244811010774</v>
      </c>
      <c r="G461" s="118">
        <f t="shared" si="239"/>
        <v>31.78623505637961</v>
      </c>
      <c r="H461" s="118">
        <f t="shared" si="239"/>
        <v>27.975556909857335</v>
      </c>
      <c r="I461" s="118">
        <f t="shared" si="239"/>
        <v>26.164749413518862</v>
      </c>
      <c r="J461" s="118">
        <f t="shared" si="239"/>
        <v>27.196786769941603</v>
      </c>
      <c r="K461" s="118">
        <f t="shared" si="239"/>
        <v>26.995488381066526</v>
      </c>
      <c r="L461" s="118">
        <f t="shared" si="239"/>
        <v>28.539494840903608</v>
      </c>
      <c r="M461" s="118">
        <f t="shared" si="239"/>
        <v>26.367197392862575</v>
      </c>
      <c r="N461" s="118">
        <f t="shared" si="239"/>
        <v>26.650758347147249</v>
      </c>
      <c r="O461" s="118">
        <f t="shared" si="239"/>
        <v>25.290274441940038</v>
      </c>
      <c r="P461" s="118">
        <f t="shared" si="239"/>
        <v>20.900944794557585</v>
      </c>
      <c r="Q461" s="118">
        <f t="shared" si="239"/>
        <v>23.28077600796259</v>
      </c>
      <c r="R461" s="118">
        <f t="shared" ref="R461:V461" si="240">R462+R465+R467+R476</f>
        <v>23.615980550241296</v>
      </c>
      <c r="S461" s="118">
        <f t="shared" si="240"/>
        <v>22.308025528256376</v>
      </c>
      <c r="T461" s="118">
        <f t="shared" si="240"/>
        <v>19.580168133637255</v>
      </c>
      <c r="U461" s="118">
        <f t="shared" si="240"/>
        <v>21.060830063329433</v>
      </c>
      <c r="V461" s="118">
        <f t="shared" si="240"/>
        <v>20.656509893684746</v>
      </c>
      <c r="W461" s="118">
        <f t="shared" ref="W461" si="241">W462+W465+W467+W476</f>
        <v>19.642450683930626</v>
      </c>
      <c r="DA461" s="129" t="s">
        <v>4818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31.772332800490204</v>
      </c>
      <c r="D462" s="123">
        <f t="shared" si="242"/>
        <v>28.562361228398927</v>
      </c>
      <c r="E462" s="123">
        <f t="shared" si="242"/>
        <v>27.370589026180671</v>
      </c>
      <c r="F462" s="123">
        <f t="shared" si="242"/>
        <v>24.860575597485415</v>
      </c>
      <c r="G462" s="123">
        <f t="shared" si="242"/>
        <v>29.337164302455204</v>
      </c>
      <c r="H462" s="123">
        <f t="shared" si="242"/>
        <v>26.518713313298701</v>
      </c>
      <c r="I462" s="123">
        <f t="shared" si="242"/>
        <v>23.821939825210031</v>
      </c>
      <c r="J462" s="123">
        <f t="shared" si="242"/>
        <v>24.429673187779652</v>
      </c>
      <c r="K462" s="123">
        <f t="shared" si="242"/>
        <v>24.467974091528138</v>
      </c>
      <c r="L462" s="123">
        <f t="shared" si="242"/>
        <v>26.11202933360379</v>
      </c>
      <c r="M462" s="123">
        <f t="shared" si="242"/>
        <v>23.009300057422575</v>
      </c>
      <c r="N462" s="123">
        <f t="shared" si="242"/>
        <v>23.555618429391679</v>
      </c>
      <c r="O462" s="123">
        <f t="shared" si="242"/>
        <v>22.939430454855788</v>
      </c>
      <c r="P462" s="123">
        <f t="shared" si="242"/>
        <v>18.897377366168229</v>
      </c>
      <c r="Q462" s="123">
        <f t="shared" si="242"/>
        <v>20.598459342525587</v>
      </c>
      <c r="R462" s="123">
        <f t="shared" ref="R462:V462" si="243">SUM(R463:R464)</f>
        <v>21.006977974552925</v>
      </c>
      <c r="S462" s="123">
        <f t="shared" si="243"/>
        <v>19.493721039142795</v>
      </c>
      <c r="T462" s="123">
        <f t="shared" si="243"/>
        <v>17.073681956376532</v>
      </c>
      <c r="U462" s="123">
        <f t="shared" si="243"/>
        <v>18.085289468475487</v>
      </c>
      <c r="V462" s="123">
        <f t="shared" si="243"/>
        <v>17.41592582044273</v>
      </c>
      <c r="W462" s="123">
        <f t="shared" ref="W462" si="244">SUM(W463:W464)</f>
        <v>16.999964057762131</v>
      </c>
      <c r="DA462" s="130" t="s">
        <v>4819</v>
      </c>
    </row>
    <row r="463" spans="1:105" ht="12" customHeight="1" x14ac:dyDescent="0.25">
      <c r="A463" s="97" t="s">
        <v>217</v>
      </c>
      <c r="B463" s="99"/>
      <c r="C463" s="99">
        <v>31.772332800490204</v>
      </c>
      <c r="D463" s="99">
        <v>28.562361228398927</v>
      </c>
      <c r="E463" s="99">
        <v>27.370589026180671</v>
      </c>
      <c r="F463" s="99">
        <v>24.860575597485415</v>
      </c>
      <c r="G463" s="99">
        <v>29.337164302455204</v>
      </c>
      <c r="H463" s="99">
        <v>26.518713313298701</v>
      </c>
      <c r="I463" s="99">
        <v>23.821939825210031</v>
      </c>
      <c r="J463" s="99">
        <v>24.429673187779652</v>
      </c>
      <c r="K463" s="99">
        <v>24.467974091528138</v>
      </c>
      <c r="L463" s="99">
        <v>26.11202933360379</v>
      </c>
      <c r="M463" s="99">
        <v>23.009300057422575</v>
      </c>
      <c r="N463" s="99">
        <v>23.555618429391679</v>
      </c>
      <c r="O463" s="99">
        <v>22.939430454855788</v>
      </c>
      <c r="P463" s="99">
        <v>18.897377366168229</v>
      </c>
      <c r="Q463" s="99">
        <v>20.598459342525587</v>
      </c>
      <c r="R463" s="99">
        <v>21.006977974552925</v>
      </c>
      <c r="S463" s="99">
        <v>19.493721039142795</v>
      </c>
      <c r="T463" s="99">
        <v>17.073681956376532</v>
      </c>
      <c r="U463" s="99">
        <v>18.085289468475487</v>
      </c>
      <c r="V463" s="99">
        <v>17.41592582044273</v>
      </c>
      <c r="W463" s="99">
        <v>16.999964057762131</v>
      </c>
      <c r="DA463" s="63" t="s">
        <v>4820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4821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4822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4823</v>
      </c>
    </row>
    <row r="467" spans="1:105" ht="12" customHeight="1" x14ac:dyDescent="0.25">
      <c r="A467" s="121" t="s">
        <v>55</v>
      </c>
      <c r="B467" s="123"/>
      <c r="C467" s="123">
        <v>1.7357554510186213</v>
      </c>
      <c r="D467" s="123">
        <v>1.9350181518229661</v>
      </c>
      <c r="E467" s="123">
        <v>1.9762983001774244</v>
      </c>
      <c r="F467" s="123">
        <v>1.9911322499767463</v>
      </c>
      <c r="G467" s="123">
        <v>2.3529502281156067</v>
      </c>
      <c r="H467" s="123">
        <v>1.3626189594039875</v>
      </c>
      <c r="I467" s="123">
        <v>2.2870792265339208</v>
      </c>
      <c r="J467" s="123">
        <v>2.6401939729956663</v>
      </c>
      <c r="K467" s="123">
        <v>2.3884082536359665</v>
      </c>
      <c r="L467" s="123">
        <v>2.2959555621769621</v>
      </c>
      <c r="M467" s="123">
        <v>3.197506661889109</v>
      </c>
      <c r="N467" s="123">
        <v>2.9484104606657096</v>
      </c>
      <c r="O467" s="123">
        <v>2.2190110713166478</v>
      </c>
      <c r="P467" s="123">
        <v>1.9152770001713844</v>
      </c>
      <c r="Q467" s="123">
        <v>2.5692574406795874</v>
      </c>
      <c r="R467" s="123">
        <v>2.514962945970681</v>
      </c>
      <c r="S467" s="123">
        <v>2.6985930589089993</v>
      </c>
      <c r="T467" s="123">
        <v>2.3961898453539843</v>
      </c>
      <c r="U467" s="123">
        <v>2.8253945004632106</v>
      </c>
      <c r="V467" s="123">
        <v>3.0889905765682961</v>
      </c>
      <c r="W467" s="123">
        <v>2.5361378155349854</v>
      </c>
      <c r="DA467" s="130" t="s">
        <v>4824</v>
      </c>
    </row>
    <row r="468" spans="1:105" ht="12" customHeight="1" x14ac:dyDescent="0.25">
      <c r="A468" s="97" t="s">
        <v>134</v>
      </c>
      <c r="B468" s="99"/>
      <c r="C468" s="99">
        <v>5.4505448819057527</v>
      </c>
      <c r="D468" s="99">
        <v>5.9752962076917306</v>
      </c>
      <c r="E468" s="99">
        <v>5.1485490251210813</v>
      </c>
      <c r="F468" s="99">
        <v>5.1276245123944344</v>
      </c>
      <c r="G468" s="99">
        <v>5.801050599023883</v>
      </c>
      <c r="H468" s="99">
        <v>5.5251769075928605</v>
      </c>
      <c r="I468" s="99">
        <v>5.404665178013178</v>
      </c>
      <c r="J468" s="99">
        <v>5.7780586891802317</v>
      </c>
      <c r="K468" s="99">
        <v>6.225523442498627</v>
      </c>
      <c r="L468" s="99">
        <v>5.4291602751557972</v>
      </c>
      <c r="M468" s="99">
        <v>6.1476362040150931</v>
      </c>
      <c r="N468" s="99">
        <v>6.3378517377692498</v>
      </c>
      <c r="O468" s="99">
        <v>5.152725428118905</v>
      </c>
      <c r="P468" s="99">
        <v>5.8977640778415532</v>
      </c>
      <c r="Q468" s="99">
        <v>6.6272523258144274</v>
      </c>
      <c r="R468" s="99">
        <v>5.2780909068407045</v>
      </c>
      <c r="S468" s="99">
        <v>4.827251707190654</v>
      </c>
      <c r="T468" s="99">
        <v>4.2979497356711107</v>
      </c>
      <c r="U468" s="99">
        <v>4.9940943120868146</v>
      </c>
      <c r="V468" s="99">
        <v>4.939596818282979</v>
      </c>
      <c r="W468" s="99">
        <v>4.0494422003158732</v>
      </c>
      <c r="DA468" s="63" t="s">
        <v>4825</v>
      </c>
    </row>
    <row r="469" spans="1:105" ht="12" customHeight="1" x14ac:dyDescent="0.25">
      <c r="A469" s="97" t="s">
        <v>133</v>
      </c>
      <c r="B469" s="99"/>
      <c r="C469" s="99">
        <v>2.0325906932997686</v>
      </c>
      <c r="D469" s="99">
        <v>2.2337177963560699</v>
      </c>
      <c r="E469" s="99">
        <v>1.9086112971378435</v>
      </c>
      <c r="F469" s="99">
        <v>1.8954444318745158</v>
      </c>
      <c r="G469" s="99">
        <v>2.1549073407502433</v>
      </c>
      <c r="H469" s="99">
        <v>1.7065285099931775</v>
      </c>
      <c r="I469" s="99">
        <v>0</v>
      </c>
      <c r="J469" s="99">
        <v>2.0425159284976804</v>
      </c>
      <c r="K469" s="99">
        <v>2.2525206610755046</v>
      </c>
      <c r="L469" s="99">
        <v>1.7282066234460913</v>
      </c>
      <c r="M469" s="99">
        <v>2.1476654391233656</v>
      </c>
      <c r="N469" s="99">
        <v>2.1718756929314544</v>
      </c>
      <c r="O469" s="99">
        <v>1.5066661380057746</v>
      </c>
      <c r="P469" s="99">
        <v>1.7606127424403399</v>
      </c>
      <c r="Q469" s="99">
        <v>1.5491233835789182</v>
      </c>
      <c r="R469" s="99">
        <v>1.113963746848788</v>
      </c>
      <c r="S469" s="99">
        <v>1.2097176934331284</v>
      </c>
      <c r="T469" s="99">
        <v>1.2360946402504533</v>
      </c>
      <c r="U469" s="99">
        <v>1.4794245617602297</v>
      </c>
      <c r="V469" s="99">
        <v>1.5133975157245201</v>
      </c>
      <c r="W469" s="99">
        <v>1.3055665527712577</v>
      </c>
      <c r="DA469" s="63" t="s">
        <v>4826</v>
      </c>
    </row>
    <row r="470" spans="1:105" ht="12" customHeight="1" x14ac:dyDescent="0.25">
      <c r="A470" s="100" t="s">
        <v>217</v>
      </c>
      <c r="B470" s="102"/>
      <c r="C470" s="102">
        <v>2.0325906932997686</v>
      </c>
      <c r="D470" s="102">
        <v>2.2337177963560699</v>
      </c>
      <c r="E470" s="102">
        <v>1.9086112971378435</v>
      </c>
      <c r="F470" s="102">
        <v>1.8954444318745158</v>
      </c>
      <c r="G470" s="102">
        <v>2.1549073407502433</v>
      </c>
      <c r="H470" s="102">
        <v>1.7065285099931775</v>
      </c>
      <c r="I470" s="102">
        <v>0</v>
      </c>
      <c r="J470" s="102">
        <v>2.0425159284976804</v>
      </c>
      <c r="K470" s="102">
        <v>2.2525206610755046</v>
      </c>
      <c r="L470" s="102">
        <v>1.7282066234460913</v>
      </c>
      <c r="M470" s="102">
        <v>2.1476654391233656</v>
      </c>
      <c r="N470" s="102">
        <v>2.1718756929314544</v>
      </c>
      <c r="O470" s="102">
        <v>1.5066661380057746</v>
      </c>
      <c r="P470" s="102">
        <v>1.7606127424403399</v>
      </c>
      <c r="Q470" s="102">
        <v>1.5491233835789182</v>
      </c>
      <c r="R470" s="102">
        <v>1.113963746848788</v>
      </c>
      <c r="S470" s="102">
        <v>1.2097176934331284</v>
      </c>
      <c r="T470" s="102">
        <v>1.2360946402504533</v>
      </c>
      <c r="U470" s="102">
        <v>1.4794245617602297</v>
      </c>
      <c r="V470" s="102">
        <v>1.5133975157245201</v>
      </c>
      <c r="W470" s="102">
        <v>1.3055665527712577</v>
      </c>
      <c r="DA470" s="131" t="s">
        <v>4827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4828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4829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4830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4831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4832</v>
      </c>
    </row>
    <row r="476" spans="1:105" ht="12" customHeight="1" x14ac:dyDescent="0.25">
      <c r="A476" s="121" t="s">
        <v>54</v>
      </c>
      <c r="B476" s="123"/>
      <c r="C476" s="123">
        <v>3.4762454286014405E-2</v>
      </c>
      <c r="D476" s="123">
        <v>6.421532420387821E-2</v>
      </c>
      <c r="E476" s="123">
        <v>7.315753861215564E-2</v>
      </c>
      <c r="F476" s="123">
        <v>8.7536963548611041E-2</v>
      </c>
      <c r="G476" s="123">
        <v>9.61205258088009E-2</v>
      </c>
      <c r="H476" s="123">
        <v>9.4224637154647017E-2</v>
      </c>
      <c r="I476" s="123">
        <v>5.5730361774913598E-2</v>
      </c>
      <c r="J476" s="123">
        <v>0.1269196091662855</v>
      </c>
      <c r="K476" s="123">
        <v>0.13910603590242135</v>
      </c>
      <c r="L476" s="123">
        <v>0.1315099451228566</v>
      </c>
      <c r="M476" s="123">
        <v>0.16039067355089162</v>
      </c>
      <c r="N476" s="123">
        <v>0.14672945708986157</v>
      </c>
      <c r="O476" s="123">
        <v>0.13183291576760373</v>
      </c>
      <c r="P476" s="123">
        <v>8.8290428217969188E-2</v>
      </c>
      <c r="Q476" s="123">
        <v>0.11305922475741767</v>
      </c>
      <c r="R476" s="123">
        <v>9.4039629717690434E-2</v>
      </c>
      <c r="S476" s="123">
        <v>0.11571143020458222</v>
      </c>
      <c r="T476" s="123">
        <v>0.11029633190673881</v>
      </c>
      <c r="U476" s="123">
        <v>0.15014609439073523</v>
      </c>
      <c r="V476" s="123">
        <v>0.15159349667371849</v>
      </c>
      <c r="W476" s="123">
        <v>0.1063488106335108</v>
      </c>
      <c r="DA476" s="130" t="s">
        <v>4833</v>
      </c>
    </row>
    <row r="477" spans="1:105" ht="12" customHeight="1" x14ac:dyDescent="0.25">
      <c r="A477" s="97" t="s">
        <v>175</v>
      </c>
      <c r="B477" s="99"/>
      <c r="C477" s="99">
        <v>0.93309106552521104</v>
      </c>
      <c r="D477" s="99">
        <v>1.0405523271572261</v>
      </c>
      <c r="E477" s="99">
        <v>0.88944384886215444</v>
      </c>
      <c r="F477" s="99">
        <v>0.94588693403832869</v>
      </c>
      <c r="G477" s="99">
        <v>0.95475042406059218</v>
      </c>
      <c r="H477" s="99">
        <v>1.0227415529909081</v>
      </c>
      <c r="I477" s="99">
        <v>0.87898088781613937</v>
      </c>
      <c r="J477" s="99">
        <v>1.023677049416049</v>
      </c>
      <c r="K477" s="99">
        <v>1.3156342683997033</v>
      </c>
      <c r="L477" s="99">
        <v>1.1708274504329736</v>
      </c>
      <c r="M477" s="99">
        <v>1.3101350444520856</v>
      </c>
      <c r="N477" s="99">
        <v>1.369077101774828</v>
      </c>
      <c r="O477" s="99">
        <v>1.1977838022046718</v>
      </c>
      <c r="P477" s="99">
        <v>1.4037263159939817</v>
      </c>
      <c r="Q477" s="99">
        <v>1.6724814202722698</v>
      </c>
      <c r="R477" s="99">
        <v>1.3434444579625291</v>
      </c>
      <c r="S477" s="99">
        <v>1.2878457831642425</v>
      </c>
      <c r="T477" s="99">
        <v>1.1992465924122051</v>
      </c>
      <c r="U477" s="99">
        <v>1.4706368611253822</v>
      </c>
      <c r="V477" s="99">
        <v>1.4490015478429421</v>
      </c>
      <c r="W477" s="99">
        <v>1.1540239637746241</v>
      </c>
      <c r="DA477" s="63" t="s">
        <v>4834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4835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777944</v>
      </c>
      <c r="C5" s="120">
        <v>787730</v>
      </c>
      <c r="D5" s="120">
        <v>791754</v>
      </c>
      <c r="E5" s="120">
        <v>795092</v>
      </c>
      <c r="F5" s="120">
        <v>809508</v>
      </c>
      <c r="G5" s="120">
        <v>847137</v>
      </c>
      <c r="H5" s="120">
        <v>906928</v>
      </c>
      <c r="I5" s="120">
        <v>967838</v>
      </c>
      <c r="J5" s="120">
        <v>1015188</v>
      </c>
      <c r="K5" s="120">
        <v>1058998</v>
      </c>
      <c r="L5" s="120">
        <v>1105444</v>
      </c>
      <c r="M5" s="120">
        <v>1143439</v>
      </c>
      <c r="N5" s="120">
        <v>1172976</v>
      </c>
      <c r="O5" s="120">
        <v>1194494</v>
      </c>
      <c r="P5" s="120">
        <v>1214136</v>
      </c>
      <c r="Q5" s="120">
        <v>1208942</v>
      </c>
      <c r="R5" s="120">
        <v>1209141</v>
      </c>
      <c r="S5" s="120">
        <v>1196638</v>
      </c>
      <c r="T5" s="120">
        <v>1191476</v>
      </c>
      <c r="U5" s="120">
        <v>1185083</v>
      </c>
      <c r="V5" s="120">
        <v>1190778</v>
      </c>
      <c r="W5" s="120">
        <v>1205295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209</v>
      </c>
      <c r="B7" s="52">
        <v>777944</v>
      </c>
      <c r="C7" s="52">
        <v>787730</v>
      </c>
      <c r="D7" s="52">
        <v>791754</v>
      </c>
      <c r="E7" s="52">
        <v>795092</v>
      </c>
      <c r="F7" s="52">
        <v>809508</v>
      </c>
      <c r="G7" s="52">
        <v>847137</v>
      </c>
      <c r="H7" s="52">
        <v>906928</v>
      </c>
      <c r="I7" s="52">
        <v>967838</v>
      </c>
      <c r="J7" s="52">
        <v>1015188</v>
      </c>
      <c r="K7" s="52">
        <v>1058998</v>
      </c>
      <c r="L7" s="52">
        <v>1105444</v>
      </c>
      <c r="M7" s="52">
        <v>1143439</v>
      </c>
      <c r="N7" s="52">
        <v>1172976</v>
      </c>
      <c r="O7" s="52">
        <v>1194494</v>
      </c>
      <c r="P7" s="52">
        <v>1214136</v>
      </c>
      <c r="Q7" s="52">
        <v>1208942</v>
      </c>
      <c r="R7" s="52">
        <v>1209141</v>
      </c>
      <c r="S7" s="52">
        <v>1196638</v>
      </c>
      <c r="T7" s="52">
        <v>1191476</v>
      </c>
      <c r="U7" s="52">
        <v>1185083</v>
      </c>
      <c r="V7" s="52">
        <v>1190778</v>
      </c>
      <c r="W7" s="52">
        <v>1205295</v>
      </c>
      <c r="DA7" s="63" t="s">
        <v>1092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5174</v>
      </c>
      <c r="C9" s="52">
        <v>6737</v>
      </c>
      <c r="D9" s="52">
        <v>7655</v>
      </c>
      <c r="E9" s="52">
        <v>8866</v>
      </c>
      <c r="F9" s="52">
        <v>10038</v>
      </c>
      <c r="G9" s="52">
        <v>11806</v>
      </c>
      <c r="H9" s="52">
        <v>14624</v>
      </c>
      <c r="I9" s="52">
        <v>18608</v>
      </c>
      <c r="J9" s="52">
        <v>22103</v>
      </c>
      <c r="K9" s="52">
        <v>24911</v>
      </c>
      <c r="L9" s="52">
        <v>27615</v>
      </c>
      <c r="M9" s="52">
        <v>30015</v>
      </c>
      <c r="N9" s="52">
        <v>31354</v>
      </c>
      <c r="O9" s="52">
        <v>33379</v>
      </c>
      <c r="P9" s="52">
        <v>33342</v>
      </c>
      <c r="Q9" s="52">
        <v>32344</v>
      </c>
      <c r="R9" s="52">
        <v>31559</v>
      </c>
      <c r="S9" s="52">
        <v>31832</v>
      </c>
      <c r="T9" s="52">
        <v>32113</v>
      </c>
      <c r="U9" s="52">
        <v>34647</v>
      </c>
      <c r="V9" s="52">
        <v>44228</v>
      </c>
      <c r="W9" s="52">
        <v>55056</v>
      </c>
      <c r="DA9" s="63" t="s">
        <v>1093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132</v>
      </c>
      <c r="B11" s="52">
        <v>457267</v>
      </c>
      <c r="C11" s="52">
        <v>462944</v>
      </c>
      <c r="D11" s="52">
        <v>465456</v>
      </c>
      <c r="E11" s="52">
        <v>467580</v>
      </c>
      <c r="F11" s="52">
        <v>476190</v>
      </c>
      <c r="G11" s="52">
        <v>498158</v>
      </c>
      <c r="H11" s="52">
        <v>532815</v>
      </c>
      <c r="I11" s="52">
        <v>568351</v>
      </c>
      <c r="J11" s="52">
        <v>595589</v>
      </c>
      <c r="K11" s="52">
        <v>619764</v>
      </c>
      <c r="L11" s="52">
        <v>645743</v>
      </c>
      <c r="M11" s="52">
        <v>670520</v>
      </c>
      <c r="N11" s="52">
        <v>692032</v>
      </c>
      <c r="O11" s="52">
        <v>698278</v>
      </c>
      <c r="P11" s="52">
        <v>704918</v>
      </c>
      <c r="Q11" s="52">
        <v>699355</v>
      </c>
      <c r="R11" s="52">
        <v>691497</v>
      </c>
      <c r="S11" s="52">
        <v>696358</v>
      </c>
      <c r="T11" s="52">
        <v>712443</v>
      </c>
      <c r="U11" s="52">
        <v>727101</v>
      </c>
      <c r="V11" s="52">
        <v>737638</v>
      </c>
      <c r="W11" s="52">
        <v>730268</v>
      </c>
      <c r="DA11" s="63" t="s">
        <v>1094</v>
      </c>
    </row>
    <row r="12" spans="1:105" ht="12" customHeight="1" x14ac:dyDescent="0.25">
      <c r="A12" s="97" t="s">
        <v>131</v>
      </c>
      <c r="B12" s="52">
        <v>1328</v>
      </c>
      <c r="C12" s="52">
        <v>1382</v>
      </c>
      <c r="D12" s="52">
        <v>1386</v>
      </c>
      <c r="E12" s="52">
        <v>1481</v>
      </c>
      <c r="F12" s="52">
        <v>1659</v>
      </c>
      <c r="G12" s="52">
        <v>2121</v>
      </c>
      <c r="H12" s="52">
        <v>2784</v>
      </c>
      <c r="I12" s="52">
        <v>3055</v>
      </c>
      <c r="J12" s="52">
        <v>3302</v>
      </c>
      <c r="K12" s="52">
        <v>4543</v>
      </c>
      <c r="L12" s="52">
        <v>5010</v>
      </c>
      <c r="M12" s="52">
        <v>5410</v>
      </c>
      <c r="N12" s="52">
        <v>5617</v>
      </c>
      <c r="O12" s="52">
        <v>5516</v>
      </c>
      <c r="P12" s="52">
        <v>5820</v>
      </c>
      <c r="Q12" s="52">
        <v>5710</v>
      </c>
      <c r="R12" s="52">
        <v>5303</v>
      </c>
      <c r="S12" s="52">
        <v>5177</v>
      </c>
      <c r="T12" s="52">
        <v>5141</v>
      </c>
      <c r="U12" s="52">
        <v>5199</v>
      </c>
      <c r="V12" s="52">
        <v>5333</v>
      </c>
      <c r="W12" s="52">
        <v>5099</v>
      </c>
      <c r="DA12" s="63" t="s">
        <v>1095</v>
      </c>
    </row>
    <row r="13" spans="1:105" ht="12" customHeight="1" x14ac:dyDescent="0.25">
      <c r="A13" s="97" t="s">
        <v>124</v>
      </c>
      <c r="B13" s="52">
        <v>10758</v>
      </c>
      <c r="C13" s="52">
        <v>9289</v>
      </c>
      <c r="D13" s="52">
        <v>8104</v>
      </c>
      <c r="E13" s="52">
        <v>7455</v>
      </c>
      <c r="F13" s="52">
        <v>8003</v>
      </c>
      <c r="G13" s="52">
        <v>9712</v>
      </c>
      <c r="H13" s="52">
        <v>10858</v>
      </c>
      <c r="I13" s="52">
        <v>11165</v>
      </c>
      <c r="J13" s="52">
        <v>10483</v>
      </c>
      <c r="K13" s="52">
        <v>8598</v>
      </c>
      <c r="L13" s="52">
        <v>7522</v>
      </c>
      <c r="M13" s="52">
        <v>6904</v>
      </c>
      <c r="N13" s="52">
        <v>6733</v>
      </c>
      <c r="O13" s="52">
        <v>6501</v>
      </c>
      <c r="P13" s="52">
        <v>6161</v>
      </c>
      <c r="Q13" s="52">
        <v>5883</v>
      </c>
      <c r="R13" s="52">
        <v>5482</v>
      </c>
      <c r="S13" s="52">
        <v>5147</v>
      </c>
      <c r="T13" s="52">
        <v>4771</v>
      </c>
      <c r="U13" s="52">
        <v>4565</v>
      </c>
      <c r="V13" s="52">
        <v>4382</v>
      </c>
      <c r="W13" s="52">
        <v>4724</v>
      </c>
      <c r="DA13" s="63" t="s">
        <v>1096</v>
      </c>
    </row>
    <row r="14" spans="1:105" ht="12" customHeight="1" x14ac:dyDescent="0.25">
      <c r="A14" s="97" t="s">
        <v>123</v>
      </c>
      <c r="B14" s="52">
        <v>34</v>
      </c>
      <c r="C14" s="52">
        <v>29</v>
      </c>
      <c r="D14" s="52">
        <v>23</v>
      </c>
      <c r="E14" s="52">
        <v>21</v>
      </c>
      <c r="F14" s="52">
        <v>26</v>
      </c>
      <c r="G14" s="52">
        <v>50</v>
      </c>
      <c r="H14" s="52">
        <v>59</v>
      </c>
      <c r="I14" s="52">
        <v>66</v>
      </c>
      <c r="J14" s="52">
        <v>69</v>
      </c>
      <c r="K14" s="52">
        <v>58</v>
      </c>
      <c r="L14" s="52">
        <v>53</v>
      </c>
      <c r="M14" s="52">
        <v>54</v>
      </c>
      <c r="N14" s="52">
        <v>54</v>
      </c>
      <c r="O14" s="52">
        <v>54</v>
      </c>
      <c r="P14" s="52">
        <v>55</v>
      </c>
      <c r="Q14" s="52">
        <v>57</v>
      </c>
      <c r="R14" s="52">
        <v>53</v>
      </c>
      <c r="S14" s="52">
        <v>47</v>
      </c>
      <c r="T14" s="52">
        <v>42</v>
      </c>
      <c r="U14" s="52">
        <v>38</v>
      </c>
      <c r="V14" s="52">
        <v>31</v>
      </c>
      <c r="W14" s="52">
        <v>41</v>
      </c>
      <c r="DA14" s="63" t="s">
        <v>1097</v>
      </c>
    </row>
    <row r="15" spans="1:105" ht="12" customHeight="1" x14ac:dyDescent="0.25">
      <c r="A15" s="97" t="s">
        <v>122</v>
      </c>
      <c r="B15" s="52">
        <v>232014</v>
      </c>
      <c r="C15" s="52">
        <v>235272</v>
      </c>
      <c r="D15" s="52">
        <v>237666</v>
      </c>
      <c r="E15" s="52">
        <v>234435</v>
      </c>
      <c r="F15" s="52">
        <v>228479</v>
      </c>
      <c r="G15" s="52">
        <v>218596</v>
      </c>
      <c r="H15" s="52">
        <v>218445</v>
      </c>
      <c r="I15" s="52">
        <v>232683</v>
      </c>
      <c r="J15" s="52">
        <v>238646</v>
      </c>
      <c r="K15" s="52">
        <v>209858</v>
      </c>
      <c r="L15" s="52">
        <v>218849</v>
      </c>
      <c r="M15" s="52">
        <v>224458</v>
      </c>
      <c r="N15" s="52">
        <v>227824</v>
      </c>
      <c r="O15" s="52">
        <v>235649</v>
      </c>
      <c r="P15" s="52">
        <v>247700</v>
      </c>
      <c r="Q15" s="52">
        <v>252044</v>
      </c>
      <c r="R15" s="52">
        <v>261850</v>
      </c>
      <c r="S15" s="52">
        <v>256258</v>
      </c>
      <c r="T15" s="52">
        <v>246833</v>
      </c>
      <c r="U15" s="52">
        <v>234806</v>
      </c>
      <c r="V15" s="52">
        <v>232709</v>
      </c>
      <c r="W15" s="52">
        <v>246224</v>
      </c>
      <c r="DA15" s="63" t="s">
        <v>1098</v>
      </c>
    </row>
    <row r="16" spans="1:105" ht="12" customHeight="1" x14ac:dyDescent="0.25">
      <c r="A16" s="97" t="s">
        <v>121</v>
      </c>
      <c r="B16" s="52">
        <v>76543</v>
      </c>
      <c r="C16" s="52">
        <v>78814</v>
      </c>
      <c r="D16" s="52">
        <v>79119</v>
      </c>
      <c r="E16" s="52">
        <v>84120</v>
      </c>
      <c r="F16" s="52">
        <v>95151</v>
      </c>
      <c r="G16" s="52">
        <v>118500</v>
      </c>
      <c r="H16" s="52">
        <v>141967</v>
      </c>
      <c r="I16" s="52">
        <v>152518</v>
      </c>
      <c r="J16" s="52">
        <v>167099</v>
      </c>
      <c r="K16" s="52">
        <v>216177</v>
      </c>
      <c r="L16" s="52">
        <v>228267</v>
      </c>
      <c r="M16" s="52">
        <v>236093</v>
      </c>
      <c r="N16" s="52">
        <v>240716</v>
      </c>
      <c r="O16" s="52">
        <v>248496</v>
      </c>
      <c r="P16" s="52">
        <v>249482</v>
      </c>
      <c r="Q16" s="52">
        <v>245893</v>
      </c>
      <c r="R16" s="52">
        <v>244956</v>
      </c>
      <c r="S16" s="52">
        <v>233651</v>
      </c>
      <c r="T16" s="52">
        <v>222246</v>
      </c>
      <c r="U16" s="52">
        <v>213374</v>
      </c>
      <c r="V16" s="52">
        <v>210685</v>
      </c>
      <c r="W16" s="52">
        <v>218939</v>
      </c>
      <c r="DA16" s="63" t="s">
        <v>1099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DA17" s="134"/>
    </row>
    <row r="18" spans="1:105" ht="12" customHeight="1" x14ac:dyDescent="0.25">
      <c r="A18" s="97" t="s">
        <v>207</v>
      </c>
      <c r="B18" s="52">
        <v>107467</v>
      </c>
      <c r="C18" s="52">
        <v>108966</v>
      </c>
      <c r="D18" s="52">
        <v>110098</v>
      </c>
      <c r="E18" s="52">
        <v>111324</v>
      </c>
      <c r="F18" s="52">
        <v>114168</v>
      </c>
      <c r="G18" s="52">
        <v>120089</v>
      </c>
      <c r="H18" s="52">
        <v>128679</v>
      </c>
      <c r="I18" s="52">
        <v>137202</v>
      </c>
      <c r="J18" s="52">
        <v>143620</v>
      </c>
      <c r="K18" s="52">
        <v>150260</v>
      </c>
      <c r="L18" s="52">
        <v>157787</v>
      </c>
      <c r="M18" s="52">
        <v>166288</v>
      </c>
      <c r="N18" s="52">
        <v>171026</v>
      </c>
      <c r="O18" s="52">
        <v>168736</v>
      </c>
      <c r="P18" s="52">
        <v>160471</v>
      </c>
      <c r="Q18" s="52">
        <v>147362</v>
      </c>
      <c r="R18" s="52">
        <v>132483</v>
      </c>
      <c r="S18" s="52">
        <v>123385</v>
      </c>
      <c r="T18" s="52">
        <v>116781</v>
      </c>
      <c r="U18" s="52">
        <v>114957</v>
      </c>
      <c r="V18" s="52">
        <v>114818</v>
      </c>
      <c r="W18" s="52">
        <v>115936</v>
      </c>
      <c r="DA18" s="63" t="s">
        <v>1100</v>
      </c>
    </row>
    <row r="19" spans="1:105" ht="12" customHeight="1" x14ac:dyDescent="0.25">
      <c r="A19" s="97" t="s">
        <v>50</v>
      </c>
      <c r="B19" s="52">
        <v>4374</v>
      </c>
      <c r="C19" s="52">
        <v>4303</v>
      </c>
      <c r="D19" s="52">
        <v>4073</v>
      </c>
      <c r="E19" s="52">
        <v>3869</v>
      </c>
      <c r="F19" s="52">
        <v>3872</v>
      </c>
      <c r="G19" s="52">
        <v>4043</v>
      </c>
      <c r="H19" s="52">
        <v>4163</v>
      </c>
      <c r="I19" s="52">
        <v>4149</v>
      </c>
      <c r="J19" s="52">
        <v>4022</v>
      </c>
      <c r="K19" s="52">
        <v>3853</v>
      </c>
      <c r="L19" s="52">
        <v>3531</v>
      </c>
      <c r="M19" s="52">
        <v>2941</v>
      </c>
      <c r="N19" s="52">
        <v>2335</v>
      </c>
      <c r="O19" s="52">
        <v>2077</v>
      </c>
      <c r="P19" s="52">
        <v>2186</v>
      </c>
      <c r="Q19" s="52">
        <v>2505</v>
      </c>
      <c r="R19" s="52">
        <v>2751</v>
      </c>
      <c r="S19" s="52">
        <v>2770</v>
      </c>
      <c r="T19" s="52">
        <v>2651</v>
      </c>
      <c r="U19" s="52">
        <v>2605</v>
      </c>
      <c r="V19" s="52">
        <v>2600</v>
      </c>
      <c r="W19" s="52">
        <v>2827</v>
      </c>
      <c r="DA19" s="63" t="s">
        <v>1101</v>
      </c>
    </row>
    <row r="20" spans="1:105" ht="12" customHeight="1" x14ac:dyDescent="0.25">
      <c r="A20" s="109" t="s">
        <v>120</v>
      </c>
      <c r="B20" s="36">
        <v>666103</v>
      </c>
      <c r="C20" s="36">
        <v>674461</v>
      </c>
      <c r="D20" s="36">
        <v>677583</v>
      </c>
      <c r="E20" s="36">
        <v>679899</v>
      </c>
      <c r="F20" s="36">
        <v>691468</v>
      </c>
      <c r="G20" s="36">
        <v>723005</v>
      </c>
      <c r="H20" s="36">
        <v>774086</v>
      </c>
      <c r="I20" s="36">
        <v>826487</v>
      </c>
      <c r="J20" s="36">
        <v>867546</v>
      </c>
      <c r="K20" s="36">
        <v>904885</v>
      </c>
      <c r="L20" s="36">
        <v>944126</v>
      </c>
      <c r="M20" s="36">
        <v>974210</v>
      </c>
      <c r="N20" s="36">
        <v>999615</v>
      </c>
      <c r="O20" s="36">
        <v>1023681</v>
      </c>
      <c r="P20" s="36">
        <v>1051479</v>
      </c>
      <c r="Q20" s="36">
        <v>1059075</v>
      </c>
      <c r="R20" s="36">
        <v>1073907</v>
      </c>
      <c r="S20" s="36">
        <v>1070483</v>
      </c>
      <c r="T20" s="36">
        <v>1072044</v>
      </c>
      <c r="U20" s="36">
        <v>1067521</v>
      </c>
      <c r="V20" s="36">
        <v>1073360</v>
      </c>
      <c r="W20" s="36">
        <v>1086532</v>
      </c>
      <c r="DA20" s="60" t="s">
        <v>1102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DA22" s="129" t="s">
        <v>1174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DA23" s="133"/>
    </row>
    <row r="24" spans="1:105" ht="12" customHeight="1" x14ac:dyDescent="0.25">
      <c r="A24" s="97" t="s">
        <v>209</v>
      </c>
      <c r="B24" s="52"/>
      <c r="C24" s="52">
        <v>60777</v>
      </c>
      <c r="D24" s="52">
        <v>60794</v>
      </c>
      <c r="E24" s="52">
        <v>60913</v>
      </c>
      <c r="F24" s="52">
        <v>61230</v>
      </c>
      <c r="G24" s="52">
        <v>61842</v>
      </c>
      <c r="H24" s="52">
        <v>62866</v>
      </c>
      <c r="I24" s="52">
        <v>64442</v>
      </c>
      <c r="J24" s="52">
        <v>66743</v>
      </c>
      <c r="K24" s="52">
        <v>69965</v>
      </c>
      <c r="L24" s="52">
        <v>74257</v>
      </c>
      <c r="M24" s="52">
        <v>79792</v>
      </c>
      <c r="N24" s="52">
        <v>86763</v>
      </c>
      <c r="O24" s="52">
        <v>83171</v>
      </c>
      <c r="P24" s="52">
        <v>44865</v>
      </c>
      <c r="Q24" s="52">
        <v>57101</v>
      </c>
      <c r="R24" s="52">
        <v>71331</v>
      </c>
      <c r="S24" s="52">
        <v>87677</v>
      </c>
      <c r="T24" s="52">
        <v>92131</v>
      </c>
      <c r="U24" s="52">
        <v>98289</v>
      </c>
      <c r="V24" s="52">
        <v>105269</v>
      </c>
      <c r="W24" s="52">
        <v>110746</v>
      </c>
      <c r="DA24" s="63" t="s">
        <v>1175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DA25" s="134"/>
    </row>
    <row r="26" spans="1:105" ht="12" customHeight="1" x14ac:dyDescent="0.25">
      <c r="A26" s="97" t="s">
        <v>53</v>
      </c>
      <c r="B26" s="52"/>
      <c r="C26" s="52">
        <v>808</v>
      </c>
      <c r="D26" s="52">
        <v>814</v>
      </c>
      <c r="E26" s="52">
        <v>842</v>
      </c>
      <c r="F26" s="52">
        <v>926</v>
      </c>
      <c r="G26" s="52">
        <v>1073</v>
      </c>
      <c r="H26" s="52">
        <v>1329</v>
      </c>
      <c r="I26" s="52">
        <v>1225</v>
      </c>
      <c r="J26" s="52">
        <v>1464</v>
      </c>
      <c r="K26" s="52">
        <v>2264</v>
      </c>
      <c r="L26" s="52">
        <v>2363</v>
      </c>
      <c r="M26" s="52">
        <v>2833</v>
      </c>
      <c r="N26" s="52">
        <v>3381</v>
      </c>
      <c r="O26" s="52">
        <v>4654</v>
      </c>
      <c r="P26" s="52">
        <v>4624</v>
      </c>
      <c r="Q26" s="52">
        <v>4983</v>
      </c>
      <c r="R26" s="52">
        <v>4980</v>
      </c>
      <c r="S26" s="52">
        <v>5162</v>
      </c>
      <c r="T26" s="52">
        <v>5163</v>
      </c>
      <c r="U26" s="52">
        <v>5192</v>
      </c>
      <c r="V26" s="52">
        <v>5141</v>
      </c>
      <c r="W26" s="52">
        <v>5383</v>
      </c>
      <c r="DA26" s="63" t="s">
        <v>1176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DA27" s="134"/>
    </row>
    <row r="28" spans="1:105" ht="12" customHeight="1" x14ac:dyDescent="0.25">
      <c r="A28" s="97" t="s">
        <v>132</v>
      </c>
      <c r="B28" s="52"/>
      <c r="C28" s="52">
        <v>35724</v>
      </c>
      <c r="D28" s="52">
        <v>35734</v>
      </c>
      <c r="E28" s="52">
        <v>35805</v>
      </c>
      <c r="F28" s="52">
        <v>35990</v>
      </c>
      <c r="G28" s="52">
        <v>36348</v>
      </c>
      <c r="H28" s="52">
        <v>36953</v>
      </c>
      <c r="I28" s="52">
        <v>41538</v>
      </c>
      <c r="J28" s="52">
        <v>61986</v>
      </c>
      <c r="K28" s="52">
        <v>62879</v>
      </c>
      <c r="L28" s="52">
        <v>66244</v>
      </c>
      <c r="M28" s="52">
        <v>70405</v>
      </c>
      <c r="N28" s="52">
        <v>75588</v>
      </c>
      <c r="O28" s="52">
        <v>70070</v>
      </c>
      <c r="P28" s="52">
        <v>30071</v>
      </c>
      <c r="Q28" s="52">
        <v>40113</v>
      </c>
      <c r="R28" s="52">
        <v>51198</v>
      </c>
      <c r="S28" s="52">
        <v>64486</v>
      </c>
      <c r="T28" s="52">
        <v>67289</v>
      </c>
      <c r="U28" s="52">
        <v>71545</v>
      </c>
      <c r="V28" s="52">
        <v>76143</v>
      </c>
      <c r="W28" s="52">
        <v>79046</v>
      </c>
      <c r="DA28" s="63" t="s">
        <v>1177</v>
      </c>
    </row>
    <row r="29" spans="1:105" ht="12" customHeight="1" x14ac:dyDescent="0.25">
      <c r="A29" s="97" t="s">
        <v>131</v>
      </c>
      <c r="B29" s="52"/>
      <c r="C29" s="52">
        <v>104</v>
      </c>
      <c r="D29" s="52">
        <v>103</v>
      </c>
      <c r="E29" s="52">
        <v>104</v>
      </c>
      <c r="F29" s="52">
        <v>105</v>
      </c>
      <c r="G29" s="52">
        <v>105</v>
      </c>
      <c r="H29" s="52">
        <v>108</v>
      </c>
      <c r="I29" s="52">
        <v>129</v>
      </c>
      <c r="J29" s="52">
        <v>228</v>
      </c>
      <c r="K29" s="52">
        <v>259</v>
      </c>
      <c r="L29" s="52">
        <v>297</v>
      </c>
      <c r="M29" s="52">
        <v>342</v>
      </c>
      <c r="N29" s="52">
        <v>398</v>
      </c>
      <c r="O29" s="52">
        <v>439</v>
      </c>
      <c r="P29" s="52">
        <v>239</v>
      </c>
      <c r="Q29" s="52">
        <v>333</v>
      </c>
      <c r="R29" s="52">
        <v>407</v>
      </c>
      <c r="S29" s="52">
        <v>520</v>
      </c>
      <c r="T29" s="52">
        <v>562</v>
      </c>
      <c r="U29" s="52">
        <v>581</v>
      </c>
      <c r="V29" s="52">
        <v>606</v>
      </c>
      <c r="W29" s="52">
        <v>621</v>
      </c>
      <c r="DA29" s="63" t="s">
        <v>1178</v>
      </c>
    </row>
    <row r="30" spans="1:105" ht="12" customHeight="1" x14ac:dyDescent="0.25">
      <c r="A30" s="97" t="s">
        <v>124</v>
      </c>
      <c r="B30" s="52"/>
      <c r="C30" s="52">
        <v>1681</v>
      </c>
      <c r="D30" s="52">
        <v>1681</v>
      </c>
      <c r="E30" s="52">
        <v>1685</v>
      </c>
      <c r="F30" s="52">
        <v>1698</v>
      </c>
      <c r="G30" s="52">
        <v>1732</v>
      </c>
      <c r="H30" s="52">
        <v>1819</v>
      </c>
      <c r="I30" s="52">
        <v>978</v>
      </c>
      <c r="J30" s="52">
        <v>915</v>
      </c>
      <c r="K30" s="52">
        <v>2914</v>
      </c>
      <c r="L30" s="52">
        <v>1986</v>
      </c>
      <c r="M30" s="52">
        <v>943</v>
      </c>
      <c r="N30" s="52">
        <v>1338</v>
      </c>
      <c r="O30" s="52">
        <v>1836</v>
      </c>
      <c r="P30" s="52">
        <v>1404</v>
      </c>
      <c r="Q30" s="52">
        <v>874</v>
      </c>
      <c r="R30" s="52">
        <v>709</v>
      </c>
      <c r="S30" s="52">
        <v>939</v>
      </c>
      <c r="T30" s="52">
        <v>887</v>
      </c>
      <c r="U30" s="52">
        <v>873</v>
      </c>
      <c r="V30" s="52">
        <v>1076</v>
      </c>
      <c r="W30" s="52">
        <v>971</v>
      </c>
      <c r="DA30" s="63" t="s">
        <v>1179</v>
      </c>
    </row>
    <row r="31" spans="1:105" ht="12" customHeight="1" x14ac:dyDescent="0.25">
      <c r="A31" s="97" t="s">
        <v>123</v>
      </c>
      <c r="B31" s="52"/>
      <c r="C31" s="52">
        <v>5</v>
      </c>
      <c r="D31" s="52">
        <v>6</v>
      </c>
      <c r="E31" s="52">
        <v>5</v>
      </c>
      <c r="F31" s="52">
        <v>5</v>
      </c>
      <c r="G31" s="52">
        <v>6</v>
      </c>
      <c r="H31" s="52">
        <v>5</v>
      </c>
      <c r="I31" s="52">
        <v>2</v>
      </c>
      <c r="J31" s="52">
        <v>3</v>
      </c>
      <c r="K31" s="52">
        <v>11</v>
      </c>
      <c r="L31" s="52">
        <v>8</v>
      </c>
      <c r="M31" s="52">
        <v>6</v>
      </c>
      <c r="N31" s="52">
        <v>14</v>
      </c>
      <c r="O31" s="52">
        <v>15</v>
      </c>
      <c r="P31" s="52">
        <v>9</v>
      </c>
      <c r="Q31" s="52">
        <v>5</v>
      </c>
      <c r="R31" s="52">
        <v>4</v>
      </c>
      <c r="S31" s="52">
        <v>6</v>
      </c>
      <c r="T31" s="52">
        <v>7</v>
      </c>
      <c r="U31" s="52">
        <v>10</v>
      </c>
      <c r="V31" s="52">
        <v>14</v>
      </c>
      <c r="W31" s="52">
        <v>7</v>
      </c>
      <c r="DA31" s="63" t="s">
        <v>1180</v>
      </c>
    </row>
    <row r="32" spans="1:105" ht="12" customHeight="1" x14ac:dyDescent="0.25">
      <c r="A32" s="97" t="s">
        <v>122</v>
      </c>
      <c r="B32" s="52"/>
      <c r="C32" s="52">
        <v>36252</v>
      </c>
      <c r="D32" s="52">
        <v>36329</v>
      </c>
      <c r="E32" s="52">
        <v>36869</v>
      </c>
      <c r="F32" s="52">
        <v>38313</v>
      </c>
      <c r="G32" s="52">
        <v>41068</v>
      </c>
      <c r="H32" s="52">
        <v>45508</v>
      </c>
      <c r="I32" s="52">
        <v>30283</v>
      </c>
      <c r="J32" s="52">
        <v>24891</v>
      </c>
      <c r="K32" s="52">
        <v>37087</v>
      </c>
      <c r="L32" s="52">
        <v>36105</v>
      </c>
      <c r="M32" s="52">
        <v>34959</v>
      </c>
      <c r="N32" s="52">
        <v>35562</v>
      </c>
      <c r="O32" s="52">
        <v>36795</v>
      </c>
      <c r="P32" s="52">
        <v>38772</v>
      </c>
      <c r="Q32" s="52">
        <v>35459</v>
      </c>
      <c r="R32" s="52">
        <v>31538</v>
      </c>
      <c r="S32" s="52">
        <v>32640</v>
      </c>
      <c r="T32" s="52">
        <v>43442</v>
      </c>
      <c r="U32" s="52">
        <v>42035</v>
      </c>
      <c r="V32" s="52">
        <v>41761</v>
      </c>
      <c r="W32" s="52">
        <v>42231</v>
      </c>
      <c r="DA32" s="63" t="s">
        <v>1181</v>
      </c>
    </row>
    <row r="33" spans="1:105" ht="12" customHeight="1" x14ac:dyDescent="0.25">
      <c r="A33" s="97" t="s">
        <v>121</v>
      </c>
      <c r="B33" s="52"/>
      <c r="C33" s="52">
        <v>11960</v>
      </c>
      <c r="D33" s="52">
        <v>11988</v>
      </c>
      <c r="E33" s="52">
        <v>12179</v>
      </c>
      <c r="F33" s="52">
        <v>12688</v>
      </c>
      <c r="G33" s="52">
        <v>13726</v>
      </c>
      <c r="H33" s="52">
        <v>15577</v>
      </c>
      <c r="I33" s="52">
        <v>11483</v>
      </c>
      <c r="J33" s="52">
        <v>11424</v>
      </c>
      <c r="K33" s="52">
        <v>18108</v>
      </c>
      <c r="L33" s="52">
        <v>21395</v>
      </c>
      <c r="M33" s="52">
        <v>26980</v>
      </c>
      <c r="N33" s="52">
        <v>32330</v>
      </c>
      <c r="O33" s="52">
        <v>36451</v>
      </c>
      <c r="P33" s="52">
        <v>36166</v>
      </c>
      <c r="Q33" s="52">
        <v>35106</v>
      </c>
      <c r="R33" s="52">
        <v>41106</v>
      </c>
      <c r="S33" s="52">
        <v>46067</v>
      </c>
      <c r="T33" s="52">
        <v>36467</v>
      </c>
      <c r="U33" s="52">
        <v>37406</v>
      </c>
      <c r="V33" s="52">
        <v>37779</v>
      </c>
      <c r="W33" s="52">
        <v>37351</v>
      </c>
      <c r="DA33" s="63" t="s">
        <v>1182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DA34" s="134"/>
    </row>
    <row r="35" spans="1:105" ht="12" customHeight="1" x14ac:dyDescent="0.25">
      <c r="A35" s="97" t="s">
        <v>207</v>
      </c>
      <c r="B35" s="52"/>
      <c r="C35" s="52">
        <v>16792</v>
      </c>
      <c r="D35" s="52">
        <v>16827</v>
      </c>
      <c r="E35" s="52">
        <v>17076</v>
      </c>
      <c r="F35" s="52">
        <v>17752</v>
      </c>
      <c r="G35" s="52">
        <v>19072</v>
      </c>
      <c r="H35" s="52">
        <v>21278</v>
      </c>
      <c r="I35" s="52">
        <v>14590</v>
      </c>
      <c r="J35" s="52">
        <v>17502</v>
      </c>
      <c r="K35" s="52">
        <v>19383</v>
      </c>
      <c r="L35" s="52">
        <v>20900</v>
      </c>
      <c r="M35" s="52">
        <v>23136</v>
      </c>
      <c r="N35" s="52">
        <v>26538</v>
      </c>
      <c r="O35" s="52">
        <v>28351</v>
      </c>
      <c r="P35" s="52">
        <v>19642</v>
      </c>
      <c r="Q35" s="52">
        <v>22688</v>
      </c>
      <c r="R35" s="52">
        <v>26583</v>
      </c>
      <c r="S35" s="52">
        <v>28591</v>
      </c>
      <c r="T35" s="52">
        <v>27790</v>
      </c>
      <c r="U35" s="52">
        <v>26268</v>
      </c>
      <c r="V35" s="52">
        <v>22900</v>
      </c>
      <c r="W35" s="52">
        <v>18846</v>
      </c>
      <c r="DA35" s="63" t="s">
        <v>1183</v>
      </c>
    </row>
    <row r="36" spans="1:105" ht="12" customHeight="1" x14ac:dyDescent="0.25">
      <c r="A36" s="97" t="s">
        <v>50</v>
      </c>
      <c r="B36" s="52"/>
      <c r="C36" s="52">
        <v>683</v>
      </c>
      <c r="D36" s="52">
        <v>684</v>
      </c>
      <c r="E36" s="52">
        <v>693</v>
      </c>
      <c r="F36" s="52">
        <v>714</v>
      </c>
      <c r="G36" s="52">
        <v>753</v>
      </c>
      <c r="H36" s="52">
        <v>818</v>
      </c>
      <c r="I36" s="52">
        <v>511</v>
      </c>
      <c r="J36" s="52">
        <v>466</v>
      </c>
      <c r="K36" s="52">
        <v>589</v>
      </c>
      <c r="L36" s="52">
        <v>599</v>
      </c>
      <c r="M36" s="52">
        <v>707</v>
      </c>
      <c r="N36" s="52">
        <v>769</v>
      </c>
      <c r="O36" s="52">
        <v>680</v>
      </c>
      <c r="P36" s="52">
        <v>462</v>
      </c>
      <c r="Q36" s="52">
        <v>378</v>
      </c>
      <c r="R36" s="52">
        <v>318</v>
      </c>
      <c r="S36" s="52">
        <v>334</v>
      </c>
      <c r="T36" s="52">
        <v>296</v>
      </c>
      <c r="U36" s="52">
        <v>291</v>
      </c>
      <c r="V36" s="52">
        <v>398</v>
      </c>
      <c r="W36" s="52">
        <v>501</v>
      </c>
      <c r="DA36" s="63" t="s">
        <v>1184</v>
      </c>
    </row>
    <row r="37" spans="1:105" ht="12" customHeight="1" x14ac:dyDescent="0.25">
      <c r="A37" s="109" t="s">
        <v>120</v>
      </c>
      <c r="B37" s="36"/>
      <c r="C37" s="36">
        <v>104079</v>
      </c>
      <c r="D37" s="36">
        <v>104298</v>
      </c>
      <c r="E37" s="36">
        <v>105825</v>
      </c>
      <c r="F37" s="36">
        <v>109932</v>
      </c>
      <c r="G37" s="36">
        <v>117903</v>
      </c>
      <c r="H37" s="36">
        <v>131204</v>
      </c>
      <c r="I37" s="36">
        <v>89137</v>
      </c>
      <c r="J37" s="36">
        <v>91464</v>
      </c>
      <c r="K37" s="36">
        <v>116383</v>
      </c>
      <c r="L37" s="36">
        <v>123005</v>
      </c>
      <c r="M37" s="36">
        <v>134662</v>
      </c>
      <c r="N37" s="36">
        <v>150314</v>
      </c>
      <c r="O37" s="36">
        <v>157839</v>
      </c>
      <c r="P37" s="36">
        <v>137164</v>
      </c>
      <c r="Q37" s="36">
        <v>146816</v>
      </c>
      <c r="R37" s="36">
        <v>153485</v>
      </c>
      <c r="S37" s="36">
        <v>167179</v>
      </c>
      <c r="T37" s="36">
        <v>171299</v>
      </c>
      <c r="U37" s="36">
        <v>173125</v>
      </c>
      <c r="V37" s="36">
        <v>174733</v>
      </c>
      <c r="W37" s="36">
        <v>171986</v>
      </c>
      <c r="DA37" s="60" t="s">
        <v>1185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DA39" s="129" t="s">
        <v>1261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DA40" s="133"/>
    </row>
    <row r="41" spans="1:105" ht="12" customHeight="1" x14ac:dyDescent="0.25">
      <c r="A41" s="97" t="s">
        <v>209</v>
      </c>
      <c r="B41" s="52"/>
      <c r="C41" s="52">
        <v>70563</v>
      </c>
      <c r="D41" s="52">
        <v>64818</v>
      </c>
      <c r="E41" s="52">
        <v>64251</v>
      </c>
      <c r="F41" s="52">
        <v>75646</v>
      </c>
      <c r="G41" s="52">
        <v>99471</v>
      </c>
      <c r="H41" s="52">
        <v>122657</v>
      </c>
      <c r="I41" s="52">
        <v>125352</v>
      </c>
      <c r="J41" s="52">
        <v>114093</v>
      </c>
      <c r="K41" s="52">
        <v>113775</v>
      </c>
      <c r="L41" s="52">
        <v>120703</v>
      </c>
      <c r="M41" s="52">
        <v>117787</v>
      </c>
      <c r="N41" s="52">
        <v>116300</v>
      </c>
      <c r="O41" s="52">
        <v>104689</v>
      </c>
      <c r="P41" s="52">
        <v>64507</v>
      </c>
      <c r="Q41" s="52">
        <v>51907</v>
      </c>
      <c r="R41" s="52">
        <v>71530</v>
      </c>
      <c r="S41" s="52">
        <v>75174</v>
      </c>
      <c r="T41" s="52">
        <v>86969</v>
      </c>
      <c r="U41" s="52">
        <v>91896</v>
      </c>
      <c r="V41" s="52">
        <v>110964</v>
      </c>
      <c r="W41" s="52">
        <v>125263</v>
      </c>
      <c r="DA41" s="63" t="s">
        <v>1262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53</v>
      </c>
      <c r="B43" s="52"/>
      <c r="C43" s="52">
        <v>2371</v>
      </c>
      <c r="D43" s="52">
        <v>1732</v>
      </c>
      <c r="E43" s="52">
        <v>2053</v>
      </c>
      <c r="F43" s="52">
        <v>2098</v>
      </c>
      <c r="G43" s="52">
        <v>2841</v>
      </c>
      <c r="H43" s="52">
        <v>4147</v>
      </c>
      <c r="I43" s="52">
        <v>5209</v>
      </c>
      <c r="J43" s="52">
        <v>4959</v>
      </c>
      <c r="K43" s="52">
        <v>5072</v>
      </c>
      <c r="L43" s="52">
        <v>5067</v>
      </c>
      <c r="M43" s="52">
        <v>5233</v>
      </c>
      <c r="N43" s="52">
        <v>4720</v>
      </c>
      <c r="O43" s="52">
        <v>6679</v>
      </c>
      <c r="P43" s="52">
        <v>4587</v>
      </c>
      <c r="Q43" s="52">
        <v>3985</v>
      </c>
      <c r="R43" s="52">
        <v>4195</v>
      </c>
      <c r="S43" s="52">
        <v>5435</v>
      </c>
      <c r="T43" s="52">
        <v>5444</v>
      </c>
      <c r="U43" s="52">
        <v>7726</v>
      </c>
      <c r="V43" s="52">
        <v>14722</v>
      </c>
      <c r="W43" s="52">
        <v>16211</v>
      </c>
      <c r="DA43" s="63" t="s">
        <v>1263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DA44" s="134"/>
    </row>
    <row r="45" spans="1:105" ht="12" customHeight="1" x14ac:dyDescent="0.25">
      <c r="A45" s="97" t="s">
        <v>132</v>
      </c>
      <c r="B45" s="52"/>
      <c r="C45" s="52">
        <v>41401</v>
      </c>
      <c r="D45" s="52">
        <v>38246</v>
      </c>
      <c r="E45" s="52">
        <v>37929</v>
      </c>
      <c r="F45" s="52">
        <v>44600</v>
      </c>
      <c r="G45" s="52">
        <v>58316</v>
      </c>
      <c r="H45" s="52">
        <v>71610</v>
      </c>
      <c r="I45" s="52">
        <v>77074</v>
      </c>
      <c r="J45" s="52">
        <v>89224</v>
      </c>
      <c r="K45" s="52">
        <v>87054</v>
      </c>
      <c r="L45" s="52">
        <v>92223</v>
      </c>
      <c r="M45" s="52">
        <v>95182</v>
      </c>
      <c r="N45" s="52">
        <v>97100</v>
      </c>
      <c r="O45" s="52">
        <v>76316</v>
      </c>
      <c r="P45" s="52">
        <v>36711</v>
      </c>
      <c r="Q45" s="52">
        <v>34550</v>
      </c>
      <c r="R45" s="52">
        <v>43340</v>
      </c>
      <c r="S45" s="52">
        <v>69347</v>
      </c>
      <c r="T45" s="52">
        <v>83374</v>
      </c>
      <c r="U45" s="52">
        <v>86203</v>
      </c>
      <c r="V45" s="52">
        <v>86680</v>
      </c>
      <c r="W45" s="52">
        <v>71676</v>
      </c>
      <c r="DA45" s="63" t="s">
        <v>1264</v>
      </c>
    </row>
    <row r="46" spans="1:105" ht="12" customHeight="1" x14ac:dyDescent="0.25">
      <c r="A46" s="97" t="s">
        <v>131</v>
      </c>
      <c r="B46" s="52"/>
      <c r="C46" s="52">
        <v>158</v>
      </c>
      <c r="D46" s="52">
        <v>107</v>
      </c>
      <c r="E46" s="52">
        <v>199</v>
      </c>
      <c r="F46" s="52">
        <v>283</v>
      </c>
      <c r="G46" s="52">
        <v>567</v>
      </c>
      <c r="H46" s="52">
        <v>771</v>
      </c>
      <c r="I46" s="52">
        <v>400</v>
      </c>
      <c r="J46" s="52">
        <v>475</v>
      </c>
      <c r="K46" s="52">
        <v>1500</v>
      </c>
      <c r="L46" s="52">
        <v>764</v>
      </c>
      <c r="M46" s="52">
        <v>742</v>
      </c>
      <c r="N46" s="52">
        <v>605</v>
      </c>
      <c r="O46" s="52">
        <v>338</v>
      </c>
      <c r="P46" s="52">
        <v>543</v>
      </c>
      <c r="Q46" s="52">
        <v>223</v>
      </c>
      <c r="R46" s="52">
        <v>0</v>
      </c>
      <c r="S46" s="52">
        <v>394</v>
      </c>
      <c r="T46" s="52">
        <v>526</v>
      </c>
      <c r="U46" s="52">
        <v>639</v>
      </c>
      <c r="V46" s="52">
        <v>740</v>
      </c>
      <c r="W46" s="52">
        <v>387</v>
      </c>
      <c r="DA46" s="63" t="s">
        <v>1265</v>
      </c>
    </row>
    <row r="47" spans="1:105" ht="12" customHeight="1" x14ac:dyDescent="0.25">
      <c r="A47" s="97" t="s">
        <v>124</v>
      </c>
      <c r="B47" s="52"/>
      <c r="C47" s="52">
        <v>212</v>
      </c>
      <c r="D47" s="52">
        <v>496</v>
      </c>
      <c r="E47" s="52">
        <v>1036</v>
      </c>
      <c r="F47" s="52">
        <v>2246</v>
      </c>
      <c r="G47" s="52">
        <v>3441</v>
      </c>
      <c r="H47" s="52">
        <v>2965</v>
      </c>
      <c r="I47" s="52">
        <v>1285</v>
      </c>
      <c r="J47" s="52">
        <v>233</v>
      </c>
      <c r="K47" s="52">
        <v>1029</v>
      </c>
      <c r="L47" s="52">
        <v>910</v>
      </c>
      <c r="M47" s="52">
        <v>325</v>
      </c>
      <c r="N47" s="52">
        <v>1167</v>
      </c>
      <c r="O47" s="52">
        <v>1604</v>
      </c>
      <c r="P47" s="52">
        <v>1064</v>
      </c>
      <c r="Q47" s="52">
        <v>596</v>
      </c>
      <c r="R47" s="52">
        <v>308</v>
      </c>
      <c r="S47" s="52">
        <v>604</v>
      </c>
      <c r="T47" s="52">
        <v>511</v>
      </c>
      <c r="U47" s="52">
        <v>667</v>
      </c>
      <c r="V47" s="52">
        <v>893</v>
      </c>
      <c r="W47" s="52">
        <v>1313</v>
      </c>
      <c r="DA47" s="63" t="s">
        <v>1266</v>
      </c>
    </row>
    <row r="48" spans="1:105" ht="12" customHeight="1" x14ac:dyDescent="0.25">
      <c r="A48" s="97" t="s">
        <v>123</v>
      </c>
      <c r="B48" s="52"/>
      <c r="C48" s="52">
        <v>0</v>
      </c>
      <c r="D48" s="52">
        <v>0</v>
      </c>
      <c r="E48" s="52">
        <v>3</v>
      </c>
      <c r="F48" s="52">
        <v>10</v>
      </c>
      <c r="G48" s="52">
        <v>30</v>
      </c>
      <c r="H48" s="52">
        <v>14</v>
      </c>
      <c r="I48" s="52">
        <v>9</v>
      </c>
      <c r="J48" s="52">
        <v>6</v>
      </c>
      <c r="K48" s="52">
        <v>0</v>
      </c>
      <c r="L48" s="52">
        <v>3</v>
      </c>
      <c r="M48" s="52">
        <v>7</v>
      </c>
      <c r="N48" s="52">
        <v>14</v>
      </c>
      <c r="O48" s="52">
        <v>15</v>
      </c>
      <c r="P48" s="52">
        <v>10</v>
      </c>
      <c r="Q48" s="52">
        <v>7</v>
      </c>
      <c r="R48" s="52">
        <v>0</v>
      </c>
      <c r="S48" s="52">
        <v>0</v>
      </c>
      <c r="T48" s="52">
        <v>2</v>
      </c>
      <c r="U48" s="52">
        <v>6</v>
      </c>
      <c r="V48" s="52">
        <v>7</v>
      </c>
      <c r="W48" s="52">
        <v>17</v>
      </c>
      <c r="DA48" s="63" t="s">
        <v>1267</v>
      </c>
    </row>
    <row r="49" spans="1:105" ht="12" customHeight="1" x14ac:dyDescent="0.25">
      <c r="A49" s="97" t="s">
        <v>122</v>
      </c>
      <c r="B49" s="52"/>
      <c r="C49" s="52">
        <v>39510</v>
      </c>
      <c r="D49" s="52">
        <v>38723</v>
      </c>
      <c r="E49" s="52">
        <v>33638</v>
      </c>
      <c r="F49" s="52">
        <v>32357</v>
      </c>
      <c r="G49" s="52">
        <v>31185</v>
      </c>
      <c r="H49" s="52">
        <v>45357</v>
      </c>
      <c r="I49" s="52">
        <v>44521</v>
      </c>
      <c r="J49" s="52">
        <v>30854</v>
      </c>
      <c r="K49" s="52">
        <v>8299</v>
      </c>
      <c r="L49" s="52">
        <v>45096</v>
      </c>
      <c r="M49" s="52">
        <v>40568</v>
      </c>
      <c r="N49" s="52">
        <v>38928</v>
      </c>
      <c r="O49" s="52">
        <v>44620</v>
      </c>
      <c r="P49" s="52">
        <v>50823</v>
      </c>
      <c r="Q49" s="52">
        <v>39803</v>
      </c>
      <c r="R49" s="52">
        <v>41344</v>
      </c>
      <c r="S49" s="52">
        <v>27048</v>
      </c>
      <c r="T49" s="52">
        <v>34017</v>
      </c>
      <c r="U49" s="52">
        <v>30008</v>
      </c>
      <c r="V49" s="52">
        <v>39664</v>
      </c>
      <c r="W49" s="52">
        <v>55746</v>
      </c>
      <c r="DA49" s="63" t="s">
        <v>1268</v>
      </c>
    </row>
    <row r="50" spans="1:105" ht="12" customHeight="1" x14ac:dyDescent="0.25">
      <c r="A50" s="97" t="s">
        <v>121</v>
      </c>
      <c r="B50" s="52"/>
      <c r="C50" s="52">
        <v>14231</v>
      </c>
      <c r="D50" s="52">
        <v>12293</v>
      </c>
      <c r="E50" s="52">
        <v>17180</v>
      </c>
      <c r="F50" s="52">
        <v>23719</v>
      </c>
      <c r="G50" s="52">
        <v>37075</v>
      </c>
      <c r="H50" s="52">
        <v>39044</v>
      </c>
      <c r="I50" s="52">
        <v>22034</v>
      </c>
      <c r="J50" s="52">
        <v>26005</v>
      </c>
      <c r="K50" s="52">
        <v>67186</v>
      </c>
      <c r="L50" s="52">
        <v>33485</v>
      </c>
      <c r="M50" s="52">
        <v>34806</v>
      </c>
      <c r="N50" s="52">
        <v>36953</v>
      </c>
      <c r="O50" s="52">
        <v>44231</v>
      </c>
      <c r="P50" s="52">
        <v>37152</v>
      </c>
      <c r="Q50" s="52">
        <v>31517</v>
      </c>
      <c r="R50" s="52">
        <v>40169</v>
      </c>
      <c r="S50" s="52">
        <v>34762</v>
      </c>
      <c r="T50" s="52">
        <v>25062</v>
      </c>
      <c r="U50" s="52">
        <v>28534</v>
      </c>
      <c r="V50" s="52">
        <v>35090</v>
      </c>
      <c r="W50" s="52">
        <v>45605</v>
      </c>
      <c r="DA50" s="63" t="s">
        <v>1269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DA51" s="134"/>
    </row>
    <row r="52" spans="1:105" ht="12" customHeight="1" x14ac:dyDescent="0.25">
      <c r="A52" s="97" t="s">
        <v>207</v>
      </c>
      <c r="B52" s="52"/>
      <c r="C52" s="52">
        <v>18291</v>
      </c>
      <c r="D52" s="52">
        <v>17959</v>
      </c>
      <c r="E52" s="52">
        <v>18302</v>
      </c>
      <c r="F52" s="52">
        <v>20596</v>
      </c>
      <c r="G52" s="52">
        <v>24993</v>
      </c>
      <c r="H52" s="52">
        <v>29868</v>
      </c>
      <c r="I52" s="52">
        <v>23113</v>
      </c>
      <c r="J52" s="52">
        <v>23920</v>
      </c>
      <c r="K52" s="52">
        <v>26023</v>
      </c>
      <c r="L52" s="52">
        <v>28427</v>
      </c>
      <c r="M52" s="52">
        <v>31637</v>
      </c>
      <c r="N52" s="52">
        <v>31276</v>
      </c>
      <c r="O52" s="52">
        <v>26061</v>
      </c>
      <c r="P52" s="52">
        <v>11377</v>
      </c>
      <c r="Q52" s="52">
        <v>9579</v>
      </c>
      <c r="R52" s="52">
        <v>11704</v>
      </c>
      <c r="S52" s="52">
        <v>19493</v>
      </c>
      <c r="T52" s="52">
        <v>21186</v>
      </c>
      <c r="U52" s="52">
        <v>24444</v>
      </c>
      <c r="V52" s="52">
        <v>22761</v>
      </c>
      <c r="W52" s="52">
        <v>19964</v>
      </c>
      <c r="DA52" s="63" t="s">
        <v>1270</v>
      </c>
    </row>
    <row r="53" spans="1:105" ht="12" customHeight="1" x14ac:dyDescent="0.25">
      <c r="A53" s="97" t="s">
        <v>50</v>
      </c>
      <c r="B53" s="52"/>
      <c r="C53" s="52">
        <v>612</v>
      </c>
      <c r="D53" s="52">
        <v>454</v>
      </c>
      <c r="E53" s="52">
        <v>489</v>
      </c>
      <c r="F53" s="52">
        <v>717</v>
      </c>
      <c r="G53" s="52">
        <v>924</v>
      </c>
      <c r="H53" s="52">
        <v>938</v>
      </c>
      <c r="I53" s="52">
        <v>497</v>
      </c>
      <c r="J53" s="52">
        <v>339</v>
      </c>
      <c r="K53" s="52">
        <v>420</v>
      </c>
      <c r="L53" s="52">
        <v>277</v>
      </c>
      <c r="M53" s="52">
        <v>117</v>
      </c>
      <c r="N53" s="52">
        <v>163</v>
      </c>
      <c r="O53" s="52">
        <v>422</v>
      </c>
      <c r="P53" s="52">
        <v>571</v>
      </c>
      <c r="Q53" s="52">
        <v>697</v>
      </c>
      <c r="R53" s="52">
        <v>564</v>
      </c>
      <c r="S53" s="52">
        <v>353</v>
      </c>
      <c r="T53" s="52">
        <v>177</v>
      </c>
      <c r="U53" s="52">
        <v>245</v>
      </c>
      <c r="V53" s="52">
        <v>393</v>
      </c>
      <c r="W53" s="52">
        <v>728</v>
      </c>
      <c r="DA53" s="63" t="s">
        <v>1271</v>
      </c>
    </row>
    <row r="54" spans="1:105" ht="12" customHeight="1" x14ac:dyDescent="0.25">
      <c r="A54" s="109" t="s">
        <v>120</v>
      </c>
      <c r="B54" s="36"/>
      <c r="C54" s="36">
        <v>112437</v>
      </c>
      <c r="D54" s="36">
        <v>107420</v>
      </c>
      <c r="E54" s="36">
        <v>108141</v>
      </c>
      <c r="F54" s="36">
        <v>121501</v>
      </c>
      <c r="G54" s="36">
        <v>149440</v>
      </c>
      <c r="H54" s="36">
        <v>182285</v>
      </c>
      <c r="I54" s="36">
        <v>141538</v>
      </c>
      <c r="J54" s="36">
        <v>132523</v>
      </c>
      <c r="K54" s="36">
        <v>153722</v>
      </c>
      <c r="L54" s="36">
        <v>162246</v>
      </c>
      <c r="M54" s="36">
        <v>164746</v>
      </c>
      <c r="N54" s="36">
        <v>175719</v>
      </c>
      <c r="O54" s="36">
        <v>181905</v>
      </c>
      <c r="P54" s="36">
        <v>164962</v>
      </c>
      <c r="Q54" s="36">
        <v>154412</v>
      </c>
      <c r="R54" s="36">
        <v>168317</v>
      </c>
      <c r="S54" s="36">
        <v>163755</v>
      </c>
      <c r="T54" s="36">
        <v>172860</v>
      </c>
      <c r="U54" s="36">
        <v>168602</v>
      </c>
      <c r="V54" s="36">
        <v>180572</v>
      </c>
      <c r="W54" s="36">
        <v>185158</v>
      </c>
      <c r="DA54" s="60" t="s">
        <v>1272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DA56" s="129" t="s">
        <v>1348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DA57" s="133"/>
    </row>
    <row r="58" spans="1:105" ht="12" customHeight="1" x14ac:dyDescent="0.25">
      <c r="A58" s="108" t="s">
        <v>209</v>
      </c>
      <c r="B58" s="52"/>
      <c r="C58" s="52">
        <v>27870</v>
      </c>
      <c r="D58" s="52">
        <v>26703</v>
      </c>
      <c r="E58" s="52">
        <v>26724</v>
      </c>
      <c r="F58" s="52">
        <v>24951</v>
      </c>
      <c r="G58" s="52">
        <v>37349</v>
      </c>
      <c r="H58" s="52">
        <v>45166</v>
      </c>
      <c r="I58" s="52">
        <v>42831</v>
      </c>
      <c r="J58" s="52">
        <v>40245</v>
      </c>
      <c r="K58" s="52">
        <v>37331</v>
      </c>
      <c r="L58" s="52">
        <v>38089</v>
      </c>
      <c r="M58" s="52">
        <v>32412</v>
      </c>
      <c r="N58" s="52">
        <v>31391</v>
      </c>
      <c r="O58" s="52">
        <v>34585</v>
      </c>
      <c r="P58" s="52">
        <v>40197</v>
      </c>
      <c r="Q58" s="52">
        <v>26136</v>
      </c>
      <c r="R58" s="52">
        <v>31279</v>
      </c>
      <c r="S58" s="52">
        <v>24822</v>
      </c>
      <c r="T58" s="52">
        <v>30629</v>
      </c>
      <c r="U58" s="52">
        <v>29538</v>
      </c>
      <c r="V58" s="52">
        <v>40461</v>
      </c>
      <c r="W58" s="52">
        <v>62068</v>
      </c>
      <c r="DA58" s="63" t="s">
        <v>1349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DA59" s="134"/>
    </row>
    <row r="60" spans="1:105" ht="12" customHeight="1" x14ac:dyDescent="0.25">
      <c r="A60" s="108" t="s">
        <v>53</v>
      </c>
      <c r="B60" s="52"/>
      <c r="C60" s="52">
        <v>791</v>
      </c>
      <c r="D60" s="52">
        <v>479</v>
      </c>
      <c r="E60" s="52">
        <v>723</v>
      </c>
      <c r="F60" s="52">
        <v>908</v>
      </c>
      <c r="G60" s="52">
        <v>1228</v>
      </c>
      <c r="H60" s="52">
        <v>1580</v>
      </c>
      <c r="I60" s="52">
        <v>1726</v>
      </c>
      <c r="J60" s="52">
        <v>1362</v>
      </c>
      <c r="K60" s="52">
        <v>831</v>
      </c>
      <c r="L60" s="52">
        <v>1156</v>
      </c>
      <c r="M60" s="52">
        <v>1019</v>
      </c>
      <c r="N60" s="52">
        <v>616</v>
      </c>
      <c r="O60" s="52">
        <v>1041</v>
      </c>
      <c r="P60" s="52">
        <v>587</v>
      </c>
      <c r="Q60" s="52">
        <v>411</v>
      </c>
      <c r="R60" s="52">
        <v>902</v>
      </c>
      <c r="S60" s="52">
        <v>1361</v>
      </c>
      <c r="T60" s="52">
        <v>1165</v>
      </c>
      <c r="U60" s="52">
        <v>2081</v>
      </c>
      <c r="V60" s="52">
        <v>4519</v>
      </c>
      <c r="W60" s="52">
        <v>6340</v>
      </c>
      <c r="DA60" s="63" t="s">
        <v>1350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DA61" s="134"/>
    </row>
    <row r="62" spans="1:105" ht="12" customHeight="1" x14ac:dyDescent="0.25">
      <c r="A62" s="108" t="s">
        <v>132</v>
      </c>
      <c r="B62" s="52"/>
      <c r="C62" s="52">
        <v>6535</v>
      </c>
      <c r="D62" s="52">
        <v>5467</v>
      </c>
      <c r="E62" s="52">
        <v>5128</v>
      </c>
      <c r="F62" s="52">
        <v>5675</v>
      </c>
      <c r="G62" s="52">
        <v>10316</v>
      </c>
      <c r="H62" s="52">
        <v>12901</v>
      </c>
      <c r="I62" s="52">
        <v>20209</v>
      </c>
      <c r="J62" s="52">
        <v>21541</v>
      </c>
      <c r="K62" s="52">
        <v>16036</v>
      </c>
      <c r="L62" s="52">
        <v>16623</v>
      </c>
      <c r="M62" s="52">
        <v>14693</v>
      </c>
      <c r="N62" s="52">
        <v>14150</v>
      </c>
      <c r="O62" s="52">
        <v>11562</v>
      </c>
      <c r="P62" s="52">
        <v>6796</v>
      </c>
      <c r="Q62" s="52">
        <v>4939</v>
      </c>
      <c r="R62" s="52">
        <v>6628</v>
      </c>
      <c r="S62" s="52">
        <v>9525</v>
      </c>
      <c r="T62" s="52">
        <v>13895</v>
      </c>
      <c r="U62" s="52">
        <v>14280</v>
      </c>
      <c r="V62" s="52">
        <v>17888</v>
      </c>
      <c r="W62" s="52">
        <v>20919</v>
      </c>
      <c r="DA62" s="63" t="s">
        <v>1351</v>
      </c>
    </row>
    <row r="63" spans="1:105" ht="12" customHeight="1" x14ac:dyDescent="0.25">
      <c r="A63" s="108" t="s">
        <v>131</v>
      </c>
      <c r="B63" s="52"/>
      <c r="C63" s="52">
        <v>25</v>
      </c>
      <c r="D63" s="52">
        <v>15</v>
      </c>
      <c r="E63" s="52">
        <v>27</v>
      </c>
      <c r="F63" s="52">
        <v>36</v>
      </c>
      <c r="G63" s="52">
        <v>100</v>
      </c>
      <c r="H63" s="52">
        <v>139</v>
      </c>
      <c r="I63" s="52">
        <v>105</v>
      </c>
      <c r="J63" s="52">
        <v>114</v>
      </c>
      <c r="K63" s="52">
        <v>276</v>
      </c>
      <c r="L63" s="52">
        <v>138</v>
      </c>
      <c r="M63" s="52">
        <v>115</v>
      </c>
      <c r="N63" s="52">
        <v>89</v>
      </c>
      <c r="O63" s="52">
        <v>52</v>
      </c>
      <c r="P63" s="52">
        <v>101</v>
      </c>
      <c r="Q63" s="52">
        <v>33</v>
      </c>
      <c r="R63" s="52">
        <v>0</v>
      </c>
      <c r="S63" s="52">
        <v>55</v>
      </c>
      <c r="T63" s="52">
        <v>89</v>
      </c>
      <c r="U63" s="52">
        <v>107</v>
      </c>
      <c r="V63" s="52">
        <v>155</v>
      </c>
      <c r="W63" s="52">
        <v>115</v>
      </c>
      <c r="DA63" s="63" t="s">
        <v>1352</v>
      </c>
    </row>
    <row r="64" spans="1:105" ht="12" customHeight="1" x14ac:dyDescent="0.25">
      <c r="A64" s="108" t="s">
        <v>124</v>
      </c>
      <c r="B64" s="52"/>
      <c r="C64" s="52">
        <v>84</v>
      </c>
      <c r="D64" s="52">
        <v>204</v>
      </c>
      <c r="E64" s="52">
        <v>431</v>
      </c>
      <c r="F64" s="52">
        <v>741</v>
      </c>
      <c r="G64" s="52">
        <v>1292</v>
      </c>
      <c r="H64" s="52">
        <v>1090</v>
      </c>
      <c r="I64" s="52">
        <v>426</v>
      </c>
      <c r="J64" s="52">
        <v>76</v>
      </c>
      <c r="K64" s="52">
        <v>282</v>
      </c>
      <c r="L64" s="52">
        <v>244</v>
      </c>
      <c r="M64" s="52">
        <v>75</v>
      </c>
      <c r="N64" s="52">
        <v>259</v>
      </c>
      <c r="O64" s="52">
        <v>407</v>
      </c>
      <c r="P64" s="52">
        <v>398</v>
      </c>
      <c r="Q64" s="52">
        <v>175</v>
      </c>
      <c r="R64" s="52">
        <v>94</v>
      </c>
      <c r="S64" s="52">
        <v>148</v>
      </c>
      <c r="T64" s="52">
        <v>142</v>
      </c>
      <c r="U64" s="52">
        <v>171</v>
      </c>
      <c r="V64" s="52">
        <v>265</v>
      </c>
      <c r="W64" s="52">
        <v>525</v>
      </c>
      <c r="DA64" s="63" t="s">
        <v>1353</v>
      </c>
    </row>
    <row r="65" spans="1:105" ht="12" customHeight="1" x14ac:dyDescent="0.25">
      <c r="A65" s="108" t="s">
        <v>123</v>
      </c>
      <c r="B65" s="52"/>
      <c r="C65" s="52">
        <v>0</v>
      </c>
      <c r="D65" s="52">
        <v>0</v>
      </c>
      <c r="E65" s="52">
        <v>1</v>
      </c>
      <c r="F65" s="52">
        <v>3</v>
      </c>
      <c r="G65" s="52">
        <v>11</v>
      </c>
      <c r="H65" s="52">
        <v>5</v>
      </c>
      <c r="I65" s="52">
        <v>3</v>
      </c>
      <c r="J65" s="52">
        <v>2</v>
      </c>
      <c r="K65" s="52">
        <v>0</v>
      </c>
      <c r="L65" s="52">
        <v>1</v>
      </c>
      <c r="M65" s="52">
        <v>2</v>
      </c>
      <c r="N65" s="52">
        <v>4</v>
      </c>
      <c r="O65" s="52">
        <v>4</v>
      </c>
      <c r="P65" s="52">
        <v>5</v>
      </c>
      <c r="Q65" s="52">
        <v>3</v>
      </c>
      <c r="R65" s="52">
        <v>0</v>
      </c>
      <c r="S65" s="52">
        <v>0</v>
      </c>
      <c r="T65" s="52">
        <v>1</v>
      </c>
      <c r="U65" s="52">
        <v>2</v>
      </c>
      <c r="V65" s="52">
        <v>3</v>
      </c>
      <c r="W65" s="52">
        <v>8</v>
      </c>
      <c r="DA65" s="63" t="s">
        <v>1354</v>
      </c>
    </row>
    <row r="66" spans="1:105" ht="12" customHeight="1" x14ac:dyDescent="0.25">
      <c r="A66" s="108" t="s">
        <v>122</v>
      </c>
      <c r="B66" s="52"/>
      <c r="C66" s="52">
        <v>15605</v>
      </c>
      <c r="D66" s="52">
        <v>15953</v>
      </c>
      <c r="E66" s="52">
        <v>13991</v>
      </c>
      <c r="F66" s="52">
        <v>10672</v>
      </c>
      <c r="G66" s="52">
        <v>11709</v>
      </c>
      <c r="H66" s="52">
        <v>16676</v>
      </c>
      <c r="I66" s="52">
        <v>14775</v>
      </c>
      <c r="J66" s="52">
        <v>10046</v>
      </c>
      <c r="K66" s="52">
        <v>2281</v>
      </c>
      <c r="L66" s="52">
        <v>12099</v>
      </c>
      <c r="M66" s="52">
        <v>9433</v>
      </c>
      <c r="N66" s="52">
        <v>8663</v>
      </c>
      <c r="O66" s="52">
        <v>11328</v>
      </c>
      <c r="P66" s="52">
        <v>19003</v>
      </c>
      <c r="Q66" s="52">
        <v>11711</v>
      </c>
      <c r="R66" s="52">
        <v>12455</v>
      </c>
      <c r="S66" s="52">
        <v>6606</v>
      </c>
      <c r="T66" s="52">
        <v>9501</v>
      </c>
      <c r="U66" s="52">
        <v>7675</v>
      </c>
      <c r="V66" s="52">
        <v>11752</v>
      </c>
      <c r="W66" s="52">
        <v>22276</v>
      </c>
      <c r="DA66" s="63" t="s">
        <v>1355</v>
      </c>
    </row>
    <row r="67" spans="1:105" ht="12" customHeight="1" x14ac:dyDescent="0.25">
      <c r="A67" s="108" t="s">
        <v>121</v>
      </c>
      <c r="B67" s="52"/>
      <c r="C67" s="52">
        <v>5621</v>
      </c>
      <c r="D67" s="52">
        <v>5064</v>
      </c>
      <c r="E67" s="52">
        <v>7146</v>
      </c>
      <c r="F67" s="52">
        <v>7824</v>
      </c>
      <c r="G67" s="52">
        <v>13921</v>
      </c>
      <c r="H67" s="52">
        <v>14355</v>
      </c>
      <c r="I67" s="52">
        <v>7313</v>
      </c>
      <c r="J67" s="52">
        <v>8466</v>
      </c>
      <c r="K67" s="52">
        <v>18456</v>
      </c>
      <c r="L67" s="52">
        <v>8984</v>
      </c>
      <c r="M67" s="52">
        <v>8094</v>
      </c>
      <c r="N67" s="52">
        <v>8226</v>
      </c>
      <c r="O67" s="52">
        <v>11232</v>
      </c>
      <c r="P67" s="52">
        <v>13894</v>
      </c>
      <c r="Q67" s="52">
        <v>9275</v>
      </c>
      <c r="R67" s="52">
        <v>12102</v>
      </c>
      <c r="S67" s="52">
        <v>8488</v>
      </c>
      <c r="T67" s="52">
        <v>7001</v>
      </c>
      <c r="U67" s="52">
        <v>7303</v>
      </c>
      <c r="V67" s="52">
        <v>10398</v>
      </c>
      <c r="W67" s="52">
        <v>18225</v>
      </c>
      <c r="DA67" s="63" t="s">
        <v>1356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108" t="s">
        <v>207</v>
      </c>
      <c r="B69" s="52"/>
      <c r="C69" s="52">
        <v>647</v>
      </c>
      <c r="D69" s="52">
        <v>959</v>
      </c>
      <c r="E69" s="52">
        <v>1124</v>
      </c>
      <c r="F69" s="52">
        <v>1102</v>
      </c>
      <c r="G69" s="52">
        <v>1862</v>
      </c>
      <c r="H69" s="52">
        <v>2580</v>
      </c>
      <c r="I69" s="52">
        <v>2141</v>
      </c>
      <c r="J69" s="52">
        <v>3960</v>
      </c>
      <c r="K69" s="52">
        <v>3108</v>
      </c>
      <c r="L69" s="52">
        <v>3163</v>
      </c>
      <c r="M69" s="52">
        <v>2849</v>
      </c>
      <c r="N69" s="52">
        <v>2479</v>
      </c>
      <c r="O69" s="52">
        <v>1983</v>
      </c>
      <c r="P69" s="52">
        <v>971</v>
      </c>
      <c r="Q69" s="52">
        <v>570</v>
      </c>
      <c r="R69" s="52">
        <v>858</v>
      </c>
      <c r="S69" s="52">
        <v>1248</v>
      </c>
      <c r="T69" s="52">
        <v>1639</v>
      </c>
      <c r="U69" s="52">
        <v>1914</v>
      </c>
      <c r="V69" s="52">
        <v>2378</v>
      </c>
      <c r="W69" s="52">
        <v>3192</v>
      </c>
      <c r="DA69" s="63" t="s">
        <v>1357</v>
      </c>
    </row>
    <row r="70" spans="1:105" ht="12" customHeight="1" x14ac:dyDescent="0.25">
      <c r="A70" s="108" t="s">
        <v>50</v>
      </c>
      <c r="B70" s="52"/>
      <c r="C70" s="52">
        <v>147</v>
      </c>
      <c r="D70" s="52">
        <v>108</v>
      </c>
      <c r="E70" s="52">
        <v>115</v>
      </c>
      <c r="F70" s="52">
        <v>140</v>
      </c>
      <c r="G70" s="52">
        <v>218</v>
      </c>
      <c r="H70" s="52">
        <v>218</v>
      </c>
      <c r="I70" s="52">
        <v>142</v>
      </c>
      <c r="J70" s="52">
        <v>93</v>
      </c>
      <c r="K70" s="52">
        <v>93</v>
      </c>
      <c r="L70" s="52">
        <v>60</v>
      </c>
      <c r="M70" s="52">
        <v>21</v>
      </c>
      <c r="N70" s="52">
        <v>27</v>
      </c>
      <c r="O70" s="52">
        <v>76</v>
      </c>
      <c r="P70" s="52">
        <v>136</v>
      </c>
      <c r="Q70" s="52">
        <v>115</v>
      </c>
      <c r="R70" s="52">
        <v>103</v>
      </c>
      <c r="S70" s="52">
        <v>51</v>
      </c>
      <c r="T70" s="52">
        <v>31</v>
      </c>
      <c r="U70" s="52">
        <v>41</v>
      </c>
      <c r="V70" s="52">
        <v>84</v>
      </c>
      <c r="W70" s="52">
        <v>234</v>
      </c>
      <c r="DA70" s="63" t="s">
        <v>1358</v>
      </c>
    </row>
    <row r="71" spans="1:105" ht="12" customHeight="1" x14ac:dyDescent="0.25">
      <c r="A71" s="115" t="s">
        <v>120</v>
      </c>
      <c r="B71" s="36"/>
      <c r="C71" s="36">
        <v>27076</v>
      </c>
      <c r="D71" s="36">
        <v>25636</v>
      </c>
      <c r="E71" s="36">
        <v>25485</v>
      </c>
      <c r="F71" s="36">
        <v>23709</v>
      </c>
      <c r="G71" s="36">
        <v>35269</v>
      </c>
      <c r="H71" s="36">
        <v>42368</v>
      </c>
      <c r="I71" s="36">
        <v>40548</v>
      </c>
      <c r="J71" s="36">
        <v>36192</v>
      </c>
      <c r="K71" s="36">
        <v>34130</v>
      </c>
      <c r="L71" s="36">
        <v>34866</v>
      </c>
      <c r="M71" s="36">
        <v>29542</v>
      </c>
      <c r="N71" s="36">
        <v>28885</v>
      </c>
      <c r="O71" s="36">
        <v>32526</v>
      </c>
      <c r="P71" s="36">
        <v>39090</v>
      </c>
      <c r="Q71" s="36">
        <v>25451</v>
      </c>
      <c r="R71" s="36">
        <v>30318</v>
      </c>
      <c r="S71" s="36">
        <v>23523</v>
      </c>
      <c r="T71" s="36">
        <v>28959</v>
      </c>
      <c r="U71" s="36">
        <v>27583</v>
      </c>
      <c r="V71" s="36">
        <v>37999</v>
      </c>
      <c r="W71" s="36">
        <v>58642</v>
      </c>
      <c r="DA71" s="60" t="s">
        <v>1359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DA73" s="129" t="s">
        <v>1435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DA74" s="133"/>
    </row>
    <row r="75" spans="1:105" ht="12" customHeight="1" x14ac:dyDescent="0.25">
      <c r="A75" s="108" t="s">
        <v>209</v>
      </c>
      <c r="B75" s="52"/>
      <c r="C75" s="52">
        <v>42693</v>
      </c>
      <c r="D75" s="52">
        <v>38115</v>
      </c>
      <c r="E75" s="52">
        <v>37527</v>
      </c>
      <c r="F75" s="52">
        <v>50695</v>
      </c>
      <c r="G75" s="52">
        <v>62122</v>
      </c>
      <c r="H75" s="52">
        <v>77491</v>
      </c>
      <c r="I75" s="52">
        <v>82521</v>
      </c>
      <c r="J75" s="52">
        <v>73848</v>
      </c>
      <c r="K75" s="52">
        <v>76444</v>
      </c>
      <c r="L75" s="52">
        <v>82614</v>
      </c>
      <c r="M75" s="52">
        <v>85375</v>
      </c>
      <c r="N75" s="52">
        <v>84909</v>
      </c>
      <c r="O75" s="52">
        <v>70104</v>
      </c>
      <c r="P75" s="52">
        <v>24310</v>
      </c>
      <c r="Q75" s="52">
        <v>25771</v>
      </c>
      <c r="R75" s="52">
        <v>40251</v>
      </c>
      <c r="S75" s="52">
        <v>50352</v>
      </c>
      <c r="T75" s="52">
        <v>56340</v>
      </c>
      <c r="U75" s="52">
        <v>62358</v>
      </c>
      <c r="V75" s="52">
        <v>70503</v>
      </c>
      <c r="W75" s="52">
        <v>63195</v>
      </c>
      <c r="DA75" s="63" t="s">
        <v>1436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DA76" s="134"/>
    </row>
    <row r="77" spans="1:105" ht="12" customHeight="1" x14ac:dyDescent="0.25">
      <c r="A77" s="108" t="s">
        <v>53</v>
      </c>
      <c r="B77" s="52"/>
      <c r="C77" s="52">
        <v>1580</v>
      </c>
      <c r="D77" s="52">
        <v>1253</v>
      </c>
      <c r="E77" s="52">
        <v>1330</v>
      </c>
      <c r="F77" s="52">
        <v>1190</v>
      </c>
      <c r="G77" s="52">
        <v>1613</v>
      </c>
      <c r="H77" s="52">
        <v>2567</v>
      </c>
      <c r="I77" s="52">
        <v>3483</v>
      </c>
      <c r="J77" s="52">
        <v>3597</v>
      </c>
      <c r="K77" s="52">
        <v>4241</v>
      </c>
      <c r="L77" s="52">
        <v>3911</v>
      </c>
      <c r="M77" s="52">
        <v>4214</v>
      </c>
      <c r="N77" s="52">
        <v>4104</v>
      </c>
      <c r="O77" s="52">
        <v>5638</v>
      </c>
      <c r="P77" s="52">
        <v>4000</v>
      </c>
      <c r="Q77" s="52">
        <v>3574</v>
      </c>
      <c r="R77" s="52">
        <v>3293</v>
      </c>
      <c r="S77" s="52">
        <v>4074</v>
      </c>
      <c r="T77" s="52">
        <v>4279</v>
      </c>
      <c r="U77" s="52">
        <v>5645</v>
      </c>
      <c r="V77" s="52">
        <v>10203</v>
      </c>
      <c r="W77" s="52">
        <v>9871</v>
      </c>
      <c r="DA77" s="63" t="s">
        <v>1437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34866</v>
      </c>
      <c r="D79" s="52">
        <f t="shared" si="0"/>
        <v>32779</v>
      </c>
      <c r="E79" s="52">
        <f t="shared" si="0"/>
        <v>32801</v>
      </c>
      <c r="F79" s="52">
        <f t="shared" si="0"/>
        <v>38925</v>
      </c>
      <c r="G79" s="52">
        <f t="shared" si="0"/>
        <v>48000</v>
      </c>
      <c r="H79" s="52">
        <f t="shared" si="0"/>
        <v>58709</v>
      </c>
      <c r="I79" s="52">
        <f t="shared" si="0"/>
        <v>56865</v>
      </c>
      <c r="J79" s="52">
        <f t="shared" si="0"/>
        <v>67683</v>
      </c>
      <c r="K79" s="52">
        <f t="shared" si="0"/>
        <v>71018</v>
      </c>
      <c r="L79" s="52">
        <f t="shared" si="0"/>
        <v>75600</v>
      </c>
      <c r="M79" s="52">
        <f t="shared" si="0"/>
        <v>80489</v>
      </c>
      <c r="N79" s="52">
        <f t="shared" si="0"/>
        <v>82950</v>
      </c>
      <c r="O79" s="52">
        <f t="shared" si="0"/>
        <v>64754</v>
      </c>
      <c r="P79" s="52">
        <f t="shared" si="0"/>
        <v>29915</v>
      </c>
      <c r="Q79" s="52">
        <f t="shared" si="0"/>
        <v>29611</v>
      </c>
      <c r="R79" s="52">
        <f t="shared" ref="R79:V79" si="1">R45-R62</f>
        <v>36712</v>
      </c>
      <c r="S79" s="52">
        <f t="shared" si="1"/>
        <v>59822</v>
      </c>
      <c r="T79" s="52">
        <f t="shared" si="1"/>
        <v>69479</v>
      </c>
      <c r="U79" s="52">
        <f t="shared" si="1"/>
        <v>71923</v>
      </c>
      <c r="V79" s="52">
        <f t="shared" si="1"/>
        <v>68792</v>
      </c>
      <c r="W79" s="52">
        <f t="shared" ref="W79" si="2">W45-W62</f>
        <v>50757</v>
      </c>
      <c r="DA79" s="63" t="s">
        <v>1438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133</v>
      </c>
      <c r="D80" s="52">
        <f t="shared" si="3"/>
        <v>92</v>
      </c>
      <c r="E80" s="52">
        <f t="shared" si="3"/>
        <v>172</v>
      </c>
      <c r="F80" s="52">
        <f t="shared" si="3"/>
        <v>247</v>
      </c>
      <c r="G80" s="52">
        <f t="shared" si="3"/>
        <v>467</v>
      </c>
      <c r="H80" s="52">
        <f t="shared" si="3"/>
        <v>632</v>
      </c>
      <c r="I80" s="52">
        <f t="shared" si="3"/>
        <v>295</v>
      </c>
      <c r="J80" s="52">
        <f t="shared" si="3"/>
        <v>361</v>
      </c>
      <c r="K80" s="52">
        <f t="shared" si="3"/>
        <v>1224</v>
      </c>
      <c r="L80" s="52">
        <f t="shared" si="3"/>
        <v>626</v>
      </c>
      <c r="M80" s="52">
        <f t="shared" si="3"/>
        <v>627</v>
      </c>
      <c r="N80" s="52">
        <f t="shared" si="3"/>
        <v>516</v>
      </c>
      <c r="O80" s="52">
        <f t="shared" si="3"/>
        <v>286</v>
      </c>
      <c r="P80" s="52">
        <f t="shared" si="3"/>
        <v>442</v>
      </c>
      <c r="Q80" s="52">
        <f t="shared" si="3"/>
        <v>190</v>
      </c>
      <c r="R80" s="52">
        <f t="shared" ref="R80:V80" si="4">R46-R63</f>
        <v>0</v>
      </c>
      <c r="S80" s="52">
        <f t="shared" si="4"/>
        <v>339</v>
      </c>
      <c r="T80" s="52">
        <f t="shared" si="4"/>
        <v>437</v>
      </c>
      <c r="U80" s="52">
        <f t="shared" si="4"/>
        <v>532</v>
      </c>
      <c r="V80" s="52">
        <f t="shared" si="4"/>
        <v>585</v>
      </c>
      <c r="W80" s="52">
        <f t="shared" ref="W80" si="5">W46-W63</f>
        <v>272</v>
      </c>
      <c r="DA80" s="63" t="s">
        <v>1439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128</v>
      </c>
      <c r="D81" s="52">
        <f t="shared" si="6"/>
        <v>292</v>
      </c>
      <c r="E81" s="52">
        <f t="shared" si="6"/>
        <v>605</v>
      </c>
      <c r="F81" s="52">
        <f t="shared" si="6"/>
        <v>1505</v>
      </c>
      <c r="G81" s="52">
        <f t="shared" si="6"/>
        <v>2149</v>
      </c>
      <c r="H81" s="52">
        <f t="shared" si="6"/>
        <v>1875</v>
      </c>
      <c r="I81" s="52">
        <f t="shared" si="6"/>
        <v>859</v>
      </c>
      <c r="J81" s="52">
        <f t="shared" si="6"/>
        <v>157</v>
      </c>
      <c r="K81" s="52">
        <f t="shared" si="6"/>
        <v>747</v>
      </c>
      <c r="L81" s="52">
        <f t="shared" si="6"/>
        <v>666</v>
      </c>
      <c r="M81" s="52">
        <f t="shared" si="6"/>
        <v>250</v>
      </c>
      <c r="N81" s="52">
        <f t="shared" si="6"/>
        <v>908</v>
      </c>
      <c r="O81" s="52">
        <f t="shared" si="6"/>
        <v>1197</v>
      </c>
      <c r="P81" s="52">
        <f t="shared" si="6"/>
        <v>666</v>
      </c>
      <c r="Q81" s="52">
        <f t="shared" si="6"/>
        <v>421</v>
      </c>
      <c r="R81" s="52">
        <f t="shared" ref="R81:V81" si="7">R47-R64</f>
        <v>214</v>
      </c>
      <c r="S81" s="52">
        <f t="shared" si="7"/>
        <v>456</v>
      </c>
      <c r="T81" s="52">
        <f t="shared" si="7"/>
        <v>369</v>
      </c>
      <c r="U81" s="52">
        <f t="shared" si="7"/>
        <v>496</v>
      </c>
      <c r="V81" s="52">
        <f t="shared" si="7"/>
        <v>628</v>
      </c>
      <c r="W81" s="52">
        <f t="shared" ref="W81" si="8">W47-W64</f>
        <v>788</v>
      </c>
      <c r="DA81" s="63" t="s">
        <v>1440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0</v>
      </c>
      <c r="D82" s="52">
        <f t="shared" si="9"/>
        <v>0</v>
      </c>
      <c r="E82" s="52">
        <f t="shared" si="9"/>
        <v>2</v>
      </c>
      <c r="F82" s="52">
        <f t="shared" si="9"/>
        <v>7</v>
      </c>
      <c r="G82" s="52">
        <f t="shared" si="9"/>
        <v>19</v>
      </c>
      <c r="H82" s="52">
        <f t="shared" si="9"/>
        <v>9</v>
      </c>
      <c r="I82" s="52">
        <f t="shared" si="9"/>
        <v>6</v>
      </c>
      <c r="J82" s="52">
        <f t="shared" si="9"/>
        <v>4</v>
      </c>
      <c r="K82" s="52">
        <f t="shared" si="9"/>
        <v>0</v>
      </c>
      <c r="L82" s="52">
        <f t="shared" si="9"/>
        <v>2</v>
      </c>
      <c r="M82" s="52">
        <f t="shared" si="9"/>
        <v>5</v>
      </c>
      <c r="N82" s="52">
        <f t="shared" si="9"/>
        <v>10</v>
      </c>
      <c r="O82" s="52">
        <f t="shared" si="9"/>
        <v>11</v>
      </c>
      <c r="P82" s="52">
        <f t="shared" si="9"/>
        <v>5</v>
      </c>
      <c r="Q82" s="52">
        <f t="shared" si="9"/>
        <v>4</v>
      </c>
      <c r="R82" s="52">
        <f t="shared" ref="R82:V82" si="10">R48-R65</f>
        <v>0</v>
      </c>
      <c r="S82" s="52">
        <f t="shared" si="10"/>
        <v>0</v>
      </c>
      <c r="T82" s="52">
        <f t="shared" si="10"/>
        <v>1</v>
      </c>
      <c r="U82" s="52">
        <f t="shared" si="10"/>
        <v>4</v>
      </c>
      <c r="V82" s="52">
        <f t="shared" si="10"/>
        <v>4</v>
      </c>
      <c r="W82" s="52">
        <f t="shared" ref="W82" si="11">W48-W65</f>
        <v>9</v>
      </c>
      <c r="DA82" s="63" t="s">
        <v>1441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23905</v>
      </c>
      <c r="D83" s="52">
        <f t="shared" si="12"/>
        <v>22770</v>
      </c>
      <c r="E83" s="52">
        <f t="shared" si="12"/>
        <v>19647</v>
      </c>
      <c r="F83" s="52">
        <f t="shared" si="12"/>
        <v>21685</v>
      </c>
      <c r="G83" s="52">
        <f t="shared" si="12"/>
        <v>19476</v>
      </c>
      <c r="H83" s="52">
        <f t="shared" si="12"/>
        <v>28681</v>
      </c>
      <c r="I83" s="52">
        <f t="shared" si="12"/>
        <v>29746</v>
      </c>
      <c r="J83" s="52">
        <f t="shared" si="12"/>
        <v>20808</v>
      </c>
      <c r="K83" s="52">
        <f t="shared" si="12"/>
        <v>6018</v>
      </c>
      <c r="L83" s="52">
        <f t="shared" si="12"/>
        <v>32997</v>
      </c>
      <c r="M83" s="52">
        <f t="shared" si="12"/>
        <v>31135</v>
      </c>
      <c r="N83" s="52">
        <f t="shared" si="12"/>
        <v>30265</v>
      </c>
      <c r="O83" s="52">
        <f t="shared" si="12"/>
        <v>33292</v>
      </c>
      <c r="P83" s="52">
        <f t="shared" si="12"/>
        <v>31820</v>
      </c>
      <c r="Q83" s="52">
        <f t="shared" si="12"/>
        <v>28092</v>
      </c>
      <c r="R83" s="52">
        <f t="shared" ref="R83:V83" si="13">R49-R66</f>
        <v>28889</v>
      </c>
      <c r="S83" s="52">
        <f t="shared" si="13"/>
        <v>20442</v>
      </c>
      <c r="T83" s="52">
        <f t="shared" si="13"/>
        <v>24516</v>
      </c>
      <c r="U83" s="52">
        <f t="shared" si="13"/>
        <v>22333</v>
      </c>
      <c r="V83" s="52">
        <f t="shared" si="13"/>
        <v>27912</v>
      </c>
      <c r="W83" s="52">
        <f t="shared" ref="W83" si="14">W49-W66</f>
        <v>33470</v>
      </c>
      <c r="DA83" s="63" t="s">
        <v>1442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8610</v>
      </c>
      <c r="D84" s="52">
        <f t="shared" si="15"/>
        <v>7229</v>
      </c>
      <c r="E84" s="52">
        <f t="shared" si="15"/>
        <v>10034</v>
      </c>
      <c r="F84" s="52">
        <f t="shared" si="15"/>
        <v>15895</v>
      </c>
      <c r="G84" s="52">
        <f t="shared" si="15"/>
        <v>23154</v>
      </c>
      <c r="H84" s="52">
        <f t="shared" si="15"/>
        <v>24689</v>
      </c>
      <c r="I84" s="52">
        <f t="shared" si="15"/>
        <v>14721</v>
      </c>
      <c r="J84" s="52">
        <f t="shared" si="15"/>
        <v>17539</v>
      </c>
      <c r="K84" s="52">
        <f t="shared" si="15"/>
        <v>48730</v>
      </c>
      <c r="L84" s="52">
        <f t="shared" si="15"/>
        <v>24501</v>
      </c>
      <c r="M84" s="52">
        <f t="shared" si="15"/>
        <v>26712</v>
      </c>
      <c r="N84" s="52">
        <f t="shared" si="15"/>
        <v>28727</v>
      </c>
      <c r="O84" s="52">
        <f t="shared" si="15"/>
        <v>32999</v>
      </c>
      <c r="P84" s="52">
        <f t="shared" si="15"/>
        <v>23258</v>
      </c>
      <c r="Q84" s="52">
        <f t="shared" si="15"/>
        <v>22242</v>
      </c>
      <c r="R84" s="52">
        <f t="shared" ref="R84:V84" si="16">R50-R67</f>
        <v>28067</v>
      </c>
      <c r="S84" s="52">
        <f t="shared" si="16"/>
        <v>26274</v>
      </c>
      <c r="T84" s="52">
        <f t="shared" si="16"/>
        <v>18061</v>
      </c>
      <c r="U84" s="52">
        <f t="shared" si="16"/>
        <v>21231</v>
      </c>
      <c r="V84" s="52">
        <f t="shared" si="16"/>
        <v>24692</v>
      </c>
      <c r="W84" s="52">
        <f t="shared" ref="W84" si="17">W50-W67</f>
        <v>27380</v>
      </c>
      <c r="DA84" s="63" t="s">
        <v>1443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108" t="s">
        <v>207</v>
      </c>
      <c r="B86" s="52"/>
      <c r="C86" s="52">
        <v>17644</v>
      </c>
      <c r="D86" s="52">
        <v>17000</v>
      </c>
      <c r="E86" s="52">
        <v>17178</v>
      </c>
      <c r="F86" s="52">
        <v>19494</v>
      </c>
      <c r="G86" s="52">
        <v>23131</v>
      </c>
      <c r="H86" s="52">
        <v>27288</v>
      </c>
      <c r="I86" s="52">
        <v>20972</v>
      </c>
      <c r="J86" s="52">
        <v>19960</v>
      </c>
      <c r="K86" s="52">
        <v>22915</v>
      </c>
      <c r="L86" s="52">
        <v>25264</v>
      </c>
      <c r="M86" s="52">
        <v>28788</v>
      </c>
      <c r="N86" s="52">
        <v>28797</v>
      </c>
      <c r="O86" s="52">
        <v>24078</v>
      </c>
      <c r="P86" s="52">
        <v>10406</v>
      </c>
      <c r="Q86" s="52">
        <v>9009</v>
      </c>
      <c r="R86" s="52">
        <v>10846</v>
      </c>
      <c r="S86" s="52">
        <v>18245</v>
      </c>
      <c r="T86" s="52">
        <v>19547</v>
      </c>
      <c r="U86" s="52">
        <v>22530</v>
      </c>
      <c r="V86" s="52">
        <v>20383</v>
      </c>
      <c r="W86" s="52">
        <v>16772</v>
      </c>
      <c r="DA86" s="63" t="s">
        <v>1444</v>
      </c>
    </row>
    <row r="87" spans="1:105" ht="12" customHeight="1" x14ac:dyDescent="0.25">
      <c r="A87" s="108" t="s">
        <v>50</v>
      </c>
      <c r="B87" s="52"/>
      <c r="C87" s="52">
        <v>465</v>
      </c>
      <c r="D87" s="52">
        <v>346</v>
      </c>
      <c r="E87" s="52">
        <v>374</v>
      </c>
      <c r="F87" s="52">
        <v>577</v>
      </c>
      <c r="G87" s="52">
        <v>706</v>
      </c>
      <c r="H87" s="52">
        <v>720</v>
      </c>
      <c r="I87" s="52">
        <v>355</v>
      </c>
      <c r="J87" s="52">
        <v>246</v>
      </c>
      <c r="K87" s="52">
        <v>327</v>
      </c>
      <c r="L87" s="52">
        <v>217</v>
      </c>
      <c r="M87" s="52">
        <v>96</v>
      </c>
      <c r="N87" s="52">
        <v>136</v>
      </c>
      <c r="O87" s="52">
        <v>346</v>
      </c>
      <c r="P87" s="52">
        <v>435</v>
      </c>
      <c r="Q87" s="52">
        <v>582</v>
      </c>
      <c r="R87" s="52">
        <v>461</v>
      </c>
      <c r="S87" s="52">
        <v>302</v>
      </c>
      <c r="T87" s="52">
        <v>146</v>
      </c>
      <c r="U87" s="52">
        <v>204</v>
      </c>
      <c r="V87" s="52">
        <v>309</v>
      </c>
      <c r="W87" s="52">
        <v>494</v>
      </c>
      <c r="DA87" s="63" t="s">
        <v>1445</v>
      </c>
    </row>
    <row r="88" spans="1:105" ht="12" customHeight="1" x14ac:dyDescent="0.25">
      <c r="A88" s="115" t="s">
        <v>120</v>
      </c>
      <c r="B88" s="36"/>
      <c r="C88" s="36">
        <v>85361</v>
      </c>
      <c r="D88" s="36">
        <v>81784</v>
      </c>
      <c r="E88" s="36">
        <v>82656</v>
      </c>
      <c r="F88" s="36">
        <v>97792</v>
      </c>
      <c r="G88" s="36">
        <v>114171</v>
      </c>
      <c r="H88" s="36">
        <v>139917</v>
      </c>
      <c r="I88" s="36">
        <v>100990</v>
      </c>
      <c r="J88" s="36">
        <v>96331</v>
      </c>
      <c r="K88" s="36">
        <v>119592</v>
      </c>
      <c r="L88" s="36">
        <v>127380</v>
      </c>
      <c r="M88" s="36">
        <v>135204</v>
      </c>
      <c r="N88" s="36">
        <v>146834</v>
      </c>
      <c r="O88" s="36">
        <v>149379</v>
      </c>
      <c r="P88" s="36">
        <v>125872</v>
      </c>
      <c r="Q88" s="36">
        <v>128961</v>
      </c>
      <c r="R88" s="36">
        <v>137999</v>
      </c>
      <c r="S88" s="36">
        <v>140232</v>
      </c>
      <c r="T88" s="36">
        <v>143901</v>
      </c>
      <c r="U88" s="36">
        <v>141019</v>
      </c>
      <c r="V88" s="36">
        <v>142573</v>
      </c>
      <c r="W88" s="36">
        <v>126516</v>
      </c>
      <c r="DA88" s="60" t="s">
        <v>1446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DA92" s="129" t="s">
        <v>1522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DA93" s="133"/>
    </row>
    <row r="94" spans="1:105" ht="12" customHeight="1" x14ac:dyDescent="0.25">
      <c r="A94" s="97" t="s">
        <v>209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21591</v>
      </c>
      <c r="I94" s="52">
        <f>RES_hhdet_numvin!I83</f>
        <v>41376</v>
      </c>
      <c r="J94" s="52">
        <f>RES_hhdet_numvin!J83</f>
        <v>52898</v>
      </c>
      <c r="K94" s="52">
        <f>RES_hhdet_numvin!K83</f>
        <v>65776</v>
      </c>
      <c r="L94" s="52">
        <f>RES_hhdet_numvin!L83</f>
        <v>81481</v>
      </c>
      <c r="M94" s="52">
        <f>RES_hhdet_numvin!M83</f>
        <v>89031</v>
      </c>
      <c r="N94" s="52">
        <f>RES_hhdet_numvin!N83</f>
        <v>95601</v>
      </c>
      <c r="O94" s="52">
        <f>RES_hhdet_numvin!O83</f>
        <v>91605</v>
      </c>
      <c r="P94" s="52">
        <f>RES_hhdet_numvin!P83</f>
        <v>59106</v>
      </c>
      <c r="Q94" s="52">
        <f>RES_hhdet_numvin!Q83</f>
        <v>49170</v>
      </c>
      <c r="R94" s="52">
        <f>RES_hhdet_numvin!R83</f>
        <v>69346</v>
      </c>
      <c r="S94" s="52">
        <f>RES_hhdet_numvin!S83</f>
        <v>74000</v>
      </c>
      <c r="T94" s="52">
        <f>RES_hhdet_numvin!T83</f>
        <v>86396</v>
      </c>
      <c r="U94" s="52">
        <f>RES_hhdet_numvin!U83</f>
        <v>91716</v>
      </c>
      <c r="V94" s="52">
        <f>RES_hhdet_numvin!V83</f>
        <v>110939</v>
      </c>
      <c r="W94" s="52">
        <f>RES_hhdet_numvin!W83</f>
        <v>125263</v>
      </c>
      <c r="DA94" s="63" t="s">
        <v>1523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1470</v>
      </c>
      <c r="Q97" s="138">
        <f>RES_hhdet_numvin!Q86</f>
        <v>2248</v>
      </c>
      <c r="R97" s="138">
        <f>RES_hhdet_numvin!R86</f>
        <v>3109</v>
      </c>
      <c r="S97" s="138">
        <f>RES_hhdet_numvin!S86</f>
        <v>4684</v>
      </c>
      <c r="T97" s="138">
        <f>RES_hhdet_numvin!T86</f>
        <v>5114</v>
      </c>
      <c r="U97" s="138">
        <f>RES_hhdet_numvin!U86</f>
        <v>7561</v>
      </c>
      <c r="V97" s="138">
        <f>RES_hhdet_numvin!V86</f>
        <v>14659</v>
      </c>
      <c r="W97" s="138">
        <f>RES_hhdet_numvin!W86</f>
        <v>16211</v>
      </c>
      <c r="DA97" s="63" t="s">
        <v>1524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3968</v>
      </c>
      <c r="I99" s="138">
        <f>RES_hhdet_numvin!I88</f>
        <v>15712</v>
      </c>
      <c r="J99" s="138">
        <f>RES_hhdet_numvin!J88</f>
        <v>25019</v>
      </c>
      <c r="K99" s="138">
        <f>RES_hhdet_numvin!K88</f>
        <v>26986</v>
      </c>
      <c r="L99" s="138">
        <f>RES_hhdet_numvin!L88</f>
        <v>36194</v>
      </c>
      <c r="M99" s="138">
        <f>RES_hhdet_numvin!M88</f>
        <v>44460</v>
      </c>
      <c r="N99" s="138">
        <f>RES_hhdet_numvin!N88</f>
        <v>52656</v>
      </c>
      <c r="O99" s="138">
        <f>RES_hhdet_numvin!O88</f>
        <v>46988</v>
      </c>
      <c r="P99" s="138">
        <f>RES_hhdet_numvin!P88</f>
        <v>25579</v>
      </c>
      <c r="Q99" s="138">
        <f>RES_hhdet_numvin!Q88</f>
        <v>27604</v>
      </c>
      <c r="R99" s="138">
        <f>RES_hhdet_numvin!R88</f>
        <v>38182</v>
      </c>
      <c r="S99" s="138">
        <f>RES_hhdet_numvin!S88</f>
        <v>64128</v>
      </c>
      <c r="T99" s="138">
        <f>RES_hhdet_numvin!T88</f>
        <v>80067</v>
      </c>
      <c r="U99" s="138">
        <f>RES_hhdet_numvin!U88</f>
        <v>84746</v>
      </c>
      <c r="V99" s="138">
        <f>RES_hhdet_numvin!V88</f>
        <v>86303</v>
      </c>
      <c r="W99" s="138">
        <f>RES_hhdet_numvin!W88</f>
        <v>71676</v>
      </c>
      <c r="DA99" s="63" t="s">
        <v>1525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41</v>
      </c>
      <c r="I100" s="138">
        <f>RES_hhdet_numvin!I89</f>
        <v>81</v>
      </c>
      <c r="J100" s="138">
        <f>RES_hhdet_numvin!J89</f>
        <v>132</v>
      </c>
      <c r="K100" s="138">
        <f>RES_hhdet_numvin!K89</f>
        <v>468</v>
      </c>
      <c r="L100" s="138">
        <f>RES_hhdet_numvin!L89</f>
        <v>300</v>
      </c>
      <c r="M100" s="138">
        <f>RES_hhdet_numvin!M89</f>
        <v>349</v>
      </c>
      <c r="N100" s="138">
        <f>RES_hhdet_numvin!N89</f>
        <v>327</v>
      </c>
      <c r="O100" s="138">
        <f>RES_hhdet_numvin!O89</f>
        <v>210</v>
      </c>
      <c r="P100" s="138">
        <f>RES_hhdet_numvin!P89</f>
        <v>382</v>
      </c>
      <c r="Q100" s="138">
        <f>RES_hhdet_numvin!Q89</f>
        <v>181</v>
      </c>
      <c r="R100" s="138">
        <f>RES_hhdet_numvin!R89</f>
        <v>0</v>
      </c>
      <c r="S100" s="138">
        <f>RES_hhdet_numvin!S89</f>
        <v>367</v>
      </c>
      <c r="T100" s="138">
        <f>RES_hhdet_numvin!T89</f>
        <v>507</v>
      </c>
      <c r="U100" s="138">
        <f>RES_hhdet_numvin!U89</f>
        <v>630</v>
      </c>
      <c r="V100" s="138">
        <f>RES_hhdet_numvin!V89</f>
        <v>737</v>
      </c>
      <c r="W100" s="138">
        <f>RES_hhdet_numvin!W89</f>
        <v>387</v>
      </c>
      <c r="DA100" s="63" t="s">
        <v>1526</v>
      </c>
    </row>
    <row r="101" spans="1:105" ht="12" hidden="1" customHeight="1" x14ac:dyDescent="0.25">
      <c r="A101" s="108" t="s">
        <v>207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311</v>
      </c>
      <c r="Q103" s="138">
        <f>RES_hhdet_numvin!Q92</f>
        <v>327</v>
      </c>
      <c r="R103" s="138">
        <f>RES_hhdet_numvin!R92</f>
        <v>229</v>
      </c>
      <c r="S103" s="138">
        <f>RES_hhdet_numvin!S92</f>
        <v>520</v>
      </c>
      <c r="T103" s="138">
        <f>RES_hhdet_numvin!T92</f>
        <v>480</v>
      </c>
      <c r="U103" s="138">
        <f>RES_hhdet_numvin!U92</f>
        <v>654</v>
      </c>
      <c r="V103" s="138">
        <f>RES_hhdet_numvin!V92</f>
        <v>890</v>
      </c>
      <c r="W103" s="138">
        <f>RES_hhdet_numvin!W92</f>
        <v>1313</v>
      </c>
      <c r="DA103" s="63" t="s">
        <v>1527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3</v>
      </c>
      <c r="Q104" s="138">
        <f>RES_hhdet_numvin!Q93</f>
        <v>6</v>
      </c>
      <c r="R104" s="138">
        <f>RES_hhdet_numvin!R93</f>
        <v>0</v>
      </c>
      <c r="S104" s="138">
        <f>RES_hhdet_numvin!S93</f>
        <v>0</v>
      </c>
      <c r="T104" s="138">
        <f>RES_hhdet_numvin!T93</f>
        <v>2</v>
      </c>
      <c r="U104" s="138">
        <f>RES_hhdet_numvin!U93</f>
        <v>6</v>
      </c>
      <c r="V104" s="138">
        <f>RES_hhdet_numvin!V93</f>
        <v>7</v>
      </c>
      <c r="W104" s="138">
        <f>RES_hhdet_numvin!W93</f>
        <v>17</v>
      </c>
      <c r="DA104" s="63" t="s">
        <v>1528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15009</v>
      </c>
      <c r="Q107" s="138">
        <f>RES_hhdet_numvin!Q96</f>
        <v>21623</v>
      </c>
      <c r="R107" s="138">
        <f>RES_hhdet_numvin!R96</f>
        <v>30279</v>
      </c>
      <c r="S107" s="138">
        <f>RES_hhdet_numvin!S96</f>
        <v>23089</v>
      </c>
      <c r="T107" s="138">
        <f>RES_hhdet_numvin!T96</f>
        <v>31705</v>
      </c>
      <c r="U107" s="138">
        <f>RES_hhdet_numvin!U96</f>
        <v>29288</v>
      </c>
      <c r="V107" s="138">
        <f>RES_hhdet_numvin!V96</f>
        <v>39485</v>
      </c>
      <c r="W107" s="138">
        <f>RES_hhdet_numvin!W96</f>
        <v>55746</v>
      </c>
      <c r="DA107" s="63" t="s">
        <v>1529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10974</v>
      </c>
      <c r="Q108" s="138">
        <f>RES_hhdet_numvin!Q97</f>
        <v>17123</v>
      </c>
      <c r="R108" s="138">
        <f>RES_hhdet_numvin!R97</f>
        <v>29419</v>
      </c>
      <c r="S108" s="138">
        <f>RES_hhdet_numvin!S97</f>
        <v>29677</v>
      </c>
      <c r="T108" s="138">
        <f>RES_hhdet_numvin!T97</f>
        <v>23359</v>
      </c>
      <c r="U108" s="138">
        <f>RES_hhdet_numvin!U97</f>
        <v>27850</v>
      </c>
      <c r="V108" s="138">
        <f>RES_hhdet_numvin!V97</f>
        <v>34932</v>
      </c>
      <c r="W108" s="138">
        <f>RES_hhdet_numvin!W97</f>
        <v>45605</v>
      </c>
      <c r="DA108" s="63" t="s">
        <v>1530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DA111" s="134"/>
    </row>
    <row r="112" spans="1:105" ht="12" customHeight="1" x14ac:dyDescent="0.25">
      <c r="A112" s="97" t="s">
        <v>207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3496</v>
      </c>
      <c r="Q112" s="138">
        <f>RES_hhdet_numvin!Q101</f>
        <v>5045</v>
      </c>
      <c r="R112" s="138">
        <f>RES_hhdet_numvin!R101</f>
        <v>8033</v>
      </c>
      <c r="S112" s="138">
        <f>RES_hhdet_numvin!S101</f>
        <v>15173</v>
      </c>
      <c r="T112" s="138">
        <f>RES_hhdet_numvin!T101</f>
        <v>18516</v>
      </c>
      <c r="U112" s="138">
        <f>RES_hhdet_numvin!U101</f>
        <v>23075</v>
      </c>
      <c r="V112" s="138">
        <f>RES_hhdet_numvin!V101</f>
        <v>22634</v>
      </c>
      <c r="W112" s="138">
        <f>RES_hhdet_numvin!W101</f>
        <v>19964</v>
      </c>
      <c r="DA112" s="63" t="s">
        <v>1531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182</v>
      </c>
      <c r="Q113" s="138">
        <f>RES_hhdet_numvin!Q102</f>
        <v>399</v>
      </c>
      <c r="R113" s="138">
        <f>RES_hhdet_numvin!R102</f>
        <v>418</v>
      </c>
      <c r="S113" s="138">
        <f>RES_hhdet_numvin!S102</f>
        <v>305</v>
      </c>
      <c r="T113" s="138">
        <f>RES_hhdet_numvin!T102</f>
        <v>165</v>
      </c>
      <c r="U113" s="138">
        <f>RES_hhdet_numvin!U102</f>
        <v>238</v>
      </c>
      <c r="V113" s="138">
        <f>RES_hhdet_numvin!V102</f>
        <v>392</v>
      </c>
      <c r="W113" s="138">
        <f>RES_hhdet_numvin!W102</f>
        <v>728</v>
      </c>
      <c r="DA113" s="63" t="s">
        <v>1532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53310</v>
      </c>
      <c r="Q114" s="39">
        <f>RES_hhdet_numvin!Q103</f>
        <v>86406</v>
      </c>
      <c r="R114" s="39">
        <f>RES_hhdet_numvin!R103</f>
        <v>123412</v>
      </c>
      <c r="S114" s="39">
        <f>RES_hhdet_numvin!S103</f>
        <v>138791</v>
      </c>
      <c r="T114" s="39">
        <f>RES_hhdet_numvin!T103</f>
        <v>157902</v>
      </c>
      <c r="U114" s="39">
        <f>RES_hhdet_numvin!U103</f>
        <v>162101</v>
      </c>
      <c r="V114" s="39">
        <f>RES_hhdet_numvin!V103</f>
        <v>179452</v>
      </c>
      <c r="W114" s="39">
        <f>RES_hhdet_numvin!W103</f>
        <v>185158</v>
      </c>
      <c r="DA114" s="60" t="s">
        <v>1533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1534.1397034556096</v>
      </c>
      <c r="C118" s="117">
        <f t="shared" si="18"/>
        <v>1629.8316592184715</v>
      </c>
      <c r="D118" s="117">
        <f t="shared" si="18"/>
        <v>1536.7512081574132</v>
      </c>
      <c r="E118" s="117">
        <f t="shared" si="18"/>
        <v>1522.2068650324504</v>
      </c>
      <c r="F118" s="117">
        <f t="shared" si="18"/>
        <v>1471.8157685221952</v>
      </c>
      <c r="G118" s="117">
        <f t="shared" si="18"/>
        <v>1511.6472184595618</v>
      </c>
      <c r="H118" s="117">
        <f t="shared" si="18"/>
        <v>1598.3000496946192</v>
      </c>
      <c r="I118" s="117">
        <f t="shared" si="18"/>
        <v>1634.7247189715201</v>
      </c>
      <c r="J118" s="117">
        <f t="shared" si="18"/>
        <v>1677.2041452613048</v>
      </c>
      <c r="K118" s="117">
        <f t="shared" si="18"/>
        <v>1749.4108137105825</v>
      </c>
      <c r="L118" s="117">
        <f t="shared" si="18"/>
        <v>1963.484675389373</v>
      </c>
      <c r="M118" s="117">
        <f t="shared" si="18"/>
        <v>1877.5253624920078</v>
      </c>
      <c r="N118" s="117">
        <f t="shared" si="18"/>
        <v>1983.8367033669253</v>
      </c>
      <c r="O118" s="117">
        <f t="shared" si="18"/>
        <v>2033.197387594066</v>
      </c>
      <c r="P118" s="117">
        <f t="shared" si="18"/>
        <v>1808.8941257926072</v>
      </c>
      <c r="Q118" s="117">
        <f t="shared" si="18"/>
        <v>1911.0581663041705</v>
      </c>
      <c r="R118" s="117">
        <f t="shared" ref="R118:V118" si="19">R119+R122+R124+R137</f>
        <v>1961.1867891791812</v>
      </c>
      <c r="S118" s="117">
        <f t="shared" si="19"/>
        <v>1961.0448112320296</v>
      </c>
      <c r="T118" s="117">
        <f t="shared" si="19"/>
        <v>1809.0404977105252</v>
      </c>
      <c r="U118" s="117">
        <f t="shared" si="19"/>
        <v>1843.3320509196947</v>
      </c>
      <c r="V118" s="117">
        <f t="shared" si="19"/>
        <v>1846.4681910701854</v>
      </c>
      <c r="W118" s="117">
        <f t="shared" ref="W118" si="20">W119+W122+W124+W137</f>
        <v>2246.2076485794437</v>
      </c>
      <c r="DA118" s="129" t="s">
        <v>1645</v>
      </c>
    </row>
    <row r="119" spans="1:105" ht="12" customHeight="1" x14ac:dyDescent="0.25">
      <c r="A119" s="121" t="s">
        <v>57</v>
      </c>
      <c r="B119" s="122">
        <f t="shared" ref="B119:Q119" si="21">SUM(B120:B121)</f>
        <v>1297.0199772388698</v>
      </c>
      <c r="C119" s="122">
        <f t="shared" si="21"/>
        <v>1378.7381441197285</v>
      </c>
      <c r="D119" s="122">
        <f t="shared" si="21"/>
        <v>1276.317836842002</v>
      </c>
      <c r="E119" s="122">
        <f t="shared" si="21"/>
        <v>1263.2340815824928</v>
      </c>
      <c r="F119" s="122">
        <f t="shared" si="21"/>
        <v>1211.814981721129</v>
      </c>
      <c r="G119" s="122">
        <f t="shared" si="21"/>
        <v>1268.330972462554</v>
      </c>
      <c r="H119" s="122">
        <f t="shared" si="21"/>
        <v>1324.6491861762981</v>
      </c>
      <c r="I119" s="122">
        <f t="shared" si="21"/>
        <v>1349.3465790002099</v>
      </c>
      <c r="J119" s="122">
        <f t="shared" si="21"/>
        <v>1384.2310265654737</v>
      </c>
      <c r="K119" s="122">
        <f t="shared" si="21"/>
        <v>1420.7615102132359</v>
      </c>
      <c r="L119" s="122">
        <f t="shared" si="21"/>
        <v>1620.7863398071852</v>
      </c>
      <c r="M119" s="122">
        <f t="shared" si="21"/>
        <v>1527.6906692689306</v>
      </c>
      <c r="N119" s="122">
        <f t="shared" si="21"/>
        <v>1620.0108647895615</v>
      </c>
      <c r="O119" s="122">
        <f t="shared" si="21"/>
        <v>1678.2331472760025</v>
      </c>
      <c r="P119" s="122">
        <f t="shared" si="21"/>
        <v>1436.6844320106957</v>
      </c>
      <c r="Q119" s="122">
        <f t="shared" si="21"/>
        <v>1550.7839801781715</v>
      </c>
      <c r="R119" s="122">
        <f t="shared" ref="R119:V119" si="22">SUM(R120:R121)</f>
        <v>1613.4202792842386</v>
      </c>
      <c r="S119" s="122">
        <f t="shared" si="22"/>
        <v>1622.0111911844344</v>
      </c>
      <c r="T119" s="122">
        <f t="shared" si="22"/>
        <v>1484.0608719756553</v>
      </c>
      <c r="U119" s="122">
        <f t="shared" si="22"/>
        <v>1516.297271858045</v>
      </c>
      <c r="V119" s="122">
        <f t="shared" si="22"/>
        <v>1523.5517803196014</v>
      </c>
      <c r="W119" s="122">
        <f t="shared" ref="W119" si="23">SUM(W120:W121)</f>
        <v>1881.0530313070933</v>
      </c>
      <c r="DA119" s="130" t="s">
        <v>1646</v>
      </c>
    </row>
    <row r="120" spans="1:105" ht="12" customHeight="1" x14ac:dyDescent="0.25">
      <c r="A120" s="97" t="s">
        <v>204</v>
      </c>
      <c r="B120" s="98">
        <v>1290.0638066688373</v>
      </c>
      <c r="C120" s="98">
        <v>1371.3860167388416</v>
      </c>
      <c r="D120" s="98">
        <v>1269.5987757922835</v>
      </c>
      <c r="E120" s="98">
        <v>1256.6051971852755</v>
      </c>
      <c r="F120" s="98">
        <v>1205.5031699412111</v>
      </c>
      <c r="G120" s="98">
        <v>1262.3234262953499</v>
      </c>
      <c r="H120" s="98">
        <v>1318.1161373741113</v>
      </c>
      <c r="I120" s="98">
        <v>1342.7077357819426</v>
      </c>
      <c r="J120" s="98">
        <v>1377.3010918692457</v>
      </c>
      <c r="K120" s="98">
        <v>1413.5011850463886</v>
      </c>
      <c r="L120" s="98">
        <v>1612.3107767268548</v>
      </c>
      <c r="M120" s="98">
        <v>1519.5392949269119</v>
      </c>
      <c r="N120" s="98">
        <v>1611.1827887646873</v>
      </c>
      <c r="O120" s="98">
        <v>1668.9313365816381</v>
      </c>
      <c r="P120" s="98">
        <v>1428.7334718639527</v>
      </c>
      <c r="Q120" s="98">
        <v>1542.2106381962362</v>
      </c>
      <c r="R120" s="98">
        <v>1604.4632034011674</v>
      </c>
      <c r="S120" s="98">
        <v>1612.937016337059</v>
      </c>
      <c r="T120" s="98">
        <v>1475.6769227094678</v>
      </c>
      <c r="U120" s="98">
        <v>1507.6313079201298</v>
      </c>
      <c r="V120" s="98">
        <v>1514.7185105569881</v>
      </c>
      <c r="W120" s="98">
        <v>1869.9603372504066</v>
      </c>
      <c r="DA120" s="63" t="s">
        <v>1647</v>
      </c>
    </row>
    <row r="121" spans="1:105" ht="12" customHeight="1" x14ac:dyDescent="0.25">
      <c r="A121" s="97" t="s">
        <v>53</v>
      </c>
      <c r="B121" s="98">
        <v>6.9561705700325085</v>
      </c>
      <c r="C121" s="98">
        <v>7.3521273808870031</v>
      </c>
      <c r="D121" s="98">
        <v>6.7190610497185084</v>
      </c>
      <c r="E121" s="98">
        <v>6.6288843972171962</v>
      </c>
      <c r="F121" s="98">
        <v>6.3118117799179796</v>
      </c>
      <c r="G121" s="98">
        <v>6.0075461672040147</v>
      </c>
      <c r="H121" s="98">
        <v>6.5330488021867481</v>
      </c>
      <c r="I121" s="98">
        <v>6.6388432182672066</v>
      </c>
      <c r="J121" s="98">
        <v>6.9299346962279031</v>
      </c>
      <c r="K121" s="98">
        <v>7.2603251668471618</v>
      </c>
      <c r="L121" s="98">
        <v>8.4755630803304225</v>
      </c>
      <c r="M121" s="98">
        <v>8.1513743420186575</v>
      </c>
      <c r="N121" s="98">
        <v>8.828076024874207</v>
      </c>
      <c r="O121" s="98">
        <v>9.3018106943643311</v>
      </c>
      <c r="P121" s="98">
        <v>7.9509601467429354</v>
      </c>
      <c r="Q121" s="98">
        <v>8.5733419819353411</v>
      </c>
      <c r="R121" s="98">
        <v>8.9570758830711785</v>
      </c>
      <c r="S121" s="98">
        <v>9.0741748473754349</v>
      </c>
      <c r="T121" s="98">
        <v>8.383949266187475</v>
      </c>
      <c r="U121" s="98">
        <v>8.6659639379152527</v>
      </c>
      <c r="V121" s="98">
        <v>8.8332697626133463</v>
      </c>
      <c r="W121" s="98">
        <v>11.092694056686783</v>
      </c>
      <c r="DA121" s="63" t="s">
        <v>1648</v>
      </c>
    </row>
    <row r="122" spans="1:105" ht="12" customHeight="1" x14ac:dyDescent="0.25">
      <c r="A122" s="121" t="s">
        <v>92</v>
      </c>
      <c r="B122" s="122">
        <f t="shared" ref="B122:W122" si="24">B123</f>
        <v>2.8697051022123155E-2</v>
      </c>
      <c r="C122" s="122">
        <f t="shared" si="24"/>
        <v>3.6802648030286461E-2</v>
      </c>
      <c r="D122" s="122">
        <f t="shared" si="24"/>
        <v>4.1367516551743339E-2</v>
      </c>
      <c r="E122" s="122">
        <f t="shared" si="24"/>
        <v>7.5734190532316989E-2</v>
      </c>
      <c r="F122" s="122">
        <f t="shared" si="24"/>
        <v>4.9869609713760844E-2</v>
      </c>
      <c r="G122" s="122">
        <f t="shared" si="24"/>
        <v>5.9171415925230036E-2</v>
      </c>
      <c r="H122" s="122">
        <f t="shared" si="24"/>
        <v>8.555129233756871E-2</v>
      </c>
      <c r="I122" s="122">
        <f t="shared" si="24"/>
        <v>0.10099855556805953</v>
      </c>
      <c r="J122" s="122">
        <f t="shared" si="24"/>
        <v>0.10188308151423263</v>
      </c>
      <c r="K122" s="122">
        <f t="shared" si="24"/>
        <v>0.11566298615556773</v>
      </c>
      <c r="L122" s="122">
        <f t="shared" si="24"/>
        <v>0.14061951115243057</v>
      </c>
      <c r="M122" s="122">
        <f t="shared" si="24"/>
        <v>0.13657341389027697</v>
      </c>
      <c r="N122" s="122">
        <f t="shared" si="24"/>
        <v>0.16100430495250392</v>
      </c>
      <c r="O122" s="122">
        <f t="shared" si="24"/>
        <v>0.20431670937677493</v>
      </c>
      <c r="P122" s="122">
        <f t="shared" si="24"/>
        <v>0.12438175227827865</v>
      </c>
      <c r="Q122" s="122">
        <f t="shared" si="24"/>
        <v>0.20209926739522269</v>
      </c>
      <c r="R122" s="122">
        <f t="shared" si="24"/>
        <v>0.11315709136041632</v>
      </c>
      <c r="S122" s="122">
        <f t="shared" si="24"/>
        <v>0.13437024295940869</v>
      </c>
      <c r="T122" s="122">
        <f t="shared" si="24"/>
        <v>0.1187079777043287</v>
      </c>
      <c r="U122" s="122">
        <f t="shared" si="24"/>
        <v>0.12240127164793113</v>
      </c>
      <c r="V122" s="122">
        <f t="shared" si="24"/>
        <v>0.11848930481549755</v>
      </c>
      <c r="W122" s="122">
        <f t="shared" si="24"/>
        <v>0.10236881322688401</v>
      </c>
      <c r="DA122" s="130" t="s">
        <v>1649</v>
      </c>
    </row>
    <row r="123" spans="1:105" ht="12" customHeight="1" x14ac:dyDescent="0.25">
      <c r="A123" s="97" t="s">
        <v>53</v>
      </c>
      <c r="B123" s="98">
        <v>2.8697051022123155E-2</v>
      </c>
      <c r="C123" s="98">
        <v>3.6802648030286461E-2</v>
      </c>
      <c r="D123" s="98">
        <v>4.1367516551743339E-2</v>
      </c>
      <c r="E123" s="98">
        <v>7.5734190532316989E-2</v>
      </c>
      <c r="F123" s="98">
        <v>4.9869609713760844E-2</v>
      </c>
      <c r="G123" s="98">
        <v>5.9171415925230036E-2</v>
      </c>
      <c r="H123" s="98">
        <v>8.555129233756871E-2</v>
      </c>
      <c r="I123" s="98">
        <v>0.10099855556805953</v>
      </c>
      <c r="J123" s="98">
        <v>0.10188308151423263</v>
      </c>
      <c r="K123" s="98">
        <v>0.11566298615556773</v>
      </c>
      <c r="L123" s="98">
        <v>0.14061951115243057</v>
      </c>
      <c r="M123" s="98">
        <v>0.13657341389027697</v>
      </c>
      <c r="N123" s="98">
        <v>0.16100430495250392</v>
      </c>
      <c r="O123" s="98">
        <v>0.20431670937677493</v>
      </c>
      <c r="P123" s="98">
        <v>0.12438175227827865</v>
      </c>
      <c r="Q123" s="98">
        <v>0.20209926739522269</v>
      </c>
      <c r="R123" s="98">
        <v>0.11315709136041632</v>
      </c>
      <c r="S123" s="98">
        <v>0.13437024295940869</v>
      </c>
      <c r="T123" s="98">
        <v>0.1187079777043287</v>
      </c>
      <c r="U123" s="98">
        <v>0.12240127164793113</v>
      </c>
      <c r="V123" s="98">
        <v>0.11848930481549755</v>
      </c>
      <c r="W123" s="98">
        <v>0.10236881322688401</v>
      </c>
      <c r="DA123" s="63" t="s">
        <v>1650</v>
      </c>
    </row>
    <row r="124" spans="1:105" ht="12" customHeight="1" x14ac:dyDescent="0.25">
      <c r="A124" s="121" t="s">
        <v>55</v>
      </c>
      <c r="B124" s="122">
        <v>211.61778074320841</v>
      </c>
      <c r="C124" s="122">
        <v>221.33792217687935</v>
      </c>
      <c r="D124" s="122">
        <v>229.13754046402951</v>
      </c>
      <c r="E124" s="122">
        <v>227.72160916313334</v>
      </c>
      <c r="F124" s="122">
        <v>226.35186345187068</v>
      </c>
      <c r="G124" s="122">
        <v>214.79344199374864</v>
      </c>
      <c r="H124" s="122">
        <v>238.00080664863975</v>
      </c>
      <c r="I124" s="122">
        <v>252.1246068373936</v>
      </c>
      <c r="J124" s="122">
        <v>255.41741544631236</v>
      </c>
      <c r="K124" s="122">
        <v>279.27048925054447</v>
      </c>
      <c r="L124" s="122">
        <v>290.69314621874969</v>
      </c>
      <c r="M124" s="122">
        <v>296.39636373140985</v>
      </c>
      <c r="N124" s="122">
        <v>307.34368638489622</v>
      </c>
      <c r="O124" s="122">
        <v>299.1817216756786</v>
      </c>
      <c r="P124" s="122">
        <v>313.30417525876885</v>
      </c>
      <c r="Q124" s="122">
        <v>304.25856133935395</v>
      </c>
      <c r="R124" s="122">
        <v>291.68499307815165</v>
      </c>
      <c r="S124" s="122">
        <v>283.33267599809557</v>
      </c>
      <c r="T124" s="122">
        <v>270.84825891259993</v>
      </c>
      <c r="U124" s="122">
        <v>272.39670628132183</v>
      </c>
      <c r="V124" s="122">
        <v>269.44919865908719</v>
      </c>
      <c r="W124" s="122">
        <v>304.30517017047674</v>
      </c>
      <c r="DA124" s="130" t="s">
        <v>1651</v>
      </c>
    </row>
    <row r="125" spans="1:105" ht="12" customHeight="1" x14ac:dyDescent="0.25">
      <c r="A125" s="97" t="s">
        <v>132</v>
      </c>
      <c r="B125" s="98">
        <v>140.13208419409185</v>
      </c>
      <c r="C125" s="98">
        <v>146.88657096331514</v>
      </c>
      <c r="D125" s="98">
        <v>151.52707138843184</v>
      </c>
      <c r="E125" s="98">
        <v>149.66976313417757</v>
      </c>
      <c r="F125" s="98">
        <v>147.26541106238454</v>
      </c>
      <c r="G125" s="98">
        <v>138.46982712365488</v>
      </c>
      <c r="H125" s="98">
        <v>154.57030080995796</v>
      </c>
      <c r="I125" s="98">
        <v>162.20683763934949</v>
      </c>
      <c r="J125" s="98">
        <v>160.88502686598491</v>
      </c>
      <c r="K125" s="98">
        <v>173.91941021660367</v>
      </c>
      <c r="L125" s="98">
        <v>178.39644472854323</v>
      </c>
      <c r="M125" s="98">
        <v>182.79626315534682</v>
      </c>
      <c r="N125" s="98">
        <v>188.23757897899006</v>
      </c>
      <c r="O125" s="98">
        <v>176.27161442226458</v>
      </c>
      <c r="P125" s="98">
        <v>189.22586628804484</v>
      </c>
      <c r="Q125" s="98">
        <v>181.80715745692882</v>
      </c>
      <c r="R125" s="98">
        <v>168.62314199264608</v>
      </c>
      <c r="S125" s="98">
        <v>167.28978174292331</v>
      </c>
      <c r="T125" s="98">
        <v>164.34548292853444</v>
      </c>
      <c r="U125" s="98">
        <v>168.27779612329306</v>
      </c>
      <c r="V125" s="98">
        <v>168.81273435067283</v>
      </c>
      <c r="W125" s="98">
        <v>184.95592383308539</v>
      </c>
      <c r="DA125" s="63" t="s">
        <v>1652</v>
      </c>
    </row>
    <row r="126" spans="1:105" ht="12" customHeight="1" x14ac:dyDescent="0.25">
      <c r="A126" s="97" t="s">
        <v>131</v>
      </c>
      <c r="B126" s="98">
        <v>0.28122913010594075</v>
      </c>
      <c r="C126" s="98">
        <v>0.30448701598386729</v>
      </c>
      <c r="D126" s="98">
        <v>0.316527121870949</v>
      </c>
      <c r="E126" s="98">
        <v>0.33312115946049992</v>
      </c>
      <c r="F126" s="98">
        <v>0.36188153566339309</v>
      </c>
      <c r="G126" s="98">
        <v>0.41691426009881966</v>
      </c>
      <c r="H126" s="98">
        <v>0.5600810353982395</v>
      </c>
      <c r="I126" s="98">
        <v>0.62526185066892137</v>
      </c>
      <c r="J126" s="98">
        <v>0.6665272290174078</v>
      </c>
      <c r="K126" s="98">
        <v>0.97178316289200195</v>
      </c>
      <c r="L126" s="98">
        <v>1.0675634479260958</v>
      </c>
      <c r="M126" s="98">
        <v>1.1818591239091216</v>
      </c>
      <c r="N126" s="98">
        <v>1.2562469339292677</v>
      </c>
      <c r="O126" s="98">
        <v>1.1496492664013485</v>
      </c>
      <c r="P126" s="98">
        <v>1.2956619484530676</v>
      </c>
      <c r="Q126" s="98">
        <v>1.2138325734532962</v>
      </c>
      <c r="R126" s="98">
        <v>1.0583688865247962</v>
      </c>
      <c r="S126" s="98">
        <v>1.0402854922041254</v>
      </c>
      <c r="T126" s="98">
        <v>1.0133529465175308</v>
      </c>
      <c r="U126" s="98">
        <v>1.0414415267543058</v>
      </c>
      <c r="V126" s="98">
        <v>1.069425550593019</v>
      </c>
      <c r="W126" s="98">
        <v>1.147286456389931</v>
      </c>
      <c r="DA126" s="63" t="s">
        <v>1653</v>
      </c>
    </row>
    <row r="127" spans="1:105" ht="12" customHeight="1" x14ac:dyDescent="0.25">
      <c r="A127" s="100" t="s">
        <v>204</v>
      </c>
      <c r="B127" s="101">
        <v>0.15232093507947203</v>
      </c>
      <c r="C127" s="101">
        <v>0.16261040512844638</v>
      </c>
      <c r="D127" s="101">
        <v>0.16799424971400595</v>
      </c>
      <c r="E127" s="101">
        <v>0.17303676215946209</v>
      </c>
      <c r="F127" s="101">
        <v>0.18407417325653136</v>
      </c>
      <c r="G127" s="101">
        <v>0.2062460288257115</v>
      </c>
      <c r="H127" s="101">
        <v>0.23160114177516555</v>
      </c>
      <c r="I127" s="101">
        <v>0.26658645954942078</v>
      </c>
      <c r="J127" s="101">
        <v>0.30017487612764909</v>
      </c>
      <c r="K127" s="101">
        <v>0.43492894599508952</v>
      </c>
      <c r="L127" s="101">
        <v>0.42191296707138565</v>
      </c>
      <c r="M127" s="101">
        <v>0.50047898662277157</v>
      </c>
      <c r="N127" s="101">
        <v>0.51827274547710023</v>
      </c>
      <c r="O127" s="101">
        <v>0.40747223102650798</v>
      </c>
      <c r="P127" s="101">
        <v>0.46604638989532848</v>
      </c>
      <c r="Q127" s="101">
        <v>0.3482834525962244</v>
      </c>
      <c r="R127" s="101">
        <v>0.27408261803501949</v>
      </c>
      <c r="S127" s="101">
        <v>0.31373406867480047</v>
      </c>
      <c r="T127" s="101">
        <v>0.34494890484667506</v>
      </c>
      <c r="U127" s="101">
        <v>0.36037622790631113</v>
      </c>
      <c r="V127" s="101">
        <v>0.37619275355914089</v>
      </c>
      <c r="W127" s="101">
        <v>0.41813272562312909</v>
      </c>
      <c r="DA127" s="131" t="s">
        <v>1654</v>
      </c>
    </row>
    <row r="128" spans="1:105" ht="12" customHeight="1" x14ac:dyDescent="0.25">
      <c r="A128" s="103" t="s">
        <v>52</v>
      </c>
      <c r="B128" s="104">
        <v>0.12890819502646875</v>
      </c>
      <c r="C128" s="104">
        <v>0.14187661085542094</v>
      </c>
      <c r="D128" s="104">
        <v>0.14853287215694302</v>
      </c>
      <c r="E128" s="104">
        <v>0.16008439730103785</v>
      </c>
      <c r="F128" s="104">
        <v>0.17780736240686176</v>
      </c>
      <c r="G128" s="104">
        <v>0.21066823127310816</v>
      </c>
      <c r="H128" s="104">
        <v>0.328479893623074</v>
      </c>
      <c r="I128" s="104">
        <v>0.35867539111950053</v>
      </c>
      <c r="J128" s="104">
        <v>0.36635235288975865</v>
      </c>
      <c r="K128" s="104">
        <v>0.53685421689691248</v>
      </c>
      <c r="L128" s="104">
        <v>0.64565048085471022</v>
      </c>
      <c r="M128" s="104">
        <v>0.68138013728635005</v>
      </c>
      <c r="N128" s="104">
        <v>0.73797418845216733</v>
      </c>
      <c r="O128" s="104">
        <v>0.74217703537484048</v>
      </c>
      <c r="P128" s="104">
        <v>0.82961555855773916</v>
      </c>
      <c r="Q128" s="104">
        <v>0.86554912085707181</v>
      </c>
      <c r="R128" s="104">
        <v>0.78428626848977667</v>
      </c>
      <c r="S128" s="104">
        <v>0.726551423529325</v>
      </c>
      <c r="T128" s="104">
        <v>0.66840404167085576</v>
      </c>
      <c r="U128" s="104">
        <v>0.6810652988479946</v>
      </c>
      <c r="V128" s="104">
        <v>0.69323279703387819</v>
      </c>
      <c r="W128" s="104">
        <v>0.72915373076680179</v>
      </c>
      <c r="DA128" s="132" t="s">
        <v>1655</v>
      </c>
    </row>
    <row r="129" spans="1:105" ht="12" customHeight="1" x14ac:dyDescent="0.25">
      <c r="A129" s="106" t="s">
        <v>124</v>
      </c>
      <c r="B129" s="101">
        <v>3.0566318484834261</v>
      </c>
      <c r="C129" s="101">
        <v>2.3558663716628945</v>
      </c>
      <c r="D129" s="101">
        <v>2.2306521148833864</v>
      </c>
      <c r="E129" s="101">
        <v>1.8913950158767781</v>
      </c>
      <c r="F129" s="101">
        <v>2.0160809267920654</v>
      </c>
      <c r="G129" s="101">
        <v>2.7898429478155093</v>
      </c>
      <c r="H129" s="101">
        <v>2.9051480340395019</v>
      </c>
      <c r="I129" s="101">
        <v>3.1867083397455027</v>
      </c>
      <c r="J129" s="101">
        <v>3.2830709151387176</v>
      </c>
      <c r="K129" s="101">
        <v>2.1645317020226189</v>
      </c>
      <c r="L129" s="101">
        <v>2.0866848109192735</v>
      </c>
      <c r="M129" s="101">
        <v>2.0774102600293007</v>
      </c>
      <c r="N129" s="101">
        <v>2.0412416849839654</v>
      </c>
      <c r="O129" s="101">
        <v>1.8468203258406171</v>
      </c>
      <c r="P129" s="101">
        <v>1.8364598316359237</v>
      </c>
      <c r="Q129" s="101">
        <v>1.7762475428002114</v>
      </c>
      <c r="R129" s="101">
        <v>1.4195631690180468</v>
      </c>
      <c r="S129" s="101">
        <v>1.3659796868090743</v>
      </c>
      <c r="T129" s="101">
        <v>1.1749990978411999</v>
      </c>
      <c r="U129" s="101">
        <v>1.1144446626517526</v>
      </c>
      <c r="V129" s="101">
        <v>0.99970517642939105</v>
      </c>
      <c r="W129" s="101">
        <v>1.3293082100373397</v>
      </c>
      <c r="DA129" s="131" t="s">
        <v>1656</v>
      </c>
    </row>
    <row r="130" spans="1:105" ht="12" customHeight="1" x14ac:dyDescent="0.25">
      <c r="A130" s="107" t="s">
        <v>123</v>
      </c>
      <c r="B130" s="104">
        <v>7.2597887576447756E-3</v>
      </c>
      <c r="C130" s="104">
        <v>5.5267393915976563E-3</v>
      </c>
      <c r="D130" s="104">
        <v>4.7694659621602183E-3</v>
      </c>
      <c r="E130" s="104">
        <v>4.0182535219357111E-3</v>
      </c>
      <c r="F130" s="104">
        <v>4.9551105371783664E-3</v>
      </c>
      <c r="G130" s="104">
        <v>1.0917259712666987E-2</v>
      </c>
      <c r="H130" s="104">
        <v>1.1713392308646358E-2</v>
      </c>
      <c r="I130" s="104">
        <v>1.4141738216665202E-2</v>
      </c>
      <c r="J130" s="104">
        <v>1.6458567743878483E-2</v>
      </c>
      <c r="K130" s="104">
        <v>1.1176095005792185E-2</v>
      </c>
      <c r="L130" s="104">
        <v>1.1042184964349954E-2</v>
      </c>
      <c r="M130" s="104">
        <v>1.2387253612112323E-2</v>
      </c>
      <c r="N130" s="104">
        <v>1.24931116427039E-2</v>
      </c>
      <c r="O130" s="104">
        <v>1.1590695361082842E-2</v>
      </c>
      <c r="P130" s="104">
        <v>1.2624402587762162E-2</v>
      </c>
      <c r="Q130" s="104">
        <v>1.3069662687398405E-2</v>
      </c>
      <c r="R130" s="104">
        <v>1.0441674012003785E-2</v>
      </c>
      <c r="S130" s="104">
        <v>9.8479653852908793E-3</v>
      </c>
      <c r="T130" s="104">
        <v>8.4488617555732344E-3</v>
      </c>
      <c r="U130" s="104">
        <v>7.6974880903206977E-3</v>
      </c>
      <c r="V130" s="104">
        <v>5.9849696160873787E-3</v>
      </c>
      <c r="W130" s="104">
        <v>9.9681080246505054E-3</v>
      </c>
      <c r="DA130" s="132" t="s">
        <v>1657</v>
      </c>
    </row>
    <row r="131" spans="1:105" ht="12" customHeight="1" x14ac:dyDescent="0.25">
      <c r="A131" s="108" t="s">
        <v>50</v>
      </c>
      <c r="B131" s="98">
        <v>3.6201690254864579E-3</v>
      </c>
      <c r="C131" s="98">
        <v>2.7463776140088094E-3</v>
      </c>
      <c r="D131" s="98">
        <v>2.3725208654908334E-3</v>
      </c>
      <c r="E131" s="98">
        <v>1.9782859946987632E-3</v>
      </c>
      <c r="F131" s="98">
        <v>2.4157473113787515E-3</v>
      </c>
      <c r="G131" s="98">
        <v>5.2990103057449873E-3</v>
      </c>
      <c r="H131" s="98">
        <v>4.8463464070110842E-3</v>
      </c>
      <c r="I131" s="98">
        <v>6.1213870677785474E-3</v>
      </c>
      <c r="J131" s="98">
        <v>7.655904918197491E-3</v>
      </c>
      <c r="K131" s="98">
        <v>5.2646540219773519E-3</v>
      </c>
      <c r="L131" s="98">
        <v>4.6650751607119987E-3</v>
      </c>
      <c r="M131" s="98">
        <v>5.6459584332180322E-3</v>
      </c>
      <c r="N131" s="98">
        <v>5.5539806348649245E-3</v>
      </c>
      <c r="O131" s="98">
        <v>4.407306948840433E-3</v>
      </c>
      <c r="P131" s="98">
        <v>4.8251960412946191E-3</v>
      </c>
      <c r="Q131" s="98">
        <v>3.9834569374570918E-3</v>
      </c>
      <c r="R131" s="98">
        <v>2.90125905093942E-3</v>
      </c>
      <c r="S131" s="98">
        <v>3.1679414999299486E-3</v>
      </c>
      <c r="T131" s="98">
        <v>3.0628869693675909E-3</v>
      </c>
      <c r="U131" s="98">
        <v>2.7739200131113662E-3</v>
      </c>
      <c r="V131" s="98">
        <v>2.1332809698640463E-3</v>
      </c>
      <c r="W131" s="98">
        <v>3.6767767334172224E-3</v>
      </c>
      <c r="DA131" s="63" t="s">
        <v>1658</v>
      </c>
    </row>
    <row r="132" spans="1:105" ht="12" customHeight="1" x14ac:dyDescent="0.25">
      <c r="A132" s="108" t="s">
        <v>52</v>
      </c>
      <c r="B132" s="98">
        <v>3.6396197321583177E-3</v>
      </c>
      <c r="C132" s="98">
        <v>2.7803617775888473E-3</v>
      </c>
      <c r="D132" s="98">
        <v>2.3969450966693849E-3</v>
      </c>
      <c r="E132" s="98">
        <v>2.0399675272369478E-3</v>
      </c>
      <c r="F132" s="98">
        <v>2.5393632257996153E-3</v>
      </c>
      <c r="G132" s="98">
        <v>5.6182494069219992E-3</v>
      </c>
      <c r="H132" s="98">
        <v>6.8670459016352738E-3</v>
      </c>
      <c r="I132" s="98">
        <v>8.020351148886655E-3</v>
      </c>
      <c r="J132" s="98">
        <v>8.8026628256809934E-3</v>
      </c>
      <c r="K132" s="98">
        <v>5.911440983814833E-3</v>
      </c>
      <c r="L132" s="98">
        <v>6.3771098036379545E-3</v>
      </c>
      <c r="M132" s="98">
        <v>6.7412951788942905E-3</v>
      </c>
      <c r="N132" s="98">
        <v>6.9391310078389754E-3</v>
      </c>
      <c r="O132" s="98">
        <v>7.1833884122424092E-3</v>
      </c>
      <c r="P132" s="98">
        <v>7.7992065464675417E-3</v>
      </c>
      <c r="Q132" s="98">
        <v>9.0862057499413139E-3</v>
      </c>
      <c r="R132" s="98">
        <v>7.5404149610643657E-3</v>
      </c>
      <c r="S132" s="98">
        <v>6.6800238853609297E-3</v>
      </c>
      <c r="T132" s="98">
        <v>5.3859747862056431E-3</v>
      </c>
      <c r="U132" s="98">
        <v>4.9235680772093315E-3</v>
      </c>
      <c r="V132" s="98">
        <v>3.8516886462233329E-3</v>
      </c>
      <c r="W132" s="98">
        <v>6.291331291233283E-3</v>
      </c>
      <c r="DA132" s="63" t="s">
        <v>1659</v>
      </c>
    </row>
    <row r="133" spans="1:105" ht="12" customHeight="1" x14ac:dyDescent="0.25">
      <c r="A133" s="106" t="s">
        <v>122</v>
      </c>
      <c r="B133" s="101">
        <v>53.957932728078255</v>
      </c>
      <c r="C133" s="101">
        <v>56.635385543252397</v>
      </c>
      <c r="D133" s="101">
        <v>59.250474797561793</v>
      </c>
      <c r="E133" s="101">
        <v>58.874054003808752</v>
      </c>
      <c r="F133" s="101">
        <v>57.4631958969495</v>
      </c>
      <c r="G133" s="101">
        <v>50.870408150884906</v>
      </c>
      <c r="H133" s="101">
        <v>52.787816066242847</v>
      </c>
      <c r="I133" s="101">
        <v>56.493850574471182</v>
      </c>
      <c r="J133" s="101">
        <v>57.83368731165514</v>
      </c>
      <c r="K133" s="101">
        <v>55.689314380610497</v>
      </c>
      <c r="L133" s="101">
        <v>59.489615060210568</v>
      </c>
      <c r="M133" s="101">
        <v>59.573829342733809</v>
      </c>
      <c r="N133" s="101">
        <v>62.38335550176965</v>
      </c>
      <c r="O133" s="101">
        <v>65.057626189761621</v>
      </c>
      <c r="P133" s="101">
        <v>66.764832445147519</v>
      </c>
      <c r="Q133" s="101">
        <v>67.353630326590391</v>
      </c>
      <c r="R133" s="101">
        <v>69.271250007080056</v>
      </c>
      <c r="S133" s="101">
        <v>65.498068508443041</v>
      </c>
      <c r="T133" s="101">
        <v>59.95060246188708</v>
      </c>
      <c r="U133" s="101">
        <v>58.125075063428369</v>
      </c>
      <c r="V133" s="101">
        <v>56.028408826267921</v>
      </c>
      <c r="W133" s="101">
        <v>66.579922144109162</v>
      </c>
      <c r="DA133" s="131" t="s">
        <v>1660</v>
      </c>
    </row>
    <row r="134" spans="1:105" ht="12" customHeight="1" x14ac:dyDescent="0.25">
      <c r="A134" s="107" t="s">
        <v>121</v>
      </c>
      <c r="B134" s="104">
        <v>14.182643053691336</v>
      </c>
      <c r="C134" s="104">
        <v>15.150085543273427</v>
      </c>
      <c r="D134" s="104">
        <v>15.808045575319372</v>
      </c>
      <c r="E134" s="104">
        <v>16.949257596287779</v>
      </c>
      <c r="F134" s="104">
        <v>19.240338919544033</v>
      </c>
      <c r="G134" s="104">
        <v>22.235532251581851</v>
      </c>
      <c r="H134" s="104">
        <v>27.165747310692566</v>
      </c>
      <c r="I134" s="104">
        <v>29.597806694941852</v>
      </c>
      <c r="J134" s="104">
        <v>32.732644556772314</v>
      </c>
      <c r="K134" s="104">
        <v>46.514273693409883</v>
      </c>
      <c r="L134" s="104">
        <v>49.641795986186182</v>
      </c>
      <c r="M134" s="104">
        <v>50.754614595778683</v>
      </c>
      <c r="N134" s="104">
        <v>53.412770173580583</v>
      </c>
      <c r="O134" s="104">
        <v>54.844420776049319</v>
      </c>
      <c r="P134" s="104">
        <v>54.1687303428997</v>
      </c>
      <c r="Q134" s="104">
        <v>52.094623776893847</v>
      </c>
      <c r="R134" s="104">
        <v>51.302227348870687</v>
      </c>
      <c r="S134" s="104">
        <v>48.128712602330737</v>
      </c>
      <c r="T134" s="104">
        <v>44.355372616064102</v>
      </c>
      <c r="U134" s="104">
        <v>43.83025141710403</v>
      </c>
      <c r="V134" s="104">
        <v>42.532939785507949</v>
      </c>
      <c r="W134" s="104">
        <v>50.282761418830276</v>
      </c>
      <c r="DA134" s="132" t="s">
        <v>1661</v>
      </c>
    </row>
    <row r="135" spans="1:105" ht="12" customHeight="1" x14ac:dyDescent="0.25">
      <c r="A135" s="108" t="s">
        <v>53</v>
      </c>
      <c r="B135" s="98">
        <v>6.6646519157740105</v>
      </c>
      <c r="C135" s="98">
        <v>7.0705915877856889</v>
      </c>
      <c r="D135" s="98">
        <v>7.3745401812405929</v>
      </c>
      <c r="E135" s="98">
        <v>7.8200496415461416</v>
      </c>
      <c r="F135" s="98">
        <v>8.8271482679859332</v>
      </c>
      <c r="G135" s="98">
        <v>10.168730171907047</v>
      </c>
      <c r="H135" s="98">
        <v>10.54279850364869</v>
      </c>
      <c r="I135" s="98">
        <v>12.021137369722643</v>
      </c>
      <c r="J135" s="98">
        <v>14.295165013735046</v>
      </c>
      <c r="K135" s="98">
        <v>20.717262540057689</v>
      </c>
      <c r="L135" s="98">
        <v>19.783838660331366</v>
      </c>
      <c r="M135" s="98">
        <v>21.788061382612415</v>
      </c>
      <c r="N135" s="98">
        <v>22.572149459336103</v>
      </c>
      <c r="O135" s="98">
        <v>20.167178546982285</v>
      </c>
      <c r="P135" s="98">
        <v>20.029877678591284</v>
      </c>
      <c r="Q135" s="98">
        <v>15.449226426454482</v>
      </c>
      <c r="R135" s="98">
        <v>13.737875270251262</v>
      </c>
      <c r="S135" s="98">
        <v>14.922119157483944</v>
      </c>
      <c r="T135" s="98">
        <v>15.546224355199548</v>
      </c>
      <c r="U135" s="98">
        <v>15.71435598295146</v>
      </c>
      <c r="V135" s="98">
        <v>15.539090061096456</v>
      </c>
      <c r="W135" s="98">
        <v>19.040596635334488</v>
      </c>
      <c r="DA135" s="63" t="s">
        <v>1662</v>
      </c>
    </row>
    <row r="136" spans="1:105" ht="12" customHeight="1" x14ac:dyDescent="0.25">
      <c r="A136" s="108" t="s">
        <v>52</v>
      </c>
      <c r="B136" s="98">
        <v>7.517991137917325</v>
      </c>
      <c r="C136" s="98">
        <v>8.0794939554877381</v>
      </c>
      <c r="D136" s="98">
        <v>8.4335053940787787</v>
      </c>
      <c r="E136" s="98">
        <v>9.129207954741636</v>
      </c>
      <c r="F136" s="98">
        <v>10.4131906515581</v>
      </c>
      <c r="G136" s="98">
        <v>12.066802079674806</v>
      </c>
      <c r="H136" s="98">
        <v>16.622948807043876</v>
      </c>
      <c r="I136" s="98">
        <v>17.576669325219207</v>
      </c>
      <c r="J136" s="98">
        <v>18.43747954303727</v>
      </c>
      <c r="K136" s="98">
        <v>25.797011153352194</v>
      </c>
      <c r="L136" s="98">
        <v>29.857957325854816</v>
      </c>
      <c r="M136" s="98">
        <v>28.966553213166268</v>
      </c>
      <c r="N136" s="98">
        <v>30.840620714244476</v>
      </c>
      <c r="O136" s="98">
        <v>34.677242229067033</v>
      </c>
      <c r="P136" s="98">
        <v>34.138852664308416</v>
      </c>
      <c r="Q136" s="98">
        <v>36.645397350439367</v>
      </c>
      <c r="R136" s="98">
        <v>37.564352078619429</v>
      </c>
      <c r="S136" s="98">
        <v>33.206593444846789</v>
      </c>
      <c r="T136" s="98">
        <v>28.80914826086455</v>
      </c>
      <c r="U136" s="98">
        <v>28.11589543415257</v>
      </c>
      <c r="V136" s="98">
        <v>26.99384972441149</v>
      </c>
      <c r="W136" s="98">
        <v>31.242164783495785</v>
      </c>
      <c r="DA136" s="63" t="s">
        <v>1663</v>
      </c>
    </row>
    <row r="137" spans="1:105" ht="12" customHeight="1" x14ac:dyDescent="0.25">
      <c r="A137" s="121" t="s">
        <v>54</v>
      </c>
      <c r="B137" s="122">
        <v>25.473248422509197</v>
      </c>
      <c r="C137" s="122">
        <v>29.718790273833363</v>
      </c>
      <c r="D137" s="122">
        <v>31.254463334829918</v>
      </c>
      <c r="E137" s="122">
        <v>31.17544009629195</v>
      </c>
      <c r="F137" s="122">
        <v>33.599053739481676</v>
      </c>
      <c r="G137" s="122">
        <v>28.463632587334018</v>
      </c>
      <c r="H137" s="122">
        <v>35.564505577343766</v>
      </c>
      <c r="I137" s="122">
        <v>33.152534578348508</v>
      </c>
      <c r="J137" s="122">
        <v>37.453820168004633</v>
      </c>
      <c r="K137" s="122">
        <v>49.263151260646758</v>
      </c>
      <c r="L137" s="122">
        <v>51.864569852285705</v>
      </c>
      <c r="M137" s="122">
        <v>53.301756077777121</v>
      </c>
      <c r="N137" s="122">
        <v>56.32114788751511</v>
      </c>
      <c r="O137" s="122">
        <v>55.578201933008124</v>
      </c>
      <c r="P137" s="122">
        <v>58.781136770864464</v>
      </c>
      <c r="Q137" s="122">
        <v>55.813525519249964</v>
      </c>
      <c r="R137" s="122">
        <v>55.968359725430645</v>
      </c>
      <c r="S137" s="122">
        <v>55.566573806540262</v>
      </c>
      <c r="T137" s="122">
        <v>54.012658844565458</v>
      </c>
      <c r="U137" s="122">
        <v>54.515671508680086</v>
      </c>
      <c r="V137" s="122">
        <v>53.348722786681321</v>
      </c>
      <c r="W137" s="122">
        <v>60.747078288646854</v>
      </c>
      <c r="DA137" s="130" t="s">
        <v>1664</v>
      </c>
    </row>
    <row r="138" spans="1:105" ht="12" customHeight="1" x14ac:dyDescent="0.25">
      <c r="A138" s="97" t="s">
        <v>207</v>
      </c>
      <c r="B138" s="98">
        <v>4.3274545820434556</v>
      </c>
      <c r="C138" s="98">
        <v>5.1150168540221923</v>
      </c>
      <c r="D138" s="98">
        <v>5.4282565919264654</v>
      </c>
      <c r="E138" s="98">
        <v>5.3939633655071351</v>
      </c>
      <c r="F138" s="98">
        <v>5.7700447371633272</v>
      </c>
      <c r="G138" s="98">
        <v>4.9520052813177067</v>
      </c>
      <c r="H138" s="98">
        <v>6.3579709922978456</v>
      </c>
      <c r="I138" s="98">
        <v>5.9902072730707285</v>
      </c>
      <c r="J138" s="98">
        <v>6.6436290025718199</v>
      </c>
      <c r="K138" s="98">
        <v>8.7285686542967866</v>
      </c>
      <c r="L138" s="98">
        <v>9.1723273144167461</v>
      </c>
      <c r="M138" s="98">
        <v>9.9526129741091047</v>
      </c>
      <c r="N138" s="98">
        <v>10.694205598547818</v>
      </c>
      <c r="O138" s="98">
        <v>10.061287857074616</v>
      </c>
      <c r="P138" s="98">
        <v>10.18510556988632</v>
      </c>
      <c r="Q138" s="98">
        <v>8.8781169389510097</v>
      </c>
      <c r="R138" s="98">
        <v>7.5457628737938078</v>
      </c>
      <c r="S138" s="98">
        <v>7.5200869399063643</v>
      </c>
      <c r="T138" s="98">
        <v>6.853969618801929</v>
      </c>
      <c r="U138" s="98">
        <v>6.986839591095845</v>
      </c>
      <c r="V138" s="98">
        <v>6.9873172828890633</v>
      </c>
      <c r="W138" s="98">
        <v>8.0627687016336989</v>
      </c>
      <c r="DA138" s="63" t="s">
        <v>1665</v>
      </c>
    </row>
    <row r="139" spans="1:105" ht="12" customHeight="1" x14ac:dyDescent="0.25">
      <c r="A139" s="97" t="s">
        <v>50</v>
      </c>
      <c r="B139" s="98">
        <v>0.17141346122955503</v>
      </c>
      <c r="C139" s="98">
        <v>0.19443179220258186</v>
      </c>
      <c r="D139" s="98">
        <v>0.19402973847910265</v>
      </c>
      <c r="E139" s="98">
        <v>0.17640836074346664</v>
      </c>
      <c r="F139" s="98">
        <v>0.19167792599741523</v>
      </c>
      <c r="G139" s="98">
        <v>0.16713539676226774</v>
      </c>
      <c r="H139" s="98">
        <v>0.19662889806514439</v>
      </c>
      <c r="I139" s="98">
        <v>0.17089668150590484</v>
      </c>
      <c r="J139" s="98">
        <v>0.1771103234810753</v>
      </c>
      <c r="K139" s="98">
        <v>0.22020732081539854</v>
      </c>
      <c r="L139" s="98">
        <v>0.21698599722228903</v>
      </c>
      <c r="M139" s="98">
        <v>0.16718040924090205</v>
      </c>
      <c r="N139" s="98">
        <v>0.11290456109355095</v>
      </c>
      <c r="O139" s="98">
        <v>0.10052095309138739</v>
      </c>
      <c r="P139" s="98">
        <v>0.1182844941944656</v>
      </c>
      <c r="Q139" s="98">
        <v>0.14984209004199064</v>
      </c>
      <c r="R139" s="98">
        <v>0.17362371383775807</v>
      </c>
      <c r="S139" s="98">
        <v>0.1681086898917267</v>
      </c>
      <c r="T139" s="98">
        <v>0.14956344880586797</v>
      </c>
      <c r="U139" s="98">
        <v>0.15047277555076891</v>
      </c>
      <c r="V139" s="98">
        <v>0.14535171695481588</v>
      </c>
      <c r="W139" s="98">
        <v>0.19883893179674433</v>
      </c>
      <c r="DA139" s="63" t="s">
        <v>1666</v>
      </c>
    </row>
    <row r="140" spans="1:105" ht="12" customHeight="1" x14ac:dyDescent="0.25">
      <c r="A140" s="109" t="s">
        <v>120</v>
      </c>
      <c r="B140" s="33">
        <v>20.974380379236187</v>
      </c>
      <c r="C140" s="33">
        <v>24.40934162760859</v>
      </c>
      <c r="D140" s="33">
        <v>25.632177004424349</v>
      </c>
      <c r="E140" s="33">
        <v>25.605068370041348</v>
      </c>
      <c r="F140" s="33">
        <v>27.637331076320933</v>
      </c>
      <c r="G140" s="33">
        <v>23.344491909254042</v>
      </c>
      <c r="H140" s="33">
        <v>29.009905686980773</v>
      </c>
      <c r="I140" s="33">
        <v>26.991430623771873</v>
      </c>
      <c r="J140" s="33">
        <v>30.633080841951738</v>
      </c>
      <c r="K140" s="33">
        <v>40.314375285534574</v>
      </c>
      <c r="L140" s="33">
        <v>42.475256540646669</v>
      </c>
      <c r="M140" s="33">
        <v>43.181962694427114</v>
      </c>
      <c r="N140" s="33">
        <v>45.514037727873742</v>
      </c>
      <c r="O140" s="33">
        <v>45.416393122842123</v>
      </c>
      <c r="P140" s="33">
        <v>48.477746706783677</v>
      </c>
      <c r="Q140" s="33">
        <v>46.785566490256961</v>
      </c>
      <c r="R140" s="33">
        <v>48.248973137799076</v>
      </c>
      <c r="S140" s="33">
        <v>47.878378176742174</v>
      </c>
      <c r="T140" s="33">
        <v>47.00912577695766</v>
      </c>
      <c r="U140" s="33">
        <v>47.378359142033474</v>
      </c>
      <c r="V140" s="33">
        <v>46.216053786837442</v>
      </c>
      <c r="W140" s="33">
        <v>52.48547065521641</v>
      </c>
      <c r="DA140" s="60" t="s">
        <v>1667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755.07299941524877</v>
      </c>
      <c r="C142" s="117">
        <f t="shared" si="25"/>
        <v>817.37987178113144</v>
      </c>
      <c r="D142" s="117">
        <f t="shared" si="25"/>
        <v>787.22228873660731</v>
      </c>
      <c r="E142" s="117">
        <f t="shared" si="25"/>
        <v>795.55386025188886</v>
      </c>
      <c r="F142" s="117">
        <f t="shared" si="25"/>
        <v>788.59036660535833</v>
      </c>
      <c r="G142" s="117">
        <f t="shared" si="25"/>
        <v>830.22426535359739</v>
      </c>
      <c r="H142" s="117">
        <f t="shared" si="25"/>
        <v>909.27996993694012</v>
      </c>
      <c r="I142" s="117">
        <f t="shared" si="25"/>
        <v>959.00090521040283</v>
      </c>
      <c r="J142" s="117">
        <f t="shared" si="25"/>
        <v>1012.8568576244344</v>
      </c>
      <c r="K142" s="117">
        <f t="shared" si="25"/>
        <v>1090.6660288072721</v>
      </c>
      <c r="L142" s="117">
        <f t="shared" si="25"/>
        <v>1257.6786252636539</v>
      </c>
      <c r="M142" s="117">
        <f t="shared" si="25"/>
        <v>1238.3853133214886</v>
      </c>
      <c r="N142" s="117">
        <f t="shared" si="25"/>
        <v>1345.4140779831696</v>
      </c>
      <c r="O142" s="117">
        <f t="shared" si="25"/>
        <v>1412.0515181307355</v>
      </c>
      <c r="P142" s="117">
        <f t="shared" si="25"/>
        <v>1268.9035170425136</v>
      </c>
      <c r="Q142" s="117">
        <f t="shared" si="25"/>
        <v>1347.7478722682561</v>
      </c>
      <c r="R142" s="117">
        <f t="shared" ref="R142:V142" si="26">R143+R146+R148+R161</f>
        <v>1394.6142200925872</v>
      </c>
      <c r="S142" s="117">
        <f t="shared" si="26"/>
        <v>1409.8579372902129</v>
      </c>
      <c r="T142" s="117">
        <f t="shared" si="26"/>
        <v>1318.6933898270904</v>
      </c>
      <c r="U142" s="117">
        <f t="shared" si="26"/>
        <v>1362.5363011545826</v>
      </c>
      <c r="V142" s="117">
        <f t="shared" si="26"/>
        <v>1386.2847904751163</v>
      </c>
      <c r="W142" s="117">
        <f t="shared" ref="W142" si="27">W143+W146+W148+W161</f>
        <v>1712.8669304495616</v>
      </c>
      <c r="DA142" s="129" t="s">
        <v>1813</v>
      </c>
    </row>
    <row r="143" spans="1:105" ht="12" customHeight="1" x14ac:dyDescent="0.25">
      <c r="A143" s="121" t="s">
        <v>57</v>
      </c>
      <c r="B143" s="122">
        <f t="shared" ref="B143:Q143" si="28">SUM(B144:B145)</f>
        <v>615.18919584076423</v>
      </c>
      <c r="C143" s="122">
        <f t="shared" si="28"/>
        <v>667.02358797824331</v>
      </c>
      <c r="D143" s="122">
        <f t="shared" si="28"/>
        <v>629.24649205667902</v>
      </c>
      <c r="E143" s="122">
        <f t="shared" si="28"/>
        <v>636.00673056663288</v>
      </c>
      <c r="F143" s="122">
        <f t="shared" si="28"/>
        <v>625.14534931008393</v>
      </c>
      <c r="G143" s="122">
        <f t="shared" si="28"/>
        <v>674.01165584457556</v>
      </c>
      <c r="H143" s="122">
        <f t="shared" si="28"/>
        <v>728.68709707963239</v>
      </c>
      <c r="I143" s="122">
        <f t="shared" si="28"/>
        <v>767.07106361092895</v>
      </c>
      <c r="J143" s="122">
        <f t="shared" si="28"/>
        <v>810.79873184547569</v>
      </c>
      <c r="K143" s="122">
        <f t="shared" si="28"/>
        <v>857.2106392525501</v>
      </c>
      <c r="L143" s="122">
        <f t="shared" si="28"/>
        <v>1008.4839801057891</v>
      </c>
      <c r="M143" s="122">
        <f t="shared" si="28"/>
        <v>979.6577204631825</v>
      </c>
      <c r="N143" s="122">
        <f t="shared" si="28"/>
        <v>1070.911281032473</v>
      </c>
      <c r="O143" s="122">
        <f t="shared" si="28"/>
        <v>1139.1138107252816</v>
      </c>
      <c r="P143" s="122">
        <f t="shared" si="28"/>
        <v>981.75048425370699</v>
      </c>
      <c r="Q143" s="122">
        <f t="shared" si="28"/>
        <v>1066.9163603954171</v>
      </c>
      <c r="R143" s="122">
        <f t="shared" ref="R143:V143" si="29">SUM(R144:R145)</f>
        <v>1121.0946819342421</v>
      </c>
      <c r="S143" s="122">
        <f t="shared" si="29"/>
        <v>1141.2852311729541</v>
      </c>
      <c r="T143" s="122">
        <f t="shared" si="29"/>
        <v>1058.6367442966243</v>
      </c>
      <c r="U143" s="122">
        <f t="shared" si="29"/>
        <v>1097.4858290945604</v>
      </c>
      <c r="V143" s="122">
        <f t="shared" si="29"/>
        <v>1120.9807807761429</v>
      </c>
      <c r="W143" s="122">
        <f t="shared" ref="W143" si="30">SUM(W144:W145)</f>
        <v>1409.0929799646572</v>
      </c>
      <c r="DA143" s="130" t="s">
        <v>1814</v>
      </c>
    </row>
    <row r="144" spans="1:105" ht="12" customHeight="1" x14ac:dyDescent="0.25">
      <c r="A144" s="97" t="s">
        <v>204</v>
      </c>
      <c r="B144" s="98">
        <v>608.23302527073167</v>
      </c>
      <c r="C144" s="98">
        <v>659.67146059735626</v>
      </c>
      <c r="D144" s="98">
        <v>622.52743100696046</v>
      </c>
      <c r="E144" s="98">
        <v>629.37784616941565</v>
      </c>
      <c r="F144" s="98">
        <v>618.83353753016593</v>
      </c>
      <c r="G144" s="98">
        <v>668.0041096773715</v>
      </c>
      <c r="H144" s="98">
        <v>722.15404827744567</v>
      </c>
      <c r="I144" s="98">
        <v>760.43222039266175</v>
      </c>
      <c r="J144" s="98">
        <v>803.86879714924783</v>
      </c>
      <c r="K144" s="98">
        <v>849.95031408570298</v>
      </c>
      <c r="L144" s="98">
        <v>1000.0084170254587</v>
      </c>
      <c r="M144" s="98">
        <v>971.5063461211638</v>
      </c>
      <c r="N144" s="98">
        <v>1062.0832050075987</v>
      </c>
      <c r="O144" s="98">
        <v>1129.8120000309173</v>
      </c>
      <c r="P144" s="98">
        <v>973.7995241069641</v>
      </c>
      <c r="Q144" s="98">
        <v>1058.3430184134818</v>
      </c>
      <c r="R144" s="98">
        <v>1112.1376060511709</v>
      </c>
      <c r="S144" s="98">
        <v>1132.2110563255787</v>
      </c>
      <c r="T144" s="98">
        <v>1050.2527950304368</v>
      </c>
      <c r="U144" s="98">
        <v>1088.8198651566452</v>
      </c>
      <c r="V144" s="98">
        <v>1112.1475110135295</v>
      </c>
      <c r="W144" s="98">
        <v>1398.0002859079705</v>
      </c>
      <c r="DA144" s="63" t="s">
        <v>1815</v>
      </c>
    </row>
    <row r="145" spans="1:105" ht="12" customHeight="1" x14ac:dyDescent="0.25">
      <c r="A145" s="97" t="s">
        <v>53</v>
      </c>
      <c r="B145" s="98">
        <v>6.9561705700325085</v>
      </c>
      <c r="C145" s="98">
        <v>7.3521273808870031</v>
      </c>
      <c r="D145" s="98">
        <v>6.7190610497185084</v>
      </c>
      <c r="E145" s="98">
        <v>6.6288843972171962</v>
      </c>
      <c r="F145" s="98">
        <v>6.3118117799179796</v>
      </c>
      <c r="G145" s="98">
        <v>6.0075461672040147</v>
      </c>
      <c r="H145" s="98">
        <v>6.5330488021867481</v>
      </c>
      <c r="I145" s="98">
        <v>6.6388432182672066</v>
      </c>
      <c r="J145" s="98">
        <v>6.9299346962279031</v>
      </c>
      <c r="K145" s="98">
        <v>7.2603251668471618</v>
      </c>
      <c r="L145" s="98">
        <v>8.4755630803304225</v>
      </c>
      <c r="M145" s="98">
        <v>8.1513743420186575</v>
      </c>
      <c r="N145" s="98">
        <v>8.828076024874207</v>
      </c>
      <c r="O145" s="98">
        <v>9.3018106943643311</v>
      </c>
      <c r="P145" s="98">
        <v>7.9509601467429354</v>
      </c>
      <c r="Q145" s="98">
        <v>8.5733419819353411</v>
      </c>
      <c r="R145" s="98">
        <v>8.9570758830711785</v>
      </c>
      <c r="S145" s="98">
        <v>9.0741748473754349</v>
      </c>
      <c r="T145" s="98">
        <v>8.383949266187475</v>
      </c>
      <c r="U145" s="98">
        <v>8.6659639379152527</v>
      </c>
      <c r="V145" s="98">
        <v>8.8332697626133463</v>
      </c>
      <c r="W145" s="98">
        <v>11.092694056686783</v>
      </c>
      <c r="DA145" s="63" t="s">
        <v>1816</v>
      </c>
    </row>
    <row r="146" spans="1:105" ht="12" customHeight="1" x14ac:dyDescent="0.25">
      <c r="A146" s="121" t="s">
        <v>92</v>
      </c>
      <c r="B146" s="122">
        <f t="shared" ref="B146:W146" si="31">B147</f>
        <v>5.2264388684538046E-2</v>
      </c>
      <c r="C146" s="122">
        <f t="shared" si="31"/>
        <v>7.3105479682415681E-2</v>
      </c>
      <c r="D146" s="122">
        <f t="shared" si="31"/>
        <v>8.6613162763213777E-2</v>
      </c>
      <c r="E146" s="122">
        <f t="shared" si="31"/>
        <v>0.16776955676064861</v>
      </c>
      <c r="F146" s="122">
        <f t="shared" si="31"/>
        <v>0.11603627060091158</v>
      </c>
      <c r="G146" s="122">
        <f t="shared" si="31"/>
        <v>0.1448209019609536</v>
      </c>
      <c r="H146" s="122">
        <f t="shared" si="31"/>
        <v>0.22040323885919114</v>
      </c>
      <c r="I146" s="122">
        <f t="shared" si="31"/>
        <v>0.26967580229724969</v>
      </c>
      <c r="J146" s="122">
        <f t="shared" si="31"/>
        <v>0.27890465283010091</v>
      </c>
      <c r="K146" s="122">
        <f t="shared" si="31"/>
        <v>0.32530831753422512</v>
      </c>
      <c r="L146" s="122">
        <f t="shared" si="31"/>
        <v>0.40506820533598559</v>
      </c>
      <c r="M146" s="122">
        <f t="shared" si="31"/>
        <v>0.4034487144752445</v>
      </c>
      <c r="N146" s="122">
        <f t="shared" si="31"/>
        <v>0.48778678512050799</v>
      </c>
      <c r="O146" s="122">
        <f t="shared" si="31"/>
        <v>0.64126541664327918</v>
      </c>
      <c r="P146" s="122">
        <f t="shared" si="31"/>
        <v>0.40293150113697601</v>
      </c>
      <c r="Q146" s="122">
        <f t="shared" si="31"/>
        <v>0.6761877460472886</v>
      </c>
      <c r="R146" s="122">
        <f t="shared" si="31"/>
        <v>0.39094998765390643</v>
      </c>
      <c r="S146" s="122">
        <f t="shared" si="31"/>
        <v>0.48108488856519693</v>
      </c>
      <c r="T146" s="122">
        <f t="shared" si="31"/>
        <v>0.43975995335855</v>
      </c>
      <c r="U146" s="122">
        <f t="shared" si="31"/>
        <v>0.46937993636275843</v>
      </c>
      <c r="V146" s="122">
        <f t="shared" si="31"/>
        <v>0.47001173669465024</v>
      </c>
      <c r="W146" s="122">
        <f t="shared" si="31"/>
        <v>0.41595680993108586</v>
      </c>
      <c r="DA146" s="130" t="s">
        <v>1817</v>
      </c>
    </row>
    <row r="147" spans="1:105" ht="12" customHeight="1" x14ac:dyDescent="0.25">
      <c r="A147" s="97" t="s">
        <v>53</v>
      </c>
      <c r="B147" s="98">
        <v>5.2264388684538046E-2</v>
      </c>
      <c r="C147" s="98">
        <v>7.3105479682415681E-2</v>
      </c>
      <c r="D147" s="98">
        <v>8.6613162763213777E-2</v>
      </c>
      <c r="E147" s="98">
        <v>0.16776955676064861</v>
      </c>
      <c r="F147" s="98">
        <v>0.11603627060091158</v>
      </c>
      <c r="G147" s="98">
        <v>0.1448209019609536</v>
      </c>
      <c r="H147" s="98">
        <v>0.22040323885919114</v>
      </c>
      <c r="I147" s="98">
        <v>0.26967580229724969</v>
      </c>
      <c r="J147" s="98">
        <v>0.27890465283010091</v>
      </c>
      <c r="K147" s="98">
        <v>0.32530831753422512</v>
      </c>
      <c r="L147" s="98">
        <v>0.40506820533598559</v>
      </c>
      <c r="M147" s="98">
        <v>0.4034487144752445</v>
      </c>
      <c r="N147" s="98">
        <v>0.48778678512050799</v>
      </c>
      <c r="O147" s="98">
        <v>0.64126541664327918</v>
      </c>
      <c r="P147" s="98">
        <v>0.40293150113697601</v>
      </c>
      <c r="Q147" s="98">
        <v>0.6761877460472886</v>
      </c>
      <c r="R147" s="98">
        <v>0.39094998765390643</v>
      </c>
      <c r="S147" s="98">
        <v>0.48108488856519693</v>
      </c>
      <c r="T147" s="98">
        <v>0.43975995335855</v>
      </c>
      <c r="U147" s="98">
        <v>0.46937993636275843</v>
      </c>
      <c r="V147" s="98">
        <v>0.47001173669465024</v>
      </c>
      <c r="W147" s="98">
        <v>0.41595680993108586</v>
      </c>
      <c r="DA147" s="63" t="s">
        <v>1818</v>
      </c>
    </row>
    <row r="148" spans="1:105" ht="12" customHeight="1" x14ac:dyDescent="0.25">
      <c r="A148" s="121" t="s">
        <v>55</v>
      </c>
      <c r="B148" s="122">
        <v>121.43342749758132</v>
      </c>
      <c r="C148" s="122">
        <v>128.76588108447768</v>
      </c>
      <c r="D148" s="122">
        <v>135.19780630111683</v>
      </c>
      <c r="E148" s="122">
        <v>136.66470905658906</v>
      </c>
      <c r="F148" s="122">
        <v>138.75030223509401</v>
      </c>
      <c r="G148" s="122">
        <v>135.17101957629646</v>
      </c>
      <c r="H148" s="122">
        <v>154.17580634810659</v>
      </c>
      <c r="I148" s="122">
        <v>167.19258391602818</v>
      </c>
      <c r="J148" s="122">
        <v>174.07606010935137</v>
      </c>
      <c r="K148" s="122">
        <v>196.62375047612488</v>
      </c>
      <c r="L148" s="122">
        <v>210.27830083441327</v>
      </c>
      <c r="M148" s="122">
        <v>218.75307065746171</v>
      </c>
      <c r="N148" s="122">
        <v>232.11763919817463</v>
      </c>
      <c r="O148" s="122">
        <v>230.72059324151701</v>
      </c>
      <c r="P148" s="122">
        <v>242.53515304692493</v>
      </c>
      <c r="Q148" s="122">
        <v>237.83611414093184</v>
      </c>
      <c r="R148" s="122">
        <v>230.15454279690826</v>
      </c>
      <c r="S148" s="122">
        <v>225.08394385526827</v>
      </c>
      <c r="T148" s="122">
        <v>217.26928340092684</v>
      </c>
      <c r="U148" s="122">
        <v>221.33765659172622</v>
      </c>
      <c r="V148" s="122">
        <v>221.9748973046228</v>
      </c>
      <c r="W148" s="122">
        <v>253.92430255314585</v>
      </c>
      <c r="DA148" s="130" t="s">
        <v>1819</v>
      </c>
    </row>
    <row r="149" spans="1:105" ht="12" customHeight="1" x14ac:dyDescent="0.25">
      <c r="A149" s="97" t="s">
        <v>132</v>
      </c>
      <c r="B149" s="98">
        <v>70.936636053926293</v>
      </c>
      <c r="C149" s="98">
        <v>75.77743928211784</v>
      </c>
      <c r="D149" s="98">
        <v>79.673137785343854</v>
      </c>
      <c r="E149" s="98">
        <v>80.32002439433316</v>
      </c>
      <c r="F149" s="98">
        <v>81.006267603666586</v>
      </c>
      <c r="G149" s="98">
        <v>78.572027172051065</v>
      </c>
      <c r="H149" s="98">
        <v>90.875749290079952</v>
      </c>
      <c r="I149" s="98">
        <v>98.883503434268846</v>
      </c>
      <c r="J149" s="98">
        <v>102.20035158331689</v>
      </c>
      <c r="K149" s="98">
        <v>114.72224726101291</v>
      </c>
      <c r="L149" s="98">
        <v>122.09988644202116</v>
      </c>
      <c r="M149" s="98">
        <v>129.73143360055138</v>
      </c>
      <c r="N149" s="98">
        <v>138.3781762757875</v>
      </c>
      <c r="O149" s="98">
        <v>132.75860561018027</v>
      </c>
      <c r="P149" s="98">
        <v>143.29784349891773</v>
      </c>
      <c r="Q149" s="98">
        <v>138.51925786476008</v>
      </c>
      <c r="R149" s="98">
        <v>129.56284826507797</v>
      </c>
      <c r="S149" s="98">
        <v>130.29906454791433</v>
      </c>
      <c r="T149" s="98">
        <v>130.0673721807934</v>
      </c>
      <c r="U149" s="98">
        <v>135.45702219047521</v>
      </c>
      <c r="V149" s="98">
        <v>138.29053305947036</v>
      </c>
      <c r="W149" s="98">
        <v>153.96485300737223</v>
      </c>
      <c r="DA149" s="63" t="s">
        <v>1820</v>
      </c>
    </row>
    <row r="150" spans="1:105" ht="12" customHeight="1" x14ac:dyDescent="0.25">
      <c r="A150" s="97" t="s">
        <v>131</v>
      </c>
      <c r="B150" s="98">
        <v>0.20601498179316269</v>
      </c>
      <c r="C150" s="98">
        <v>0.22621475188666848</v>
      </c>
      <c r="D150" s="98">
        <v>0.23724553175834392</v>
      </c>
      <c r="E150" s="98">
        <v>0.25440389726878992</v>
      </c>
      <c r="F150" s="98">
        <v>0.28221687138716633</v>
      </c>
      <c r="G150" s="98">
        <v>0.3345171113854426</v>
      </c>
      <c r="H150" s="98">
        <v>0.47482147624961629</v>
      </c>
      <c r="I150" s="98">
        <v>0.5315035020793939</v>
      </c>
      <c r="J150" s="98">
        <v>0.56658999411004018</v>
      </c>
      <c r="K150" s="98">
        <v>0.84080359316056175</v>
      </c>
      <c r="L150" s="98">
        <v>0.94723826003039946</v>
      </c>
      <c r="M150" s="98">
        <v>1.0466422547853045</v>
      </c>
      <c r="N150" s="98">
        <v>1.1231514042842425</v>
      </c>
      <c r="O150" s="98">
        <v>1.0487712343918139</v>
      </c>
      <c r="P150" s="98">
        <v>1.1830562803104647</v>
      </c>
      <c r="Q150" s="98">
        <v>1.1309428511770621</v>
      </c>
      <c r="R150" s="98">
        <v>0.99367234430039286</v>
      </c>
      <c r="S150" s="98">
        <v>0.96882346854832713</v>
      </c>
      <c r="T150" s="98">
        <v>0.93874712267516724</v>
      </c>
      <c r="U150" s="98">
        <v>0.96871268537041422</v>
      </c>
      <c r="V150" s="98">
        <v>0.9998338803396225</v>
      </c>
      <c r="W150" s="98">
        <v>1.0752294525297321</v>
      </c>
      <c r="DA150" s="63" t="s">
        <v>1821</v>
      </c>
    </row>
    <row r="151" spans="1:105" ht="12" customHeight="1" x14ac:dyDescent="0.25">
      <c r="A151" s="100" t="s">
        <v>204</v>
      </c>
      <c r="B151" s="101">
        <v>7.7106786766693927E-2</v>
      </c>
      <c r="C151" s="101">
        <v>8.4338141031247538E-2</v>
      </c>
      <c r="D151" s="101">
        <v>8.8712659601400901E-2</v>
      </c>
      <c r="E151" s="101">
        <v>9.4319499967752088E-2</v>
      </c>
      <c r="F151" s="101">
        <v>0.10440950898030456</v>
      </c>
      <c r="G151" s="101">
        <v>0.12384888011233447</v>
      </c>
      <c r="H151" s="101">
        <v>0.14634158262654229</v>
      </c>
      <c r="I151" s="101">
        <v>0.17282811095989342</v>
      </c>
      <c r="J151" s="101">
        <v>0.20023764122028151</v>
      </c>
      <c r="K151" s="101">
        <v>0.30394937626364921</v>
      </c>
      <c r="L151" s="101">
        <v>0.30158777917568924</v>
      </c>
      <c r="M151" s="101">
        <v>0.36526211749895438</v>
      </c>
      <c r="N151" s="101">
        <v>0.38517721583207515</v>
      </c>
      <c r="O151" s="101">
        <v>0.30659419901697338</v>
      </c>
      <c r="P151" s="101">
        <v>0.35344072175272567</v>
      </c>
      <c r="Q151" s="101">
        <v>0.2653937303199902</v>
      </c>
      <c r="R151" s="101">
        <v>0.20938607581061616</v>
      </c>
      <c r="S151" s="101">
        <v>0.2422720450190021</v>
      </c>
      <c r="T151" s="101">
        <v>0.27034308100431148</v>
      </c>
      <c r="U151" s="101">
        <v>0.28764738652241967</v>
      </c>
      <c r="V151" s="101">
        <v>0.30660108330574432</v>
      </c>
      <c r="W151" s="101">
        <v>0.34607572176293044</v>
      </c>
      <c r="DA151" s="131" t="s">
        <v>1822</v>
      </c>
    </row>
    <row r="152" spans="1:105" ht="12" customHeight="1" x14ac:dyDescent="0.25">
      <c r="A152" s="103" t="s">
        <v>52</v>
      </c>
      <c r="B152" s="104">
        <v>0.12890819502646875</v>
      </c>
      <c r="C152" s="104">
        <v>0.14187661085542094</v>
      </c>
      <c r="D152" s="104">
        <v>0.14853287215694302</v>
      </c>
      <c r="E152" s="104">
        <v>0.16008439730103785</v>
      </c>
      <c r="F152" s="104">
        <v>0.17780736240686176</v>
      </c>
      <c r="G152" s="104">
        <v>0.21066823127310816</v>
      </c>
      <c r="H152" s="104">
        <v>0.328479893623074</v>
      </c>
      <c r="I152" s="104">
        <v>0.35867539111950053</v>
      </c>
      <c r="J152" s="104">
        <v>0.36635235288975865</v>
      </c>
      <c r="K152" s="104">
        <v>0.53685421689691248</v>
      </c>
      <c r="L152" s="104">
        <v>0.64565048085471022</v>
      </c>
      <c r="M152" s="104">
        <v>0.68138013728635005</v>
      </c>
      <c r="N152" s="104">
        <v>0.73797418845216733</v>
      </c>
      <c r="O152" s="104">
        <v>0.74217703537484048</v>
      </c>
      <c r="P152" s="104">
        <v>0.82961555855773916</v>
      </c>
      <c r="Q152" s="104">
        <v>0.86554912085707181</v>
      </c>
      <c r="R152" s="104">
        <v>0.78428626848977667</v>
      </c>
      <c r="S152" s="104">
        <v>0.726551423529325</v>
      </c>
      <c r="T152" s="104">
        <v>0.66840404167085576</v>
      </c>
      <c r="U152" s="104">
        <v>0.6810652988479946</v>
      </c>
      <c r="V152" s="104">
        <v>0.69323279703387819</v>
      </c>
      <c r="W152" s="104">
        <v>0.72915373076680179</v>
      </c>
      <c r="DA152" s="132" t="s">
        <v>1823</v>
      </c>
    </row>
    <row r="153" spans="1:105" ht="12" customHeight="1" x14ac:dyDescent="0.25">
      <c r="A153" s="106" t="s">
        <v>124</v>
      </c>
      <c r="B153" s="101">
        <v>1.8418444633112177</v>
      </c>
      <c r="C153" s="101">
        <v>1.4206467268483847</v>
      </c>
      <c r="D153" s="101">
        <v>1.3482053454815492</v>
      </c>
      <c r="E153" s="101">
        <v>1.1495694368507676</v>
      </c>
      <c r="F153" s="101">
        <v>1.2389907489700172</v>
      </c>
      <c r="G153" s="101">
        <v>1.7360771905062813</v>
      </c>
      <c r="H153" s="101">
        <v>1.8254909234551171</v>
      </c>
      <c r="I153" s="101">
        <v>2.0104369846380301</v>
      </c>
      <c r="J153" s="101">
        <v>2.0723717355317341</v>
      </c>
      <c r="K153" s="101">
        <v>1.3697993871913046</v>
      </c>
      <c r="L153" s="101">
        <v>1.3245519979575047</v>
      </c>
      <c r="M153" s="101">
        <v>1.3219122534673333</v>
      </c>
      <c r="N153" s="101">
        <v>1.3140097845846004</v>
      </c>
      <c r="O153" s="101">
        <v>1.2179652299487496</v>
      </c>
      <c r="P153" s="101">
        <v>1.2410476815484468</v>
      </c>
      <c r="Q153" s="101">
        <v>1.2215301752631447</v>
      </c>
      <c r="R153" s="101">
        <v>0.98817646603061626</v>
      </c>
      <c r="S153" s="101">
        <v>0.97310386794734582</v>
      </c>
      <c r="T153" s="101">
        <v>0.85590758175394166</v>
      </c>
      <c r="U153" s="101">
        <v>0.83277647683351341</v>
      </c>
      <c r="V153" s="101">
        <v>0.7742248788195043</v>
      </c>
      <c r="W153" s="101">
        <v>1.0652639340123515</v>
      </c>
      <c r="DA153" s="131" t="s">
        <v>1824</v>
      </c>
    </row>
    <row r="154" spans="1:105" ht="12" customHeight="1" x14ac:dyDescent="0.25">
      <c r="A154" s="107" t="s">
        <v>123</v>
      </c>
      <c r="B154" s="104">
        <v>5.8210366009092199E-3</v>
      </c>
      <c r="C154" s="104">
        <v>4.4352553510604992E-3</v>
      </c>
      <c r="D154" s="104">
        <v>3.8265626092797928E-3</v>
      </c>
      <c r="E154" s="104">
        <v>3.2385791415590541E-3</v>
      </c>
      <c r="F154" s="104">
        <v>4.0251528089678742E-3</v>
      </c>
      <c r="G154" s="104">
        <v>8.9350238816765497E-3</v>
      </c>
      <c r="H154" s="104">
        <v>9.9187764204507704E-3</v>
      </c>
      <c r="I154" s="104">
        <v>1.1885326878714682E-2</v>
      </c>
      <c r="J154" s="104">
        <v>1.3641978228568011E-2</v>
      </c>
      <c r="K154" s="104">
        <v>9.2407165478695322E-3</v>
      </c>
      <c r="L154" s="104">
        <v>9.3319703354040884E-3</v>
      </c>
      <c r="M154" s="104">
        <v>1.0336986418086037E-2</v>
      </c>
      <c r="N154" s="104">
        <v>1.0534684359055246E-2</v>
      </c>
      <c r="O154" s="104">
        <v>1.0113758083498294E-2</v>
      </c>
      <c r="P154" s="104">
        <v>1.1081947304093547E-2</v>
      </c>
      <c r="Q154" s="104">
        <v>1.1843163216360725E-2</v>
      </c>
      <c r="R154" s="104">
        <v>9.5585232027624346E-3</v>
      </c>
      <c r="S154" s="104">
        <v>8.8957230950474468E-3</v>
      </c>
      <c r="T154" s="104">
        <v>7.5513231715205872E-3</v>
      </c>
      <c r="U154" s="104">
        <v>6.9540475312948975E-3</v>
      </c>
      <c r="V154" s="104">
        <v>5.4915351355912965E-3</v>
      </c>
      <c r="W154" s="104">
        <v>9.2443240504037349E-3</v>
      </c>
      <c r="DA154" s="132" t="s">
        <v>1825</v>
      </c>
    </row>
    <row r="155" spans="1:105" ht="12" customHeight="1" x14ac:dyDescent="0.25">
      <c r="A155" s="108" t="s">
        <v>50</v>
      </c>
      <c r="B155" s="98">
        <v>2.1814168687509026E-3</v>
      </c>
      <c r="C155" s="98">
        <v>1.6548935734716518E-3</v>
      </c>
      <c r="D155" s="98">
        <v>1.4296175126104081E-3</v>
      </c>
      <c r="E155" s="98">
        <v>1.1986116143221062E-3</v>
      </c>
      <c r="F155" s="98">
        <v>1.4857895831682584E-3</v>
      </c>
      <c r="G155" s="98">
        <v>3.3167744747545505E-3</v>
      </c>
      <c r="H155" s="98">
        <v>3.051730518815497E-3</v>
      </c>
      <c r="I155" s="98">
        <v>3.8649757298280275E-3</v>
      </c>
      <c r="J155" s="98">
        <v>4.8393154028870183E-3</v>
      </c>
      <c r="K155" s="98">
        <v>3.3292755640546992E-3</v>
      </c>
      <c r="L155" s="98">
        <v>2.954860531766133E-3</v>
      </c>
      <c r="M155" s="98">
        <v>3.5956912391917474E-3</v>
      </c>
      <c r="N155" s="98">
        <v>3.5955533512162705E-3</v>
      </c>
      <c r="O155" s="98">
        <v>2.930369671255885E-3</v>
      </c>
      <c r="P155" s="98">
        <v>3.2827407576260046E-3</v>
      </c>
      <c r="Q155" s="98">
        <v>2.7569574664194109E-3</v>
      </c>
      <c r="R155" s="98">
        <v>2.0181082416980689E-3</v>
      </c>
      <c r="S155" s="98">
        <v>2.2156992096865171E-3</v>
      </c>
      <c r="T155" s="98">
        <v>2.1653483853149441E-3</v>
      </c>
      <c r="U155" s="98">
        <v>2.030479454085566E-3</v>
      </c>
      <c r="V155" s="98">
        <v>1.6398464893679636E-3</v>
      </c>
      <c r="W155" s="98">
        <v>2.9529927591704511E-3</v>
      </c>
      <c r="DA155" s="63" t="s">
        <v>1826</v>
      </c>
    </row>
    <row r="156" spans="1:105" ht="12" customHeight="1" x14ac:dyDescent="0.25">
      <c r="A156" s="108" t="s">
        <v>52</v>
      </c>
      <c r="B156" s="98">
        <v>3.6396197321583177E-3</v>
      </c>
      <c r="C156" s="98">
        <v>2.7803617775888473E-3</v>
      </c>
      <c r="D156" s="98">
        <v>2.3969450966693849E-3</v>
      </c>
      <c r="E156" s="98">
        <v>2.0399675272369478E-3</v>
      </c>
      <c r="F156" s="98">
        <v>2.5393632257996153E-3</v>
      </c>
      <c r="G156" s="98">
        <v>5.6182494069219992E-3</v>
      </c>
      <c r="H156" s="98">
        <v>6.8670459016352738E-3</v>
      </c>
      <c r="I156" s="98">
        <v>8.020351148886655E-3</v>
      </c>
      <c r="J156" s="98">
        <v>8.8026628256809934E-3</v>
      </c>
      <c r="K156" s="98">
        <v>5.911440983814833E-3</v>
      </c>
      <c r="L156" s="98">
        <v>6.3771098036379545E-3</v>
      </c>
      <c r="M156" s="98">
        <v>6.7412951788942905E-3</v>
      </c>
      <c r="N156" s="98">
        <v>6.9391310078389754E-3</v>
      </c>
      <c r="O156" s="98">
        <v>7.1833884122424092E-3</v>
      </c>
      <c r="P156" s="98">
        <v>7.7992065464675417E-3</v>
      </c>
      <c r="Q156" s="98">
        <v>9.0862057499413139E-3</v>
      </c>
      <c r="R156" s="98">
        <v>7.5404149610643657E-3</v>
      </c>
      <c r="S156" s="98">
        <v>6.6800238853609297E-3</v>
      </c>
      <c r="T156" s="98">
        <v>5.3859747862056431E-3</v>
      </c>
      <c r="U156" s="98">
        <v>4.9235680772093315E-3</v>
      </c>
      <c r="V156" s="98">
        <v>3.8516886462233329E-3</v>
      </c>
      <c r="W156" s="98">
        <v>6.291331291233283E-3</v>
      </c>
      <c r="DA156" s="63" t="s">
        <v>1827</v>
      </c>
    </row>
    <row r="157" spans="1:105" ht="12" customHeight="1" x14ac:dyDescent="0.25">
      <c r="A157" s="106" t="s">
        <v>122</v>
      </c>
      <c r="B157" s="101">
        <v>36.42594381824366</v>
      </c>
      <c r="C157" s="101">
        <v>38.454716984186462</v>
      </c>
      <c r="D157" s="101">
        <v>40.464518568914578</v>
      </c>
      <c r="E157" s="101">
        <v>40.429351127728935</v>
      </c>
      <c r="F157" s="101">
        <v>39.688487121450962</v>
      </c>
      <c r="G157" s="101">
        <v>35.353989764609615</v>
      </c>
      <c r="H157" s="101">
        <v>36.966249317515775</v>
      </c>
      <c r="I157" s="101">
        <v>39.721119406549604</v>
      </c>
      <c r="J157" s="101">
        <v>40.715925554376369</v>
      </c>
      <c r="K157" s="101">
        <v>39.25149652163401</v>
      </c>
      <c r="L157" s="101">
        <v>42.043015401338188</v>
      </c>
      <c r="M157" s="101">
        <v>42.227391469800303</v>
      </c>
      <c r="N157" s="101">
        <v>44.391757117465275</v>
      </c>
      <c r="O157" s="101">
        <v>46.577695834517662</v>
      </c>
      <c r="P157" s="101">
        <v>48.233622815383448</v>
      </c>
      <c r="Q157" s="101">
        <v>49.093373972158439</v>
      </c>
      <c r="R157" s="101">
        <v>50.956800675210708</v>
      </c>
      <c r="S157" s="101">
        <v>48.547069315290067</v>
      </c>
      <c r="T157" s="101">
        <v>44.934357693109234</v>
      </c>
      <c r="U157" s="101">
        <v>44.042602490052978</v>
      </c>
      <c r="V157" s="101">
        <v>42.983694484577804</v>
      </c>
      <c r="W157" s="101">
        <v>51.766308866655308</v>
      </c>
      <c r="DA157" s="131" t="s">
        <v>1828</v>
      </c>
    </row>
    <row r="158" spans="1:105" ht="12" customHeight="1" x14ac:dyDescent="0.25">
      <c r="A158" s="107" t="s">
        <v>121</v>
      </c>
      <c r="B158" s="104">
        <v>12.017167143706091</v>
      </c>
      <c r="C158" s="104">
        <v>12.882428084087273</v>
      </c>
      <c r="D158" s="104">
        <v>13.470872507009243</v>
      </c>
      <c r="E158" s="104">
        <v>14.508121621265859</v>
      </c>
      <c r="F158" s="104">
        <v>16.530314736810322</v>
      </c>
      <c r="G158" s="104">
        <v>19.165473313862378</v>
      </c>
      <c r="H158" s="104">
        <v>24.023576564385689</v>
      </c>
      <c r="I158" s="104">
        <v>26.034135261613592</v>
      </c>
      <c r="J158" s="104">
        <v>28.50717926378778</v>
      </c>
      <c r="K158" s="104">
        <v>40.43016299657824</v>
      </c>
      <c r="L158" s="104">
        <v>43.854276762730613</v>
      </c>
      <c r="M158" s="104">
        <v>44.415354092439316</v>
      </c>
      <c r="N158" s="104">
        <v>46.900009931693958</v>
      </c>
      <c r="O158" s="104">
        <v>49.107441574395025</v>
      </c>
      <c r="P158" s="104">
        <v>48.568500823460738</v>
      </c>
      <c r="Q158" s="104">
        <v>47.859166114356739</v>
      </c>
      <c r="R158" s="104">
        <v>47.643486523085819</v>
      </c>
      <c r="S158" s="104">
        <v>44.28698693247317</v>
      </c>
      <c r="T158" s="104">
        <v>40.465347499423572</v>
      </c>
      <c r="U158" s="104">
        <v>40.029588701462778</v>
      </c>
      <c r="V158" s="104">
        <v>38.921119466279904</v>
      </c>
      <c r="W158" s="104">
        <v>46.043402968525839</v>
      </c>
      <c r="DA158" s="132" t="s">
        <v>1829</v>
      </c>
    </row>
    <row r="159" spans="1:105" ht="12" customHeight="1" x14ac:dyDescent="0.25">
      <c r="A159" s="108" t="s">
        <v>53</v>
      </c>
      <c r="B159" s="98">
        <v>4.4991760057887662</v>
      </c>
      <c r="C159" s="98">
        <v>4.8029341285995342</v>
      </c>
      <c r="D159" s="98">
        <v>5.0373671129304656</v>
      </c>
      <c r="E159" s="98">
        <v>5.3789136665242232</v>
      </c>
      <c r="F159" s="98">
        <v>6.1171240852522226</v>
      </c>
      <c r="G159" s="98">
        <v>7.0986712341875711</v>
      </c>
      <c r="H159" s="98">
        <v>7.4006277573418124</v>
      </c>
      <c r="I159" s="98">
        <v>8.4574659363943834</v>
      </c>
      <c r="J159" s="98">
        <v>10.06969972075051</v>
      </c>
      <c r="K159" s="98">
        <v>14.633151843226043</v>
      </c>
      <c r="L159" s="98">
        <v>13.996319436875799</v>
      </c>
      <c r="M159" s="98">
        <v>15.448800879273044</v>
      </c>
      <c r="N159" s="98">
        <v>16.059389217449482</v>
      </c>
      <c r="O159" s="98">
        <v>14.43019934532799</v>
      </c>
      <c r="P159" s="98">
        <v>14.429648159152325</v>
      </c>
      <c r="Q159" s="98">
        <v>11.213768763917372</v>
      </c>
      <c r="R159" s="98">
        <v>10.079134444466389</v>
      </c>
      <c r="S159" s="98">
        <v>11.080393487626381</v>
      </c>
      <c r="T159" s="98">
        <v>11.656199238559021</v>
      </c>
      <c r="U159" s="98">
        <v>11.913693267310208</v>
      </c>
      <c r="V159" s="98">
        <v>11.927269741868411</v>
      </c>
      <c r="W159" s="98">
        <v>14.801238185030059</v>
      </c>
      <c r="DA159" s="63" t="s">
        <v>1830</v>
      </c>
    </row>
    <row r="160" spans="1:105" ht="12" customHeight="1" x14ac:dyDescent="0.25">
      <c r="A160" s="108" t="s">
        <v>52</v>
      </c>
      <c r="B160" s="98">
        <v>7.517991137917325</v>
      </c>
      <c r="C160" s="98">
        <v>8.0794939554877381</v>
      </c>
      <c r="D160" s="98">
        <v>8.4335053940787787</v>
      </c>
      <c r="E160" s="98">
        <v>9.129207954741636</v>
      </c>
      <c r="F160" s="98">
        <v>10.4131906515581</v>
      </c>
      <c r="G160" s="98">
        <v>12.066802079674806</v>
      </c>
      <c r="H160" s="98">
        <v>16.622948807043876</v>
      </c>
      <c r="I160" s="98">
        <v>17.576669325219207</v>
      </c>
      <c r="J160" s="98">
        <v>18.43747954303727</v>
      </c>
      <c r="K160" s="98">
        <v>25.797011153352194</v>
      </c>
      <c r="L160" s="98">
        <v>29.857957325854816</v>
      </c>
      <c r="M160" s="98">
        <v>28.966553213166268</v>
      </c>
      <c r="N160" s="98">
        <v>30.840620714244476</v>
      </c>
      <c r="O160" s="98">
        <v>34.677242229067033</v>
      </c>
      <c r="P160" s="98">
        <v>34.138852664308416</v>
      </c>
      <c r="Q160" s="98">
        <v>36.645397350439367</v>
      </c>
      <c r="R160" s="98">
        <v>37.564352078619429</v>
      </c>
      <c r="S160" s="98">
        <v>33.206593444846789</v>
      </c>
      <c r="T160" s="98">
        <v>28.80914826086455</v>
      </c>
      <c r="U160" s="98">
        <v>28.11589543415257</v>
      </c>
      <c r="V160" s="98">
        <v>26.99384972441149</v>
      </c>
      <c r="W160" s="98">
        <v>31.242164783495785</v>
      </c>
      <c r="DA160" s="63" t="s">
        <v>1831</v>
      </c>
    </row>
    <row r="161" spans="1:105" ht="12" customHeight="1" x14ac:dyDescent="0.25">
      <c r="A161" s="121" t="s">
        <v>54</v>
      </c>
      <c r="B161" s="122">
        <v>18.398111688218698</v>
      </c>
      <c r="C161" s="122">
        <v>21.517297238728069</v>
      </c>
      <c r="D161" s="122">
        <v>22.691377216048213</v>
      </c>
      <c r="E161" s="122">
        <v>22.714651071906243</v>
      </c>
      <c r="F161" s="122">
        <v>24.578678789579417</v>
      </c>
      <c r="G161" s="122">
        <v>20.896769030764389</v>
      </c>
      <c r="H161" s="122">
        <v>26.196663270342007</v>
      </c>
      <c r="I161" s="122">
        <v>24.467581881148455</v>
      </c>
      <c r="J161" s="122">
        <v>27.70316101677723</v>
      </c>
      <c r="K161" s="122">
        <v>36.506330761063147</v>
      </c>
      <c r="L161" s="122">
        <v>38.511276118115504</v>
      </c>
      <c r="M161" s="122">
        <v>39.571073486369244</v>
      </c>
      <c r="N161" s="122">
        <v>41.897370967401415</v>
      </c>
      <c r="O161" s="122">
        <v>41.575848747293563</v>
      </c>
      <c r="P161" s="122">
        <v>44.214948240744654</v>
      </c>
      <c r="Q161" s="122">
        <v>42.319209985859729</v>
      </c>
      <c r="R161" s="122">
        <v>42.974045373782928</v>
      </c>
      <c r="S161" s="122">
        <v>43.007677373425366</v>
      </c>
      <c r="T161" s="122">
        <v>42.347602176180835</v>
      </c>
      <c r="U161" s="122">
        <v>43.243435531933393</v>
      </c>
      <c r="V161" s="122">
        <v>42.859100657655901</v>
      </c>
      <c r="W161" s="122">
        <v>49.433691121827408</v>
      </c>
      <c r="DA161" s="130" t="s">
        <v>1832</v>
      </c>
    </row>
    <row r="162" spans="1:105" ht="12" customHeight="1" x14ac:dyDescent="0.25">
      <c r="A162" s="97" t="s">
        <v>207</v>
      </c>
      <c r="B162" s="98">
        <v>2.52068161134983</v>
      </c>
      <c r="C162" s="98">
        <v>2.9845641560180822</v>
      </c>
      <c r="D162" s="98">
        <v>3.1727201418441089</v>
      </c>
      <c r="E162" s="98">
        <v>3.158083123340381</v>
      </c>
      <c r="F162" s="98">
        <v>3.3843052249792525</v>
      </c>
      <c r="G162" s="98">
        <v>2.909796767288086</v>
      </c>
      <c r="H162" s="98">
        <v>3.7424598917320973</v>
      </c>
      <c r="I162" s="98">
        <v>3.5285799275056924</v>
      </c>
      <c r="J162" s="98">
        <v>3.9142319752630326</v>
      </c>
      <c r="K162" s="98">
        <v>5.1438136539130062</v>
      </c>
      <c r="L162" s="98">
        <v>5.4065945235124921</v>
      </c>
      <c r="M162" s="98">
        <v>5.8678451283656239</v>
      </c>
      <c r="N162" s="98">
        <v>6.3062513381084679</v>
      </c>
      <c r="O162" s="98">
        <v>5.9338940427111124</v>
      </c>
      <c r="P162" s="98">
        <v>6.0072933231220151</v>
      </c>
      <c r="Q162" s="98">
        <v>5.2366793750013283</v>
      </c>
      <c r="R162" s="98">
        <v>4.4512961404561491</v>
      </c>
      <c r="S162" s="98">
        <v>4.437665147412484</v>
      </c>
      <c r="T162" s="98">
        <v>4.0471671773636428</v>
      </c>
      <c r="U162" s="98">
        <v>4.1298535962737679</v>
      </c>
      <c r="V162" s="98">
        <v>4.1349720976916213</v>
      </c>
      <c r="W162" s="98">
        <v>4.7766788673202871</v>
      </c>
      <c r="DA162" s="63" t="s">
        <v>1833</v>
      </c>
    </row>
    <row r="163" spans="1:105" ht="12" customHeight="1" x14ac:dyDescent="0.25">
      <c r="A163" s="97" t="s">
        <v>50</v>
      </c>
      <c r="B163" s="98">
        <v>0.10403733821496404</v>
      </c>
      <c r="C163" s="98">
        <v>0.11818377130353744</v>
      </c>
      <c r="D163" s="98">
        <v>0.11809313349663599</v>
      </c>
      <c r="E163" s="98">
        <v>0.10753588001164402</v>
      </c>
      <c r="F163" s="98">
        <v>0.11709099738697373</v>
      </c>
      <c r="G163" s="98">
        <v>0.10233966579756024</v>
      </c>
      <c r="H163" s="98">
        <v>0.12067361601363304</v>
      </c>
      <c r="I163" s="98">
        <v>0.10498538812121611</v>
      </c>
      <c r="J163" s="98">
        <v>0.10882658124540731</v>
      </c>
      <c r="K163" s="98">
        <v>0.13535372538586513</v>
      </c>
      <c r="L163" s="98">
        <v>0.13341119897911985</v>
      </c>
      <c r="M163" s="98">
        <v>0.10281397955172392</v>
      </c>
      <c r="N163" s="98">
        <v>6.9458141254454958E-2</v>
      </c>
      <c r="O163" s="98">
        <v>6.1869051623794621E-2</v>
      </c>
      <c r="P163" s="98">
        <v>7.2826093211753248E-2</v>
      </c>
      <c r="Q163" s="98">
        <v>9.2272600885062603E-2</v>
      </c>
      <c r="R163" s="98">
        <v>0.10695449623311001</v>
      </c>
      <c r="S163" s="98">
        <v>0.10360617337799764</v>
      </c>
      <c r="T163" s="98">
        <v>9.2215958515222657E-2</v>
      </c>
      <c r="U163" s="98">
        <v>9.2850577319550431E-2</v>
      </c>
      <c r="V163" s="98">
        <v>8.9834580364136454E-2</v>
      </c>
      <c r="W163" s="98">
        <v>0.12326210042619137</v>
      </c>
      <c r="DA163" s="63" t="s">
        <v>1834</v>
      </c>
    </row>
    <row r="164" spans="1:105" ht="12" customHeight="1" x14ac:dyDescent="0.25">
      <c r="A164" s="109" t="s">
        <v>120</v>
      </c>
      <c r="B164" s="33">
        <v>15.773392738653905</v>
      </c>
      <c r="C164" s="33">
        <v>18.41454931140645</v>
      </c>
      <c r="D164" s="33">
        <v>19.400563940707467</v>
      </c>
      <c r="E164" s="33">
        <v>19.449032068554217</v>
      </c>
      <c r="F164" s="33">
        <v>21.077282567213192</v>
      </c>
      <c r="G164" s="33">
        <v>17.884632597678742</v>
      </c>
      <c r="H164" s="33">
        <v>22.333529762596278</v>
      </c>
      <c r="I164" s="33">
        <v>20.834016565521544</v>
      </c>
      <c r="J164" s="33">
        <v>23.680102460268788</v>
      </c>
      <c r="K164" s="33">
        <v>31.227163381764278</v>
      </c>
      <c r="L164" s="33">
        <v>32.97127039562389</v>
      </c>
      <c r="M164" s="33">
        <v>33.600414378451894</v>
      </c>
      <c r="N164" s="33">
        <v>35.52166148803849</v>
      </c>
      <c r="O164" s="33">
        <v>35.580085652958658</v>
      </c>
      <c r="P164" s="33">
        <v>38.134828824410889</v>
      </c>
      <c r="Q164" s="33">
        <v>36.990258009973338</v>
      </c>
      <c r="R164" s="33">
        <v>38.41579473709367</v>
      </c>
      <c r="S164" s="33">
        <v>38.466406052634888</v>
      </c>
      <c r="T164" s="33">
        <v>38.208219040301969</v>
      </c>
      <c r="U164" s="33">
        <v>39.020731358340072</v>
      </c>
      <c r="V164" s="33">
        <v>38.634293979600145</v>
      </c>
      <c r="W164" s="33">
        <v>44.533750154080927</v>
      </c>
      <c r="DA164" s="60" t="s">
        <v>1835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0.49218007832954624</v>
      </c>
      <c r="C166" s="119">
        <f t="shared" si="32"/>
        <v>0.50151183845151048</v>
      </c>
      <c r="D166" s="119">
        <f t="shared" si="32"/>
        <v>0.51226397907342347</v>
      </c>
      <c r="E166" s="119">
        <f t="shared" si="32"/>
        <v>0.52263189618116013</v>
      </c>
      <c r="F166" s="119">
        <f t="shared" si="32"/>
        <v>0.53579420975843839</v>
      </c>
      <c r="G166" s="119">
        <f t="shared" si="32"/>
        <v>0.54921826681203711</v>
      </c>
      <c r="H166" s="119">
        <f t="shared" si="32"/>
        <v>0.56890442449192979</v>
      </c>
      <c r="I166" s="119">
        <f t="shared" si="32"/>
        <v>0.58664366794046774</v>
      </c>
      <c r="J166" s="119">
        <f t="shared" si="32"/>
        <v>0.60389598993426852</v>
      </c>
      <c r="K166" s="119">
        <f t="shared" si="32"/>
        <v>0.62344763177376172</v>
      </c>
      <c r="L166" s="119">
        <f t="shared" si="32"/>
        <v>0.64053396546843289</v>
      </c>
      <c r="M166" s="119">
        <f t="shared" si="32"/>
        <v>0.65958380007064221</v>
      </c>
      <c r="N166" s="119">
        <f t="shared" si="32"/>
        <v>0.67818791521487709</v>
      </c>
      <c r="O166" s="119">
        <f t="shared" si="32"/>
        <v>0.69449799943017432</v>
      </c>
      <c r="P166" s="119">
        <f t="shared" si="32"/>
        <v>0.70148025743989595</v>
      </c>
      <c r="Q166" s="119">
        <f t="shared" si="32"/>
        <v>0.70523644755130066</v>
      </c>
      <c r="R166" s="119">
        <f t="shared" ref="R166:V166" si="33">IF(R142=0,"",R142/R118)</f>
        <v>0.71110728860063221</v>
      </c>
      <c r="S166" s="119">
        <f t="shared" si="33"/>
        <v>0.71893203521671056</v>
      </c>
      <c r="T166" s="119">
        <f t="shared" si="33"/>
        <v>0.72894630689362383</v>
      </c>
      <c r="U166" s="119">
        <f t="shared" si="33"/>
        <v>0.73917029787160249</v>
      </c>
      <c r="V166" s="119">
        <f t="shared" si="33"/>
        <v>0.75077642668279398</v>
      </c>
      <c r="W166" s="119">
        <f t="shared" ref="W166" si="34">IF(W142=0,"",W142/W118)</f>
        <v>0.76255947731850182</v>
      </c>
      <c r="DA166" s="129" t="s">
        <v>1981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0.47430973048726288</v>
      </c>
      <c r="C167" s="124">
        <f t="shared" si="35"/>
        <v>0.48379280055685431</v>
      </c>
      <c r="D167" s="124">
        <f t="shared" si="35"/>
        <v>0.49301707920467991</v>
      </c>
      <c r="E167" s="124">
        <f t="shared" si="35"/>
        <v>0.50347496148131743</v>
      </c>
      <c r="F167" s="124">
        <f t="shared" si="35"/>
        <v>0.51587524394375461</v>
      </c>
      <c r="G167" s="124">
        <f t="shared" si="35"/>
        <v>0.53141622374476472</v>
      </c>
      <c r="H167" s="124">
        <f t="shared" si="35"/>
        <v>0.55009817292308449</v>
      </c>
      <c r="I167" s="124">
        <f t="shared" si="35"/>
        <v>0.56847593905732174</v>
      </c>
      <c r="J167" s="124">
        <f t="shared" si="35"/>
        <v>0.58573945843217601</v>
      </c>
      <c r="K167" s="124">
        <f t="shared" si="35"/>
        <v>0.60334590505896735</v>
      </c>
      <c r="L167" s="124">
        <f t="shared" si="35"/>
        <v>0.62221895344068745</v>
      </c>
      <c r="M167" s="124">
        <f t="shared" si="35"/>
        <v>0.64126707072970024</v>
      </c>
      <c r="N167" s="124">
        <f t="shared" si="35"/>
        <v>0.66105191286577192</v>
      </c>
      <c r="O167" s="124">
        <f t="shared" si="35"/>
        <v>0.67875778319252966</v>
      </c>
      <c r="P167" s="124">
        <f t="shared" si="35"/>
        <v>0.6833445552686257</v>
      </c>
      <c r="Q167" s="124">
        <f t="shared" si="35"/>
        <v>0.6879851572059944</v>
      </c>
      <c r="R167" s="124">
        <f t="shared" ref="R167:V167" si="36">IF(R143=0,"",R143/R119)</f>
        <v>0.69485595063401162</v>
      </c>
      <c r="S167" s="124">
        <f t="shared" si="36"/>
        <v>0.70362352453287214</v>
      </c>
      <c r="T167" s="124">
        <f t="shared" si="36"/>
        <v>0.71333781806895469</v>
      </c>
      <c r="U167" s="124">
        <f t="shared" si="36"/>
        <v>0.7237933151127548</v>
      </c>
      <c r="V167" s="124">
        <f t="shared" si="36"/>
        <v>0.73576808826345919</v>
      </c>
      <c r="W167" s="124">
        <f t="shared" ref="W167" si="37">IF(W143=0,"",W143/W119)</f>
        <v>0.74909795551352221</v>
      </c>
      <c r="DA167" s="130" t="s">
        <v>1982</v>
      </c>
    </row>
    <row r="168" spans="1:105" ht="12" customHeight="1" x14ac:dyDescent="0.25">
      <c r="A168" s="97" t="s">
        <v>204</v>
      </c>
      <c r="B168" s="111">
        <f t="shared" ref="B168:Q168" si="38">IF(B144=0,"",B144/B120)</f>
        <v>0.4714751488465459</v>
      </c>
      <c r="C168" s="111">
        <f t="shared" si="38"/>
        <v>0.4810253659768649</v>
      </c>
      <c r="D168" s="111">
        <f t="shared" si="38"/>
        <v>0.49033398808885659</v>
      </c>
      <c r="E168" s="111">
        <f t="shared" si="38"/>
        <v>0.50085567653164764</v>
      </c>
      <c r="F168" s="111">
        <f t="shared" si="38"/>
        <v>0.51334044817181579</v>
      </c>
      <c r="G168" s="111">
        <f t="shared" si="38"/>
        <v>0.52918617825054637</v>
      </c>
      <c r="H168" s="111">
        <f t="shared" si="38"/>
        <v>0.5478683006765146</v>
      </c>
      <c r="I168" s="111">
        <f t="shared" si="38"/>
        <v>0.56634232463836565</v>
      </c>
      <c r="J168" s="111">
        <f t="shared" si="38"/>
        <v>0.58365509320714548</v>
      </c>
      <c r="K168" s="111">
        <f t="shared" si="38"/>
        <v>0.60130852600439033</v>
      </c>
      <c r="L168" s="111">
        <f t="shared" si="38"/>
        <v>0.62023304158244941</v>
      </c>
      <c r="M168" s="111">
        <f t="shared" si="38"/>
        <v>0.63934269377870356</v>
      </c>
      <c r="N168" s="111">
        <f t="shared" si="38"/>
        <v>0.65919473098512327</v>
      </c>
      <c r="O168" s="111">
        <f t="shared" si="38"/>
        <v>0.67696733548369736</v>
      </c>
      <c r="P168" s="111">
        <f t="shared" si="38"/>
        <v>0.68158235478064833</v>
      </c>
      <c r="Q168" s="111">
        <f t="shared" si="38"/>
        <v>0.68625062763885214</v>
      </c>
      <c r="R168" s="111">
        <f t="shared" ref="R168:V168" si="39">IF(R144=0,"",R144/R120)</f>
        <v>0.69315245353937904</v>
      </c>
      <c r="S168" s="111">
        <f t="shared" si="39"/>
        <v>0.70195614885000446</v>
      </c>
      <c r="T168" s="111">
        <f t="shared" si="39"/>
        <v>0.71170916808950546</v>
      </c>
      <c r="U168" s="111">
        <f t="shared" si="39"/>
        <v>0.72220566091768101</v>
      </c>
      <c r="V168" s="111">
        <f t="shared" si="39"/>
        <v>0.73422718694087508</v>
      </c>
      <c r="W168" s="111">
        <f t="shared" ref="W168" si="40">IF(W144=0,"",W144/W120)</f>
        <v>0.74760959259894932</v>
      </c>
      <c r="DA168" s="63" t="s">
        <v>1983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" si="43">IF(W145=0,"",W145/W121)</f>
        <v>1</v>
      </c>
      <c r="DA169" s="63" t="s">
        <v>1984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1.8212459755619608</v>
      </c>
      <c r="C170" s="124">
        <f t="shared" si="44"/>
        <v>1.9864190104541954</v>
      </c>
      <c r="D170" s="124">
        <f t="shared" si="44"/>
        <v>2.0937481865723377</v>
      </c>
      <c r="E170" s="124">
        <f t="shared" si="44"/>
        <v>2.2152419611464476</v>
      </c>
      <c r="F170" s="124">
        <f t="shared" si="44"/>
        <v>2.3267932367413926</v>
      </c>
      <c r="G170" s="124">
        <f t="shared" si="44"/>
        <v>2.4474807590197205</v>
      </c>
      <c r="H170" s="124">
        <f t="shared" si="44"/>
        <v>2.5762701279779967</v>
      </c>
      <c r="I170" s="124">
        <f t="shared" si="44"/>
        <v>2.670095634343248</v>
      </c>
      <c r="J170" s="124">
        <f t="shared" si="44"/>
        <v>2.7374972241209559</v>
      </c>
      <c r="K170" s="124">
        <f t="shared" si="44"/>
        <v>2.812553335746343</v>
      </c>
      <c r="L170" s="124">
        <f t="shared" si="44"/>
        <v>2.8805974506403631</v>
      </c>
      <c r="M170" s="124">
        <f t="shared" si="44"/>
        <v>2.9540794433049395</v>
      </c>
      <c r="N170" s="124">
        <f t="shared" si="44"/>
        <v>3.0296505752712917</v>
      </c>
      <c r="O170" s="124">
        <f t="shared" si="44"/>
        <v>3.1385852806621846</v>
      </c>
      <c r="P170" s="124">
        <f t="shared" si="44"/>
        <v>3.2394743903872607</v>
      </c>
      <c r="Q170" s="124">
        <f t="shared" si="44"/>
        <v>3.3458198773424779</v>
      </c>
      <c r="R170" s="124">
        <f t="shared" ref="R170:V170" si="45">IF(R146=0,"",R146/R122)</f>
        <v>3.4549313962895418</v>
      </c>
      <c r="S170" s="124">
        <f t="shared" si="45"/>
        <v>3.5802933593751538</v>
      </c>
      <c r="T170" s="124">
        <f t="shared" si="45"/>
        <v>3.7045526498133081</v>
      </c>
      <c r="U170" s="124">
        <f t="shared" si="45"/>
        <v>3.8347635612222994</v>
      </c>
      <c r="V170" s="124">
        <f t="shared" si="45"/>
        <v>3.9667017831399756</v>
      </c>
      <c r="W170" s="124">
        <f t="shared" ref="W170" si="46">IF(W146=0,"",W146/W122)</f>
        <v>4.0633157386438041</v>
      </c>
      <c r="DA170" s="130" t="s">
        <v>1985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1.8212459755619608</v>
      </c>
      <c r="C171" s="111">
        <f t="shared" si="47"/>
        <v>1.9864190104541954</v>
      </c>
      <c r="D171" s="111">
        <f t="shared" si="47"/>
        <v>2.0937481865723377</v>
      </c>
      <c r="E171" s="111">
        <f t="shared" si="47"/>
        <v>2.2152419611464476</v>
      </c>
      <c r="F171" s="111">
        <f t="shared" si="47"/>
        <v>2.3267932367413926</v>
      </c>
      <c r="G171" s="111">
        <f t="shared" si="47"/>
        <v>2.4474807590197205</v>
      </c>
      <c r="H171" s="111">
        <f t="shared" si="47"/>
        <v>2.5762701279779967</v>
      </c>
      <c r="I171" s="111">
        <f t="shared" si="47"/>
        <v>2.670095634343248</v>
      </c>
      <c r="J171" s="111">
        <f t="shared" si="47"/>
        <v>2.7374972241209559</v>
      </c>
      <c r="K171" s="111">
        <f t="shared" si="47"/>
        <v>2.812553335746343</v>
      </c>
      <c r="L171" s="111">
        <f t="shared" si="47"/>
        <v>2.8805974506403631</v>
      </c>
      <c r="M171" s="111">
        <f t="shared" si="47"/>
        <v>2.9540794433049395</v>
      </c>
      <c r="N171" s="111">
        <f t="shared" si="47"/>
        <v>3.0296505752712917</v>
      </c>
      <c r="O171" s="111">
        <f t="shared" si="47"/>
        <v>3.1385852806621846</v>
      </c>
      <c r="P171" s="111">
        <f t="shared" si="47"/>
        <v>3.2394743903872607</v>
      </c>
      <c r="Q171" s="111">
        <f t="shared" si="47"/>
        <v>3.3458198773424779</v>
      </c>
      <c r="R171" s="111">
        <f t="shared" ref="R171:V171" si="48">IF(R147=0,"",R147/R123)</f>
        <v>3.4549313962895418</v>
      </c>
      <c r="S171" s="111">
        <f t="shared" si="48"/>
        <v>3.5802933593751538</v>
      </c>
      <c r="T171" s="111">
        <f t="shared" si="48"/>
        <v>3.7045526498133081</v>
      </c>
      <c r="U171" s="111">
        <f t="shared" si="48"/>
        <v>3.8347635612222994</v>
      </c>
      <c r="V171" s="111">
        <f t="shared" si="48"/>
        <v>3.9667017831399756</v>
      </c>
      <c r="W171" s="111">
        <f t="shared" ref="W171" si="49">IF(W147=0,"",W147/W123)</f>
        <v>4.0633157386438041</v>
      </c>
      <c r="DA171" s="63" t="s">
        <v>1986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0.57383376326461433</v>
      </c>
      <c r="C172" s="124">
        <f t="shared" si="50"/>
        <v>0.58176149761438567</v>
      </c>
      <c r="D172" s="124">
        <f t="shared" si="50"/>
        <v>0.59002905428471442</v>
      </c>
      <c r="E172" s="124">
        <f t="shared" si="50"/>
        <v>0.60013939633935365</v>
      </c>
      <c r="F172" s="124">
        <f t="shared" si="50"/>
        <v>0.61298502304840341</v>
      </c>
      <c r="G172" s="124">
        <f t="shared" si="50"/>
        <v>0.62930701385301369</v>
      </c>
      <c r="H172" s="124">
        <f t="shared" si="50"/>
        <v>0.64779531010462543</v>
      </c>
      <c r="I172" s="124">
        <f t="shared" si="50"/>
        <v>0.66313473331009742</v>
      </c>
      <c r="J172" s="124">
        <f t="shared" si="50"/>
        <v>0.6815355946076489</v>
      </c>
      <c r="K172" s="124">
        <f t="shared" si="50"/>
        <v>0.70406204036734443</v>
      </c>
      <c r="L172" s="124">
        <f t="shared" si="50"/>
        <v>0.72336862278884484</v>
      </c>
      <c r="M172" s="124">
        <f t="shared" si="50"/>
        <v>0.73804235620006664</v>
      </c>
      <c r="N172" s="124">
        <f t="shared" si="50"/>
        <v>0.75523802661586603</v>
      </c>
      <c r="O172" s="124">
        <f t="shared" si="50"/>
        <v>0.77117208882040134</v>
      </c>
      <c r="P172" s="124">
        <f t="shared" si="50"/>
        <v>0.77412039864009696</v>
      </c>
      <c r="Q172" s="124">
        <f t="shared" si="50"/>
        <v>0.7816907865927295</v>
      </c>
      <c r="R172" s="124">
        <f t="shared" ref="R172:V172" si="51">IF(R148=0,"",R148/R124)</f>
        <v>0.78905171077910941</v>
      </c>
      <c r="S172" s="124">
        <f t="shared" si="51"/>
        <v>0.79441576253909096</v>
      </c>
      <c r="T172" s="124">
        <f t="shared" si="51"/>
        <v>0.80218083835287823</v>
      </c>
      <c r="U172" s="124">
        <f t="shared" si="51"/>
        <v>0.81255628826560189</v>
      </c>
      <c r="V172" s="124">
        <f t="shared" si="51"/>
        <v>0.82380982541154302</v>
      </c>
      <c r="W172" s="124">
        <f t="shared" ref="W172" si="52">IF(W148=0,"",W148/W124)</f>
        <v>0.83443965940799925</v>
      </c>
      <c r="DA172" s="130" t="s">
        <v>1987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0.50621266686988353</v>
      </c>
      <c r="C173" s="111">
        <f t="shared" si="53"/>
        <v>0.51589085908366139</v>
      </c>
      <c r="D173" s="111">
        <f t="shared" si="53"/>
        <v>0.52580134397968981</v>
      </c>
      <c r="E173" s="111">
        <f t="shared" si="53"/>
        <v>0.53664830298640209</v>
      </c>
      <c r="F173" s="111">
        <f t="shared" si="53"/>
        <v>0.55006988415868219</v>
      </c>
      <c r="G173" s="111">
        <f t="shared" si="53"/>
        <v>0.56743067283449045</v>
      </c>
      <c r="H173" s="111">
        <f t="shared" si="53"/>
        <v>0.58792503355357006</v>
      </c>
      <c r="I173" s="111">
        <f t="shared" si="53"/>
        <v>0.60961365669507916</v>
      </c>
      <c r="J173" s="111">
        <f t="shared" si="53"/>
        <v>0.63523842817547227</v>
      </c>
      <c r="K173" s="111">
        <f t="shared" si="53"/>
        <v>0.65962877356894722</v>
      </c>
      <c r="L173" s="111">
        <f t="shared" si="53"/>
        <v>0.6844300435909153</v>
      </c>
      <c r="M173" s="111">
        <f t="shared" si="53"/>
        <v>0.70970506377529696</v>
      </c>
      <c r="N173" s="111">
        <f t="shared" si="53"/>
        <v>0.73512513827662662</v>
      </c>
      <c r="O173" s="111">
        <f t="shared" si="53"/>
        <v>0.75314795320449368</v>
      </c>
      <c r="P173" s="111">
        <f t="shared" si="53"/>
        <v>0.75728464775944426</v>
      </c>
      <c r="Q173" s="111">
        <f t="shared" si="53"/>
        <v>0.76190211541905939</v>
      </c>
      <c r="R173" s="111">
        <f t="shared" ref="R173:V173" si="54">IF(R149=0,"",R149/R125)</f>
        <v>0.76835745517497478</v>
      </c>
      <c r="S173" s="111">
        <f t="shared" si="54"/>
        <v>0.77888238713914293</v>
      </c>
      <c r="T173" s="111">
        <f t="shared" si="54"/>
        <v>0.79142651117069729</v>
      </c>
      <c r="U173" s="111">
        <f t="shared" si="54"/>
        <v>0.80496075721855276</v>
      </c>
      <c r="V173" s="111">
        <f t="shared" si="54"/>
        <v>0.81919491199165684</v>
      </c>
      <c r="W173" s="111">
        <f t="shared" ref="W173" si="55">IF(W149=0,"",W149/W125)</f>
        <v>0.83244077732983968</v>
      </c>
      <c r="DA173" s="63" t="s">
        <v>1988</v>
      </c>
    </row>
    <row r="174" spans="1:105" ht="12" customHeight="1" x14ac:dyDescent="0.25">
      <c r="A174" s="97" t="s">
        <v>131</v>
      </c>
      <c r="B174" s="111">
        <f t="shared" ref="B174:Q174" si="56">IF(B150=0,"",B150/B126)</f>
        <v>0.73255207138590361</v>
      </c>
      <c r="C174" s="111">
        <f t="shared" si="56"/>
        <v>0.74293726829604478</v>
      </c>
      <c r="D174" s="111">
        <f t="shared" si="56"/>
        <v>0.74952670834656343</v>
      </c>
      <c r="E174" s="111">
        <f t="shared" si="56"/>
        <v>0.76369780196732306</v>
      </c>
      <c r="F174" s="111">
        <f t="shared" si="56"/>
        <v>0.77985982586763569</v>
      </c>
      <c r="G174" s="111">
        <f t="shared" si="56"/>
        <v>0.80236428302105389</v>
      </c>
      <c r="H174" s="111">
        <f t="shared" si="56"/>
        <v>0.84777281543196636</v>
      </c>
      <c r="I174" s="111">
        <f t="shared" si="56"/>
        <v>0.85004946569309747</v>
      </c>
      <c r="J174" s="111">
        <f t="shared" si="56"/>
        <v>0.85006278730023566</v>
      </c>
      <c r="K174" s="111">
        <f t="shared" si="56"/>
        <v>0.86521728845183077</v>
      </c>
      <c r="L174" s="111">
        <f t="shared" si="56"/>
        <v>0.88728989538800129</v>
      </c>
      <c r="M174" s="111">
        <f t="shared" si="56"/>
        <v>0.88558968967758755</v>
      </c>
      <c r="N174" s="111">
        <f t="shared" si="56"/>
        <v>0.89405305115553102</v>
      </c>
      <c r="O174" s="111">
        <f t="shared" si="56"/>
        <v>0.91225321064631759</v>
      </c>
      <c r="P174" s="111">
        <f t="shared" si="56"/>
        <v>0.91309024064722566</v>
      </c>
      <c r="Q174" s="111">
        <f t="shared" si="56"/>
        <v>0.93171239255804705</v>
      </c>
      <c r="R174" s="111">
        <f t="shared" ref="R174:V174" si="57">IF(R150=0,"",R150/R126)</f>
        <v>0.93887146244742936</v>
      </c>
      <c r="S174" s="111">
        <f t="shared" si="57"/>
        <v>0.93130537319674944</v>
      </c>
      <c r="T174" s="111">
        <f t="shared" si="57"/>
        <v>0.92637725671124505</v>
      </c>
      <c r="U174" s="111">
        <f t="shared" si="57"/>
        <v>0.93016521857875789</v>
      </c>
      <c r="V174" s="111">
        <f t="shared" si="57"/>
        <v>0.9349261197146389</v>
      </c>
      <c r="W174" s="111">
        <f t="shared" ref="W174" si="58">IF(W150=0,"",W150/W126)</f>
        <v>0.93719353744753986</v>
      </c>
      <c r="DA174" s="63" t="s">
        <v>1989</v>
      </c>
    </row>
    <row r="175" spans="1:105" ht="12" customHeight="1" x14ac:dyDescent="0.25">
      <c r="A175" s="100" t="s">
        <v>204</v>
      </c>
      <c r="B175" s="112">
        <f t="shared" ref="B175:Q175" si="59">IF(B151=0,"",B151/B127)</f>
        <v>0.50621266686988353</v>
      </c>
      <c r="C175" s="112">
        <f t="shared" si="59"/>
        <v>0.51865156454550754</v>
      </c>
      <c r="D175" s="112">
        <f t="shared" si="59"/>
        <v>0.52806961995678825</v>
      </c>
      <c r="E175" s="112">
        <f t="shared" si="59"/>
        <v>0.54508359258844619</v>
      </c>
      <c r="F175" s="112">
        <f t="shared" si="59"/>
        <v>0.56721433068612126</v>
      </c>
      <c r="G175" s="112">
        <f t="shared" si="59"/>
        <v>0.60049098068692097</v>
      </c>
      <c r="H175" s="112">
        <f t="shared" si="59"/>
        <v>0.63186900334286</v>
      </c>
      <c r="I175" s="112">
        <f t="shared" si="59"/>
        <v>0.6483004097507582</v>
      </c>
      <c r="J175" s="112">
        <f t="shared" si="59"/>
        <v>0.66706995536538716</v>
      </c>
      <c r="K175" s="112">
        <f t="shared" si="59"/>
        <v>0.69884834997181555</v>
      </c>
      <c r="L175" s="112">
        <f t="shared" si="59"/>
        <v>0.71481040573152621</v>
      </c>
      <c r="M175" s="112">
        <f t="shared" si="59"/>
        <v>0.72982508209533514</v>
      </c>
      <c r="N175" s="112">
        <f t="shared" si="59"/>
        <v>0.74319404057702687</v>
      </c>
      <c r="O175" s="112">
        <f t="shared" si="59"/>
        <v>0.75242967660544202</v>
      </c>
      <c r="P175" s="112">
        <f t="shared" si="59"/>
        <v>0.75838098827909939</v>
      </c>
      <c r="Q175" s="112">
        <f t="shared" si="59"/>
        <v>0.76200499432762092</v>
      </c>
      <c r="R175" s="112">
        <f t="shared" ref="R175:V175" si="60">IF(R151=0,"",R151/R127)</f>
        <v>0.76395240716747292</v>
      </c>
      <c r="S175" s="112">
        <f t="shared" si="60"/>
        <v>0.77222102796278724</v>
      </c>
      <c r="T175" s="112">
        <f t="shared" si="60"/>
        <v>0.78371920364401559</v>
      </c>
      <c r="U175" s="112">
        <f t="shared" si="60"/>
        <v>0.79818635150707229</v>
      </c>
      <c r="V175" s="112">
        <f t="shared" si="60"/>
        <v>0.81501060401883541</v>
      </c>
      <c r="W175" s="112">
        <f t="shared" ref="W175" si="61">IF(W151=0,"",W151/W127)</f>
        <v>0.82766954260082248</v>
      </c>
      <c r="DA175" s="131" t="s">
        <v>1990</v>
      </c>
    </row>
    <row r="176" spans="1:105" ht="12" customHeight="1" x14ac:dyDescent="0.25">
      <c r="A176" s="103" t="s">
        <v>52</v>
      </c>
      <c r="B176" s="113">
        <f t="shared" ref="B176:Q176" si="62">IF(B152=0,"",B152/B128)</f>
        <v>1</v>
      </c>
      <c r="C176" s="113">
        <f t="shared" si="62"/>
        <v>1</v>
      </c>
      <c r="D176" s="113">
        <f t="shared" si="62"/>
        <v>1</v>
      </c>
      <c r="E176" s="113">
        <f t="shared" si="62"/>
        <v>1</v>
      </c>
      <c r="F176" s="113">
        <f t="shared" si="62"/>
        <v>1</v>
      </c>
      <c r="G176" s="113">
        <f t="shared" si="62"/>
        <v>1</v>
      </c>
      <c r="H176" s="113">
        <f t="shared" si="62"/>
        <v>1</v>
      </c>
      <c r="I176" s="113">
        <f t="shared" si="62"/>
        <v>1</v>
      </c>
      <c r="J176" s="113">
        <f t="shared" si="62"/>
        <v>1</v>
      </c>
      <c r="K176" s="113">
        <f t="shared" si="62"/>
        <v>1</v>
      </c>
      <c r="L176" s="113">
        <f t="shared" si="62"/>
        <v>1</v>
      </c>
      <c r="M176" s="113">
        <f t="shared" si="62"/>
        <v>1</v>
      </c>
      <c r="N176" s="113">
        <f t="shared" si="62"/>
        <v>1</v>
      </c>
      <c r="O176" s="113">
        <f t="shared" si="62"/>
        <v>1</v>
      </c>
      <c r="P176" s="113">
        <f t="shared" si="62"/>
        <v>1</v>
      </c>
      <c r="Q176" s="113">
        <f t="shared" si="62"/>
        <v>1</v>
      </c>
      <c r="R176" s="113">
        <f t="shared" ref="R176:V176" si="63">IF(R152=0,"",R152/R128)</f>
        <v>1</v>
      </c>
      <c r="S176" s="113">
        <f t="shared" si="63"/>
        <v>1</v>
      </c>
      <c r="T176" s="113">
        <f t="shared" si="63"/>
        <v>1</v>
      </c>
      <c r="U176" s="113">
        <f t="shared" si="63"/>
        <v>1</v>
      </c>
      <c r="V176" s="113">
        <f t="shared" si="63"/>
        <v>1</v>
      </c>
      <c r="W176" s="113">
        <f t="shared" ref="W176" si="64">IF(W152=0,"",W152/W128)</f>
        <v>1</v>
      </c>
      <c r="DA176" s="132" t="s">
        <v>1991</v>
      </c>
    </row>
    <row r="177" spans="1:105" ht="12" customHeight="1" x14ac:dyDescent="0.25">
      <c r="A177" s="106" t="s">
        <v>124</v>
      </c>
      <c r="B177" s="112">
        <f t="shared" ref="B177:Q177" si="65">IF(B153=0,"",B153/B129)</f>
        <v>0.60257320953619731</v>
      </c>
      <c r="C177" s="112">
        <f t="shared" si="65"/>
        <v>0.60302517321711135</v>
      </c>
      <c r="D177" s="112">
        <f t="shared" si="65"/>
        <v>0.60439964460887274</v>
      </c>
      <c r="E177" s="112">
        <f t="shared" si="65"/>
        <v>0.60778918586600561</v>
      </c>
      <c r="F177" s="112">
        <f t="shared" si="65"/>
        <v>0.61455407494056624</v>
      </c>
      <c r="G177" s="112">
        <f t="shared" si="65"/>
        <v>0.62228491817636433</v>
      </c>
      <c r="H177" s="112">
        <f t="shared" si="65"/>
        <v>0.6283641666675549</v>
      </c>
      <c r="I177" s="112">
        <f t="shared" si="65"/>
        <v>0.6308820168960263</v>
      </c>
      <c r="J177" s="112">
        <f t="shared" si="65"/>
        <v>0.63122965939472298</v>
      </c>
      <c r="K177" s="112">
        <f t="shared" si="65"/>
        <v>0.63283868095408957</v>
      </c>
      <c r="L177" s="112">
        <f t="shared" si="65"/>
        <v>0.63476380861467196</v>
      </c>
      <c r="M177" s="112">
        <f t="shared" si="65"/>
        <v>0.63632700718859858</v>
      </c>
      <c r="N177" s="112">
        <f t="shared" si="65"/>
        <v>0.64373062447768026</v>
      </c>
      <c r="O177" s="112">
        <f t="shared" si="65"/>
        <v>0.65949308273633411</v>
      </c>
      <c r="P177" s="112">
        <f t="shared" si="65"/>
        <v>0.67578264450408254</v>
      </c>
      <c r="Q177" s="112">
        <f t="shared" si="65"/>
        <v>0.68770266859169404</v>
      </c>
      <c r="R177" s="112">
        <f t="shared" ref="R177:V177" si="66">IF(R153=0,"",R153/R129)</f>
        <v>0.69611306322787081</v>
      </c>
      <c r="S177" s="112">
        <f t="shared" si="66"/>
        <v>0.7123853138845091</v>
      </c>
      <c r="T177" s="112">
        <f t="shared" si="66"/>
        <v>0.72843254375810318</v>
      </c>
      <c r="U177" s="112">
        <f t="shared" si="66"/>
        <v>0.74725691166394304</v>
      </c>
      <c r="V177" s="112">
        <f t="shared" si="66"/>
        <v>0.77445320587893107</v>
      </c>
      <c r="W177" s="112">
        <f t="shared" ref="W177" si="67">IF(W153=0,"",W153/W129)</f>
        <v>0.80136715170248496</v>
      </c>
      <c r="DA177" s="131" t="s">
        <v>1992</v>
      </c>
    </row>
    <row r="178" spans="1:105" ht="12" customHeight="1" x14ac:dyDescent="0.25">
      <c r="A178" s="107" t="s">
        <v>123</v>
      </c>
      <c r="B178" s="113">
        <f t="shared" ref="B178:Q178" si="68">IF(B154=0,"",B154/B130)</f>
        <v>0.80181900537801376</v>
      </c>
      <c r="C178" s="113">
        <f t="shared" si="68"/>
        <v>0.80250850217461878</v>
      </c>
      <c r="D178" s="113">
        <f t="shared" si="68"/>
        <v>0.80230420756512555</v>
      </c>
      <c r="E178" s="113">
        <f t="shared" si="68"/>
        <v>0.80596685198671469</v>
      </c>
      <c r="F178" s="113">
        <f t="shared" si="68"/>
        <v>0.81232351503907185</v>
      </c>
      <c r="G178" s="113">
        <f t="shared" si="68"/>
        <v>0.81843100895634968</v>
      </c>
      <c r="H178" s="113">
        <f t="shared" si="68"/>
        <v>0.84678939790389551</v>
      </c>
      <c r="I178" s="113">
        <f t="shared" si="68"/>
        <v>0.84044314048385704</v>
      </c>
      <c r="J178" s="113">
        <f t="shared" si="68"/>
        <v>0.8288678845485774</v>
      </c>
      <c r="K178" s="113">
        <f t="shared" si="68"/>
        <v>0.82682873965194348</v>
      </c>
      <c r="L178" s="113">
        <f t="shared" si="68"/>
        <v>0.84511990747597976</v>
      </c>
      <c r="M178" s="113">
        <f t="shared" si="68"/>
        <v>0.83448573362367229</v>
      </c>
      <c r="N178" s="113">
        <f t="shared" si="68"/>
        <v>0.84323943148363723</v>
      </c>
      <c r="O178" s="113">
        <f t="shared" si="68"/>
        <v>0.87257561073138512</v>
      </c>
      <c r="P178" s="113">
        <f t="shared" si="68"/>
        <v>0.87781954251333527</v>
      </c>
      <c r="Q178" s="113">
        <f t="shared" si="68"/>
        <v>0.90615676162627712</v>
      </c>
      <c r="R178" s="113">
        <f t="shared" ref="R178:V178" si="69">IF(R154=0,"",R154/R130)</f>
        <v>0.91542057258002141</v>
      </c>
      <c r="S178" s="113">
        <f t="shared" si="69"/>
        <v>0.90330568264732924</v>
      </c>
      <c r="T178" s="113">
        <f t="shared" si="69"/>
        <v>0.89376810628241232</v>
      </c>
      <c r="U178" s="113">
        <f t="shared" si="69"/>
        <v>0.90341777079711905</v>
      </c>
      <c r="V178" s="113">
        <f t="shared" si="69"/>
        <v>0.91755438838490533</v>
      </c>
      <c r="W178" s="113">
        <f t="shared" ref="W178" si="70">IF(W154=0,"",W154/W130)</f>
        <v>0.92739003505410478</v>
      </c>
      <c r="DA178" s="132" t="s">
        <v>1993</v>
      </c>
    </row>
    <row r="179" spans="1:105" ht="12" customHeight="1" x14ac:dyDescent="0.25">
      <c r="A179" s="108" t="s">
        <v>50</v>
      </c>
      <c r="B179" s="111">
        <f t="shared" ref="B179:Q179" si="71">IF(B155=0,"",B155/B131)</f>
        <v>0.60257320953619731</v>
      </c>
      <c r="C179" s="111">
        <f t="shared" si="71"/>
        <v>0.60257320953619731</v>
      </c>
      <c r="D179" s="111">
        <f t="shared" si="71"/>
        <v>0.60257320953619731</v>
      </c>
      <c r="E179" s="111">
        <f t="shared" si="71"/>
        <v>0.60588389016251454</v>
      </c>
      <c r="F179" s="111">
        <f t="shared" si="71"/>
        <v>0.61504345929304427</v>
      </c>
      <c r="G179" s="111">
        <f t="shared" si="71"/>
        <v>0.62592338632718425</v>
      </c>
      <c r="H179" s="111">
        <f t="shared" si="71"/>
        <v>0.62969714967147983</v>
      </c>
      <c r="I179" s="111">
        <f t="shared" si="71"/>
        <v>0.6313888808260949</v>
      </c>
      <c r="J179" s="111">
        <f t="shared" si="71"/>
        <v>0.63210233859936549</v>
      </c>
      <c r="K179" s="111">
        <f t="shared" si="71"/>
        <v>0.63238259345373971</v>
      </c>
      <c r="L179" s="111">
        <f t="shared" si="71"/>
        <v>0.63340041263454216</v>
      </c>
      <c r="M179" s="111">
        <f t="shared" si="71"/>
        <v>0.63686108952493792</v>
      </c>
      <c r="N179" s="111">
        <f t="shared" si="71"/>
        <v>0.64738312709362122</v>
      </c>
      <c r="O179" s="111">
        <f t="shared" si="71"/>
        <v>0.66488894585090519</v>
      </c>
      <c r="P179" s="111">
        <f t="shared" si="71"/>
        <v>0.68033313662945649</v>
      </c>
      <c r="Q179" s="111">
        <f t="shared" si="71"/>
        <v>0.69210173718593326</v>
      </c>
      <c r="R179" s="111">
        <f t="shared" ref="R179:V179" si="72">IF(R155=0,"",R155/R131)</f>
        <v>0.69559739625615669</v>
      </c>
      <c r="S179" s="111">
        <f t="shared" si="72"/>
        <v>0.69941291836844588</v>
      </c>
      <c r="T179" s="111">
        <f t="shared" si="72"/>
        <v>0.70696320398726109</v>
      </c>
      <c r="U179" s="111">
        <f t="shared" si="72"/>
        <v>0.73198918659809498</v>
      </c>
      <c r="V179" s="111">
        <f t="shared" si="72"/>
        <v>0.76869690984609063</v>
      </c>
      <c r="W179" s="111">
        <f t="shared" ref="W179" si="73">IF(W155=0,"",W155/W131)</f>
        <v>0.80314715123480418</v>
      </c>
      <c r="DA179" s="63" t="s">
        <v>1994</v>
      </c>
    </row>
    <row r="180" spans="1:105" ht="12" customHeight="1" x14ac:dyDescent="0.25">
      <c r="A180" s="108" t="s">
        <v>52</v>
      </c>
      <c r="B180" s="111">
        <f t="shared" ref="B180:Q180" si="74">IF(B156=0,"",B156/B132)</f>
        <v>1</v>
      </c>
      <c r="C180" s="111">
        <f t="shared" si="74"/>
        <v>1</v>
      </c>
      <c r="D180" s="111">
        <f t="shared" si="74"/>
        <v>1</v>
      </c>
      <c r="E180" s="111">
        <f t="shared" si="74"/>
        <v>1</v>
      </c>
      <c r="F180" s="111">
        <f t="shared" si="74"/>
        <v>1</v>
      </c>
      <c r="G180" s="111">
        <f t="shared" si="74"/>
        <v>1</v>
      </c>
      <c r="H180" s="111">
        <f t="shared" si="74"/>
        <v>1</v>
      </c>
      <c r="I180" s="111">
        <f t="shared" si="74"/>
        <v>1</v>
      </c>
      <c r="J180" s="111">
        <f t="shared" si="74"/>
        <v>1</v>
      </c>
      <c r="K180" s="111">
        <f t="shared" si="74"/>
        <v>1</v>
      </c>
      <c r="L180" s="111">
        <f t="shared" si="74"/>
        <v>1</v>
      </c>
      <c r="M180" s="111">
        <f t="shared" si="74"/>
        <v>1</v>
      </c>
      <c r="N180" s="111">
        <f t="shared" si="74"/>
        <v>1</v>
      </c>
      <c r="O180" s="111">
        <f t="shared" si="74"/>
        <v>1</v>
      </c>
      <c r="P180" s="111">
        <f t="shared" si="74"/>
        <v>1</v>
      </c>
      <c r="Q180" s="111">
        <f t="shared" si="74"/>
        <v>1</v>
      </c>
      <c r="R180" s="111">
        <f t="shared" ref="R180:V180" si="75">IF(R156=0,"",R156/R132)</f>
        <v>1</v>
      </c>
      <c r="S180" s="111">
        <f t="shared" si="75"/>
        <v>1</v>
      </c>
      <c r="T180" s="111">
        <f t="shared" si="75"/>
        <v>1</v>
      </c>
      <c r="U180" s="111">
        <f t="shared" si="75"/>
        <v>1</v>
      </c>
      <c r="V180" s="111">
        <f t="shared" si="75"/>
        <v>1</v>
      </c>
      <c r="W180" s="111">
        <f t="shared" ref="W180" si="76">IF(W156=0,"",W156/W132)</f>
        <v>1</v>
      </c>
      <c r="DA180" s="63" t="s">
        <v>1995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0.67508041869974345</v>
      </c>
      <c r="C181" s="112">
        <f t="shared" si="77"/>
        <v>0.67898746720490899</v>
      </c>
      <c r="D181" s="112">
        <f t="shared" si="77"/>
        <v>0.68293998836579328</v>
      </c>
      <c r="E181" s="112">
        <f t="shared" si="77"/>
        <v>0.68670914228385616</v>
      </c>
      <c r="F181" s="112">
        <f t="shared" si="77"/>
        <v>0.69067664096903925</v>
      </c>
      <c r="G181" s="112">
        <f t="shared" si="77"/>
        <v>0.6949814450032995</v>
      </c>
      <c r="H181" s="112">
        <f t="shared" si="77"/>
        <v>0.70027995231185991</v>
      </c>
      <c r="I181" s="112">
        <f t="shared" si="77"/>
        <v>0.70310518760247243</v>
      </c>
      <c r="J181" s="112">
        <f t="shared" si="77"/>
        <v>0.70401745845748531</v>
      </c>
      <c r="K181" s="112">
        <f t="shared" si="77"/>
        <v>0.70482994732828519</v>
      </c>
      <c r="L181" s="112">
        <f t="shared" si="77"/>
        <v>0.70672865102229443</v>
      </c>
      <c r="M181" s="112">
        <f t="shared" si="77"/>
        <v>0.70882452808031149</v>
      </c>
      <c r="N181" s="112">
        <f t="shared" si="77"/>
        <v>0.71159617433861821</v>
      </c>
      <c r="O181" s="112">
        <f t="shared" si="77"/>
        <v>0.71594520984609455</v>
      </c>
      <c r="P181" s="112">
        <f t="shared" si="77"/>
        <v>0.72244055813382146</v>
      </c>
      <c r="Q181" s="112">
        <f t="shared" si="77"/>
        <v>0.72888979753741612</v>
      </c>
      <c r="R181" s="112">
        <f t="shared" ref="R181:V181" si="78">IF(R157=0,"",R157/R133)</f>
        <v>0.73561254734110515</v>
      </c>
      <c r="S181" s="112">
        <f t="shared" si="78"/>
        <v>0.74119848754062267</v>
      </c>
      <c r="T181" s="112">
        <f t="shared" si="78"/>
        <v>0.74952303809917087</v>
      </c>
      <c r="U181" s="112">
        <f t="shared" si="78"/>
        <v>0.75772121484560595</v>
      </c>
      <c r="V181" s="112">
        <f t="shared" si="78"/>
        <v>0.7671767837966097</v>
      </c>
      <c r="W181" s="112">
        <f t="shared" ref="W181" si="79">IF(W157=0,"",W157/W133)</f>
        <v>0.77750629919046055</v>
      </c>
      <c r="DA181" s="131" t="s">
        <v>1996</v>
      </c>
    </row>
    <row r="182" spans="1:105" ht="12" customHeight="1" x14ac:dyDescent="0.25">
      <c r="A182" s="107" t="s">
        <v>121</v>
      </c>
      <c r="B182" s="113">
        <f t="shared" ref="B182:Q182" si="80">IF(B158=0,"",B158/B134)</f>
        <v>0.84731506660730393</v>
      </c>
      <c r="C182" s="113">
        <f t="shared" si="80"/>
        <v>0.85032048481119082</v>
      </c>
      <c r="D182" s="113">
        <f t="shared" si="80"/>
        <v>0.8521529396423877</v>
      </c>
      <c r="E182" s="113">
        <f t="shared" si="80"/>
        <v>0.85597387017372506</v>
      </c>
      <c r="F182" s="113">
        <f t="shared" si="80"/>
        <v>0.85914883339290293</v>
      </c>
      <c r="G182" s="113">
        <f t="shared" si="80"/>
        <v>0.86193004498459591</v>
      </c>
      <c r="H182" s="113">
        <f t="shared" si="80"/>
        <v>0.88433335882977515</v>
      </c>
      <c r="I182" s="113">
        <f t="shared" si="80"/>
        <v>0.87959677316436835</v>
      </c>
      <c r="J182" s="113">
        <f t="shared" si="80"/>
        <v>0.87090974926710296</v>
      </c>
      <c r="K182" s="113">
        <f t="shared" si="80"/>
        <v>0.86919906055216689</v>
      </c>
      <c r="L182" s="113">
        <f t="shared" si="80"/>
        <v>0.88341438683914542</v>
      </c>
      <c r="M182" s="113">
        <f t="shared" si="80"/>
        <v>0.87509981991141728</v>
      </c>
      <c r="N182" s="113">
        <f t="shared" si="80"/>
        <v>0.87806735691256066</v>
      </c>
      <c r="O182" s="113">
        <f t="shared" si="80"/>
        <v>0.89539539080774389</v>
      </c>
      <c r="P182" s="113">
        <f t="shared" si="80"/>
        <v>0.89661508615785701</v>
      </c>
      <c r="Q182" s="113">
        <f t="shared" si="80"/>
        <v>0.91869683749562447</v>
      </c>
      <c r="R182" s="113">
        <f t="shared" ref="R182:V182" si="81">IF(R158=0,"",R158/R134)</f>
        <v>0.92868261253250617</v>
      </c>
      <c r="S182" s="113">
        <f t="shared" si="81"/>
        <v>0.92017809199260558</v>
      </c>
      <c r="T182" s="113">
        <f t="shared" si="81"/>
        <v>0.91229867122722164</v>
      </c>
      <c r="U182" s="113">
        <f t="shared" si="81"/>
        <v>0.91328676900634642</v>
      </c>
      <c r="V182" s="113">
        <f t="shared" si="81"/>
        <v>0.91508180865366184</v>
      </c>
      <c r="W182" s="113">
        <f t="shared" ref="W182" si="82">IF(W158=0,"",W158/W134)</f>
        <v>0.91568962541669696</v>
      </c>
      <c r="DA182" s="132" t="s">
        <v>1997</v>
      </c>
    </row>
    <row r="183" spans="1:105" ht="12" customHeight="1" x14ac:dyDescent="0.25">
      <c r="A183" s="108" t="s">
        <v>53</v>
      </c>
      <c r="B183" s="111">
        <f t="shared" ref="B183:Q183" si="83">IF(B159=0,"",B159/B135)</f>
        <v>0.67508041869974345</v>
      </c>
      <c r="C183" s="111">
        <f t="shared" si="83"/>
        <v>0.67928320692380406</v>
      </c>
      <c r="D183" s="111">
        <f t="shared" si="83"/>
        <v>0.68307541746732292</v>
      </c>
      <c r="E183" s="111">
        <f t="shared" si="83"/>
        <v>0.68783625591675024</v>
      </c>
      <c r="F183" s="111">
        <f t="shared" si="83"/>
        <v>0.69298984219372928</v>
      </c>
      <c r="G183" s="111">
        <f t="shared" si="83"/>
        <v>0.69808826807096647</v>
      </c>
      <c r="H183" s="111">
        <f t="shared" si="83"/>
        <v>0.70196046664275868</v>
      </c>
      <c r="I183" s="111">
        <f t="shared" si="83"/>
        <v>0.70354956243125588</v>
      </c>
      <c r="J183" s="111">
        <f t="shared" si="83"/>
        <v>0.70441297537141856</v>
      </c>
      <c r="K183" s="111">
        <f t="shared" si="83"/>
        <v>0.70632651466052698</v>
      </c>
      <c r="L183" s="111">
        <f t="shared" si="83"/>
        <v>0.70746227146200202</v>
      </c>
      <c r="M183" s="111">
        <f t="shared" si="83"/>
        <v>0.70904889645673996</v>
      </c>
      <c r="N183" s="111">
        <f t="shared" si="83"/>
        <v>0.71146920440078565</v>
      </c>
      <c r="O183" s="111">
        <f t="shared" si="83"/>
        <v>0.71552891306589106</v>
      </c>
      <c r="P183" s="111">
        <f t="shared" si="83"/>
        <v>0.7204062047056482</v>
      </c>
      <c r="Q183" s="111">
        <f t="shared" si="83"/>
        <v>0.72584661874820322</v>
      </c>
      <c r="R183" s="111">
        <f t="shared" ref="R183:V183" si="84">IF(R159=0,"",R159/R135)</f>
        <v>0.73367491305531729</v>
      </c>
      <c r="S183" s="111">
        <f t="shared" si="84"/>
        <v>0.74254825140363467</v>
      </c>
      <c r="T183" s="111">
        <f t="shared" si="84"/>
        <v>0.74977685721231213</v>
      </c>
      <c r="U183" s="111">
        <f t="shared" si="84"/>
        <v>0.75814072687645617</v>
      </c>
      <c r="V183" s="111">
        <f t="shared" si="84"/>
        <v>0.76756551992252298</v>
      </c>
      <c r="W183" s="111">
        <f t="shared" ref="W183" si="85">IF(W159=0,"",W159/W135)</f>
        <v>0.77735159609246374</v>
      </c>
      <c r="DA183" s="63" t="s">
        <v>1998</v>
      </c>
    </row>
    <row r="184" spans="1:105" ht="12" customHeight="1" x14ac:dyDescent="0.25">
      <c r="A184" s="108" t="s">
        <v>52</v>
      </c>
      <c r="B184" s="111">
        <f t="shared" ref="B184:Q184" si="86">IF(B160=0,"",B160/B136)</f>
        <v>1</v>
      </c>
      <c r="C184" s="111">
        <f t="shared" si="86"/>
        <v>1</v>
      </c>
      <c r="D184" s="111">
        <f t="shared" si="86"/>
        <v>1</v>
      </c>
      <c r="E184" s="111">
        <f t="shared" si="86"/>
        <v>1</v>
      </c>
      <c r="F184" s="111">
        <f t="shared" si="86"/>
        <v>1</v>
      </c>
      <c r="G184" s="111">
        <f t="shared" si="86"/>
        <v>1</v>
      </c>
      <c r="H184" s="111">
        <f t="shared" si="86"/>
        <v>1</v>
      </c>
      <c r="I184" s="111">
        <f t="shared" si="86"/>
        <v>1</v>
      </c>
      <c r="J184" s="111">
        <f t="shared" si="86"/>
        <v>1</v>
      </c>
      <c r="K184" s="111">
        <f t="shared" si="86"/>
        <v>1</v>
      </c>
      <c r="L184" s="111">
        <f t="shared" si="86"/>
        <v>1</v>
      </c>
      <c r="M184" s="111">
        <f t="shared" si="86"/>
        <v>1</v>
      </c>
      <c r="N184" s="111">
        <f t="shared" si="86"/>
        <v>1</v>
      </c>
      <c r="O184" s="111">
        <f t="shared" si="86"/>
        <v>1</v>
      </c>
      <c r="P184" s="111">
        <f t="shared" si="86"/>
        <v>1</v>
      </c>
      <c r="Q184" s="111">
        <f t="shared" si="86"/>
        <v>1</v>
      </c>
      <c r="R184" s="111">
        <f t="shared" ref="R184:V184" si="87">IF(R160=0,"",R160/R136)</f>
        <v>1</v>
      </c>
      <c r="S184" s="111">
        <f t="shared" si="87"/>
        <v>1</v>
      </c>
      <c r="T184" s="111">
        <f t="shared" si="87"/>
        <v>1</v>
      </c>
      <c r="U184" s="111">
        <f t="shared" si="87"/>
        <v>1</v>
      </c>
      <c r="V184" s="111">
        <f t="shared" si="87"/>
        <v>1</v>
      </c>
      <c r="W184" s="111">
        <f t="shared" ref="W184" si="88">IF(W160=0,"",W160/W136)</f>
        <v>1</v>
      </c>
      <c r="DA184" s="63" t="s">
        <v>1999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0.72225227748972054</v>
      </c>
      <c r="C185" s="124">
        <f t="shared" si="89"/>
        <v>0.72403005103722207</v>
      </c>
      <c r="D185" s="124">
        <f t="shared" si="89"/>
        <v>0.72602037580856438</v>
      </c>
      <c r="E185" s="124">
        <f t="shared" si="89"/>
        <v>0.72860723061959132</v>
      </c>
      <c r="F185" s="124">
        <f t="shared" si="89"/>
        <v>0.73152889900281415</v>
      </c>
      <c r="G185" s="124">
        <f t="shared" si="89"/>
        <v>0.73415678644134852</v>
      </c>
      <c r="H185" s="124">
        <f t="shared" si="89"/>
        <v>0.73659573906829434</v>
      </c>
      <c r="I185" s="124">
        <f t="shared" si="89"/>
        <v>0.73803050633503953</v>
      </c>
      <c r="J185" s="124">
        <f t="shared" si="89"/>
        <v>0.73966182601696218</v>
      </c>
      <c r="K185" s="124">
        <f t="shared" si="89"/>
        <v>0.74104741225163495</v>
      </c>
      <c r="L185" s="124">
        <f t="shared" si="89"/>
        <v>0.74253534209959882</v>
      </c>
      <c r="M185" s="124">
        <f t="shared" si="89"/>
        <v>0.74239718159806456</v>
      </c>
      <c r="N185" s="124">
        <f t="shared" si="89"/>
        <v>0.74390122607371323</v>
      </c>
      <c r="O185" s="124">
        <f t="shared" si="89"/>
        <v>0.74806034202775273</v>
      </c>
      <c r="P185" s="124">
        <f t="shared" si="89"/>
        <v>0.75219620901684048</v>
      </c>
      <c r="Q185" s="124">
        <f t="shared" si="89"/>
        <v>0.758224992815835</v>
      </c>
      <c r="R185" s="124">
        <f t="shared" ref="R185:V185" si="90">IF(R161=0,"",R161/R137)</f>
        <v>0.76782749368759118</v>
      </c>
      <c r="S185" s="124">
        <f t="shared" si="90"/>
        <v>0.7739846894854493</v>
      </c>
      <c r="T185" s="124">
        <f t="shared" si="90"/>
        <v>0.78403106016399493</v>
      </c>
      <c r="U185" s="124">
        <f t="shared" si="90"/>
        <v>0.79322943908061549</v>
      </c>
      <c r="V185" s="124">
        <f t="shared" si="90"/>
        <v>0.80337632128572367</v>
      </c>
      <c r="W185" s="124">
        <f t="shared" ref="W185" si="91">IF(W161=0,"",W161/W137)</f>
        <v>0.81376244774995499</v>
      </c>
      <c r="DA185" s="130" t="s">
        <v>2000</v>
      </c>
    </row>
    <row r="186" spans="1:105" ht="12" customHeight="1" x14ac:dyDescent="0.25">
      <c r="A186" s="97" t="s">
        <v>207</v>
      </c>
      <c r="B186" s="111">
        <f t="shared" ref="B186:Q186" si="92">IF(B162=0,"",B162/B138)</f>
        <v>0.58248597727848272</v>
      </c>
      <c r="C186" s="111">
        <f t="shared" si="92"/>
        <v>0.58349058100779683</v>
      </c>
      <c r="D186" s="111">
        <f t="shared" si="92"/>
        <v>0.58448234495085349</v>
      </c>
      <c r="E186" s="111">
        <f t="shared" si="92"/>
        <v>0.58548471862738749</v>
      </c>
      <c r="F186" s="111">
        <f t="shared" si="92"/>
        <v>0.58653015342876635</v>
      </c>
      <c r="G186" s="111">
        <f t="shared" si="92"/>
        <v>0.58759968981975763</v>
      </c>
      <c r="H186" s="111">
        <f t="shared" si="92"/>
        <v>0.5886248767516834</v>
      </c>
      <c r="I186" s="111">
        <f t="shared" si="92"/>
        <v>0.58905806871969135</v>
      </c>
      <c r="J186" s="111">
        <f t="shared" si="92"/>
        <v>0.58917076401282964</v>
      </c>
      <c r="K186" s="111">
        <f t="shared" si="92"/>
        <v>0.58930780722918141</v>
      </c>
      <c r="L186" s="111">
        <f t="shared" si="92"/>
        <v>0.58944631369778899</v>
      </c>
      <c r="M186" s="111">
        <f t="shared" si="92"/>
        <v>0.58957834928679886</v>
      </c>
      <c r="N186" s="111">
        <f t="shared" si="92"/>
        <v>0.58968861969184538</v>
      </c>
      <c r="O186" s="111">
        <f t="shared" si="92"/>
        <v>0.58977480090072987</v>
      </c>
      <c r="P186" s="111">
        <f t="shared" si="92"/>
        <v>0.58981159123999782</v>
      </c>
      <c r="Q186" s="111">
        <f t="shared" si="92"/>
        <v>0.58984122545473772</v>
      </c>
      <c r="R186" s="111">
        <f t="shared" ref="R186:V186" si="93">IF(R162=0,"",R162/R138)</f>
        <v>0.58990670856029115</v>
      </c>
      <c r="S186" s="111">
        <f t="shared" si="93"/>
        <v>0.59010822386419637</v>
      </c>
      <c r="T186" s="111">
        <f t="shared" si="93"/>
        <v>0.59048513525087465</v>
      </c>
      <c r="U186" s="111">
        <f t="shared" si="93"/>
        <v>0.59109036960529737</v>
      </c>
      <c r="V186" s="111">
        <f t="shared" si="93"/>
        <v>0.59178250110633657</v>
      </c>
      <c r="W186" s="111">
        <f t="shared" ref="W186" si="94">IF(W162=0,"",W162/W138)</f>
        <v>0.59243654929012468</v>
      </c>
      <c r="DA186" s="63" t="s">
        <v>2001</v>
      </c>
    </row>
    <row r="187" spans="1:105" ht="12" customHeight="1" x14ac:dyDescent="0.25">
      <c r="A187" s="97" t="s">
        <v>50</v>
      </c>
      <c r="B187" s="111">
        <f t="shared" ref="B187:Q187" si="95">IF(B163=0,"",B163/B139)</f>
        <v>0.60693797014948769</v>
      </c>
      <c r="C187" s="111">
        <f t="shared" si="95"/>
        <v>0.60784180387742204</v>
      </c>
      <c r="D187" s="111">
        <f t="shared" si="95"/>
        <v>0.60863419402770991</v>
      </c>
      <c r="E187" s="111">
        <f t="shared" si="95"/>
        <v>0.60958494006994879</v>
      </c>
      <c r="F187" s="111">
        <f t="shared" si="95"/>
        <v>0.61087366621732275</v>
      </c>
      <c r="G187" s="111">
        <f t="shared" si="95"/>
        <v>0.61231592936071755</v>
      </c>
      <c r="H187" s="111">
        <f t="shared" si="95"/>
        <v>0.61371251734143939</v>
      </c>
      <c r="I187" s="111">
        <f t="shared" si="95"/>
        <v>0.61432081182681497</v>
      </c>
      <c r="J187" s="111">
        <f t="shared" si="95"/>
        <v>0.61445645350557843</v>
      </c>
      <c r="K187" s="111">
        <f t="shared" si="95"/>
        <v>0.61466496610861165</v>
      </c>
      <c r="L187" s="111">
        <f t="shared" si="95"/>
        <v>0.61483782680431742</v>
      </c>
      <c r="M187" s="111">
        <f t="shared" si="95"/>
        <v>0.61498820357337447</v>
      </c>
      <c r="N187" s="111">
        <f t="shared" si="95"/>
        <v>0.61519340389537525</v>
      </c>
      <c r="O187" s="111">
        <f t="shared" si="95"/>
        <v>0.6154841326220527</v>
      </c>
      <c r="P187" s="111">
        <f t="shared" si="95"/>
        <v>0.61568588264851964</v>
      </c>
      <c r="Q187" s="111">
        <f t="shared" si="95"/>
        <v>0.61579894447017391</v>
      </c>
      <c r="R187" s="111">
        <f t="shared" ref="R187:V187" si="96">IF(R163=0,"",R163/R139)</f>
        <v>0.6160131808553132</v>
      </c>
      <c r="S187" s="111">
        <f t="shared" si="96"/>
        <v>0.61630468624035428</v>
      </c>
      <c r="T187" s="111">
        <f t="shared" si="96"/>
        <v>0.61656747856167826</v>
      </c>
      <c r="U187" s="111">
        <f t="shared" si="96"/>
        <v>0.6170589794711604</v>
      </c>
      <c r="V187" s="111">
        <f t="shared" si="96"/>
        <v>0.61804966770404568</v>
      </c>
      <c r="W187" s="111">
        <f t="shared" ref="W187" si="97">IF(W163=0,"",W163/W139)</f>
        <v>0.61990928694080616</v>
      </c>
      <c r="DA187" s="63" t="s">
        <v>2002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0.75203140466876173</v>
      </c>
      <c r="C188" s="45">
        <f t="shared" si="98"/>
        <v>0.75440581693438091</v>
      </c>
      <c r="D188" s="45">
        <f t="shared" si="98"/>
        <v>0.7568831916757891</v>
      </c>
      <c r="E188" s="45">
        <f t="shared" si="98"/>
        <v>0.75957743160374191</v>
      </c>
      <c r="F188" s="45">
        <f t="shared" si="98"/>
        <v>0.76263813278525117</v>
      </c>
      <c r="G188" s="45">
        <f t="shared" si="98"/>
        <v>0.76611787770754847</v>
      </c>
      <c r="H188" s="45">
        <f t="shared" si="98"/>
        <v>0.76985875113062652</v>
      </c>
      <c r="I188" s="45">
        <f t="shared" si="98"/>
        <v>0.77187522424886312</v>
      </c>
      <c r="J188" s="45">
        <f t="shared" si="98"/>
        <v>0.7730238620935278</v>
      </c>
      <c r="K188" s="45">
        <f t="shared" si="98"/>
        <v>0.77459127570728026</v>
      </c>
      <c r="L188" s="45">
        <f t="shared" si="98"/>
        <v>0.77624652753002332</v>
      </c>
      <c r="M188" s="45">
        <f t="shared" si="98"/>
        <v>0.77811225525393324</v>
      </c>
      <c r="N188" s="45">
        <f t="shared" si="98"/>
        <v>0.78045506971762879</v>
      </c>
      <c r="O188" s="45">
        <f t="shared" si="98"/>
        <v>0.78341944849565115</v>
      </c>
      <c r="P188" s="45">
        <f t="shared" si="98"/>
        <v>0.78664606783537927</v>
      </c>
      <c r="Q188" s="45">
        <f t="shared" si="98"/>
        <v>0.79063396651778317</v>
      </c>
      <c r="R188" s="45">
        <f t="shared" ref="R188:V188" si="99">IF(R164=0,"",R164/R140)</f>
        <v>0.79619921914976621</v>
      </c>
      <c r="S188" s="45">
        <f t="shared" si="99"/>
        <v>0.80341915322688751</v>
      </c>
      <c r="T188" s="45">
        <f t="shared" si="99"/>
        <v>0.81278301625065297</v>
      </c>
      <c r="U188" s="45">
        <f t="shared" si="99"/>
        <v>0.82359820105549786</v>
      </c>
      <c r="V188" s="45">
        <f t="shared" si="99"/>
        <v>0.83594964982932796</v>
      </c>
      <c r="W188" s="45">
        <f t="shared" ref="W188" si="100">IF(W164=0,"",W164/W140)</f>
        <v>0.84849672867808834</v>
      </c>
      <c r="DA188" s="60" t="s">
        <v>2003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8.5376426636471798</v>
      </c>
      <c r="C190" s="117">
        <f t="shared" si="101"/>
        <v>6.7448138252340417</v>
      </c>
      <c r="D190" s="117">
        <f t="shared" si="101"/>
        <v>6.4119640812851735</v>
      </c>
      <c r="E190" s="117">
        <f t="shared" si="101"/>
        <v>5.4680957368378724</v>
      </c>
      <c r="F190" s="117">
        <f t="shared" si="101"/>
        <v>5.8389957389081388</v>
      </c>
      <c r="G190" s="117">
        <f t="shared" si="101"/>
        <v>7.8259540453680154</v>
      </c>
      <c r="H190" s="117">
        <f t="shared" si="101"/>
        <v>8.2072973261002158</v>
      </c>
      <c r="I190" s="117">
        <f t="shared" si="101"/>
        <v>8.8865305773273366</v>
      </c>
      <c r="J190" s="117">
        <f t="shared" si="101"/>
        <v>9.1615776886684266</v>
      </c>
      <c r="K190" s="117">
        <f t="shared" si="101"/>
        <v>6.3140809257890567</v>
      </c>
      <c r="L190" s="117">
        <f t="shared" si="101"/>
        <v>6.098325166688487</v>
      </c>
      <c r="M190" s="117">
        <f t="shared" si="101"/>
        <v>5.9448344398201396</v>
      </c>
      <c r="N190" s="117">
        <f t="shared" si="101"/>
        <v>5.7056489657048211</v>
      </c>
      <c r="O190" s="117">
        <f t="shared" si="101"/>
        <v>5.1562675979798973</v>
      </c>
      <c r="P190" s="117">
        <f t="shared" si="101"/>
        <v>5.176929500402764</v>
      </c>
      <c r="Q190" s="117">
        <f t="shared" si="101"/>
        <v>5.0990037377546598</v>
      </c>
      <c r="R190" s="117">
        <f t="shared" ref="R190:V190" si="102">R191+R194+R196+R209</f>
        <v>4.2166586563296846</v>
      </c>
      <c r="S190" s="117">
        <f t="shared" si="102"/>
        <v>4.0612325791700208</v>
      </c>
      <c r="T190" s="117">
        <f t="shared" si="102"/>
        <v>3.5074148664085998</v>
      </c>
      <c r="U190" s="117">
        <f t="shared" si="102"/>
        <v>3.349076782682221</v>
      </c>
      <c r="V190" s="117">
        <f t="shared" si="102"/>
        <v>3.0307282236729298</v>
      </c>
      <c r="W190" s="117">
        <f t="shared" ref="W190" si="103">W191+W194+W196+W209</f>
        <v>4.0468808812050598</v>
      </c>
      <c r="DA190" s="129" t="s">
        <v>2149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" si="106">SUM(W192:W193)</f>
        <v>0</v>
      </c>
      <c r="DA191" s="130" t="s">
        <v>2150</v>
      </c>
    </row>
    <row r="192" spans="1:105" ht="12" customHeight="1" x14ac:dyDescent="0.25">
      <c r="A192" s="97" t="s">
        <v>204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DA192" s="63" t="s">
        <v>2151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2152</v>
      </c>
    </row>
    <row r="194" spans="1:105" ht="12" customHeight="1" x14ac:dyDescent="0.25">
      <c r="A194" s="121" t="s">
        <v>92</v>
      </c>
      <c r="B194" s="122">
        <f t="shared" ref="B194:W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DA194" s="130" t="s">
        <v>2153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2154</v>
      </c>
    </row>
    <row r="196" spans="1:105" ht="12" customHeight="1" x14ac:dyDescent="0.25">
      <c r="A196" s="121" t="s">
        <v>55</v>
      </c>
      <c r="B196" s="122">
        <v>8.0847904456978856</v>
      </c>
      <c r="C196" s="122">
        <v>6.2311501508223728</v>
      </c>
      <c r="D196" s="122">
        <v>5.8993625808655956</v>
      </c>
      <c r="E196" s="122">
        <v>5.0020476397138411</v>
      </c>
      <c r="F196" s="122">
        <v>5.3326074232110061</v>
      </c>
      <c r="G196" s="122">
        <v>7.384403921015366</v>
      </c>
      <c r="H196" s="122">
        <v>7.6878291818657347</v>
      </c>
      <c r="I196" s="122">
        <v>8.4350436246399862</v>
      </c>
      <c r="J196" s="122">
        <v>8.6936750966852188</v>
      </c>
      <c r="K196" s="122">
        <v>5.7323216349806234</v>
      </c>
      <c r="L196" s="122">
        <v>5.5250761966180404</v>
      </c>
      <c r="M196" s="122">
        <v>5.5031653983145503</v>
      </c>
      <c r="N196" s="122">
        <v>5.407369702564953</v>
      </c>
      <c r="O196" s="122">
        <v>4.8907042272195911</v>
      </c>
      <c r="P196" s="122">
        <v>4.8644371490976361</v>
      </c>
      <c r="Q196" s="122">
        <v>4.7031402954617541</v>
      </c>
      <c r="R196" s="122">
        <v>3.7579672365541557</v>
      </c>
      <c r="S196" s="122">
        <v>3.6171111401188125</v>
      </c>
      <c r="T196" s="122">
        <v>3.1122875582610821</v>
      </c>
      <c r="U196" s="122">
        <v>2.9515471507596907</v>
      </c>
      <c r="V196" s="122">
        <v>2.6467277669201366</v>
      </c>
      <c r="W196" s="122">
        <v>3.5215741133880494</v>
      </c>
      <c r="DA196" s="130" t="s">
        <v>2155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DA197" s="63" t="s">
        <v>2156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DA198" s="63" t="s">
        <v>2157</v>
      </c>
    </row>
    <row r="199" spans="1:105" ht="12" customHeight="1" x14ac:dyDescent="0.25">
      <c r="A199" s="100" t="s">
        <v>204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DA199" s="131" t="s">
        <v>2158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DA200" s="132" t="s">
        <v>2159</v>
      </c>
    </row>
    <row r="201" spans="1:105" ht="12" customHeight="1" x14ac:dyDescent="0.25">
      <c r="A201" s="106" t="s">
        <v>124</v>
      </c>
      <c r="B201" s="101">
        <v>8.0752264268583893</v>
      </c>
      <c r="C201" s="101">
        <v>6.2238945759981492</v>
      </c>
      <c r="D201" s="101">
        <v>5.8930946872686647</v>
      </c>
      <c r="E201" s="101">
        <v>4.9968212637103973</v>
      </c>
      <c r="F201" s="101">
        <v>5.3262253309288958</v>
      </c>
      <c r="G201" s="101">
        <v>7.3704046204197189</v>
      </c>
      <c r="H201" s="101">
        <v>7.675025760806367</v>
      </c>
      <c r="I201" s="101">
        <v>8.4188717108901248</v>
      </c>
      <c r="J201" s="101">
        <v>8.6734491850342561</v>
      </c>
      <c r="K201" s="101">
        <v>5.7184130992478588</v>
      </c>
      <c r="L201" s="101">
        <v>5.5127516707711504</v>
      </c>
      <c r="M201" s="101">
        <v>5.4882495055918179</v>
      </c>
      <c r="N201" s="101">
        <v>5.3926968033019378</v>
      </c>
      <c r="O201" s="101">
        <v>4.8790606916848125</v>
      </c>
      <c r="P201" s="101">
        <v>4.851689604571864</v>
      </c>
      <c r="Q201" s="101">
        <v>4.6926165168956286</v>
      </c>
      <c r="R201" s="101">
        <v>3.750302484984243</v>
      </c>
      <c r="S201" s="101">
        <v>3.6087418479740392</v>
      </c>
      <c r="T201" s="101">
        <v>3.1041958066130095</v>
      </c>
      <c r="U201" s="101">
        <v>2.944218812475516</v>
      </c>
      <c r="V201" s="101">
        <v>2.641091914217657</v>
      </c>
      <c r="W201" s="101">
        <v>3.5118605442979152</v>
      </c>
      <c r="DA201" s="131" t="s">
        <v>2160</v>
      </c>
    </row>
    <row r="202" spans="1:105" ht="12" customHeight="1" x14ac:dyDescent="0.25">
      <c r="A202" s="107" t="s">
        <v>123</v>
      </c>
      <c r="B202" s="104">
        <v>9.5640188394971303E-3</v>
      </c>
      <c r="C202" s="104">
        <v>7.2555748242235461E-3</v>
      </c>
      <c r="D202" s="104">
        <v>6.2678935969309613E-3</v>
      </c>
      <c r="E202" s="104">
        <v>5.2263760034436182E-3</v>
      </c>
      <c r="F202" s="104">
        <v>6.3820922821100322E-3</v>
      </c>
      <c r="G202" s="104">
        <v>1.3999300595646757E-2</v>
      </c>
      <c r="H202" s="104">
        <v>1.2803421059367501E-2</v>
      </c>
      <c r="I202" s="104">
        <v>1.6171913749861766E-2</v>
      </c>
      <c r="J202" s="104">
        <v>2.0225911650962339E-2</v>
      </c>
      <c r="K202" s="104">
        <v>1.3908535732764526E-2</v>
      </c>
      <c r="L202" s="104">
        <v>1.2324525846890338E-2</v>
      </c>
      <c r="M202" s="104">
        <v>1.4915892722732471E-2</v>
      </c>
      <c r="N202" s="104">
        <v>1.4672899263015108E-2</v>
      </c>
      <c r="O202" s="104">
        <v>1.1643535534778636E-2</v>
      </c>
      <c r="P202" s="104">
        <v>1.2747544525771851E-2</v>
      </c>
      <c r="Q202" s="104">
        <v>1.0523778566125318E-2</v>
      </c>
      <c r="R202" s="104">
        <v>7.6647515699125677E-3</v>
      </c>
      <c r="S202" s="104">
        <v>8.3692921447731349E-3</v>
      </c>
      <c r="T202" s="104">
        <v>8.0917516480727338E-3</v>
      </c>
      <c r="U202" s="104">
        <v>7.3283382841745365E-3</v>
      </c>
      <c r="V202" s="104">
        <v>5.6358527024795045E-3</v>
      </c>
      <c r="W202" s="104">
        <v>9.7135690901343462E-3</v>
      </c>
      <c r="DA202" s="132" t="s">
        <v>2161</v>
      </c>
    </row>
    <row r="203" spans="1:105" ht="12" customHeight="1" x14ac:dyDescent="0.25">
      <c r="A203" s="108" t="s">
        <v>50</v>
      </c>
      <c r="B203" s="98">
        <v>9.5640188394971303E-3</v>
      </c>
      <c r="C203" s="98">
        <v>7.2555748242235461E-3</v>
      </c>
      <c r="D203" s="98">
        <v>6.2678935969309613E-3</v>
      </c>
      <c r="E203" s="98">
        <v>5.2263760034436182E-3</v>
      </c>
      <c r="F203" s="98">
        <v>6.3820922821100322E-3</v>
      </c>
      <c r="G203" s="98">
        <v>1.3999300595646757E-2</v>
      </c>
      <c r="H203" s="98">
        <v>1.2803421059367501E-2</v>
      </c>
      <c r="I203" s="98">
        <v>1.6171913749861766E-2</v>
      </c>
      <c r="J203" s="98">
        <v>2.0225911650962339E-2</v>
      </c>
      <c r="K203" s="98">
        <v>1.3908535732764526E-2</v>
      </c>
      <c r="L203" s="98">
        <v>1.2324525846890338E-2</v>
      </c>
      <c r="M203" s="98">
        <v>1.4915892722732471E-2</v>
      </c>
      <c r="N203" s="98">
        <v>1.4672899263015108E-2</v>
      </c>
      <c r="O203" s="98">
        <v>1.1643535534778636E-2</v>
      </c>
      <c r="P203" s="98">
        <v>1.2747544525771851E-2</v>
      </c>
      <c r="Q203" s="98">
        <v>1.0523778566125318E-2</v>
      </c>
      <c r="R203" s="98">
        <v>7.6647515699125677E-3</v>
      </c>
      <c r="S203" s="98">
        <v>8.3692921447731349E-3</v>
      </c>
      <c r="T203" s="98">
        <v>8.0917516480727338E-3</v>
      </c>
      <c r="U203" s="98">
        <v>7.3283382841745365E-3</v>
      </c>
      <c r="V203" s="98">
        <v>5.6358527024795045E-3</v>
      </c>
      <c r="W203" s="98">
        <v>9.7135690901343462E-3</v>
      </c>
      <c r="DA203" s="63" t="s">
        <v>2162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DA204" s="63" t="s">
        <v>2163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DA205" s="131" t="s">
        <v>2164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DA206" s="132" t="s">
        <v>2165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2166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2167</v>
      </c>
    </row>
    <row r="209" spans="1:105" ht="12" customHeight="1" x14ac:dyDescent="0.25">
      <c r="A209" s="121" t="s">
        <v>54</v>
      </c>
      <c r="B209" s="122">
        <v>0.45285221794929359</v>
      </c>
      <c r="C209" s="122">
        <v>0.51366367441166882</v>
      </c>
      <c r="D209" s="122">
        <v>0.51260150041957775</v>
      </c>
      <c r="E209" s="122">
        <v>0.46604809712403089</v>
      </c>
      <c r="F209" s="122">
        <v>0.50638831569713227</v>
      </c>
      <c r="G209" s="122">
        <v>0.44155012435264973</v>
      </c>
      <c r="H209" s="122">
        <v>0.51946814423448151</v>
      </c>
      <c r="I209" s="122">
        <v>0.45148695268735012</v>
      </c>
      <c r="J209" s="122">
        <v>0.46790259198320722</v>
      </c>
      <c r="K209" s="122">
        <v>0.58175929080843369</v>
      </c>
      <c r="L209" s="122">
        <v>0.57324897007044662</v>
      </c>
      <c r="M209" s="122">
        <v>0.44166904150558939</v>
      </c>
      <c r="N209" s="122">
        <v>0.29827926313986836</v>
      </c>
      <c r="O209" s="122">
        <v>0.26556337076030612</v>
      </c>
      <c r="P209" s="122">
        <v>0.31249235130512826</v>
      </c>
      <c r="Q209" s="122">
        <v>0.39586344229290588</v>
      </c>
      <c r="R209" s="122">
        <v>0.45869141977552907</v>
      </c>
      <c r="S209" s="122">
        <v>0.44412143905120799</v>
      </c>
      <c r="T209" s="122">
        <v>0.39512730814751751</v>
      </c>
      <c r="U209" s="122">
        <v>0.39752963192253032</v>
      </c>
      <c r="V209" s="122">
        <v>0.38400045675279304</v>
      </c>
      <c r="W209" s="122">
        <v>0.52530676781701047</v>
      </c>
      <c r="DA209" s="130" t="s">
        <v>2168</v>
      </c>
    </row>
    <row r="210" spans="1:105" ht="12" customHeight="1" x14ac:dyDescent="0.25">
      <c r="A210" s="97" t="s">
        <v>207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DA210" s="63" t="s">
        <v>2169</v>
      </c>
    </row>
    <row r="211" spans="1:105" ht="12" customHeight="1" x14ac:dyDescent="0.25">
      <c r="A211" s="97" t="s">
        <v>50</v>
      </c>
      <c r="B211" s="98">
        <v>0.45285221794929359</v>
      </c>
      <c r="C211" s="98">
        <v>0.51366367441166882</v>
      </c>
      <c r="D211" s="98">
        <v>0.51260150041957775</v>
      </c>
      <c r="E211" s="98">
        <v>0.46604809712403089</v>
      </c>
      <c r="F211" s="98">
        <v>0.50638831569713227</v>
      </c>
      <c r="G211" s="98">
        <v>0.44155012435264973</v>
      </c>
      <c r="H211" s="98">
        <v>0.51946814423448151</v>
      </c>
      <c r="I211" s="98">
        <v>0.45148695268735012</v>
      </c>
      <c r="J211" s="98">
        <v>0.46790259198320722</v>
      </c>
      <c r="K211" s="98">
        <v>0.58175929080843369</v>
      </c>
      <c r="L211" s="98">
        <v>0.57324897007044662</v>
      </c>
      <c r="M211" s="98">
        <v>0.44166904150558939</v>
      </c>
      <c r="N211" s="98">
        <v>0.29827926313986836</v>
      </c>
      <c r="O211" s="98">
        <v>0.26556337076030612</v>
      </c>
      <c r="P211" s="98">
        <v>0.31249235130512826</v>
      </c>
      <c r="Q211" s="98">
        <v>0.39586344229290588</v>
      </c>
      <c r="R211" s="98">
        <v>0.45869141977552907</v>
      </c>
      <c r="S211" s="98">
        <v>0.44412143905120799</v>
      </c>
      <c r="T211" s="98">
        <v>0.39512730814751751</v>
      </c>
      <c r="U211" s="98">
        <v>0.39752963192253032</v>
      </c>
      <c r="V211" s="98">
        <v>0.38400045675279304</v>
      </c>
      <c r="W211" s="98">
        <v>0.52530676781701047</v>
      </c>
      <c r="DA211" s="63" t="s">
        <v>2170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DA212" s="60" t="s">
        <v>2171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22934.870313529944</v>
      </c>
      <c r="C214" s="117">
        <f t="shared" si="108"/>
        <v>24062.740020960002</v>
      </c>
      <c r="D214" s="117">
        <f t="shared" si="108"/>
        <v>22573.193884553428</v>
      </c>
      <c r="E214" s="117">
        <f t="shared" si="108"/>
        <v>22265.68226108098</v>
      </c>
      <c r="F214" s="117">
        <f t="shared" si="108"/>
        <v>21145.210903305626</v>
      </c>
      <c r="G214" s="117">
        <f t="shared" si="108"/>
        <v>20752.791048773342</v>
      </c>
      <c r="H214" s="117">
        <f t="shared" si="108"/>
        <v>20495.816181602528</v>
      </c>
      <c r="I214" s="117">
        <f t="shared" si="108"/>
        <v>19643.62680700569</v>
      </c>
      <c r="J214" s="117">
        <f t="shared" si="108"/>
        <v>19214.061050159158</v>
      </c>
      <c r="K214" s="117">
        <f t="shared" si="108"/>
        <v>19212.168260425493</v>
      </c>
      <c r="L214" s="117">
        <f t="shared" si="108"/>
        <v>20657.153844770433</v>
      </c>
      <c r="M214" s="117">
        <f t="shared" si="108"/>
        <v>19096.444992502486</v>
      </c>
      <c r="N214" s="117">
        <f t="shared" si="108"/>
        <v>19669.644442987192</v>
      </c>
      <c r="O214" s="117">
        <f t="shared" si="108"/>
        <v>19795.901543012344</v>
      </c>
      <c r="P214" s="117">
        <f t="shared" si="108"/>
        <v>17327.085831379696</v>
      </c>
      <c r="Q214" s="117">
        <f t="shared" si="108"/>
        <v>18384.344719694996</v>
      </c>
      <c r="R214" s="117">
        <f t="shared" ref="R214:V214" si="109">R215+R218+R220+R233</f>
        <v>18863.47610258347</v>
      </c>
      <c r="S214" s="117">
        <f t="shared" si="109"/>
        <v>19059.190126528243</v>
      </c>
      <c r="T214" s="117">
        <f t="shared" si="109"/>
        <v>17658.048494785802</v>
      </c>
      <c r="U214" s="117">
        <f t="shared" si="109"/>
        <v>18089.831473572776</v>
      </c>
      <c r="V214" s="117">
        <f t="shared" si="109"/>
        <v>18033.945086444539</v>
      </c>
      <c r="W214" s="117">
        <f t="shared" ref="W214" si="110">W215+W218+W220+W233</f>
        <v>21673.859887395975</v>
      </c>
      <c r="DA214" s="129" t="s">
        <v>2317</v>
      </c>
    </row>
    <row r="215" spans="1:105" ht="12" customHeight="1" x14ac:dyDescent="0.25">
      <c r="A215" s="121" t="s">
        <v>57</v>
      </c>
      <c r="B215" s="122">
        <f t="shared" ref="B215:Q215" si="111">SUM(B216:B217)</f>
        <v>19390.010508838754</v>
      </c>
      <c r="C215" s="122">
        <f t="shared" si="111"/>
        <v>20355.609937557845</v>
      </c>
      <c r="D215" s="122">
        <f t="shared" si="111"/>
        <v>18747.712600722549</v>
      </c>
      <c r="E215" s="122">
        <f t="shared" si="111"/>
        <v>18477.62569464212</v>
      </c>
      <c r="F215" s="122">
        <f t="shared" si="111"/>
        <v>17409.844297297532</v>
      </c>
      <c r="G215" s="122">
        <f t="shared" si="111"/>
        <v>17412.401075315447</v>
      </c>
      <c r="H215" s="122">
        <f t="shared" si="111"/>
        <v>16986.65168043146</v>
      </c>
      <c r="I215" s="122">
        <f t="shared" si="111"/>
        <v>16214.387855997014</v>
      </c>
      <c r="J215" s="122">
        <f t="shared" si="111"/>
        <v>15857.75919234315</v>
      </c>
      <c r="K215" s="122">
        <f t="shared" si="111"/>
        <v>15602.915552040638</v>
      </c>
      <c r="L215" s="122">
        <f t="shared" si="111"/>
        <v>17051.741320191311</v>
      </c>
      <c r="M215" s="122">
        <f t="shared" si="111"/>
        <v>15538.251260974712</v>
      </c>
      <c r="N215" s="122">
        <f t="shared" si="111"/>
        <v>16062.328945777748</v>
      </c>
      <c r="O215" s="122">
        <f t="shared" si="111"/>
        <v>16339.848925837976</v>
      </c>
      <c r="P215" s="122">
        <f t="shared" si="111"/>
        <v>13761.753167918907</v>
      </c>
      <c r="Q215" s="122">
        <f t="shared" si="111"/>
        <v>14918.513617255532</v>
      </c>
      <c r="R215" s="122">
        <f t="shared" ref="R215:V215" si="112">SUM(R216:R217)</f>
        <v>15518.519219905453</v>
      </c>
      <c r="S215" s="122">
        <f t="shared" si="112"/>
        <v>15764.157709745949</v>
      </c>
      <c r="T215" s="122">
        <f t="shared" si="112"/>
        <v>14485.921614096191</v>
      </c>
      <c r="U215" s="122">
        <f t="shared" si="112"/>
        <v>14880.423794543556</v>
      </c>
      <c r="V215" s="122">
        <f t="shared" si="112"/>
        <v>14880.109646900568</v>
      </c>
      <c r="W215" s="122">
        <f t="shared" ref="W215" si="113">SUM(W216:W217)</f>
        <v>18150.450100681988</v>
      </c>
      <c r="DA215" s="130" t="s">
        <v>2318</v>
      </c>
    </row>
    <row r="216" spans="1:105" ht="12" customHeight="1" x14ac:dyDescent="0.25">
      <c r="A216" s="97" t="s">
        <v>204</v>
      </c>
      <c r="B216" s="98">
        <v>19286.018108705226</v>
      </c>
      <c r="C216" s="98">
        <v>20247.063555625311</v>
      </c>
      <c r="D216" s="98">
        <v>18649.016945243417</v>
      </c>
      <c r="E216" s="98">
        <v>18380.66342418834</v>
      </c>
      <c r="F216" s="98">
        <v>17319.164068071328</v>
      </c>
      <c r="G216" s="98">
        <v>17329.925912591374</v>
      </c>
      <c r="H216" s="98">
        <v>16902.875065783515</v>
      </c>
      <c r="I216" s="98">
        <v>16134.612370194176</v>
      </c>
      <c r="J216" s="98">
        <v>15778.369817648876</v>
      </c>
      <c r="K216" s="98">
        <v>15523.182085414232</v>
      </c>
      <c r="L216" s="98">
        <v>16962.572806341454</v>
      </c>
      <c r="M216" s="98">
        <v>15455.343048470435</v>
      </c>
      <c r="N216" s="98">
        <v>15974.799001286738</v>
      </c>
      <c r="O216" s="98">
        <v>16249.283332058973</v>
      </c>
      <c r="P216" s="98">
        <v>13685.592287666101</v>
      </c>
      <c r="Q216" s="98">
        <v>14836.03822368834</v>
      </c>
      <c r="R216" s="98">
        <v>15432.366494524278</v>
      </c>
      <c r="S216" s="98">
        <v>15675.966750178413</v>
      </c>
      <c r="T216" s="98">
        <v>14404.085865859752</v>
      </c>
      <c r="U216" s="98">
        <v>14795.378982831673</v>
      </c>
      <c r="V216" s="98">
        <v>14793.837539640279</v>
      </c>
      <c r="W216" s="98">
        <v>18043.415696756587</v>
      </c>
      <c r="DA216" s="63" t="s">
        <v>2319</v>
      </c>
    </row>
    <row r="217" spans="1:105" ht="12" customHeight="1" x14ac:dyDescent="0.25">
      <c r="A217" s="97" t="s">
        <v>53</v>
      </c>
      <c r="B217" s="98">
        <v>103.99240013352899</v>
      </c>
      <c r="C217" s="98">
        <v>108.54638193253507</v>
      </c>
      <c r="D217" s="98">
        <v>98.695655479133976</v>
      </c>
      <c r="E217" s="98">
        <v>96.962270453778942</v>
      </c>
      <c r="F217" s="98">
        <v>90.68022922620419</v>
      </c>
      <c r="G217" s="98">
        <v>82.475162724072604</v>
      </c>
      <c r="H217" s="98">
        <v>83.776614647945465</v>
      </c>
      <c r="I217" s="98">
        <v>79.775485802838503</v>
      </c>
      <c r="J217" s="98">
        <v>79.389374694273883</v>
      </c>
      <c r="K217" s="98">
        <v>79.73346662640769</v>
      </c>
      <c r="L217" s="98">
        <v>89.168513849858343</v>
      </c>
      <c r="M217" s="98">
        <v>82.908212504276122</v>
      </c>
      <c r="N217" s="98">
        <v>87.52994449101007</v>
      </c>
      <c r="O217" s="98">
        <v>90.565593779003635</v>
      </c>
      <c r="P217" s="98">
        <v>76.160880252805569</v>
      </c>
      <c r="Q217" s="98">
        <v>82.475393567191816</v>
      </c>
      <c r="R217" s="98">
        <v>86.152725381173752</v>
      </c>
      <c r="S217" s="98">
        <v>88.190959567535302</v>
      </c>
      <c r="T217" s="98">
        <v>81.835748236439784</v>
      </c>
      <c r="U217" s="98">
        <v>85.044811711883796</v>
      </c>
      <c r="V217" s="98">
        <v>86.272107260289687</v>
      </c>
      <c r="W217" s="98">
        <v>107.0344039254019</v>
      </c>
      <c r="DA217" s="63" t="s">
        <v>2320</v>
      </c>
    </row>
    <row r="218" spans="1:105" ht="12" customHeight="1" x14ac:dyDescent="0.25">
      <c r="A218" s="121" t="s">
        <v>92</v>
      </c>
      <c r="B218" s="122">
        <f t="shared" ref="B218:W218" si="114">B219</f>
        <v>0.42901121852895874</v>
      </c>
      <c r="C218" s="122">
        <f t="shared" si="114"/>
        <v>0.54335215948641225</v>
      </c>
      <c r="D218" s="122">
        <f t="shared" si="114"/>
        <v>0.60764355784343993</v>
      </c>
      <c r="E218" s="122">
        <f t="shared" si="114"/>
        <v>1.1077820376646308</v>
      </c>
      <c r="F218" s="122">
        <f t="shared" si="114"/>
        <v>0.71646427332532681</v>
      </c>
      <c r="G218" s="122">
        <f t="shared" si="114"/>
        <v>0.81234035015637995</v>
      </c>
      <c r="H218" s="122">
        <f t="shared" si="114"/>
        <v>1.0970678266476765</v>
      </c>
      <c r="I218" s="122">
        <f t="shared" si="114"/>
        <v>1.2136464999891843</v>
      </c>
      <c r="J218" s="122">
        <f t="shared" si="114"/>
        <v>1.1671732112776407</v>
      </c>
      <c r="K218" s="122">
        <f t="shared" si="114"/>
        <v>1.2702200844470461</v>
      </c>
      <c r="L218" s="122">
        <f t="shared" si="114"/>
        <v>1.4794100060272322</v>
      </c>
      <c r="M218" s="122">
        <f t="shared" si="114"/>
        <v>1.3890979785925801</v>
      </c>
      <c r="N218" s="122">
        <f t="shared" si="114"/>
        <v>1.5963498542149377</v>
      </c>
      <c r="O218" s="122">
        <f t="shared" si="114"/>
        <v>1.9892969994423517</v>
      </c>
      <c r="P218" s="122">
        <f t="shared" si="114"/>
        <v>1.1914314203650833</v>
      </c>
      <c r="Q218" s="122">
        <f t="shared" si="114"/>
        <v>1.9441912679073436</v>
      </c>
      <c r="R218" s="122">
        <f t="shared" si="114"/>
        <v>1.088389999612652</v>
      </c>
      <c r="S218" s="122">
        <f t="shared" si="114"/>
        <v>1.3059303863139256</v>
      </c>
      <c r="T218" s="122">
        <f t="shared" si="114"/>
        <v>1.1587088457521115</v>
      </c>
      <c r="U218" s="122">
        <f t="shared" si="114"/>
        <v>1.2012042947755042</v>
      </c>
      <c r="V218" s="122">
        <f t="shared" si="114"/>
        <v>1.157252329992859</v>
      </c>
      <c r="W218" s="122">
        <f t="shared" si="114"/>
        <v>0.98776589783302926</v>
      </c>
      <c r="DA218" s="130" t="s">
        <v>2321</v>
      </c>
    </row>
    <row r="219" spans="1:105" ht="12" customHeight="1" x14ac:dyDescent="0.25">
      <c r="A219" s="97" t="s">
        <v>53</v>
      </c>
      <c r="B219" s="98">
        <f>RES_hhdet_fech!B86</f>
        <v>0.42901121852895874</v>
      </c>
      <c r="C219" s="98">
        <f>RES_hhdet_fech!C86</f>
        <v>0.54335215948641225</v>
      </c>
      <c r="D219" s="98">
        <f>RES_hhdet_fech!D86</f>
        <v>0.60764355784343993</v>
      </c>
      <c r="E219" s="98">
        <f>RES_hhdet_fech!E86</f>
        <v>1.1077820376646308</v>
      </c>
      <c r="F219" s="98">
        <f>RES_hhdet_fech!F86</f>
        <v>0.71646427332532681</v>
      </c>
      <c r="G219" s="98">
        <f>RES_hhdet_fech!G86</f>
        <v>0.81234035015637995</v>
      </c>
      <c r="H219" s="98">
        <f>RES_hhdet_fech!H86</f>
        <v>1.0970678266476765</v>
      </c>
      <c r="I219" s="98">
        <f>RES_hhdet_fech!I86</f>
        <v>1.2136464999891843</v>
      </c>
      <c r="J219" s="98">
        <f>RES_hhdet_fech!J86</f>
        <v>1.1671732112776407</v>
      </c>
      <c r="K219" s="98">
        <f>RES_hhdet_fech!K86</f>
        <v>1.2702200844470461</v>
      </c>
      <c r="L219" s="98">
        <f>RES_hhdet_fech!L86</f>
        <v>1.4794100060272322</v>
      </c>
      <c r="M219" s="98">
        <f>RES_hhdet_fech!M86</f>
        <v>1.3890979785925801</v>
      </c>
      <c r="N219" s="98">
        <f>RES_hhdet_fech!N86</f>
        <v>1.5963498542149377</v>
      </c>
      <c r="O219" s="98">
        <f>RES_hhdet_fech!O86</f>
        <v>1.9892969994423517</v>
      </c>
      <c r="P219" s="98">
        <f>RES_hhdet_fech!P86</f>
        <v>1.1914314203650833</v>
      </c>
      <c r="Q219" s="98">
        <f>RES_hhdet_fech!Q86</f>
        <v>1.9441912679073436</v>
      </c>
      <c r="R219" s="98">
        <f>RES_hhdet_fech!R86</f>
        <v>1.088389999612652</v>
      </c>
      <c r="S219" s="98">
        <f>RES_hhdet_fech!S86</f>
        <v>1.3059303863139256</v>
      </c>
      <c r="T219" s="98">
        <f>RES_hhdet_fech!T86</f>
        <v>1.1587088457521115</v>
      </c>
      <c r="U219" s="98">
        <f>RES_hhdet_fech!U86</f>
        <v>1.2012042947755042</v>
      </c>
      <c r="V219" s="98">
        <f>RES_hhdet_fech!V86</f>
        <v>1.157252329992859</v>
      </c>
      <c r="W219" s="98">
        <f>RES_hhdet_fech!W86</f>
        <v>0.98776589783302926</v>
      </c>
      <c r="DA219" s="63" t="s">
        <v>2322</v>
      </c>
    </row>
    <row r="220" spans="1:105" ht="12" customHeight="1" x14ac:dyDescent="0.25">
      <c r="A220" s="121" t="s">
        <v>55</v>
      </c>
      <c r="B220" s="122">
        <v>3163.6143347638313</v>
      </c>
      <c r="C220" s="122">
        <v>3267.8202365240713</v>
      </c>
      <c r="D220" s="122">
        <v>3365.7797694696369</v>
      </c>
      <c r="E220" s="122">
        <v>3330.9381990602856</v>
      </c>
      <c r="F220" s="122">
        <v>3251.9408973663708</v>
      </c>
      <c r="G220" s="122">
        <v>2948.811975379775</v>
      </c>
      <c r="H220" s="122">
        <v>3052.0056513016252</v>
      </c>
      <c r="I220" s="122">
        <v>3029.648740304563</v>
      </c>
      <c r="J220" s="122">
        <v>2926.06348936415</v>
      </c>
      <c r="K220" s="122">
        <v>3066.9706552645353</v>
      </c>
      <c r="L220" s="122">
        <v>3058.2836313047596</v>
      </c>
      <c r="M220" s="122">
        <v>3014.668653243677</v>
      </c>
      <c r="N220" s="122">
        <v>3047.2977048604093</v>
      </c>
      <c r="O220" s="122">
        <v>2912.9350361643865</v>
      </c>
      <c r="P220" s="122">
        <v>3001.0868290368471</v>
      </c>
      <c r="Q220" s="122">
        <v>2926.9618132025248</v>
      </c>
      <c r="R220" s="122">
        <v>2805.5425045539796</v>
      </c>
      <c r="S220" s="122">
        <v>2753.6807471080238</v>
      </c>
      <c r="T220" s="122">
        <v>2643.7504835628561</v>
      </c>
      <c r="U220" s="122">
        <v>2673.2082850330085</v>
      </c>
      <c r="V220" s="122">
        <v>2631.6359391970495</v>
      </c>
      <c r="W220" s="122">
        <v>2936.2679917220635</v>
      </c>
      <c r="DA220" s="130" t="s">
        <v>2323</v>
      </c>
    </row>
    <row r="221" spans="1:105" ht="12" customHeight="1" x14ac:dyDescent="0.25">
      <c r="A221" s="97" t="s">
        <v>132</v>
      </c>
      <c r="B221" s="98">
        <v>3564.0799339932428</v>
      </c>
      <c r="C221" s="98">
        <v>3690.0593166848585</v>
      </c>
      <c r="D221" s="98">
        <v>3786.0932939901136</v>
      </c>
      <c r="E221" s="98">
        <v>3722.6984585535847</v>
      </c>
      <c r="F221" s="98">
        <v>3596.666731043349</v>
      </c>
      <c r="G221" s="98">
        <v>3232.7175102038036</v>
      </c>
      <c r="H221" s="98">
        <v>3373.8776093387219</v>
      </c>
      <c r="I221" s="98">
        <v>3319.1909959613595</v>
      </c>
      <c r="J221" s="98">
        <v>3141.5839823290971</v>
      </c>
      <c r="K221" s="98">
        <v>3263.6338038658273</v>
      </c>
      <c r="L221" s="98">
        <v>3212.9665396186374</v>
      </c>
      <c r="M221" s="98">
        <v>3170.5550028286757</v>
      </c>
      <c r="N221" s="98">
        <v>3163.4419268554839</v>
      </c>
      <c r="O221" s="98">
        <v>2935.8491542493634</v>
      </c>
      <c r="P221" s="98">
        <v>3121.9188968503595</v>
      </c>
      <c r="Q221" s="98">
        <v>3023.3818893467296</v>
      </c>
      <c r="R221" s="98">
        <v>2836.0023852228915</v>
      </c>
      <c r="S221" s="98">
        <v>2793.9366843925081</v>
      </c>
      <c r="T221" s="98">
        <v>2682.7942255855633</v>
      </c>
      <c r="U221" s="98">
        <v>2691.6078631632995</v>
      </c>
      <c r="V221" s="98">
        <v>2661.5929500626662</v>
      </c>
      <c r="W221" s="98">
        <v>2945.5451891343764</v>
      </c>
      <c r="DA221" s="63" t="s">
        <v>2324</v>
      </c>
    </row>
    <row r="222" spans="1:105" ht="12" customHeight="1" x14ac:dyDescent="0.25">
      <c r="A222" s="97" t="s">
        <v>131</v>
      </c>
      <c r="B222" s="98">
        <v>2462.8725776597071</v>
      </c>
      <c r="C222" s="98">
        <v>2562.3617915284926</v>
      </c>
      <c r="D222" s="98">
        <v>2655.9959793355965</v>
      </c>
      <c r="E222" s="98">
        <v>2615.9345607870455</v>
      </c>
      <c r="F222" s="98">
        <v>2536.8789992557336</v>
      </c>
      <c r="G222" s="98">
        <v>2286.0503747992802</v>
      </c>
      <c r="H222" s="98">
        <v>2339.7063368108929</v>
      </c>
      <c r="I222" s="98">
        <v>2380.2930681766138</v>
      </c>
      <c r="J222" s="98">
        <v>2347.5807611969872</v>
      </c>
      <c r="K222" s="98">
        <v>2487.7477843790407</v>
      </c>
      <c r="L222" s="98">
        <v>2478.1961875010966</v>
      </c>
      <c r="M222" s="98">
        <v>2540.6694290319933</v>
      </c>
      <c r="N222" s="98">
        <v>2601.0596121768526</v>
      </c>
      <c r="O222" s="98">
        <v>2423.9341856866722</v>
      </c>
      <c r="P222" s="98">
        <v>2589.0976736270063</v>
      </c>
      <c r="Q222" s="98">
        <v>2472.306975352335</v>
      </c>
      <c r="R222" s="98">
        <v>2321.1069489502884</v>
      </c>
      <c r="S222" s="98">
        <v>2336.9751350847937</v>
      </c>
      <c r="T222" s="98">
        <v>2292.4129095504541</v>
      </c>
      <c r="U222" s="98">
        <v>2329.6720438839347</v>
      </c>
      <c r="V222" s="98">
        <v>2332.1618513776134</v>
      </c>
      <c r="W222" s="98">
        <v>2616.7761301853102</v>
      </c>
      <c r="DA222" s="63" t="s">
        <v>2325</v>
      </c>
    </row>
    <row r="223" spans="1:105" ht="12" customHeight="1" x14ac:dyDescent="0.25">
      <c r="A223" s="100" t="s">
        <v>204</v>
      </c>
      <c r="B223" s="101">
        <v>1333.9551769384486</v>
      </c>
      <c r="C223" s="101">
        <v>1368.4218608131919</v>
      </c>
      <c r="D223" s="101">
        <v>1409.6487187401799</v>
      </c>
      <c r="E223" s="101">
        <v>1358.8234597667415</v>
      </c>
      <c r="F223" s="101">
        <v>1290.4054460358404</v>
      </c>
      <c r="G223" s="101">
        <v>1130.9011387284415</v>
      </c>
      <c r="H223" s="101">
        <v>967.50045935530716</v>
      </c>
      <c r="I223" s="101">
        <v>1014.8610555023777</v>
      </c>
      <c r="J223" s="101">
        <v>1057.248276609497</v>
      </c>
      <c r="K223" s="101">
        <v>1113.4104428621815</v>
      </c>
      <c r="L223" s="101">
        <v>979.41073992818667</v>
      </c>
      <c r="M223" s="101">
        <v>1075.8910562703943</v>
      </c>
      <c r="N223" s="101">
        <v>1073.0838579132412</v>
      </c>
      <c r="O223" s="101">
        <v>859.11929783145183</v>
      </c>
      <c r="P223" s="101">
        <v>931.29201279770973</v>
      </c>
      <c r="Q223" s="101">
        <v>709.375928843098</v>
      </c>
      <c r="R223" s="101">
        <v>601.09010894725179</v>
      </c>
      <c r="S223" s="101">
        <v>704.79567677958846</v>
      </c>
      <c r="T223" s="101">
        <v>780.34541205345863</v>
      </c>
      <c r="U223" s="101">
        <v>806.15032324493143</v>
      </c>
      <c r="V223" s="101">
        <v>820.38659739223851</v>
      </c>
      <c r="W223" s="101">
        <v>953.6935867811319</v>
      </c>
      <c r="DA223" s="131" t="s">
        <v>2326</v>
      </c>
    </row>
    <row r="224" spans="1:105" ht="12" customHeight="1" x14ac:dyDescent="0.25">
      <c r="A224" s="103" t="s">
        <v>52</v>
      </c>
      <c r="B224" s="104">
        <v>1128.9174007212587</v>
      </c>
      <c r="C224" s="104">
        <v>1193.9399307153005</v>
      </c>
      <c r="D224" s="104">
        <v>1246.3472605954166</v>
      </c>
      <c r="E224" s="104">
        <v>1257.111101020304</v>
      </c>
      <c r="F224" s="104">
        <v>1246.4735532198929</v>
      </c>
      <c r="G224" s="104">
        <v>1155.1492360708382</v>
      </c>
      <c r="H224" s="104">
        <v>1372.2058774555858</v>
      </c>
      <c r="I224" s="104">
        <v>1365.4320126742359</v>
      </c>
      <c r="J224" s="104">
        <v>1290.3324845874902</v>
      </c>
      <c r="K224" s="104">
        <v>1374.3373415168594</v>
      </c>
      <c r="L224" s="104">
        <v>1498.78544757291</v>
      </c>
      <c r="M224" s="104">
        <v>1464.778372761599</v>
      </c>
      <c r="N224" s="104">
        <v>1527.9757542636114</v>
      </c>
      <c r="O224" s="104">
        <v>1564.8148878552201</v>
      </c>
      <c r="P224" s="104">
        <v>1657.8056608292966</v>
      </c>
      <c r="Q224" s="104">
        <v>1762.9310465092371</v>
      </c>
      <c r="R224" s="104">
        <v>1720.0168400030364</v>
      </c>
      <c r="S224" s="104">
        <v>1632.1794583052058</v>
      </c>
      <c r="T224" s="104">
        <v>1512.0674974969954</v>
      </c>
      <c r="U224" s="104">
        <v>1523.5217206390032</v>
      </c>
      <c r="V224" s="104">
        <v>1511.7752539853748</v>
      </c>
      <c r="W224" s="104">
        <v>1663.0825434041781</v>
      </c>
      <c r="DA224" s="132" t="s">
        <v>2327</v>
      </c>
    </row>
    <row r="225" spans="1:105" ht="12" customHeight="1" x14ac:dyDescent="0.25">
      <c r="A225" s="106" t="s">
        <v>124</v>
      </c>
      <c r="B225" s="101">
        <v>3304.3900723054703</v>
      </c>
      <c r="C225" s="101">
        <v>2949.5883197803278</v>
      </c>
      <c r="D225" s="101">
        <v>3201.1949773067354</v>
      </c>
      <c r="E225" s="101">
        <v>2950.6269664180995</v>
      </c>
      <c r="F225" s="101">
        <v>2929.7789802063876</v>
      </c>
      <c r="G225" s="101">
        <v>3340.802459132452</v>
      </c>
      <c r="H225" s="101">
        <v>3111.7030425381658</v>
      </c>
      <c r="I225" s="101">
        <v>3319.4283915127808</v>
      </c>
      <c r="J225" s="101">
        <v>3642.2889194947329</v>
      </c>
      <c r="K225" s="101">
        <v>2927.8324836616721</v>
      </c>
      <c r="L225" s="101">
        <v>3226.2887996531708</v>
      </c>
      <c r="M225" s="101">
        <v>3499.4613737167974</v>
      </c>
      <c r="N225" s="101">
        <v>3525.8637748943293</v>
      </c>
      <c r="O225" s="101">
        <v>3303.8794630866601</v>
      </c>
      <c r="P225" s="101">
        <v>3466.6495442177879</v>
      </c>
      <c r="Q225" s="101">
        <v>3511.4327592667787</v>
      </c>
      <c r="R225" s="101">
        <v>3011.5869492301867</v>
      </c>
      <c r="S225" s="101">
        <v>3086.5249189021829</v>
      </c>
      <c r="T225" s="101">
        <v>2864.2296180870162</v>
      </c>
      <c r="U225" s="101">
        <v>2839.2095129550676</v>
      </c>
      <c r="V225" s="101">
        <v>2653.2567781546823</v>
      </c>
      <c r="W225" s="101">
        <v>3272.6194925347718</v>
      </c>
      <c r="DA225" s="131" t="s">
        <v>2328</v>
      </c>
    </row>
    <row r="226" spans="1:105" ht="12" customHeight="1" x14ac:dyDescent="0.25">
      <c r="A226" s="107" t="s">
        <v>123</v>
      </c>
      <c r="B226" s="104">
        <v>2483.2748015120214</v>
      </c>
      <c r="C226" s="104">
        <v>2216.4130732510598</v>
      </c>
      <c r="D226" s="104">
        <v>2411.6908321705801</v>
      </c>
      <c r="E226" s="104">
        <v>2225.347069529158</v>
      </c>
      <c r="F226" s="104">
        <v>2216.4590595147847</v>
      </c>
      <c r="G226" s="104">
        <v>2539.3546091663411</v>
      </c>
      <c r="H226" s="104">
        <v>2308.928009314528</v>
      </c>
      <c r="I226" s="104">
        <v>2491.9456887850952</v>
      </c>
      <c r="J226" s="104">
        <v>2774.1035197290835</v>
      </c>
      <c r="K226" s="104">
        <v>2240.9997399545364</v>
      </c>
      <c r="L226" s="104">
        <v>2423.030398780943</v>
      </c>
      <c r="M226" s="104">
        <v>2667.8473983123395</v>
      </c>
      <c r="N226" s="104">
        <v>2690.6460815675246</v>
      </c>
      <c r="O226" s="104">
        <v>2496.2923527665448</v>
      </c>
      <c r="P226" s="104">
        <v>2669.4873108304355</v>
      </c>
      <c r="Q226" s="104">
        <v>2666.6697728849731</v>
      </c>
      <c r="R226" s="104">
        <v>2291.2579011246039</v>
      </c>
      <c r="S226" s="104">
        <v>2436.8476049134665</v>
      </c>
      <c r="T226" s="104">
        <v>2339.530052793255</v>
      </c>
      <c r="U226" s="104">
        <v>2355.8364865902558</v>
      </c>
      <c r="V226" s="104">
        <v>2245.328923712781</v>
      </c>
      <c r="W226" s="104">
        <v>2827.5389347972045</v>
      </c>
      <c r="DA226" s="132" t="s">
        <v>2329</v>
      </c>
    </row>
    <row r="227" spans="1:105" ht="12" customHeight="1" x14ac:dyDescent="0.25">
      <c r="A227" s="108" t="s">
        <v>50</v>
      </c>
      <c r="B227" s="98">
        <v>1238.310757835515</v>
      </c>
      <c r="C227" s="98">
        <v>1101.3921258938776</v>
      </c>
      <c r="D227" s="98">
        <v>1199.6703332894954</v>
      </c>
      <c r="E227" s="98">
        <v>1095.5936246831723</v>
      </c>
      <c r="F227" s="98">
        <v>1080.5823550513417</v>
      </c>
      <c r="G227" s="98">
        <v>1232.549797116284</v>
      </c>
      <c r="H227" s="98">
        <v>955.30523243286291</v>
      </c>
      <c r="I227" s="98">
        <v>1078.6625999737046</v>
      </c>
      <c r="J227" s="98">
        <v>1290.4083217193743</v>
      </c>
      <c r="K227" s="98">
        <v>1055.6539013033898</v>
      </c>
      <c r="L227" s="98">
        <v>1023.6759267751046</v>
      </c>
      <c r="M227" s="98">
        <v>1215.9721588578836</v>
      </c>
      <c r="N227" s="98">
        <v>1196.1628663607237</v>
      </c>
      <c r="O227" s="98">
        <v>949.20332990767099</v>
      </c>
      <c r="P227" s="98">
        <v>1020.3096356410258</v>
      </c>
      <c r="Q227" s="98">
        <v>812.7649856601048</v>
      </c>
      <c r="R227" s="98">
        <v>636.63476910236716</v>
      </c>
      <c r="S227" s="98">
        <v>783.89701370607031</v>
      </c>
      <c r="T227" s="98">
        <v>848.12798699393045</v>
      </c>
      <c r="U227" s="98">
        <v>848.96551980224194</v>
      </c>
      <c r="V227" s="98">
        <v>800.32444127480198</v>
      </c>
      <c r="W227" s="98">
        <v>1042.9491075522512</v>
      </c>
      <c r="DA227" s="63" t="s">
        <v>2330</v>
      </c>
    </row>
    <row r="228" spans="1:105" ht="12" customHeight="1" x14ac:dyDescent="0.25">
      <c r="A228" s="108" t="s">
        <v>52</v>
      </c>
      <c r="B228" s="98">
        <v>1244.9640436765069</v>
      </c>
      <c r="C228" s="98">
        <v>1115.0209473571826</v>
      </c>
      <c r="D228" s="98">
        <v>1212.0204988810844</v>
      </c>
      <c r="E228" s="98">
        <v>1129.753444845986</v>
      </c>
      <c r="F228" s="98">
        <v>1135.8767044634433</v>
      </c>
      <c r="G228" s="98">
        <v>1306.8048120500569</v>
      </c>
      <c r="H228" s="98">
        <v>1353.6227768816648</v>
      </c>
      <c r="I228" s="98">
        <v>1413.2830888113911</v>
      </c>
      <c r="J228" s="98">
        <v>1483.6951980097094</v>
      </c>
      <c r="K228" s="98">
        <v>1185.3458386511468</v>
      </c>
      <c r="L228" s="98">
        <v>1399.3544720058378</v>
      </c>
      <c r="M228" s="98">
        <v>1451.8752394544556</v>
      </c>
      <c r="N228" s="98">
        <v>1494.4832152068016</v>
      </c>
      <c r="O228" s="98">
        <v>1547.0890228588746</v>
      </c>
      <c r="P228" s="98">
        <v>1649.1776751894095</v>
      </c>
      <c r="Q228" s="98">
        <v>1853.904787224868</v>
      </c>
      <c r="R228" s="98">
        <v>1654.6231320222371</v>
      </c>
      <c r="S228" s="98">
        <v>1652.9505912073962</v>
      </c>
      <c r="T228" s="98">
        <v>1491.4020657993244</v>
      </c>
      <c r="U228" s="98">
        <v>1506.8709667880139</v>
      </c>
      <c r="V228" s="98">
        <v>1445.0044824379795</v>
      </c>
      <c r="W228" s="98">
        <v>1784.5898272449533</v>
      </c>
      <c r="DA228" s="63" t="s">
        <v>2331</v>
      </c>
    </row>
    <row r="229" spans="1:105" ht="12" customHeight="1" x14ac:dyDescent="0.25">
      <c r="A229" s="106" t="s">
        <v>122</v>
      </c>
      <c r="B229" s="101">
        <v>2704.7107399878892</v>
      </c>
      <c r="C229" s="101">
        <v>2799.6086821552308</v>
      </c>
      <c r="D229" s="101">
        <v>2899.3756864492343</v>
      </c>
      <c r="E229" s="101">
        <v>2920.6613690971731</v>
      </c>
      <c r="F229" s="101">
        <v>2924.9820258383606</v>
      </c>
      <c r="G229" s="101">
        <v>2706.4669380720206</v>
      </c>
      <c r="H229" s="101">
        <v>2810.4204758653404</v>
      </c>
      <c r="I229" s="101">
        <v>2823.684936936088</v>
      </c>
      <c r="J229" s="101">
        <v>2818.4247103850439</v>
      </c>
      <c r="K229" s="101">
        <v>3086.2141364470262</v>
      </c>
      <c r="L229" s="101">
        <v>3161.3771282950752</v>
      </c>
      <c r="M229" s="101">
        <v>3086.7406608630308</v>
      </c>
      <c r="N229" s="101">
        <v>3184.5566072300594</v>
      </c>
      <c r="O229" s="101">
        <v>3210.7931397414277</v>
      </c>
      <c r="P229" s="101">
        <v>3134.7396097580363</v>
      </c>
      <c r="Q229" s="101">
        <v>3107.8808489717917</v>
      </c>
      <c r="R229" s="101">
        <v>3076.6646461040332</v>
      </c>
      <c r="S229" s="101">
        <v>2972.561000059286</v>
      </c>
      <c r="T229" s="101">
        <v>2824.6851378533129</v>
      </c>
      <c r="U229" s="101">
        <v>2878.9495284944678</v>
      </c>
      <c r="V229" s="101">
        <v>2800.1082667601854</v>
      </c>
      <c r="W229" s="101">
        <v>3144.7969919097636</v>
      </c>
      <c r="DA229" s="131" t="s">
        <v>2332</v>
      </c>
    </row>
    <row r="230" spans="1:105" ht="12" customHeight="1" x14ac:dyDescent="0.25">
      <c r="A230" s="107" t="s">
        <v>121</v>
      </c>
      <c r="B230" s="104">
        <v>2154.9212692791011</v>
      </c>
      <c r="C230" s="104">
        <v>2235.5862520398655</v>
      </c>
      <c r="D230" s="104">
        <v>2323.6841977396616</v>
      </c>
      <c r="E230" s="104">
        <v>2343.3174731909994</v>
      </c>
      <c r="F230" s="104">
        <v>2351.6846027293159</v>
      </c>
      <c r="G230" s="104">
        <v>2182.272068235417</v>
      </c>
      <c r="H230" s="104">
        <v>2225.4301437894342</v>
      </c>
      <c r="I230" s="104">
        <v>2256.9302761783774</v>
      </c>
      <c r="J230" s="104">
        <v>2278.1743529001492</v>
      </c>
      <c r="K230" s="104">
        <v>2502.3985116564527</v>
      </c>
      <c r="L230" s="104">
        <v>2529.2052172208219</v>
      </c>
      <c r="M230" s="104">
        <v>2500.1849599475886</v>
      </c>
      <c r="N230" s="104">
        <v>2580.5950461072061</v>
      </c>
      <c r="O230" s="104">
        <v>2566.8043494682152</v>
      </c>
      <c r="P230" s="104">
        <v>2525.1614701177778</v>
      </c>
      <c r="Q230" s="104">
        <v>2463.9191620960146</v>
      </c>
      <c r="R230" s="104">
        <v>2435.7227586479448</v>
      </c>
      <c r="S230" s="104">
        <v>2395.611093319123</v>
      </c>
      <c r="T230" s="104">
        <v>2321.0900692243076</v>
      </c>
      <c r="U230" s="104">
        <v>2388.9781509505369</v>
      </c>
      <c r="V230" s="104">
        <v>2347.8562294679614</v>
      </c>
      <c r="W230" s="104">
        <v>2671.0111734364191</v>
      </c>
      <c r="DA230" s="132" t="s">
        <v>2333</v>
      </c>
    </row>
    <row r="231" spans="1:105" ht="12" customHeight="1" x14ac:dyDescent="0.25">
      <c r="A231" s="108" t="s">
        <v>53</v>
      </c>
      <c r="B231" s="98">
        <v>1012.6321385424105</v>
      </c>
      <c r="C231" s="98">
        <v>1043.3549897981013</v>
      </c>
      <c r="D231" s="98">
        <v>1084.0114549959944</v>
      </c>
      <c r="E231" s="98">
        <v>1081.1599777838994</v>
      </c>
      <c r="F231" s="98">
        <v>1078.9138774860633</v>
      </c>
      <c r="G231" s="98">
        <v>997.99436201923163</v>
      </c>
      <c r="H231" s="98">
        <v>863.67075867937103</v>
      </c>
      <c r="I231" s="98">
        <v>916.65133039952229</v>
      </c>
      <c r="J231" s="98">
        <v>994.93575131950877</v>
      </c>
      <c r="K231" s="98">
        <v>1114.557808374022</v>
      </c>
      <c r="L231" s="98">
        <v>1007.9689294539018</v>
      </c>
      <c r="M231" s="98">
        <v>1073.2853319657186</v>
      </c>
      <c r="N231" s="98">
        <v>1090.5552527130678</v>
      </c>
      <c r="O231" s="98">
        <v>943.8553799715246</v>
      </c>
      <c r="P231" s="98">
        <v>933.72458695223156</v>
      </c>
      <c r="Q231" s="98">
        <v>730.70198557773347</v>
      </c>
      <c r="R231" s="98">
        <v>652.24566613196725</v>
      </c>
      <c r="S231" s="98">
        <v>742.74985256445848</v>
      </c>
      <c r="T231" s="98">
        <v>813.52460449668729</v>
      </c>
      <c r="U231" s="98">
        <v>856.51466477511542</v>
      </c>
      <c r="V231" s="98">
        <v>857.77163732848464</v>
      </c>
      <c r="W231" s="98">
        <v>1011.4330423950968</v>
      </c>
      <c r="DA231" s="63" t="s">
        <v>2334</v>
      </c>
    </row>
    <row r="232" spans="1:105" ht="12" customHeight="1" x14ac:dyDescent="0.25">
      <c r="A232" s="108" t="s">
        <v>52</v>
      </c>
      <c r="B232" s="98">
        <v>1142.2891307366904</v>
      </c>
      <c r="C232" s="98">
        <v>1192.2312622417642</v>
      </c>
      <c r="D232" s="98">
        <v>1239.6727427436672</v>
      </c>
      <c r="E232" s="98">
        <v>1262.1574954070998</v>
      </c>
      <c r="F232" s="98">
        <v>1272.7707252432524</v>
      </c>
      <c r="G232" s="98">
        <v>1184.2777062161856</v>
      </c>
      <c r="H232" s="98">
        <v>1361.7593851100626</v>
      </c>
      <c r="I232" s="98">
        <v>1340.2789457788547</v>
      </c>
      <c r="J232" s="98">
        <v>1283.2386015806405</v>
      </c>
      <c r="K232" s="98">
        <v>1387.8407032824307</v>
      </c>
      <c r="L232" s="98">
        <v>1521.23628776692</v>
      </c>
      <c r="M232" s="98">
        <v>1426.8996279818703</v>
      </c>
      <c r="N232" s="98">
        <v>1490.0397933941376</v>
      </c>
      <c r="O232" s="98">
        <v>1622.9489694966906</v>
      </c>
      <c r="P232" s="98">
        <v>1591.4368831655465</v>
      </c>
      <c r="Q232" s="98">
        <v>1733.2171765182816</v>
      </c>
      <c r="R232" s="98">
        <v>1783.4770925159783</v>
      </c>
      <c r="S232" s="98">
        <v>1652.8612407546648</v>
      </c>
      <c r="T232" s="98">
        <v>1507.5654647276203</v>
      </c>
      <c r="U232" s="98">
        <v>1532.4634861754216</v>
      </c>
      <c r="V232" s="98">
        <v>1490.0845921394764</v>
      </c>
      <c r="W232" s="98">
        <v>1659.5781310413217</v>
      </c>
      <c r="DA232" s="63" t="s">
        <v>2335</v>
      </c>
    </row>
    <row r="233" spans="1:105" ht="12" customHeight="1" x14ac:dyDescent="0.25">
      <c r="A233" s="121" t="s">
        <v>54</v>
      </c>
      <c r="B233" s="122">
        <v>380.81645870882988</v>
      </c>
      <c r="C233" s="122">
        <v>438.76649471859901</v>
      </c>
      <c r="D233" s="122">
        <v>459.09387080339593</v>
      </c>
      <c r="E233" s="122">
        <v>456.01058534091067</v>
      </c>
      <c r="F233" s="122">
        <v>482.70924436839641</v>
      </c>
      <c r="G233" s="122">
        <v>390.76565772796448</v>
      </c>
      <c r="H233" s="122">
        <v>456.06178204279502</v>
      </c>
      <c r="I233" s="122">
        <v>398.37656420412628</v>
      </c>
      <c r="J233" s="122">
        <v>429.07119524057993</v>
      </c>
      <c r="K233" s="122">
        <v>541.0118330358714</v>
      </c>
      <c r="L233" s="122">
        <v>545.64948326833621</v>
      </c>
      <c r="M233" s="122">
        <v>542.13598030550634</v>
      </c>
      <c r="N233" s="122">
        <v>558.42144249481726</v>
      </c>
      <c r="O233" s="122">
        <v>541.12828401053866</v>
      </c>
      <c r="P233" s="122">
        <v>563.05440300357918</v>
      </c>
      <c r="Q233" s="122">
        <v>536.92509796903175</v>
      </c>
      <c r="R233" s="122">
        <v>538.32598812442757</v>
      </c>
      <c r="S233" s="122">
        <v>540.04573928795787</v>
      </c>
      <c r="T233" s="122">
        <v>527.21768828100301</v>
      </c>
      <c r="U233" s="122">
        <v>534.99818970143815</v>
      </c>
      <c r="V233" s="122">
        <v>521.04224801692988</v>
      </c>
      <c r="W233" s="122">
        <v>586.15402909409136</v>
      </c>
      <c r="DA233" s="130" t="s">
        <v>2336</v>
      </c>
    </row>
    <row r="234" spans="1:105" ht="12" customHeight="1" x14ac:dyDescent="0.25">
      <c r="A234" s="97" t="s">
        <v>207</v>
      </c>
      <c r="B234" s="98">
        <v>468.31396418589327</v>
      </c>
      <c r="C234" s="98">
        <v>545.92850992307785</v>
      </c>
      <c r="D234" s="98">
        <v>573.40391436815196</v>
      </c>
      <c r="E234" s="98">
        <v>563.50646707671285</v>
      </c>
      <c r="F234" s="98">
        <v>587.77959054384314</v>
      </c>
      <c r="G234" s="98">
        <v>479.57615952939005</v>
      </c>
      <c r="H234" s="98">
        <v>574.6330220193189</v>
      </c>
      <c r="I234" s="98">
        <v>507.76308352511313</v>
      </c>
      <c r="J234" s="98">
        <v>537.98499721424787</v>
      </c>
      <c r="K234" s="98">
        <v>675.58401071124467</v>
      </c>
      <c r="L234" s="98">
        <v>676.06435680168045</v>
      </c>
      <c r="M234" s="98">
        <v>696.07481531372616</v>
      </c>
      <c r="N234" s="98">
        <v>727.22048759317954</v>
      </c>
      <c r="O234" s="98">
        <v>693.46658554059468</v>
      </c>
      <c r="P234" s="98">
        <v>738.1569117022882</v>
      </c>
      <c r="Q234" s="98">
        <v>700.67249358722233</v>
      </c>
      <c r="R234" s="98">
        <v>662.40364591851016</v>
      </c>
      <c r="S234" s="98">
        <v>708.8269328614582</v>
      </c>
      <c r="T234" s="98">
        <v>682.573934686862</v>
      </c>
      <c r="U234" s="98">
        <v>706.8464247017987</v>
      </c>
      <c r="V234" s="98">
        <v>707.75052692086433</v>
      </c>
      <c r="W234" s="98">
        <v>808.80830803201684</v>
      </c>
      <c r="DA234" s="63" t="s">
        <v>2337</v>
      </c>
    </row>
    <row r="235" spans="1:105" ht="12" customHeight="1" x14ac:dyDescent="0.25">
      <c r="A235" s="97" t="s">
        <v>50</v>
      </c>
      <c r="B235" s="98">
        <v>455.7701312527949</v>
      </c>
      <c r="C235" s="98">
        <v>525.50354248571398</v>
      </c>
      <c r="D235" s="98">
        <v>554.03040965184482</v>
      </c>
      <c r="E235" s="98">
        <v>530.2737749926381</v>
      </c>
      <c r="F235" s="98">
        <v>575.72682834450916</v>
      </c>
      <c r="G235" s="98">
        <v>480.77780468591976</v>
      </c>
      <c r="H235" s="98">
        <v>549.31397657882042</v>
      </c>
      <c r="I235" s="98">
        <v>479.03793827757852</v>
      </c>
      <c r="J235" s="98">
        <v>512.13154204000637</v>
      </c>
      <c r="K235" s="98">
        <v>664.67976669688164</v>
      </c>
      <c r="L235" s="98">
        <v>714.68341764237368</v>
      </c>
      <c r="M235" s="98">
        <v>661.10444048680415</v>
      </c>
      <c r="N235" s="98">
        <v>562.34691456873543</v>
      </c>
      <c r="O235" s="98">
        <v>562.85926068985816</v>
      </c>
      <c r="P235" s="98">
        <v>629.29948192206541</v>
      </c>
      <c r="Q235" s="98">
        <v>695.67405476580882</v>
      </c>
      <c r="R235" s="98">
        <v>734.00355940862471</v>
      </c>
      <c r="S235" s="98">
        <v>705.81374131436155</v>
      </c>
      <c r="T235" s="98">
        <v>656.13840422943963</v>
      </c>
      <c r="U235" s="98">
        <v>671.7844067775211</v>
      </c>
      <c r="V235" s="98">
        <v>650.16941084019572</v>
      </c>
      <c r="W235" s="98">
        <v>818.00381209626335</v>
      </c>
      <c r="DA235" s="63" t="s">
        <v>2338</v>
      </c>
    </row>
    <row r="236" spans="1:105" ht="12" customHeight="1" x14ac:dyDescent="0.25">
      <c r="A236" s="109" t="s">
        <v>120</v>
      </c>
      <c r="B236" s="33">
        <v>366.20769432132397</v>
      </c>
      <c r="C236" s="33">
        <v>420.90001220098407</v>
      </c>
      <c r="D236" s="33">
        <v>439.94937677222595</v>
      </c>
      <c r="E236" s="33">
        <v>437.98703210856451</v>
      </c>
      <c r="F236" s="33">
        <v>464.84025351514822</v>
      </c>
      <c r="G236" s="33">
        <v>375.51115262636432</v>
      </c>
      <c r="H236" s="33">
        <v>435.84976751883693</v>
      </c>
      <c r="I236" s="33">
        <v>379.81279579045633</v>
      </c>
      <c r="J236" s="33">
        <v>410.65572337593477</v>
      </c>
      <c r="K236" s="33">
        <v>518.13897298636527</v>
      </c>
      <c r="L236" s="33">
        <v>523.22172418482364</v>
      </c>
      <c r="M236" s="33">
        <v>515.50099684481506</v>
      </c>
      <c r="N236" s="33">
        <v>529.53212864469981</v>
      </c>
      <c r="O236" s="33">
        <v>515.97387469207104</v>
      </c>
      <c r="P236" s="33">
        <v>536.19348955128362</v>
      </c>
      <c r="Q236" s="33">
        <v>513.76544463960386</v>
      </c>
      <c r="R236" s="33">
        <v>522.51783217038644</v>
      </c>
      <c r="S236" s="33">
        <v>520.16289674428413</v>
      </c>
      <c r="T236" s="33">
        <v>509.97546069565954</v>
      </c>
      <c r="U236" s="33">
        <v>516.15876111275497</v>
      </c>
      <c r="V236" s="33">
        <v>500.75716026395565</v>
      </c>
      <c r="W236" s="33">
        <v>561.79295567932365</v>
      </c>
      <c r="DA236" s="60" t="s">
        <v>2339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11288.086267391152</v>
      </c>
      <c r="C238" s="117">
        <f t="shared" si="115"/>
        <v>12067.748986092391</v>
      </c>
      <c r="D238" s="117">
        <f t="shared" si="115"/>
        <v>11563.434119697207</v>
      </c>
      <c r="E238" s="117">
        <f t="shared" si="115"/>
        <v>11636.755739875975</v>
      </c>
      <c r="F238" s="117">
        <f t="shared" si="115"/>
        <v>11329.48156611215</v>
      </c>
      <c r="G238" s="117">
        <f t="shared" si="115"/>
        <v>11397.811931319653</v>
      </c>
      <c r="H238" s="117">
        <f t="shared" si="115"/>
        <v>11660.160509286974</v>
      </c>
      <c r="I238" s="117">
        <f t="shared" si="115"/>
        <v>11523.809281715521</v>
      </c>
      <c r="J238" s="117">
        <f t="shared" si="115"/>
        <v>11603.294418543337</v>
      </c>
      <c r="K238" s="117">
        <f t="shared" si="115"/>
        <v>11977.780803201307</v>
      </c>
      <c r="L238" s="117">
        <f t="shared" si="115"/>
        <v>13231.608667482293</v>
      </c>
      <c r="M238" s="117">
        <f t="shared" si="115"/>
        <v>12595.705755994779</v>
      </c>
      <c r="N238" s="117">
        <f t="shared" si="115"/>
        <v>13339.715157807374</v>
      </c>
      <c r="O238" s="117">
        <f t="shared" si="115"/>
        <v>13748.214018538773</v>
      </c>
      <c r="P238" s="117">
        <f t="shared" si="115"/>
        <v>12154.608629679406</v>
      </c>
      <c r="Q238" s="117">
        <f t="shared" si="115"/>
        <v>12965.309960676208</v>
      </c>
      <c r="R238" s="117">
        <f t="shared" ref="R238:V238" si="116">R239+R242+R244+R257</f>
        <v>13413.95534489095</v>
      </c>
      <c r="S238" s="117">
        <f t="shared" si="116"/>
        <v>13702.262347247184</v>
      </c>
      <c r="T238" s="117">
        <f t="shared" si="116"/>
        <v>12871.769237222623</v>
      </c>
      <c r="U238" s="117">
        <f t="shared" si="116"/>
        <v>13371.466118767881</v>
      </c>
      <c r="V238" s="117">
        <f t="shared" si="116"/>
        <v>13539.460850994561</v>
      </c>
      <c r="W238" s="117">
        <f t="shared" ref="W238" si="117">W239+W242+W244+W257</f>
        <v>16527.607267207117</v>
      </c>
      <c r="DA238" s="129" t="s">
        <v>2485</v>
      </c>
    </row>
    <row r="239" spans="1:105" ht="12" customHeight="1" x14ac:dyDescent="0.25">
      <c r="A239" s="121" t="s">
        <v>57</v>
      </c>
      <c r="B239" s="122">
        <f t="shared" ref="B239:Q239" si="118">SUM(B240:B241)</f>
        <v>9196.8706585925047</v>
      </c>
      <c r="C239" s="122">
        <f t="shared" si="118"/>
        <v>9847.8975387340452</v>
      </c>
      <c r="D239" s="122">
        <f t="shared" si="118"/>
        <v>9242.9425081770059</v>
      </c>
      <c r="E239" s="122">
        <f t="shared" si="118"/>
        <v>9303.0218848761415</v>
      </c>
      <c r="F239" s="122">
        <f t="shared" si="118"/>
        <v>8981.3076738911477</v>
      </c>
      <c r="G239" s="122">
        <f t="shared" si="118"/>
        <v>9253.2324257734144</v>
      </c>
      <c r="H239" s="122">
        <f t="shared" si="118"/>
        <v>9344.3260534861929</v>
      </c>
      <c r="I239" s="122">
        <f t="shared" si="118"/>
        <v>9217.4893626775392</v>
      </c>
      <c r="J239" s="122">
        <f t="shared" si="118"/>
        <v>9288.5152812709402</v>
      </c>
      <c r="K239" s="122">
        <f t="shared" si="118"/>
        <v>9413.9552053045973</v>
      </c>
      <c r="L239" s="122">
        <f t="shared" si="118"/>
        <v>10609.916638590763</v>
      </c>
      <c r="M239" s="122">
        <f t="shared" si="118"/>
        <v>9964.1688703873242</v>
      </c>
      <c r="N239" s="122">
        <f t="shared" si="118"/>
        <v>10618.033274685638</v>
      </c>
      <c r="O239" s="122">
        <f t="shared" si="118"/>
        <v>11090.799634602623</v>
      </c>
      <c r="P239" s="122">
        <f t="shared" si="118"/>
        <v>9404.019098248149</v>
      </c>
      <c r="Q239" s="122">
        <f t="shared" si="118"/>
        <v>10263.715936247314</v>
      </c>
      <c r="R239" s="122">
        <f t="shared" ref="R239:V239" si="119">SUM(R240:R241)</f>
        <v>10783.13542497958</v>
      </c>
      <c r="S239" s="122">
        <f t="shared" si="119"/>
        <v>11092.032209023495</v>
      </c>
      <c r="T239" s="122">
        <f t="shared" si="119"/>
        <v>10333.355716917285</v>
      </c>
      <c r="U239" s="122">
        <f t="shared" si="119"/>
        <v>10770.351268535398</v>
      </c>
      <c r="V239" s="122">
        <f t="shared" si="119"/>
        <v>10948.309828050687</v>
      </c>
      <c r="W239" s="122">
        <f t="shared" ref="W239" si="120">SUM(W240:W241)</f>
        <v>13596.46506207108</v>
      </c>
      <c r="DA239" s="130" t="s">
        <v>2486</v>
      </c>
    </row>
    <row r="240" spans="1:105" ht="12" customHeight="1" x14ac:dyDescent="0.25">
      <c r="A240" s="97" t="s">
        <v>204</v>
      </c>
      <c r="B240" s="98">
        <v>9092.8782584589753</v>
      </c>
      <c r="C240" s="98">
        <v>9739.3511568015092</v>
      </c>
      <c r="D240" s="98">
        <v>9144.2468526978719</v>
      </c>
      <c r="E240" s="98">
        <v>9206.0596144223618</v>
      </c>
      <c r="F240" s="98">
        <v>8890.6274446649441</v>
      </c>
      <c r="G240" s="98">
        <v>9170.7572630493414</v>
      </c>
      <c r="H240" s="98">
        <v>9260.5494388382467</v>
      </c>
      <c r="I240" s="98">
        <v>9137.7138768747009</v>
      </c>
      <c r="J240" s="98">
        <v>9209.1259065766662</v>
      </c>
      <c r="K240" s="98">
        <v>9334.2217386781904</v>
      </c>
      <c r="L240" s="98">
        <v>10520.748124740905</v>
      </c>
      <c r="M240" s="98">
        <v>9881.2606578830473</v>
      </c>
      <c r="N240" s="98">
        <v>10530.503330194628</v>
      </c>
      <c r="O240" s="98">
        <v>11000.23404082362</v>
      </c>
      <c r="P240" s="98">
        <v>9327.8582179953428</v>
      </c>
      <c r="Q240" s="98">
        <v>10181.240542680122</v>
      </c>
      <c r="R240" s="98">
        <v>10696.982699598406</v>
      </c>
      <c r="S240" s="98">
        <v>11003.84124945596</v>
      </c>
      <c r="T240" s="98">
        <v>10251.519968680846</v>
      </c>
      <c r="U240" s="98">
        <v>10685.306456823515</v>
      </c>
      <c r="V240" s="98">
        <v>10862.037720790398</v>
      </c>
      <c r="W240" s="98">
        <v>13489.430658145679</v>
      </c>
      <c r="DA240" s="63" t="s">
        <v>2487</v>
      </c>
    </row>
    <row r="241" spans="1:105" ht="12" customHeight="1" x14ac:dyDescent="0.25">
      <c r="A241" s="97" t="s">
        <v>53</v>
      </c>
      <c r="B241" s="98">
        <v>103.99240013352899</v>
      </c>
      <c r="C241" s="98">
        <v>108.54638193253507</v>
      </c>
      <c r="D241" s="98">
        <v>98.695655479133976</v>
      </c>
      <c r="E241" s="98">
        <v>96.962270453778942</v>
      </c>
      <c r="F241" s="98">
        <v>90.68022922620419</v>
      </c>
      <c r="G241" s="98">
        <v>82.475162724072604</v>
      </c>
      <c r="H241" s="98">
        <v>83.776614647945465</v>
      </c>
      <c r="I241" s="98">
        <v>79.775485802838503</v>
      </c>
      <c r="J241" s="98">
        <v>79.389374694273883</v>
      </c>
      <c r="K241" s="98">
        <v>79.73346662640769</v>
      </c>
      <c r="L241" s="98">
        <v>89.168513849858343</v>
      </c>
      <c r="M241" s="98">
        <v>82.908212504276122</v>
      </c>
      <c r="N241" s="98">
        <v>87.52994449101007</v>
      </c>
      <c r="O241" s="98">
        <v>90.565593779003635</v>
      </c>
      <c r="P241" s="98">
        <v>76.160880252805569</v>
      </c>
      <c r="Q241" s="98">
        <v>82.475393567191816</v>
      </c>
      <c r="R241" s="98">
        <v>86.152725381173752</v>
      </c>
      <c r="S241" s="98">
        <v>88.190959567535302</v>
      </c>
      <c r="T241" s="98">
        <v>81.835748236439784</v>
      </c>
      <c r="U241" s="98">
        <v>85.044811711883796</v>
      </c>
      <c r="V241" s="98">
        <v>86.272107260289687</v>
      </c>
      <c r="W241" s="98">
        <v>107.0344039254019</v>
      </c>
      <c r="DA241" s="63" t="s">
        <v>2488</v>
      </c>
    </row>
    <row r="242" spans="1:105" ht="12" customHeight="1" x14ac:dyDescent="0.25">
      <c r="A242" s="121" t="s">
        <v>92</v>
      </c>
      <c r="B242" s="122">
        <f t="shared" ref="B242:W242" si="121">B243</f>
        <v>0.78133495521679908</v>
      </c>
      <c r="C242" s="122">
        <f t="shared" si="121"/>
        <v>1.0793250589751493</v>
      </c>
      <c r="D242" s="122">
        <f t="shared" si="121"/>
        <v>1.272252597317066</v>
      </c>
      <c r="E242" s="122">
        <f t="shared" si="121"/>
        <v>2.4540052536390045</v>
      </c>
      <c r="F242" s="122">
        <f t="shared" si="121"/>
        <v>1.6670642255402066</v>
      </c>
      <c r="G242" s="122">
        <f t="shared" si="121"/>
        <v>1.9881873767830827</v>
      </c>
      <c r="H242" s="122">
        <f t="shared" si="121"/>
        <v>2.8263430701581527</v>
      </c>
      <c r="I242" s="122">
        <f t="shared" si="121"/>
        <v>3.2405522212570839</v>
      </c>
      <c r="J242" s="122">
        <f t="shared" si="121"/>
        <v>3.1951334259408837</v>
      </c>
      <c r="K242" s="122">
        <f t="shared" si="121"/>
        <v>3.5725617356435406</v>
      </c>
      <c r="L242" s="122">
        <f t="shared" si="121"/>
        <v>4.261584691813888</v>
      </c>
      <c r="M242" s="122">
        <f t="shared" si="121"/>
        <v>4.1035057832967858</v>
      </c>
      <c r="N242" s="122">
        <f t="shared" si="121"/>
        <v>4.8363822541565282</v>
      </c>
      <c r="O242" s="122">
        <f t="shared" si="121"/>
        <v>6.243578281315215</v>
      </c>
      <c r="P242" s="122">
        <f t="shared" si="121"/>
        <v>3.8596115741754065</v>
      </c>
      <c r="Q242" s="122">
        <f t="shared" si="121"/>
        <v>6.5049137895200646</v>
      </c>
      <c r="R242" s="122">
        <f t="shared" si="121"/>
        <v>3.7603127810693144</v>
      </c>
      <c r="S242" s="122">
        <f t="shared" si="121"/>
        <v>4.6756138899259758</v>
      </c>
      <c r="T242" s="122">
        <f t="shared" si="121"/>
        <v>4.2924979248931043</v>
      </c>
      <c r="U242" s="122">
        <f t="shared" si="121"/>
        <v>4.606334459188834</v>
      </c>
      <c r="V242" s="122">
        <f t="shared" si="121"/>
        <v>4.5904748809255649</v>
      </c>
      <c r="W242" s="122">
        <f t="shared" si="121"/>
        <v>4.0136047187605763</v>
      </c>
      <c r="DA242" s="130" t="s">
        <v>2489</v>
      </c>
    </row>
    <row r="243" spans="1:105" ht="12" customHeight="1" x14ac:dyDescent="0.25">
      <c r="A243" s="97" t="s">
        <v>53</v>
      </c>
      <c r="B243" s="98">
        <f>RES_hhdet_tesh!B86</f>
        <v>0.78133495521679908</v>
      </c>
      <c r="C243" s="98">
        <f>RES_hhdet_tesh!C86</f>
        <v>1.0793250589751493</v>
      </c>
      <c r="D243" s="98">
        <f>RES_hhdet_tesh!D86</f>
        <v>1.272252597317066</v>
      </c>
      <c r="E243" s="98">
        <f>RES_hhdet_tesh!E86</f>
        <v>2.4540052536390045</v>
      </c>
      <c r="F243" s="98">
        <f>RES_hhdet_tesh!F86</f>
        <v>1.6670642255402066</v>
      </c>
      <c r="G243" s="98">
        <f>RES_hhdet_tesh!G86</f>
        <v>1.9881873767830827</v>
      </c>
      <c r="H243" s="98">
        <f>RES_hhdet_tesh!H86</f>
        <v>2.8263430701581527</v>
      </c>
      <c r="I243" s="98">
        <f>RES_hhdet_tesh!I86</f>
        <v>3.2405522212570839</v>
      </c>
      <c r="J243" s="98">
        <f>RES_hhdet_tesh!J86</f>
        <v>3.1951334259408837</v>
      </c>
      <c r="K243" s="98">
        <f>RES_hhdet_tesh!K86</f>
        <v>3.5725617356435406</v>
      </c>
      <c r="L243" s="98">
        <f>RES_hhdet_tesh!L86</f>
        <v>4.261584691813888</v>
      </c>
      <c r="M243" s="98">
        <f>RES_hhdet_tesh!M86</f>
        <v>4.1035057832967858</v>
      </c>
      <c r="N243" s="98">
        <f>RES_hhdet_tesh!N86</f>
        <v>4.8363822541565282</v>
      </c>
      <c r="O243" s="98">
        <f>RES_hhdet_tesh!O86</f>
        <v>6.243578281315215</v>
      </c>
      <c r="P243" s="98">
        <f>RES_hhdet_tesh!P86</f>
        <v>3.8596115741754065</v>
      </c>
      <c r="Q243" s="98">
        <f>RES_hhdet_tesh!Q86</f>
        <v>6.5049137895200646</v>
      </c>
      <c r="R243" s="98">
        <f>RES_hhdet_tesh!R86</f>
        <v>3.7603127810693144</v>
      </c>
      <c r="S243" s="98">
        <f>RES_hhdet_tesh!S86</f>
        <v>4.6756138899259758</v>
      </c>
      <c r="T243" s="98">
        <f>RES_hhdet_tesh!T86</f>
        <v>4.2924979248931043</v>
      </c>
      <c r="U243" s="98">
        <f>RES_hhdet_tesh!U86</f>
        <v>4.606334459188834</v>
      </c>
      <c r="V243" s="98">
        <f>RES_hhdet_tesh!V86</f>
        <v>4.5904748809255649</v>
      </c>
      <c r="W243" s="98">
        <f>RES_hhdet_tesh!W86</f>
        <v>4.0136047187605763</v>
      </c>
      <c r="DA243" s="63" t="s">
        <v>2490</v>
      </c>
    </row>
    <row r="244" spans="1:105" ht="12" customHeight="1" x14ac:dyDescent="0.25">
      <c r="A244" s="121" t="s">
        <v>55</v>
      </c>
      <c r="B244" s="122">
        <v>1815.3887192354086</v>
      </c>
      <c r="C244" s="122">
        <v>1901.09199473484</v>
      </c>
      <c r="D244" s="122">
        <v>1985.9078543107944</v>
      </c>
      <c r="E244" s="122">
        <v>1999.0272400277336</v>
      </c>
      <c r="F244" s="122">
        <v>1993.3910659241703</v>
      </c>
      <c r="G244" s="122">
        <v>1855.7080586402526</v>
      </c>
      <c r="H244" s="122">
        <v>1977.0749473260057</v>
      </c>
      <c r="I244" s="122">
        <v>2009.065309425139</v>
      </c>
      <c r="J244" s="122">
        <v>1994.2164200835277</v>
      </c>
      <c r="K244" s="122">
        <v>2159.3376172923204</v>
      </c>
      <c r="L244" s="122">
        <v>2212.2664184745918</v>
      </c>
      <c r="M244" s="122">
        <v>2224.9531560024452</v>
      </c>
      <c r="N244" s="122">
        <v>2301.4351051298331</v>
      </c>
      <c r="O244" s="122">
        <v>2246.3741964370211</v>
      </c>
      <c r="P244" s="122">
        <v>2323.2025324475489</v>
      </c>
      <c r="Q244" s="122">
        <v>2287.9790820891635</v>
      </c>
      <c r="R244" s="122">
        <v>2213.7181128818252</v>
      </c>
      <c r="S244" s="122">
        <v>2187.5673905030344</v>
      </c>
      <c r="T244" s="122">
        <v>2120.7659793002786</v>
      </c>
      <c r="U244" s="122">
        <v>2172.1322018472765</v>
      </c>
      <c r="V244" s="122">
        <v>2167.9675436166635</v>
      </c>
      <c r="W244" s="122">
        <v>2450.1384629431682</v>
      </c>
      <c r="DA244" s="130" t="s">
        <v>2491</v>
      </c>
    </row>
    <row r="245" spans="1:105" ht="12" customHeight="1" x14ac:dyDescent="0.25">
      <c r="A245" s="97" t="s">
        <v>132</v>
      </c>
      <c r="B245" s="98">
        <v>1804.1824083241579</v>
      </c>
      <c r="C245" s="98">
        <v>1903.66787095422</v>
      </c>
      <c r="D245" s="98">
        <v>1990.7329424124923</v>
      </c>
      <c r="E245" s="98">
        <v>1997.7798103128764</v>
      </c>
      <c r="F245" s="98">
        <v>1978.4180521024009</v>
      </c>
      <c r="G245" s="98">
        <v>1834.3430718987829</v>
      </c>
      <c r="H245" s="98">
        <v>1983.5871066761069</v>
      </c>
      <c r="I245" s="98">
        <v>2023.4241603173862</v>
      </c>
      <c r="J245" s="98">
        <v>1995.6548709159765</v>
      </c>
      <c r="K245" s="98">
        <v>2152.7867634221739</v>
      </c>
      <c r="L245" s="98">
        <v>2199.0508287673365</v>
      </c>
      <c r="M245" s="98">
        <v>2250.1589404856122</v>
      </c>
      <c r="N245" s="98">
        <v>2325.525683909716</v>
      </c>
      <c r="O245" s="98">
        <v>2211.1287814400521</v>
      </c>
      <c r="P245" s="98">
        <v>2364.181252134877</v>
      </c>
      <c r="Q245" s="98">
        <v>2303.5210572129458</v>
      </c>
      <c r="R245" s="98">
        <v>2179.0635755800195</v>
      </c>
      <c r="S245" s="98">
        <v>2176.148074255259</v>
      </c>
      <c r="T245" s="98">
        <v>2123.2344741440747</v>
      </c>
      <c r="U245" s="98">
        <v>2166.6387036673405</v>
      </c>
      <c r="V245" s="98">
        <v>2180.3634024841999</v>
      </c>
      <c r="W245" s="98">
        <v>2451.9919269031902</v>
      </c>
      <c r="DA245" s="63" t="s">
        <v>2492</v>
      </c>
    </row>
    <row r="246" spans="1:105" ht="12" customHeight="1" x14ac:dyDescent="0.25">
      <c r="A246" s="97" t="s">
        <v>131</v>
      </c>
      <c r="B246" s="98">
        <v>1804.1824083241581</v>
      </c>
      <c r="C246" s="98">
        <v>1903.6740697843375</v>
      </c>
      <c r="D246" s="98">
        <v>1990.7399237731167</v>
      </c>
      <c r="E246" s="98">
        <v>1997.783474163421</v>
      </c>
      <c r="F246" s="98">
        <v>1978.4100146068383</v>
      </c>
      <c r="G246" s="98">
        <v>1834.2451699258356</v>
      </c>
      <c r="H246" s="98">
        <v>1983.539428442183</v>
      </c>
      <c r="I246" s="98">
        <v>2023.3668507965142</v>
      </c>
      <c r="J246" s="98">
        <v>1995.5910452755202</v>
      </c>
      <c r="K246" s="98">
        <v>2152.4423923524837</v>
      </c>
      <c r="L246" s="98">
        <v>2198.8784359587917</v>
      </c>
      <c r="M246" s="98">
        <v>2249.9906512297766</v>
      </c>
      <c r="N246" s="98">
        <v>2325.4852825041376</v>
      </c>
      <c r="O246" s="98">
        <v>2211.2417432880338</v>
      </c>
      <c r="P246" s="98">
        <v>2364.0798178712553</v>
      </c>
      <c r="Q246" s="98">
        <v>2303.4790471434735</v>
      </c>
      <c r="R246" s="98">
        <v>2179.2210756578484</v>
      </c>
      <c r="S246" s="98">
        <v>2176.4375003316677</v>
      </c>
      <c r="T246" s="98">
        <v>2123.6391823987929</v>
      </c>
      <c r="U246" s="98">
        <v>2166.9799059161219</v>
      </c>
      <c r="V246" s="98">
        <v>2180.3990302549801</v>
      </c>
      <c r="W246" s="98">
        <v>2452.4256781566551</v>
      </c>
      <c r="DA246" s="63" t="s">
        <v>2493</v>
      </c>
    </row>
    <row r="247" spans="1:105" ht="12" customHeight="1" x14ac:dyDescent="0.25">
      <c r="A247" s="100" t="s">
        <v>204</v>
      </c>
      <c r="B247" s="101">
        <v>675.26500760289935</v>
      </c>
      <c r="C247" s="101">
        <v>709.7341390690367</v>
      </c>
      <c r="D247" s="101">
        <v>744.39266317770023</v>
      </c>
      <c r="E247" s="101">
        <v>740.67237314311728</v>
      </c>
      <c r="F247" s="101">
        <v>731.93646138694521</v>
      </c>
      <c r="G247" s="101">
        <v>679.09593385499761</v>
      </c>
      <c r="H247" s="101">
        <v>611.33355098659729</v>
      </c>
      <c r="I247" s="101">
        <v>657.93483812227839</v>
      </c>
      <c r="J247" s="101">
        <v>705.25856068802966</v>
      </c>
      <c r="K247" s="101">
        <v>778.10505083562407</v>
      </c>
      <c r="L247" s="101">
        <v>700.09298838588143</v>
      </c>
      <c r="M247" s="101">
        <v>785.21227846817726</v>
      </c>
      <c r="N247" s="101">
        <v>797.50952824052592</v>
      </c>
      <c r="O247" s="101">
        <v>646.42685543281368</v>
      </c>
      <c r="P247" s="101">
        <v>706.27415704195869</v>
      </c>
      <c r="Q247" s="101">
        <v>540.54800063423568</v>
      </c>
      <c r="R247" s="101">
        <v>459.20423565481155</v>
      </c>
      <c r="S247" s="101">
        <v>544.25804202646214</v>
      </c>
      <c r="T247" s="101">
        <v>611.57168490179777</v>
      </c>
      <c r="U247" s="101">
        <v>643.45818527711879</v>
      </c>
      <c r="V247" s="101">
        <v>668.62377626960551</v>
      </c>
      <c r="W247" s="101">
        <v>789.34313475247723</v>
      </c>
      <c r="DA247" s="131" t="s">
        <v>2494</v>
      </c>
    </row>
    <row r="248" spans="1:105" ht="12" customHeight="1" x14ac:dyDescent="0.25">
      <c r="A248" s="103" t="s">
        <v>52</v>
      </c>
      <c r="B248" s="104">
        <v>1128.9174007212587</v>
      </c>
      <c r="C248" s="104">
        <v>1193.9399307153005</v>
      </c>
      <c r="D248" s="104">
        <v>1246.3472605954166</v>
      </c>
      <c r="E248" s="104">
        <v>1257.111101020304</v>
      </c>
      <c r="F248" s="104">
        <v>1246.4735532198929</v>
      </c>
      <c r="G248" s="104">
        <v>1155.1492360708382</v>
      </c>
      <c r="H248" s="104">
        <v>1372.2058774555858</v>
      </c>
      <c r="I248" s="104">
        <v>1365.4320126742359</v>
      </c>
      <c r="J248" s="104">
        <v>1290.3324845874902</v>
      </c>
      <c r="K248" s="104">
        <v>1374.3373415168594</v>
      </c>
      <c r="L248" s="104">
        <v>1498.78544757291</v>
      </c>
      <c r="M248" s="104">
        <v>1464.778372761599</v>
      </c>
      <c r="N248" s="104">
        <v>1527.9757542636114</v>
      </c>
      <c r="O248" s="104">
        <v>1564.8148878552201</v>
      </c>
      <c r="P248" s="104">
        <v>1657.8056608292966</v>
      </c>
      <c r="Q248" s="104">
        <v>1762.9310465092371</v>
      </c>
      <c r="R248" s="104">
        <v>1720.0168400030364</v>
      </c>
      <c r="S248" s="104">
        <v>1632.1794583052058</v>
      </c>
      <c r="T248" s="104">
        <v>1512.0674974969954</v>
      </c>
      <c r="U248" s="104">
        <v>1523.5217206390032</v>
      </c>
      <c r="V248" s="104">
        <v>1511.7752539853748</v>
      </c>
      <c r="W248" s="104">
        <v>1663.0825434041781</v>
      </c>
      <c r="DA248" s="132" t="s">
        <v>2495</v>
      </c>
    </row>
    <row r="249" spans="1:105" ht="12" customHeight="1" x14ac:dyDescent="0.25">
      <c r="A249" s="106" t="s">
        <v>124</v>
      </c>
      <c r="B249" s="101">
        <v>1991.1369314286542</v>
      </c>
      <c r="C249" s="101">
        <v>1778.6760074547005</v>
      </c>
      <c r="D249" s="101">
        <v>1934.8011066078996</v>
      </c>
      <c r="E249" s="101">
        <v>1793.3591617135382</v>
      </c>
      <c r="F249" s="101">
        <v>1800.507610961052</v>
      </c>
      <c r="G249" s="101">
        <v>2078.9309849246347</v>
      </c>
      <c r="H249" s="101">
        <v>1955.2826892413898</v>
      </c>
      <c r="I249" s="101">
        <v>2094.1676785795157</v>
      </c>
      <c r="J249" s="101">
        <v>2299.1207940698337</v>
      </c>
      <c r="K249" s="101">
        <v>1852.8456470149886</v>
      </c>
      <c r="L249" s="101">
        <v>2047.931366158705</v>
      </c>
      <c r="M249" s="101">
        <v>2226.8017827093117</v>
      </c>
      <c r="N249" s="101">
        <v>2269.7064896359575</v>
      </c>
      <c r="O249" s="101">
        <v>2178.8856521002854</v>
      </c>
      <c r="P249" s="101">
        <v>2342.7015965603691</v>
      </c>
      <c r="Q249" s="101">
        <v>2414.8216791280593</v>
      </c>
      <c r="R249" s="101">
        <v>2096.4050164057035</v>
      </c>
      <c r="S249" s="101">
        <v>2198.7950231644904</v>
      </c>
      <c r="T249" s="101">
        <v>2086.3980666104258</v>
      </c>
      <c r="U249" s="101">
        <v>2121.6189322176911</v>
      </c>
      <c r="V249" s="101">
        <v>2054.8232178618978</v>
      </c>
      <c r="W249" s="101">
        <v>2622.5697613386214</v>
      </c>
      <c r="DA249" s="131" t="s">
        <v>2496</v>
      </c>
    </row>
    <row r="250" spans="1:105" ht="12" customHeight="1" x14ac:dyDescent="0.25">
      <c r="A250" s="107" t="s">
        <v>123</v>
      </c>
      <c r="B250" s="104">
        <v>1991.1369314286542</v>
      </c>
      <c r="C250" s="104">
        <v>1778.6903356149519</v>
      </c>
      <c r="D250" s="104">
        <v>1934.9097019966953</v>
      </c>
      <c r="E250" s="104">
        <v>1793.555972206276</v>
      </c>
      <c r="F250" s="104">
        <v>1800.4818141652454</v>
      </c>
      <c r="G250" s="104">
        <v>2078.286554877965</v>
      </c>
      <c r="H250" s="104">
        <v>1955.175758810889</v>
      </c>
      <c r="I250" s="104">
        <v>2094.3386605977539</v>
      </c>
      <c r="J250" s="104">
        <v>2299.3653159166079</v>
      </c>
      <c r="K250" s="104">
        <v>1852.9229905469424</v>
      </c>
      <c r="L250" s="104">
        <v>2047.7512264292366</v>
      </c>
      <c r="M250" s="104">
        <v>2226.2805933766776</v>
      </c>
      <c r="N250" s="104">
        <v>2268.8588721446763</v>
      </c>
      <c r="O250" s="104">
        <v>2178.2038242793546</v>
      </c>
      <c r="P250" s="104">
        <v>2343.3281299383266</v>
      </c>
      <c r="Q250" s="104">
        <v>2416.420845724127</v>
      </c>
      <c r="R250" s="104">
        <v>2097.464619775983</v>
      </c>
      <c r="S250" s="104">
        <v>2201.218289263868</v>
      </c>
      <c r="T250" s="104">
        <v>2090.9973448758196</v>
      </c>
      <c r="U250" s="104">
        <v>2128.3045470778857</v>
      </c>
      <c r="V250" s="104">
        <v>2060.2114073202188</v>
      </c>
      <c r="W250" s="104">
        <v>2622.2314318584254</v>
      </c>
      <c r="DA250" s="132" t="s">
        <v>2497</v>
      </c>
    </row>
    <row r="251" spans="1:105" ht="12" customHeight="1" x14ac:dyDescent="0.25">
      <c r="A251" s="108" t="s">
        <v>50</v>
      </c>
      <c r="B251" s="98">
        <v>746.17288775214695</v>
      </c>
      <c r="C251" s="98">
        <v>663.66938825776936</v>
      </c>
      <c r="D251" s="98">
        <v>722.88920311561083</v>
      </c>
      <c r="E251" s="98">
        <v>663.80252736029024</v>
      </c>
      <c r="F251" s="98">
        <v>664.60510970180178</v>
      </c>
      <c r="G251" s="98">
        <v>771.48174282790842</v>
      </c>
      <c r="H251" s="98">
        <v>601.5529819292243</v>
      </c>
      <c r="I251" s="98">
        <v>681.05557178636298</v>
      </c>
      <c r="J251" s="98">
        <v>815.67011790689889</v>
      </c>
      <c r="K251" s="98">
        <v>667.57715189579574</v>
      </c>
      <c r="L251" s="98">
        <v>648.39675442339853</v>
      </c>
      <c r="M251" s="98">
        <v>774.4053539222225</v>
      </c>
      <c r="N251" s="98">
        <v>774.37565693787462</v>
      </c>
      <c r="O251" s="98">
        <v>631.11480142048038</v>
      </c>
      <c r="P251" s="98">
        <v>694.15045474891701</v>
      </c>
      <c r="Q251" s="98">
        <v>562.51605849925875</v>
      </c>
      <c r="R251" s="98">
        <v>442.84148775374604</v>
      </c>
      <c r="S251" s="98">
        <v>548.26769805647223</v>
      </c>
      <c r="T251" s="98">
        <v>599.59527907649522</v>
      </c>
      <c r="U251" s="98">
        <v>621.43358028987188</v>
      </c>
      <c r="V251" s="98">
        <v>615.20692488223926</v>
      </c>
      <c r="W251" s="98">
        <v>837.64160461347194</v>
      </c>
      <c r="DA251" s="63" t="s">
        <v>2498</v>
      </c>
    </row>
    <row r="252" spans="1:105" ht="12" customHeight="1" x14ac:dyDescent="0.25">
      <c r="A252" s="108" t="s">
        <v>52</v>
      </c>
      <c r="B252" s="98">
        <v>1244.9640436765069</v>
      </c>
      <c r="C252" s="98">
        <v>1115.0209473571826</v>
      </c>
      <c r="D252" s="98">
        <v>1212.0204988810844</v>
      </c>
      <c r="E252" s="98">
        <v>1129.753444845986</v>
      </c>
      <c r="F252" s="98">
        <v>1135.8767044634433</v>
      </c>
      <c r="G252" s="98">
        <v>1306.8048120500569</v>
      </c>
      <c r="H252" s="98">
        <v>1353.6227768816648</v>
      </c>
      <c r="I252" s="98">
        <v>1413.2830888113911</v>
      </c>
      <c r="J252" s="98">
        <v>1483.6951980097094</v>
      </c>
      <c r="K252" s="98">
        <v>1185.3458386511468</v>
      </c>
      <c r="L252" s="98">
        <v>1399.3544720058378</v>
      </c>
      <c r="M252" s="98">
        <v>1451.8752394544556</v>
      </c>
      <c r="N252" s="98">
        <v>1494.4832152068016</v>
      </c>
      <c r="O252" s="98">
        <v>1547.0890228588746</v>
      </c>
      <c r="P252" s="98">
        <v>1649.1776751894095</v>
      </c>
      <c r="Q252" s="98">
        <v>1853.904787224868</v>
      </c>
      <c r="R252" s="98">
        <v>1654.6231320222371</v>
      </c>
      <c r="S252" s="98">
        <v>1652.9505912073962</v>
      </c>
      <c r="T252" s="98">
        <v>1491.4020657993244</v>
      </c>
      <c r="U252" s="98">
        <v>1506.8709667880139</v>
      </c>
      <c r="V252" s="98">
        <v>1445.0044824379795</v>
      </c>
      <c r="W252" s="98">
        <v>1784.5898272449533</v>
      </c>
      <c r="DA252" s="63" t="s">
        <v>2499</v>
      </c>
    </row>
    <row r="253" spans="1:105" ht="12" customHeight="1" x14ac:dyDescent="0.25">
      <c r="A253" s="106" t="s">
        <v>122</v>
      </c>
      <c r="B253" s="101">
        <v>1825.8972588127174</v>
      </c>
      <c r="C253" s="101">
        <v>1900.8992082614529</v>
      </c>
      <c r="D253" s="101">
        <v>1980.0995975717035</v>
      </c>
      <c r="E253" s="101">
        <v>2005.6448636743128</v>
      </c>
      <c r="F253" s="101">
        <v>2020.2167605008542</v>
      </c>
      <c r="G253" s="101">
        <v>1880.9443034749484</v>
      </c>
      <c r="H253" s="101">
        <v>1968.0811168152557</v>
      </c>
      <c r="I253" s="101">
        <v>1985.3475273147239</v>
      </c>
      <c r="J253" s="101">
        <v>1984.220201459053</v>
      </c>
      <c r="K253" s="101">
        <v>2175.256147235767</v>
      </c>
      <c r="L253" s="101">
        <v>2234.2357932527138</v>
      </c>
      <c r="M253" s="101">
        <v>2187.9574922425468</v>
      </c>
      <c r="N253" s="101">
        <v>2266.1182986696799</v>
      </c>
      <c r="O253" s="101">
        <v>2298.7519682045772</v>
      </c>
      <c r="P253" s="101">
        <v>2264.6630332777941</v>
      </c>
      <c r="Q253" s="101">
        <v>2265.3026427774621</v>
      </c>
      <c r="R253" s="101">
        <v>2263.2331176349076</v>
      </c>
      <c r="S253" s="101">
        <v>2203.2577173661839</v>
      </c>
      <c r="T253" s="101">
        <v>2117.1665861973902</v>
      </c>
      <c r="U253" s="101">
        <v>2181.441134210012</v>
      </c>
      <c r="V253" s="101">
        <v>2148.178054375378</v>
      </c>
      <c r="W253" s="101">
        <v>2445.0994708850531</v>
      </c>
      <c r="DA253" s="131" t="s">
        <v>2500</v>
      </c>
    </row>
    <row r="254" spans="1:105" ht="12" customHeight="1" x14ac:dyDescent="0.25">
      <c r="A254" s="107" t="s">
        <v>121</v>
      </c>
      <c r="B254" s="104">
        <v>1825.8972588127176</v>
      </c>
      <c r="C254" s="104">
        <v>1900.9647856717711</v>
      </c>
      <c r="D254" s="104">
        <v>1980.1343199044161</v>
      </c>
      <c r="E254" s="104">
        <v>2005.818526573014</v>
      </c>
      <c r="F254" s="104">
        <v>2020.4470829429438</v>
      </c>
      <c r="G254" s="104">
        <v>1880.9658619427801</v>
      </c>
      <c r="H254" s="104">
        <v>1968.0221138983391</v>
      </c>
      <c r="I254" s="104">
        <v>1985.1885881834673</v>
      </c>
      <c r="J254" s="104">
        <v>1984.0842544710135</v>
      </c>
      <c r="K254" s="104">
        <v>2175.0824354589295</v>
      </c>
      <c r="L254" s="104">
        <v>2234.3362761614994</v>
      </c>
      <c r="M254" s="104">
        <v>2187.9114081953689</v>
      </c>
      <c r="N254" s="104">
        <v>2265.9362713970017</v>
      </c>
      <c r="O254" s="104">
        <v>2298.3047836191095</v>
      </c>
      <c r="P254" s="104">
        <v>2264.0978690921525</v>
      </c>
      <c r="Q254" s="104">
        <v>2263.594742062478</v>
      </c>
      <c r="R254" s="104">
        <v>2262.0133749060569</v>
      </c>
      <c r="S254" s="104">
        <v>2204.3888450067107</v>
      </c>
      <c r="T254" s="104">
        <v>2117.5273859520357</v>
      </c>
      <c r="U254" s="104">
        <v>2181.8221367083715</v>
      </c>
      <c r="V254" s="104">
        <v>2148.4805249203091</v>
      </c>
      <c r="W254" s="104">
        <v>2445.8172208878068</v>
      </c>
      <c r="DA254" s="132" t="s">
        <v>2501</v>
      </c>
    </row>
    <row r="255" spans="1:105" ht="12" customHeight="1" x14ac:dyDescent="0.25">
      <c r="A255" s="108" t="s">
        <v>53</v>
      </c>
      <c r="B255" s="98">
        <v>683.60812807602724</v>
      </c>
      <c r="C255" s="98">
        <v>708.73352343000704</v>
      </c>
      <c r="D255" s="98">
        <v>740.46157716074913</v>
      </c>
      <c r="E255" s="98">
        <v>743.66103116591432</v>
      </c>
      <c r="F255" s="98">
        <v>747.67635769969149</v>
      </c>
      <c r="G255" s="98">
        <v>696.68815572659446</v>
      </c>
      <c r="H255" s="98">
        <v>606.26272878827672</v>
      </c>
      <c r="I255" s="98">
        <v>644.90964240461244</v>
      </c>
      <c r="J255" s="98">
        <v>700.84565289037289</v>
      </c>
      <c r="K255" s="98">
        <v>787.24173217649832</v>
      </c>
      <c r="L255" s="98">
        <v>713.0999883945799</v>
      </c>
      <c r="M255" s="98">
        <v>761.01178021349847</v>
      </c>
      <c r="N255" s="98">
        <v>775.89647800286434</v>
      </c>
      <c r="O255" s="98">
        <v>675.35581412241856</v>
      </c>
      <c r="P255" s="98">
        <v>672.66098592660614</v>
      </c>
      <c r="Q255" s="98">
        <v>530.37756554419616</v>
      </c>
      <c r="R255" s="98">
        <v>478.53628239007867</v>
      </c>
      <c r="S255" s="98">
        <v>551.52760425204599</v>
      </c>
      <c r="T255" s="98">
        <v>609.96192122441539</v>
      </c>
      <c r="U255" s="98">
        <v>649.35865053295026</v>
      </c>
      <c r="V255" s="98">
        <v>658.39593278083214</v>
      </c>
      <c r="W255" s="98">
        <v>786.23908984648494</v>
      </c>
      <c r="DA255" s="63" t="s">
        <v>2502</v>
      </c>
    </row>
    <row r="256" spans="1:105" ht="12" customHeight="1" x14ac:dyDescent="0.25">
      <c r="A256" s="108" t="s">
        <v>52</v>
      </c>
      <c r="B256" s="98">
        <v>1142.2891307366904</v>
      </c>
      <c r="C256" s="98">
        <v>1192.2312622417642</v>
      </c>
      <c r="D256" s="98">
        <v>1239.6727427436672</v>
      </c>
      <c r="E256" s="98">
        <v>1262.1574954070998</v>
      </c>
      <c r="F256" s="98">
        <v>1272.7707252432524</v>
      </c>
      <c r="G256" s="98">
        <v>1184.2777062161856</v>
      </c>
      <c r="H256" s="98">
        <v>1361.7593851100626</v>
      </c>
      <c r="I256" s="98">
        <v>1340.2789457788547</v>
      </c>
      <c r="J256" s="98">
        <v>1283.2386015806405</v>
      </c>
      <c r="K256" s="98">
        <v>1387.8407032824307</v>
      </c>
      <c r="L256" s="98">
        <v>1521.23628776692</v>
      </c>
      <c r="M256" s="98">
        <v>1426.8996279818703</v>
      </c>
      <c r="N256" s="98">
        <v>1490.0397933941376</v>
      </c>
      <c r="O256" s="98">
        <v>1622.9489694966906</v>
      </c>
      <c r="P256" s="98">
        <v>1591.4368831655465</v>
      </c>
      <c r="Q256" s="98">
        <v>1733.2171765182816</v>
      </c>
      <c r="R256" s="98">
        <v>1783.4770925159783</v>
      </c>
      <c r="S256" s="98">
        <v>1652.8612407546648</v>
      </c>
      <c r="T256" s="98">
        <v>1507.5654647276203</v>
      </c>
      <c r="U256" s="98">
        <v>1532.4634861754216</v>
      </c>
      <c r="V256" s="98">
        <v>1490.0845921394764</v>
      </c>
      <c r="W256" s="98">
        <v>1659.5781310413217</v>
      </c>
      <c r="DA256" s="63" t="s">
        <v>2503</v>
      </c>
    </row>
    <row r="257" spans="1:105" ht="12" customHeight="1" x14ac:dyDescent="0.25">
      <c r="A257" s="121" t="s">
        <v>54</v>
      </c>
      <c r="B257" s="122">
        <v>275.04555460802248</v>
      </c>
      <c r="C257" s="122">
        <v>317.68012756453027</v>
      </c>
      <c r="D257" s="122">
        <v>333.31150461209006</v>
      </c>
      <c r="E257" s="122">
        <v>332.25260971845972</v>
      </c>
      <c r="F257" s="122">
        <v>353.11576207129343</v>
      </c>
      <c r="G257" s="122">
        <v>286.88325952920229</v>
      </c>
      <c r="H257" s="122">
        <v>335.93316540461603</v>
      </c>
      <c r="I257" s="122">
        <v>294.01405739158474</v>
      </c>
      <c r="J257" s="122">
        <v>317.36758376292784</v>
      </c>
      <c r="K257" s="122">
        <v>400.91541886874609</v>
      </c>
      <c r="L257" s="122">
        <v>405.16402572512339</v>
      </c>
      <c r="M257" s="122">
        <v>402.48022382171177</v>
      </c>
      <c r="N257" s="122">
        <v>415.41039573774611</v>
      </c>
      <c r="O257" s="122">
        <v>404.79660921781453</v>
      </c>
      <c r="P257" s="122">
        <v>423.52738740953265</v>
      </c>
      <c r="Q257" s="122">
        <v>407.11002855021053</v>
      </c>
      <c r="R257" s="122">
        <v>413.3414942484751</v>
      </c>
      <c r="S257" s="122">
        <v>417.98713383072993</v>
      </c>
      <c r="T257" s="122">
        <v>413.35504308016533</v>
      </c>
      <c r="U257" s="122">
        <v>424.37631392601645</v>
      </c>
      <c r="V257" s="122">
        <v>418.59300444628479</v>
      </c>
      <c r="W257" s="122">
        <v>476.99013747410612</v>
      </c>
      <c r="DA257" s="130" t="s">
        <v>2504</v>
      </c>
    </row>
    <row r="258" spans="1:105" ht="12" customHeight="1" x14ac:dyDescent="0.25">
      <c r="A258" s="97" t="s">
        <v>207</v>
      </c>
      <c r="B258" s="98">
        <v>272.78631710198039</v>
      </c>
      <c r="C258" s="98">
        <v>318.54414344373748</v>
      </c>
      <c r="D258" s="98">
        <v>335.14446447389582</v>
      </c>
      <c r="E258" s="98">
        <v>329.92442532112244</v>
      </c>
      <c r="F258" s="98">
        <v>344.75045342397789</v>
      </c>
      <c r="G258" s="98">
        <v>281.79880258442017</v>
      </c>
      <c r="H258" s="98">
        <v>338.24329176356895</v>
      </c>
      <c r="I258" s="98">
        <v>299.10194134845852</v>
      </c>
      <c r="J258" s="98">
        <v>316.9650318361584</v>
      </c>
      <c r="K258" s="98">
        <v>398.12693195133943</v>
      </c>
      <c r="L258" s="98">
        <v>398.50364293921734</v>
      </c>
      <c r="M258" s="98">
        <v>410.39064059278002</v>
      </c>
      <c r="N258" s="98">
        <v>428.83364554045284</v>
      </c>
      <c r="O258" s="98">
        <v>408.98911741851327</v>
      </c>
      <c r="P258" s="98">
        <v>435.37350267592922</v>
      </c>
      <c r="Q258" s="98">
        <v>413.28552225991399</v>
      </c>
      <c r="R258" s="98">
        <v>390.75635450212491</v>
      </c>
      <c r="S258" s="98">
        <v>418.284602377981</v>
      </c>
      <c r="T258" s="98">
        <v>403.04976214229339</v>
      </c>
      <c r="U258" s="98">
        <v>417.81011443116915</v>
      </c>
      <c r="V258" s="98">
        <v>418.83437698055667</v>
      </c>
      <c r="W258" s="98">
        <v>479.16760304767234</v>
      </c>
      <c r="DA258" s="63" t="s">
        <v>2505</v>
      </c>
    </row>
    <row r="259" spans="1:105" ht="12" customHeight="1" x14ac:dyDescent="0.25">
      <c r="A259" s="97" t="s">
        <v>50</v>
      </c>
      <c r="B259" s="98">
        <v>276.62419831733695</v>
      </c>
      <c r="C259" s="98">
        <v>319.42302120849183</v>
      </c>
      <c r="D259" s="98">
        <v>337.20185184529254</v>
      </c>
      <c r="E259" s="98">
        <v>323.24690734955283</v>
      </c>
      <c r="F259" s="98">
        <v>351.69635837048151</v>
      </c>
      <c r="G259" s="98">
        <v>294.38790829226457</v>
      </c>
      <c r="H259" s="98">
        <v>337.12086337702436</v>
      </c>
      <c r="I259" s="98">
        <v>294.28297513852579</v>
      </c>
      <c r="J259" s="98">
        <v>314.68253105024542</v>
      </c>
      <c r="K259" s="98">
        <v>408.55536626981871</v>
      </c>
      <c r="L259" s="98">
        <v>439.41439935631945</v>
      </c>
      <c r="M259" s="98">
        <v>406.57143222936048</v>
      </c>
      <c r="N259" s="98">
        <v>345.9521125436022</v>
      </c>
      <c r="O259" s="98">
        <v>346.43094385398723</v>
      </c>
      <c r="P259" s="98">
        <v>387.45080697744294</v>
      </c>
      <c r="Q259" s="98">
        <v>428.3953486200711</v>
      </c>
      <c r="R259" s="98">
        <v>452.15586739042874</v>
      </c>
      <c r="S259" s="98">
        <v>434.99631638487824</v>
      </c>
      <c r="T259" s="98">
        <v>404.55360148322876</v>
      </c>
      <c r="U259" s="98">
        <v>414.53060047077594</v>
      </c>
      <c r="V259" s="98">
        <v>401.83698832111799</v>
      </c>
      <c r="W259" s="98">
        <v>507.08815987145584</v>
      </c>
      <c r="DA259" s="63" t="s">
        <v>2506</v>
      </c>
    </row>
    <row r="260" spans="1:105" ht="12" customHeight="1" x14ac:dyDescent="0.25">
      <c r="A260" s="109" t="s">
        <v>120</v>
      </c>
      <c r="B260" s="33">
        <v>275.39968676097379</v>
      </c>
      <c r="C260" s="33">
        <v>317.52941755217427</v>
      </c>
      <c r="D260" s="33">
        <v>332.99028846713662</v>
      </c>
      <c r="E260" s="33">
        <v>332.68506492476905</v>
      </c>
      <c r="F260" s="33">
        <v>354.50490298421533</v>
      </c>
      <c r="G260" s="33">
        <v>287.68580730562547</v>
      </c>
      <c r="H260" s="33">
        <v>335.54275770262569</v>
      </c>
      <c r="I260" s="33">
        <v>293.1680869233461</v>
      </c>
      <c r="J260" s="33">
        <v>317.4466732748765</v>
      </c>
      <c r="K260" s="33">
        <v>401.34592807916863</v>
      </c>
      <c r="L260" s="33">
        <v>406.14904652674096</v>
      </c>
      <c r="M260" s="33">
        <v>401.11764324056986</v>
      </c>
      <c r="N260" s="33">
        <v>413.27603437912359</v>
      </c>
      <c r="O260" s="33">
        <v>404.22396834942646</v>
      </c>
      <c r="P260" s="33">
        <v>421.79450015444786</v>
      </c>
      <c r="Q260" s="33">
        <v>406.20041135518255</v>
      </c>
      <c r="R260" s="33">
        <v>416.02828996589034</v>
      </c>
      <c r="S260" s="33">
        <v>417.90883404233762</v>
      </c>
      <c r="T260" s="33">
        <v>414.49939315803442</v>
      </c>
      <c r="U260" s="33">
        <v>425.10742711149948</v>
      </c>
      <c r="V260" s="33">
        <v>418.60777277218239</v>
      </c>
      <c r="W260" s="33">
        <v>476.67948508830034</v>
      </c>
      <c r="DA260" s="60" t="s">
        <v>2507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10.974623705108826</v>
      </c>
      <c r="C262" s="117">
        <f t="shared" si="122"/>
        <v>8.562342205113481</v>
      </c>
      <c r="D262" s="117">
        <f t="shared" si="122"/>
        <v>8.0984296653823957</v>
      </c>
      <c r="E262" s="117">
        <f t="shared" si="122"/>
        <v>6.8773119800449161</v>
      </c>
      <c r="F262" s="117">
        <f t="shared" si="122"/>
        <v>7.2130179552371789</v>
      </c>
      <c r="G262" s="117">
        <f t="shared" si="122"/>
        <v>9.238120924204722</v>
      </c>
      <c r="H262" s="117">
        <f t="shared" si="122"/>
        <v>9.0495577665484106</v>
      </c>
      <c r="I262" s="117">
        <f t="shared" si="122"/>
        <v>9.1818368129039527</v>
      </c>
      <c r="J262" s="117">
        <f t="shared" si="122"/>
        <v>9.0245133794611707</v>
      </c>
      <c r="K262" s="117">
        <f t="shared" si="122"/>
        <v>5.9623161949211019</v>
      </c>
      <c r="L262" s="117">
        <f t="shared" si="122"/>
        <v>5.5166296679781945</v>
      </c>
      <c r="M262" s="117">
        <f t="shared" si="122"/>
        <v>5.1990831516330474</v>
      </c>
      <c r="N262" s="117">
        <f t="shared" si="122"/>
        <v>4.8642503902081717</v>
      </c>
      <c r="O262" s="117">
        <f t="shared" si="122"/>
        <v>4.3166961056145086</v>
      </c>
      <c r="P262" s="117">
        <f t="shared" si="122"/>
        <v>4.2638794174645707</v>
      </c>
      <c r="Q262" s="117">
        <f t="shared" si="122"/>
        <v>4.2177405845397544</v>
      </c>
      <c r="R262" s="117">
        <f t="shared" ref="R262:V262" si="123">R263+R266+R268+R281</f>
        <v>3.4873175720033349</v>
      </c>
      <c r="S262" s="117">
        <f t="shared" si="123"/>
        <v>3.3938689722121649</v>
      </c>
      <c r="T262" s="117">
        <f t="shared" si="123"/>
        <v>2.9437562035732148</v>
      </c>
      <c r="U262" s="117">
        <f t="shared" si="123"/>
        <v>2.826027191920077</v>
      </c>
      <c r="V262" s="117">
        <f t="shared" si="123"/>
        <v>2.5451664572850099</v>
      </c>
      <c r="W262" s="117">
        <f t="shared" ref="W262" si="124">W263+W266+W268+W281</f>
        <v>3.3575853888094285</v>
      </c>
      <c r="DA262" s="129" t="s">
        <v>2653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" si="127">SUM(W264:W265)</f>
        <v>0</v>
      </c>
      <c r="DA263" s="130" t="s">
        <v>2654</v>
      </c>
    </row>
    <row r="264" spans="1:105" ht="12" customHeight="1" x14ac:dyDescent="0.25">
      <c r="A264" s="97" t="s">
        <v>204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DA264" s="63" t="s">
        <v>2655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DA265" s="63" t="s">
        <v>2656</v>
      </c>
    </row>
    <row r="266" spans="1:105" ht="12" customHeight="1" x14ac:dyDescent="0.25">
      <c r="A266" s="121" t="s">
        <v>92</v>
      </c>
      <c r="B266" s="122">
        <f t="shared" ref="B266:W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DA266" s="130" t="s">
        <v>2657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DA267" s="63" t="s">
        <v>2658</v>
      </c>
    </row>
    <row r="268" spans="1:105" ht="12" customHeight="1" x14ac:dyDescent="0.25">
      <c r="A268" s="121" t="s">
        <v>55</v>
      </c>
      <c r="B268" s="122">
        <v>10.39250954528589</v>
      </c>
      <c r="C268" s="122">
        <v>7.9102613215471962</v>
      </c>
      <c r="D268" s="122">
        <v>7.4510044544967196</v>
      </c>
      <c r="E268" s="122">
        <v>6.2911557904165072</v>
      </c>
      <c r="F268" s="122">
        <v>6.587467230973636</v>
      </c>
      <c r="G268" s="122">
        <v>8.7168945766922779</v>
      </c>
      <c r="H268" s="122">
        <v>8.4767800551595442</v>
      </c>
      <c r="I268" s="122">
        <v>8.7153466020552877</v>
      </c>
      <c r="J268" s="122">
        <v>8.563610973223895</v>
      </c>
      <c r="K268" s="122">
        <v>5.412967385189229</v>
      </c>
      <c r="L268" s="122">
        <v>4.9980606856774656</v>
      </c>
      <c r="M268" s="122">
        <v>4.812819396849811</v>
      </c>
      <c r="N268" s="122">
        <v>4.6099576654296017</v>
      </c>
      <c r="O268" s="122">
        <v>4.0943732050722659</v>
      </c>
      <c r="P268" s="122">
        <v>4.0065010419735811</v>
      </c>
      <c r="Q268" s="122">
        <v>3.8902944024293591</v>
      </c>
      <c r="R268" s="122">
        <v>3.1079644446380987</v>
      </c>
      <c r="S268" s="122">
        <v>3.0227279595991541</v>
      </c>
      <c r="T268" s="122">
        <v>2.6121277795449358</v>
      </c>
      <c r="U268" s="122">
        <v>2.4905826433757725</v>
      </c>
      <c r="V268" s="122">
        <v>2.2226878283946601</v>
      </c>
      <c r="W268" s="122">
        <v>2.921752859995312</v>
      </c>
      <c r="DA268" s="130" t="s">
        <v>2659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DA269" s="63" t="s">
        <v>2660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DA270" s="63" t="s">
        <v>2661</v>
      </c>
    </row>
    <row r="271" spans="1:105" ht="12" customHeight="1" x14ac:dyDescent="0.25">
      <c r="A271" s="100" t="s">
        <v>204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DA271" s="131" t="s">
        <v>2662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DA272" s="132" t="s">
        <v>2663</v>
      </c>
    </row>
    <row r="273" spans="1:105" ht="12" customHeight="1" x14ac:dyDescent="0.25">
      <c r="A273" s="106" t="s">
        <v>124</v>
      </c>
      <c r="B273" s="101">
        <v>750.62524882491073</v>
      </c>
      <c r="C273" s="101">
        <v>670.02848272129927</v>
      </c>
      <c r="D273" s="101">
        <v>727.18345104499815</v>
      </c>
      <c r="E273" s="101">
        <v>670.26442169153552</v>
      </c>
      <c r="F273" s="101">
        <v>665.52859314368311</v>
      </c>
      <c r="G273" s="101">
        <v>758.89668661652797</v>
      </c>
      <c r="H273" s="101">
        <v>706.85446314296985</v>
      </c>
      <c r="I273" s="101">
        <v>754.04135341604353</v>
      </c>
      <c r="J273" s="101">
        <v>827.38235095242362</v>
      </c>
      <c r="K273" s="101">
        <v>665.08642698858557</v>
      </c>
      <c r="L273" s="101">
        <v>732.88376372921425</v>
      </c>
      <c r="M273" s="101">
        <v>794.93764565350784</v>
      </c>
      <c r="N273" s="101">
        <v>800.93521510499602</v>
      </c>
      <c r="O273" s="101">
        <v>750.50925883476577</v>
      </c>
      <c r="P273" s="101">
        <v>787.48411046451292</v>
      </c>
      <c r="Q273" s="101">
        <v>797.65706559504144</v>
      </c>
      <c r="R273" s="101">
        <v>684.11209138712934</v>
      </c>
      <c r="S273" s="101">
        <v>701.13500057781994</v>
      </c>
      <c r="T273" s="101">
        <v>650.63840004464669</v>
      </c>
      <c r="U273" s="101">
        <v>644.95483296287318</v>
      </c>
      <c r="V273" s="101">
        <v>602.71380972561769</v>
      </c>
      <c r="W273" s="101">
        <v>743.40824392419881</v>
      </c>
      <c r="DA273" s="131" t="s">
        <v>2664</v>
      </c>
    </row>
    <row r="274" spans="1:105" ht="12" customHeight="1" x14ac:dyDescent="0.25">
      <c r="A274" s="107" t="s">
        <v>123</v>
      </c>
      <c r="B274" s="104">
        <v>281.29467174991561</v>
      </c>
      <c r="C274" s="104">
        <v>250.19223531805329</v>
      </c>
      <c r="D274" s="104">
        <v>272.51711291004182</v>
      </c>
      <c r="E274" s="104">
        <v>248.87504778302943</v>
      </c>
      <c r="F274" s="104">
        <v>245.46508777346278</v>
      </c>
      <c r="G274" s="104">
        <v>279.98601191293511</v>
      </c>
      <c r="H274" s="104">
        <v>217.00713659944918</v>
      </c>
      <c r="I274" s="104">
        <v>245.02899621002675</v>
      </c>
      <c r="J274" s="104">
        <v>293.12915436177303</v>
      </c>
      <c r="K274" s="104">
        <v>239.80234022007801</v>
      </c>
      <c r="L274" s="104">
        <v>232.53822352623283</v>
      </c>
      <c r="M274" s="104">
        <v>276.22023560615685</v>
      </c>
      <c r="N274" s="104">
        <v>271.720356722502</v>
      </c>
      <c r="O274" s="104">
        <v>215.62102842182662</v>
      </c>
      <c r="P274" s="104">
        <v>231.77353683221548</v>
      </c>
      <c r="Q274" s="104">
        <v>184.62769414254944</v>
      </c>
      <c r="R274" s="104">
        <v>144.61795414929372</v>
      </c>
      <c r="S274" s="104">
        <v>178.07004563347095</v>
      </c>
      <c r="T274" s="104">
        <v>192.66075352554128</v>
      </c>
      <c r="U274" s="104">
        <v>192.8510074782773</v>
      </c>
      <c r="V274" s="104">
        <v>181.80170007998402</v>
      </c>
      <c r="W274" s="104">
        <v>236.91631927156942</v>
      </c>
      <c r="DA274" s="132" t="s">
        <v>2665</v>
      </c>
    </row>
    <row r="275" spans="1:105" ht="12" customHeight="1" x14ac:dyDescent="0.25">
      <c r="A275" s="108" t="s">
        <v>50</v>
      </c>
      <c r="B275" s="98">
        <v>281.29467174991561</v>
      </c>
      <c r="C275" s="98">
        <v>250.19223531805329</v>
      </c>
      <c r="D275" s="98">
        <v>272.51711291004182</v>
      </c>
      <c r="E275" s="98">
        <v>248.87504778302943</v>
      </c>
      <c r="F275" s="98">
        <v>245.46508777346278</v>
      </c>
      <c r="G275" s="98">
        <v>279.98601191293511</v>
      </c>
      <c r="H275" s="98">
        <v>217.00713659944918</v>
      </c>
      <c r="I275" s="98">
        <v>245.02899621002675</v>
      </c>
      <c r="J275" s="98">
        <v>293.12915436177303</v>
      </c>
      <c r="K275" s="98">
        <v>239.80234022007801</v>
      </c>
      <c r="L275" s="98">
        <v>232.53822352623283</v>
      </c>
      <c r="M275" s="98">
        <v>276.22023560615685</v>
      </c>
      <c r="N275" s="98">
        <v>271.720356722502</v>
      </c>
      <c r="O275" s="98">
        <v>215.62102842182662</v>
      </c>
      <c r="P275" s="98">
        <v>231.77353683221548</v>
      </c>
      <c r="Q275" s="98">
        <v>184.62769414254944</v>
      </c>
      <c r="R275" s="98">
        <v>144.61795414929372</v>
      </c>
      <c r="S275" s="98">
        <v>178.07004563347095</v>
      </c>
      <c r="T275" s="98">
        <v>192.66075352554128</v>
      </c>
      <c r="U275" s="98">
        <v>192.8510074782773</v>
      </c>
      <c r="V275" s="98">
        <v>181.80170007998402</v>
      </c>
      <c r="W275" s="98">
        <v>236.91631927156942</v>
      </c>
      <c r="DA275" s="63" t="s">
        <v>2666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DA276" s="63" t="s">
        <v>2667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DA277" s="131" t="s">
        <v>2668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DA278" s="132" t="s">
        <v>2669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DA279" s="63" t="s">
        <v>2670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DA280" s="63" t="s">
        <v>2671</v>
      </c>
    </row>
    <row r="281" spans="1:105" ht="12" customHeight="1" x14ac:dyDescent="0.25">
      <c r="A281" s="121" t="s">
        <v>54</v>
      </c>
      <c r="B281" s="122">
        <v>0.58211415982293535</v>
      </c>
      <c r="C281" s="122">
        <v>0.65208088356628391</v>
      </c>
      <c r="D281" s="122">
        <v>0.64742521088567628</v>
      </c>
      <c r="E281" s="122">
        <v>0.58615618962840887</v>
      </c>
      <c r="F281" s="122">
        <v>0.62555072426354308</v>
      </c>
      <c r="G281" s="122">
        <v>0.52122634751244457</v>
      </c>
      <c r="H281" s="122">
        <v>0.57277771138886602</v>
      </c>
      <c r="I281" s="122">
        <v>0.46649021084866488</v>
      </c>
      <c r="J281" s="122">
        <v>0.46090240623727546</v>
      </c>
      <c r="K281" s="122">
        <v>0.54934880973187261</v>
      </c>
      <c r="L281" s="122">
        <v>0.51856898230072856</v>
      </c>
      <c r="M281" s="122">
        <v>0.38626375478323671</v>
      </c>
      <c r="N281" s="122">
        <v>0.25429272477857034</v>
      </c>
      <c r="O281" s="122">
        <v>0.2223229005422431</v>
      </c>
      <c r="P281" s="122">
        <v>0.25737837549098969</v>
      </c>
      <c r="Q281" s="122">
        <v>0.32744618211039561</v>
      </c>
      <c r="R281" s="122">
        <v>0.37935312736523619</v>
      </c>
      <c r="S281" s="122">
        <v>0.37114101261301075</v>
      </c>
      <c r="T281" s="122">
        <v>0.3316284240282788</v>
      </c>
      <c r="U281" s="122">
        <v>0.33544454854430472</v>
      </c>
      <c r="V281" s="122">
        <v>0.32247862889034989</v>
      </c>
      <c r="W281" s="122">
        <v>0.43583252881411649</v>
      </c>
      <c r="DA281" s="130" t="s">
        <v>2672</v>
      </c>
    </row>
    <row r="282" spans="1:105" ht="12" customHeight="1" x14ac:dyDescent="0.25">
      <c r="A282" s="97" t="s">
        <v>207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DA282" s="63" t="s">
        <v>2673</v>
      </c>
    </row>
    <row r="283" spans="1:105" ht="12" customHeight="1" x14ac:dyDescent="0.25">
      <c r="A283" s="97" t="s">
        <v>50</v>
      </c>
      <c r="B283" s="98">
        <v>103.53274301538491</v>
      </c>
      <c r="C283" s="98">
        <v>119.37338471105481</v>
      </c>
      <c r="D283" s="98">
        <v>125.85354785651307</v>
      </c>
      <c r="E283" s="98">
        <v>120.45699072732771</v>
      </c>
      <c r="F283" s="98">
        <v>130.7821063267387</v>
      </c>
      <c r="G283" s="98">
        <v>109.21348611245355</v>
      </c>
      <c r="H283" s="98">
        <v>124.78216291964485</v>
      </c>
      <c r="I283" s="98">
        <v>108.81825805913475</v>
      </c>
      <c r="J283" s="98">
        <v>116.33580108980786</v>
      </c>
      <c r="K283" s="98">
        <v>150.98865580286366</v>
      </c>
      <c r="L283" s="98">
        <v>162.34748515164162</v>
      </c>
      <c r="M283" s="98">
        <v>150.17648470098246</v>
      </c>
      <c r="N283" s="98">
        <v>127.74272511343398</v>
      </c>
      <c r="O283" s="98">
        <v>127.8591096583082</v>
      </c>
      <c r="P283" s="98">
        <v>142.9516703134164</v>
      </c>
      <c r="Q283" s="98">
        <v>158.02931828060116</v>
      </c>
      <c r="R283" s="98">
        <v>166.73624855526319</v>
      </c>
      <c r="S283" s="98">
        <v>160.33264947697037</v>
      </c>
      <c r="T283" s="98">
        <v>149.04839990475952</v>
      </c>
      <c r="U283" s="98">
        <v>152.60254584358168</v>
      </c>
      <c r="V283" s="98">
        <v>147.69248336645887</v>
      </c>
      <c r="W283" s="98">
        <v>185.81774595578725</v>
      </c>
      <c r="DA283" s="63" t="s">
        <v>2674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DA284" s="60" t="s">
        <v>2675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245.15396079737948</v>
      </c>
      <c r="C286" s="118">
        <f t="shared" si="129"/>
        <v>255.08021467612809</v>
      </c>
      <c r="D286" s="118">
        <f t="shared" si="129"/>
        <v>238.18915887007847</v>
      </c>
      <c r="E286" s="118">
        <f t="shared" si="129"/>
        <v>232.28746366795752</v>
      </c>
      <c r="F286" s="118">
        <f t="shared" si="129"/>
        <v>219.3467776019784</v>
      </c>
      <c r="G286" s="118">
        <f t="shared" si="129"/>
        <v>214.25976310097153</v>
      </c>
      <c r="H286" s="118">
        <f t="shared" si="129"/>
        <v>210.38580892098133</v>
      </c>
      <c r="I286" s="118">
        <f t="shared" si="129"/>
        <v>200.88345758591515</v>
      </c>
      <c r="J286" s="118">
        <f t="shared" si="129"/>
        <v>196.06414589368106</v>
      </c>
      <c r="K286" s="118">
        <f t="shared" si="129"/>
        <v>195.6635009248152</v>
      </c>
      <c r="L286" s="118">
        <f t="shared" si="129"/>
        <v>209.15991987236245</v>
      </c>
      <c r="M286" s="118">
        <f t="shared" si="129"/>
        <v>192.89306372080097</v>
      </c>
      <c r="N286" s="118">
        <f t="shared" si="129"/>
        <v>198.52694974251096</v>
      </c>
      <c r="O286" s="118">
        <f t="shared" si="129"/>
        <v>198.66848090611924</v>
      </c>
      <c r="P286" s="118">
        <f t="shared" si="129"/>
        <v>173.7372276874907</v>
      </c>
      <c r="Q286" s="118">
        <f t="shared" si="129"/>
        <v>185.33435741231034</v>
      </c>
      <c r="R286" s="118">
        <f t="shared" ref="R286:V286" si="130">R287+R290+R292+R305</f>
        <v>189.91539263613546</v>
      </c>
      <c r="S286" s="118">
        <f t="shared" si="130"/>
        <v>191.28353516730888</v>
      </c>
      <c r="T286" s="118">
        <f t="shared" si="130"/>
        <v>176.47174482521675</v>
      </c>
      <c r="U286" s="118">
        <f t="shared" si="130"/>
        <v>180.91938436199845</v>
      </c>
      <c r="V286" s="118">
        <f t="shared" si="130"/>
        <v>180.45211183741014</v>
      </c>
      <c r="W286" s="118">
        <f t="shared" ref="W286" si="131">W287+W290+W292+W305</f>
        <v>213.49236976913625</v>
      </c>
      <c r="DA286" s="129" t="s">
        <v>2821</v>
      </c>
    </row>
    <row r="287" spans="1:105" ht="12" customHeight="1" x14ac:dyDescent="0.25">
      <c r="A287" s="121" t="s">
        <v>57</v>
      </c>
      <c r="B287" s="123">
        <f t="shared" ref="B287:Q287" si="132">SUM(B288:B289)</f>
        <v>207.26247025431761</v>
      </c>
      <c r="C287" s="123">
        <f t="shared" si="132"/>
        <v>215.78229861657417</v>
      </c>
      <c r="D287" s="123">
        <f t="shared" si="132"/>
        <v>197.82321978635761</v>
      </c>
      <c r="E287" s="123">
        <f t="shared" si="132"/>
        <v>192.768438751893</v>
      </c>
      <c r="F287" s="123">
        <f t="shared" si="132"/>
        <v>180.59849403381469</v>
      </c>
      <c r="G287" s="123">
        <f t="shared" si="132"/>
        <v>179.77229764652347</v>
      </c>
      <c r="H287" s="123">
        <f t="shared" si="132"/>
        <v>174.36487637191013</v>
      </c>
      <c r="I287" s="123">
        <f t="shared" si="132"/>
        <v>165.81471065160466</v>
      </c>
      <c r="J287" s="123">
        <f t="shared" si="132"/>
        <v>161.81576626189991</v>
      </c>
      <c r="K287" s="123">
        <f t="shared" si="132"/>
        <v>158.90559775260388</v>
      </c>
      <c r="L287" s="123">
        <f t="shared" si="132"/>
        <v>172.65402944744841</v>
      </c>
      <c r="M287" s="123">
        <f t="shared" si="132"/>
        <v>156.95177252990069</v>
      </c>
      <c r="N287" s="123">
        <f t="shared" si="132"/>
        <v>162.11808915046259</v>
      </c>
      <c r="O287" s="123">
        <f t="shared" si="132"/>
        <v>163.98409323659115</v>
      </c>
      <c r="P287" s="123">
        <f t="shared" si="132"/>
        <v>137.98793788992225</v>
      </c>
      <c r="Q287" s="123">
        <f t="shared" si="132"/>
        <v>150.39497882341311</v>
      </c>
      <c r="R287" s="123">
        <f t="shared" ref="R287:V287" si="133">SUM(R288:R289)</f>
        <v>156.23873642123257</v>
      </c>
      <c r="S287" s="123">
        <f t="shared" si="133"/>
        <v>158.21363844091479</v>
      </c>
      <c r="T287" s="123">
        <f t="shared" si="133"/>
        <v>144.77001030978789</v>
      </c>
      <c r="U287" s="123">
        <f t="shared" si="133"/>
        <v>148.82156950369571</v>
      </c>
      <c r="V287" s="123">
        <f t="shared" si="133"/>
        <v>148.89405492166847</v>
      </c>
      <c r="W287" s="123">
        <f t="shared" ref="W287" si="134">SUM(W288:W289)</f>
        <v>178.7859949498187</v>
      </c>
      <c r="DA287" s="130" t="s">
        <v>2822</v>
      </c>
    </row>
    <row r="288" spans="1:105" ht="12" customHeight="1" x14ac:dyDescent="0.25">
      <c r="A288" s="97" t="s">
        <v>204</v>
      </c>
      <c r="B288" s="99">
        <v>206.15088128795136</v>
      </c>
      <c r="C288" s="99">
        <v>214.63163853457394</v>
      </c>
      <c r="D288" s="99">
        <v>196.78179714661357</v>
      </c>
      <c r="E288" s="99">
        <v>191.75687667123924</v>
      </c>
      <c r="F288" s="99">
        <v>179.65783583163676</v>
      </c>
      <c r="G288" s="99">
        <v>178.92079247859482</v>
      </c>
      <c r="H288" s="99">
        <v>173.50492472689146</v>
      </c>
      <c r="I288" s="99">
        <v>164.99889514176434</v>
      </c>
      <c r="J288" s="99">
        <v>161.00566110496135</v>
      </c>
      <c r="K288" s="99">
        <v>158.09356399308643</v>
      </c>
      <c r="L288" s="99">
        <v>171.75117132129395</v>
      </c>
      <c r="M288" s="99">
        <v>156.11431722741671</v>
      </c>
      <c r="N288" s="99">
        <v>161.23464395442466</v>
      </c>
      <c r="O288" s="99">
        <v>163.07519151775094</v>
      </c>
      <c r="P288" s="99">
        <v>137.22427916957366</v>
      </c>
      <c r="Q288" s="99">
        <v>149.56353640312778</v>
      </c>
      <c r="R288" s="99">
        <v>155.37136030357217</v>
      </c>
      <c r="S288" s="99">
        <v>157.32852850686808</v>
      </c>
      <c r="T288" s="99">
        <v>143.9521567805813</v>
      </c>
      <c r="U288" s="99">
        <v>147.97102233300626</v>
      </c>
      <c r="V288" s="99">
        <v>148.03079489325214</v>
      </c>
      <c r="W288" s="99">
        <v>177.73168212046662</v>
      </c>
      <c r="DA288" s="63" t="s">
        <v>2823</v>
      </c>
    </row>
    <row r="289" spans="1:105" ht="12" customHeight="1" x14ac:dyDescent="0.25">
      <c r="A289" s="97" t="s">
        <v>53</v>
      </c>
      <c r="B289" s="99">
        <v>1.1115889663662424</v>
      </c>
      <c r="C289" s="99">
        <v>1.1506600820002293</v>
      </c>
      <c r="D289" s="99">
        <v>1.0414226397440545</v>
      </c>
      <c r="E289" s="99">
        <v>1.0115620806537715</v>
      </c>
      <c r="F289" s="99">
        <v>0.94065820217793017</v>
      </c>
      <c r="G289" s="99">
        <v>0.85150516792864717</v>
      </c>
      <c r="H289" s="99">
        <v>0.85995164501866861</v>
      </c>
      <c r="I289" s="99">
        <v>0.81581550984031781</v>
      </c>
      <c r="J289" s="99">
        <v>0.81010515693855834</v>
      </c>
      <c r="K289" s="99">
        <v>0.81203375951743439</v>
      </c>
      <c r="L289" s="99">
        <v>0.9028581261544687</v>
      </c>
      <c r="M289" s="99">
        <v>0.83745530248398992</v>
      </c>
      <c r="N289" s="99">
        <v>0.88344519603794702</v>
      </c>
      <c r="O289" s="99">
        <v>0.90890171884020232</v>
      </c>
      <c r="P289" s="99">
        <v>0.76365872034857796</v>
      </c>
      <c r="Q289" s="99">
        <v>0.83144242028532211</v>
      </c>
      <c r="R289" s="99">
        <v>0.86737611766040967</v>
      </c>
      <c r="S289" s="99">
        <v>0.88510993404672234</v>
      </c>
      <c r="T289" s="99">
        <v>0.81785352920659005</v>
      </c>
      <c r="U289" s="99">
        <v>0.85054717068943897</v>
      </c>
      <c r="V289" s="99">
        <v>0.86326002841634042</v>
      </c>
      <c r="W289" s="99">
        <v>1.0543128293520792</v>
      </c>
      <c r="DA289" s="63" t="s">
        <v>2824</v>
      </c>
    </row>
    <row r="290" spans="1:105" ht="12" customHeight="1" x14ac:dyDescent="0.25">
      <c r="A290" s="121" t="s">
        <v>92</v>
      </c>
      <c r="B290" s="123">
        <f t="shared" ref="B290:W290" si="135">B291</f>
        <v>4.5857595011923515E-3</v>
      </c>
      <c r="C290" s="123">
        <f t="shared" si="135"/>
        <v>5.7598754491718232E-3</v>
      </c>
      <c r="D290" s="123">
        <f t="shared" si="135"/>
        <v>6.4117691397933153E-3</v>
      </c>
      <c r="E290" s="123">
        <f t="shared" si="135"/>
        <v>1.1556972600647631E-2</v>
      </c>
      <c r="F290" s="123">
        <f t="shared" si="135"/>
        <v>7.4321381961853922E-3</v>
      </c>
      <c r="G290" s="123">
        <f t="shared" si="135"/>
        <v>8.38691290115187E-3</v>
      </c>
      <c r="H290" s="123">
        <f t="shared" si="135"/>
        <v>1.1261200827788063E-2</v>
      </c>
      <c r="I290" s="123">
        <f t="shared" si="135"/>
        <v>1.2411226684367798E-2</v>
      </c>
      <c r="J290" s="123">
        <f t="shared" si="135"/>
        <v>1.1910070348050654E-2</v>
      </c>
      <c r="K290" s="123">
        <f t="shared" si="135"/>
        <v>1.2936369560112269E-2</v>
      </c>
      <c r="L290" s="123">
        <f t="shared" si="135"/>
        <v>1.4979473002151421E-2</v>
      </c>
      <c r="M290" s="123">
        <f t="shared" si="135"/>
        <v>1.4031269432833915E-2</v>
      </c>
      <c r="N290" s="123">
        <f t="shared" si="135"/>
        <v>1.6112058771463177E-2</v>
      </c>
      <c r="O290" s="123">
        <f t="shared" si="135"/>
        <v>1.9964264425724857E-2</v>
      </c>
      <c r="P290" s="123">
        <f t="shared" si="135"/>
        <v>1.1946382326976477E-2</v>
      </c>
      <c r="Q290" s="123">
        <f t="shared" si="135"/>
        <v>1.9599580230793803E-2</v>
      </c>
      <c r="R290" s="123">
        <f t="shared" si="135"/>
        <v>1.0957790228778195E-2</v>
      </c>
      <c r="S290" s="123">
        <f t="shared" si="135"/>
        <v>1.3106694425008095E-2</v>
      </c>
      <c r="T290" s="123">
        <f t="shared" si="135"/>
        <v>1.1579953006396387E-2</v>
      </c>
      <c r="U290" s="123">
        <f t="shared" si="135"/>
        <v>1.2013442016928385E-2</v>
      </c>
      <c r="V290" s="123">
        <f t="shared" si="135"/>
        <v>1.1579752842485016E-2</v>
      </c>
      <c r="W290" s="123">
        <f t="shared" si="135"/>
        <v>9.7297151223232504E-3</v>
      </c>
      <c r="DA290" s="130" t="s">
        <v>2825</v>
      </c>
    </row>
    <row r="291" spans="1:105" ht="12" customHeight="1" x14ac:dyDescent="0.25">
      <c r="A291" s="97" t="s">
        <v>53</v>
      </c>
      <c r="B291" s="99">
        <f>RES_hhdet_fecs!B86</f>
        <v>4.5857595011923515E-3</v>
      </c>
      <c r="C291" s="99">
        <f>RES_hhdet_fecs!C86</f>
        <v>5.7598754491718232E-3</v>
      </c>
      <c r="D291" s="99">
        <f>RES_hhdet_fecs!D86</f>
        <v>6.4117691397933153E-3</v>
      </c>
      <c r="E291" s="99">
        <f>RES_hhdet_fecs!E86</f>
        <v>1.1556972600647631E-2</v>
      </c>
      <c r="F291" s="99">
        <f>RES_hhdet_fecs!F86</f>
        <v>7.4321381961853922E-3</v>
      </c>
      <c r="G291" s="99">
        <f>RES_hhdet_fecs!G86</f>
        <v>8.38691290115187E-3</v>
      </c>
      <c r="H291" s="99">
        <f>RES_hhdet_fecs!H86</f>
        <v>1.1261200827788063E-2</v>
      </c>
      <c r="I291" s="99">
        <f>RES_hhdet_fecs!I86</f>
        <v>1.2411226684367798E-2</v>
      </c>
      <c r="J291" s="99">
        <f>RES_hhdet_fecs!J86</f>
        <v>1.1910070348050654E-2</v>
      </c>
      <c r="K291" s="99">
        <f>RES_hhdet_fecs!K86</f>
        <v>1.2936369560112269E-2</v>
      </c>
      <c r="L291" s="99">
        <f>RES_hhdet_fecs!L86</f>
        <v>1.4979473002151421E-2</v>
      </c>
      <c r="M291" s="99">
        <f>RES_hhdet_fecs!M86</f>
        <v>1.4031269432833915E-2</v>
      </c>
      <c r="N291" s="99">
        <f>RES_hhdet_fecs!N86</f>
        <v>1.6112058771463177E-2</v>
      </c>
      <c r="O291" s="99">
        <f>RES_hhdet_fecs!O86</f>
        <v>1.9964264425724857E-2</v>
      </c>
      <c r="P291" s="99">
        <f>RES_hhdet_fecs!P86</f>
        <v>1.1946382326976477E-2</v>
      </c>
      <c r="Q291" s="99">
        <f>RES_hhdet_fecs!Q86</f>
        <v>1.9599580230793803E-2</v>
      </c>
      <c r="R291" s="99">
        <f>RES_hhdet_fecs!R86</f>
        <v>1.0957790228778195E-2</v>
      </c>
      <c r="S291" s="99">
        <f>RES_hhdet_fecs!S86</f>
        <v>1.3106694425008095E-2</v>
      </c>
      <c r="T291" s="99">
        <f>RES_hhdet_fecs!T86</f>
        <v>1.1579953006396387E-2</v>
      </c>
      <c r="U291" s="99">
        <f>RES_hhdet_fecs!U86</f>
        <v>1.2013442016928385E-2</v>
      </c>
      <c r="V291" s="99">
        <f>RES_hhdet_fecs!V86</f>
        <v>1.1579752842485016E-2</v>
      </c>
      <c r="W291" s="99">
        <f>RES_hhdet_fecs!W86</f>
        <v>9.7297151223232504E-3</v>
      </c>
      <c r="DA291" s="63" t="s">
        <v>2826</v>
      </c>
    </row>
    <row r="292" spans="1:105" ht="12" customHeight="1" x14ac:dyDescent="0.25">
      <c r="A292" s="121" t="s">
        <v>55</v>
      </c>
      <c r="B292" s="123">
        <v>33.816305651625477</v>
      </c>
      <c r="C292" s="123">
        <v>34.64095471793658</v>
      </c>
      <c r="D292" s="123">
        <v>35.515233525747909</v>
      </c>
      <c r="E292" s="123">
        <v>34.750122489930106</v>
      </c>
      <c r="F292" s="123">
        <v>33.733537113970762</v>
      </c>
      <c r="G292" s="123">
        <v>30.44466422802072</v>
      </c>
      <c r="H292" s="123">
        <v>31.328280469106669</v>
      </c>
      <c r="I292" s="123">
        <v>30.98238019906486</v>
      </c>
      <c r="J292" s="123">
        <v>29.858140732206845</v>
      </c>
      <c r="K292" s="123">
        <v>31.235111389215113</v>
      </c>
      <c r="L292" s="123">
        <v>30.96604518112742</v>
      </c>
      <c r="M292" s="123">
        <v>30.451147994066005</v>
      </c>
      <c r="N292" s="123">
        <v>30.756566040469611</v>
      </c>
      <c r="O292" s="123">
        <v>29.233747064036368</v>
      </c>
      <c r="P292" s="123">
        <v>30.091644423093786</v>
      </c>
      <c r="Q292" s="123">
        <v>29.506985159994347</v>
      </c>
      <c r="R292" s="123">
        <v>28.24589187126351</v>
      </c>
      <c r="S292" s="123">
        <v>27.636735062305981</v>
      </c>
      <c r="T292" s="123">
        <v>26.421224341671348</v>
      </c>
      <c r="U292" s="123">
        <v>26.735196395063301</v>
      </c>
      <c r="V292" s="123">
        <v>26.332799647498486</v>
      </c>
      <c r="W292" s="123">
        <v>28.922896756131134</v>
      </c>
      <c r="DA292" s="130" t="s">
        <v>2827</v>
      </c>
    </row>
    <row r="293" spans="1:105" ht="12" customHeight="1" x14ac:dyDescent="0.25">
      <c r="A293" s="97" t="s">
        <v>132</v>
      </c>
      <c r="B293" s="99">
        <v>38.096937129897647</v>
      </c>
      <c r="C293" s="99">
        <v>39.116955170015082</v>
      </c>
      <c r="D293" s="99">
        <v>39.950322568940742</v>
      </c>
      <c r="E293" s="99">
        <v>38.837174302515407</v>
      </c>
      <c r="F293" s="99">
        <v>37.309500537507951</v>
      </c>
      <c r="G293" s="99">
        <v>33.375813705288095</v>
      </c>
      <c r="H293" s="99">
        <v>34.632237318670882</v>
      </c>
      <c r="I293" s="99">
        <v>33.943353241620251</v>
      </c>
      <c r="J293" s="99">
        <v>32.057355217132582</v>
      </c>
      <c r="K293" s="99">
        <v>33.23799829071541</v>
      </c>
      <c r="L293" s="99">
        <v>32.532256332560813</v>
      </c>
      <c r="M293" s="99">
        <v>32.025754973297367</v>
      </c>
      <c r="N293" s="99">
        <v>31.92881692633247</v>
      </c>
      <c r="O293" s="99">
        <v>29.463709464150078</v>
      </c>
      <c r="P293" s="99">
        <v>31.303217372057176</v>
      </c>
      <c r="Q293" s="99">
        <v>30.479005274189024</v>
      </c>
      <c r="R293" s="99">
        <v>28.552558583455223</v>
      </c>
      <c r="S293" s="99">
        <v>28.040755272195788</v>
      </c>
      <c r="T293" s="99">
        <v>26.811421326422369</v>
      </c>
      <c r="U293" s="99">
        <v>26.919213606761254</v>
      </c>
      <c r="V293" s="99">
        <v>26.632556902448769</v>
      </c>
      <c r="W293" s="99">
        <v>29.014279226566067</v>
      </c>
      <c r="DA293" s="63" t="s">
        <v>2828</v>
      </c>
    </row>
    <row r="294" spans="1:105" ht="12" customHeight="1" x14ac:dyDescent="0.25">
      <c r="A294" s="97" t="s">
        <v>131</v>
      </c>
      <c r="B294" s="99">
        <v>26.325981315723407</v>
      </c>
      <c r="C294" s="99">
        <v>27.162650441789538</v>
      </c>
      <c r="D294" s="99">
        <v>28.025695057408651</v>
      </c>
      <c r="E294" s="99">
        <v>27.290823479894321</v>
      </c>
      <c r="F294" s="99">
        <v>26.315946253621256</v>
      </c>
      <c r="G294" s="99">
        <v>23.602059626111473</v>
      </c>
      <c r="H294" s="99">
        <v>24.016658128957634</v>
      </c>
      <c r="I294" s="99">
        <v>24.34181357144157</v>
      </c>
      <c r="J294" s="99">
        <v>23.95518655108636</v>
      </c>
      <c r="K294" s="99">
        <v>25.336101282863478</v>
      </c>
      <c r="L294" s="99">
        <v>25.092484661769912</v>
      </c>
      <c r="M294" s="99">
        <v>25.663284986298248</v>
      </c>
      <c r="N294" s="99">
        <v>26.252657103215409</v>
      </c>
      <c r="O294" s="99">
        <v>24.326213253811897</v>
      </c>
      <c r="P294" s="99">
        <v>25.960663922692063</v>
      </c>
      <c r="Q294" s="99">
        <v>24.923565761472481</v>
      </c>
      <c r="R294" s="99">
        <v>23.368648236577364</v>
      </c>
      <c r="S294" s="99">
        <v>23.454557222497634</v>
      </c>
      <c r="T294" s="99">
        <v>22.910012175336234</v>
      </c>
      <c r="U294" s="99">
        <v>23.299433859324751</v>
      </c>
      <c r="V294" s="99">
        <v>23.336187906220658</v>
      </c>
      <c r="W294" s="99">
        <v>25.775830428499301</v>
      </c>
      <c r="DA294" s="63" t="s">
        <v>2829</v>
      </c>
    </row>
    <row r="295" spans="1:105" ht="12" customHeight="1" x14ac:dyDescent="0.25">
      <c r="A295" s="100" t="s">
        <v>204</v>
      </c>
      <c r="B295" s="102">
        <v>14.258829052968688</v>
      </c>
      <c r="C295" s="102">
        <v>14.506134451840772</v>
      </c>
      <c r="D295" s="102">
        <v>14.874414508474409</v>
      </c>
      <c r="E295" s="102">
        <v>14.175970506569664</v>
      </c>
      <c r="F295" s="102">
        <v>13.385833685099671</v>
      </c>
      <c r="G295" s="102">
        <v>11.675856491066876</v>
      </c>
      <c r="H295" s="102">
        <v>9.9312154719457606</v>
      </c>
      <c r="I295" s="102">
        <v>10.378368506059241</v>
      </c>
      <c r="J295" s="102">
        <v>10.788374191685534</v>
      </c>
      <c r="K295" s="102">
        <v>11.339364837097181</v>
      </c>
      <c r="L295" s="102">
        <v>9.9168294637729808</v>
      </c>
      <c r="M295" s="102">
        <v>10.867568395860319</v>
      </c>
      <c r="N295" s="102">
        <v>10.830702392558779</v>
      </c>
      <c r="O295" s="102">
        <v>8.621982961799171</v>
      </c>
      <c r="P295" s="102">
        <v>9.3379864361238418</v>
      </c>
      <c r="Q295" s="102">
        <v>7.151287355651669</v>
      </c>
      <c r="R295" s="102">
        <v>6.0517087852530187</v>
      </c>
      <c r="S295" s="102">
        <v>7.0735329114214185</v>
      </c>
      <c r="T295" s="102">
        <v>7.7986486712894845</v>
      </c>
      <c r="U295" s="102">
        <v>8.062442173536386</v>
      </c>
      <c r="V295" s="102">
        <v>8.2089910617401856</v>
      </c>
      <c r="W295" s="102">
        <v>9.3940952342288888</v>
      </c>
      <c r="DA295" s="131" t="s">
        <v>2830</v>
      </c>
    </row>
    <row r="296" spans="1:105" ht="12" customHeight="1" x14ac:dyDescent="0.25">
      <c r="A296" s="103" t="s">
        <v>52</v>
      </c>
      <c r="B296" s="105">
        <v>12.067152262754723</v>
      </c>
      <c r="C296" s="105">
        <v>12.656515989948764</v>
      </c>
      <c r="D296" s="105">
        <v>13.15128054893424</v>
      </c>
      <c r="E296" s="105">
        <v>13.114852973324657</v>
      </c>
      <c r="F296" s="105">
        <v>12.930112568521583</v>
      </c>
      <c r="G296" s="105">
        <v>11.926203135044593</v>
      </c>
      <c r="H296" s="105">
        <v>14.085442657011871</v>
      </c>
      <c r="I296" s="105">
        <v>13.963445065382325</v>
      </c>
      <c r="J296" s="105">
        <v>13.166812359400828</v>
      </c>
      <c r="K296" s="105">
        <v>13.996736445766301</v>
      </c>
      <c r="L296" s="105">
        <v>15.175655197996933</v>
      </c>
      <c r="M296" s="105">
        <v>14.795716590437927</v>
      </c>
      <c r="N296" s="105">
        <v>15.421954710656632</v>
      </c>
      <c r="O296" s="105">
        <v>15.704230292012726</v>
      </c>
      <c r="P296" s="105">
        <v>16.622677486568222</v>
      </c>
      <c r="Q296" s="105">
        <v>17.772278405820813</v>
      </c>
      <c r="R296" s="105">
        <v>17.316939451324341</v>
      </c>
      <c r="S296" s="105">
        <v>16.381024311076221</v>
      </c>
      <c r="T296" s="105">
        <v>15.111363504046752</v>
      </c>
      <c r="U296" s="105">
        <v>15.236991685788361</v>
      </c>
      <c r="V296" s="105">
        <v>15.127196844480471</v>
      </c>
      <c r="W296" s="105">
        <v>16.381735194270409</v>
      </c>
      <c r="DA296" s="132" t="s">
        <v>2831</v>
      </c>
    </row>
    <row r="297" spans="1:105" ht="12" customHeight="1" x14ac:dyDescent="0.25">
      <c r="A297" s="106" t="s">
        <v>124</v>
      </c>
      <c r="B297" s="102">
        <v>35.321076734727946</v>
      </c>
      <c r="C297" s="102">
        <v>31.267495769825011</v>
      </c>
      <c r="D297" s="102">
        <v>33.778558006608641</v>
      </c>
      <c r="E297" s="102">
        <v>30.782513027124494</v>
      </c>
      <c r="F297" s="102">
        <v>30.391637204896277</v>
      </c>
      <c r="G297" s="102">
        <v>34.491724114534065</v>
      </c>
      <c r="H297" s="102">
        <v>31.941063284608575</v>
      </c>
      <c r="I297" s="102">
        <v>33.945780941945323</v>
      </c>
      <c r="J297" s="102">
        <v>37.166649165655585</v>
      </c>
      <c r="K297" s="102">
        <v>29.818079152194148</v>
      </c>
      <c r="L297" s="102">
        <v>32.667148237916265</v>
      </c>
      <c r="M297" s="102">
        <v>35.348036035704993</v>
      </c>
      <c r="N297" s="102">
        <v>35.586763272019887</v>
      </c>
      <c r="O297" s="102">
        <v>33.157202393747141</v>
      </c>
      <c r="P297" s="102">
        <v>34.759802487141236</v>
      </c>
      <c r="Q297" s="102">
        <v>35.39909330236064</v>
      </c>
      <c r="R297" s="102">
        <v>30.320324568523223</v>
      </c>
      <c r="S297" s="102">
        <v>30.977255274232704</v>
      </c>
      <c r="T297" s="102">
        <v>28.624657953178382</v>
      </c>
      <c r="U297" s="102">
        <v>28.395402019580551</v>
      </c>
      <c r="V297" s="102">
        <v>26.549143105954172</v>
      </c>
      <c r="W297" s="102">
        <v>32.236034303249333</v>
      </c>
      <c r="DA297" s="131" t="s">
        <v>2832</v>
      </c>
    </row>
    <row r="298" spans="1:105" ht="12" customHeight="1" x14ac:dyDescent="0.25">
      <c r="A298" s="107" t="s">
        <v>123</v>
      </c>
      <c r="B298" s="105">
        <v>26.544063472635322</v>
      </c>
      <c r="C298" s="105">
        <v>23.495375923248723</v>
      </c>
      <c r="D298" s="105">
        <v>25.447821593490666</v>
      </c>
      <c r="E298" s="105">
        <v>23.216006610558452</v>
      </c>
      <c r="F298" s="105">
        <v>22.992116494580646</v>
      </c>
      <c r="G298" s="105">
        <v>26.2172695571712</v>
      </c>
      <c r="H298" s="105">
        <v>23.700724219803529</v>
      </c>
      <c r="I298" s="105">
        <v>25.483617205603515</v>
      </c>
      <c r="J298" s="105">
        <v>28.307510619252032</v>
      </c>
      <c r="K298" s="105">
        <v>22.823132128939303</v>
      </c>
      <c r="L298" s="105">
        <v>24.533914394292136</v>
      </c>
      <c r="M298" s="105">
        <v>26.947908807219228</v>
      </c>
      <c r="N298" s="105">
        <v>27.156858933496686</v>
      </c>
      <c r="O298" s="105">
        <v>25.052388169547612</v>
      </c>
      <c r="P298" s="105">
        <v>26.766724032190279</v>
      </c>
      <c r="Q298" s="105">
        <v>26.882955923852339</v>
      </c>
      <c r="R298" s="105">
        <v>23.068131321942882</v>
      </c>
      <c r="S298" s="105">
        <v>24.456906166387352</v>
      </c>
      <c r="T298" s="105">
        <v>23.380893455433071</v>
      </c>
      <c r="U298" s="105">
        <v>23.561108760692278</v>
      </c>
      <c r="V298" s="105">
        <v>22.467316170223079</v>
      </c>
      <c r="W298" s="105">
        <v>27.851891215528262</v>
      </c>
      <c r="DA298" s="132" t="s">
        <v>2833</v>
      </c>
    </row>
    <row r="299" spans="1:105" ht="12" customHeight="1" x14ac:dyDescent="0.25">
      <c r="A299" s="108" t="s">
        <v>50</v>
      </c>
      <c r="B299" s="99">
        <v>13.23647279584975</v>
      </c>
      <c r="C299" s="99">
        <v>11.675450911695421</v>
      </c>
      <c r="D299" s="99">
        <v>12.658752193819856</v>
      </c>
      <c r="E299" s="99">
        <v>11.429816580706154</v>
      </c>
      <c r="F299" s="99">
        <v>11.209264291472028</v>
      </c>
      <c r="G299" s="99">
        <v>12.725316171672008</v>
      </c>
      <c r="H299" s="99">
        <v>9.8060336954153691</v>
      </c>
      <c r="I299" s="99">
        <v>11.030828206024156</v>
      </c>
      <c r="J299" s="99">
        <v>13.167586216757222</v>
      </c>
      <c r="K299" s="99">
        <v>10.751151837423373</v>
      </c>
      <c r="L299" s="99">
        <v>10.365027845970749</v>
      </c>
      <c r="M299" s="99">
        <v>12.282526680404763</v>
      </c>
      <c r="N299" s="99">
        <v>12.072946511166784</v>
      </c>
      <c r="O299" s="99">
        <v>9.5260518049177563</v>
      </c>
      <c r="P299" s="99">
        <v>10.230558629661415</v>
      </c>
      <c r="Q299" s="99">
        <v>8.1935624381090388</v>
      </c>
      <c r="R299" s="99">
        <v>6.4095684953491983</v>
      </c>
      <c r="S299" s="99">
        <v>7.8674167681492815</v>
      </c>
      <c r="T299" s="99">
        <v>8.4760570084578415</v>
      </c>
      <c r="U299" s="99">
        <v>8.4906440069145894</v>
      </c>
      <c r="V299" s="99">
        <v>8.0082441690303678</v>
      </c>
      <c r="W299" s="99">
        <v>10.273282086197325</v>
      </c>
      <c r="DA299" s="63" t="s">
        <v>2834</v>
      </c>
    </row>
    <row r="300" spans="1:105" ht="12" customHeight="1" x14ac:dyDescent="0.25">
      <c r="A300" s="108" t="s">
        <v>52</v>
      </c>
      <c r="B300" s="99">
        <v>13.307590676785578</v>
      </c>
      <c r="C300" s="99">
        <v>11.819925011553305</v>
      </c>
      <c r="D300" s="99">
        <v>12.789069399670806</v>
      </c>
      <c r="E300" s="99">
        <v>11.7861900298523</v>
      </c>
      <c r="F300" s="99">
        <v>11.78285220310862</v>
      </c>
      <c r="G300" s="99">
        <v>13.491953385499189</v>
      </c>
      <c r="H300" s="99">
        <v>13.894690524388157</v>
      </c>
      <c r="I300" s="99">
        <v>14.452788999579365</v>
      </c>
      <c r="J300" s="99">
        <v>15.13992440249481</v>
      </c>
      <c r="K300" s="99">
        <v>12.071980291515931</v>
      </c>
      <c r="L300" s="99">
        <v>14.168886548321382</v>
      </c>
      <c r="M300" s="99">
        <v>14.665382126814462</v>
      </c>
      <c r="N300" s="99">
        <v>15.083912422329909</v>
      </c>
      <c r="O300" s="99">
        <v>15.526336364629863</v>
      </c>
      <c r="P300" s="99">
        <v>16.536165402528862</v>
      </c>
      <c r="Q300" s="99">
        <v>18.689393485743299</v>
      </c>
      <c r="R300" s="99">
        <v>16.658562826593688</v>
      </c>
      <c r="S300" s="99">
        <v>16.589489398238069</v>
      </c>
      <c r="T300" s="99">
        <v>14.904836446975228</v>
      </c>
      <c r="U300" s="99">
        <v>15.07046475377769</v>
      </c>
      <c r="V300" s="99">
        <v>14.459072001192716</v>
      </c>
      <c r="W300" s="99">
        <v>17.578609129330939</v>
      </c>
      <c r="DA300" s="63" t="s">
        <v>2835</v>
      </c>
    </row>
    <row r="301" spans="1:105" ht="12" customHeight="1" x14ac:dyDescent="0.25">
      <c r="A301" s="106" t="s">
        <v>122</v>
      </c>
      <c r="B301" s="102">
        <v>28.911022458586899</v>
      </c>
      <c r="C301" s="102">
        <v>29.677617055716237</v>
      </c>
      <c r="D301" s="102">
        <v>30.593803408398887</v>
      </c>
      <c r="E301" s="102">
        <v>30.469895945943016</v>
      </c>
      <c r="F301" s="102">
        <v>30.34187669469177</v>
      </c>
      <c r="G301" s="102">
        <v>27.942601244770824</v>
      </c>
      <c r="H301" s="102">
        <v>28.848452776121089</v>
      </c>
      <c r="I301" s="102">
        <v>28.876113298115136</v>
      </c>
      <c r="J301" s="102">
        <v>28.759772968594358</v>
      </c>
      <c r="K301" s="102">
        <v>31.431093791987571</v>
      </c>
      <c r="L301" s="102">
        <v>32.009897966070248</v>
      </c>
      <c r="M301" s="102">
        <v>31.179146863157307</v>
      </c>
      <c r="N301" s="102">
        <v>32.141928713975744</v>
      </c>
      <c r="O301" s="102">
        <v>32.223003038797273</v>
      </c>
      <c r="P301" s="102">
        <v>31.431769578656343</v>
      </c>
      <c r="Q301" s="102">
        <v>31.330847459640573</v>
      </c>
      <c r="R301" s="102">
        <v>30.975519628354174</v>
      </c>
      <c r="S301" s="102">
        <v>29.833480479340068</v>
      </c>
      <c r="T301" s="102">
        <v>28.229456669916043</v>
      </c>
      <c r="U301" s="102">
        <v>28.792848461048397</v>
      </c>
      <c r="V301" s="102">
        <v>28.018575397020051</v>
      </c>
      <c r="W301" s="102">
        <v>30.976954069731754</v>
      </c>
      <c r="DA301" s="131" t="s">
        <v>2836</v>
      </c>
    </row>
    <row r="302" spans="1:105" ht="12" customHeight="1" x14ac:dyDescent="0.25">
      <c r="A302" s="107" t="s">
        <v>121</v>
      </c>
      <c r="B302" s="105">
        <v>23.034247726207369</v>
      </c>
      <c r="C302" s="105">
        <v>23.698623706219916</v>
      </c>
      <c r="D302" s="105">
        <v>24.519187996610466</v>
      </c>
      <c r="E302" s="105">
        <v>24.446736732958207</v>
      </c>
      <c r="F302" s="105">
        <v>24.394859048874466</v>
      </c>
      <c r="G302" s="105">
        <v>22.530612642082421</v>
      </c>
      <c r="H302" s="105">
        <v>22.843633883608941</v>
      </c>
      <c r="I302" s="105">
        <v>23.0802571166417</v>
      </c>
      <c r="J302" s="105">
        <v>23.246949592395378</v>
      </c>
      <c r="K302" s="105">
        <v>25.485309459230429</v>
      </c>
      <c r="L302" s="105">
        <v>25.608966489281968</v>
      </c>
      <c r="M302" s="105">
        <v>25.254351633631462</v>
      </c>
      <c r="N302" s="105">
        <v>26.046106959851762</v>
      </c>
      <c r="O302" s="105">
        <v>25.760035216586139</v>
      </c>
      <c r="P302" s="105">
        <v>25.319581004614772</v>
      </c>
      <c r="Q302" s="105">
        <v>24.839007404693561</v>
      </c>
      <c r="R302" s="105">
        <v>24.522587541436334</v>
      </c>
      <c r="S302" s="105">
        <v>24.043044629597563</v>
      </c>
      <c r="T302" s="105">
        <v>23.196607175104791</v>
      </c>
      <c r="U302" s="105">
        <v>23.892564005123575</v>
      </c>
      <c r="V302" s="105">
        <v>23.49322973244352</v>
      </c>
      <c r="W302" s="105">
        <v>26.310057740494809</v>
      </c>
      <c r="DA302" s="132" t="s">
        <v>2837</v>
      </c>
    </row>
    <row r="303" spans="1:105" ht="12" customHeight="1" x14ac:dyDescent="0.25">
      <c r="A303" s="108" t="s">
        <v>53</v>
      </c>
      <c r="B303" s="99">
        <v>10.824163215256654</v>
      </c>
      <c r="C303" s="99">
        <v>11.060220679327742</v>
      </c>
      <c r="D303" s="99">
        <v>11.438336018887826</v>
      </c>
      <c r="E303" s="99">
        <v>11.279237083954268</v>
      </c>
      <c r="F303" s="99">
        <v>11.191956581507887</v>
      </c>
      <c r="G303" s="99">
        <v>10.303676025060968</v>
      </c>
      <c r="H303" s="99">
        <v>8.8654225621548317</v>
      </c>
      <c r="I303" s="99">
        <v>9.3740372111790204</v>
      </c>
      <c r="J303" s="99">
        <v>10.152524642880298</v>
      </c>
      <c r="K303" s="99">
        <v>11.351050012338412</v>
      </c>
      <c r="L303" s="99">
        <v>10.205989755543305</v>
      </c>
      <c r="M303" s="99">
        <v>10.841247992008293</v>
      </c>
      <c r="N303" s="99">
        <v>11.007042271371047</v>
      </c>
      <c r="O303" s="99">
        <v>9.4723806403351443</v>
      </c>
      <c r="P303" s="99">
        <v>9.3623776519268755</v>
      </c>
      <c r="Q303" s="99">
        <v>7.3662773964344614</v>
      </c>
      <c r="R303" s="99">
        <v>6.5667372813489724</v>
      </c>
      <c r="S303" s="99">
        <v>7.4544519783017211</v>
      </c>
      <c r="T303" s="99">
        <v>8.1302362747597758</v>
      </c>
      <c r="U303" s="99">
        <v>8.5661442492992137</v>
      </c>
      <c r="V303" s="99">
        <v>8.5830750114962715</v>
      </c>
      <c r="W303" s="99">
        <v>9.9628417921677315</v>
      </c>
      <c r="DA303" s="63" t="s">
        <v>2838</v>
      </c>
    </row>
    <row r="304" spans="1:105" ht="12" customHeight="1" x14ac:dyDescent="0.25">
      <c r="A304" s="108" t="s">
        <v>52</v>
      </c>
      <c r="B304" s="99">
        <v>12.210084510950711</v>
      </c>
      <c r="C304" s="99">
        <v>12.638403026892174</v>
      </c>
      <c r="D304" s="99">
        <v>13.08085197772264</v>
      </c>
      <c r="E304" s="99">
        <v>13.167499649003936</v>
      </c>
      <c r="F304" s="99">
        <v>13.202902467366577</v>
      </c>
      <c r="G304" s="99">
        <v>12.226936617021455</v>
      </c>
      <c r="H304" s="99">
        <v>13.978211321454102</v>
      </c>
      <c r="I304" s="99">
        <v>13.706219905462673</v>
      </c>
      <c r="J304" s="99">
        <v>13.09442494951508</v>
      </c>
      <c r="K304" s="99">
        <v>14.134259446892019</v>
      </c>
      <c r="L304" s="99">
        <v>15.40297673373866</v>
      </c>
      <c r="M304" s="99">
        <v>14.41310364162317</v>
      </c>
      <c r="N304" s="99">
        <v>15.039064688480709</v>
      </c>
      <c r="O304" s="99">
        <v>16.287654576250993</v>
      </c>
      <c r="P304" s="99">
        <v>15.9572033526879</v>
      </c>
      <c r="Q304" s="99">
        <v>17.472730008259106</v>
      </c>
      <c r="R304" s="99">
        <v>17.95585026008737</v>
      </c>
      <c r="S304" s="99">
        <v>16.588592651295844</v>
      </c>
      <c r="T304" s="99">
        <v>15.066370900345015</v>
      </c>
      <c r="U304" s="99">
        <v>15.326419755824364</v>
      </c>
      <c r="V304" s="99">
        <v>14.910154720947245</v>
      </c>
      <c r="W304" s="99">
        <v>16.347215948327072</v>
      </c>
      <c r="DA304" s="63" t="s">
        <v>2839</v>
      </c>
    </row>
    <row r="305" spans="1:105" ht="12" customHeight="1" x14ac:dyDescent="0.25">
      <c r="A305" s="121" t="s">
        <v>54</v>
      </c>
      <c r="B305" s="123">
        <v>4.0705991319351993</v>
      </c>
      <c r="C305" s="123">
        <v>4.6512014661681613</v>
      </c>
      <c r="D305" s="123">
        <v>4.8442937888331832</v>
      </c>
      <c r="E305" s="123">
        <v>4.7573454535337572</v>
      </c>
      <c r="F305" s="123">
        <v>5.0073143159967914</v>
      </c>
      <c r="G305" s="123">
        <v>4.0344143135261712</v>
      </c>
      <c r="H305" s="123">
        <v>4.6813908791367611</v>
      </c>
      <c r="I305" s="123">
        <v>4.0739555085612453</v>
      </c>
      <c r="J305" s="123">
        <v>4.3783288292262572</v>
      </c>
      <c r="K305" s="123">
        <v>5.5098554134360773</v>
      </c>
      <c r="L305" s="123">
        <v>5.5248657707844799</v>
      </c>
      <c r="M305" s="123">
        <v>5.4761119274014707</v>
      </c>
      <c r="N305" s="123">
        <v>5.6361824928073148</v>
      </c>
      <c r="O305" s="123">
        <v>5.4306763410659853</v>
      </c>
      <c r="P305" s="123">
        <v>5.6456989921476968</v>
      </c>
      <c r="Q305" s="123">
        <v>5.4127938486720897</v>
      </c>
      <c r="R305" s="123">
        <v>5.4198065534106066</v>
      </c>
      <c r="S305" s="123">
        <v>5.4200549696631066</v>
      </c>
      <c r="T305" s="123">
        <v>5.268930220751125</v>
      </c>
      <c r="U305" s="123">
        <v>5.3506050212225293</v>
      </c>
      <c r="V305" s="123">
        <v>5.213677515400688</v>
      </c>
      <c r="W305" s="123">
        <v>5.7737483480640774</v>
      </c>
      <c r="DA305" s="130" t="s">
        <v>2840</v>
      </c>
    </row>
    <row r="306" spans="1:105" ht="12" customHeight="1" x14ac:dyDescent="0.25">
      <c r="A306" s="97" t="s">
        <v>207</v>
      </c>
      <c r="B306" s="99">
        <v>5.0058719167539696</v>
      </c>
      <c r="C306" s="99">
        <v>5.787186388071266</v>
      </c>
      <c r="D306" s="99">
        <v>6.0504772499039126</v>
      </c>
      <c r="E306" s="99">
        <v>5.8787997808869381</v>
      </c>
      <c r="F306" s="99">
        <v>6.0972463086592859</v>
      </c>
      <c r="G306" s="99">
        <v>4.9513279485225876</v>
      </c>
      <c r="H306" s="99">
        <v>5.8985029968584533</v>
      </c>
      <c r="I306" s="99">
        <v>5.1925850992359965</v>
      </c>
      <c r="J306" s="99">
        <v>5.4897071840808049</v>
      </c>
      <c r="K306" s="99">
        <v>6.8803859571060419</v>
      </c>
      <c r="L306" s="99">
        <v>6.8453557426062348</v>
      </c>
      <c r="M306" s="99">
        <v>7.0310470748597833</v>
      </c>
      <c r="N306" s="99">
        <v>7.33988179657252</v>
      </c>
      <c r="O306" s="99">
        <v>6.9595190099909372</v>
      </c>
      <c r="P306" s="99">
        <v>7.401437072889693</v>
      </c>
      <c r="Q306" s="99">
        <v>7.0635471829655403</v>
      </c>
      <c r="R306" s="99">
        <v>6.6690066991943402</v>
      </c>
      <c r="S306" s="99">
        <v>7.1139917614242556</v>
      </c>
      <c r="T306" s="99">
        <v>6.8215359846798993</v>
      </c>
      <c r="U306" s="99">
        <v>7.0692875266610828</v>
      </c>
      <c r="V306" s="99">
        <v>7.0819267012689604</v>
      </c>
      <c r="W306" s="99">
        <v>7.9669428181150286</v>
      </c>
      <c r="DA306" s="63" t="s">
        <v>2841</v>
      </c>
    </row>
    <row r="307" spans="1:105" ht="12" customHeight="1" x14ac:dyDescent="0.25">
      <c r="A307" s="97" t="s">
        <v>50</v>
      </c>
      <c r="B307" s="99">
        <v>4.8717891735297556</v>
      </c>
      <c r="C307" s="99">
        <v>5.5706688562300251</v>
      </c>
      <c r="D307" s="99">
        <v>5.8460507599555678</v>
      </c>
      <c r="E307" s="99">
        <v>5.5320986259638207</v>
      </c>
      <c r="F307" s="99">
        <v>5.9722187285743056</v>
      </c>
      <c r="G307" s="99">
        <v>4.9637341933483743</v>
      </c>
      <c r="H307" s="99">
        <v>5.6386076207041835</v>
      </c>
      <c r="I307" s="99">
        <v>4.8988304604579671</v>
      </c>
      <c r="J307" s="99">
        <v>5.2258933243295758</v>
      </c>
      <c r="K307" s="99">
        <v>6.7693332883042805</v>
      </c>
      <c r="L307" s="99">
        <v>7.2363853942070628</v>
      </c>
      <c r="M307" s="99">
        <v>6.6778115515737397</v>
      </c>
      <c r="N307" s="99">
        <v>5.675802527597126</v>
      </c>
      <c r="O307" s="99">
        <v>5.6487649245086846</v>
      </c>
      <c r="P307" s="99">
        <v>6.3099328091461313</v>
      </c>
      <c r="Q307" s="99">
        <v>7.0131574377145718</v>
      </c>
      <c r="R307" s="99">
        <v>7.3898667150917348</v>
      </c>
      <c r="S307" s="99">
        <v>7.083750501043383</v>
      </c>
      <c r="T307" s="99">
        <v>6.5573434728868181</v>
      </c>
      <c r="U307" s="99">
        <v>6.7186265099116094</v>
      </c>
      <c r="V307" s="99">
        <v>6.5057558219131186</v>
      </c>
      <c r="W307" s="99">
        <v>8.0575205907912917</v>
      </c>
      <c r="DA307" s="63" t="s">
        <v>2842</v>
      </c>
    </row>
    <row r="308" spans="1:105" ht="12" customHeight="1" x14ac:dyDescent="0.25">
      <c r="A308" s="109" t="s">
        <v>120</v>
      </c>
      <c r="B308" s="110">
        <v>3.9144440544050676</v>
      </c>
      <c r="C308" s="110">
        <v>4.461805487483657</v>
      </c>
      <c r="D308" s="110">
        <v>4.6422837873420795</v>
      </c>
      <c r="E308" s="110">
        <v>4.5693141407028861</v>
      </c>
      <c r="F308" s="110">
        <v>4.8219529317768552</v>
      </c>
      <c r="G308" s="110">
        <v>3.876920960385867</v>
      </c>
      <c r="H308" s="110">
        <v>4.4739182423865094</v>
      </c>
      <c r="I308" s="110">
        <v>3.8841151078348251</v>
      </c>
      <c r="J308" s="110">
        <v>4.1904136481021261</v>
      </c>
      <c r="K308" s="110">
        <v>5.2769101355900361</v>
      </c>
      <c r="L308" s="110">
        <v>5.2977779382556189</v>
      </c>
      <c r="M308" s="110">
        <v>5.2070721368067954</v>
      </c>
      <c r="N308" s="110">
        <v>5.3446008439655275</v>
      </c>
      <c r="O308" s="110">
        <v>5.1782307388016768</v>
      </c>
      <c r="P308" s="110">
        <v>5.3763668793059685</v>
      </c>
      <c r="Q308" s="110">
        <v>5.1793191432558494</v>
      </c>
      <c r="R308" s="110">
        <v>5.2606517863603379</v>
      </c>
      <c r="S308" s="110">
        <v>5.2205050210199495</v>
      </c>
      <c r="T308" s="110">
        <v>5.0966141243513707</v>
      </c>
      <c r="U308" s="110">
        <v>5.1621887926371102</v>
      </c>
      <c r="V308" s="110">
        <v>5.0106999136454942</v>
      </c>
      <c r="W308" s="110">
        <v>5.5337863237426435</v>
      </c>
      <c r="DA308" s="60" t="s">
        <v>2843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120.65989562805272</v>
      </c>
      <c r="C310" s="118">
        <f t="shared" si="136"/>
        <v>127.92574741483097</v>
      </c>
      <c r="D310" s="118">
        <f t="shared" si="136"/>
        <v>122.01572629493823</v>
      </c>
      <c r="E310" s="118">
        <f t="shared" si="136"/>
        <v>121.40083759589699</v>
      </c>
      <c r="F310" s="118">
        <f t="shared" si="136"/>
        <v>117.52473336831197</v>
      </c>
      <c r="G310" s="118">
        <f t="shared" si="136"/>
        <v>117.67537573787322</v>
      </c>
      <c r="H310" s="118">
        <f t="shared" si="136"/>
        <v>119.68941754546003</v>
      </c>
      <c r="I310" s="118">
        <f t="shared" si="136"/>
        <v>117.84700838676464</v>
      </c>
      <c r="J310" s="118">
        <f t="shared" si="136"/>
        <v>118.4023514750814</v>
      </c>
      <c r="K310" s="118">
        <f t="shared" si="136"/>
        <v>121.98594627613929</v>
      </c>
      <c r="L310" s="118">
        <f t="shared" si="136"/>
        <v>133.97403289290401</v>
      </c>
      <c r="M310" s="118">
        <f t="shared" si="136"/>
        <v>127.22913997623445</v>
      </c>
      <c r="N310" s="118">
        <f t="shared" si="136"/>
        <v>134.63857815984218</v>
      </c>
      <c r="O310" s="118">
        <f t="shared" si="136"/>
        <v>137.97486253913161</v>
      </c>
      <c r="P310" s="118">
        <f t="shared" si="136"/>
        <v>121.87323520511481</v>
      </c>
      <c r="Q310" s="118">
        <f t="shared" si="136"/>
        <v>130.70454383066078</v>
      </c>
      <c r="R310" s="118">
        <f t="shared" ref="R310:V310" si="137">R311+R314+R316+R329</f>
        <v>135.05021992100671</v>
      </c>
      <c r="S310" s="118">
        <f t="shared" si="137"/>
        <v>137.51986124128061</v>
      </c>
      <c r="T310" s="118">
        <f t="shared" si="137"/>
        <v>128.63842666141571</v>
      </c>
      <c r="U310" s="118">
        <f t="shared" si="137"/>
        <v>133.73023522960534</v>
      </c>
      <c r="V310" s="118">
        <f t="shared" si="137"/>
        <v>135.47919171265468</v>
      </c>
      <c r="W310" s="118">
        <f t="shared" ref="W310" si="138">W311+W314+W316+W329</f>
        <v>162.80062990264082</v>
      </c>
      <c r="DA310" s="129" t="s">
        <v>2989</v>
      </c>
    </row>
    <row r="311" spans="1:105" ht="12" customHeight="1" x14ac:dyDescent="0.25">
      <c r="A311" s="121" t="s">
        <v>57</v>
      </c>
      <c r="B311" s="123">
        <f t="shared" ref="B311:Q311" si="139">SUM(B312:B313)</f>
        <v>98.306606406449717</v>
      </c>
      <c r="C311" s="123">
        <f t="shared" si="139"/>
        <v>104.39392255830784</v>
      </c>
      <c r="D311" s="123">
        <f t="shared" si="139"/>
        <v>97.530226017935476</v>
      </c>
      <c r="E311" s="123">
        <f t="shared" si="139"/>
        <v>97.054082275423028</v>
      </c>
      <c r="F311" s="123">
        <f t="shared" si="139"/>
        <v>93.166292165568848</v>
      </c>
      <c r="G311" s="123">
        <f t="shared" si="139"/>
        <v>95.533915549235346</v>
      </c>
      <c r="H311" s="123">
        <f t="shared" si="139"/>
        <v>95.917799914147295</v>
      </c>
      <c r="I311" s="123">
        <f t="shared" si="139"/>
        <v>94.261673347189074</v>
      </c>
      <c r="J311" s="123">
        <f t="shared" si="139"/>
        <v>94.781879296032869</v>
      </c>
      <c r="K311" s="123">
        <f t="shared" si="139"/>
        <v>95.875041694981007</v>
      </c>
      <c r="L311" s="123">
        <f t="shared" si="139"/>
        <v>107.42860951010898</v>
      </c>
      <c r="M311" s="123">
        <f t="shared" si="139"/>
        <v>100.64800341608364</v>
      </c>
      <c r="N311" s="123">
        <f t="shared" si="139"/>
        <v>107.16847294305705</v>
      </c>
      <c r="O311" s="123">
        <f t="shared" si="139"/>
        <v>111.30547960410571</v>
      </c>
      <c r="P311" s="123">
        <f t="shared" si="139"/>
        <v>94.293306049823684</v>
      </c>
      <c r="Q311" s="123">
        <f t="shared" si="139"/>
        <v>103.46951314881805</v>
      </c>
      <c r="R311" s="123">
        <f t="shared" ref="R311:V311" si="140">SUM(R312:R313)</f>
        <v>108.5634157218323</v>
      </c>
      <c r="S311" s="123">
        <f t="shared" si="140"/>
        <v>111.32283790896599</v>
      </c>
      <c r="T311" s="123">
        <f t="shared" si="140"/>
        <v>103.26992327620415</v>
      </c>
      <c r="U311" s="123">
        <f t="shared" si="140"/>
        <v>107.71605715136316</v>
      </c>
      <c r="V311" s="123">
        <f t="shared" si="140"/>
        <v>109.55149414351051</v>
      </c>
      <c r="W311" s="123">
        <f t="shared" ref="W311" si="141">SUM(W312:W313)</f>
        <v>133.9282232913601</v>
      </c>
      <c r="DA311" s="130" t="s">
        <v>2990</v>
      </c>
    </row>
    <row r="312" spans="1:105" ht="12" customHeight="1" x14ac:dyDescent="0.25">
      <c r="A312" s="97" t="s">
        <v>204</v>
      </c>
      <c r="B312" s="99">
        <v>97.195017440083475</v>
      </c>
      <c r="C312" s="99">
        <v>103.24326247630761</v>
      </c>
      <c r="D312" s="99">
        <v>96.48880337819142</v>
      </c>
      <c r="E312" s="99">
        <v>96.042520194769253</v>
      </c>
      <c r="F312" s="99">
        <v>92.225633963390919</v>
      </c>
      <c r="G312" s="99">
        <v>94.682410381306696</v>
      </c>
      <c r="H312" s="99">
        <v>95.057848269128627</v>
      </c>
      <c r="I312" s="99">
        <v>93.445857837348754</v>
      </c>
      <c r="J312" s="99">
        <v>93.971774139094308</v>
      </c>
      <c r="K312" s="99">
        <v>95.063007935463574</v>
      </c>
      <c r="L312" s="99">
        <v>106.52575138395451</v>
      </c>
      <c r="M312" s="99">
        <v>99.810548113599651</v>
      </c>
      <c r="N312" s="99">
        <v>106.2850277470191</v>
      </c>
      <c r="O312" s="99">
        <v>110.39657788526551</v>
      </c>
      <c r="P312" s="99">
        <v>93.529647329475111</v>
      </c>
      <c r="Q312" s="99">
        <v>102.63807072853272</v>
      </c>
      <c r="R312" s="99">
        <v>107.69603960417189</v>
      </c>
      <c r="S312" s="99">
        <v>110.43772797491927</v>
      </c>
      <c r="T312" s="99">
        <v>102.45206974699757</v>
      </c>
      <c r="U312" s="99">
        <v>106.86550998067372</v>
      </c>
      <c r="V312" s="99">
        <v>108.68823411509418</v>
      </c>
      <c r="W312" s="99">
        <v>132.87391046200801</v>
      </c>
      <c r="DA312" s="63" t="s">
        <v>2991</v>
      </c>
    </row>
    <row r="313" spans="1:105" ht="12" customHeight="1" x14ac:dyDescent="0.25">
      <c r="A313" s="97" t="s">
        <v>53</v>
      </c>
      <c r="B313" s="99">
        <v>1.1115889663662424</v>
      </c>
      <c r="C313" s="99">
        <v>1.1506600820002293</v>
      </c>
      <c r="D313" s="99">
        <v>1.0414226397440545</v>
      </c>
      <c r="E313" s="99">
        <v>1.0115620806537715</v>
      </c>
      <c r="F313" s="99">
        <v>0.94065820217793017</v>
      </c>
      <c r="G313" s="99">
        <v>0.85150516792864717</v>
      </c>
      <c r="H313" s="99">
        <v>0.85995164501866861</v>
      </c>
      <c r="I313" s="99">
        <v>0.81581550984031781</v>
      </c>
      <c r="J313" s="99">
        <v>0.81010515693855834</v>
      </c>
      <c r="K313" s="99">
        <v>0.81203375951743439</v>
      </c>
      <c r="L313" s="99">
        <v>0.9028581261544687</v>
      </c>
      <c r="M313" s="99">
        <v>0.83745530248398992</v>
      </c>
      <c r="N313" s="99">
        <v>0.88344519603794702</v>
      </c>
      <c r="O313" s="99">
        <v>0.90890171884020232</v>
      </c>
      <c r="P313" s="99">
        <v>0.76365872034857796</v>
      </c>
      <c r="Q313" s="99">
        <v>0.83144242028532211</v>
      </c>
      <c r="R313" s="99">
        <v>0.86737611766040967</v>
      </c>
      <c r="S313" s="99">
        <v>0.88510993404672234</v>
      </c>
      <c r="T313" s="99">
        <v>0.81785352920659005</v>
      </c>
      <c r="U313" s="99">
        <v>0.85054717068943897</v>
      </c>
      <c r="V313" s="99">
        <v>0.86326002841634042</v>
      </c>
      <c r="W313" s="99">
        <v>1.0543128293520792</v>
      </c>
      <c r="DA313" s="63" t="s">
        <v>2992</v>
      </c>
    </row>
    <row r="314" spans="1:105" ht="12" customHeight="1" x14ac:dyDescent="0.25">
      <c r="A314" s="121" t="s">
        <v>92</v>
      </c>
      <c r="B314" s="123">
        <f t="shared" ref="B314:W314" si="142">B315</f>
        <v>8.3517960364415961E-3</v>
      </c>
      <c r="C314" s="123">
        <f t="shared" si="142"/>
        <v>1.1441526090083309E-2</v>
      </c>
      <c r="D314" s="123">
        <f t="shared" si="142"/>
        <v>1.3424630009162733E-2</v>
      </c>
      <c r="E314" s="123">
        <f t="shared" si="142"/>
        <v>2.5601490648774417E-2</v>
      </c>
      <c r="F314" s="123">
        <f t="shared" si="142"/>
        <v>1.7293048889411539E-2</v>
      </c>
      <c r="G314" s="123">
        <f t="shared" si="142"/>
        <v>2.0526807953143468E-2</v>
      </c>
      <c r="H314" s="123">
        <f t="shared" si="142"/>
        <v>2.9011895297791478E-2</v>
      </c>
      <c r="I314" s="123">
        <f t="shared" si="142"/>
        <v>3.313916218677488E-2</v>
      </c>
      <c r="J314" s="123">
        <f t="shared" si="142"/>
        <v>3.2603784516873971E-2</v>
      </c>
      <c r="K314" s="123">
        <f t="shared" si="142"/>
        <v>3.6384229358741207E-2</v>
      </c>
      <c r="L314" s="123">
        <f t="shared" si="142"/>
        <v>4.3149831741933521E-2</v>
      </c>
      <c r="M314" s="123">
        <f t="shared" si="142"/>
        <v>4.1449484595007628E-2</v>
      </c>
      <c r="N314" s="123">
        <f t="shared" si="142"/>
        <v>4.8813908125768274E-2</v>
      </c>
      <c r="O314" s="123">
        <f t="shared" si="142"/>
        <v>6.2659546465827706E-2</v>
      </c>
      <c r="P314" s="123">
        <f t="shared" si="142"/>
        <v>3.8699999606015272E-2</v>
      </c>
      <c r="Q314" s="123">
        <f t="shared" si="142"/>
        <v>6.5576665123758565E-2</v>
      </c>
      <c r="R314" s="123">
        <f t="shared" si="142"/>
        <v>3.7858413495360552E-2</v>
      </c>
      <c r="S314" s="123">
        <f t="shared" si="142"/>
        <v>4.6925811013215822E-2</v>
      </c>
      <c r="T314" s="123">
        <f t="shared" si="142"/>
        <v>4.2898545594559322E-2</v>
      </c>
      <c r="U314" s="123">
        <f t="shared" si="142"/>
        <v>4.6068709691373902E-2</v>
      </c>
      <c r="V314" s="123">
        <f t="shared" si="142"/>
        <v>4.5933426248605511E-2</v>
      </c>
      <c r="W314" s="123">
        <f t="shared" si="142"/>
        <v>3.9534904589056695E-2</v>
      </c>
      <c r="DA314" s="130" t="s">
        <v>2993</v>
      </c>
    </row>
    <row r="315" spans="1:105" ht="12" customHeight="1" x14ac:dyDescent="0.25">
      <c r="A315" s="97" t="s">
        <v>53</v>
      </c>
      <c r="B315" s="99">
        <f>RES_hhdet_tess!B86</f>
        <v>8.3517960364415961E-3</v>
      </c>
      <c r="C315" s="99">
        <f>RES_hhdet_tess!C86</f>
        <v>1.1441526090083309E-2</v>
      </c>
      <c r="D315" s="99">
        <f>RES_hhdet_tess!D86</f>
        <v>1.3424630009162733E-2</v>
      </c>
      <c r="E315" s="99">
        <f>RES_hhdet_tess!E86</f>
        <v>2.5601490648774417E-2</v>
      </c>
      <c r="F315" s="99">
        <f>RES_hhdet_tess!F86</f>
        <v>1.7293048889411539E-2</v>
      </c>
      <c r="G315" s="99">
        <f>RES_hhdet_tess!G86</f>
        <v>2.0526807953143468E-2</v>
      </c>
      <c r="H315" s="99">
        <f>RES_hhdet_tess!H86</f>
        <v>2.9011895297791478E-2</v>
      </c>
      <c r="I315" s="99">
        <f>RES_hhdet_tess!I86</f>
        <v>3.313916218677488E-2</v>
      </c>
      <c r="J315" s="99">
        <f>RES_hhdet_tess!J86</f>
        <v>3.2603784516873971E-2</v>
      </c>
      <c r="K315" s="99">
        <f>RES_hhdet_tess!K86</f>
        <v>3.6384229358741207E-2</v>
      </c>
      <c r="L315" s="99">
        <f>RES_hhdet_tess!L86</f>
        <v>4.3149831741933521E-2</v>
      </c>
      <c r="M315" s="99">
        <f>RES_hhdet_tess!M86</f>
        <v>4.1449484595007628E-2</v>
      </c>
      <c r="N315" s="99">
        <f>RES_hhdet_tess!N86</f>
        <v>4.8813908125768274E-2</v>
      </c>
      <c r="O315" s="99">
        <f>RES_hhdet_tess!O86</f>
        <v>6.2659546465827706E-2</v>
      </c>
      <c r="P315" s="99">
        <f>RES_hhdet_tess!P86</f>
        <v>3.8699999606015272E-2</v>
      </c>
      <c r="Q315" s="99">
        <f>RES_hhdet_tess!Q86</f>
        <v>6.5576665123758565E-2</v>
      </c>
      <c r="R315" s="99">
        <f>RES_hhdet_tess!R86</f>
        <v>3.7858413495360552E-2</v>
      </c>
      <c r="S315" s="99">
        <f>RES_hhdet_tess!S86</f>
        <v>4.6925811013215822E-2</v>
      </c>
      <c r="T315" s="99">
        <f>RES_hhdet_tess!T86</f>
        <v>4.2898545594559322E-2</v>
      </c>
      <c r="U315" s="99">
        <f>RES_hhdet_tess!U86</f>
        <v>4.6068709691373902E-2</v>
      </c>
      <c r="V315" s="99">
        <f>RES_hhdet_tess!V86</f>
        <v>4.5933426248605511E-2</v>
      </c>
      <c r="W315" s="99">
        <f>RES_hhdet_tess!W86</f>
        <v>3.9534904589056695E-2</v>
      </c>
      <c r="DA315" s="63" t="s">
        <v>2994</v>
      </c>
    </row>
    <row r="316" spans="1:105" ht="12" customHeight="1" x14ac:dyDescent="0.25">
      <c r="A316" s="121" t="s">
        <v>55</v>
      </c>
      <c r="B316" s="123">
        <v>19.404937931778694</v>
      </c>
      <c r="C316" s="123">
        <v>20.152773695498905</v>
      </c>
      <c r="D316" s="123">
        <v>20.955019649897828</v>
      </c>
      <c r="E316" s="123">
        <v>20.854917533825251</v>
      </c>
      <c r="F316" s="123">
        <v>20.678153025311538</v>
      </c>
      <c r="G316" s="123">
        <v>19.159040733093384</v>
      </c>
      <c r="H316" s="123">
        <v>20.294313161529637</v>
      </c>
      <c r="I316" s="123">
        <v>20.545492430618921</v>
      </c>
      <c r="J316" s="123">
        <v>20.349385697803452</v>
      </c>
      <c r="K316" s="123">
        <v>21.991456255792073</v>
      </c>
      <c r="L316" s="123">
        <v>22.399865455889291</v>
      </c>
      <c r="M316" s="123">
        <v>22.474237014537408</v>
      </c>
      <c r="N316" s="123">
        <v>23.228528241884828</v>
      </c>
      <c r="O316" s="123">
        <v>22.544249787420199</v>
      </c>
      <c r="P316" s="123">
        <v>23.294555776541415</v>
      </c>
      <c r="Q316" s="123">
        <v>23.065338439695978</v>
      </c>
      <c r="R316" s="123">
        <v>22.287469303502213</v>
      </c>
      <c r="S316" s="123">
        <v>21.955057958612638</v>
      </c>
      <c r="T316" s="123">
        <v>21.194599892711388</v>
      </c>
      <c r="U316" s="123">
        <v>21.723851948824535</v>
      </c>
      <c r="V316" s="123">
        <v>21.693219080202869</v>
      </c>
      <c r="W316" s="123">
        <v>24.134412118278785</v>
      </c>
      <c r="DA316" s="130" t="s">
        <v>2995</v>
      </c>
    </row>
    <row r="317" spans="1:105" ht="12" customHeight="1" x14ac:dyDescent="0.25">
      <c r="A317" s="97" t="s">
        <v>132</v>
      </c>
      <c r="B317" s="99">
        <v>19.285152144099776</v>
      </c>
      <c r="C317" s="99">
        <v>20.180079607396149</v>
      </c>
      <c r="D317" s="99">
        <v>21.005933299171176</v>
      </c>
      <c r="E317" s="99">
        <v>20.841903682231997</v>
      </c>
      <c r="F317" s="99">
        <v>20.522832638685287</v>
      </c>
      <c r="G317" s="99">
        <v>18.938460427190229</v>
      </c>
      <c r="H317" s="99">
        <v>20.361159287614782</v>
      </c>
      <c r="I317" s="99">
        <v>20.692331690116891</v>
      </c>
      <c r="J317" s="99">
        <v>20.364063939594082</v>
      </c>
      <c r="K317" s="99">
        <v>21.924740048391371</v>
      </c>
      <c r="L317" s="99">
        <v>22.26605361980543</v>
      </c>
      <c r="M317" s="99">
        <v>22.728840475776042</v>
      </c>
      <c r="N317" s="99">
        <v>23.471675957979258</v>
      </c>
      <c r="O317" s="99">
        <v>22.190532476736504</v>
      </c>
      <c r="P317" s="99">
        <v>23.705445941335633</v>
      </c>
      <c r="Q317" s="99">
        <v>23.222018594273287</v>
      </c>
      <c r="R317" s="99">
        <v>21.938571251918038</v>
      </c>
      <c r="S317" s="99">
        <v>21.840450403592364</v>
      </c>
      <c r="T317" s="99">
        <v>21.219269639898084</v>
      </c>
      <c r="U317" s="99">
        <v>21.668910568626508</v>
      </c>
      <c r="V317" s="99">
        <v>21.817255107814312</v>
      </c>
      <c r="W317" s="99">
        <v>24.152669153027677</v>
      </c>
      <c r="DA317" s="63" t="s">
        <v>2996</v>
      </c>
    </row>
    <row r="318" spans="1:105" ht="12" customHeight="1" x14ac:dyDescent="0.25">
      <c r="A318" s="97" t="s">
        <v>131</v>
      </c>
      <c r="B318" s="99">
        <v>19.285152144099779</v>
      </c>
      <c r="C318" s="99">
        <v>20.18014531890347</v>
      </c>
      <c r="D318" s="99">
        <v>21.006006965504056</v>
      </c>
      <c r="E318" s="99">
        <v>20.841941905473501</v>
      </c>
      <c r="F318" s="99">
        <v>20.522749262891132</v>
      </c>
      <c r="G318" s="99">
        <v>18.937449649725092</v>
      </c>
      <c r="H318" s="99">
        <v>20.360669879253429</v>
      </c>
      <c r="I318" s="99">
        <v>20.691745620404895</v>
      </c>
      <c r="J318" s="99">
        <v>20.363412649913595</v>
      </c>
      <c r="K318" s="99">
        <v>21.921232851900093</v>
      </c>
      <c r="L318" s="99">
        <v>22.264308090566853</v>
      </c>
      <c r="M318" s="99">
        <v>22.727140587123355</v>
      </c>
      <c r="N318" s="99">
        <v>23.471268184069665</v>
      </c>
      <c r="O318" s="99">
        <v>22.191666143656906</v>
      </c>
      <c r="P318" s="99">
        <v>23.704428868532645</v>
      </c>
      <c r="Q318" s="99">
        <v>23.221595086699356</v>
      </c>
      <c r="R318" s="99">
        <v>21.940156945294934</v>
      </c>
      <c r="S318" s="99">
        <v>21.843355167262672</v>
      </c>
      <c r="T318" s="99">
        <v>21.223314230209201</v>
      </c>
      <c r="U318" s="99">
        <v>21.672322988520119</v>
      </c>
      <c r="V318" s="99">
        <v>21.817611608094559</v>
      </c>
      <c r="W318" s="99">
        <v>24.156941699933196</v>
      </c>
      <c r="DA318" s="63" t="s">
        <v>2997</v>
      </c>
    </row>
    <row r="319" spans="1:105" ht="12" customHeight="1" x14ac:dyDescent="0.25">
      <c r="A319" s="100" t="s">
        <v>204</v>
      </c>
      <c r="B319" s="102">
        <v>7.2179998813450537</v>
      </c>
      <c r="C319" s="102">
        <v>7.523629328954704</v>
      </c>
      <c r="D319" s="102">
        <v>7.8547264165698181</v>
      </c>
      <c r="E319" s="102">
        <v>7.7270889321488463</v>
      </c>
      <c r="F319" s="102">
        <v>7.5926366943695482</v>
      </c>
      <c r="G319" s="102">
        <v>7.0112465146805008</v>
      </c>
      <c r="H319" s="102">
        <v>6.2752272222415604</v>
      </c>
      <c r="I319" s="102">
        <v>6.7283005550225701</v>
      </c>
      <c r="J319" s="102">
        <v>7.1966002905127633</v>
      </c>
      <c r="K319" s="102">
        <v>7.9244964061337901</v>
      </c>
      <c r="L319" s="102">
        <v>7.0886528925699182</v>
      </c>
      <c r="M319" s="102">
        <v>7.9314239966854254</v>
      </c>
      <c r="N319" s="102">
        <v>8.0493134734130312</v>
      </c>
      <c r="O319" s="102">
        <v>6.4874358516441806</v>
      </c>
      <c r="P319" s="102">
        <v>7.0817513819644233</v>
      </c>
      <c r="Q319" s="102">
        <v>5.4493166808785372</v>
      </c>
      <c r="R319" s="102">
        <v>4.6232174939705875</v>
      </c>
      <c r="S319" s="102">
        <v>5.4623308561864548</v>
      </c>
      <c r="T319" s="102">
        <v>6.1119507261624548</v>
      </c>
      <c r="U319" s="102">
        <v>6.4353313027317576</v>
      </c>
      <c r="V319" s="102">
        <v>6.6904147636140907</v>
      </c>
      <c r="W319" s="102">
        <v>7.7752065056627906</v>
      </c>
      <c r="DA319" s="131" t="s">
        <v>2998</v>
      </c>
    </row>
    <row r="320" spans="1:105" ht="12" customHeight="1" x14ac:dyDescent="0.25">
      <c r="A320" s="103" t="s">
        <v>52</v>
      </c>
      <c r="B320" s="105">
        <v>12.067152262754723</v>
      </c>
      <c r="C320" s="105">
        <v>12.656515989948764</v>
      </c>
      <c r="D320" s="105">
        <v>13.15128054893424</v>
      </c>
      <c r="E320" s="105">
        <v>13.114852973324657</v>
      </c>
      <c r="F320" s="105">
        <v>12.930112568521583</v>
      </c>
      <c r="G320" s="105">
        <v>11.926203135044593</v>
      </c>
      <c r="H320" s="105">
        <v>14.085442657011871</v>
      </c>
      <c r="I320" s="105">
        <v>13.963445065382325</v>
      </c>
      <c r="J320" s="105">
        <v>13.166812359400828</v>
      </c>
      <c r="K320" s="105">
        <v>13.996736445766301</v>
      </c>
      <c r="L320" s="105">
        <v>15.175655197996933</v>
      </c>
      <c r="M320" s="105">
        <v>14.795716590437927</v>
      </c>
      <c r="N320" s="105">
        <v>15.421954710656632</v>
      </c>
      <c r="O320" s="105">
        <v>15.704230292012726</v>
      </c>
      <c r="P320" s="105">
        <v>16.622677486568222</v>
      </c>
      <c r="Q320" s="105">
        <v>17.772278405820813</v>
      </c>
      <c r="R320" s="105">
        <v>17.316939451324341</v>
      </c>
      <c r="S320" s="105">
        <v>16.381024311076221</v>
      </c>
      <c r="T320" s="105">
        <v>15.111363504046752</v>
      </c>
      <c r="U320" s="105">
        <v>15.236991685788361</v>
      </c>
      <c r="V320" s="105">
        <v>15.127196844480471</v>
      </c>
      <c r="W320" s="105">
        <v>16.381735194270409</v>
      </c>
      <c r="DA320" s="132" t="s">
        <v>2999</v>
      </c>
    </row>
    <row r="321" spans="1:105" ht="12" customHeight="1" x14ac:dyDescent="0.25">
      <c r="A321" s="106" t="s">
        <v>124</v>
      </c>
      <c r="B321" s="102">
        <v>21.283534572319326</v>
      </c>
      <c r="C321" s="102">
        <v>18.855087052664025</v>
      </c>
      <c r="D321" s="102">
        <v>20.415748454594457</v>
      </c>
      <c r="E321" s="102">
        <v>18.709278531665706</v>
      </c>
      <c r="F321" s="102">
        <v>18.67730448838433</v>
      </c>
      <c r="G321" s="102">
        <v>21.463679718374564</v>
      </c>
      <c r="H321" s="102">
        <v>20.0706196133087</v>
      </c>
      <c r="I321" s="102">
        <v>21.41578274576516</v>
      </c>
      <c r="J321" s="102">
        <v>23.460691293679936</v>
      </c>
      <c r="K321" s="102">
        <v>18.870033879259182</v>
      </c>
      <c r="L321" s="102">
        <v>20.735923432079797</v>
      </c>
      <c r="M321" s="102">
        <v>22.492909980594892</v>
      </c>
      <c r="N321" s="102">
        <v>22.908289344236739</v>
      </c>
      <c r="O321" s="102">
        <v>21.866945621564852</v>
      </c>
      <c r="P321" s="102">
        <v>23.490071247199889</v>
      </c>
      <c r="Q321" s="102">
        <v>24.344050929759774</v>
      </c>
      <c r="R321" s="102">
        <v>21.10637401345797</v>
      </c>
      <c r="S321" s="102">
        <v>22.06774172181483</v>
      </c>
      <c r="T321" s="102">
        <v>20.851132407039348</v>
      </c>
      <c r="U321" s="102">
        <v>21.218660418607847</v>
      </c>
      <c r="V321" s="102">
        <v>20.561068991744733</v>
      </c>
      <c r="W321" s="102">
        <v>25.832898991778517</v>
      </c>
      <c r="DA321" s="131" t="s">
        <v>3000</v>
      </c>
    </row>
    <row r="322" spans="1:105" ht="12" customHeight="1" x14ac:dyDescent="0.25">
      <c r="A322" s="107" t="s">
        <v>123</v>
      </c>
      <c r="B322" s="105">
        <v>21.283534572319326</v>
      </c>
      <c r="C322" s="105">
        <v>18.855238940195935</v>
      </c>
      <c r="D322" s="105">
        <v>20.416894337824218</v>
      </c>
      <c r="E322" s="105">
        <v>18.711331763614552</v>
      </c>
      <c r="F322" s="105">
        <v>18.677036889065572</v>
      </c>
      <c r="G322" s="105">
        <v>21.457026375756211</v>
      </c>
      <c r="H322" s="105">
        <v>20.069521991973701</v>
      </c>
      <c r="I322" s="105">
        <v>21.417531275165874</v>
      </c>
      <c r="J322" s="105">
        <v>23.463186443815818</v>
      </c>
      <c r="K322" s="105">
        <v>18.870821573080661</v>
      </c>
      <c r="L322" s="105">
        <v>20.734099462927777</v>
      </c>
      <c r="M322" s="105">
        <v>22.487645450616153</v>
      </c>
      <c r="N322" s="105">
        <v>22.899734287963085</v>
      </c>
      <c r="O322" s="105">
        <v>21.860102907322741</v>
      </c>
      <c r="P322" s="105">
        <v>23.496353444517968</v>
      </c>
      <c r="Q322" s="105">
        <v>24.360172282899978</v>
      </c>
      <c r="R322" s="105">
        <v>21.117041983084079</v>
      </c>
      <c r="S322" s="105">
        <v>22.092062320070202</v>
      </c>
      <c r="T322" s="105">
        <v>20.897096866853264</v>
      </c>
      <c r="U322" s="105">
        <v>21.285524354093088</v>
      </c>
      <c r="V322" s="105">
        <v>20.614984547219333</v>
      </c>
      <c r="W322" s="105">
        <v>25.829566370691865</v>
      </c>
      <c r="DA322" s="132" t="s">
        <v>3001</v>
      </c>
    </row>
    <row r="323" spans="1:105" ht="12" customHeight="1" x14ac:dyDescent="0.25">
      <c r="A323" s="108" t="s">
        <v>50</v>
      </c>
      <c r="B323" s="99">
        <v>7.9759438955337449</v>
      </c>
      <c r="C323" s="99">
        <v>7.0353139286426316</v>
      </c>
      <c r="D323" s="99">
        <v>7.6278249381534096</v>
      </c>
      <c r="E323" s="99">
        <v>6.9251417337622545</v>
      </c>
      <c r="F323" s="99">
        <v>6.8941846859569509</v>
      </c>
      <c r="G323" s="99">
        <v>7.9650729902570232</v>
      </c>
      <c r="H323" s="99">
        <v>6.1748314675855465</v>
      </c>
      <c r="I323" s="99">
        <v>6.9647422755865112</v>
      </c>
      <c r="J323" s="99">
        <v>8.3232620413210121</v>
      </c>
      <c r="K323" s="99">
        <v>6.798841281564731</v>
      </c>
      <c r="L323" s="99">
        <v>6.5652129146063913</v>
      </c>
      <c r="M323" s="99">
        <v>7.8222633238016943</v>
      </c>
      <c r="N323" s="99">
        <v>7.8158218656331764</v>
      </c>
      <c r="O323" s="99">
        <v>6.3337665426928798</v>
      </c>
      <c r="P323" s="99">
        <v>6.9601880419891042</v>
      </c>
      <c r="Q323" s="99">
        <v>5.670778797156677</v>
      </c>
      <c r="R323" s="99">
        <v>4.4584791564903936</v>
      </c>
      <c r="S323" s="99">
        <v>5.5025729218321349</v>
      </c>
      <c r="T323" s="99">
        <v>5.9922604198780354</v>
      </c>
      <c r="U323" s="99">
        <v>6.2150596003153993</v>
      </c>
      <c r="V323" s="99">
        <v>6.1559125460266175</v>
      </c>
      <c r="W323" s="99">
        <v>8.2509572413609273</v>
      </c>
      <c r="DA323" s="63" t="s">
        <v>3002</v>
      </c>
    </row>
    <row r="324" spans="1:105" ht="12" customHeight="1" x14ac:dyDescent="0.25">
      <c r="A324" s="108" t="s">
        <v>52</v>
      </c>
      <c r="B324" s="99">
        <v>13.307590676785578</v>
      </c>
      <c r="C324" s="99">
        <v>11.819925011553305</v>
      </c>
      <c r="D324" s="99">
        <v>12.789069399670806</v>
      </c>
      <c r="E324" s="99">
        <v>11.7861900298523</v>
      </c>
      <c r="F324" s="99">
        <v>11.78285220310862</v>
      </c>
      <c r="G324" s="99">
        <v>13.491953385499189</v>
      </c>
      <c r="H324" s="99">
        <v>13.894690524388157</v>
      </c>
      <c r="I324" s="99">
        <v>14.452788999579365</v>
      </c>
      <c r="J324" s="99">
        <v>15.13992440249481</v>
      </c>
      <c r="K324" s="99">
        <v>12.071980291515931</v>
      </c>
      <c r="L324" s="99">
        <v>14.168886548321382</v>
      </c>
      <c r="M324" s="99">
        <v>14.665382126814462</v>
      </c>
      <c r="N324" s="99">
        <v>15.083912422329909</v>
      </c>
      <c r="O324" s="99">
        <v>15.526336364629863</v>
      </c>
      <c r="P324" s="99">
        <v>16.536165402528862</v>
      </c>
      <c r="Q324" s="99">
        <v>18.689393485743299</v>
      </c>
      <c r="R324" s="99">
        <v>16.658562826593688</v>
      </c>
      <c r="S324" s="99">
        <v>16.589489398238069</v>
      </c>
      <c r="T324" s="99">
        <v>14.904836446975228</v>
      </c>
      <c r="U324" s="99">
        <v>15.07046475377769</v>
      </c>
      <c r="V324" s="99">
        <v>14.459072001192716</v>
      </c>
      <c r="W324" s="99">
        <v>17.578609129330939</v>
      </c>
      <c r="DA324" s="63" t="s">
        <v>3003</v>
      </c>
    </row>
    <row r="325" spans="1:105" ht="12" customHeight="1" x14ac:dyDescent="0.25">
      <c r="A325" s="106" t="s">
        <v>122</v>
      </c>
      <c r="B325" s="102">
        <v>19.517265146380534</v>
      </c>
      <c r="C325" s="102">
        <v>20.150730037337972</v>
      </c>
      <c r="D325" s="102">
        <v>20.8937317437973</v>
      </c>
      <c r="E325" s="102">
        <v>20.923956110516876</v>
      </c>
      <c r="F325" s="102">
        <v>20.956425476186482</v>
      </c>
      <c r="G325" s="102">
        <v>19.419589390241821</v>
      </c>
      <c r="H325" s="102">
        <v>20.201993134333023</v>
      </c>
      <c r="I325" s="102">
        <v>20.302945057701493</v>
      </c>
      <c r="J325" s="102">
        <v>20.247382271164089</v>
      </c>
      <c r="K325" s="102">
        <v>22.153576181876996</v>
      </c>
      <c r="L325" s="102">
        <v>22.622312008922115</v>
      </c>
      <c r="M325" s="102">
        <v>22.100544061224205</v>
      </c>
      <c r="N325" s="102">
        <v>22.87207350872972</v>
      </c>
      <c r="O325" s="102">
        <v>23.069904672483059</v>
      </c>
      <c r="P325" s="102">
        <v>22.707585157538166</v>
      </c>
      <c r="Q325" s="102">
        <v>22.836735061533084</v>
      </c>
      <c r="R325" s="102">
        <v>22.785980899028019</v>
      </c>
      <c r="S325" s="102">
        <v>22.112530609359553</v>
      </c>
      <c r="T325" s="102">
        <v>21.158628127124373</v>
      </c>
      <c r="U325" s="102">
        <v>21.81695211477102</v>
      </c>
      <c r="V325" s="102">
        <v>21.495200559648655</v>
      </c>
      <c r="W325" s="102">
        <v>24.084776918950013</v>
      </c>
      <c r="DA325" s="131" t="s">
        <v>3004</v>
      </c>
    </row>
    <row r="326" spans="1:105" ht="12" customHeight="1" x14ac:dyDescent="0.25">
      <c r="A326" s="107" t="s">
        <v>121</v>
      </c>
      <c r="B326" s="105">
        <v>19.517265146380534</v>
      </c>
      <c r="C326" s="105">
        <v>20.151425199230896</v>
      </c>
      <c r="D326" s="105">
        <v>20.894098128955957</v>
      </c>
      <c r="E326" s="105">
        <v>20.925767854428404</v>
      </c>
      <c r="F326" s="105">
        <v>20.958814692624795</v>
      </c>
      <c r="G326" s="105">
        <v>19.419811968120605</v>
      </c>
      <c r="H326" s="105">
        <v>20.201387480169547</v>
      </c>
      <c r="I326" s="105">
        <v>20.301319683601985</v>
      </c>
      <c r="J326" s="105">
        <v>20.245995040738041</v>
      </c>
      <c r="K326" s="105">
        <v>22.151807039844343</v>
      </c>
      <c r="L326" s="105">
        <v>22.623329428713248</v>
      </c>
      <c r="M326" s="105">
        <v>22.100078566570499</v>
      </c>
      <c r="N326" s="105">
        <v>22.870236296098884</v>
      </c>
      <c r="O326" s="105">
        <v>23.065416799976393</v>
      </c>
      <c r="P326" s="105">
        <v>22.701918303933514</v>
      </c>
      <c r="Q326" s="105">
        <v>22.819517549222379</v>
      </c>
      <c r="R326" s="105">
        <v>22.773700664038188</v>
      </c>
      <c r="S326" s="105">
        <v>22.12388293295615</v>
      </c>
      <c r="T326" s="105">
        <v>21.162233902827936</v>
      </c>
      <c r="U326" s="105">
        <v>21.820762583516643</v>
      </c>
      <c r="V326" s="105">
        <v>21.498227154680404</v>
      </c>
      <c r="W326" s="105">
        <v>24.091846917085359</v>
      </c>
      <c r="DA326" s="132" t="s">
        <v>3005</v>
      </c>
    </row>
    <row r="327" spans="1:105" ht="12" customHeight="1" x14ac:dyDescent="0.25">
      <c r="A327" s="108" t="s">
        <v>53</v>
      </c>
      <c r="B327" s="99">
        <v>7.3071806354298241</v>
      </c>
      <c r="C327" s="99">
        <v>7.5130221723387223</v>
      </c>
      <c r="D327" s="99">
        <v>7.8132461512333196</v>
      </c>
      <c r="E327" s="99">
        <v>7.7582682054244687</v>
      </c>
      <c r="F327" s="99">
        <v>7.7559122252582196</v>
      </c>
      <c r="G327" s="99">
        <v>7.1928753510991505</v>
      </c>
      <c r="H327" s="99">
        <v>6.2231761587154466</v>
      </c>
      <c r="I327" s="99">
        <v>6.5950997781393106</v>
      </c>
      <c r="J327" s="99">
        <v>7.1515700912229594</v>
      </c>
      <c r="K327" s="99">
        <v>8.0175475929523206</v>
      </c>
      <c r="L327" s="99">
        <v>7.2203526949745909</v>
      </c>
      <c r="M327" s="99">
        <v>7.6869749249473269</v>
      </c>
      <c r="N327" s="99">
        <v>7.8311716076181774</v>
      </c>
      <c r="O327" s="99">
        <v>6.7777622237253947</v>
      </c>
      <c r="P327" s="99">
        <v>6.7447149512456184</v>
      </c>
      <c r="Q327" s="99">
        <v>5.3467875409632715</v>
      </c>
      <c r="R327" s="99">
        <v>4.8178504039508185</v>
      </c>
      <c r="S327" s="99">
        <v>5.5352902816603065</v>
      </c>
      <c r="T327" s="99">
        <v>6.0958630024829201</v>
      </c>
      <c r="U327" s="99">
        <v>6.4943428276922806</v>
      </c>
      <c r="V327" s="99">
        <v>6.5880724337331511</v>
      </c>
      <c r="W327" s="99">
        <v>7.7446309687582877</v>
      </c>
      <c r="DA327" s="63" t="s">
        <v>3006</v>
      </c>
    </row>
    <row r="328" spans="1:105" ht="12" customHeight="1" x14ac:dyDescent="0.25">
      <c r="A328" s="108" t="s">
        <v>52</v>
      </c>
      <c r="B328" s="99">
        <v>12.210084510950711</v>
      </c>
      <c r="C328" s="99">
        <v>12.638403026892174</v>
      </c>
      <c r="D328" s="99">
        <v>13.08085197772264</v>
      </c>
      <c r="E328" s="99">
        <v>13.167499649003936</v>
      </c>
      <c r="F328" s="99">
        <v>13.202902467366577</v>
      </c>
      <c r="G328" s="99">
        <v>12.226936617021455</v>
      </c>
      <c r="H328" s="99">
        <v>13.978211321454102</v>
      </c>
      <c r="I328" s="99">
        <v>13.706219905462673</v>
      </c>
      <c r="J328" s="99">
        <v>13.09442494951508</v>
      </c>
      <c r="K328" s="99">
        <v>14.134259446892019</v>
      </c>
      <c r="L328" s="99">
        <v>15.40297673373866</v>
      </c>
      <c r="M328" s="99">
        <v>14.41310364162317</v>
      </c>
      <c r="N328" s="99">
        <v>15.039064688480709</v>
      </c>
      <c r="O328" s="99">
        <v>16.287654576250993</v>
      </c>
      <c r="P328" s="99">
        <v>15.9572033526879</v>
      </c>
      <c r="Q328" s="99">
        <v>17.472730008259106</v>
      </c>
      <c r="R328" s="99">
        <v>17.95585026008737</v>
      </c>
      <c r="S328" s="99">
        <v>16.588592651295844</v>
      </c>
      <c r="T328" s="99">
        <v>15.066370900345015</v>
      </c>
      <c r="U328" s="99">
        <v>15.326419755824364</v>
      </c>
      <c r="V328" s="99">
        <v>14.910154720947245</v>
      </c>
      <c r="W328" s="99">
        <v>16.347215948327072</v>
      </c>
      <c r="DA328" s="63" t="s">
        <v>3007</v>
      </c>
    </row>
    <row r="329" spans="1:105" ht="12" customHeight="1" x14ac:dyDescent="0.25">
      <c r="A329" s="121" t="s">
        <v>54</v>
      </c>
      <c r="B329" s="123">
        <v>2.9399994937878766</v>
      </c>
      <c r="C329" s="123">
        <v>3.3676096349341358</v>
      </c>
      <c r="D329" s="123">
        <v>3.5170559970957624</v>
      </c>
      <c r="E329" s="123">
        <v>3.4662362959999347</v>
      </c>
      <c r="F329" s="123">
        <v>3.6629951285421627</v>
      </c>
      <c r="G329" s="123">
        <v>2.9618926475913532</v>
      </c>
      <c r="H329" s="123">
        <v>3.4482925744853152</v>
      </c>
      <c r="I329" s="123">
        <v>3.0067034467698801</v>
      </c>
      <c r="J329" s="123">
        <v>3.2384826967282017</v>
      </c>
      <c r="K329" s="123">
        <v>4.0830640960074671</v>
      </c>
      <c r="L329" s="123">
        <v>4.1024080951638178</v>
      </c>
      <c r="M329" s="123">
        <v>4.0654500610183968</v>
      </c>
      <c r="N329" s="123">
        <v>4.1927630667745586</v>
      </c>
      <c r="O329" s="123">
        <v>4.0624736011398461</v>
      </c>
      <c r="P329" s="123">
        <v>4.2466733791436946</v>
      </c>
      <c r="Q329" s="123">
        <v>4.1041155770229905</v>
      </c>
      <c r="R329" s="123">
        <v>4.1614764821768464</v>
      </c>
      <c r="S329" s="123">
        <v>4.1950395626887653</v>
      </c>
      <c r="T329" s="123">
        <v>4.131004946905616</v>
      </c>
      <c r="U329" s="123">
        <v>4.2442574197262708</v>
      </c>
      <c r="V329" s="123">
        <v>4.1885450626926968</v>
      </c>
      <c r="W329" s="123">
        <v>4.6984595884128826</v>
      </c>
      <c r="DA329" s="130" t="s">
        <v>3008</v>
      </c>
    </row>
    <row r="330" spans="1:105" ht="12" customHeight="1" x14ac:dyDescent="0.25">
      <c r="A330" s="97" t="s">
        <v>207</v>
      </c>
      <c r="B330" s="99">
        <v>2.9158501955613474</v>
      </c>
      <c r="C330" s="99">
        <v>3.3767687479761164</v>
      </c>
      <c r="D330" s="99">
        <v>3.5363971310956295</v>
      </c>
      <c r="E330" s="99">
        <v>3.4419474355793365</v>
      </c>
      <c r="F330" s="99">
        <v>3.5762188129109114</v>
      </c>
      <c r="G330" s="99">
        <v>2.9093987667477688</v>
      </c>
      <c r="H330" s="99">
        <v>3.4720055995452421</v>
      </c>
      <c r="I330" s="99">
        <v>3.0587341502186036</v>
      </c>
      <c r="J330" s="99">
        <v>3.2343749758516069</v>
      </c>
      <c r="K330" s="99">
        <v>4.0546651612726139</v>
      </c>
      <c r="L330" s="99">
        <v>4.0349697084292364</v>
      </c>
      <c r="M330" s="99">
        <v>4.1453531281536069</v>
      </c>
      <c r="N330" s="99">
        <v>4.3282447653221521</v>
      </c>
      <c r="O330" s="99">
        <v>4.1045489384822504</v>
      </c>
      <c r="P330" s="99">
        <v>4.3654533774237816</v>
      </c>
      <c r="Q330" s="99">
        <v>4.166371326457754</v>
      </c>
      <c r="R330" s="99">
        <v>3.9340917912882651</v>
      </c>
      <c r="S330" s="99">
        <v>4.1980250429185926</v>
      </c>
      <c r="T330" s="99">
        <v>4.0280155985324182</v>
      </c>
      <c r="U330" s="99">
        <v>4.1785877769802173</v>
      </c>
      <c r="V330" s="99">
        <v>4.1909602959286927</v>
      </c>
      <c r="W330" s="99">
        <v>4.7199081115558092</v>
      </c>
      <c r="DA330" s="63" t="s">
        <v>3009</v>
      </c>
    </row>
    <row r="331" spans="1:105" ht="12" customHeight="1" x14ac:dyDescent="0.25">
      <c r="A331" s="97" t="s">
        <v>50</v>
      </c>
      <c r="B331" s="99">
        <v>2.9568738319784007</v>
      </c>
      <c r="C331" s="99">
        <v>3.3860854063746335</v>
      </c>
      <c r="D331" s="99">
        <v>3.5581063925306382</v>
      </c>
      <c r="E331" s="99">
        <v>3.3722840093692019</v>
      </c>
      <c r="F331" s="99">
        <v>3.6482711501759435</v>
      </c>
      <c r="G331" s="99">
        <v>3.0393735156996824</v>
      </c>
      <c r="H331" s="99">
        <v>3.4604840772029886</v>
      </c>
      <c r="I331" s="99">
        <v>3.0094535054704692</v>
      </c>
      <c r="J331" s="99">
        <v>3.2110838784660296</v>
      </c>
      <c r="K331" s="99">
        <v>4.1608720162334478</v>
      </c>
      <c r="L331" s="99">
        <v>4.4492034696927751</v>
      </c>
      <c r="M331" s="99">
        <v>4.1067753299038623</v>
      </c>
      <c r="N331" s="99">
        <v>3.4917162767904513</v>
      </c>
      <c r="O331" s="99">
        <v>3.4767251799471031</v>
      </c>
      <c r="P331" s="99">
        <v>3.8849365510519882</v>
      </c>
      <c r="Q331" s="99">
        <v>4.3186949475477832</v>
      </c>
      <c r="R331" s="99">
        <v>4.5522553012604634</v>
      </c>
      <c r="S331" s="99">
        <v>4.3657486299504953</v>
      </c>
      <c r="T331" s="99">
        <v>4.0430447311407036</v>
      </c>
      <c r="U331" s="99">
        <v>4.1457888176539406</v>
      </c>
      <c r="V331" s="99">
        <v>4.0208802238970627</v>
      </c>
      <c r="W331" s="99">
        <v>4.9949318439482928</v>
      </c>
      <c r="DA331" s="63" t="s">
        <v>3010</v>
      </c>
    </row>
    <row r="332" spans="1:105" ht="12" customHeight="1" x14ac:dyDescent="0.25">
      <c r="A332" s="109" t="s">
        <v>120</v>
      </c>
      <c r="B332" s="110">
        <v>2.943784860731526</v>
      </c>
      <c r="C332" s="110">
        <v>3.3660120137874117</v>
      </c>
      <c r="D332" s="110">
        <v>3.513666569628243</v>
      </c>
      <c r="E332" s="110">
        <v>3.4707478991857568</v>
      </c>
      <c r="F332" s="110">
        <v>3.6774051802686678</v>
      </c>
      <c r="G332" s="110">
        <v>2.97017845821073</v>
      </c>
      <c r="H332" s="110">
        <v>3.4442851107442056</v>
      </c>
      <c r="I332" s="110">
        <v>2.9980522198684025</v>
      </c>
      <c r="J332" s="110">
        <v>3.2392897420253348</v>
      </c>
      <c r="K332" s="110">
        <v>4.0874485537193621</v>
      </c>
      <c r="L332" s="110">
        <v>4.1123817281960902</v>
      </c>
      <c r="M332" s="110">
        <v>4.0516866436406538</v>
      </c>
      <c r="N332" s="110">
        <v>4.171220824290014</v>
      </c>
      <c r="O332" s="110">
        <v>4.0567266695752373</v>
      </c>
      <c r="P332" s="110">
        <v>4.2292978648464103</v>
      </c>
      <c r="Q332" s="110">
        <v>4.0949456380938587</v>
      </c>
      <c r="R332" s="110">
        <v>4.1885268445189245</v>
      </c>
      <c r="S332" s="110">
        <v>4.1942537234045618</v>
      </c>
      <c r="T332" s="110">
        <v>4.1424414006559873</v>
      </c>
      <c r="U332" s="110">
        <v>4.2515694031247762</v>
      </c>
      <c r="V332" s="110">
        <v>4.1886928382117947</v>
      </c>
      <c r="W332" s="110">
        <v>4.695399592899177</v>
      </c>
      <c r="DA332" s="60" t="s">
        <v>3011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0.11730925149295712</v>
      </c>
      <c r="C334" s="118">
        <f t="shared" si="143"/>
        <v>9.076622553825367E-2</v>
      </c>
      <c r="D334" s="118">
        <f t="shared" si="143"/>
        <v>8.5453487886173143E-2</v>
      </c>
      <c r="E334" s="118">
        <f t="shared" si="143"/>
        <v>7.1747783785195113E-2</v>
      </c>
      <c r="F334" s="118">
        <f t="shared" si="143"/>
        <v>7.4823195308926865E-2</v>
      </c>
      <c r="G334" s="118">
        <f t="shared" si="143"/>
        <v>9.5377898619339097E-2</v>
      </c>
      <c r="H334" s="118">
        <f t="shared" si="143"/>
        <v>9.2892057297109032E-2</v>
      </c>
      <c r="I334" s="118">
        <f t="shared" si="143"/>
        <v>9.3897076343762098E-2</v>
      </c>
      <c r="J334" s="118">
        <f t="shared" si="143"/>
        <v>9.2087950758098336E-2</v>
      </c>
      <c r="K334" s="118">
        <f t="shared" si="143"/>
        <v>6.0722332040056184E-2</v>
      </c>
      <c r="L334" s="118">
        <f t="shared" si="143"/>
        <v>5.5857541072238628E-2</v>
      </c>
      <c r="M334" s="118">
        <f t="shared" si="143"/>
        <v>5.2515904297969332E-2</v>
      </c>
      <c r="N334" s="118">
        <f t="shared" si="143"/>
        <v>4.9095182963316983E-2</v>
      </c>
      <c r="O334" s="118">
        <f t="shared" si="143"/>
        <v>4.3321667162893741E-2</v>
      </c>
      <c r="P334" s="118">
        <f t="shared" si="143"/>
        <v>4.2753559161255707E-2</v>
      </c>
      <c r="Q334" s="118">
        <f t="shared" si="143"/>
        <v>4.2519450809148353E-2</v>
      </c>
      <c r="R334" s="118">
        <f t="shared" ref="R334:V334" si="144">R335+R338+R340+R353</f>
        <v>3.5109927901528309E-2</v>
      </c>
      <c r="S334" s="118">
        <f t="shared" si="144"/>
        <v>3.4061848934272554E-2</v>
      </c>
      <c r="T334" s="118">
        <f t="shared" si="144"/>
        <v>2.9419434074950009E-2</v>
      </c>
      <c r="U334" s="118">
        <f t="shared" si="144"/>
        <v>2.8263563455490179E-2</v>
      </c>
      <c r="V334" s="118">
        <f t="shared" si="144"/>
        <v>2.5467564639533258E-2</v>
      </c>
      <c r="W334" s="118">
        <f t="shared" ref="W334" si="145">W335+W338+W340+W353</f>
        <v>3.3072967394054437E-2</v>
      </c>
      <c r="DA334" s="129" t="s">
        <v>3157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" si="148">SUM(W336:W337)</f>
        <v>0</v>
      </c>
      <c r="DA335" s="130" t="s">
        <v>3158</v>
      </c>
    </row>
    <row r="336" spans="1:105" ht="12" customHeight="1" x14ac:dyDescent="0.25">
      <c r="A336" s="97" t="s">
        <v>204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DA336" s="63" t="s">
        <v>3159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DA337" s="63" t="s">
        <v>3160</v>
      </c>
    </row>
    <row r="338" spans="1:105" ht="12" customHeight="1" x14ac:dyDescent="0.25">
      <c r="A338" s="121" t="s">
        <v>92</v>
      </c>
      <c r="B338" s="123">
        <f t="shared" ref="B338:W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DA338" s="130" t="s">
        <v>3161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DA339" s="63" t="s">
        <v>3162</v>
      </c>
    </row>
    <row r="340" spans="1:105" ht="12" customHeight="1" x14ac:dyDescent="0.25">
      <c r="A340" s="121" t="s">
        <v>55</v>
      </c>
      <c r="B340" s="123">
        <v>0.1110869537443344</v>
      </c>
      <c r="C340" s="123">
        <v>8.3853757065361481E-2</v>
      </c>
      <c r="D340" s="123">
        <v>7.8621948353007384E-2</v>
      </c>
      <c r="E340" s="123">
        <v>6.5632690027657273E-2</v>
      </c>
      <c r="F340" s="123">
        <v>6.8334135624384229E-2</v>
      </c>
      <c r="G340" s="123">
        <v>8.9996558178068564E-2</v>
      </c>
      <c r="H340" s="123">
        <v>8.7012598724943352E-2</v>
      </c>
      <c r="I340" s="123">
        <v>8.9126563881580648E-2</v>
      </c>
      <c r="J340" s="123">
        <v>8.7384809845651543E-2</v>
      </c>
      <c r="K340" s="123">
        <v>5.5127569914095197E-2</v>
      </c>
      <c r="L340" s="123">
        <v>5.0606873550402283E-2</v>
      </c>
      <c r="M340" s="123">
        <v>4.861425668273564E-2</v>
      </c>
      <c r="N340" s="123">
        <v>4.6528590611415045E-2</v>
      </c>
      <c r="O340" s="123">
        <v>4.1090470325235162E-2</v>
      </c>
      <c r="P340" s="123">
        <v>4.0172847906075532E-2</v>
      </c>
      <c r="Q340" s="123">
        <v>3.9218434173862407E-2</v>
      </c>
      <c r="R340" s="123">
        <v>3.1290642540785722E-2</v>
      </c>
      <c r="S340" s="123">
        <v>3.0336970570245064E-2</v>
      </c>
      <c r="T340" s="123">
        <v>2.6105192037434465E-2</v>
      </c>
      <c r="U340" s="123">
        <v>2.4908727270372417E-2</v>
      </c>
      <c r="V340" s="123">
        <v>2.2240763774455941E-2</v>
      </c>
      <c r="W340" s="123">
        <v>2.877991946062608E-2</v>
      </c>
      <c r="DA340" s="130" t="s">
        <v>3163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DA341" s="63" t="s">
        <v>3164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DA342" s="63" t="s">
        <v>3165</v>
      </c>
    </row>
    <row r="343" spans="1:105" ht="12" customHeight="1" x14ac:dyDescent="0.25">
      <c r="A343" s="100" t="s">
        <v>204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DA343" s="131" t="s">
        <v>3166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DA344" s="132" t="s">
        <v>3167</v>
      </c>
    </row>
    <row r="345" spans="1:105" ht="12" customHeight="1" x14ac:dyDescent="0.25">
      <c r="A345" s="106" t="s">
        <v>124</v>
      </c>
      <c r="B345" s="102">
        <v>8.0235357910608016</v>
      </c>
      <c r="C345" s="102">
        <v>7.1027243390734496</v>
      </c>
      <c r="D345" s="102">
        <v>7.6731372367812201</v>
      </c>
      <c r="E345" s="102">
        <v>6.9925556592416003</v>
      </c>
      <c r="F345" s="102">
        <v>6.9037643074642396</v>
      </c>
      <c r="G345" s="102">
        <v>7.8351400498575599</v>
      </c>
      <c r="H345" s="102">
        <v>7.255731935731685</v>
      </c>
      <c r="I345" s="102">
        <v>7.7111235987723026</v>
      </c>
      <c r="J345" s="102">
        <v>8.4427760244703229</v>
      </c>
      <c r="K345" s="102">
        <v>6.7734748602124242</v>
      </c>
      <c r="L345" s="102">
        <v>7.4206693937250581</v>
      </c>
      <c r="M345" s="102">
        <v>8.0296598658707463</v>
      </c>
      <c r="N345" s="102">
        <v>8.0838891448720389</v>
      </c>
      <c r="O345" s="102">
        <v>7.531990095763601</v>
      </c>
      <c r="P345" s="102">
        <v>7.896036732979006</v>
      </c>
      <c r="Q345" s="102">
        <v>8.0412580345642422</v>
      </c>
      <c r="R345" s="102">
        <v>6.8875649289857366</v>
      </c>
      <c r="S345" s="102">
        <v>7.036793308094702</v>
      </c>
      <c r="T345" s="102">
        <v>6.5023773006440022</v>
      </c>
      <c r="U345" s="102">
        <v>6.4502995227679181</v>
      </c>
      <c r="V345" s="102">
        <v>6.0309033479485503</v>
      </c>
      <c r="W345" s="102">
        <v>7.3227375523261191</v>
      </c>
      <c r="DA345" s="131" t="s">
        <v>3168</v>
      </c>
    </row>
    <row r="346" spans="1:105" ht="12" customHeight="1" x14ac:dyDescent="0.25">
      <c r="A346" s="107" t="s">
        <v>123</v>
      </c>
      <c r="B346" s="105">
        <v>3.0067971603052293</v>
      </c>
      <c r="C346" s="105">
        <v>2.6521954291007326</v>
      </c>
      <c r="D346" s="105">
        <v>2.8755621483481186</v>
      </c>
      <c r="E346" s="105">
        <v>2.59639713447321</v>
      </c>
      <c r="F346" s="105">
        <v>2.5462964764507863</v>
      </c>
      <c r="G346" s="105">
        <v>2.8906828215570135</v>
      </c>
      <c r="H346" s="105">
        <v>2.2275386142505558</v>
      </c>
      <c r="I346" s="105">
        <v>2.5057629352804471</v>
      </c>
      <c r="J346" s="105">
        <v>2.9911488849985703</v>
      </c>
      <c r="K346" s="105">
        <v>2.4422316513890934</v>
      </c>
      <c r="L346" s="105">
        <v>2.3545197254907158</v>
      </c>
      <c r="M346" s="105">
        <v>2.7900987607207459</v>
      </c>
      <c r="N346" s="105">
        <v>2.7424905294766466</v>
      </c>
      <c r="O346" s="105">
        <v>2.1639379280051183</v>
      </c>
      <c r="P346" s="105">
        <v>2.3239736983138877</v>
      </c>
      <c r="Q346" s="105">
        <v>1.8612496434408496</v>
      </c>
      <c r="R346" s="105">
        <v>1.455997579403524</v>
      </c>
      <c r="S346" s="105">
        <v>1.7871623930527909</v>
      </c>
      <c r="T346" s="105">
        <v>1.9254211100412837</v>
      </c>
      <c r="U346" s="105">
        <v>1.9287346926107181</v>
      </c>
      <c r="V346" s="105">
        <v>1.8191527454369383</v>
      </c>
      <c r="W346" s="105">
        <v>2.3336787587005845</v>
      </c>
      <c r="DA346" s="132" t="s">
        <v>3169</v>
      </c>
    </row>
    <row r="347" spans="1:105" ht="12" customHeight="1" x14ac:dyDescent="0.25">
      <c r="A347" s="108" t="s">
        <v>50</v>
      </c>
      <c r="B347" s="99">
        <v>3.0067971603052293</v>
      </c>
      <c r="C347" s="99">
        <v>2.6521954291007326</v>
      </c>
      <c r="D347" s="99">
        <v>2.8755621483481186</v>
      </c>
      <c r="E347" s="99">
        <v>2.59639713447321</v>
      </c>
      <c r="F347" s="99">
        <v>2.5462964764507863</v>
      </c>
      <c r="G347" s="99">
        <v>2.8906828215570135</v>
      </c>
      <c r="H347" s="99">
        <v>2.2275386142505558</v>
      </c>
      <c r="I347" s="99">
        <v>2.5057629352804471</v>
      </c>
      <c r="J347" s="99">
        <v>2.9911488849985703</v>
      </c>
      <c r="K347" s="99">
        <v>2.4422316513890934</v>
      </c>
      <c r="L347" s="99">
        <v>2.3545197254907158</v>
      </c>
      <c r="M347" s="99">
        <v>2.7900987607207459</v>
      </c>
      <c r="N347" s="99">
        <v>2.7424905294766466</v>
      </c>
      <c r="O347" s="99">
        <v>2.1639379280051183</v>
      </c>
      <c r="P347" s="99">
        <v>2.3239736983138877</v>
      </c>
      <c r="Q347" s="99">
        <v>1.8612496434408496</v>
      </c>
      <c r="R347" s="99">
        <v>1.455997579403524</v>
      </c>
      <c r="S347" s="99">
        <v>1.7871623930527909</v>
      </c>
      <c r="T347" s="99">
        <v>1.9254211100412837</v>
      </c>
      <c r="U347" s="99">
        <v>1.9287346926107181</v>
      </c>
      <c r="V347" s="99">
        <v>1.8191527454369383</v>
      </c>
      <c r="W347" s="99">
        <v>2.3336787587005845</v>
      </c>
      <c r="DA347" s="63" t="s">
        <v>3170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DA348" s="63" t="s">
        <v>3171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DA349" s="131" t="s">
        <v>3172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DA350" s="132" t="s">
        <v>3173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DA351" s="63" t="s">
        <v>3174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DA352" s="63" t="s">
        <v>3175</v>
      </c>
    </row>
    <row r="353" spans="1:105" ht="12" customHeight="1" x14ac:dyDescent="0.25">
      <c r="A353" s="121" t="s">
        <v>54</v>
      </c>
      <c r="B353" s="123">
        <v>6.2222977486227184E-3</v>
      </c>
      <c r="C353" s="123">
        <v>6.9124684728921817E-3</v>
      </c>
      <c r="D353" s="123">
        <v>6.8315395331657652E-3</v>
      </c>
      <c r="E353" s="123">
        <v>6.1150937575378461E-3</v>
      </c>
      <c r="F353" s="123">
        <v>6.4890596845426363E-3</v>
      </c>
      <c r="G353" s="123">
        <v>5.3813404412705289E-3</v>
      </c>
      <c r="H353" s="123">
        <v>5.8794585721656765E-3</v>
      </c>
      <c r="I353" s="123">
        <v>4.7705124621814556E-3</v>
      </c>
      <c r="J353" s="123">
        <v>4.703140912446788E-3</v>
      </c>
      <c r="K353" s="123">
        <v>5.5947621259609896E-3</v>
      </c>
      <c r="L353" s="123">
        <v>5.2506675218363464E-3</v>
      </c>
      <c r="M353" s="123">
        <v>3.9016476152336933E-3</v>
      </c>
      <c r="N353" s="123">
        <v>2.5665923519019398E-3</v>
      </c>
      <c r="O353" s="123">
        <v>2.2311968376585761E-3</v>
      </c>
      <c r="P353" s="123">
        <v>2.5807112551801768E-3</v>
      </c>
      <c r="Q353" s="123">
        <v>3.3010166352859462E-3</v>
      </c>
      <c r="R353" s="123">
        <v>3.8192853607425898E-3</v>
      </c>
      <c r="S353" s="123">
        <v>3.7248783640274931E-3</v>
      </c>
      <c r="T353" s="123">
        <v>3.3142420375155447E-3</v>
      </c>
      <c r="U353" s="123">
        <v>3.3548361851177613E-3</v>
      </c>
      <c r="V353" s="123">
        <v>3.2268008650773185E-3</v>
      </c>
      <c r="W353" s="123">
        <v>4.2930479334283584E-3</v>
      </c>
      <c r="DA353" s="130" t="s">
        <v>3176</v>
      </c>
    </row>
    <row r="354" spans="1:105" ht="12" customHeight="1" x14ac:dyDescent="0.25">
      <c r="A354" s="97" t="s">
        <v>207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DA354" s="63" t="s">
        <v>3177</v>
      </c>
    </row>
    <row r="355" spans="1:105" ht="12" customHeight="1" x14ac:dyDescent="0.25">
      <c r="A355" s="97" t="s">
        <v>50</v>
      </c>
      <c r="B355" s="99">
        <v>1.1066756286590196</v>
      </c>
      <c r="C355" s="99">
        <v>1.2654331373812127</v>
      </c>
      <c r="D355" s="99">
        <v>1.3279888906315069</v>
      </c>
      <c r="E355" s="99">
        <v>1.2566715238739419</v>
      </c>
      <c r="F355" s="99">
        <v>1.3566492063829392</v>
      </c>
      <c r="G355" s="99">
        <v>1.1275618593610168</v>
      </c>
      <c r="H355" s="99">
        <v>1.2808661071191623</v>
      </c>
      <c r="I355" s="99">
        <v>1.112818327397632</v>
      </c>
      <c r="J355" s="99">
        <v>1.1871139275547067</v>
      </c>
      <c r="K355" s="99">
        <v>1.5377217497712008</v>
      </c>
      <c r="L355" s="99">
        <v>1.6438173061480765</v>
      </c>
      <c r="M355" s="99">
        <v>1.5169316720554911</v>
      </c>
      <c r="N355" s="99">
        <v>1.2893153021689636</v>
      </c>
      <c r="O355" s="99">
        <v>1.283173440251393</v>
      </c>
      <c r="P355" s="99">
        <v>1.4333643369256355</v>
      </c>
      <c r="Q355" s="99">
        <v>1.5931088435512424</v>
      </c>
      <c r="R355" s="99">
        <v>1.6786821230002384</v>
      </c>
      <c r="S355" s="99">
        <v>1.6091447638170149</v>
      </c>
      <c r="T355" s="99">
        <v>1.4895661433009699</v>
      </c>
      <c r="U355" s="99">
        <v>1.5262031979915209</v>
      </c>
      <c r="V355" s="99">
        <v>1.4778474925057843</v>
      </c>
      <c r="W355" s="99">
        <v>1.8303463774041502</v>
      </c>
      <c r="DA355" s="63" t="s">
        <v>3178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DA356" s="60" t="s">
        <v>3179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53.452817577128634</v>
      </c>
      <c r="D360" s="117">
        <f t="shared" si="150"/>
        <v>44.482442785819053</v>
      </c>
      <c r="E360" s="117">
        <f t="shared" si="150"/>
        <v>48.071812201379728</v>
      </c>
      <c r="F360" s="117">
        <f t="shared" si="150"/>
        <v>40.502701730689523</v>
      </c>
      <c r="G360" s="117">
        <f t="shared" si="150"/>
        <v>57.0446964671101</v>
      </c>
      <c r="H360" s="117">
        <f t="shared" si="150"/>
        <v>70.021097954941268</v>
      </c>
      <c r="I360" s="117">
        <f t="shared" si="150"/>
        <v>61.681511352296795</v>
      </c>
      <c r="J360" s="117">
        <f t="shared" si="150"/>
        <v>54.460346744018103</v>
      </c>
      <c r="K360" s="117">
        <f t="shared" si="150"/>
        <v>49.890530147886572</v>
      </c>
      <c r="L360" s="117">
        <f t="shared" si="150"/>
        <v>59.507484935126627</v>
      </c>
      <c r="M360" s="117">
        <f t="shared" si="150"/>
        <v>43.513789233329007</v>
      </c>
      <c r="N360" s="117">
        <f t="shared" si="150"/>
        <v>41.53173990910652</v>
      </c>
      <c r="O360" s="117">
        <f t="shared" si="150"/>
        <v>50.082800854177755</v>
      </c>
      <c r="P360" s="117">
        <f t="shared" si="150"/>
        <v>45.695208332891895</v>
      </c>
      <c r="Q360" s="117">
        <f t="shared" si="150"/>
        <v>26.833763058985653</v>
      </c>
      <c r="R360" s="117">
        <f t="shared" ref="R360:V360" si="151">R361+R364+R366+R379</f>
        <v>36.447357764395711</v>
      </c>
      <c r="S360" s="117">
        <f t="shared" si="151"/>
        <v>29.181470842221259</v>
      </c>
      <c r="T360" s="117">
        <f t="shared" si="151"/>
        <v>32.817854888131265</v>
      </c>
      <c r="U360" s="117">
        <f t="shared" si="151"/>
        <v>27.991079593504129</v>
      </c>
      <c r="V360" s="117">
        <f t="shared" si="151"/>
        <v>37.322598784545342</v>
      </c>
      <c r="W360" s="117">
        <f t="shared" ref="W360" si="152">W361+W364+W366+W379</f>
        <v>82.337743952519375</v>
      </c>
      <c r="DA360" s="129" t="s">
        <v>3325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46.049424725563085</v>
      </c>
      <c r="D361" s="122">
        <f t="shared" si="153"/>
        <v>37.12974360414583</v>
      </c>
      <c r="E361" s="122">
        <f t="shared" si="153"/>
        <v>40.798607174867783</v>
      </c>
      <c r="F361" s="122">
        <f t="shared" si="153"/>
        <v>33.729633521302951</v>
      </c>
      <c r="G361" s="122">
        <f t="shared" si="153"/>
        <v>47.890159045107687</v>
      </c>
      <c r="H361" s="122">
        <f t="shared" si="153"/>
        <v>58.265716750824474</v>
      </c>
      <c r="I361" s="122">
        <f t="shared" si="153"/>
        <v>50.434184906574281</v>
      </c>
      <c r="J361" s="122">
        <f t="shared" si="153"/>
        <v>44.046233231147021</v>
      </c>
      <c r="K361" s="122">
        <f t="shared" si="153"/>
        <v>39.745081093897532</v>
      </c>
      <c r="L361" s="122">
        <f t="shared" si="153"/>
        <v>48.585552819057199</v>
      </c>
      <c r="M361" s="122">
        <f t="shared" si="153"/>
        <v>34.362043230228181</v>
      </c>
      <c r="N361" s="122">
        <f t="shared" si="153"/>
        <v>32.500446229697246</v>
      </c>
      <c r="O361" s="122">
        <f t="shared" si="153"/>
        <v>40.440098655359535</v>
      </c>
      <c r="P361" s="122">
        <f t="shared" si="153"/>
        <v>34.416316266802923</v>
      </c>
      <c r="Q361" s="122">
        <f t="shared" si="153"/>
        <v>19.733914070449522</v>
      </c>
      <c r="R361" s="122">
        <f t="shared" ref="R361:V361" si="154">SUM(R362:R363)</f>
        <v>28.199226093988397</v>
      </c>
      <c r="S361" s="122">
        <f t="shared" si="154"/>
        <v>22.876916059878958</v>
      </c>
      <c r="T361" s="122">
        <f t="shared" si="154"/>
        <v>25.303561690495211</v>
      </c>
      <c r="U361" s="122">
        <f t="shared" si="154"/>
        <v>20.713851832121634</v>
      </c>
      <c r="V361" s="122">
        <f t="shared" si="154"/>
        <v>27.536255829860771</v>
      </c>
      <c r="W361" s="122">
        <f t="shared" ref="W361" si="155">SUM(W362:W363)</f>
        <v>65.360171341976411</v>
      </c>
      <c r="DA361" s="130" t="s">
        <v>3326</v>
      </c>
    </row>
    <row r="362" spans="1:105" ht="12" customHeight="1" x14ac:dyDescent="0.25">
      <c r="A362" s="97" t="s">
        <v>204</v>
      </c>
      <c r="B362" s="98"/>
      <c r="C362" s="98">
        <v>45.74568753900472</v>
      </c>
      <c r="D362" s="98">
        <v>36.887817842646051</v>
      </c>
      <c r="E362" s="98">
        <v>40.534063393039496</v>
      </c>
      <c r="F362" s="98">
        <v>33.51368174241032</v>
      </c>
      <c r="G362" s="98">
        <v>47.614407491553791</v>
      </c>
      <c r="H362" s="98">
        <v>57.921848672466382</v>
      </c>
      <c r="I362" s="98">
        <v>50.141513394744251</v>
      </c>
      <c r="J362" s="98">
        <v>43.789185170667189</v>
      </c>
      <c r="K362" s="98">
        <v>39.511103236345448</v>
      </c>
      <c r="L362" s="98">
        <v>48.296763689330056</v>
      </c>
      <c r="M362" s="98">
        <v>34.156621732589869</v>
      </c>
      <c r="N362" s="98">
        <v>32.305334050323133</v>
      </c>
      <c r="O362" s="98">
        <v>40.196941140007915</v>
      </c>
      <c r="P362" s="98">
        <v>34.209105311710324</v>
      </c>
      <c r="Q362" s="98">
        <v>19.614691221013501</v>
      </c>
      <c r="R362" s="98">
        <v>28.027034269086954</v>
      </c>
      <c r="S362" s="98">
        <v>22.735365798929628</v>
      </c>
      <c r="T362" s="98">
        <v>25.144805928399432</v>
      </c>
      <c r="U362" s="98">
        <v>20.582166010544203</v>
      </c>
      <c r="V362" s="98">
        <v>27.359211891918079</v>
      </c>
      <c r="W362" s="98">
        <v>64.935877080658329</v>
      </c>
      <c r="DA362" s="63" t="s">
        <v>3327</v>
      </c>
    </row>
    <row r="363" spans="1:105" ht="12" customHeight="1" x14ac:dyDescent="0.25">
      <c r="A363" s="97" t="s">
        <v>53</v>
      </c>
      <c r="B363" s="98"/>
      <c r="C363" s="98">
        <v>0.30373718655836374</v>
      </c>
      <c r="D363" s="98">
        <v>0.24192576149978084</v>
      </c>
      <c r="E363" s="98">
        <v>0.26454378182828753</v>
      </c>
      <c r="F363" s="98">
        <v>0.2159517788926297</v>
      </c>
      <c r="G363" s="98">
        <v>0.27575155355389297</v>
      </c>
      <c r="H363" s="98">
        <v>0.34386807835809441</v>
      </c>
      <c r="I363" s="98">
        <v>0.29267151183003109</v>
      </c>
      <c r="J363" s="98">
        <v>0.25704806047983259</v>
      </c>
      <c r="K363" s="98">
        <v>0.233977857552081</v>
      </c>
      <c r="L363" s="98">
        <v>0.28878912972714493</v>
      </c>
      <c r="M363" s="98">
        <v>0.20542149763831039</v>
      </c>
      <c r="N363" s="98">
        <v>0.19511217937411637</v>
      </c>
      <c r="O363" s="98">
        <v>0.24315751535162272</v>
      </c>
      <c r="P363" s="98">
        <v>0.20721095509259743</v>
      </c>
      <c r="Q363" s="98">
        <v>0.11922284943602253</v>
      </c>
      <c r="R363" s="98">
        <v>0.17219182490144458</v>
      </c>
      <c r="S363" s="98">
        <v>0.14155026094932946</v>
      </c>
      <c r="T363" s="98">
        <v>0.15875576209578038</v>
      </c>
      <c r="U363" s="98">
        <v>0.1316858215774305</v>
      </c>
      <c r="V363" s="98">
        <v>0.17704393794269355</v>
      </c>
      <c r="W363" s="98">
        <v>0.42429426131807646</v>
      </c>
      <c r="DA363" s="63" t="s">
        <v>3328</v>
      </c>
    </row>
    <row r="364" spans="1:105" ht="12" customHeight="1" x14ac:dyDescent="0.25">
      <c r="A364" s="121" t="s">
        <v>92</v>
      </c>
      <c r="B364" s="122"/>
      <c r="C364" s="122">
        <f t="shared" ref="C364:W364" si="156">C365</f>
        <v>4.1976076722301872E-3</v>
      </c>
      <c r="D364" s="122">
        <f t="shared" si="156"/>
        <v>2.3470873029289869E-3</v>
      </c>
      <c r="E364" s="122">
        <f t="shared" si="156"/>
        <v>6.2576993173982165E-3</v>
      </c>
      <c r="F364" s="122">
        <f t="shared" si="156"/>
        <v>4.2937298253945908E-3</v>
      </c>
      <c r="G364" s="122">
        <f t="shared" si="156"/>
        <v>5.5513468089202827E-3</v>
      </c>
      <c r="H364" s="122">
        <f t="shared" si="156"/>
        <v>8.6457603992110155E-3</v>
      </c>
      <c r="I364" s="122">
        <f t="shared" si="156"/>
        <v>8.3795188485027497E-3</v>
      </c>
      <c r="J364" s="122">
        <f t="shared" si="156"/>
        <v>5.3115274167987187E-3</v>
      </c>
      <c r="K364" s="122">
        <f t="shared" si="156"/>
        <v>3.236735132818276E-3</v>
      </c>
      <c r="L364" s="122">
        <f t="shared" si="156"/>
        <v>5.4233692091421723E-3</v>
      </c>
      <c r="M364" s="122">
        <f t="shared" si="156"/>
        <v>3.8774106555106514E-3</v>
      </c>
      <c r="N364" s="122">
        <f t="shared" si="156"/>
        <v>2.4619610456063732E-3</v>
      </c>
      <c r="O364" s="122">
        <f t="shared" si="156"/>
        <v>5.5276363048486358E-3</v>
      </c>
      <c r="P364" s="122">
        <f t="shared" si="156"/>
        <v>1.664930407180839E-3</v>
      </c>
      <c r="Q364" s="122">
        <f t="shared" si="156"/>
        <v>1.6198922714851104E-3</v>
      </c>
      <c r="R364" s="122">
        <f t="shared" si="156"/>
        <v>2.4548066674956555E-3</v>
      </c>
      <c r="S364" s="122">
        <f t="shared" si="156"/>
        <v>4.6740918011465953E-3</v>
      </c>
      <c r="T364" s="122">
        <f t="shared" si="156"/>
        <v>3.6179985805973587E-3</v>
      </c>
      <c r="U364" s="122">
        <f t="shared" si="156"/>
        <v>5.4359562891677475E-3</v>
      </c>
      <c r="V364" s="122">
        <f t="shared" si="156"/>
        <v>9.345089686777627E-3</v>
      </c>
      <c r="W364" s="122">
        <f t="shared" si="156"/>
        <v>1.2035477178963118E-2</v>
      </c>
      <c r="DA364" s="130" t="s">
        <v>3329</v>
      </c>
    </row>
    <row r="365" spans="1:105" ht="12" customHeight="1" x14ac:dyDescent="0.25">
      <c r="A365" s="97" t="s">
        <v>53</v>
      </c>
      <c r="B365" s="98"/>
      <c r="C365" s="98">
        <v>4.1976076722301872E-3</v>
      </c>
      <c r="D365" s="98">
        <v>2.3470873029289869E-3</v>
      </c>
      <c r="E365" s="98">
        <v>6.2576993173982165E-3</v>
      </c>
      <c r="F365" s="98">
        <v>4.2937298253945908E-3</v>
      </c>
      <c r="G365" s="98">
        <v>5.5513468089202827E-3</v>
      </c>
      <c r="H365" s="98">
        <v>8.6457603992110155E-3</v>
      </c>
      <c r="I365" s="98">
        <v>8.3795188485027497E-3</v>
      </c>
      <c r="J365" s="98">
        <v>5.3115274167987187E-3</v>
      </c>
      <c r="K365" s="98">
        <v>3.236735132818276E-3</v>
      </c>
      <c r="L365" s="98">
        <v>5.4233692091421723E-3</v>
      </c>
      <c r="M365" s="98">
        <v>3.8774106555106514E-3</v>
      </c>
      <c r="N365" s="98">
        <v>2.4619610456063732E-3</v>
      </c>
      <c r="O365" s="98">
        <v>5.5276363048486358E-3</v>
      </c>
      <c r="P365" s="98">
        <v>1.664930407180839E-3</v>
      </c>
      <c r="Q365" s="98">
        <v>1.6198922714851104E-3</v>
      </c>
      <c r="R365" s="98">
        <v>2.4548066674956555E-3</v>
      </c>
      <c r="S365" s="98">
        <v>4.6740918011465953E-3</v>
      </c>
      <c r="T365" s="98">
        <v>3.6179985805973587E-3</v>
      </c>
      <c r="U365" s="98">
        <v>5.4359562891677475E-3</v>
      </c>
      <c r="V365" s="98">
        <v>9.345089686777627E-3</v>
      </c>
      <c r="W365" s="98">
        <v>1.2035477178963118E-2</v>
      </c>
      <c r="DA365" s="63" t="s">
        <v>3330</v>
      </c>
    </row>
    <row r="366" spans="1:105" ht="12" customHeight="1" x14ac:dyDescent="0.25">
      <c r="A366" s="121" t="s">
        <v>55</v>
      </c>
      <c r="B366" s="122"/>
      <c r="C366" s="122">
        <v>6.3980617971702429</v>
      </c>
      <c r="D366" s="122">
        <v>6.3424818171581236</v>
      </c>
      <c r="E366" s="122">
        <v>6.2601022095313912</v>
      </c>
      <c r="F366" s="122">
        <v>5.7689672455151371</v>
      </c>
      <c r="G366" s="122">
        <v>7.934000575095622</v>
      </c>
      <c r="H366" s="122">
        <v>10.029910190248302</v>
      </c>
      <c r="I366" s="122">
        <v>9.8219735268435358</v>
      </c>
      <c r="J366" s="122">
        <v>8.9509376140210151</v>
      </c>
      <c r="K366" s="122">
        <v>8.445089604942293</v>
      </c>
      <c r="L366" s="122">
        <v>9.1706336643418389</v>
      </c>
      <c r="M366" s="122">
        <v>7.6766848466426696</v>
      </c>
      <c r="N366" s="122">
        <v>7.5694134119167638</v>
      </c>
      <c r="O366" s="122">
        <v>8.0889016089169612</v>
      </c>
      <c r="P366" s="122">
        <v>9.4338707427370423</v>
      </c>
      <c r="Q366" s="122">
        <v>5.9558494499079222</v>
      </c>
      <c r="R366" s="122">
        <v>6.8653426573056997</v>
      </c>
      <c r="S366" s="122">
        <v>5.2055840738041743</v>
      </c>
      <c r="T366" s="122">
        <v>6.1953595865440168</v>
      </c>
      <c r="U366" s="122">
        <v>5.9838974408747134</v>
      </c>
      <c r="V366" s="122">
        <v>8.063290896720412</v>
      </c>
      <c r="W366" s="122">
        <v>14.006027807174684</v>
      </c>
      <c r="DA366" s="130" t="s">
        <v>3331</v>
      </c>
    </row>
    <row r="367" spans="1:105" ht="12" customHeight="1" x14ac:dyDescent="0.25">
      <c r="A367" s="97" t="s">
        <v>132</v>
      </c>
      <c r="B367" s="98"/>
      <c r="C367" s="98">
        <v>1.666419665423635</v>
      </c>
      <c r="D367" s="98">
        <v>1.4240581108107979</v>
      </c>
      <c r="E367" s="98">
        <v>1.3094966123260285</v>
      </c>
      <c r="F367" s="98">
        <v>1.4020702883155509</v>
      </c>
      <c r="G367" s="98">
        <v>2.3090559342341987</v>
      </c>
      <c r="H367" s="98">
        <v>3.0517078195353644</v>
      </c>
      <c r="I367" s="98">
        <v>4.7673883091657716</v>
      </c>
      <c r="J367" s="98">
        <v>4.901145635972032</v>
      </c>
      <c r="K367" s="98">
        <v>3.8491674735658887</v>
      </c>
      <c r="L367" s="98">
        <v>3.987239904674313</v>
      </c>
      <c r="M367" s="98">
        <v>3.5330699704235711</v>
      </c>
      <c r="N367" s="98">
        <v>3.452580788325152</v>
      </c>
      <c r="O367" s="98">
        <v>2.6398139732822798</v>
      </c>
      <c r="P367" s="98">
        <v>1.6340288768663453</v>
      </c>
      <c r="Q367" s="98">
        <v>1.1371003072506978</v>
      </c>
      <c r="R367" s="98">
        <v>1.4107029919089158</v>
      </c>
      <c r="S367" s="98">
        <v>1.9750831788323142</v>
      </c>
      <c r="T367" s="98">
        <v>2.743371346912248</v>
      </c>
      <c r="U367" s="98">
        <v>2.8120216266740004</v>
      </c>
      <c r="V367" s="98">
        <v>3.4756682291773009</v>
      </c>
      <c r="W367" s="98">
        <v>4.495073705116206</v>
      </c>
      <c r="DA367" s="63" t="s">
        <v>3332</v>
      </c>
    </row>
    <row r="368" spans="1:105" ht="12" customHeight="1" x14ac:dyDescent="0.25">
      <c r="A368" s="97" t="s">
        <v>131</v>
      </c>
      <c r="B368" s="98"/>
      <c r="C368" s="98">
        <v>4.9382363936598273E-3</v>
      </c>
      <c r="D368" s="98">
        <v>3.0619100499119675E-3</v>
      </c>
      <c r="E368" s="98">
        <v>5.4561089984355958E-3</v>
      </c>
      <c r="F368" s="98">
        <v>7.1151389139656653E-3</v>
      </c>
      <c r="G368" s="98">
        <v>1.8111249993353555E-2</v>
      </c>
      <c r="H368" s="98">
        <v>2.6316412250210135E-2</v>
      </c>
      <c r="I368" s="98">
        <v>2.0183661513403499E-2</v>
      </c>
      <c r="J368" s="98">
        <v>2.1574255541906999E-2</v>
      </c>
      <c r="K368" s="98">
        <v>5.5868056346364367E-2</v>
      </c>
      <c r="L368" s="98">
        <v>2.7880021649206797E-2</v>
      </c>
      <c r="M368" s="98">
        <v>2.3717529614672543E-2</v>
      </c>
      <c r="N368" s="98">
        <v>1.875440749380488E-2</v>
      </c>
      <c r="O368" s="98">
        <v>1.0204899747842651E-2</v>
      </c>
      <c r="P368" s="98">
        <v>2.1050070746992878E-2</v>
      </c>
      <c r="Q368" s="98">
        <v>6.5498309771323138E-3</v>
      </c>
      <c r="R368" s="98">
        <v>0</v>
      </c>
      <c r="S368" s="98">
        <v>1.0120165530860939E-2</v>
      </c>
      <c r="T368" s="98">
        <v>1.5895305454999134E-2</v>
      </c>
      <c r="U368" s="98">
        <v>1.9310017180444693E-2</v>
      </c>
      <c r="V368" s="98">
        <v>2.7908312626716024E-2</v>
      </c>
      <c r="W368" s="98">
        <v>2.3100827721405988E-2</v>
      </c>
      <c r="DA368" s="63" t="s">
        <v>3333</v>
      </c>
    </row>
    <row r="369" spans="1:105" ht="12" customHeight="1" x14ac:dyDescent="0.25">
      <c r="A369" s="100" t="s">
        <v>204</v>
      </c>
      <c r="B369" s="101"/>
      <c r="C369" s="101">
        <v>2.3767678594561648E-3</v>
      </c>
      <c r="D369" s="101">
        <v>1.4610352713446465E-3</v>
      </c>
      <c r="E369" s="101">
        <v>2.5563428435085335E-3</v>
      </c>
      <c r="F369" s="101">
        <v>3.2909039979749448E-3</v>
      </c>
      <c r="G369" s="101">
        <v>8.2898023059040128E-3</v>
      </c>
      <c r="H369" s="101">
        <v>1.0139985091536035E-2</v>
      </c>
      <c r="I369" s="101">
        <v>8.0584492021278983E-3</v>
      </c>
      <c r="J369" s="101">
        <v>9.1700776853735656E-3</v>
      </c>
      <c r="K369" s="101">
        <v>2.3966605883347755E-2</v>
      </c>
      <c r="L369" s="101">
        <v>1.0545674385135475E-2</v>
      </c>
      <c r="M369" s="101">
        <v>9.6543136869224819E-3</v>
      </c>
      <c r="N369" s="101">
        <v>7.4483732637816193E-3</v>
      </c>
      <c r="O369" s="101">
        <v>3.470308247111995E-3</v>
      </c>
      <c r="P369" s="101">
        <v>7.2558897875374716E-3</v>
      </c>
      <c r="Q369" s="101">
        <v>1.7829964831630495E-3</v>
      </c>
      <c r="R369" s="101">
        <v>0</v>
      </c>
      <c r="S369" s="101">
        <v>2.8504141827999725E-3</v>
      </c>
      <c r="T369" s="101">
        <v>5.0573833229039869E-3</v>
      </c>
      <c r="U369" s="101">
        <v>6.253678439855824E-3</v>
      </c>
      <c r="V369" s="101">
        <v>9.2344963920970562E-3</v>
      </c>
      <c r="W369" s="101">
        <v>7.9502041657634279E-3</v>
      </c>
      <c r="DA369" s="131" t="s">
        <v>3334</v>
      </c>
    </row>
    <row r="370" spans="1:105" ht="12" customHeight="1" x14ac:dyDescent="0.25">
      <c r="A370" s="103" t="s">
        <v>52</v>
      </c>
      <c r="B370" s="104"/>
      <c r="C370" s="104">
        <v>2.5614685342036625E-3</v>
      </c>
      <c r="D370" s="104">
        <v>1.600874778567321E-3</v>
      </c>
      <c r="E370" s="104">
        <v>2.8997661549270619E-3</v>
      </c>
      <c r="F370" s="104">
        <v>3.8242349159907205E-3</v>
      </c>
      <c r="G370" s="104">
        <v>9.8214476874495422E-3</v>
      </c>
      <c r="H370" s="104">
        <v>1.6176427158674102E-2</v>
      </c>
      <c r="I370" s="104">
        <v>1.2125212311275601E-2</v>
      </c>
      <c r="J370" s="104">
        <v>1.2404177856533432E-2</v>
      </c>
      <c r="K370" s="104">
        <v>3.1901450463016609E-2</v>
      </c>
      <c r="L370" s="104">
        <v>1.733434726407132E-2</v>
      </c>
      <c r="M370" s="104">
        <v>1.4063215927750061E-2</v>
      </c>
      <c r="N370" s="104">
        <v>1.1306034230023262E-2</v>
      </c>
      <c r="O370" s="104">
        <v>6.7345915007306556E-3</v>
      </c>
      <c r="P370" s="104">
        <v>1.3794180959455407E-2</v>
      </c>
      <c r="Q370" s="104">
        <v>4.7668344939692641E-3</v>
      </c>
      <c r="R370" s="104">
        <v>0</v>
      </c>
      <c r="S370" s="104">
        <v>7.2697513480609668E-3</v>
      </c>
      <c r="T370" s="104">
        <v>1.0837922132095149E-2</v>
      </c>
      <c r="U370" s="104">
        <v>1.3056338740588867E-2</v>
      </c>
      <c r="V370" s="104">
        <v>1.8673816234618966E-2</v>
      </c>
      <c r="W370" s="104">
        <v>1.515062355564256E-2</v>
      </c>
      <c r="DA370" s="132" t="s">
        <v>3335</v>
      </c>
    </row>
    <row r="371" spans="1:105" ht="12" customHeight="1" x14ac:dyDescent="0.25">
      <c r="A371" s="106" t="s">
        <v>124</v>
      </c>
      <c r="B371" s="101"/>
      <c r="C371" s="101">
        <v>2.0578416820601658E-2</v>
      </c>
      <c r="D371" s="101">
        <v>5.4107039661702216E-2</v>
      </c>
      <c r="E371" s="101">
        <v>0.10542162013961544</v>
      </c>
      <c r="F371" s="101">
        <v>0.18107697365362405</v>
      </c>
      <c r="G371" s="101">
        <v>0.36273593886851091</v>
      </c>
      <c r="H371" s="101">
        <v>0.28618294213969003</v>
      </c>
      <c r="I371" s="101">
        <v>0.11894891810945897</v>
      </c>
      <c r="J371" s="101">
        <v>2.3101192870754877E-2</v>
      </c>
      <c r="K371" s="101">
        <v>6.8429312488615585E-2</v>
      </c>
      <c r="L371" s="101">
        <v>6.4741732178558956E-2</v>
      </c>
      <c r="M371" s="101">
        <v>2.1233735016740876E-2</v>
      </c>
      <c r="N371" s="101">
        <v>7.2692890531152368E-2</v>
      </c>
      <c r="O371" s="101">
        <v>0.10562805434541088</v>
      </c>
      <c r="P371" s="101">
        <v>0.10639785667399944</v>
      </c>
      <c r="Q371" s="101">
        <v>4.6349760443578122E-2</v>
      </c>
      <c r="R371" s="101">
        <v>2.1010474422511805E-2</v>
      </c>
      <c r="S371" s="101">
        <v>3.3776992031348083E-2</v>
      </c>
      <c r="T371" s="101">
        <v>3.0004552982459371E-2</v>
      </c>
      <c r="U371" s="101">
        <v>3.5970538285805757E-2</v>
      </c>
      <c r="V371" s="101">
        <v>5.3177639434178678E-2</v>
      </c>
      <c r="W371" s="101">
        <v>0.13369400614835361</v>
      </c>
      <c r="DA371" s="131" t="s">
        <v>3336</v>
      </c>
    </row>
    <row r="372" spans="1:105" ht="12" customHeight="1" x14ac:dyDescent="0.25">
      <c r="A372" s="107" t="s">
        <v>123</v>
      </c>
      <c r="B372" s="104"/>
      <c r="C372" s="104">
        <v>0</v>
      </c>
      <c r="D372" s="104">
        <v>0</v>
      </c>
      <c r="E372" s="104">
        <v>1.8704747569019061E-4</v>
      </c>
      <c r="F372" s="104">
        <v>5.6128060136583532E-4</v>
      </c>
      <c r="G372" s="104">
        <v>2.3719670234683679E-3</v>
      </c>
      <c r="H372" s="104">
        <v>9.7945963682030766E-4</v>
      </c>
      <c r="I372" s="104">
        <v>6.3189127927327994E-4</v>
      </c>
      <c r="J372" s="104">
        <v>4.6644514225899734E-4</v>
      </c>
      <c r="K372" s="104">
        <v>0</v>
      </c>
      <c r="L372" s="104">
        <v>2.0137287630118511E-4</v>
      </c>
      <c r="M372" s="104">
        <v>4.396272498372969E-4</v>
      </c>
      <c r="N372" s="104">
        <v>8.8129750873207032E-4</v>
      </c>
      <c r="O372" s="104">
        <v>8.1522779494975313E-4</v>
      </c>
      <c r="P372" s="104">
        <v>1.0802233040579012E-3</v>
      </c>
      <c r="Q372" s="104">
        <v>6.4495783765371206E-4</v>
      </c>
      <c r="R372" s="104">
        <v>0</v>
      </c>
      <c r="S372" s="104">
        <v>0</v>
      </c>
      <c r="T372" s="104">
        <v>1.8153239685842913E-4</v>
      </c>
      <c r="U372" s="104">
        <v>3.6636098664220786E-4</v>
      </c>
      <c r="V372" s="104">
        <v>5.2970819561569372E-4</v>
      </c>
      <c r="W372" s="104">
        <v>1.8107846377657106E-3</v>
      </c>
      <c r="DA372" s="132" t="s">
        <v>3337</v>
      </c>
    </row>
    <row r="373" spans="1:105" ht="12" customHeight="1" x14ac:dyDescent="0.25">
      <c r="A373" s="108" t="s">
        <v>50</v>
      </c>
      <c r="B373" s="98"/>
      <c r="C373" s="98">
        <v>0</v>
      </c>
      <c r="D373" s="98">
        <v>0</v>
      </c>
      <c r="E373" s="98">
        <v>9.0518012962754991E-5</v>
      </c>
      <c r="F373" s="98">
        <v>2.705994701702286E-4</v>
      </c>
      <c r="G373" s="98">
        <v>1.1467871902146902E-3</v>
      </c>
      <c r="H373" s="98">
        <v>4.0395656511231287E-4</v>
      </c>
      <c r="I373" s="98">
        <v>2.7243799115395057E-4</v>
      </c>
      <c r="J373" s="98">
        <v>2.1571607957007348E-4</v>
      </c>
      <c r="K373" s="98">
        <v>0</v>
      </c>
      <c r="L373" s="98">
        <v>8.4003192315916625E-5</v>
      </c>
      <c r="M373" s="98">
        <v>1.9698575495099787E-4</v>
      </c>
      <c r="N373" s="98">
        <v>3.833603474933207E-4</v>
      </c>
      <c r="O373" s="98">
        <v>3.010903091349595E-4</v>
      </c>
      <c r="P373" s="98">
        <v>3.966756408622614E-4</v>
      </c>
      <c r="Q373" s="98">
        <v>1.855280872976085E-4</v>
      </c>
      <c r="R373" s="98">
        <v>0</v>
      </c>
      <c r="S373" s="98">
        <v>0</v>
      </c>
      <c r="T373" s="98">
        <v>6.065090372783858E-5</v>
      </c>
      <c r="U373" s="98">
        <v>1.2318771538271636E-4</v>
      </c>
      <c r="V373" s="98">
        <v>1.805467662342863E-4</v>
      </c>
      <c r="W373" s="98">
        <v>6.5526091485127661E-4</v>
      </c>
      <c r="DA373" s="63" t="s">
        <v>3338</v>
      </c>
    </row>
    <row r="374" spans="1:105" ht="12" customHeight="1" x14ac:dyDescent="0.25">
      <c r="A374" s="108" t="s">
        <v>52</v>
      </c>
      <c r="B374" s="98"/>
      <c r="C374" s="98">
        <v>0</v>
      </c>
      <c r="D374" s="98">
        <v>0</v>
      </c>
      <c r="E374" s="98">
        <v>9.652946272743563E-5</v>
      </c>
      <c r="F374" s="98">
        <v>2.9068113119560667E-4</v>
      </c>
      <c r="G374" s="98">
        <v>1.2251798332536775E-3</v>
      </c>
      <c r="H374" s="98">
        <v>5.7550307170799479E-4</v>
      </c>
      <c r="I374" s="98">
        <v>3.5945328811932937E-4</v>
      </c>
      <c r="J374" s="98">
        <v>2.5072906268892387E-4</v>
      </c>
      <c r="K374" s="98">
        <v>0</v>
      </c>
      <c r="L374" s="98">
        <v>1.173696839852685E-4</v>
      </c>
      <c r="M374" s="98">
        <v>2.4264149488629902E-4</v>
      </c>
      <c r="N374" s="98">
        <v>4.9793716123874962E-4</v>
      </c>
      <c r="O374" s="98">
        <v>5.1413748581479357E-4</v>
      </c>
      <c r="P374" s="98">
        <v>6.8354766319563985E-4</v>
      </c>
      <c r="Q374" s="98">
        <v>4.594297503561035E-4</v>
      </c>
      <c r="R374" s="98">
        <v>0</v>
      </c>
      <c r="S374" s="98">
        <v>0</v>
      </c>
      <c r="T374" s="98">
        <v>1.2088149313059054E-4</v>
      </c>
      <c r="U374" s="98">
        <v>2.4317327125949147E-4</v>
      </c>
      <c r="V374" s="98">
        <v>3.4916142938140745E-4</v>
      </c>
      <c r="W374" s="98">
        <v>1.1555237229144339E-3</v>
      </c>
      <c r="DA374" s="63" t="s">
        <v>3339</v>
      </c>
    </row>
    <row r="375" spans="1:105" ht="12" customHeight="1" x14ac:dyDescent="0.25">
      <c r="A375" s="106" t="s">
        <v>122</v>
      </c>
      <c r="B375" s="101"/>
      <c r="C375" s="101">
        <v>3.6418633450549005</v>
      </c>
      <c r="D375" s="101">
        <v>3.8647543898212753</v>
      </c>
      <c r="E375" s="101">
        <v>3.4205407143017195</v>
      </c>
      <c r="F375" s="101">
        <v>2.617899414896252</v>
      </c>
      <c r="G375" s="101">
        <v>2.6636528190419853</v>
      </c>
      <c r="H375" s="101">
        <v>3.9539319473352115</v>
      </c>
      <c r="I375" s="101">
        <v>3.5181828347176678</v>
      </c>
      <c r="J375" s="101">
        <v>2.3784099228511724</v>
      </c>
      <c r="K375" s="101">
        <v>0.58855879528419552</v>
      </c>
      <c r="L375" s="101">
        <v>3.1874345834875761</v>
      </c>
      <c r="M375" s="101">
        <v>2.4122848382545459</v>
      </c>
      <c r="N375" s="101">
        <v>2.2666582814711167</v>
      </c>
      <c r="O375" s="101">
        <v>2.9583650507505608</v>
      </c>
      <c r="P375" s="101">
        <v>4.8009920977493046</v>
      </c>
      <c r="Q375" s="101">
        <v>2.9034879176112103</v>
      </c>
      <c r="R375" s="101">
        <v>3.0390094012577427</v>
      </c>
      <c r="S375" s="101">
        <v>1.5441986408996649</v>
      </c>
      <c r="T375" s="101">
        <v>2.1022602220409201</v>
      </c>
      <c r="U375" s="101">
        <v>1.7237944623431738</v>
      </c>
      <c r="V375" s="101">
        <v>2.5648814535183435</v>
      </c>
      <c r="W375" s="101">
        <v>5.4850508358669616</v>
      </c>
      <c r="DA375" s="131" t="s">
        <v>3340</v>
      </c>
    </row>
    <row r="376" spans="1:105" ht="12" customHeight="1" x14ac:dyDescent="0.25">
      <c r="A376" s="107" t="s">
        <v>121</v>
      </c>
      <c r="B376" s="104"/>
      <c r="C376" s="104">
        <v>1.0642621334774467</v>
      </c>
      <c r="D376" s="104">
        <v>0.99650036681443543</v>
      </c>
      <c r="E376" s="104">
        <v>1.4190001062899018</v>
      </c>
      <c r="F376" s="104">
        <v>1.560244149134379</v>
      </c>
      <c r="G376" s="104">
        <v>2.5780726659341049</v>
      </c>
      <c r="H376" s="104">
        <v>2.7107916093510047</v>
      </c>
      <c r="I376" s="104">
        <v>1.3966379120579608</v>
      </c>
      <c r="J376" s="104">
        <v>1.6262401616428908</v>
      </c>
      <c r="K376" s="104">
        <v>3.8830659672572292</v>
      </c>
      <c r="L376" s="104">
        <v>1.903136049475882</v>
      </c>
      <c r="M376" s="104">
        <v>1.6859391460833024</v>
      </c>
      <c r="N376" s="104">
        <v>1.7578457465868054</v>
      </c>
      <c r="O376" s="104">
        <v>2.3740744029959178</v>
      </c>
      <c r="P376" s="104">
        <v>2.8703216173963417</v>
      </c>
      <c r="Q376" s="104">
        <v>1.8617166757876502</v>
      </c>
      <c r="R376" s="104">
        <v>2.3946197897165296</v>
      </c>
      <c r="S376" s="104">
        <v>1.6424050965099861</v>
      </c>
      <c r="T376" s="104">
        <v>1.3036466267565321</v>
      </c>
      <c r="U376" s="104">
        <v>1.3924344354046467</v>
      </c>
      <c r="V376" s="104">
        <v>1.9411255537682581</v>
      </c>
      <c r="W376" s="104">
        <v>3.8672976476839906</v>
      </c>
      <c r="DA376" s="132" t="s">
        <v>3341</v>
      </c>
    </row>
    <row r="377" spans="1:105" ht="12" customHeight="1" x14ac:dyDescent="0.25">
      <c r="A377" s="108" t="s">
        <v>53</v>
      </c>
      <c r="B377" s="98"/>
      <c r="C377" s="98">
        <v>0.4891045247456689</v>
      </c>
      <c r="D377" s="98">
        <v>0.45876227172360701</v>
      </c>
      <c r="E377" s="98">
        <v>0.64787105772558584</v>
      </c>
      <c r="F377" s="98">
        <v>0.71055392734964196</v>
      </c>
      <c r="G377" s="98">
        <v>1.1738612904777046</v>
      </c>
      <c r="H377" s="98">
        <v>1.0492159283175557</v>
      </c>
      <c r="I377" s="98">
        <v>0.56585747244302764</v>
      </c>
      <c r="J377" s="98">
        <v>0.70817865848197381</v>
      </c>
      <c r="K377" s="98">
        <v>1.7247981687593306</v>
      </c>
      <c r="L377" s="98">
        <v>0.75566120362129707</v>
      </c>
      <c r="M377" s="98">
        <v>0.72001828765406017</v>
      </c>
      <c r="N377" s="98">
        <v>0.73693027834575109</v>
      </c>
      <c r="O377" s="98">
        <v>0.86170632760835986</v>
      </c>
      <c r="P377" s="98">
        <v>1.041686348812098</v>
      </c>
      <c r="Q377" s="98">
        <v>0.53774458662743319</v>
      </c>
      <c r="R377" s="98">
        <v>0.62384734016280186</v>
      </c>
      <c r="S377" s="98">
        <v>0.49668147239890054</v>
      </c>
      <c r="T377" s="98">
        <v>0.44617203697290458</v>
      </c>
      <c r="U377" s="98">
        <v>0.48814714938714499</v>
      </c>
      <c r="V377" s="98">
        <v>0.69539870309692464</v>
      </c>
      <c r="W377" s="98">
        <v>1.442139225424323</v>
      </c>
      <c r="DA377" s="63" t="s">
        <v>3342</v>
      </c>
    </row>
    <row r="378" spans="1:105" ht="12" customHeight="1" x14ac:dyDescent="0.25">
      <c r="A378" s="108" t="s">
        <v>52</v>
      </c>
      <c r="B378" s="98"/>
      <c r="C378" s="98">
        <v>0.57515760873177779</v>
      </c>
      <c r="D378" s="98">
        <v>0.53773809509082848</v>
      </c>
      <c r="E378" s="98">
        <v>0.77112904856431586</v>
      </c>
      <c r="F378" s="98">
        <v>0.84969022178473719</v>
      </c>
      <c r="G378" s="98">
        <v>1.4042113754564001</v>
      </c>
      <c r="H378" s="98">
        <v>1.6615756810334492</v>
      </c>
      <c r="I378" s="98">
        <v>0.83078043961493309</v>
      </c>
      <c r="J378" s="98">
        <v>0.91806150316091706</v>
      </c>
      <c r="K378" s="98">
        <v>2.1582677984978984</v>
      </c>
      <c r="L378" s="98">
        <v>1.1474748458545849</v>
      </c>
      <c r="M378" s="98">
        <v>0.96592085842924225</v>
      </c>
      <c r="N378" s="98">
        <v>1.0209154682410542</v>
      </c>
      <c r="O378" s="98">
        <v>1.5123680753875581</v>
      </c>
      <c r="P378" s="98">
        <v>1.828635268584244</v>
      </c>
      <c r="Q378" s="98">
        <v>1.3239720891602171</v>
      </c>
      <c r="R378" s="98">
        <v>1.7707724495537278</v>
      </c>
      <c r="S378" s="98">
        <v>1.1457236241110855</v>
      </c>
      <c r="T378" s="98">
        <v>0.85747458978362756</v>
      </c>
      <c r="U378" s="98">
        <v>0.90428728601750163</v>
      </c>
      <c r="V378" s="98">
        <v>1.2457268506713335</v>
      </c>
      <c r="W378" s="98">
        <v>2.4251584222596674</v>
      </c>
      <c r="DA378" s="63" t="s">
        <v>3343</v>
      </c>
    </row>
    <row r="379" spans="1:105" ht="12" customHeight="1" x14ac:dyDescent="0.25">
      <c r="A379" s="121" t="s">
        <v>54</v>
      </c>
      <c r="B379" s="122"/>
      <c r="C379" s="122">
        <v>1.0011334467230761</v>
      </c>
      <c r="D379" s="122">
        <v>1.0078702772121677</v>
      </c>
      <c r="E379" s="122">
        <v>1.0068451176631603</v>
      </c>
      <c r="F379" s="122">
        <v>0.9998072340460451</v>
      </c>
      <c r="G379" s="122">
        <v>1.2149855000978693</v>
      </c>
      <c r="H379" s="122">
        <v>1.7168252534692858</v>
      </c>
      <c r="I379" s="122">
        <v>1.4169734000304783</v>
      </c>
      <c r="J379" s="122">
        <v>1.4578643714332662</v>
      </c>
      <c r="K379" s="122">
        <v>1.6971227139139362</v>
      </c>
      <c r="L379" s="122">
        <v>1.7458750825184532</v>
      </c>
      <c r="M379" s="122">
        <v>1.4711837458026404</v>
      </c>
      <c r="N379" s="122">
        <v>1.4594183064469042</v>
      </c>
      <c r="O379" s="122">
        <v>1.548272953596413</v>
      </c>
      <c r="P379" s="122">
        <v>1.8433563929447494</v>
      </c>
      <c r="Q379" s="122">
        <v>1.1423796463567217</v>
      </c>
      <c r="R379" s="122">
        <v>1.3803342064341186</v>
      </c>
      <c r="S379" s="122">
        <v>1.0942966167369783</v>
      </c>
      <c r="T379" s="122">
        <v>1.3153156125114409</v>
      </c>
      <c r="U379" s="122">
        <v>1.2878943642186109</v>
      </c>
      <c r="V379" s="122">
        <v>1.7137069682773813</v>
      </c>
      <c r="W379" s="122">
        <v>2.9595093261893046</v>
      </c>
      <c r="DA379" s="130" t="s">
        <v>3344</v>
      </c>
    </row>
    <row r="380" spans="1:105" ht="12" customHeight="1" x14ac:dyDescent="0.25">
      <c r="A380" s="97" t="s">
        <v>207</v>
      </c>
      <c r="B380" s="98"/>
      <c r="C380" s="98">
        <v>3.0111418555899428E-2</v>
      </c>
      <c r="D380" s="98">
        <v>4.694564412547584E-2</v>
      </c>
      <c r="E380" s="98">
        <v>5.4151984447214224E-2</v>
      </c>
      <c r="F380" s="98">
        <v>5.5463750491573899E-2</v>
      </c>
      <c r="G380" s="98">
        <v>7.6582986751497426E-2</v>
      </c>
      <c r="H380" s="98">
        <v>0.12733693780082855</v>
      </c>
      <c r="I380" s="98">
        <v>9.3418968786297824E-2</v>
      </c>
      <c r="J380" s="98">
        <v>0.18306371535071705</v>
      </c>
      <c r="K380" s="98">
        <v>0.18042587840506275</v>
      </c>
      <c r="L380" s="98">
        <v>0.18375218955058178</v>
      </c>
      <c r="M380" s="98">
        <v>0.17042750896826295</v>
      </c>
      <c r="N380" s="98">
        <v>0.15495841949039621</v>
      </c>
      <c r="O380" s="98">
        <v>0.11821817912871876</v>
      </c>
      <c r="P380" s="98">
        <v>6.1621323679292322E-2</v>
      </c>
      <c r="Q380" s="98">
        <v>3.4337988184766091E-2</v>
      </c>
      <c r="R380" s="98">
        <v>4.8833694833170349E-2</v>
      </c>
      <c r="S380" s="98">
        <v>7.5942370590210251E-2</v>
      </c>
      <c r="T380" s="98">
        <v>9.5966458135218591E-2</v>
      </c>
      <c r="U380" s="98">
        <v>0.11600208852972001</v>
      </c>
      <c r="V380" s="98">
        <v>0.14428026865697174</v>
      </c>
      <c r="W380" s="98">
        <v>0.22128681083661209</v>
      </c>
      <c r="DA380" s="63" t="s">
        <v>3345</v>
      </c>
    </row>
    <row r="381" spans="1:105" ht="12" customHeight="1" x14ac:dyDescent="0.25">
      <c r="A381" s="97" t="s">
        <v>50</v>
      </c>
      <c r="B381" s="98"/>
      <c r="C381" s="98">
        <v>6.5825647343641268E-3</v>
      </c>
      <c r="D381" s="98">
        <v>5.1030028167681346E-3</v>
      </c>
      <c r="E381" s="98">
        <v>5.2065223146412183E-3</v>
      </c>
      <c r="F381" s="98">
        <v>6.8931115747292672E-3</v>
      </c>
      <c r="G381" s="98">
        <v>8.9805394242435856E-3</v>
      </c>
      <c r="H381" s="98">
        <v>1.0279619746824193E-2</v>
      </c>
      <c r="I381" s="98">
        <v>5.8425214225980883E-3</v>
      </c>
      <c r="J381" s="98">
        <v>4.0899639410990974E-3</v>
      </c>
      <c r="K381" s="98">
        <v>5.3078894613242927E-3</v>
      </c>
      <c r="L381" s="98">
        <v>3.6816727332900168E-3</v>
      </c>
      <c r="M381" s="98">
        <v>1.1920246325995731E-3</v>
      </c>
      <c r="N381" s="98">
        <v>1.304093789625615E-3</v>
      </c>
      <c r="O381" s="98">
        <v>3.6758632383288798E-3</v>
      </c>
      <c r="P381" s="98">
        <v>7.3567255362857941E-3</v>
      </c>
      <c r="Q381" s="98">
        <v>6.8781503158769986E-3</v>
      </c>
      <c r="R381" s="98">
        <v>6.4935577725403638E-3</v>
      </c>
      <c r="S381" s="98">
        <v>3.086595554996682E-3</v>
      </c>
      <c r="T381" s="98">
        <v>1.7405053658792651E-3</v>
      </c>
      <c r="U381" s="98">
        <v>2.3526414350706262E-3</v>
      </c>
      <c r="V381" s="98">
        <v>4.6612476314749742E-3</v>
      </c>
      <c r="W381" s="98">
        <v>1.6349686536334715E-2</v>
      </c>
      <c r="DA381" s="63" t="s">
        <v>3346</v>
      </c>
    </row>
    <row r="382" spans="1:105" ht="12" customHeight="1" x14ac:dyDescent="0.25">
      <c r="A382" s="109" t="s">
        <v>120</v>
      </c>
      <c r="B382" s="33"/>
      <c r="C382" s="33">
        <v>0.96443946343281262</v>
      </c>
      <c r="D382" s="33">
        <v>0.95582163026992373</v>
      </c>
      <c r="E382" s="33">
        <v>0.94748661090130493</v>
      </c>
      <c r="F382" s="33">
        <v>0.9374503719797419</v>
      </c>
      <c r="G382" s="33">
        <v>1.1294219739221283</v>
      </c>
      <c r="H382" s="33">
        <v>1.5792086959216332</v>
      </c>
      <c r="I382" s="33">
        <v>1.3177119098215824</v>
      </c>
      <c r="J382" s="33">
        <v>1.2707106921414502</v>
      </c>
      <c r="K382" s="33">
        <v>1.5113889460475491</v>
      </c>
      <c r="L382" s="33">
        <v>1.5584412202345814</v>
      </c>
      <c r="M382" s="33">
        <v>1.2995642122017779</v>
      </c>
      <c r="N382" s="33">
        <v>1.3031557931668825</v>
      </c>
      <c r="O382" s="33">
        <v>1.4263789112293654</v>
      </c>
      <c r="P382" s="33">
        <v>1.7743783437291714</v>
      </c>
      <c r="Q382" s="33">
        <v>1.1011635078560786</v>
      </c>
      <c r="R382" s="33">
        <v>1.3250069538284079</v>
      </c>
      <c r="S382" s="33">
        <v>1.0152676505917715</v>
      </c>
      <c r="T382" s="33">
        <v>1.217608649010343</v>
      </c>
      <c r="U382" s="33">
        <v>1.1695396342538202</v>
      </c>
      <c r="V382" s="33">
        <v>1.5647654519889347</v>
      </c>
      <c r="W382" s="33">
        <v>2.7218728288163581</v>
      </c>
      <c r="DA382" s="60" t="s">
        <v>3347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32.874926187754021</v>
      </c>
      <c r="D384" s="117">
        <f t="shared" si="157"/>
        <v>27.96013482207983</v>
      </c>
      <c r="E384" s="117">
        <f t="shared" si="157"/>
        <v>30.731734221435346</v>
      </c>
      <c r="F384" s="117">
        <f t="shared" si="157"/>
        <v>26.424321361534993</v>
      </c>
      <c r="G384" s="117">
        <f t="shared" si="157"/>
        <v>37.835010135769359</v>
      </c>
      <c r="H384" s="117">
        <f t="shared" si="157"/>
        <v>47.245533207676665</v>
      </c>
      <c r="I384" s="117">
        <f t="shared" si="157"/>
        <v>42.187283669142914</v>
      </c>
      <c r="J384" s="117">
        <f t="shared" si="157"/>
        <v>37.94971579317351</v>
      </c>
      <c r="K384" s="117">
        <f t="shared" si="157"/>
        <v>35.717510174857757</v>
      </c>
      <c r="L384" s="117">
        <f t="shared" si="157"/>
        <v>42.790495414012014</v>
      </c>
      <c r="M384" s="117">
        <f t="shared" si="157"/>
        <v>31.822620680852957</v>
      </c>
      <c r="N384" s="117">
        <f t="shared" si="157"/>
        <v>30.785329962456487</v>
      </c>
      <c r="O384" s="117">
        <f t="shared" si="157"/>
        <v>37.501666837319739</v>
      </c>
      <c r="P384" s="117">
        <f t="shared" si="157"/>
        <v>34.635286125923685</v>
      </c>
      <c r="Q384" s="117">
        <f t="shared" si="157"/>
        <v>20.646792719059953</v>
      </c>
      <c r="R384" s="117">
        <f t="shared" ref="R384:V384" si="158">R385+R388+R390+R403</f>
        <v>28.432396655167889</v>
      </c>
      <c r="S384" s="117">
        <f t="shared" si="158"/>
        <v>23.146337869558891</v>
      </c>
      <c r="T384" s="117">
        <f t="shared" si="158"/>
        <v>26.40689266830211</v>
      </c>
      <c r="U384" s="117">
        <f t="shared" si="158"/>
        <v>22.946071114549763</v>
      </c>
      <c r="V384" s="117">
        <f t="shared" si="158"/>
        <v>30.968565352565964</v>
      </c>
      <c r="W384" s="117">
        <f t="shared" ref="W384" si="159">W385+W388+W390+W403</f>
        <v>68.637714363673197</v>
      </c>
      <c r="DA384" s="129" t="s">
        <v>3493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27.556631908645471</v>
      </c>
      <c r="D385" s="122">
        <f t="shared" si="160"/>
        <v>22.656578893304662</v>
      </c>
      <c r="E385" s="122">
        <f t="shared" si="160"/>
        <v>25.381589976583957</v>
      </c>
      <c r="F385" s="122">
        <f t="shared" si="160"/>
        <v>21.388668572072238</v>
      </c>
      <c r="G385" s="122">
        <f t="shared" si="160"/>
        <v>30.937716671609866</v>
      </c>
      <c r="H385" s="122">
        <f t="shared" si="160"/>
        <v>38.354562989524815</v>
      </c>
      <c r="I385" s="122">
        <f t="shared" si="160"/>
        <v>33.816109296022333</v>
      </c>
      <c r="J385" s="122">
        <f t="shared" si="160"/>
        <v>30.074488519182047</v>
      </c>
      <c r="K385" s="122">
        <f t="shared" si="160"/>
        <v>27.625251518901255</v>
      </c>
      <c r="L385" s="122">
        <f t="shared" si="160"/>
        <v>34.362225636006237</v>
      </c>
      <c r="M385" s="122">
        <f t="shared" si="160"/>
        <v>24.688199519081721</v>
      </c>
      <c r="N385" s="122">
        <f t="shared" si="160"/>
        <v>23.668558513750448</v>
      </c>
      <c r="O385" s="122">
        <f t="shared" si="160"/>
        <v>29.777437213003473</v>
      </c>
      <c r="P385" s="122">
        <f t="shared" si="160"/>
        <v>25.585520710748931</v>
      </c>
      <c r="Q385" s="122">
        <f t="shared" si="160"/>
        <v>14.836782303129098</v>
      </c>
      <c r="R385" s="122">
        <f t="shared" ref="R385:V385" si="161">SUM(R386:R387)</f>
        <v>21.552049093880374</v>
      </c>
      <c r="S385" s="122">
        <f t="shared" si="161"/>
        <v>17.803185965374393</v>
      </c>
      <c r="T385" s="122">
        <f t="shared" si="161"/>
        <v>20.046004309831929</v>
      </c>
      <c r="U385" s="122">
        <f t="shared" si="161"/>
        <v>16.677120296057037</v>
      </c>
      <c r="V385" s="122">
        <f t="shared" si="161"/>
        <v>22.467654347733596</v>
      </c>
      <c r="W385" s="122">
        <f t="shared" ref="W385" si="162">SUM(W386:W387)</f>
        <v>53.897643079968425</v>
      </c>
      <c r="DA385" s="130" t="s">
        <v>3494</v>
      </c>
    </row>
    <row r="386" spans="1:105" ht="12" customHeight="1" x14ac:dyDescent="0.25">
      <c r="A386" s="97" t="s">
        <v>204</v>
      </c>
      <c r="B386" s="98"/>
      <c r="C386" s="98">
        <v>27.252894722087106</v>
      </c>
      <c r="D386" s="98">
        <v>22.414653131804879</v>
      </c>
      <c r="E386" s="98">
        <v>25.11704619475567</v>
      </c>
      <c r="F386" s="98">
        <v>21.172716793179607</v>
      </c>
      <c r="G386" s="98">
        <v>30.661965118055974</v>
      </c>
      <c r="H386" s="98">
        <v>38.010694911166723</v>
      </c>
      <c r="I386" s="98">
        <v>33.523437784192303</v>
      </c>
      <c r="J386" s="98">
        <v>29.817440458702215</v>
      </c>
      <c r="K386" s="98">
        <v>27.391273661349175</v>
      </c>
      <c r="L386" s="98">
        <v>34.073436506279094</v>
      </c>
      <c r="M386" s="98">
        <v>24.482778021443412</v>
      </c>
      <c r="N386" s="98">
        <v>23.47344633437633</v>
      </c>
      <c r="O386" s="98">
        <v>29.534279697651851</v>
      </c>
      <c r="P386" s="98">
        <v>25.378309755656332</v>
      </c>
      <c r="Q386" s="98">
        <v>14.717559453693076</v>
      </c>
      <c r="R386" s="98">
        <v>21.379857268978931</v>
      </c>
      <c r="S386" s="98">
        <v>17.661635704425063</v>
      </c>
      <c r="T386" s="98">
        <v>19.887248547736149</v>
      </c>
      <c r="U386" s="98">
        <v>16.545434474479606</v>
      </c>
      <c r="V386" s="98">
        <v>22.290610409790904</v>
      </c>
      <c r="W386" s="98">
        <v>53.473348818650351</v>
      </c>
      <c r="DA386" s="63" t="s">
        <v>3495</v>
      </c>
    </row>
    <row r="387" spans="1:105" ht="12" customHeight="1" x14ac:dyDescent="0.25">
      <c r="A387" s="97" t="s">
        <v>53</v>
      </c>
      <c r="B387" s="98"/>
      <c r="C387" s="98">
        <v>0.30373718655836374</v>
      </c>
      <c r="D387" s="98">
        <v>0.24192576149978084</v>
      </c>
      <c r="E387" s="98">
        <v>0.26454378182828753</v>
      </c>
      <c r="F387" s="98">
        <v>0.2159517788926297</v>
      </c>
      <c r="G387" s="98">
        <v>0.27575155355389297</v>
      </c>
      <c r="H387" s="98">
        <v>0.34386807835809441</v>
      </c>
      <c r="I387" s="98">
        <v>0.29267151183003109</v>
      </c>
      <c r="J387" s="98">
        <v>0.25704806047983259</v>
      </c>
      <c r="K387" s="98">
        <v>0.233977857552081</v>
      </c>
      <c r="L387" s="98">
        <v>0.28878912972714493</v>
      </c>
      <c r="M387" s="98">
        <v>0.20542149763831039</v>
      </c>
      <c r="N387" s="98">
        <v>0.19511217937411637</v>
      </c>
      <c r="O387" s="98">
        <v>0.24315751535162272</v>
      </c>
      <c r="P387" s="98">
        <v>0.20721095509259743</v>
      </c>
      <c r="Q387" s="98">
        <v>0.11922284943602253</v>
      </c>
      <c r="R387" s="98">
        <v>0.17219182490144458</v>
      </c>
      <c r="S387" s="98">
        <v>0.14155026094932946</v>
      </c>
      <c r="T387" s="98">
        <v>0.15875576209578038</v>
      </c>
      <c r="U387" s="98">
        <v>0.1316858215774305</v>
      </c>
      <c r="V387" s="98">
        <v>0.17704393794269355</v>
      </c>
      <c r="W387" s="98">
        <v>0.42429426131807646</v>
      </c>
      <c r="DA387" s="63" t="s">
        <v>3496</v>
      </c>
    </row>
    <row r="388" spans="1:105" ht="12" customHeight="1" x14ac:dyDescent="0.25">
      <c r="A388" s="121" t="s">
        <v>92</v>
      </c>
      <c r="B388" s="122"/>
      <c r="C388" s="122">
        <f t="shared" ref="C388:W388" si="163">C389</f>
        <v>9.8990586636499393E-3</v>
      </c>
      <c r="D388" s="122">
        <f t="shared" si="163"/>
        <v>5.7219612609148039E-3</v>
      </c>
      <c r="E388" s="122">
        <f t="shared" si="163"/>
        <v>1.5759242311077403E-2</v>
      </c>
      <c r="F388" s="122">
        <f t="shared" si="163"/>
        <v>1.1159148192083329E-2</v>
      </c>
      <c r="G388" s="122">
        <f t="shared" si="163"/>
        <v>1.4879108779510195E-2</v>
      </c>
      <c r="H388" s="122">
        <f t="shared" si="163"/>
        <v>2.3881991416584258E-2</v>
      </c>
      <c r="I388" s="122">
        <f t="shared" si="163"/>
        <v>2.3840788240479652E-2</v>
      </c>
      <c r="J388" s="122">
        <f t="shared" si="163"/>
        <v>1.5560078779528785E-2</v>
      </c>
      <c r="K388" s="122">
        <f t="shared" si="163"/>
        <v>9.7618165489484973E-3</v>
      </c>
      <c r="L388" s="122">
        <f t="shared" si="163"/>
        <v>1.6837534306590275E-2</v>
      </c>
      <c r="M388" s="122">
        <f t="shared" si="163"/>
        <v>1.2448609477499093E-2</v>
      </c>
      <c r="N388" s="122">
        <f t="shared" si="163"/>
        <v>8.2195547220421297E-3</v>
      </c>
      <c r="O388" s="122">
        <f t="shared" si="163"/>
        <v>1.9300095576709978E-2</v>
      </c>
      <c r="P388" s="122">
        <f t="shared" si="163"/>
        <v>6.0893619463560037E-3</v>
      </c>
      <c r="Q388" s="122">
        <f t="shared" si="163"/>
        <v>6.1555381102114861E-3</v>
      </c>
      <c r="R388" s="122">
        <f t="shared" si="163"/>
        <v>9.5477038990005418E-3</v>
      </c>
      <c r="S388" s="122">
        <f t="shared" si="163"/>
        <v>1.8512060012412873E-2</v>
      </c>
      <c r="T388" s="122">
        <f t="shared" si="163"/>
        <v>1.4544496842461585E-2</v>
      </c>
      <c r="U388" s="122">
        <f t="shared" si="163"/>
        <v>2.2147065312199916E-2</v>
      </c>
      <c r="V388" s="122">
        <f t="shared" si="163"/>
        <v>3.8589450799731022E-2</v>
      </c>
      <c r="W388" s="122">
        <f t="shared" si="163"/>
        <v>5.0349534918274194E-2</v>
      </c>
      <c r="DA388" s="130" t="s">
        <v>3497</v>
      </c>
    </row>
    <row r="389" spans="1:105" ht="12" customHeight="1" x14ac:dyDescent="0.25">
      <c r="A389" s="97" t="s">
        <v>53</v>
      </c>
      <c r="B389" s="98"/>
      <c r="C389" s="98">
        <v>9.8990586636499393E-3</v>
      </c>
      <c r="D389" s="98">
        <v>5.7219612609148039E-3</v>
      </c>
      <c r="E389" s="98">
        <v>1.5759242311077403E-2</v>
      </c>
      <c r="F389" s="98">
        <v>1.1159148192083329E-2</v>
      </c>
      <c r="G389" s="98">
        <v>1.4879108779510195E-2</v>
      </c>
      <c r="H389" s="98">
        <v>2.3881991416584258E-2</v>
      </c>
      <c r="I389" s="98">
        <v>2.3840788240479652E-2</v>
      </c>
      <c r="J389" s="98">
        <v>1.5560078779528785E-2</v>
      </c>
      <c r="K389" s="98">
        <v>9.7618165489484973E-3</v>
      </c>
      <c r="L389" s="98">
        <v>1.6837534306590275E-2</v>
      </c>
      <c r="M389" s="98">
        <v>1.2448609477499093E-2</v>
      </c>
      <c r="N389" s="98">
        <v>8.2195547220421297E-3</v>
      </c>
      <c r="O389" s="98">
        <v>1.9300095576709978E-2</v>
      </c>
      <c r="P389" s="98">
        <v>6.0893619463560037E-3</v>
      </c>
      <c r="Q389" s="98">
        <v>6.1555381102114861E-3</v>
      </c>
      <c r="R389" s="98">
        <v>9.5477038990005418E-3</v>
      </c>
      <c r="S389" s="98">
        <v>1.8512060012412873E-2</v>
      </c>
      <c r="T389" s="98">
        <v>1.4544496842461585E-2</v>
      </c>
      <c r="U389" s="98">
        <v>2.2147065312199916E-2</v>
      </c>
      <c r="V389" s="98">
        <v>3.8589450799731022E-2</v>
      </c>
      <c r="W389" s="98">
        <v>5.0349534918274194E-2</v>
      </c>
      <c r="DA389" s="63" t="s">
        <v>3498</v>
      </c>
    </row>
    <row r="390" spans="1:105" ht="12" customHeight="1" x14ac:dyDescent="0.25">
      <c r="A390" s="121" t="s">
        <v>55</v>
      </c>
      <c r="B390" s="122"/>
      <c r="C390" s="122">
        <v>4.5473909423220853</v>
      </c>
      <c r="D390" s="122">
        <v>4.5330566350487986</v>
      </c>
      <c r="E390" s="122">
        <v>4.5702846303981044</v>
      </c>
      <c r="F390" s="122">
        <v>4.2648969744866774</v>
      </c>
      <c r="G390" s="122">
        <v>5.9593467137392278</v>
      </c>
      <c r="H390" s="122">
        <v>7.5633534374565823</v>
      </c>
      <c r="I390" s="122">
        <v>7.2665472540577021</v>
      </c>
      <c r="J390" s="122">
        <v>6.7613458709966965</v>
      </c>
      <c r="K390" s="122">
        <v>6.7950238661564928</v>
      </c>
      <c r="L390" s="122">
        <v>7.0831756192125575</v>
      </c>
      <c r="M390" s="122">
        <v>6.0018041643540521</v>
      </c>
      <c r="N390" s="122">
        <v>5.9899020601598849</v>
      </c>
      <c r="O390" s="122">
        <v>6.50242368470626</v>
      </c>
      <c r="P390" s="122">
        <v>7.5850872319141525</v>
      </c>
      <c r="Q390" s="122">
        <v>4.8904374330931963</v>
      </c>
      <c r="R390" s="122">
        <v>5.7534321272346149</v>
      </c>
      <c r="S390" s="122">
        <v>4.4325784942940745</v>
      </c>
      <c r="T390" s="122">
        <v>5.2563500827574936</v>
      </c>
      <c r="U390" s="122">
        <v>5.16834954203203</v>
      </c>
      <c r="V390" s="122">
        <v>7.0060516302967066</v>
      </c>
      <c r="W390" s="122">
        <v>12.144442300558959</v>
      </c>
      <c r="DA390" s="130" t="s">
        <v>3499</v>
      </c>
    </row>
    <row r="391" spans="1:105" ht="12" customHeight="1" x14ac:dyDescent="0.25">
      <c r="A391" s="97" t="s">
        <v>132</v>
      </c>
      <c r="B391" s="98"/>
      <c r="C391" s="98">
        <v>1.0675786009312942</v>
      </c>
      <c r="D391" s="98">
        <v>0.93193880178007438</v>
      </c>
      <c r="E391" s="98">
        <v>0.87518676525122041</v>
      </c>
      <c r="F391" s="98">
        <v>0.95673012478392139</v>
      </c>
      <c r="G391" s="98">
        <v>1.6082694868284073</v>
      </c>
      <c r="H391" s="98">
        <v>2.1689382940513808</v>
      </c>
      <c r="I391" s="98">
        <v>3.4564574012788252</v>
      </c>
      <c r="J391" s="98">
        <v>3.6235921740526527</v>
      </c>
      <c r="K391" s="98">
        <v>2.9007853293595822</v>
      </c>
      <c r="L391" s="98">
        <v>3.0614118757297324</v>
      </c>
      <c r="M391" s="98">
        <v>2.7588662144591662</v>
      </c>
      <c r="N391" s="98">
        <v>2.7353451281986323</v>
      </c>
      <c r="O391" s="98">
        <v>2.1162791354108483</v>
      </c>
      <c r="P391" s="98">
        <v>1.3234412470377952</v>
      </c>
      <c r="Q391" s="98">
        <v>0.9321317540273546</v>
      </c>
      <c r="R391" s="98">
        <v>1.1768405174716148</v>
      </c>
      <c r="S391" s="98">
        <v>1.6797085151588367</v>
      </c>
      <c r="T391" s="98">
        <v>2.3778307789147162</v>
      </c>
      <c r="U391" s="98">
        <v>2.4795690037254836</v>
      </c>
      <c r="V391" s="98">
        <v>3.1085135348181998</v>
      </c>
      <c r="W391" s="98">
        <v>4.0657537763700322</v>
      </c>
      <c r="DA391" s="63" t="s">
        <v>3500</v>
      </c>
    </row>
    <row r="392" spans="1:105" ht="12" customHeight="1" x14ac:dyDescent="0.25">
      <c r="A392" s="97" t="s">
        <v>131</v>
      </c>
      <c r="B392" s="98"/>
      <c r="C392" s="98">
        <v>4.0841260968720846E-3</v>
      </c>
      <c r="D392" s="98">
        <v>2.5570123475322009E-3</v>
      </c>
      <c r="E392" s="98">
        <v>4.6082680349810437E-3</v>
      </c>
      <c r="F392" s="98">
        <v>6.0698477207646491E-3</v>
      </c>
      <c r="G392" s="98">
        <v>1.5595338177827312E-2</v>
      </c>
      <c r="H392" s="98">
        <v>2.338321210229008E-2</v>
      </c>
      <c r="I392" s="98">
        <v>1.7967758498246143E-2</v>
      </c>
      <c r="J392" s="98">
        <v>1.9183944099815931E-2</v>
      </c>
      <c r="K392" s="98">
        <v>4.9963012922535341E-2</v>
      </c>
      <c r="L392" s="98">
        <v>2.5431340064124487E-2</v>
      </c>
      <c r="M392" s="98">
        <v>2.1601974026969915E-2</v>
      </c>
      <c r="N392" s="98">
        <v>1.7207089924066374E-2</v>
      </c>
      <c r="O392" s="98">
        <v>9.5166591051671096E-3</v>
      </c>
      <c r="P392" s="98">
        <v>1.9670909311528983E-2</v>
      </c>
      <c r="Q392" s="98">
        <v>6.2284361034998801E-3</v>
      </c>
      <c r="R392" s="98">
        <v>0</v>
      </c>
      <c r="S392" s="98">
        <v>9.6938846837563569E-3</v>
      </c>
      <c r="T392" s="98">
        <v>1.5221434316658235E-2</v>
      </c>
      <c r="U392" s="98">
        <v>1.8570673008733711E-2</v>
      </c>
      <c r="V392" s="98">
        <v>2.6932820008652429E-2</v>
      </c>
      <c r="W392" s="98">
        <v>2.2341511788036915E-2</v>
      </c>
      <c r="DA392" s="63" t="s">
        <v>3501</v>
      </c>
    </row>
    <row r="393" spans="1:105" ht="12" customHeight="1" x14ac:dyDescent="0.25">
      <c r="A393" s="100" t="s">
        <v>204</v>
      </c>
      <c r="B393" s="101"/>
      <c r="C393" s="101">
        <v>1.522657562668422E-3</v>
      </c>
      <c r="D393" s="101">
        <v>9.5613756896487979E-4</v>
      </c>
      <c r="E393" s="101">
        <v>1.708501880053982E-3</v>
      </c>
      <c r="F393" s="101">
        <v>2.2456128047739286E-3</v>
      </c>
      <c r="G393" s="101">
        <v>5.773890490377769E-3</v>
      </c>
      <c r="H393" s="101">
        <v>7.2067849436159761E-3</v>
      </c>
      <c r="I393" s="101">
        <v>5.842546186970542E-3</v>
      </c>
      <c r="J393" s="101">
        <v>6.7797662432824988E-3</v>
      </c>
      <c r="K393" s="101">
        <v>1.8061562459518732E-2</v>
      </c>
      <c r="L393" s="101">
        <v>8.0969928000531668E-3</v>
      </c>
      <c r="M393" s="101">
        <v>7.5387580992198541E-3</v>
      </c>
      <c r="N393" s="101">
        <v>5.9010556940431134E-3</v>
      </c>
      <c r="O393" s="101">
        <v>2.7820676044364541E-3</v>
      </c>
      <c r="P393" s="101">
        <v>5.8767283520735755E-3</v>
      </c>
      <c r="Q393" s="101">
        <v>1.4616016095306162E-3</v>
      </c>
      <c r="R393" s="101">
        <v>0</v>
      </c>
      <c r="S393" s="101">
        <v>2.4241333356953892E-3</v>
      </c>
      <c r="T393" s="101">
        <v>4.3835121845630862E-3</v>
      </c>
      <c r="U393" s="101">
        <v>5.5143342681448423E-3</v>
      </c>
      <c r="V393" s="101">
        <v>8.2590037740334632E-3</v>
      </c>
      <c r="W393" s="101">
        <v>7.1908882323943541E-3</v>
      </c>
      <c r="DA393" s="131" t="s">
        <v>3502</v>
      </c>
    </row>
    <row r="394" spans="1:105" ht="12" customHeight="1" x14ac:dyDescent="0.25">
      <c r="A394" s="103" t="s">
        <v>52</v>
      </c>
      <c r="B394" s="104"/>
      <c r="C394" s="104">
        <v>2.5614685342036625E-3</v>
      </c>
      <c r="D394" s="104">
        <v>1.600874778567321E-3</v>
      </c>
      <c r="E394" s="104">
        <v>2.8997661549270619E-3</v>
      </c>
      <c r="F394" s="104">
        <v>3.8242349159907205E-3</v>
      </c>
      <c r="G394" s="104">
        <v>9.8214476874495422E-3</v>
      </c>
      <c r="H394" s="104">
        <v>1.6176427158674102E-2</v>
      </c>
      <c r="I394" s="104">
        <v>1.2125212311275601E-2</v>
      </c>
      <c r="J394" s="104">
        <v>1.2404177856533432E-2</v>
      </c>
      <c r="K394" s="104">
        <v>3.1901450463016609E-2</v>
      </c>
      <c r="L394" s="104">
        <v>1.733434726407132E-2</v>
      </c>
      <c r="M394" s="104">
        <v>1.4063215927750061E-2</v>
      </c>
      <c r="N394" s="104">
        <v>1.1306034230023262E-2</v>
      </c>
      <c r="O394" s="104">
        <v>6.7345915007306556E-3</v>
      </c>
      <c r="P394" s="104">
        <v>1.3794180959455407E-2</v>
      </c>
      <c r="Q394" s="104">
        <v>4.7668344939692641E-3</v>
      </c>
      <c r="R394" s="104">
        <v>0</v>
      </c>
      <c r="S394" s="104">
        <v>7.2697513480609668E-3</v>
      </c>
      <c r="T394" s="104">
        <v>1.0837922132095149E-2</v>
      </c>
      <c r="U394" s="104">
        <v>1.3056338740588867E-2</v>
      </c>
      <c r="V394" s="104">
        <v>1.8673816234618966E-2</v>
      </c>
      <c r="W394" s="104">
        <v>1.515062355564256E-2</v>
      </c>
      <c r="DA394" s="132" t="s">
        <v>3503</v>
      </c>
    </row>
    <row r="395" spans="1:105" ht="12" customHeight="1" x14ac:dyDescent="0.25">
      <c r="A395" s="106" t="s">
        <v>124</v>
      </c>
      <c r="B395" s="101"/>
      <c r="C395" s="101">
        <v>1.2821381246334716E-2</v>
      </c>
      <c r="D395" s="101">
        <v>3.3799716613779167E-2</v>
      </c>
      <c r="E395" s="101">
        <v>6.6055622665140409E-2</v>
      </c>
      <c r="F395" s="101">
        <v>0.11381135930953071</v>
      </c>
      <c r="G395" s="101">
        <v>0.22878235215263817</v>
      </c>
      <c r="H395" s="101">
        <v>0.1811894680584489</v>
      </c>
      <c r="I395" s="101">
        <v>7.5629055326171049E-2</v>
      </c>
      <c r="J395" s="101">
        <v>1.4761361819683074E-2</v>
      </c>
      <c r="K395" s="101">
        <v>4.3988686351203572E-2</v>
      </c>
      <c r="L395" s="101">
        <v>4.1913849709939298E-2</v>
      </c>
      <c r="M395" s="101">
        <v>1.3950690154665265E-2</v>
      </c>
      <c r="N395" s="101">
        <v>4.8923772467632499E-2</v>
      </c>
      <c r="O395" s="101">
        <v>7.3579161300777379E-2</v>
      </c>
      <c r="P395" s="101">
        <v>7.7170677967614648E-2</v>
      </c>
      <c r="Q395" s="101">
        <v>3.4826067725370773E-2</v>
      </c>
      <c r="R395" s="101">
        <v>1.6156446536855829E-2</v>
      </c>
      <c r="S395" s="101">
        <v>2.6546246549280634E-2</v>
      </c>
      <c r="T395" s="101">
        <v>2.4042142375097011E-2</v>
      </c>
      <c r="U395" s="101">
        <v>2.9282896010257329E-2</v>
      </c>
      <c r="V395" s="101">
        <v>4.3784220730246293E-2</v>
      </c>
      <c r="W395" s="101">
        <v>0.11066145250569145</v>
      </c>
      <c r="DA395" s="131" t="s">
        <v>3504</v>
      </c>
    </row>
    <row r="396" spans="1:105" ht="12" customHeight="1" x14ac:dyDescent="0.25">
      <c r="A396" s="107" t="s">
        <v>123</v>
      </c>
      <c r="B396" s="104"/>
      <c r="C396" s="104">
        <v>0</v>
      </c>
      <c r="D396" s="104">
        <v>0</v>
      </c>
      <c r="E396" s="104">
        <v>1.5324670631321462E-4</v>
      </c>
      <c r="F396" s="104">
        <v>4.6075959510578674E-4</v>
      </c>
      <c r="G396" s="104">
        <v>1.9484736750886794E-3</v>
      </c>
      <c r="H396" s="104">
        <v>8.3125792070137664E-4</v>
      </c>
      <c r="I396" s="104">
        <v>5.3267241640911041E-4</v>
      </c>
      <c r="J396" s="104">
        <v>3.8856883220526515E-4</v>
      </c>
      <c r="K396" s="104">
        <v>0</v>
      </c>
      <c r="L396" s="104">
        <v>1.7175341854729342E-4</v>
      </c>
      <c r="M396" s="104">
        <v>3.720623071003336E-4</v>
      </c>
      <c r="N396" s="104">
        <v>7.5594635961886015E-4</v>
      </c>
      <c r="O396" s="104">
        <v>7.2387317165349251E-4</v>
      </c>
      <c r="P396" s="104">
        <v>9.7125767066667714E-4</v>
      </c>
      <c r="Q396" s="104">
        <v>5.9883098288351423E-4</v>
      </c>
      <c r="R396" s="104">
        <v>0</v>
      </c>
      <c r="S396" s="104">
        <v>0</v>
      </c>
      <c r="T396" s="104">
        <v>1.694800396063686E-4</v>
      </c>
      <c r="U396" s="104">
        <v>3.4345792729191798E-4</v>
      </c>
      <c r="V396" s="104">
        <v>4.9781600579822658E-4</v>
      </c>
      <c r="W396" s="104">
        <v>1.6978975113637633E-3</v>
      </c>
      <c r="DA396" s="132" t="s">
        <v>3505</v>
      </c>
    </row>
    <row r="397" spans="1:105" ht="12" customHeight="1" x14ac:dyDescent="0.25">
      <c r="A397" s="108" t="s">
        <v>50</v>
      </c>
      <c r="B397" s="98"/>
      <c r="C397" s="98">
        <v>0</v>
      </c>
      <c r="D397" s="98">
        <v>0</v>
      </c>
      <c r="E397" s="98">
        <v>5.6717243585778988E-5</v>
      </c>
      <c r="F397" s="98">
        <v>1.7007846391018007E-4</v>
      </c>
      <c r="G397" s="98">
        <v>7.2329384183500206E-4</v>
      </c>
      <c r="H397" s="98">
        <v>2.557548489933818E-4</v>
      </c>
      <c r="I397" s="98">
        <v>1.7321912828978099E-4</v>
      </c>
      <c r="J397" s="98">
        <v>1.3783976951634128E-4</v>
      </c>
      <c r="K397" s="98">
        <v>0</v>
      </c>
      <c r="L397" s="98">
        <v>5.4383734562024913E-5</v>
      </c>
      <c r="M397" s="98">
        <v>1.2942081221403455E-4</v>
      </c>
      <c r="N397" s="98">
        <v>2.5800919838011053E-4</v>
      </c>
      <c r="O397" s="98">
        <v>2.0973568583869889E-4</v>
      </c>
      <c r="P397" s="98">
        <v>2.8771000747103729E-4</v>
      </c>
      <c r="Q397" s="98">
        <v>1.3940123252741067E-4</v>
      </c>
      <c r="R397" s="98">
        <v>0</v>
      </c>
      <c r="S397" s="98">
        <v>0</v>
      </c>
      <c r="T397" s="98">
        <v>4.8598546475778066E-5</v>
      </c>
      <c r="U397" s="98">
        <v>1.0028465603242653E-4</v>
      </c>
      <c r="V397" s="98">
        <v>1.4865457641681913E-4</v>
      </c>
      <c r="W397" s="98">
        <v>5.4237378844932934E-4</v>
      </c>
      <c r="DA397" s="63" t="s">
        <v>3506</v>
      </c>
    </row>
    <row r="398" spans="1:105" ht="12" customHeight="1" x14ac:dyDescent="0.25">
      <c r="A398" s="108" t="s">
        <v>52</v>
      </c>
      <c r="B398" s="98"/>
      <c r="C398" s="98">
        <v>0</v>
      </c>
      <c r="D398" s="98">
        <v>0</v>
      </c>
      <c r="E398" s="98">
        <v>9.652946272743563E-5</v>
      </c>
      <c r="F398" s="98">
        <v>2.9068113119560667E-4</v>
      </c>
      <c r="G398" s="98">
        <v>1.2251798332536775E-3</v>
      </c>
      <c r="H398" s="98">
        <v>5.7550307170799479E-4</v>
      </c>
      <c r="I398" s="98">
        <v>3.5945328811932937E-4</v>
      </c>
      <c r="J398" s="98">
        <v>2.5072906268892387E-4</v>
      </c>
      <c r="K398" s="98">
        <v>0</v>
      </c>
      <c r="L398" s="98">
        <v>1.173696839852685E-4</v>
      </c>
      <c r="M398" s="98">
        <v>2.4264149488629902E-4</v>
      </c>
      <c r="N398" s="98">
        <v>4.9793716123874962E-4</v>
      </c>
      <c r="O398" s="98">
        <v>5.1413748581479357E-4</v>
      </c>
      <c r="P398" s="98">
        <v>6.8354766319563985E-4</v>
      </c>
      <c r="Q398" s="98">
        <v>4.594297503561035E-4</v>
      </c>
      <c r="R398" s="98">
        <v>0</v>
      </c>
      <c r="S398" s="98">
        <v>0</v>
      </c>
      <c r="T398" s="98">
        <v>1.2088149313059054E-4</v>
      </c>
      <c r="U398" s="98">
        <v>2.4317327125949147E-4</v>
      </c>
      <c r="V398" s="98">
        <v>3.4916142938140745E-4</v>
      </c>
      <c r="W398" s="98">
        <v>1.1555237229144339E-3</v>
      </c>
      <c r="DA398" s="63" t="s">
        <v>3507</v>
      </c>
    </row>
    <row r="399" spans="1:105" ht="12" customHeight="1" x14ac:dyDescent="0.25">
      <c r="A399" s="106" t="s">
        <v>122</v>
      </c>
      <c r="B399" s="101"/>
      <c r="C399" s="101">
        <v>2.5458411647960935</v>
      </c>
      <c r="D399" s="101">
        <v>2.705829855361217</v>
      </c>
      <c r="E399" s="101">
        <v>2.3988037665708486</v>
      </c>
      <c r="F399" s="101">
        <v>1.8389926889034915</v>
      </c>
      <c r="G399" s="101">
        <v>1.8744687175386727</v>
      </c>
      <c r="H399" s="101">
        <v>2.7876929401845598</v>
      </c>
      <c r="I399" s="101">
        <v>2.4854285782085674</v>
      </c>
      <c r="J399" s="101">
        <v>1.6839555301940283</v>
      </c>
      <c r="K399" s="101">
        <v>0.41775859171911328</v>
      </c>
      <c r="L399" s="101">
        <v>2.2688776734208504</v>
      </c>
      <c r="M399" s="101">
        <v>1.7259354908678017</v>
      </c>
      <c r="N399" s="101">
        <v>1.6351415264748357</v>
      </c>
      <c r="O399" s="101">
        <v>2.1606168614522931</v>
      </c>
      <c r="P399" s="101">
        <v>3.5622789980412577</v>
      </c>
      <c r="Q399" s="101">
        <v>2.1875347816870914</v>
      </c>
      <c r="R399" s="101">
        <v>2.31453529626735</v>
      </c>
      <c r="S399" s="101">
        <v>1.1886005649976117</v>
      </c>
      <c r="T399" s="101">
        <v>1.6346769069486153</v>
      </c>
      <c r="U399" s="101">
        <v>1.3531179134027336</v>
      </c>
      <c r="V399" s="101">
        <v>2.030170260469105</v>
      </c>
      <c r="W399" s="101">
        <v>4.3698900519133907</v>
      </c>
      <c r="DA399" s="131" t="s">
        <v>3508</v>
      </c>
    </row>
    <row r="400" spans="1:105" ht="12" customHeight="1" x14ac:dyDescent="0.25">
      <c r="A400" s="107" t="s">
        <v>121</v>
      </c>
      <c r="B400" s="104"/>
      <c r="C400" s="104">
        <v>0.91706566925149025</v>
      </c>
      <c r="D400" s="104">
        <v>0.85893124894619577</v>
      </c>
      <c r="E400" s="104">
        <v>1.2254769611696004</v>
      </c>
      <c r="F400" s="104">
        <v>1.3488321941738632</v>
      </c>
      <c r="G400" s="104">
        <v>2.2302823453665939</v>
      </c>
      <c r="H400" s="104">
        <v>2.4013182651392015</v>
      </c>
      <c r="I400" s="104">
        <v>1.2305317883294835</v>
      </c>
      <c r="J400" s="104">
        <v>1.4194642919983105</v>
      </c>
      <c r="K400" s="104">
        <v>3.3825282458040578</v>
      </c>
      <c r="L400" s="104">
        <v>1.6853691268693629</v>
      </c>
      <c r="M400" s="104">
        <v>1.4810777325383491</v>
      </c>
      <c r="N400" s="104">
        <v>1.5525285967350997</v>
      </c>
      <c r="O400" s="104">
        <v>2.1417079942655204</v>
      </c>
      <c r="P400" s="104">
        <v>2.6015541418852894</v>
      </c>
      <c r="Q400" s="104">
        <v>1.7291175625669963</v>
      </c>
      <c r="R400" s="104">
        <v>2.2458998669587942</v>
      </c>
      <c r="S400" s="104">
        <v>1.5280292829045889</v>
      </c>
      <c r="T400" s="104">
        <v>1.2044093401628002</v>
      </c>
      <c r="U400" s="104">
        <v>1.28746559795753</v>
      </c>
      <c r="V400" s="104">
        <v>1.7961529782647054</v>
      </c>
      <c r="W400" s="104">
        <v>3.5740976104704445</v>
      </c>
      <c r="DA400" s="132" t="s">
        <v>3509</v>
      </c>
    </row>
    <row r="401" spans="1:105" ht="12" customHeight="1" x14ac:dyDescent="0.25">
      <c r="A401" s="108" t="s">
        <v>53</v>
      </c>
      <c r="B401" s="98"/>
      <c r="C401" s="98">
        <v>0.34190806051971251</v>
      </c>
      <c r="D401" s="98">
        <v>0.32119315385536723</v>
      </c>
      <c r="E401" s="98">
        <v>0.45434791260528451</v>
      </c>
      <c r="F401" s="98">
        <v>0.49914197238912605</v>
      </c>
      <c r="G401" s="98">
        <v>0.82607096991019358</v>
      </c>
      <c r="H401" s="98">
        <v>0.73974258410575244</v>
      </c>
      <c r="I401" s="98">
        <v>0.39975134871455037</v>
      </c>
      <c r="J401" s="98">
        <v>0.50140278883739353</v>
      </c>
      <c r="K401" s="98">
        <v>1.2242604473061591</v>
      </c>
      <c r="L401" s="98">
        <v>0.53789428101477799</v>
      </c>
      <c r="M401" s="98">
        <v>0.51515687410910693</v>
      </c>
      <c r="N401" s="98">
        <v>0.53161312849404541</v>
      </c>
      <c r="O401" s="98">
        <v>0.62933991887796215</v>
      </c>
      <c r="P401" s="98">
        <v>0.77291887330104569</v>
      </c>
      <c r="Q401" s="98">
        <v>0.40514547340677914</v>
      </c>
      <c r="R401" s="98">
        <v>0.47512741740506653</v>
      </c>
      <c r="S401" s="98">
        <v>0.38230565879350337</v>
      </c>
      <c r="T401" s="98">
        <v>0.34693475037917276</v>
      </c>
      <c r="U401" s="98">
        <v>0.38317831194002833</v>
      </c>
      <c r="V401" s="98">
        <v>0.55042612759337206</v>
      </c>
      <c r="W401" s="98">
        <v>1.1489391882107771</v>
      </c>
      <c r="DA401" s="63" t="s">
        <v>3510</v>
      </c>
    </row>
    <row r="402" spans="1:105" ht="12" customHeight="1" x14ac:dyDescent="0.25">
      <c r="A402" s="108" t="s">
        <v>52</v>
      </c>
      <c r="B402" s="98"/>
      <c r="C402" s="98">
        <v>0.57515760873177779</v>
      </c>
      <c r="D402" s="98">
        <v>0.53773809509082848</v>
      </c>
      <c r="E402" s="98">
        <v>0.77112904856431586</v>
      </c>
      <c r="F402" s="98">
        <v>0.84969022178473719</v>
      </c>
      <c r="G402" s="98">
        <v>1.4042113754564001</v>
      </c>
      <c r="H402" s="98">
        <v>1.6615756810334492</v>
      </c>
      <c r="I402" s="98">
        <v>0.83078043961493309</v>
      </c>
      <c r="J402" s="98">
        <v>0.91806150316091706</v>
      </c>
      <c r="K402" s="98">
        <v>2.1582677984978984</v>
      </c>
      <c r="L402" s="98">
        <v>1.1474748458545849</v>
      </c>
      <c r="M402" s="98">
        <v>0.96592085842924225</v>
      </c>
      <c r="N402" s="98">
        <v>1.0209154682410542</v>
      </c>
      <c r="O402" s="98">
        <v>1.5123680753875581</v>
      </c>
      <c r="P402" s="98">
        <v>1.828635268584244</v>
      </c>
      <c r="Q402" s="98">
        <v>1.3239720891602171</v>
      </c>
      <c r="R402" s="98">
        <v>1.7707724495537278</v>
      </c>
      <c r="S402" s="98">
        <v>1.1457236241110855</v>
      </c>
      <c r="T402" s="98">
        <v>0.85747458978362756</v>
      </c>
      <c r="U402" s="98">
        <v>0.90428728601750163</v>
      </c>
      <c r="V402" s="98">
        <v>1.2457268506713335</v>
      </c>
      <c r="W402" s="98">
        <v>2.4251584222596674</v>
      </c>
      <c r="DA402" s="63" t="s">
        <v>3511</v>
      </c>
    </row>
    <row r="403" spans="1:105" ht="12" customHeight="1" x14ac:dyDescent="0.25">
      <c r="A403" s="121" t="s">
        <v>54</v>
      </c>
      <c r="B403" s="122"/>
      <c r="C403" s="122">
        <v>0.76100427812282179</v>
      </c>
      <c r="D403" s="122">
        <v>0.76477733246545787</v>
      </c>
      <c r="E403" s="122">
        <v>0.76410037214220816</v>
      </c>
      <c r="F403" s="122">
        <v>0.75959666678399418</v>
      </c>
      <c r="G403" s="122">
        <v>0.92306764164075739</v>
      </c>
      <c r="H403" s="122">
        <v>1.3037347892786799</v>
      </c>
      <c r="I403" s="122">
        <v>1.0807863308224042</v>
      </c>
      <c r="J403" s="122">
        <v>1.0983213242152363</v>
      </c>
      <c r="K403" s="122">
        <v>1.2874729732510659</v>
      </c>
      <c r="L403" s="122">
        <v>1.3282566244866278</v>
      </c>
      <c r="M403" s="122">
        <v>1.1201683879396862</v>
      </c>
      <c r="N403" s="122">
        <v>1.1186498338241133</v>
      </c>
      <c r="O403" s="122">
        <v>1.2025058440332981</v>
      </c>
      <c r="P403" s="122">
        <v>1.4585888213142459</v>
      </c>
      <c r="Q403" s="122">
        <v>0.9134174447274459</v>
      </c>
      <c r="R403" s="122">
        <v>1.1173677301539022</v>
      </c>
      <c r="S403" s="122">
        <v>0.892061349878012</v>
      </c>
      <c r="T403" s="122">
        <v>1.0899937788702254</v>
      </c>
      <c r="U403" s="122">
        <v>1.0784542111484967</v>
      </c>
      <c r="V403" s="122">
        <v>1.4562699237359311</v>
      </c>
      <c r="W403" s="122">
        <v>2.5452794482275305</v>
      </c>
      <c r="DA403" s="130" t="s">
        <v>3512</v>
      </c>
    </row>
    <row r="404" spans="1:105" ht="12" customHeight="1" x14ac:dyDescent="0.25">
      <c r="A404" s="97" t="s">
        <v>207</v>
      </c>
      <c r="B404" s="98"/>
      <c r="C404" s="98">
        <v>1.7721243405683415E-2</v>
      </c>
      <c r="D404" s="98">
        <v>2.7635730131596401E-2</v>
      </c>
      <c r="E404" s="98">
        <v>3.1886075155712949E-2</v>
      </c>
      <c r="F404" s="98">
        <v>3.2666809946106934E-2</v>
      </c>
      <c r="G404" s="98">
        <v>4.5116884816181473E-2</v>
      </c>
      <c r="H404" s="98">
        <v>7.5035915111780566E-2</v>
      </c>
      <c r="I404" s="98">
        <v>5.5062532796822862E-2</v>
      </c>
      <c r="J404" s="98">
        <v>0.10792618452890688</v>
      </c>
      <c r="K404" s="98">
        <v>0.106395400215371</v>
      </c>
      <c r="L404" s="98">
        <v>0.10838065542706324</v>
      </c>
      <c r="M404" s="98">
        <v>0.10053335641004577</v>
      </c>
      <c r="N404" s="98">
        <v>9.1408306732139205E-2</v>
      </c>
      <c r="O404" s="98">
        <v>6.9735633692253995E-2</v>
      </c>
      <c r="P404" s="98">
        <v>3.6349756758239787E-2</v>
      </c>
      <c r="Q404" s="98">
        <v>2.0255610291328514E-2</v>
      </c>
      <c r="R404" s="98">
        <v>2.8827940856648526E-2</v>
      </c>
      <c r="S404" s="98">
        <v>4.4885570401351632E-2</v>
      </c>
      <c r="T404" s="98">
        <v>5.680125194765448E-2</v>
      </c>
      <c r="U404" s="98">
        <v>6.8760839124785381E-2</v>
      </c>
      <c r="V404" s="98">
        <v>8.5639565645723795E-2</v>
      </c>
      <c r="W404" s="98">
        <v>0.13151358460259438</v>
      </c>
      <c r="DA404" s="63" t="s">
        <v>3513</v>
      </c>
    </row>
    <row r="405" spans="1:105" ht="12" customHeight="1" x14ac:dyDescent="0.25">
      <c r="A405" s="97" t="s">
        <v>50</v>
      </c>
      <c r="B405" s="98"/>
      <c r="C405" s="98">
        <v>4.0374190986799908E-3</v>
      </c>
      <c r="D405" s="98">
        <v>3.1313671538513834E-3</v>
      </c>
      <c r="E405" s="98">
        <v>3.1963365731039191E-3</v>
      </c>
      <c r="F405" s="98">
        <v>4.2336620956033889E-3</v>
      </c>
      <c r="G405" s="98">
        <v>5.5181912302419318E-3</v>
      </c>
      <c r="H405" s="98">
        <v>6.319204489784294E-3</v>
      </c>
      <c r="I405" s="98">
        <v>3.5931369277446825E-3</v>
      </c>
      <c r="J405" s="98">
        <v>2.5163779353115073E-3</v>
      </c>
      <c r="K405" s="98">
        <v>3.2670377526305347E-3</v>
      </c>
      <c r="L405" s="98">
        <v>2.2669702460343228E-3</v>
      </c>
      <c r="M405" s="98">
        <v>7.3413586215103689E-4</v>
      </c>
      <c r="N405" s="98">
        <v>8.0315623720354703E-4</v>
      </c>
      <c r="O405" s="98">
        <v>2.2638651533020684E-3</v>
      </c>
      <c r="P405" s="98">
        <v>4.530809092771473E-3</v>
      </c>
      <c r="Q405" s="98">
        <v>4.2360675057014716E-3</v>
      </c>
      <c r="R405" s="98">
        <v>4.0044758676882411E-3</v>
      </c>
      <c r="S405" s="98">
        <v>1.907550484576852E-3</v>
      </c>
      <c r="T405" s="98">
        <v>1.0783457993104126E-3</v>
      </c>
      <c r="U405" s="98">
        <v>1.4613718503269006E-3</v>
      </c>
      <c r="V405" s="98">
        <v>2.9023479809951783E-3</v>
      </c>
      <c r="W405" s="98">
        <v>1.0202805624240825E-2</v>
      </c>
      <c r="DA405" s="63" t="s">
        <v>3514</v>
      </c>
    </row>
    <row r="406" spans="1:105" ht="12" customHeight="1" x14ac:dyDescent="0.25">
      <c r="A406" s="109" t="s">
        <v>120</v>
      </c>
      <c r="B406" s="33"/>
      <c r="C406" s="33">
        <v>0.73924561561845836</v>
      </c>
      <c r="D406" s="33">
        <v>0.73401023518001007</v>
      </c>
      <c r="E406" s="33">
        <v>0.72901796041339129</v>
      </c>
      <c r="F406" s="33">
        <v>0.72269619474228386</v>
      </c>
      <c r="G406" s="33">
        <v>0.87243256559433402</v>
      </c>
      <c r="H406" s="33">
        <v>1.222379669677115</v>
      </c>
      <c r="I406" s="33">
        <v>1.0221306610978367</v>
      </c>
      <c r="J406" s="33">
        <v>0.98787876175101796</v>
      </c>
      <c r="K406" s="33">
        <v>1.1778105352830643</v>
      </c>
      <c r="L406" s="33">
        <v>1.2176089988135304</v>
      </c>
      <c r="M406" s="33">
        <v>1.0189008956674894</v>
      </c>
      <c r="N406" s="33">
        <v>1.0264383708547706</v>
      </c>
      <c r="O406" s="33">
        <v>1.130506345187742</v>
      </c>
      <c r="P406" s="33">
        <v>1.4177082554632348</v>
      </c>
      <c r="Q406" s="33">
        <v>0.88892576693041592</v>
      </c>
      <c r="R406" s="33">
        <v>1.0845353134295654</v>
      </c>
      <c r="S406" s="33">
        <v>0.84526822899208354</v>
      </c>
      <c r="T406" s="33">
        <v>1.0321141811232606</v>
      </c>
      <c r="U406" s="33">
        <v>1.0082320001733844</v>
      </c>
      <c r="V406" s="33">
        <v>1.3677280101092122</v>
      </c>
      <c r="W406" s="33">
        <v>2.4035630580006955</v>
      </c>
      <c r="DA406" s="60" t="s">
        <v>3515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0.61502700283886491</v>
      </c>
      <c r="D408" s="119">
        <f t="shared" si="164"/>
        <v>0.62856563333777804</v>
      </c>
      <c r="E408" s="119">
        <f t="shared" si="164"/>
        <v>0.6392880320944776</v>
      </c>
      <c r="F408" s="119">
        <f t="shared" si="164"/>
        <v>0.65240885749389099</v>
      </c>
      <c r="G408" s="119">
        <f t="shared" si="164"/>
        <v>0.66325201953846225</v>
      </c>
      <c r="H408" s="119">
        <f t="shared" si="164"/>
        <v>0.67473282464207107</v>
      </c>
      <c r="I408" s="119">
        <f t="shared" si="164"/>
        <v>0.68395346910662258</v>
      </c>
      <c r="J408" s="119">
        <f t="shared" si="164"/>
        <v>0.69683206336437598</v>
      </c>
      <c r="K408" s="119">
        <f t="shared" si="164"/>
        <v>0.71591763144194209</v>
      </c>
      <c r="L408" s="119">
        <f t="shared" si="164"/>
        <v>0.71907753219046311</v>
      </c>
      <c r="M408" s="119">
        <f t="shared" si="164"/>
        <v>0.73132267360615655</v>
      </c>
      <c r="N408" s="119">
        <f t="shared" si="164"/>
        <v>0.74124826048297332</v>
      </c>
      <c r="O408" s="119">
        <f t="shared" si="164"/>
        <v>0.74879332221275852</v>
      </c>
      <c r="P408" s="119">
        <f t="shared" si="164"/>
        <v>0.75796319547563673</v>
      </c>
      <c r="Q408" s="119">
        <f t="shared" si="164"/>
        <v>0.76943336921006655</v>
      </c>
      <c r="R408" s="119">
        <f t="shared" ref="R408:V408" si="165">IF(R384=0,"",R384/R360)</f>
        <v>0.78009486555819996</v>
      </c>
      <c r="S408" s="119">
        <f t="shared" si="165"/>
        <v>0.79318612809843614</v>
      </c>
      <c r="T408" s="119">
        <f t="shared" si="165"/>
        <v>0.80465017467830569</v>
      </c>
      <c r="U408" s="119">
        <f t="shared" si="165"/>
        <v>0.81976370500103335</v>
      </c>
      <c r="V408" s="119">
        <f t="shared" si="165"/>
        <v>0.82975372458226371</v>
      </c>
      <c r="W408" s="119">
        <f t="shared" ref="W408" si="166">IF(W384=0,"",W384/W360)</f>
        <v>0.83361179294945953</v>
      </c>
      <c r="DA408" s="129" t="s">
        <v>3661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0.5984142488830736</v>
      </c>
      <c r="D409" s="124">
        <f t="shared" si="167"/>
        <v>0.61020025171342351</v>
      </c>
      <c r="E409" s="124">
        <f t="shared" si="167"/>
        <v>0.62211903136289382</v>
      </c>
      <c r="F409" s="124">
        <f t="shared" si="167"/>
        <v>0.63412098914634185</v>
      </c>
      <c r="G409" s="124">
        <f t="shared" si="167"/>
        <v>0.64601407237903863</v>
      </c>
      <c r="H409" s="124">
        <f t="shared" si="167"/>
        <v>0.65826982191859995</v>
      </c>
      <c r="I409" s="124">
        <f t="shared" si="167"/>
        <v>0.67049976833499458</v>
      </c>
      <c r="J409" s="124">
        <f t="shared" si="167"/>
        <v>0.6827936536901198</v>
      </c>
      <c r="K409" s="124">
        <f t="shared" si="167"/>
        <v>0.69506089202929922</v>
      </c>
      <c r="L409" s="124">
        <f t="shared" si="167"/>
        <v>0.7072519224794741</v>
      </c>
      <c r="M409" s="124">
        <f t="shared" si="167"/>
        <v>0.71847297768846263</v>
      </c>
      <c r="N409" s="124">
        <f t="shared" si="167"/>
        <v>0.72825333986101792</v>
      </c>
      <c r="O409" s="124">
        <f t="shared" si="167"/>
        <v>0.73633443545165689</v>
      </c>
      <c r="P409" s="124">
        <f t="shared" si="167"/>
        <v>0.74341252888322784</v>
      </c>
      <c r="Q409" s="124">
        <f t="shared" si="167"/>
        <v>0.7518418419256413</v>
      </c>
      <c r="R409" s="124">
        <f t="shared" ref="R409:V409" si="168">IF(R385=0,"",R385/R361)</f>
        <v>0.76427803451226306</v>
      </c>
      <c r="S409" s="124">
        <f t="shared" si="168"/>
        <v>0.77821616859438658</v>
      </c>
      <c r="T409" s="124">
        <f t="shared" si="168"/>
        <v>0.79222065869730185</v>
      </c>
      <c r="U409" s="124">
        <f t="shared" si="168"/>
        <v>0.80511922317583118</v>
      </c>
      <c r="V409" s="124">
        <f t="shared" si="168"/>
        <v>0.81592989571840413</v>
      </c>
      <c r="W409" s="124">
        <f t="shared" ref="W409" si="169">IF(W385=0,"",W385/W361)</f>
        <v>0.82462518034057875</v>
      </c>
      <c r="DA409" s="130" t="s">
        <v>3662</v>
      </c>
    </row>
    <row r="410" spans="1:105" ht="12" customHeight="1" x14ac:dyDescent="0.25">
      <c r="A410" s="97" t="s">
        <v>204</v>
      </c>
      <c r="B410" s="111"/>
      <c r="C410" s="111">
        <f t="shared" ref="C410:Q410" si="170">IF(C386=0,"",C386/C362)</f>
        <v>0.59574784396562253</v>
      </c>
      <c r="D410" s="111">
        <f t="shared" si="170"/>
        <v>0.60764378167936173</v>
      </c>
      <c r="E410" s="111">
        <f t="shared" si="170"/>
        <v>0.61965280784232368</v>
      </c>
      <c r="F410" s="111">
        <f t="shared" si="170"/>
        <v>0.63176337819029649</v>
      </c>
      <c r="G410" s="111">
        <f t="shared" si="170"/>
        <v>0.64396401705712769</v>
      </c>
      <c r="H410" s="111">
        <f t="shared" si="170"/>
        <v>0.65624105207877137</v>
      </c>
      <c r="I410" s="111">
        <f t="shared" si="170"/>
        <v>0.66857650506628252</v>
      </c>
      <c r="J410" s="111">
        <f t="shared" si="170"/>
        <v>0.68093161228028176</v>
      </c>
      <c r="K410" s="111">
        <f t="shared" si="170"/>
        <v>0.6932550958524617</v>
      </c>
      <c r="L410" s="111">
        <f t="shared" si="170"/>
        <v>0.70550144364655965</v>
      </c>
      <c r="M410" s="111">
        <f t="shared" si="170"/>
        <v>0.71677984471408218</v>
      </c>
      <c r="N410" s="111">
        <f t="shared" si="170"/>
        <v>0.72661209129770743</v>
      </c>
      <c r="O410" s="111">
        <f t="shared" si="170"/>
        <v>0.73473948166310732</v>
      </c>
      <c r="P410" s="111">
        <f t="shared" si="170"/>
        <v>0.74185833053543582</v>
      </c>
      <c r="Q410" s="111">
        <f t="shared" si="170"/>
        <v>0.75033347646716675</v>
      </c>
      <c r="R410" s="111">
        <f t="shared" ref="R410:V410" si="171">IF(R386=0,"",R386/R362)</f>
        <v>0.76282981152095442</v>
      </c>
      <c r="S410" s="111">
        <f t="shared" si="171"/>
        <v>0.77683534369420904</v>
      </c>
      <c r="T410" s="111">
        <f t="shared" si="171"/>
        <v>0.79090881052594597</v>
      </c>
      <c r="U410" s="111">
        <f t="shared" si="171"/>
        <v>0.80387236532847961</v>
      </c>
      <c r="V410" s="111">
        <f t="shared" si="171"/>
        <v>0.81473876140326829</v>
      </c>
      <c r="W410" s="111">
        <f t="shared" ref="W410" si="172">IF(W386=0,"",W386/W362)</f>
        <v>0.82347927251725406</v>
      </c>
      <c r="DA410" s="63" t="s">
        <v>3663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>
        <f t="shared" si="173"/>
        <v>1</v>
      </c>
      <c r="R411" s="111">
        <f t="shared" ref="R411:V411" si="174">IF(R387=0,"",R387/R363)</f>
        <v>1</v>
      </c>
      <c r="S411" s="111">
        <f t="shared" si="174"/>
        <v>1</v>
      </c>
      <c r="T411" s="111">
        <f t="shared" si="174"/>
        <v>1</v>
      </c>
      <c r="U411" s="111">
        <f t="shared" si="174"/>
        <v>1</v>
      </c>
      <c r="V411" s="111">
        <f t="shared" si="174"/>
        <v>1</v>
      </c>
      <c r="W411" s="111">
        <f t="shared" ref="W411" si="175">IF(W387=0,"",W387/W363)</f>
        <v>1</v>
      </c>
      <c r="DA411" s="63" t="s">
        <v>3664</v>
      </c>
    </row>
    <row r="412" spans="1:105" ht="12" customHeight="1" x14ac:dyDescent="0.25">
      <c r="A412" s="121" t="s">
        <v>92</v>
      </c>
      <c r="B412" s="124"/>
      <c r="C412" s="124">
        <f t="shared" ref="C412:Q412" si="176">IF(C388=0,"",C388/C364)</f>
        <v>2.3582619998382492</v>
      </c>
      <c r="D412" s="124">
        <f t="shared" si="176"/>
        <v>2.4378987751219268</v>
      </c>
      <c r="E412" s="124">
        <f t="shared" si="176"/>
        <v>2.5183764050890307</v>
      </c>
      <c r="F412" s="124">
        <f t="shared" si="176"/>
        <v>2.598940465719175</v>
      </c>
      <c r="G412" s="124">
        <f t="shared" si="176"/>
        <v>2.6802700842976388</v>
      </c>
      <c r="H412" s="124">
        <f t="shared" si="176"/>
        <v>2.7622777308012898</v>
      </c>
      <c r="I412" s="124">
        <f t="shared" si="176"/>
        <v>2.8451261547958113</v>
      </c>
      <c r="J412" s="124">
        <f t="shared" si="176"/>
        <v>2.9294923208561565</v>
      </c>
      <c r="K412" s="124">
        <f t="shared" si="176"/>
        <v>3.0159454352536814</v>
      </c>
      <c r="L412" s="124">
        <f t="shared" si="176"/>
        <v>3.1046262309059185</v>
      </c>
      <c r="M412" s="124">
        <f t="shared" si="176"/>
        <v>3.2105470850261599</v>
      </c>
      <c r="N412" s="124">
        <f t="shared" si="176"/>
        <v>3.3386209488207719</v>
      </c>
      <c r="O412" s="124">
        <f t="shared" si="176"/>
        <v>3.4915639366107816</v>
      </c>
      <c r="P412" s="124">
        <f t="shared" si="176"/>
        <v>3.6574273135337112</v>
      </c>
      <c r="Q412" s="124">
        <f t="shared" si="176"/>
        <v>3.7999675772069179</v>
      </c>
      <c r="R412" s="124">
        <f t="shared" ref="R412:V412" si="177">IF(R388=0,"",R388/R364)</f>
        <v>3.8893913828012034</v>
      </c>
      <c r="S412" s="124">
        <f t="shared" si="177"/>
        <v>3.960568341398794</v>
      </c>
      <c r="T412" s="124">
        <f t="shared" si="177"/>
        <v>4.0200393998109805</v>
      </c>
      <c r="U412" s="124">
        <f t="shared" si="177"/>
        <v>4.0741801688752473</v>
      </c>
      <c r="V412" s="124">
        <f t="shared" si="177"/>
        <v>4.1293826055336051</v>
      </c>
      <c r="W412" s="124">
        <f t="shared" ref="W412" si="178">IF(W388=0,"",W388/W364)</f>
        <v>4.1834265621208973</v>
      </c>
      <c r="DA412" s="130" t="s">
        <v>3665</v>
      </c>
    </row>
    <row r="413" spans="1:105" ht="12" customHeight="1" x14ac:dyDescent="0.25">
      <c r="A413" s="97" t="s">
        <v>53</v>
      </c>
      <c r="B413" s="111"/>
      <c r="C413" s="111">
        <f t="shared" ref="C413:Q413" si="179">IF(C389=0,"",C389/C365)</f>
        <v>2.3582619998382492</v>
      </c>
      <c r="D413" s="111">
        <f t="shared" si="179"/>
        <v>2.4378987751219268</v>
      </c>
      <c r="E413" s="111">
        <f t="shared" si="179"/>
        <v>2.5183764050890307</v>
      </c>
      <c r="F413" s="111">
        <f t="shared" si="179"/>
        <v>2.598940465719175</v>
      </c>
      <c r="G413" s="111">
        <f t="shared" si="179"/>
        <v>2.6802700842976388</v>
      </c>
      <c r="H413" s="111">
        <f t="shared" si="179"/>
        <v>2.7622777308012898</v>
      </c>
      <c r="I413" s="111">
        <f t="shared" si="179"/>
        <v>2.8451261547958113</v>
      </c>
      <c r="J413" s="111">
        <f t="shared" si="179"/>
        <v>2.9294923208561565</v>
      </c>
      <c r="K413" s="111">
        <f t="shared" si="179"/>
        <v>3.0159454352536814</v>
      </c>
      <c r="L413" s="111">
        <f t="shared" si="179"/>
        <v>3.1046262309059185</v>
      </c>
      <c r="M413" s="111">
        <f t="shared" si="179"/>
        <v>3.2105470850261599</v>
      </c>
      <c r="N413" s="111">
        <f t="shared" si="179"/>
        <v>3.3386209488207719</v>
      </c>
      <c r="O413" s="111">
        <f t="shared" si="179"/>
        <v>3.4915639366107816</v>
      </c>
      <c r="P413" s="111">
        <f t="shared" si="179"/>
        <v>3.6574273135337112</v>
      </c>
      <c r="Q413" s="111">
        <f t="shared" si="179"/>
        <v>3.7999675772069179</v>
      </c>
      <c r="R413" s="111">
        <f t="shared" ref="R413:V413" si="180">IF(R389=0,"",R389/R365)</f>
        <v>3.8893913828012034</v>
      </c>
      <c r="S413" s="111">
        <f t="shared" si="180"/>
        <v>3.960568341398794</v>
      </c>
      <c r="T413" s="111">
        <f t="shared" si="180"/>
        <v>4.0200393998109805</v>
      </c>
      <c r="U413" s="111">
        <f t="shared" si="180"/>
        <v>4.0741801688752473</v>
      </c>
      <c r="V413" s="111">
        <f t="shared" si="180"/>
        <v>4.1293826055336051</v>
      </c>
      <c r="W413" s="111">
        <f t="shared" ref="W413" si="181">IF(W389=0,"",W389/W365)</f>
        <v>4.1834265621208973</v>
      </c>
      <c r="DA413" s="63" t="s">
        <v>3666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0.71074507975732915</v>
      </c>
      <c r="D414" s="124">
        <f t="shared" si="182"/>
        <v>0.7147133828252622</v>
      </c>
      <c r="E414" s="124">
        <f t="shared" si="182"/>
        <v>0.73006549692424583</v>
      </c>
      <c r="F414" s="124">
        <f t="shared" si="182"/>
        <v>0.73928257744958747</v>
      </c>
      <c r="G414" s="124">
        <f t="shared" si="182"/>
        <v>0.75111498383870545</v>
      </c>
      <c r="H414" s="124">
        <f t="shared" si="182"/>
        <v>0.75407987648883856</v>
      </c>
      <c r="I414" s="124">
        <f t="shared" si="182"/>
        <v>0.73982557926858261</v>
      </c>
      <c r="J414" s="124">
        <f t="shared" si="182"/>
        <v>0.75537850475077861</v>
      </c>
      <c r="K414" s="124">
        <f t="shared" si="182"/>
        <v>0.80461240602821582</v>
      </c>
      <c r="L414" s="124">
        <f t="shared" si="182"/>
        <v>0.7723758115814896</v>
      </c>
      <c r="M414" s="124">
        <f t="shared" si="182"/>
        <v>0.78182239915435481</v>
      </c>
      <c r="N414" s="124">
        <f t="shared" si="182"/>
        <v>0.7913297549225935</v>
      </c>
      <c r="O414" s="124">
        <f t="shared" si="182"/>
        <v>0.80386979581234919</v>
      </c>
      <c r="P414" s="124">
        <f t="shared" si="182"/>
        <v>0.80402704666626545</v>
      </c>
      <c r="Q414" s="124">
        <f t="shared" si="182"/>
        <v>0.82111501881042392</v>
      </c>
      <c r="R414" s="124">
        <f t="shared" ref="R414:V414" si="183">IF(R390=0,"",R390/R366)</f>
        <v>0.83804005341410681</v>
      </c>
      <c r="S414" s="124">
        <f t="shared" si="183"/>
        <v>0.85150454424508082</v>
      </c>
      <c r="T414" s="124">
        <f t="shared" si="183"/>
        <v>0.84843341364301106</v>
      </c>
      <c r="U414" s="124">
        <f t="shared" si="183"/>
        <v>0.86370957943365612</v>
      </c>
      <c r="V414" s="124">
        <f t="shared" si="183"/>
        <v>0.86888241042454306</v>
      </c>
      <c r="W414" s="124">
        <f t="shared" ref="W414" si="184">IF(W390=0,"",W390/W366)</f>
        <v>0.86708683345165749</v>
      </c>
      <c r="DA414" s="130" t="s">
        <v>3667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0.64064210419642154</v>
      </c>
      <c r="D415" s="111">
        <f t="shared" si="185"/>
        <v>0.65442469988072904</v>
      </c>
      <c r="E415" s="111">
        <f t="shared" si="185"/>
        <v>0.66833831948342837</v>
      </c>
      <c r="F415" s="111">
        <f t="shared" si="185"/>
        <v>0.68236958785663893</v>
      </c>
      <c r="G415" s="111">
        <f t="shared" si="185"/>
        <v>0.69650520932997317</v>
      </c>
      <c r="H415" s="111">
        <f t="shared" si="185"/>
        <v>0.71072934314583591</v>
      </c>
      <c r="I415" s="111">
        <f t="shared" si="185"/>
        <v>0.7250211598315679</v>
      </c>
      <c r="J415" s="111">
        <f t="shared" si="185"/>
        <v>0.73933574784173794</v>
      </c>
      <c r="K415" s="111">
        <f t="shared" si="185"/>
        <v>0.75361369680085122</v>
      </c>
      <c r="L415" s="111">
        <f t="shared" si="185"/>
        <v>0.76780227649226329</v>
      </c>
      <c r="M415" s="111">
        <f t="shared" si="185"/>
        <v>0.78086939617796824</v>
      </c>
      <c r="N415" s="111">
        <f t="shared" si="185"/>
        <v>0.7922610058678885</v>
      </c>
      <c r="O415" s="111">
        <f t="shared" si="185"/>
        <v>0.80167737455360111</v>
      </c>
      <c r="P415" s="111">
        <f t="shared" si="185"/>
        <v>0.80992525026596918</v>
      </c>
      <c r="Q415" s="111">
        <f t="shared" si="185"/>
        <v>0.81974452744725756</v>
      </c>
      <c r="R415" s="111">
        <f t="shared" ref="R415:V415" si="186">IF(R391=0,"",R391/R367)</f>
        <v>0.83422274158443077</v>
      </c>
      <c r="S415" s="111">
        <f t="shared" si="186"/>
        <v>0.85044950671489916</v>
      </c>
      <c r="T415" s="111">
        <f t="shared" si="186"/>
        <v>0.8667549807250996</v>
      </c>
      <c r="U415" s="111">
        <f t="shared" si="186"/>
        <v>0.88177451418048491</v>
      </c>
      <c r="V415" s="111">
        <f t="shared" si="186"/>
        <v>0.89436428618907404</v>
      </c>
      <c r="W415" s="111">
        <f t="shared" ref="W415" si="187">IF(W391=0,"",W391/W367)</f>
        <v>0.90449101462840753</v>
      </c>
      <c r="DA415" s="63" t="s">
        <v>3668</v>
      </c>
    </row>
    <row r="416" spans="1:105" ht="12" customHeight="1" x14ac:dyDescent="0.25">
      <c r="A416" s="97" t="s">
        <v>131</v>
      </c>
      <c r="B416" s="111"/>
      <c r="C416" s="111">
        <f t="shared" ref="C416:Q416" si="188">IF(C392=0,"",C392/C368)</f>
        <v>0.82704143165678945</v>
      </c>
      <c r="D416" s="111">
        <f t="shared" si="188"/>
        <v>0.8351036790273173</v>
      </c>
      <c r="E416" s="111">
        <f t="shared" si="188"/>
        <v>0.84460703338264509</v>
      </c>
      <c r="F416" s="111">
        <f t="shared" si="188"/>
        <v>0.85308913770477368</v>
      </c>
      <c r="G416" s="111">
        <f t="shared" si="188"/>
        <v>0.8610856889254177</v>
      </c>
      <c r="H416" s="111">
        <f t="shared" si="188"/>
        <v>0.88854103211213242</v>
      </c>
      <c r="I416" s="111">
        <f t="shared" si="188"/>
        <v>0.8902130312834553</v>
      </c>
      <c r="J416" s="111">
        <f t="shared" si="188"/>
        <v>0.88920538011390482</v>
      </c>
      <c r="K416" s="111">
        <f t="shared" si="188"/>
        <v>0.89430376121876132</v>
      </c>
      <c r="L416" s="111">
        <f t="shared" si="188"/>
        <v>0.9121707430542122</v>
      </c>
      <c r="M416" s="111">
        <f t="shared" si="188"/>
        <v>0.91080202609322913</v>
      </c>
      <c r="N416" s="111">
        <f t="shared" si="188"/>
        <v>0.91749579024292671</v>
      </c>
      <c r="O416" s="111">
        <f t="shared" si="188"/>
        <v>0.93255782421370315</v>
      </c>
      <c r="P416" s="111">
        <f t="shared" si="188"/>
        <v>0.93448186222077589</v>
      </c>
      <c r="Q416" s="111">
        <f t="shared" si="188"/>
        <v>0.9509308141302375</v>
      </c>
      <c r="R416" s="111" t="str">
        <f t="shared" ref="R416:V416" si="189">IF(R392=0,"",R392/R368)</f>
        <v/>
      </c>
      <c r="S416" s="111">
        <f t="shared" si="189"/>
        <v>0.95787807562982441</v>
      </c>
      <c r="T416" s="111">
        <f t="shared" si="189"/>
        <v>0.95760565028154498</v>
      </c>
      <c r="U416" s="111">
        <f t="shared" si="189"/>
        <v>0.96171188431361332</v>
      </c>
      <c r="V416" s="111">
        <f t="shared" si="189"/>
        <v>0.96504652104513922</v>
      </c>
      <c r="W416" s="111">
        <f t="shared" ref="W416" si="190">IF(W392=0,"",W392/W368)</f>
        <v>0.9671303581617785</v>
      </c>
      <c r="DA416" s="63" t="s">
        <v>3669</v>
      </c>
    </row>
    <row r="417" spans="1:105" ht="12" customHeight="1" x14ac:dyDescent="0.25">
      <c r="A417" s="100" t="s">
        <v>204</v>
      </c>
      <c r="B417" s="112"/>
      <c r="C417" s="112">
        <f t="shared" ref="C417:Q417" si="191">IF(C393=0,"",C393/C369)</f>
        <v>0.64064210419642154</v>
      </c>
      <c r="D417" s="112">
        <f t="shared" si="191"/>
        <v>0.65442469988072904</v>
      </c>
      <c r="E417" s="112">
        <f t="shared" si="191"/>
        <v>0.66833831948342837</v>
      </c>
      <c r="F417" s="112">
        <f t="shared" si="191"/>
        <v>0.68236958785663904</v>
      </c>
      <c r="G417" s="112">
        <f t="shared" si="191"/>
        <v>0.69650520932997317</v>
      </c>
      <c r="H417" s="112">
        <f t="shared" si="191"/>
        <v>0.71072934314583602</v>
      </c>
      <c r="I417" s="112">
        <f t="shared" si="191"/>
        <v>0.7250211598315679</v>
      </c>
      <c r="J417" s="112">
        <f t="shared" si="191"/>
        <v>0.73933574784173794</v>
      </c>
      <c r="K417" s="112">
        <f t="shared" si="191"/>
        <v>0.75361369680085122</v>
      </c>
      <c r="L417" s="112">
        <f t="shared" si="191"/>
        <v>0.76780227649226329</v>
      </c>
      <c r="M417" s="112">
        <f t="shared" si="191"/>
        <v>0.78086939617796836</v>
      </c>
      <c r="N417" s="112">
        <f t="shared" si="191"/>
        <v>0.7922610058678885</v>
      </c>
      <c r="O417" s="112">
        <f t="shared" si="191"/>
        <v>0.80167737455360122</v>
      </c>
      <c r="P417" s="112">
        <f t="shared" si="191"/>
        <v>0.80992525026596907</v>
      </c>
      <c r="Q417" s="112">
        <f t="shared" si="191"/>
        <v>0.81974452744725756</v>
      </c>
      <c r="R417" s="112" t="str">
        <f t="shared" ref="R417:V417" si="192">IF(R393=0,"",R393/R369)</f>
        <v/>
      </c>
      <c r="S417" s="112">
        <f t="shared" si="192"/>
        <v>0.85044950671489916</v>
      </c>
      <c r="T417" s="112">
        <f t="shared" si="192"/>
        <v>0.86675498072509971</v>
      </c>
      <c r="U417" s="112">
        <f t="shared" si="192"/>
        <v>0.88177451418048491</v>
      </c>
      <c r="V417" s="112">
        <f t="shared" si="192"/>
        <v>0.89436428618907404</v>
      </c>
      <c r="W417" s="112">
        <f t="shared" ref="W417" si="193">IF(W393=0,"",W393/W369)</f>
        <v>0.90449101462840742</v>
      </c>
      <c r="DA417" s="131" t="s">
        <v>3670</v>
      </c>
    </row>
    <row r="418" spans="1:105" ht="12" customHeight="1" x14ac:dyDescent="0.25">
      <c r="A418" s="103" t="s">
        <v>52</v>
      </c>
      <c r="B418" s="113"/>
      <c r="C418" s="113">
        <f t="shared" ref="C418:Q418" si="194">IF(C394=0,"",C394/C370)</f>
        <v>1</v>
      </c>
      <c r="D418" s="113">
        <f t="shared" si="194"/>
        <v>1</v>
      </c>
      <c r="E418" s="113">
        <f t="shared" si="194"/>
        <v>1</v>
      </c>
      <c r="F418" s="113">
        <f t="shared" si="194"/>
        <v>1</v>
      </c>
      <c r="G418" s="113">
        <f t="shared" si="194"/>
        <v>1</v>
      </c>
      <c r="H418" s="113">
        <f t="shared" si="194"/>
        <v>1</v>
      </c>
      <c r="I418" s="113">
        <f t="shared" si="194"/>
        <v>1</v>
      </c>
      <c r="J418" s="113">
        <f t="shared" si="194"/>
        <v>1</v>
      </c>
      <c r="K418" s="113">
        <f t="shared" si="194"/>
        <v>1</v>
      </c>
      <c r="L418" s="113">
        <f t="shared" si="194"/>
        <v>1</v>
      </c>
      <c r="M418" s="113">
        <f t="shared" si="194"/>
        <v>1</v>
      </c>
      <c r="N418" s="113">
        <f t="shared" si="194"/>
        <v>1</v>
      </c>
      <c r="O418" s="113">
        <f t="shared" si="194"/>
        <v>1</v>
      </c>
      <c r="P418" s="113">
        <f t="shared" si="194"/>
        <v>1</v>
      </c>
      <c r="Q418" s="113">
        <f t="shared" si="194"/>
        <v>1</v>
      </c>
      <c r="R418" s="113" t="str">
        <f t="shared" ref="R418:V418" si="195">IF(R394=0,"",R394/R370)</f>
        <v/>
      </c>
      <c r="S418" s="113">
        <f t="shared" si="195"/>
        <v>1</v>
      </c>
      <c r="T418" s="113">
        <f t="shared" si="195"/>
        <v>1</v>
      </c>
      <c r="U418" s="113">
        <f t="shared" si="195"/>
        <v>1</v>
      </c>
      <c r="V418" s="113">
        <f t="shared" si="195"/>
        <v>1</v>
      </c>
      <c r="W418" s="113">
        <f t="shared" ref="W418" si="196">IF(W394=0,"",W394/W370)</f>
        <v>1</v>
      </c>
      <c r="DA418" s="132" t="s">
        <v>3671</v>
      </c>
    </row>
    <row r="419" spans="1:105" ht="12" customHeight="1" x14ac:dyDescent="0.25">
      <c r="A419" s="106" t="s">
        <v>124</v>
      </c>
      <c r="B419" s="112"/>
      <c r="C419" s="112">
        <f t="shared" ref="C419:Q419" si="197">IF(C395=0,"",C395/C371)</f>
        <v>0.62304993421548616</v>
      </c>
      <c r="D419" s="112">
        <f t="shared" si="197"/>
        <v>0.62468242256659845</v>
      </c>
      <c r="E419" s="112">
        <f t="shared" si="197"/>
        <v>0.62658515945457338</v>
      </c>
      <c r="F419" s="112">
        <f t="shared" si="197"/>
        <v>0.62852474841575701</v>
      </c>
      <c r="G419" s="112">
        <f t="shared" si="197"/>
        <v>0.63071322038363031</v>
      </c>
      <c r="H419" s="112">
        <f t="shared" si="197"/>
        <v>0.63312462547124038</v>
      </c>
      <c r="I419" s="112">
        <f t="shared" si="197"/>
        <v>0.63581120810679259</v>
      </c>
      <c r="J419" s="112">
        <f t="shared" si="197"/>
        <v>0.63898699527202019</v>
      </c>
      <c r="K419" s="112">
        <f t="shared" si="197"/>
        <v>0.64283396619718869</v>
      </c>
      <c r="L419" s="112">
        <f t="shared" si="197"/>
        <v>0.64740080778716402</v>
      </c>
      <c r="M419" s="112">
        <f t="shared" si="197"/>
        <v>0.65700594566459503</v>
      </c>
      <c r="N419" s="112">
        <f t="shared" si="197"/>
        <v>0.67302004515374625</v>
      </c>
      <c r="O419" s="112">
        <f t="shared" si="197"/>
        <v>0.6965873011365763</v>
      </c>
      <c r="P419" s="112">
        <f t="shared" si="197"/>
        <v>0.72530293729566198</v>
      </c>
      <c r="Q419" s="112">
        <f t="shared" si="197"/>
        <v>0.7513753553864595</v>
      </c>
      <c r="R419" s="112">
        <f t="shared" ref="R419:V419" si="198">IF(R395=0,"",R395/R371)</f>
        <v>0.76897104805710159</v>
      </c>
      <c r="S419" s="112">
        <f t="shared" si="198"/>
        <v>0.78592689735792143</v>
      </c>
      <c r="T419" s="112">
        <f t="shared" si="198"/>
        <v>0.80128313823412134</v>
      </c>
      <c r="U419" s="112">
        <f t="shared" si="198"/>
        <v>0.81408000563095761</v>
      </c>
      <c r="V419" s="112">
        <f t="shared" si="198"/>
        <v>0.82335773449366412</v>
      </c>
      <c r="W419" s="112">
        <f t="shared" ref="W419" si="199">IF(W395=0,"",W395/W371)</f>
        <v>0.82772186797137282</v>
      </c>
      <c r="DA419" s="131" t="s">
        <v>3672</v>
      </c>
    </row>
    <row r="420" spans="1:105" ht="12" customHeight="1" x14ac:dyDescent="0.25">
      <c r="A420" s="107" t="s">
        <v>123</v>
      </c>
      <c r="B420" s="113"/>
      <c r="C420" s="113" t="str">
        <f t="shared" ref="C420:Q420" si="200">IF(C396=0,"",C396/C372)</f>
        <v/>
      </c>
      <c r="D420" s="113" t="str">
        <f t="shared" si="200"/>
        <v/>
      </c>
      <c r="E420" s="113">
        <f t="shared" si="200"/>
        <v>0.81929310057645111</v>
      </c>
      <c r="F420" s="113">
        <f t="shared" si="200"/>
        <v>0.82090774914465592</v>
      </c>
      <c r="G420" s="113">
        <f t="shared" si="200"/>
        <v>0.82145900672748706</v>
      </c>
      <c r="H420" s="113">
        <f t="shared" si="200"/>
        <v>0.84869032827115853</v>
      </c>
      <c r="I420" s="113">
        <f t="shared" si="200"/>
        <v>0.84298111697588496</v>
      </c>
      <c r="J420" s="113">
        <f t="shared" si="200"/>
        <v>0.83304293903335203</v>
      </c>
      <c r="K420" s="113" t="str">
        <f t="shared" si="200"/>
        <v/>
      </c>
      <c r="L420" s="113">
        <f t="shared" si="200"/>
        <v>0.85291237679104759</v>
      </c>
      <c r="M420" s="113">
        <f t="shared" si="200"/>
        <v>0.84631311466254966</v>
      </c>
      <c r="N420" s="113">
        <f t="shared" si="200"/>
        <v>0.8577652292543595</v>
      </c>
      <c r="O420" s="113">
        <f t="shared" si="200"/>
        <v>0.88793975884753629</v>
      </c>
      <c r="P420" s="113">
        <f t="shared" si="200"/>
        <v>0.89912675186520197</v>
      </c>
      <c r="Q420" s="113">
        <f t="shared" si="200"/>
        <v>0.92848082141616817</v>
      </c>
      <c r="R420" s="113" t="str">
        <f t="shared" ref="R420:V420" si="201">IF(R396=0,"",R396/R372)</f>
        <v/>
      </c>
      <c r="S420" s="113" t="str">
        <f t="shared" si="201"/>
        <v/>
      </c>
      <c r="T420" s="113">
        <f t="shared" si="201"/>
        <v>0.9336076785155889</v>
      </c>
      <c r="U420" s="113">
        <f t="shared" si="201"/>
        <v>0.93748499380296391</v>
      </c>
      <c r="V420" s="113">
        <f t="shared" si="201"/>
        <v>0.93979290847029839</v>
      </c>
      <c r="W420" s="113">
        <f t="shared" ref="W420" si="202">IF(W396=0,"",W396/W372)</f>
        <v>0.937658447035846</v>
      </c>
      <c r="DA420" s="132" t="s">
        <v>3673</v>
      </c>
    </row>
    <row r="421" spans="1:105" ht="12" customHeight="1" x14ac:dyDescent="0.25">
      <c r="A421" s="108" t="s">
        <v>50</v>
      </c>
      <c r="B421" s="111"/>
      <c r="C421" s="111" t="str">
        <f t="shared" ref="C421:Q421" si="203">IF(C397=0,"",C397/C373)</f>
        <v/>
      </c>
      <c r="D421" s="111" t="str">
        <f t="shared" si="203"/>
        <v/>
      </c>
      <c r="E421" s="111">
        <f t="shared" si="203"/>
        <v>0.62658515945457349</v>
      </c>
      <c r="F421" s="111">
        <f t="shared" si="203"/>
        <v>0.62852474841575701</v>
      </c>
      <c r="G421" s="111">
        <f t="shared" si="203"/>
        <v>0.63071322038363031</v>
      </c>
      <c r="H421" s="111">
        <f t="shared" si="203"/>
        <v>0.63312462547124038</v>
      </c>
      <c r="I421" s="111">
        <f t="shared" si="203"/>
        <v>0.63581120810679259</v>
      </c>
      <c r="J421" s="111">
        <f t="shared" si="203"/>
        <v>0.63898699527202019</v>
      </c>
      <c r="K421" s="111" t="str">
        <f t="shared" si="203"/>
        <v/>
      </c>
      <c r="L421" s="111">
        <f t="shared" si="203"/>
        <v>0.64740080778716402</v>
      </c>
      <c r="M421" s="111">
        <f t="shared" si="203"/>
        <v>0.65700594566459503</v>
      </c>
      <c r="N421" s="111">
        <f t="shared" si="203"/>
        <v>0.67302004515374625</v>
      </c>
      <c r="O421" s="111">
        <f t="shared" si="203"/>
        <v>0.6965873011365763</v>
      </c>
      <c r="P421" s="111">
        <f t="shared" si="203"/>
        <v>0.72530293729566198</v>
      </c>
      <c r="Q421" s="111">
        <f t="shared" si="203"/>
        <v>0.7513753553864595</v>
      </c>
      <c r="R421" s="111" t="str">
        <f t="shared" ref="R421:V421" si="204">IF(R397=0,"",R397/R373)</f>
        <v/>
      </c>
      <c r="S421" s="111" t="str">
        <f t="shared" si="204"/>
        <v/>
      </c>
      <c r="T421" s="111">
        <f t="shared" si="204"/>
        <v>0.80128313823412134</v>
      </c>
      <c r="U421" s="111">
        <f t="shared" si="204"/>
        <v>0.81408000563095761</v>
      </c>
      <c r="V421" s="111">
        <f t="shared" si="204"/>
        <v>0.82335773449366412</v>
      </c>
      <c r="W421" s="111">
        <f t="shared" ref="W421" si="205">IF(W397=0,"",W397/W373)</f>
        <v>0.82772186797137282</v>
      </c>
      <c r="DA421" s="63" t="s">
        <v>3674</v>
      </c>
    </row>
    <row r="422" spans="1:105" ht="12" customHeight="1" x14ac:dyDescent="0.25">
      <c r="A422" s="108" t="s">
        <v>52</v>
      </c>
      <c r="B422" s="111"/>
      <c r="C422" s="111" t="str">
        <f t="shared" ref="C422:Q422" si="206">IF(C398=0,"",C398/C374)</f>
        <v/>
      </c>
      <c r="D422" s="111" t="str">
        <f t="shared" si="206"/>
        <v/>
      </c>
      <c r="E422" s="111">
        <f t="shared" si="206"/>
        <v>1</v>
      </c>
      <c r="F422" s="111">
        <f t="shared" si="206"/>
        <v>1</v>
      </c>
      <c r="G422" s="111">
        <f t="shared" si="206"/>
        <v>1</v>
      </c>
      <c r="H422" s="111">
        <f t="shared" si="206"/>
        <v>1</v>
      </c>
      <c r="I422" s="111">
        <f t="shared" si="206"/>
        <v>1</v>
      </c>
      <c r="J422" s="111">
        <f t="shared" si="206"/>
        <v>1</v>
      </c>
      <c r="K422" s="111" t="str">
        <f t="shared" si="206"/>
        <v/>
      </c>
      <c r="L422" s="111">
        <f t="shared" si="206"/>
        <v>1</v>
      </c>
      <c r="M422" s="111">
        <f t="shared" si="206"/>
        <v>1</v>
      </c>
      <c r="N422" s="111">
        <f t="shared" si="206"/>
        <v>1</v>
      </c>
      <c r="O422" s="111">
        <f t="shared" si="206"/>
        <v>1</v>
      </c>
      <c r="P422" s="111">
        <f t="shared" si="206"/>
        <v>1</v>
      </c>
      <c r="Q422" s="111">
        <f t="shared" si="206"/>
        <v>1</v>
      </c>
      <c r="R422" s="111" t="str">
        <f t="shared" ref="R422:V422" si="207">IF(R398=0,"",R398/R374)</f>
        <v/>
      </c>
      <c r="S422" s="111" t="str">
        <f t="shared" si="207"/>
        <v/>
      </c>
      <c r="T422" s="111">
        <f t="shared" si="207"/>
        <v>1</v>
      </c>
      <c r="U422" s="111">
        <f t="shared" si="207"/>
        <v>1</v>
      </c>
      <c r="V422" s="111">
        <f t="shared" si="207"/>
        <v>1</v>
      </c>
      <c r="W422" s="111">
        <f t="shared" ref="W422" si="208">IF(W398=0,"",W398/W374)</f>
        <v>1</v>
      </c>
      <c r="DA422" s="63" t="s">
        <v>3675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0.69904906460945626</v>
      </c>
      <c r="D423" s="112">
        <f t="shared" si="209"/>
        <v>0.70012983554340369</v>
      </c>
      <c r="E423" s="112">
        <f t="shared" si="209"/>
        <v>0.70129373304669118</v>
      </c>
      <c r="F423" s="112">
        <f t="shared" si="209"/>
        <v>0.70246881084862889</v>
      </c>
      <c r="G423" s="112">
        <f t="shared" si="209"/>
        <v>0.70372110965003609</v>
      </c>
      <c r="H423" s="112">
        <f t="shared" si="209"/>
        <v>0.70504322717626711</v>
      </c>
      <c r="I423" s="112">
        <f t="shared" si="209"/>
        <v>0.70645236332864481</v>
      </c>
      <c r="J423" s="112">
        <f t="shared" si="209"/>
        <v>0.70801736656705028</v>
      </c>
      <c r="K423" s="112">
        <f t="shared" si="209"/>
        <v>0.70979925041709979</v>
      </c>
      <c r="L423" s="112">
        <f t="shared" si="209"/>
        <v>0.71181936883496011</v>
      </c>
      <c r="M423" s="112">
        <f t="shared" si="209"/>
        <v>0.71547748570050085</v>
      </c>
      <c r="N423" s="112">
        <f t="shared" si="209"/>
        <v>0.72138863623218441</v>
      </c>
      <c r="O423" s="112">
        <f t="shared" si="209"/>
        <v>0.73034153134824498</v>
      </c>
      <c r="P423" s="112">
        <f t="shared" si="209"/>
        <v>0.74198809860804538</v>
      </c>
      <c r="Q423" s="112">
        <f t="shared" si="209"/>
        <v>0.75341618210929018</v>
      </c>
      <c r="R423" s="112">
        <f t="shared" ref="R423:V423" si="210">IF(R399=0,"",R399/R375)</f>
        <v>0.7616084686376563</v>
      </c>
      <c r="S423" s="112">
        <f t="shared" si="210"/>
        <v>0.76971999166190286</v>
      </c>
      <c r="T423" s="112">
        <f t="shared" si="210"/>
        <v>0.77758066761194544</v>
      </c>
      <c r="U423" s="112">
        <f t="shared" si="210"/>
        <v>0.78496476404931981</v>
      </c>
      <c r="V423" s="112">
        <f t="shared" si="210"/>
        <v>0.79152596221717952</v>
      </c>
      <c r="W423" s="112">
        <f t="shared" ref="W423" si="211">IF(W399=0,"",W399/W375)</f>
        <v>0.79669089360822498</v>
      </c>
      <c r="DA423" s="131" t="s">
        <v>3676</v>
      </c>
    </row>
    <row r="424" spans="1:105" ht="12" customHeight="1" x14ac:dyDescent="0.25">
      <c r="A424" s="107" t="s">
        <v>121</v>
      </c>
      <c r="B424" s="113"/>
      <c r="C424" s="113">
        <f t="shared" ref="C424:Q424" si="212">IF(C400=0,"",C400/C376)</f>
        <v>0.86169153294499345</v>
      </c>
      <c r="D424" s="113">
        <f t="shared" si="212"/>
        <v>0.86194774989595435</v>
      </c>
      <c r="E424" s="113">
        <f t="shared" si="212"/>
        <v>0.86362006298485461</v>
      </c>
      <c r="F424" s="113">
        <f t="shared" si="212"/>
        <v>0.86450072248128162</v>
      </c>
      <c r="G424" s="113">
        <f t="shared" si="212"/>
        <v>0.86509677358473636</v>
      </c>
      <c r="H424" s="113">
        <f t="shared" si="212"/>
        <v>0.88583654193695294</v>
      </c>
      <c r="I424" s="113">
        <f t="shared" si="212"/>
        <v>0.8810671525565863</v>
      </c>
      <c r="J424" s="113">
        <f t="shared" si="212"/>
        <v>0.87285034860061061</v>
      </c>
      <c r="K424" s="113">
        <f t="shared" si="212"/>
        <v>0.87109729124516466</v>
      </c>
      <c r="L424" s="113">
        <f t="shared" si="212"/>
        <v>0.88557469516354781</v>
      </c>
      <c r="M424" s="113">
        <f t="shared" si="212"/>
        <v>0.87848825147640819</v>
      </c>
      <c r="N424" s="113">
        <f t="shared" si="212"/>
        <v>0.88319956386937348</v>
      </c>
      <c r="O424" s="113">
        <f t="shared" si="212"/>
        <v>0.90212336713745489</v>
      </c>
      <c r="P424" s="113">
        <f t="shared" si="212"/>
        <v>0.90636328908854114</v>
      </c>
      <c r="Q424" s="113">
        <f t="shared" si="212"/>
        <v>0.92877589004537753</v>
      </c>
      <c r="R424" s="113">
        <f t="shared" ref="R424:V424" si="213">IF(R400=0,"",R400/R376)</f>
        <v>0.93789413943858679</v>
      </c>
      <c r="S424" s="113">
        <f t="shared" si="213"/>
        <v>0.93036077771042047</v>
      </c>
      <c r="T424" s="113">
        <f t="shared" si="213"/>
        <v>0.92387715769216239</v>
      </c>
      <c r="U424" s="113">
        <f t="shared" si="213"/>
        <v>0.92461487968256661</v>
      </c>
      <c r="V424" s="113">
        <f t="shared" si="213"/>
        <v>0.92531519910078919</v>
      </c>
      <c r="W424" s="113">
        <f t="shared" ref="W424" si="214">IF(W400=0,"",W400/W376)</f>
        <v>0.92418477605696192</v>
      </c>
      <c r="DA424" s="132" t="s">
        <v>3677</v>
      </c>
    </row>
    <row r="425" spans="1:105" ht="12" customHeight="1" x14ac:dyDescent="0.25">
      <c r="A425" s="108" t="s">
        <v>53</v>
      </c>
      <c r="B425" s="111"/>
      <c r="C425" s="111">
        <f t="shared" ref="C425:Q425" si="215">IF(C401=0,"",C401/C377)</f>
        <v>0.69904906460945626</v>
      </c>
      <c r="D425" s="111">
        <f t="shared" si="215"/>
        <v>0.70012983554340369</v>
      </c>
      <c r="E425" s="111">
        <f t="shared" si="215"/>
        <v>0.70129373304669129</v>
      </c>
      <c r="F425" s="111">
        <f t="shared" si="215"/>
        <v>0.70246881084862889</v>
      </c>
      <c r="G425" s="111">
        <f t="shared" si="215"/>
        <v>0.70372110965003609</v>
      </c>
      <c r="H425" s="111">
        <f t="shared" si="215"/>
        <v>0.70504322717626711</v>
      </c>
      <c r="I425" s="111">
        <f t="shared" si="215"/>
        <v>0.70645236332864481</v>
      </c>
      <c r="J425" s="111">
        <f t="shared" si="215"/>
        <v>0.70801736656705028</v>
      </c>
      <c r="K425" s="111">
        <f t="shared" si="215"/>
        <v>0.70979925041709979</v>
      </c>
      <c r="L425" s="111">
        <f t="shared" si="215"/>
        <v>0.71181936883496011</v>
      </c>
      <c r="M425" s="111">
        <f t="shared" si="215"/>
        <v>0.71547748570050085</v>
      </c>
      <c r="N425" s="111">
        <f t="shared" si="215"/>
        <v>0.72138863623218441</v>
      </c>
      <c r="O425" s="111">
        <f t="shared" si="215"/>
        <v>0.73034153134824509</v>
      </c>
      <c r="P425" s="111">
        <f t="shared" si="215"/>
        <v>0.74198809860804538</v>
      </c>
      <c r="Q425" s="111">
        <f t="shared" si="215"/>
        <v>0.75341618210929018</v>
      </c>
      <c r="R425" s="111">
        <f t="shared" ref="R425:V425" si="216">IF(R401=0,"",R401/R377)</f>
        <v>0.76160846863765619</v>
      </c>
      <c r="S425" s="111">
        <f t="shared" si="216"/>
        <v>0.76971999166190286</v>
      </c>
      <c r="T425" s="111">
        <f t="shared" si="216"/>
        <v>0.77758066761194544</v>
      </c>
      <c r="U425" s="111">
        <f t="shared" si="216"/>
        <v>0.78496476404931981</v>
      </c>
      <c r="V425" s="111">
        <f t="shared" si="216"/>
        <v>0.79152596221717963</v>
      </c>
      <c r="W425" s="111">
        <f t="shared" ref="W425" si="217">IF(W401=0,"",W401/W377)</f>
        <v>0.79669089360822487</v>
      </c>
      <c r="DA425" s="63" t="s">
        <v>3678</v>
      </c>
    </row>
    <row r="426" spans="1:105" ht="12" customHeight="1" x14ac:dyDescent="0.25">
      <c r="A426" s="108" t="s">
        <v>52</v>
      </c>
      <c r="B426" s="111"/>
      <c r="C426" s="111">
        <f t="shared" ref="C426:Q426" si="218">IF(C402=0,"",C402/C378)</f>
        <v>1</v>
      </c>
      <c r="D426" s="111">
        <f t="shared" si="218"/>
        <v>1</v>
      </c>
      <c r="E426" s="111">
        <f t="shared" si="218"/>
        <v>1</v>
      </c>
      <c r="F426" s="111">
        <f t="shared" si="218"/>
        <v>1</v>
      </c>
      <c r="G426" s="111">
        <f t="shared" si="218"/>
        <v>1</v>
      </c>
      <c r="H426" s="111">
        <f t="shared" si="218"/>
        <v>1</v>
      </c>
      <c r="I426" s="111">
        <f t="shared" si="218"/>
        <v>1</v>
      </c>
      <c r="J426" s="111">
        <f t="shared" si="218"/>
        <v>1</v>
      </c>
      <c r="K426" s="111">
        <f t="shared" si="218"/>
        <v>1</v>
      </c>
      <c r="L426" s="111">
        <f t="shared" si="218"/>
        <v>1</v>
      </c>
      <c r="M426" s="111">
        <f t="shared" si="218"/>
        <v>1</v>
      </c>
      <c r="N426" s="111">
        <f t="shared" si="218"/>
        <v>1</v>
      </c>
      <c r="O426" s="111">
        <f t="shared" si="218"/>
        <v>1</v>
      </c>
      <c r="P426" s="111">
        <f t="shared" si="218"/>
        <v>1</v>
      </c>
      <c r="Q426" s="111">
        <f t="shared" si="218"/>
        <v>1</v>
      </c>
      <c r="R426" s="111">
        <f t="shared" ref="R426:V426" si="219">IF(R402=0,"",R402/R378)</f>
        <v>1</v>
      </c>
      <c r="S426" s="111">
        <f t="shared" si="219"/>
        <v>1</v>
      </c>
      <c r="T426" s="111">
        <f t="shared" si="219"/>
        <v>1</v>
      </c>
      <c r="U426" s="111">
        <f t="shared" si="219"/>
        <v>1</v>
      </c>
      <c r="V426" s="111">
        <f t="shared" si="219"/>
        <v>1</v>
      </c>
      <c r="W426" s="111">
        <f t="shared" ref="W426" si="220">IF(W402=0,"",W402/W378)</f>
        <v>1</v>
      </c>
      <c r="DA426" s="63" t="s">
        <v>3679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0.76014269687397973</v>
      </c>
      <c r="D427" s="124">
        <f t="shared" si="221"/>
        <v>0.75880532421382629</v>
      </c>
      <c r="E427" s="124">
        <f t="shared" si="221"/>
        <v>0.75890557419163818</v>
      </c>
      <c r="F427" s="124">
        <f t="shared" si="221"/>
        <v>0.75974311939116423</v>
      </c>
      <c r="G427" s="124">
        <f t="shared" si="221"/>
        <v>0.75973552076662854</v>
      </c>
      <c r="H427" s="124">
        <f t="shared" si="221"/>
        <v>0.7593870061289868</v>
      </c>
      <c r="I427" s="124">
        <f t="shared" si="221"/>
        <v>0.76274285092377669</v>
      </c>
      <c r="J427" s="124">
        <f t="shared" si="221"/>
        <v>0.75337688864393237</v>
      </c>
      <c r="K427" s="124">
        <f t="shared" si="221"/>
        <v>0.758621025277466</v>
      </c>
      <c r="L427" s="124">
        <f t="shared" si="221"/>
        <v>0.76079705689515653</v>
      </c>
      <c r="M427" s="124">
        <f t="shared" si="221"/>
        <v>0.76140617454181481</v>
      </c>
      <c r="N427" s="124">
        <f t="shared" si="221"/>
        <v>0.76650390698988502</v>
      </c>
      <c r="O427" s="124">
        <f t="shared" si="221"/>
        <v>0.77667561216518821</v>
      </c>
      <c r="P427" s="124">
        <f t="shared" si="221"/>
        <v>0.79126794302872716</v>
      </c>
      <c r="Q427" s="124">
        <f t="shared" si="221"/>
        <v>0.79957433383947074</v>
      </c>
      <c r="R427" s="124">
        <f t="shared" ref="R427:V427" si="222">IF(R403=0,"",R403/R379)</f>
        <v>0.8094907196717599</v>
      </c>
      <c r="S427" s="124">
        <f t="shared" si="222"/>
        <v>0.81519154517538372</v>
      </c>
      <c r="T427" s="124">
        <f t="shared" si="222"/>
        <v>0.82869371313019702</v>
      </c>
      <c r="U427" s="124">
        <f t="shared" si="222"/>
        <v>0.83737784799051795</v>
      </c>
      <c r="V427" s="124">
        <f t="shared" si="222"/>
        <v>0.84977767535121485</v>
      </c>
      <c r="W427" s="124">
        <f t="shared" ref="W427" si="223">IF(W403=0,"",W403/W379)</f>
        <v>0.86003427179763581</v>
      </c>
      <c r="DA427" s="130" t="s">
        <v>3680</v>
      </c>
    </row>
    <row r="428" spans="1:105" ht="12" customHeight="1" x14ac:dyDescent="0.25">
      <c r="A428" s="97" t="s">
        <v>207</v>
      </c>
      <c r="B428" s="111"/>
      <c r="C428" s="111">
        <f t="shared" ref="C428:Q428" si="224">IF(C404=0,"",C404/C380)</f>
        <v>0.5885223697709675</v>
      </c>
      <c r="D428" s="111">
        <f t="shared" si="224"/>
        <v>0.58867506552326565</v>
      </c>
      <c r="E428" s="111">
        <f t="shared" si="224"/>
        <v>0.58882560780010873</v>
      </c>
      <c r="F428" s="111">
        <f t="shared" si="224"/>
        <v>0.58897585642120798</v>
      </c>
      <c r="G428" s="111">
        <f t="shared" si="224"/>
        <v>0.58912412181807861</v>
      </c>
      <c r="H428" s="111">
        <f t="shared" si="224"/>
        <v>0.58927061077239384</v>
      </c>
      <c r="I428" s="111">
        <f t="shared" si="224"/>
        <v>0.58941490697442944</v>
      </c>
      <c r="J428" s="111">
        <f t="shared" si="224"/>
        <v>0.5895553049501906</v>
      </c>
      <c r="K428" s="111">
        <f t="shared" si="224"/>
        <v>0.58969035459818797</v>
      </c>
      <c r="L428" s="111">
        <f t="shared" si="224"/>
        <v>0.58981966795682239</v>
      </c>
      <c r="M428" s="111">
        <f t="shared" si="224"/>
        <v>0.58988925566451311</v>
      </c>
      <c r="N428" s="111">
        <f t="shared" si="224"/>
        <v>0.58988925566451311</v>
      </c>
      <c r="O428" s="111">
        <f t="shared" si="224"/>
        <v>0.58988925566451311</v>
      </c>
      <c r="P428" s="111">
        <f t="shared" si="224"/>
        <v>0.58988925566451311</v>
      </c>
      <c r="Q428" s="111">
        <f t="shared" si="224"/>
        <v>0.58988925566451311</v>
      </c>
      <c r="R428" s="111">
        <f t="shared" ref="R428:V428" si="225">IF(R404=0,"",R404/R380)</f>
        <v>0.59032888981947584</v>
      </c>
      <c r="S428" s="111">
        <f t="shared" si="225"/>
        <v>0.59104779127263429</v>
      </c>
      <c r="T428" s="111">
        <f t="shared" si="225"/>
        <v>0.59188650963465195</v>
      </c>
      <c r="U428" s="111">
        <f t="shared" si="225"/>
        <v>0.59275518222388468</v>
      </c>
      <c r="V428" s="111">
        <f t="shared" si="225"/>
        <v>0.59356394635868748</v>
      </c>
      <c r="W428" s="111">
        <f t="shared" ref="W428" si="226">IF(W404=0,"",W404/W380)</f>
        <v>0.59431280203906012</v>
      </c>
      <c r="DA428" s="63" t="s">
        <v>3681</v>
      </c>
    </row>
    <row r="429" spans="1:105" ht="12" customHeight="1" x14ac:dyDescent="0.25">
      <c r="A429" s="97" t="s">
        <v>50</v>
      </c>
      <c r="B429" s="111"/>
      <c r="C429" s="111">
        <f t="shared" ref="C429:Q429" si="227">IF(C405=0,"",C405/C381)</f>
        <v>0.61335045861421433</v>
      </c>
      <c r="D429" s="111">
        <f t="shared" si="227"/>
        <v>0.61363226051177455</v>
      </c>
      <c r="E429" s="111">
        <f t="shared" si="227"/>
        <v>0.61391008814377446</v>
      </c>
      <c r="F429" s="111">
        <f t="shared" si="227"/>
        <v>0.61418737383047073</v>
      </c>
      <c r="G429" s="111">
        <f t="shared" si="227"/>
        <v>0.61446099945234844</v>
      </c>
      <c r="H429" s="111">
        <f t="shared" si="227"/>
        <v>0.61473134662754059</v>
      </c>
      <c r="I429" s="111">
        <f t="shared" si="227"/>
        <v>0.61499764705130755</v>
      </c>
      <c r="J429" s="111">
        <f t="shared" si="227"/>
        <v>0.61525675325031848</v>
      </c>
      <c r="K429" s="111">
        <f t="shared" si="227"/>
        <v>0.61550598904435827</v>
      </c>
      <c r="L429" s="111">
        <f t="shared" si="227"/>
        <v>0.61574463844550154</v>
      </c>
      <c r="M429" s="111">
        <f t="shared" si="227"/>
        <v>0.61587306341986392</v>
      </c>
      <c r="N429" s="111">
        <f t="shared" si="227"/>
        <v>0.61587306341986392</v>
      </c>
      <c r="O429" s="111">
        <f t="shared" si="227"/>
        <v>0.61587306341986392</v>
      </c>
      <c r="P429" s="111">
        <f t="shared" si="227"/>
        <v>0.61587306341986392</v>
      </c>
      <c r="Q429" s="111">
        <f t="shared" si="227"/>
        <v>0.61587306341986392</v>
      </c>
      <c r="R429" s="111">
        <f t="shared" ref="R429:V429" si="228">IF(R405=0,"",R405/R381)</f>
        <v>0.61668441368492488</v>
      </c>
      <c r="S429" s="111">
        <f t="shared" si="228"/>
        <v>0.6180111551994063</v>
      </c>
      <c r="T429" s="111">
        <f t="shared" si="228"/>
        <v>0.6195590202996335</v>
      </c>
      <c r="U429" s="111">
        <f t="shared" si="228"/>
        <v>0.62116216629629761</v>
      </c>
      <c r="V429" s="111">
        <f t="shared" si="228"/>
        <v>0.62265475050008845</v>
      </c>
      <c r="W429" s="111">
        <f t="shared" ref="W429" si="229">IF(W405=0,"",W405/W381)</f>
        <v>0.62403677291100512</v>
      </c>
      <c r="DA429" s="63" t="s">
        <v>3682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0.76650286891745145</v>
      </c>
      <c r="D430" s="45">
        <f t="shared" si="230"/>
        <v>0.76793641400720947</v>
      </c>
      <c r="E430" s="45">
        <f t="shared" si="230"/>
        <v>0.76942296811973587</v>
      </c>
      <c r="F430" s="45">
        <f t="shared" si="230"/>
        <v>0.77091675073536714</v>
      </c>
      <c r="G430" s="45">
        <f t="shared" si="230"/>
        <v>0.77245935154302814</v>
      </c>
      <c r="H430" s="45">
        <f t="shared" si="230"/>
        <v>0.77404568049426092</v>
      </c>
      <c r="I430" s="45">
        <f t="shared" si="230"/>
        <v>0.77568598528963184</v>
      </c>
      <c r="J430" s="45">
        <f t="shared" si="230"/>
        <v>0.77742224714124897</v>
      </c>
      <c r="K430" s="45">
        <f t="shared" si="230"/>
        <v>0.77929016112177507</v>
      </c>
      <c r="L430" s="45">
        <f t="shared" si="230"/>
        <v>0.78129927712657143</v>
      </c>
      <c r="M430" s="45">
        <f t="shared" si="230"/>
        <v>0.78403274428527348</v>
      </c>
      <c r="N430" s="45">
        <f t="shared" si="230"/>
        <v>0.787655916688485</v>
      </c>
      <c r="O430" s="45">
        <f t="shared" si="230"/>
        <v>0.79257084936385014</v>
      </c>
      <c r="P430" s="45">
        <f t="shared" si="230"/>
        <v>0.79898870524065857</v>
      </c>
      <c r="Q430" s="45">
        <f t="shared" si="230"/>
        <v>0.80726046639623839</v>
      </c>
      <c r="R430" s="45">
        <f t="shared" ref="R430:V430" si="231">IF(R406=0,"",R406/R382)</f>
        <v>0.8185129219857783</v>
      </c>
      <c r="S430" s="45">
        <f t="shared" si="231"/>
        <v>0.83255703902256717</v>
      </c>
      <c r="T430" s="45">
        <f t="shared" si="231"/>
        <v>0.84765674255200962</v>
      </c>
      <c r="U430" s="45">
        <f t="shared" si="231"/>
        <v>0.86207595761955347</v>
      </c>
      <c r="V430" s="45">
        <f t="shared" si="231"/>
        <v>0.87407860927062708</v>
      </c>
      <c r="W430" s="45">
        <f t="shared" ref="W430" si="232">IF(W406=0,"",W406/W382)</f>
        <v>0.883054870365092</v>
      </c>
      <c r="DA430" s="60" t="s">
        <v>3683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7.1755804069402712E-2</v>
      </c>
      <c r="D432" s="117">
        <f t="shared" si="233"/>
        <v>0.15642528229063049</v>
      </c>
      <c r="E432" s="117">
        <f t="shared" si="233"/>
        <v>0.29250439610346141</v>
      </c>
      <c r="F432" s="117">
        <f t="shared" si="233"/>
        <v>0.4973075682770362</v>
      </c>
      <c r="G432" s="117">
        <f t="shared" si="233"/>
        <v>0.9850565734721044</v>
      </c>
      <c r="H432" s="117">
        <f t="shared" si="233"/>
        <v>0.78428298659501339</v>
      </c>
      <c r="I432" s="117">
        <f t="shared" si="233"/>
        <v>0.33040260616334755</v>
      </c>
      <c r="J432" s="117">
        <f t="shared" si="233"/>
        <v>7.2405417211164766E-2</v>
      </c>
      <c r="K432" s="117">
        <f t="shared" si="233"/>
        <v>0.19480416070524925</v>
      </c>
      <c r="L432" s="117">
        <f t="shared" si="233"/>
        <v>0.18098772105407662</v>
      </c>
      <c r="M432" s="117">
        <f t="shared" si="233"/>
        <v>5.976637049943178E-2</v>
      </c>
      <c r="N432" s="117">
        <f t="shared" si="233"/>
        <v>0.19650326067304169</v>
      </c>
      <c r="O432" s="117">
        <f t="shared" si="233"/>
        <v>0.28956226988595529</v>
      </c>
      <c r="P432" s="117">
        <f t="shared" si="233"/>
        <v>0.30157287490021739</v>
      </c>
      <c r="Q432" s="117">
        <f t="shared" si="233"/>
        <v>0.14111140441682171</v>
      </c>
      <c r="R432" s="117">
        <f t="shared" ref="R432:V432" si="234">R433+R436+R438+R451</f>
        <v>7.2662099538368247E-2</v>
      </c>
      <c r="S432" s="117">
        <f t="shared" si="234"/>
        <v>9.7388835627606724E-2</v>
      </c>
      <c r="T432" s="117">
        <f t="shared" si="234"/>
        <v>8.402657454632427E-2</v>
      </c>
      <c r="U432" s="117">
        <f t="shared" si="234"/>
        <v>0.10157033549592379</v>
      </c>
      <c r="V432" s="117">
        <f t="shared" si="234"/>
        <v>0.15327984807299688</v>
      </c>
      <c r="W432" s="117">
        <f t="shared" ref="W432" si="235">W433+W436+W438+W451</f>
        <v>0.39812716510517865</v>
      </c>
      <c r="DA432" s="129" t="s">
        <v>3829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" si="238">SUM(W434:W435)</f>
        <v>0</v>
      </c>
      <c r="DA433" s="130" t="s">
        <v>3830</v>
      </c>
    </row>
    <row r="434" spans="1:105" ht="12" customHeight="1" x14ac:dyDescent="0.25">
      <c r="A434" s="97" t="s">
        <v>204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3831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3832</v>
      </c>
    </row>
    <row r="436" spans="1:105" ht="12" customHeight="1" x14ac:dyDescent="0.25">
      <c r="A436" s="121" t="s">
        <v>92</v>
      </c>
      <c r="B436" s="122"/>
      <c r="C436" s="122">
        <f t="shared" ref="C436:W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DA436" s="130" t="s">
        <v>3833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DA437" s="63" t="s">
        <v>3834</v>
      </c>
    </row>
    <row r="438" spans="1:105" ht="12" customHeight="1" x14ac:dyDescent="0.25">
      <c r="A438" s="121" t="s">
        <v>55</v>
      </c>
      <c r="B438" s="122"/>
      <c r="C438" s="122">
        <v>5.436551850857637E-2</v>
      </c>
      <c r="D438" s="122">
        <v>0.142943808156693</v>
      </c>
      <c r="E438" s="122">
        <v>0.27874943683086234</v>
      </c>
      <c r="F438" s="122">
        <v>0.47909685808661695</v>
      </c>
      <c r="G438" s="122">
        <v>0.96133114859894642</v>
      </c>
      <c r="H438" s="122">
        <v>0.75712555935077519</v>
      </c>
      <c r="I438" s="122">
        <v>0.31496741941861117</v>
      </c>
      <c r="J438" s="122">
        <v>6.1600260902122138E-2</v>
      </c>
      <c r="K438" s="122">
        <v>0.18078140252774888</v>
      </c>
      <c r="L438" s="122">
        <v>0.17126121736484154</v>
      </c>
      <c r="M438" s="122">
        <v>5.661719542968624E-2</v>
      </c>
      <c r="N438" s="122">
        <v>0.19305801336976844</v>
      </c>
      <c r="O438" s="122">
        <v>0.27985111413182079</v>
      </c>
      <c r="P438" s="122">
        <v>0.28213735652228961</v>
      </c>
      <c r="Q438" s="122">
        <v>0.12294021993929549</v>
      </c>
      <c r="R438" s="122">
        <v>5.550695887098081E-2</v>
      </c>
      <c r="S438" s="122">
        <v>8.9234448959451193E-2</v>
      </c>
      <c r="T438" s="122">
        <v>7.9428384242964528E-2</v>
      </c>
      <c r="U438" s="122">
        <v>9.53549607857406E-2</v>
      </c>
      <c r="V438" s="122">
        <v>0.14096543406383399</v>
      </c>
      <c r="W438" s="122">
        <v>0.35493340565568282</v>
      </c>
      <c r="DA438" s="130" t="s">
        <v>3835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DA439" s="63" t="s">
        <v>3836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DA440" s="63" t="s">
        <v>3837</v>
      </c>
    </row>
    <row r="441" spans="1:105" ht="12" customHeight="1" x14ac:dyDescent="0.25">
      <c r="A441" s="100" t="s">
        <v>204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DA441" s="131" t="s">
        <v>3838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DA442" s="132" t="s">
        <v>3839</v>
      </c>
    </row>
    <row r="443" spans="1:105" ht="12" customHeight="1" x14ac:dyDescent="0.25">
      <c r="A443" s="106" t="s">
        <v>124</v>
      </c>
      <c r="B443" s="101"/>
      <c r="C443" s="101">
        <v>5.436551850857637E-2</v>
      </c>
      <c r="D443" s="101">
        <v>0.142943808156693</v>
      </c>
      <c r="E443" s="101">
        <v>0.27851029993554199</v>
      </c>
      <c r="F443" s="101">
        <v>0.47838196924787874</v>
      </c>
      <c r="G443" s="101">
        <v>0.95830148500730417</v>
      </c>
      <c r="H443" s="101">
        <v>0.75605835829693668</v>
      </c>
      <c r="I443" s="101">
        <v>0.3142476734449709</v>
      </c>
      <c r="J443" s="101">
        <v>6.1030366890415487E-2</v>
      </c>
      <c r="K443" s="101">
        <v>0.18078140252774888</v>
      </c>
      <c r="L443" s="101">
        <v>0.17103929178395533</v>
      </c>
      <c r="M443" s="101">
        <v>5.6096784515665243E-2</v>
      </c>
      <c r="N443" s="101">
        <v>0.19204522486184797</v>
      </c>
      <c r="O443" s="101">
        <v>0.27905567243595414</v>
      </c>
      <c r="P443" s="101">
        <v>0.2810893907296243</v>
      </c>
      <c r="Q443" s="101">
        <v>0.12245007870288409</v>
      </c>
      <c r="R443" s="101">
        <v>5.550695887098081E-2</v>
      </c>
      <c r="S443" s="101">
        <v>8.9234448959451193E-2</v>
      </c>
      <c r="T443" s="101">
        <v>7.9268152391412341E-2</v>
      </c>
      <c r="U443" s="101">
        <v>9.5029514757552294E-2</v>
      </c>
      <c r="V443" s="101">
        <v>0.1404884528340852</v>
      </c>
      <c r="W443" s="101">
        <v>0.35320229097835593</v>
      </c>
      <c r="DA443" s="131" t="s">
        <v>3840</v>
      </c>
    </row>
    <row r="444" spans="1:105" ht="12" customHeight="1" x14ac:dyDescent="0.25">
      <c r="A444" s="107" t="s">
        <v>123</v>
      </c>
      <c r="B444" s="104"/>
      <c r="C444" s="104">
        <v>0</v>
      </c>
      <c r="D444" s="104">
        <v>0</v>
      </c>
      <c r="E444" s="104">
        <v>2.3913689532032394E-4</v>
      </c>
      <c r="F444" s="104">
        <v>7.1488883873819804E-4</v>
      </c>
      <c r="G444" s="104">
        <v>3.0296635916422362E-3</v>
      </c>
      <c r="H444" s="104">
        <v>1.0672010538385183E-3</v>
      </c>
      <c r="I444" s="104">
        <v>7.1974597364028042E-4</v>
      </c>
      <c r="J444" s="104">
        <v>5.698940117066537E-4</v>
      </c>
      <c r="K444" s="104">
        <v>0</v>
      </c>
      <c r="L444" s="104">
        <v>2.2192558088620455E-4</v>
      </c>
      <c r="M444" s="104">
        <v>5.2041091402099682E-4</v>
      </c>
      <c r="N444" s="104">
        <v>1.0127885079204574E-3</v>
      </c>
      <c r="O444" s="104">
        <v>7.9544169586662293E-4</v>
      </c>
      <c r="P444" s="104">
        <v>1.0479657926652955E-3</v>
      </c>
      <c r="Q444" s="104">
        <v>4.9014123641140286E-4</v>
      </c>
      <c r="R444" s="104">
        <v>0</v>
      </c>
      <c r="S444" s="104">
        <v>0</v>
      </c>
      <c r="T444" s="104">
        <v>1.6023185155218791E-4</v>
      </c>
      <c r="U444" s="104">
        <v>3.2544602818830923E-4</v>
      </c>
      <c r="V444" s="104">
        <v>4.7698122974878702E-4</v>
      </c>
      <c r="W444" s="104">
        <v>1.7311146773268742E-3</v>
      </c>
      <c r="DA444" s="132" t="s">
        <v>3841</v>
      </c>
    </row>
    <row r="445" spans="1:105" ht="12" customHeight="1" x14ac:dyDescent="0.25">
      <c r="A445" s="108" t="s">
        <v>50</v>
      </c>
      <c r="B445" s="98"/>
      <c r="C445" s="98">
        <v>0</v>
      </c>
      <c r="D445" s="98">
        <v>0</v>
      </c>
      <c r="E445" s="98">
        <v>2.3913689532032394E-4</v>
      </c>
      <c r="F445" s="98">
        <v>7.1488883873819804E-4</v>
      </c>
      <c r="G445" s="98">
        <v>3.0296635916422362E-3</v>
      </c>
      <c r="H445" s="98">
        <v>1.0672010538385183E-3</v>
      </c>
      <c r="I445" s="98">
        <v>7.1974597364028042E-4</v>
      </c>
      <c r="J445" s="98">
        <v>5.698940117066537E-4</v>
      </c>
      <c r="K445" s="98">
        <v>0</v>
      </c>
      <c r="L445" s="98">
        <v>2.2192558088620455E-4</v>
      </c>
      <c r="M445" s="98">
        <v>5.2041091402099682E-4</v>
      </c>
      <c r="N445" s="98">
        <v>1.0127885079204574E-3</v>
      </c>
      <c r="O445" s="98">
        <v>7.9544169586662293E-4</v>
      </c>
      <c r="P445" s="98">
        <v>1.0479657926652955E-3</v>
      </c>
      <c r="Q445" s="98">
        <v>4.9014123641140286E-4</v>
      </c>
      <c r="R445" s="98">
        <v>0</v>
      </c>
      <c r="S445" s="98">
        <v>0</v>
      </c>
      <c r="T445" s="98">
        <v>1.6023185155218791E-4</v>
      </c>
      <c r="U445" s="98">
        <v>3.2544602818830923E-4</v>
      </c>
      <c r="V445" s="98">
        <v>4.7698122974878702E-4</v>
      </c>
      <c r="W445" s="98">
        <v>1.7311146773268742E-3</v>
      </c>
      <c r="DA445" s="63" t="s">
        <v>3842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DA446" s="63" t="s">
        <v>3843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DA447" s="131" t="s">
        <v>3844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DA448" s="132" t="s">
        <v>3845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DA449" s="63" t="s">
        <v>3846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DA450" s="63" t="s">
        <v>3847</v>
      </c>
    </row>
    <row r="451" spans="1:105" ht="12" customHeight="1" x14ac:dyDescent="0.25">
      <c r="A451" s="121" t="s">
        <v>54</v>
      </c>
      <c r="B451" s="122"/>
      <c r="C451" s="122">
        <v>1.7390285560826346E-2</v>
      </c>
      <c r="D451" s="122">
        <v>1.3481474133937488E-2</v>
      </c>
      <c r="E451" s="122">
        <v>1.375495927259905E-2</v>
      </c>
      <c r="F451" s="122">
        <v>1.8210710190419272E-2</v>
      </c>
      <c r="G451" s="122">
        <v>2.3725424873157944E-2</v>
      </c>
      <c r="H451" s="122">
        <v>2.7157427244238232E-2</v>
      </c>
      <c r="I451" s="122">
        <v>1.5435186744736352E-2</v>
      </c>
      <c r="J451" s="122">
        <v>1.0805156309042625E-2</v>
      </c>
      <c r="K451" s="122">
        <v>1.402275817750038E-2</v>
      </c>
      <c r="L451" s="122">
        <v>9.7265036892350849E-3</v>
      </c>
      <c r="M451" s="122">
        <v>3.1491750697455407E-3</v>
      </c>
      <c r="N451" s="122">
        <v>3.4452473032732557E-3</v>
      </c>
      <c r="O451" s="122">
        <v>9.7111557541345091E-3</v>
      </c>
      <c r="P451" s="122">
        <v>1.9435518377927782E-2</v>
      </c>
      <c r="Q451" s="122">
        <v>1.817118447752622E-2</v>
      </c>
      <c r="R451" s="122">
        <v>1.7155140667387433E-2</v>
      </c>
      <c r="S451" s="122">
        <v>8.1543866681555287E-3</v>
      </c>
      <c r="T451" s="122">
        <v>4.5981903033597473E-3</v>
      </c>
      <c r="U451" s="122">
        <v>6.215374710183184E-3</v>
      </c>
      <c r="V451" s="122">
        <v>1.2314414009162897E-2</v>
      </c>
      <c r="W451" s="122">
        <v>4.3193759449495828E-2</v>
      </c>
      <c r="DA451" s="130" t="s">
        <v>3848</v>
      </c>
    </row>
    <row r="452" spans="1:105" ht="12" customHeight="1" x14ac:dyDescent="0.25">
      <c r="A452" s="97" t="s">
        <v>207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DA452" s="63" t="s">
        <v>3849</v>
      </c>
    </row>
    <row r="453" spans="1:105" ht="12" customHeight="1" x14ac:dyDescent="0.25">
      <c r="A453" s="97" t="s">
        <v>50</v>
      </c>
      <c r="B453" s="98"/>
      <c r="C453" s="98">
        <v>1.7390285560826346E-2</v>
      </c>
      <c r="D453" s="98">
        <v>1.3481474133937488E-2</v>
      </c>
      <c r="E453" s="98">
        <v>1.375495927259905E-2</v>
      </c>
      <c r="F453" s="98">
        <v>1.8210710190419272E-2</v>
      </c>
      <c r="G453" s="98">
        <v>2.3725424873157944E-2</v>
      </c>
      <c r="H453" s="98">
        <v>2.7157427244238232E-2</v>
      </c>
      <c r="I453" s="98">
        <v>1.5435186744736352E-2</v>
      </c>
      <c r="J453" s="98">
        <v>1.0805156309042625E-2</v>
      </c>
      <c r="K453" s="98">
        <v>1.402275817750038E-2</v>
      </c>
      <c r="L453" s="98">
        <v>9.7265036892350849E-3</v>
      </c>
      <c r="M453" s="98">
        <v>3.1491750697455407E-3</v>
      </c>
      <c r="N453" s="98">
        <v>3.4452473032732557E-3</v>
      </c>
      <c r="O453" s="98">
        <v>9.7111557541345091E-3</v>
      </c>
      <c r="P453" s="98">
        <v>1.9435518377927782E-2</v>
      </c>
      <c r="Q453" s="98">
        <v>1.817118447752622E-2</v>
      </c>
      <c r="R453" s="98">
        <v>1.7155140667387433E-2</v>
      </c>
      <c r="S453" s="98">
        <v>8.1543866681555287E-3</v>
      </c>
      <c r="T453" s="98">
        <v>4.5981903033597473E-3</v>
      </c>
      <c r="U453" s="98">
        <v>6.215374710183184E-3</v>
      </c>
      <c r="V453" s="98">
        <v>1.2314414009162897E-2</v>
      </c>
      <c r="W453" s="98">
        <v>4.3193759449495828E-2</v>
      </c>
      <c r="DA453" s="63" t="s">
        <v>3850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DA454" s="60" t="s">
        <v>3851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22305.571166918045</v>
      </c>
      <c r="D456" s="117">
        <f t="shared" si="240"/>
        <v>19373.508954015488</v>
      </c>
      <c r="E456" s="117">
        <f t="shared" si="240"/>
        <v>20920.340364542968</v>
      </c>
      <c r="F456" s="117">
        <f t="shared" si="240"/>
        <v>18878.859409559507</v>
      </c>
      <c r="G456" s="117">
        <f t="shared" si="240"/>
        <v>17762.987493975485</v>
      </c>
      <c r="H456" s="117">
        <f t="shared" si="240"/>
        <v>18030.052898551279</v>
      </c>
      <c r="I456" s="117">
        <f t="shared" si="240"/>
        <v>16748.522729499939</v>
      </c>
      <c r="J456" s="117">
        <f t="shared" si="240"/>
        <v>15737.950866764333</v>
      </c>
      <c r="K456" s="117">
        <f t="shared" si="240"/>
        <v>15542.762466044866</v>
      </c>
      <c r="L456" s="117">
        <f t="shared" si="240"/>
        <v>18169.866622791957</v>
      </c>
      <c r="M456" s="117">
        <f t="shared" si="240"/>
        <v>15613.518720955704</v>
      </c>
      <c r="N456" s="117">
        <f t="shared" si="240"/>
        <v>15387.026062976931</v>
      </c>
      <c r="O456" s="117">
        <f t="shared" si="240"/>
        <v>16841.491222613484</v>
      </c>
      <c r="P456" s="117">
        <f t="shared" si="240"/>
        <v>13220.769532839087</v>
      </c>
      <c r="Q456" s="117">
        <f t="shared" si="240"/>
        <v>11940.490678604345</v>
      </c>
      <c r="R456" s="117">
        <f t="shared" ref="R456:V456" si="241">R457+R460+R462+R475</f>
        <v>13551.672713319547</v>
      </c>
      <c r="S456" s="117">
        <f t="shared" si="241"/>
        <v>13672.568926558424</v>
      </c>
      <c r="T456" s="117">
        <f t="shared" si="241"/>
        <v>12461.120256912296</v>
      </c>
      <c r="U456" s="117">
        <f t="shared" si="241"/>
        <v>11020.930857622487</v>
      </c>
      <c r="V456" s="117">
        <f t="shared" si="241"/>
        <v>10727.906474488082</v>
      </c>
      <c r="W456" s="117">
        <f t="shared" ref="W456" si="242">W457+W460+W462+W475</f>
        <v>15428.046048975319</v>
      </c>
      <c r="DA456" s="129" t="s">
        <v>3997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19216.175441632531</v>
      </c>
      <c r="D457" s="122">
        <f t="shared" si="243"/>
        <v>16171.176201783172</v>
      </c>
      <c r="E457" s="122">
        <f t="shared" si="243"/>
        <v>17755.119048185614</v>
      </c>
      <c r="F457" s="122">
        <f t="shared" si="243"/>
        <v>15721.840321139565</v>
      </c>
      <c r="G457" s="122">
        <f t="shared" si="243"/>
        <v>14912.38184943646</v>
      </c>
      <c r="H457" s="122">
        <f t="shared" si="243"/>
        <v>15003.10600478432</v>
      </c>
      <c r="I457" s="122">
        <f t="shared" si="243"/>
        <v>13694.510295427586</v>
      </c>
      <c r="J457" s="122">
        <f t="shared" si="243"/>
        <v>12728.480369691637</v>
      </c>
      <c r="K457" s="122">
        <f t="shared" si="243"/>
        <v>12382.076374113423</v>
      </c>
      <c r="L457" s="122">
        <f t="shared" si="243"/>
        <v>14834.991186054644</v>
      </c>
      <c r="M457" s="122">
        <f t="shared" si="243"/>
        <v>12329.71006934326</v>
      </c>
      <c r="N457" s="122">
        <f t="shared" si="243"/>
        <v>12041.036910304834</v>
      </c>
      <c r="O457" s="122">
        <f t="shared" si="243"/>
        <v>13598.911301484211</v>
      </c>
      <c r="P457" s="122">
        <f t="shared" si="243"/>
        <v>9957.5032510614728</v>
      </c>
      <c r="Q457" s="122">
        <f t="shared" si="243"/>
        <v>8781.1991367970604</v>
      </c>
      <c r="R457" s="122">
        <f t="shared" ref="R457:V457" si="244">SUM(R458:R459)</f>
        <v>10484.894001505325</v>
      </c>
      <c r="S457" s="122">
        <f t="shared" si="244"/>
        <v>10718.658197421331</v>
      </c>
      <c r="T457" s="122">
        <f t="shared" si="244"/>
        <v>9607.9017421547996</v>
      </c>
      <c r="U457" s="122">
        <f t="shared" si="244"/>
        <v>8155.6671679725978</v>
      </c>
      <c r="V457" s="122">
        <f t="shared" si="244"/>
        <v>7914.9466227053399</v>
      </c>
      <c r="W457" s="122">
        <f t="shared" ref="W457" si="245">SUM(W458:W459)</f>
        <v>12246.871056054417</v>
      </c>
      <c r="DA457" s="130" t="s">
        <v>3998</v>
      </c>
    </row>
    <row r="458" spans="1:105" ht="12" customHeight="1" x14ac:dyDescent="0.25">
      <c r="A458" s="97" t="s">
        <v>204</v>
      </c>
      <c r="B458" s="98"/>
      <c r="C458" s="98">
        <v>19089.427559333508</v>
      </c>
      <c r="D458" s="98">
        <v>16065.809890648001</v>
      </c>
      <c r="E458" s="98">
        <v>17639.99241360011</v>
      </c>
      <c r="F458" s="98">
        <v>15621.18226380634</v>
      </c>
      <c r="G458" s="98">
        <v>14826.516349213382</v>
      </c>
      <c r="H458" s="98">
        <v>14914.561839896913</v>
      </c>
      <c r="I458" s="98">
        <v>13615.040526274794</v>
      </c>
      <c r="J458" s="98">
        <v>12654.198621812882</v>
      </c>
      <c r="K458" s="98">
        <v>12309.183537507635</v>
      </c>
      <c r="L458" s="98">
        <v>14746.813035440904</v>
      </c>
      <c r="M458" s="98">
        <v>12256.001195545483</v>
      </c>
      <c r="N458" s="98">
        <v>11968.750119628494</v>
      </c>
      <c r="O458" s="98">
        <v>13517.144006311755</v>
      </c>
      <c r="P458" s="98">
        <v>9897.5519261435202</v>
      </c>
      <c r="Q458" s="98">
        <v>8728.1473408473757</v>
      </c>
      <c r="R458" s="98">
        <v>10420.870505754061</v>
      </c>
      <c r="S458" s="98">
        <v>10652.336807733123</v>
      </c>
      <c r="T458" s="98">
        <v>9547.6213048837835</v>
      </c>
      <c r="U458" s="98">
        <v>8103.8184949092383</v>
      </c>
      <c r="V458" s="98">
        <v>7864.0575938065604</v>
      </c>
      <c r="W458" s="98">
        <v>12167.368860734297</v>
      </c>
      <c r="DA458" s="63" t="s">
        <v>3999</v>
      </c>
    </row>
    <row r="459" spans="1:105" ht="12" customHeight="1" x14ac:dyDescent="0.25">
      <c r="A459" s="97" t="s">
        <v>53</v>
      </c>
      <c r="B459" s="98"/>
      <c r="C459" s="98">
        <v>126.74788229902298</v>
      </c>
      <c r="D459" s="98">
        <v>105.36631113517025</v>
      </c>
      <c r="E459" s="98">
        <v>115.12663458550307</v>
      </c>
      <c r="F459" s="98">
        <v>100.65805733322446</v>
      </c>
      <c r="G459" s="98">
        <v>85.865500223078939</v>
      </c>
      <c r="H459" s="98">
        <v>88.544164887407305</v>
      </c>
      <c r="I459" s="98">
        <v>79.469769152792651</v>
      </c>
      <c r="J459" s="98">
        <v>74.281747878753961</v>
      </c>
      <c r="K459" s="98">
        <v>72.892836605788801</v>
      </c>
      <c r="L459" s="98">
        <v>88.178150613738751</v>
      </c>
      <c r="M459" s="98">
        <v>73.708873797777045</v>
      </c>
      <c r="N459" s="98">
        <v>72.286790676339507</v>
      </c>
      <c r="O459" s="98">
        <v>81.767295172455462</v>
      </c>
      <c r="P459" s="98">
        <v>59.951324917951787</v>
      </c>
      <c r="Q459" s="98">
        <v>53.051795949684042</v>
      </c>
      <c r="R459" s="98">
        <v>64.023495751264434</v>
      </c>
      <c r="S459" s="98">
        <v>66.3213896882081</v>
      </c>
      <c r="T459" s="98">
        <v>60.280437271015238</v>
      </c>
      <c r="U459" s="98">
        <v>51.848673063359627</v>
      </c>
      <c r="V459" s="98">
        <v>50.889028898779713</v>
      </c>
      <c r="W459" s="98">
        <v>79.502195320120336</v>
      </c>
      <c r="DA459" s="63" t="s">
        <v>4000</v>
      </c>
    </row>
    <row r="460" spans="1:105" ht="12" customHeight="1" x14ac:dyDescent="0.25">
      <c r="A460" s="121" t="s">
        <v>92</v>
      </c>
      <c r="B460" s="122"/>
      <c r="C460" s="122">
        <f t="shared" ref="C460:W460" si="246">C461</f>
        <v>1.7516389389320803</v>
      </c>
      <c r="D460" s="122">
        <f t="shared" si="246"/>
        <v>1.0222306607146807</v>
      </c>
      <c r="E460" s="122">
        <f t="shared" si="246"/>
        <v>2.7232840540840169</v>
      </c>
      <c r="F460" s="122">
        <f t="shared" si="246"/>
        <v>2.0013657917253451</v>
      </c>
      <c r="G460" s="122">
        <f t="shared" si="246"/>
        <v>1.7286182598662048</v>
      </c>
      <c r="H460" s="122">
        <f t="shared" si="246"/>
        <v>2.2262364044374996</v>
      </c>
      <c r="I460" s="122">
        <f t="shared" si="246"/>
        <v>2.2753100373114563</v>
      </c>
      <c r="J460" s="122">
        <f t="shared" si="246"/>
        <v>1.5349251797085128</v>
      </c>
      <c r="K460" s="122">
        <f t="shared" si="246"/>
        <v>1.0083638154530163</v>
      </c>
      <c r="L460" s="122">
        <f t="shared" si="246"/>
        <v>1.6559579905569446</v>
      </c>
      <c r="M460" s="122">
        <f t="shared" si="246"/>
        <v>1.3912836580152066</v>
      </c>
      <c r="N460" s="122">
        <f t="shared" si="246"/>
        <v>0.91212790164066515</v>
      </c>
      <c r="O460" s="122">
        <f t="shared" si="246"/>
        <v>1.8587945706343683</v>
      </c>
      <c r="P460" s="122">
        <f t="shared" si="246"/>
        <v>0.48170611327992535</v>
      </c>
      <c r="Q460" s="122">
        <f t="shared" si="246"/>
        <v>0.7208198315492742</v>
      </c>
      <c r="R460" s="122">
        <f t="shared" si="246"/>
        <v>0.91273383237873551</v>
      </c>
      <c r="S460" s="122">
        <f t="shared" si="246"/>
        <v>2.1899801646658168</v>
      </c>
      <c r="T460" s="122">
        <f t="shared" si="246"/>
        <v>1.3737739884536644</v>
      </c>
      <c r="U460" s="122">
        <f t="shared" si="246"/>
        <v>2.1402996696804424</v>
      </c>
      <c r="V460" s="122">
        <f t="shared" si="246"/>
        <v>2.6861272103315241</v>
      </c>
      <c r="W460" s="122">
        <f t="shared" si="246"/>
        <v>2.2551491846255893</v>
      </c>
      <c r="DA460" s="130" t="s">
        <v>4001</v>
      </c>
    </row>
    <row r="461" spans="1:105" ht="12" customHeight="1" x14ac:dyDescent="0.25">
      <c r="A461" s="97" t="s">
        <v>53</v>
      </c>
      <c r="B461" s="98"/>
      <c r="C461" s="98">
        <f>RES_hhdet_in_fech!C86</f>
        <v>1.7516389389320803</v>
      </c>
      <c r="D461" s="98">
        <f>RES_hhdet_in_fech!D86</f>
        <v>1.0222306607146807</v>
      </c>
      <c r="E461" s="98">
        <f>RES_hhdet_in_fech!E86</f>
        <v>2.7232840540840169</v>
      </c>
      <c r="F461" s="98">
        <f>RES_hhdet_in_fech!F86</f>
        <v>2.0013657917253451</v>
      </c>
      <c r="G461" s="98">
        <f>RES_hhdet_in_fech!G86</f>
        <v>1.7286182598662048</v>
      </c>
      <c r="H461" s="98">
        <f>RES_hhdet_in_fech!H86</f>
        <v>2.2262364044374996</v>
      </c>
      <c r="I461" s="98">
        <f>RES_hhdet_in_fech!I86</f>
        <v>2.2753100373114563</v>
      </c>
      <c r="J461" s="98">
        <f>RES_hhdet_in_fech!J86</f>
        <v>1.5349251797085128</v>
      </c>
      <c r="K461" s="98">
        <f>RES_hhdet_in_fech!K86</f>
        <v>1.0083638154530163</v>
      </c>
      <c r="L461" s="98">
        <f>RES_hhdet_in_fech!L86</f>
        <v>1.6559579905569446</v>
      </c>
      <c r="M461" s="98">
        <f>RES_hhdet_in_fech!M86</f>
        <v>1.3912836580152066</v>
      </c>
      <c r="N461" s="98">
        <f>RES_hhdet_in_fech!N86</f>
        <v>0.91212790164066515</v>
      </c>
      <c r="O461" s="98">
        <f>RES_hhdet_in_fech!O86</f>
        <v>1.8587945706343683</v>
      </c>
      <c r="P461" s="98">
        <f>RES_hhdet_in_fech!P86</f>
        <v>0.48170611327992535</v>
      </c>
      <c r="Q461" s="98">
        <f>RES_hhdet_in_fech!Q86</f>
        <v>0.7208198315492742</v>
      </c>
      <c r="R461" s="98">
        <f>RES_hhdet_in_fech!R86</f>
        <v>0.91273383237873551</v>
      </c>
      <c r="S461" s="98">
        <f>RES_hhdet_in_fech!S86</f>
        <v>2.1899801646658168</v>
      </c>
      <c r="T461" s="98">
        <f>RES_hhdet_in_fech!T86</f>
        <v>1.3737739884536644</v>
      </c>
      <c r="U461" s="98">
        <f>RES_hhdet_in_fech!U86</f>
        <v>2.1402996696804424</v>
      </c>
      <c r="V461" s="98">
        <f>RES_hhdet_in_fech!V86</f>
        <v>2.6861272103315241</v>
      </c>
      <c r="W461" s="98">
        <f>RES_hhdet_in_fech!W86</f>
        <v>2.2551491846255893</v>
      </c>
      <c r="DA461" s="63" t="s">
        <v>4002</v>
      </c>
    </row>
    <row r="462" spans="1:105" ht="12" customHeight="1" x14ac:dyDescent="0.25">
      <c r="A462" s="121" t="s">
        <v>55</v>
      </c>
      <c r="B462" s="122"/>
      <c r="C462" s="122">
        <v>2669.8765231822726</v>
      </c>
      <c r="D462" s="122">
        <v>2762.351179026663</v>
      </c>
      <c r="E462" s="122">
        <v>2724.3297671325431</v>
      </c>
      <c r="F462" s="122">
        <v>2688.9939908356801</v>
      </c>
      <c r="G462" s="122">
        <v>2470.5461106953894</v>
      </c>
      <c r="H462" s="122">
        <v>2582.6474673999855</v>
      </c>
      <c r="I462" s="122">
        <v>2666.9830757439781</v>
      </c>
      <c r="J462" s="122">
        <v>2586.6419294586758</v>
      </c>
      <c r="K462" s="122">
        <v>2630.9606521518008</v>
      </c>
      <c r="L462" s="122">
        <v>2800.1383474571553</v>
      </c>
      <c r="M462" s="122">
        <v>2754.53056789011</v>
      </c>
      <c r="N462" s="122">
        <v>2804.3795349173952</v>
      </c>
      <c r="O462" s="122">
        <v>2720.078811961956</v>
      </c>
      <c r="P462" s="122">
        <v>2729.4553508478689</v>
      </c>
      <c r="Q462" s="122">
        <v>2650.2345080513137</v>
      </c>
      <c r="R462" s="122">
        <v>2552.637076136235</v>
      </c>
      <c r="S462" s="122">
        <v>2439.0034154517184</v>
      </c>
      <c r="T462" s="122">
        <v>2352.4121581346735</v>
      </c>
      <c r="U462" s="122">
        <v>2356.0405998162678</v>
      </c>
      <c r="V462" s="122">
        <v>2317.6904458332315</v>
      </c>
      <c r="W462" s="122">
        <v>2624.3813784468898</v>
      </c>
      <c r="DA462" s="130" t="s">
        <v>4003</v>
      </c>
    </row>
    <row r="463" spans="1:105" ht="12" customHeight="1" x14ac:dyDescent="0.25">
      <c r="A463" s="97" t="s">
        <v>132</v>
      </c>
      <c r="B463" s="98"/>
      <c r="C463" s="98">
        <v>2965.6405063315797</v>
      </c>
      <c r="D463" s="98">
        <v>3029.4120776896984</v>
      </c>
      <c r="E463" s="98">
        <v>2969.8606866910513</v>
      </c>
      <c r="F463" s="98">
        <v>2873.3176128827945</v>
      </c>
      <c r="G463" s="98">
        <v>2603.1718219410368</v>
      </c>
      <c r="H463" s="98">
        <v>2751.0551074487471</v>
      </c>
      <c r="I463" s="98">
        <v>2743.5660366964185</v>
      </c>
      <c r="J463" s="98">
        <v>2646.1317369831827</v>
      </c>
      <c r="K463" s="98">
        <v>2791.5825466183137</v>
      </c>
      <c r="L463" s="98">
        <v>2789.6047699790806</v>
      </c>
      <c r="M463" s="98">
        <v>2796.5428269261643</v>
      </c>
      <c r="N463" s="98">
        <v>2837.7042097683052</v>
      </c>
      <c r="O463" s="98">
        <v>2655.3396046767784</v>
      </c>
      <c r="P463" s="98">
        <v>2796.3148672683333</v>
      </c>
      <c r="Q463" s="98">
        <v>2677.5615657674866</v>
      </c>
      <c r="R463" s="98">
        <v>2475.3282733706533</v>
      </c>
      <c r="S463" s="98">
        <v>2411.571377408904</v>
      </c>
      <c r="T463" s="98">
        <v>2296.1791122410541</v>
      </c>
      <c r="U463" s="98">
        <v>2290.1828794270746</v>
      </c>
      <c r="V463" s="98">
        <v>2259.7283936343924</v>
      </c>
      <c r="W463" s="98">
        <v>2499.053835771379</v>
      </c>
      <c r="DA463" s="63" t="s">
        <v>4004</v>
      </c>
    </row>
    <row r="464" spans="1:105" ht="12" customHeight="1" x14ac:dyDescent="0.25">
      <c r="A464" s="97" t="s">
        <v>131</v>
      </c>
      <c r="B464" s="98"/>
      <c r="C464" s="98">
        <v>2297.2675703305517</v>
      </c>
      <c r="D464" s="98">
        <v>2374.0009253650787</v>
      </c>
      <c r="E464" s="98">
        <v>2350.1684315483694</v>
      </c>
      <c r="F464" s="98">
        <v>2298.5851547061302</v>
      </c>
      <c r="G464" s="98">
        <v>2106.3383742270184</v>
      </c>
      <c r="H464" s="98">
        <v>2201.8696005031934</v>
      </c>
      <c r="I464" s="98">
        <v>2235.580794294121</v>
      </c>
      <c r="J464" s="98">
        <v>2200.9525609857756</v>
      </c>
      <c r="K464" s="98">
        <v>2354.1503453196287</v>
      </c>
      <c r="L464" s="98">
        <v>2349.5989259440221</v>
      </c>
      <c r="M464" s="98">
        <v>2398.5640819012319</v>
      </c>
      <c r="N464" s="98">
        <v>2450.7163949769752</v>
      </c>
      <c r="O464" s="98">
        <v>2282.3650782194236</v>
      </c>
      <c r="P464" s="98">
        <v>2423.8843840349223</v>
      </c>
      <c r="Q464" s="98">
        <v>2308.3192201226916</v>
      </c>
      <c r="R464" s="98">
        <v>0</v>
      </c>
      <c r="S464" s="98">
        <v>2139.9550022529588</v>
      </c>
      <c r="T464" s="98">
        <v>2077.1056454116847</v>
      </c>
      <c r="U464" s="98">
        <v>2098.8364468090817</v>
      </c>
      <c r="V464" s="98">
        <v>2094.0237151529504</v>
      </c>
      <c r="W464" s="98">
        <v>2336.1967513039272</v>
      </c>
      <c r="DA464" s="63" t="s">
        <v>4005</v>
      </c>
    </row>
    <row r="465" spans="1:105" ht="12" customHeight="1" x14ac:dyDescent="0.25">
      <c r="A465" s="100" t="s">
        <v>204</v>
      </c>
      <c r="B465" s="101"/>
      <c r="C465" s="101">
        <v>1105.6724082190078</v>
      </c>
      <c r="D465" s="101">
        <v>1132.7893470492158</v>
      </c>
      <c r="E465" s="101">
        <v>1101.1210100001572</v>
      </c>
      <c r="F465" s="101">
        <v>1063.1448193457945</v>
      </c>
      <c r="G465" s="101">
        <v>964.10400817663674</v>
      </c>
      <c r="H465" s="101">
        <v>848.40306916952579</v>
      </c>
      <c r="I465" s="101">
        <v>892.56918305473766</v>
      </c>
      <c r="J465" s="101">
        <v>935.50880246398754</v>
      </c>
      <c r="K465" s="101">
        <v>1009.8971971859941</v>
      </c>
      <c r="L465" s="101">
        <v>888.74052970380853</v>
      </c>
      <c r="M465" s="101">
        <v>976.34494068616061</v>
      </c>
      <c r="N465" s="101">
        <v>973.30989952562061</v>
      </c>
      <c r="O465" s="101">
        <v>776.14778680600966</v>
      </c>
      <c r="P465" s="101">
        <v>835.50493296099785</v>
      </c>
      <c r="Q465" s="101">
        <v>628.3711848238263</v>
      </c>
      <c r="R465" s="101">
        <v>0</v>
      </c>
      <c r="S465" s="101">
        <v>602.73303538115772</v>
      </c>
      <c r="T465" s="101">
        <v>660.86930388059966</v>
      </c>
      <c r="U465" s="101">
        <v>679.72224537872171</v>
      </c>
      <c r="V465" s="101">
        <v>692.88511638766943</v>
      </c>
      <c r="W465" s="101">
        <v>804.00760389416234</v>
      </c>
      <c r="DA465" s="131" t="s">
        <v>4006</v>
      </c>
    </row>
    <row r="466" spans="1:105" ht="12" customHeight="1" x14ac:dyDescent="0.25">
      <c r="A466" s="103" t="s">
        <v>52</v>
      </c>
      <c r="B466" s="104"/>
      <c r="C466" s="104">
        <v>1191.5951621115437</v>
      </c>
      <c r="D466" s="104">
        <v>1241.2115783158629</v>
      </c>
      <c r="E466" s="104">
        <v>1249.047421548212</v>
      </c>
      <c r="F466" s="104">
        <v>1235.4403353603357</v>
      </c>
      <c r="G466" s="104">
        <v>1142.2343660503818</v>
      </c>
      <c r="H466" s="104">
        <v>1353.4665313336677</v>
      </c>
      <c r="I466" s="104">
        <v>1343.0116112393832</v>
      </c>
      <c r="J466" s="104">
        <v>1265.4437585217877</v>
      </c>
      <c r="K466" s="104">
        <v>1344.2531481336348</v>
      </c>
      <c r="L466" s="104">
        <v>1460.8583962402136</v>
      </c>
      <c r="M466" s="104">
        <v>1422.2191412150712</v>
      </c>
      <c r="N466" s="104">
        <v>1477.4064954513542</v>
      </c>
      <c r="O466" s="104">
        <v>1506.2172914134139</v>
      </c>
      <c r="P466" s="104">
        <v>1588.3794510739247</v>
      </c>
      <c r="Q466" s="104">
        <v>1679.9480352988649</v>
      </c>
      <c r="R466" s="104">
        <v>0</v>
      </c>
      <c r="S466" s="104">
        <v>1537.2219668718008</v>
      </c>
      <c r="T466" s="104">
        <v>1416.2363415310854</v>
      </c>
      <c r="U466" s="104">
        <v>1419.11420143036</v>
      </c>
      <c r="V466" s="104">
        <v>1401.1385987652811</v>
      </c>
      <c r="W466" s="104">
        <v>1532.1891474097652</v>
      </c>
      <c r="DA466" s="132" t="s">
        <v>4007</v>
      </c>
    </row>
    <row r="467" spans="1:105" ht="12" customHeight="1" x14ac:dyDescent="0.25">
      <c r="A467" s="106" t="s">
        <v>124</v>
      </c>
      <c r="B467" s="101"/>
      <c r="C467" s="101">
        <v>2849.1308050428247</v>
      </c>
      <c r="D467" s="101">
        <v>3084.63172189018</v>
      </c>
      <c r="E467" s="101">
        <v>2844.671559683823</v>
      </c>
      <c r="F467" s="101">
        <v>2842.0043233355568</v>
      </c>
      <c r="G467" s="101">
        <v>3265.1849605578809</v>
      </c>
      <c r="H467" s="101">
        <v>3053.4932266831152</v>
      </c>
      <c r="I467" s="101">
        <v>3247.3613089507226</v>
      </c>
      <c r="J467" s="101">
        <v>3535.0904353536739</v>
      </c>
      <c r="K467" s="101">
        <v>2822.1024973141816</v>
      </c>
      <c r="L467" s="101">
        <v>3085.8456771993469</v>
      </c>
      <c r="M467" s="101">
        <v>3292.6445099292855</v>
      </c>
      <c r="N467" s="101">
        <v>3264.1633856266485</v>
      </c>
      <c r="O467" s="101">
        <v>3018.3151647103891</v>
      </c>
      <c r="P467" s="101">
        <v>3109.0629977854605</v>
      </c>
      <c r="Q467" s="101">
        <v>3080.2726511932206</v>
      </c>
      <c r="R467" s="101">
        <v>2599.4874205724709</v>
      </c>
      <c r="S467" s="101">
        <v>2654.2325494903935</v>
      </c>
      <c r="T467" s="101">
        <v>2457.4151491972007</v>
      </c>
      <c r="U467" s="101">
        <v>2446.4173114849182</v>
      </c>
      <c r="V467" s="101">
        <v>2333.7960249792382</v>
      </c>
      <c r="W467" s="101">
        <v>2961.6405552482906</v>
      </c>
      <c r="DA467" s="131" t="s">
        <v>4008</v>
      </c>
    </row>
    <row r="468" spans="1:105" ht="12" customHeight="1" x14ac:dyDescent="0.25">
      <c r="A468" s="107" t="s">
        <v>123</v>
      </c>
      <c r="B468" s="104"/>
      <c r="C468" s="104">
        <v>0</v>
      </c>
      <c r="D468" s="104">
        <v>0</v>
      </c>
      <c r="E468" s="104">
        <v>2175.3621422769165</v>
      </c>
      <c r="F468" s="104">
        <v>2175.8977979615552</v>
      </c>
      <c r="G468" s="104">
        <v>2507.8160439033745</v>
      </c>
      <c r="H468" s="104">
        <v>2278.2231152440354</v>
      </c>
      <c r="I468" s="104">
        <v>2449.6318593160818</v>
      </c>
      <c r="J468" s="104">
        <v>2712.3785022360694</v>
      </c>
      <c r="K468" s="104">
        <v>0</v>
      </c>
      <c r="L468" s="104">
        <v>2341.9665513827827</v>
      </c>
      <c r="M468" s="104">
        <v>2556.4324578038813</v>
      </c>
      <c r="N468" s="104">
        <v>2562.3725066384945</v>
      </c>
      <c r="O468" s="104">
        <v>2370.2748138164075</v>
      </c>
      <c r="P468" s="104">
        <v>2512.5994052386786</v>
      </c>
      <c r="Q468" s="104">
        <v>2500.286550637557</v>
      </c>
      <c r="R468" s="104">
        <v>0</v>
      </c>
      <c r="S468" s="104">
        <v>0</v>
      </c>
      <c r="T468" s="104">
        <v>2111.2217754635308</v>
      </c>
      <c r="U468" s="104">
        <v>2130.3891373244387</v>
      </c>
      <c r="V468" s="104">
        <v>2053.5021050035061</v>
      </c>
      <c r="W468" s="104">
        <v>2632.4281671519016</v>
      </c>
      <c r="DA468" s="132" t="s">
        <v>4009</v>
      </c>
    </row>
    <row r="469" spans="1:105" ht="12" customHeight="1" x14ac:dyDescent="0.25">
      <c r="A469" s="108" t="s">
        <v>50</v>
      </c>
      <c r="B469" s="98"/>
      <c r="C469" s="98">
        <v>0</v>
      </c>
      <c r="D469" s="98">
        <v>0</v>
      </c>
      <c r="E469" s="98">
        <v>1052.7244907568404</v>
      </c>
      <c r="F469" s="98">
        <v>1049.0239460265861</v>
      </c>
      <c r="G469" s="98">
        <v>1212.4668201997135</v>
      </c>
      <c r="H469" s="98">
        <v>939.60297045123968</v>
      </c>
      <c r="I469" s="98">
        <v>1056.1512790401484</v>
      </c>
      <c r="J469" s="98">
        <v>1254.3890026999773</v>
      </c>
      <c r="K469" s="98">
        <v>0</v>
      </c>
      <c r="L469" s="98">
        <v>976.95712663411041</v>
      </c>
      <c r="M469" s="98">
        <v>1145.4721650400525</v>
      </c>
      <c r="N469" s="98">
        <v>1114.6202103368298</v>
      </c>
      <c r="O469" s="98">
        <v>875.42007380989469</v>
      </c>
      <c r="P469" s="98">
        <v>922.66754064562008</v>
      </c>
      <c r="Q469" s="98">
        <v>719.23055175706224</v>
      </c>
      <c r="R469" s="98">
        <v>0</v>
      </c>
      <c r="S469" s="98">
        <v>0</v>
      </c>
      <c r="T469" s="98">
        <v>705.3700103547626</v>
      </c>
      <c r="U469" s="98">
        <v>716.3365649504957</v>
      </c>
      <c r="V469" s="98">
        <v>699.9196304349166</v>
      </c>
      <c r="W469" s="98">
        <v>952.58555496504334</v>
      </c>
      <c r="DA469" s="63" t="s">
        <v>4010</v>
      </c>
    </row>
    <row r="470" spans="1:105" ht="12" customHeight="1" x14ac:dyDescent="0.25">
      <c r="A470" s="108" t="s">
        <v>52</v>
      </c>
      <c r="B470" s="98"/>
      <c r="C470" s="98">
        <v>0</v>
      </c>
      <c r="D470" s="98">
        <v>0</v>
      </c>
      <c r="E470" s="98">
        <v>1122.6376515200764</v>
      </c>
      <c r="F470" s="98">
        <v>1126.8738519349686</v>
      </c>
      <c r="G470" s="98">
        <v>1295.349223703661</v>
      </c>
      <c r="H470" s="98">
        <v>1338.6201447927958</v>
      </c>
      <c r="I470" s="98">
        <v>1393.4805802759338</v>
      </c>
      <c r="J470" s="98">
        <v>1457.9894995360924</v>
      </c>
      <c r="K470" s="98">
        <v>0</v>
      </c>
      <c r="L470" s="98">
        <v>1365.0094247486727</v>
      </c>
      <c r="M470" s="98">
        <v>1410.9602927638286</v>
      </c>
      <c r="N470" s="98">
        <v>1447.7522963016645</v>
      </c>
      <c r="O470" s="98">
        <v>1494.8547400065124</v>
      </c>
      <c r="P470" s="98">
        <v>1589.9318645930584</v>
      </c>
      <c r="Q470" s="98">
        <v>1781.0559988804944</v>
      </c>
      <c r="R470" s="98">
        <v>0</v>
      </c>
      <c r="S470" s="98">
        <v>0</v>
      </c>
      <c r="T470" s="98">
        <v>1405.8517651087682</v>
      </c>
      <c r="U470" s="98">
        <v>1414.0525723739429</v>
      </c>
      <c r="V470" s="98">
        <v>1353.5824745685893</v>
      </c>
      <c r="W470" s="98">
        <v>1679.8426121868583</v>
      </c>
      <c r="DA470" s="63" t="s">
        <v>4011</v>
      </c>
    </row>
    <row r="471" spans="1:105" ht="12" customHeight="1" x14ac:dyDescent="0.25">
      <c r="A471" s="106" t="s">
        <v>122</v>
      </c>
      <c r="B471" s="101"/>
      <c r="C471" s="101">
        <v>2714.1858829214029</v>
      </c>
      <c r="D471" s="101">
        <v>2817.4696642400449</v>
      </c>
      <c r="E471" s="101">
        <v>2843.3198847351155</v>
      </c>
      <c r="F471" s="101">
        <v>2852.9020048016691</v>
      </c>
      <c r="G471" s="101">
        <v>2645.6812951967108</v>
      </c>
      <c r="H471" s="101">
        <v>2757.5095075262957</v>
      </c>
      <c r="I471" s="101">
        <v>2769.3039842819949</v>
      </c>
      <c r="J471" s="101">
        <v>2753.4249853433344</v>
      </c>
      <c r="K471" s="101">
        <v>3000.8499733253811</v>
      </c>
      <c r="L471" s="101">
        <v>3063.8783540755858</v>
      </c>
      <c r="M471" s="101">
        <v>2974.1198631294783</v>
      </c>
      <c r="N471" s="101">
        <v>3042.9684651401462</v>
      </c>
      <c r="O471" s="101">
        <v>3037.2338930286919</v>
      </c>
      <c r="P471" s="101">
        <v>2938.2485974227448</v>
      </c>
      <c r="Q471" s="101">
        <v>2883.4057281033538</v>
      </c>
      <c r="R471" s="101">
        <v>2837.7101033020908</v>
      </c>
      <c r="S471" s="101">
        <v>2718.5937320107637</v>
      </c>
      <c r="T471" s="101">
        <v>2573.3382151706032</v>
      </c>
      <c r="U471" s="101">
        <v>2612.0820321890697</v>
      </c>
      <c r="V471" s="101">
        <v>2538.2548761417916</v>
      </c>
      <c r="W471" s="101">
        <v>2863.6712704764213</v>
      </c>
      <c r="DA471" s="131" t="s">
        <v>4012</v>
      </c>
    </row>
    <row r="472" spans="1:105" ht="12" customHeight="1" x14ac:dyDescent="0.25">
      <c r="A472" s="107" t="s">
        <v>121</v>
      </c>
      <c r="B472" s="104"/>
      <c r="C472" s="104">
        <v>2201.9869440211182</v>
      </c>
      <c r="D472" s="104">
        <v>2288.5662057764384</v>
      </c>
      <c r="E472" s="104">
        <v>2309.3998371328798</v>
      </c>
      <c r="F472" s="104">
        <v>2319.2279466299628</v>
      </c>
      <c r="G472" s="104">
        <v>2153.7953526911601</v>
      </c>
      <c r="H472" s="104">
        <v>2196.2038604494733</v>
      </c>
      <c r="I472" s="104">
        <v>2221.0992639455876</v>
      </c>
      <c r="J472" s="104">
        <v>2234.0152468588262</v>
      </c>
      <c r="K472" s="104">
        <v>2446.9038361075845</v>
      </c>
      <c r="L472" s="104">
        <v>2463.6545253121667</v>
      </c>
      <c r="M472" s="104">
        <v>2422.4700109894748</v>
      </c>
      <c r="N472" s="104">
        <v>2485.2596684663927</v>
      </c>
      <c r="O472" s="104">
        <v>2458.1984781733013</v>
      </c>
      <c r="P472" s="104">
        <v>2402.6083496703222</v>
      </c>
      <c r="Q472" s="104">
        <v>2334.422095893302</v>
      </c>
      <c r="R472" s="104">
        <v>2301.2252647829482</v>
      </c>
      <c r="S472" s="104">
        <v>2250.3736183330748</v>
      </c>
      <c r="T472" s="104">
        <v>2165.606380399724</v>
      </c>
      <c r="U472" s="104">
        <v>2217.4465950644999</v>
      </c>
      <c r="V472" s="104">
        <v>2171.118502627894</v>
      </c>
      <c r="W472" s="104">
        <v>2467.8557828567796</v>
      </c>
      <c r="DA472" s="132" t="s">
        <v>4013</v>
      </c>
    </row>
    <row r="473" spans="1:105" ht="12" customHeight="1" x14ac:dyDescent="0.25">
      <c r="A473" s="108" t="s">
        <v>53</v>
      </c>
      <c r="B473" s="98"/>
      <c r="C473" s="98">
        <v>1011.9704007813787</v>
      </c>
      <c r="D473" s="98">
        <v>1053.5950276748715</v>
      </c>
      <c r="E473" s="98">
        <v>1054.3997203118615</v>
      </c>
      <c r="F473" s="98">
        <v>1056.2042657306154</v>
      </c>
      <c r="G473" s="98">
        <v>980.67716458987888</v>
      </c>
      <c r="H473" s="98">
        <v>850.04397396956972</v>
      </c>
      <c r="I473" s="98">
        <v>899.89366942600998</v>
      </c>
      <c r="J473" s="98">
        <v>972.84642075895988</v>
      </c>
      <c r="K473" s="98">
        <v>1086.8770428408654</v>
      </c>
      <c r="L473" s="98">
        <v>978.22125980806834</v>
      </c>
      <c r="M473" s="98">
        <v>1034.5703836689795</v>
      </c>
      <c r="N473" s="98">
        <v>1041.8793018673821</v>
      </c>
      <c r="O473" s="98">
        <v>892.2404371514624</v>
      </c>
      <c r="P473" s="98">
        <v>871.94560505863683</v>
      </c>
      <c r="Q473" s="98">
        <v>674.28243045574641</v>
      </c>
      <c r="R473" s="98">
        <v>599.51615981601276</v>
      </c>
      <c r="S473" s="98">
        <v>680.53787983025609</v>
      </c>
      <c r="T473" s="98">
        <v>741.17708755818876</v>
      </c>
      <c r="U473" s="98">
        <v>777.37249724394042</v>
      </c>
      <c r="V473" s="98">
        <v>777.79254828017247</v>
      </c>
      <c r="W473" s="98">
        <v>920.27869364526066</v>
      </c>
      <c r="DA473" s="63" t="s">
        <v>4014</v>
      </c>
    </row>
    <row r="474" spans="1:105" ht="12" customHeight="1" x14ac:dyDescent="0.25">
      <c r="A474" s="108" t="s">
        <v>52</v>
      </c>
      <c r="B474" s="98"/>
      <c r="C474" s="98">
        <v>1190.0165432397396</v>
      </c>
      <c r="D474" s="98">
        <v>1234.9711781015669</v>
      </c>
      <c r="E474" s="98">
        <v>1255.0001168210176</v>
      </c>
      <c r="F474" s="98">
        <v>1263.0236808993473</v>
      </c>
      <c r="G474" s="98">
        <v>1173.118188101281</v>
      </c>
      <c r="H474" s="98">
        <v>1346.1598864799034</v>
      </c>
      <c r="I474" s="98">
        <v>1321.2055945195777</v>
      </c>
      <c r="J474" s="98">
        <v>1261.168826099866</v>
      </c>
      <c r="K474" s="98">
        <v>1360.0267932667186</v>
      </c>
      <c r="L474" s="98">
        <v>1485.4332655040987</v>
      </c>
      <c r="M474" s="98">
        <v>1387.899627320495</v>
      </c>
      <c r="N474" s="98">
        <v>1443.3803665990104</v>
      </c>
      <c r="O474" s="98">
        <v>1565.9580410218396</v>
      </c>
      <c r="P474" s="98">
        <v>1530.6627446116854</v>
      </c>
      <c r="Q474" s="98">
        <v>1660.1396654375553</v>
      </c>
      <c r="R474" s="98">
        <v>1701.7091049669357</v>
      </c>
      <c r="S474" s="98">
        <v>1569.8357385028185</v>
      </c>
      <c r="T474" s="98">
        <v>1424.4292928415355</v>
      </c>
      <c r="U474" s="98">
        <v>1440.0740978205592</v>
      </c>
      <c r="V474" s="98">
        <v>1393.3259543477216</v>
      </c>
      <c r="W474" s="98">
        <v>1547.5770892115188</v>
      </c>
      <c r="DA474" s="63" t="s">
        <v>4015</v>
      </c>
    </row>
    <row r="475" spans="1:105" ht="12" customHeight="1" x14ac:dyDescent="0.25">
      <c r="A475" s="121" t="s">
        <v>54</v>
      </c>
      <c r="B475" s="122"/>
      <c r="C475" s="122">
        <v>417.76756316431204</v>
      </c>
      <c r="D475" s="122">
        <v>438.95934254493915</v>
      </c>
      <c r="E475" s="122">
        <v>438.16826517072872</v>
      </c>
      <c r="F475" s="122">
        <v>466.02373179253357</v>
      </c>
      <c r="G475" s="122">
        <v>378.33091558376987</v>
      </c>
      <c r="H475" s="122">
        <v>442.07318996253366</v>
      </c>
      <c r="I475" s="122">
        <v>384.75404829106174</v>
      </c>
      <c r="J475" s="122">
        <v>421.29364243431195</v>
      </c>
      <c r="K475" s="122">
        <v>528.7170759641873</v>
      </c>
      <c r="L475" s="122">
        <v>533.08113128960088</v>
      </c>
      <c r="M475" s="122">
        <v>527.886800064319</v>
      </c>
      <c r="N475" s="122">
        <v>540.69748985306285</v>
      </c>
      <c r="O475" s="122">
        <v>520.64231459668304</v>
      </c>
      <c r="P475" s="122">
        <v>533.32922481646472</v>
      </c>
      <c r="Q475" s="122">
        <v>508.33621392442126</v>
      </c>
      <c r="R475" s="122">
        <v>513.2289018456089</v>
      </c>
      <c r="S475" s="122">
        <v>512.71733352070976</v>
      </c>
      <c r="T475" s="122">
        <v>499.43258263436803</v>
      </c>
      <c r="U475" s="122">
        <v>507.08279016393953</v>
      </c>
      <c r="V475" s="122">
        <v>492.5832787391796</v>
      </c>
      <c r="W475" s="122">
        <v>554.53846528938607</v>
      </c>
      <c r="DA475" s="130" t="s">
        <v>4016</v>
      </c>
    </row>
    <row r="476" spans="1:105" ht="12" customHeight="1" x14ac:dyDescent="0.25">
      <c r="A476" s="97" t="s">
        <v>207</v>
      </c>
      <c r="B476" s="98"/>
      <c r="C476" s="98">
        <v>541.26089305272092</v>
      </c>
      <c r="D476" s="98">
        <v>569.31995951958709</v>
      </c>
      <c r="E476" s="98">
        <v>560.30923409350657</v>
      </c>
      <c r="F476" s="98">
        <v>585.33885500635608</v>
      </c>
      <c r="G476" s="98">
        <v>478.3351965198255</v>
      </c>
      <c r="H476" s="98">
        <v>574.00332814869614</v>
      </c>
      <c r="I476" s="98">
        <v>507.45567818059027</v>
      </c>
      <c r="J476" s="98">
        <v>537.63409331536343</v>
      </c>
      <c r="K476" s="98">
        <v>675.14574190826238</v>
      </c>
      <c r="L476" s="98">
        <v>675.63640988721659</v>
      </c>
      <c r="M476" s="98">
        <v>695.70794289255809</v>
      </c>
      <c r="N476" s="98">
        <v>726.97314186095514</v>
      </c>
      <c r="O476" s="98">
        <v>693.3320339218352</v>
      </c>
      <c r="P476" s="98">
        <v>738.0597264574352</v>
      </c>
      <c r="Q476" s="98">
        <v>700.61544313829768</v>
      </c>
      <c r="R476" s="98">
        <v>661.92991947525775</v>
      </c>
      <c r="S476" s="98">
        <v>707.70013618921894</v>
      </c>
      <c r="T476" s="98">
        <v>680.95784509615146</v>
      </c>
      <c r="U476" s="98">
        <v>704.86117533993911</v>
      </c>
      <c r="V476" s="98">
        <v>705.62637698931098</v>
      </c>
      <c r="W476" s="98">
        <v>806.25489036021258</v>
      </c>
      <c r="DA476" s="63" t="s">
        <v>4017</v>
      </c>
    </row>
    <row r="477" spans="1:105" ht="12" customHeight="1" x14ac:dyDescent="0.25">
      <c r="A477" s="97" t="s">
        <v>50</v>
      </c>
      <c r="B477" s="98"/>
      <c r="C477" s="98">
        <v>520.78386299765168</v>
      </c>
      <c r="D477" s="98">
        <v>549.51780332419821</v>
      </c>
      <c r="E477" s="98">
        <v>526.53786538502061</v>
      </c>
      <c r="F477" s="98">
        <v>572.62062581500993</v>
      </c>
      <c r="G477" s="98">
        <v>479.09941974290319</v>
      </c>
      <c r="H477" s="98">
        <v>548.40356722736408</v>
      </c>
      <c r="I477" s="98">
        <v>478.5107334141955</v>
      </c>
      <c r="J477" s="98">
        <v>511.46538317185491</v>
      </c>
      <c r="K477" s="98">
        <v>663.77155306668305</v>
      </c>
      <c r="L477" s="98">
        <v>713.63089813604824</v>
      </c>
      <c r="M477" s="98">
        <v>660.15459414919223</v>
      </c>
      <c r="N477" s="98">
        <v>561.72632493873709</v>
      </c>
      <c r="O477" s="98">
        <v>562.50380870743254</v>
      </c>
      <c r="P477" s="98">
        <v>629.10822049267495</v>
      </c>
      <c r="Q477" s="98">
        <v>695.5903319447782</v>
      </c>
      <c r="R477" s="98">
        <v>733.20463004509156</v>
      </c>
      <c r="S477" s="98">
        <v>703.86482950218453</v>
      </c>
      <c r="T477" s="98">
        <v>652.97023887664045</v>
      </c>
      <c r="U477" s="98">
        <v>667.34682658222891</v>
      </c>
      <c r="V477" s="98">
        <v>645.36083278635647</v>
      </c>
      <c r="W477" s="98">
        <v>812.59339494689198</v>
      </c>
      <c r="DA477" s="63" t="s">
        <v>4018</v>
      </c>
    </row>
    <row r="478" spans="1:105" ht="12" customHeight="1" x14ac:dyDescent="0.25">
      <c r="A478" s="109" t="s">
        <v>120</v>
      </c>
      <c r="B478" s="33"/>
      <c r="C478" s="33">
        <v>414.25731126176731</v>
      </c>
      <c r="D478" s="33">
        <v>433.61700577466115</v>
      </c>
      <c r="E478" s="33">
        <v>432.38254992278502</v>
      </c>
      <c r="F478" s="33">
        <v>459.84848901785813</v>
      </c>
      <c r="G478" s="33">
        <v>372.42840899130545</v>
      </c>
      <c r="H478" s="33">
        <v>433.49219065258194</v>
      </c>
      <c r="I478" s="33">
        <v>377.94686572025756</v>
      </c>
      <c r="J478" s="33">
        <v>408.33237592852191</v>
      </c>
      <c r="K478" s="33">
        <v>515.01475073346012</v>
      </c>
      <c r="L478" s="33">
        <v>519.83799091746062</v>
      </c>
      <c r="M478" s="33">
        <v>511.6082793279628</v>
      </c>
      <c r="N478" s="33">
        <v>524.69108099466303</v>
      </c>
      <c r="O478" s="33">
        <v>510.01619435520871</v>
      </c>
      <c r="P478" s="33">
        <v>527.91046655334515</v>
      </c>
      <c r="Q478" s="33">
        <v>503.18382760465971</v>
      </c>
      <c r="R478" s="33">
        <v>508.27333178390342</v>
      </c>
      <c r="S478" s="33">
        <v>501.95820160618558</v>
      </c>
      <c r="T478" s="33">
        <v>488.99439165683515</v>
      </c>
      <c r="U478" s="33">
        <v>493.12061582757241</v>
      </c>
      <c r="V478" s="33">
        <v>478.91318736364934</v>
      </c>
      <c r="W478" s="33">
        <v>539.80732238215353</v>
      </c>
      <c r="DA478" s="60" t="s">
        <v>4019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13718.528581398614</v>
      </c>
      <c r="D480" s="117">
        <f t="shared" si="247"/>
        <v>12177.521925655859</v>
      </c>
      <c r="E480" s="117">
        <f t="shared" si="247"/>
        <v>13374.123222395339</v>
      </c>
      <c r="F480" s="117">
        <f t="shared" si="247"/>
        <v>12316.735098178509</v>
      </c>
      <c r="G480" s="117">
        <f t="shared" si="247"/>
        <v>11781.337328415691</v>
      </c>
      <c r="H480" s="117">
        <f t="shared" si="247"/>
        <v>12165.468520685463</v>
      </c>
      <c r="I480" s="117">
        <f t="shared" si="247"/>
        <v>11455.210223252601</v>
      </c>
      <c r="J480" s="117">
        <f t="shared" si="247"/>
        <v>10966.708775614561</v>
      </c>
      <c r="K480" s="117">
        <f t="shared" si="247"/>
        <v>11127.337690755556</v>
      </c>
      <c r="L480" s="117">
        <f t="shared" si="247"/>
        <v>13065.542851347103</v>
      </c>
      <c r="M480" s="117">
        <f t="shared" si="247"/>
        <v>11418.520255409107</v>
      </c>
      <c r="N480" s="117">
        <f t="shared" si="247"/>
        <v>11405.606303187824</v>
      </c>
      <c r="O480" s="117">
        <f t="shared" si="247"/>
        <v>12610.796163597761</v>
      </c>
      <c r="P480" s="117">
        <f t="shared" si="247"/>
        <v>10020.856721757655</v>
      </c>
      <c r="Q480" s="117">
        <f t="shared" si="247"/>
        <v>9187.4119728599344</v>
      </c>
      <c r="R480" s="117">
        <f t="shared" ref="R480:V480" si="248">R481+R484+R486+R499</f>
        <v>10571.590303385743</v>
      </c>
      <c r="S480" s="117">
        <f t="shared" si="248"/>
        <v>10844.892008015871</v>
      </c>
      <c r="T480" s="117">
        <f t="shared" si="248"/>
        <v>10026.842591411847</v>
      </c>
      <c r="U480" s="117">
        <f t="shared" si="248"/>
        <v>9034.559112404826</v>
      </c>
      <c r="V480" s="117">
        <f t="shared" si="248"/>
        <v>8901.5203541766678</v>
      </c>
      <c r="W480" s="117">
        <f t="shared" ref="W480" si="249">W481+W484+W486+W499</f>
        <v>12861.001128593145</v>
      </c>
      <c r="DA480" s="129" t="s">
        <v>4165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11499.233193309898</v>
      </c>
      <c r="D481" s="122">
        <f t="shared" si="250"/>
        <v>9867.6557888302141</v>
      </c>
      <c r="E481" s="122">
        <f t="shared" si="250"/>
        <v>11045.797463990099</v>
      </c>
      <c r="F481" s="122">
        <f t="shared" si="250"/>
        <v>9969.548935641862</v>
      </c>
      <c r="G481" s="122">
        <f t="shared" si="250"/>
        <v>9633.6085274257075</v>
      </c>
      <c r="H481" s="122">
        <f t="shared" si="250"/>
        <v>9876.0919179952543</v>
      </c>
      <c r="I481" s="122">
        <f t="shared" si="250"/>
        <v>9182.1659805453928</v>
      </c>
      <c r="J481" s="122">
        <f t="shared" si="250"/>
        <v>8690.9256175447208</v>
      </c>
      <c r="K481" s="122">
        <f t="shared" si="250"/>
        <v>8606.2970497661881</v>
      </c>
      <c r="L481" s="122">
        <f t="shared" si="250"/>
        <v>10492.0760363032</v>
      </c>
      <c r="M481" s="122">
        <f t="shared" si="250"/>
        <v>8858.5635075564751</v>
      </c>
      <c r="N481" s="122">
        <f t="shared" si="250"/>
        <v>8768.9253453192869</v>
      </c>
      <c r="O481" s="122">
        <f t="shared" si="250"/>
        <v>10013.346675935532</v>
      </c>
      <c r="P481" s="122">
        <f t="shared" si="250"/>
        <v>7402.5326732345702</v>
      </c>
      <c r="Q481" s="122">
        <f t="shared" si="250"/>
        <v>6602.0729333253521</v>
      </c>
      <c r="R481" s="122">
        <f t="shared" ref="R481:V481" si="251">SUM(R482:R483)</f>
        <v>8013.3741795399083</v>
      </c>
      <c r="S481" s="122">
        <f t="shared" si="251"/>
        <v>8341.4331148700421</v>
      </c>
      <c r="T481" s="122">
        <f t="shared" si="251"/>
        <v>7611.5782468688276</v>
      </c>
      <c r="U481" s="122">
        <f t="shared" si="251"/>
        <v>6566.2844147587284</v>
      </c>
      <c r="V481" s="122">
        <f t="shared" si="251"/>
        <v>6458.0415724807035</v>
      </c>
      <c r="W481" s="122">
        <f t="shared" ref="W481" si="252">SUM(W482:W483)</f>
        <v>10099.078253206691</v>
      </c>
      <c r="DA481" s="130" t="s">
        <v>4166</v>
      </c>
    </row>
    <row r="482" spans="1:105" ht="12" customHeight="1" x14ac:dyDescent="0.25">
      <c r="A482" s="97" t="s">
        <v>204</v>
      </c>
      <c r="B482" s="98"/>
      <c r="C482" s="98">
        <v>11372.485311010874</v>
      </c>
      <c r="D482" s="98">
        <v>9762.2894776950434</v>
      </c>
      <c r="E482" s="98">
        <v>10930.670829404595</v>
      </c>
      <c r="F482" s="98">
        <v>9868.8908783086372</v>
      </c>
      <c r="G482" s="98">
        <v>9547.7430272026286</v>
      </c>
      <c r="H482" s="98">
        <v>9787.5477531078468</v>
      </c>
      <c r="I482" s="98">
        <v>9102.6962113926002</v>
      </c>
      <c r="J482" s="98">
        <v>8616.6438696659661</v>
      </c>
      <c r="K482" s="98">
        <v>8533.4042131604001</v>
      </c>
      <c r="L482" s="98">
        <v>10403.897885689461</v>
      </c>
      <c r="M482" s="98">
        <v>8784.8546337586977</v>
      </c>
      <c r="N482" s="98">
        <v>8696.6385546429465</v>
      </c>
      <c r="O482" s="98">
        <v>9931.5793807630762</v>
      </c>
      <c r="P482" s="98">
        <v>7342.5813483166185</v>
      </c>
      <c r="Q482" s="98">
        <v>6549.0211373756683</v>
      </c>
      <c r="R482" s="98">
        <v>7949.3506837886434</v>
      </c>
      <c r="S482" s="98">
        <v>8275.1117251818341</v>
      </c>
      <c r="T482" s="98">
        <v>7551.2978095978124</v>
      </c>
      <c r="U482" s="98">
        <v>6514.435741695369</v>
      </c>
      <c r="V482" s="98">
        <v>6407.152543581924</v>
      </c>
      <c r="W482" s="98">
        <v>10019.57605788657</v>
      </c>
      <c r="DA482" s="63" t="s">
        <v>4167</v>
      </c>
    </row>
    <row r="483" spans="1:105" ht="12" customHeight="1" x14ac:dyDescent="0.25">
      <c r="A483" s="97" t="s">
        <v>53</v>
      </c>
      <c r="B483" s="98"/>
      <c r="C483" s="98">
        <v>126.74788229902298</v>
      </c>
      <c r="D483" s="98">
        <v>105.36631113517025</v>
      </c>
      <c r="E483" s="98">
        <v>115.12663458550307</v>
      </c>
      <c r="F483" s="98">
        <v>100.65805733322446</v>
      </c>
      <c r="G483" s="98">
        <v>85.865500223078939</v>
      </c>
      <c r="H483" s="98">
        <v>88.544164887407305</v>
      </c>
      <c r="I483" s="98">
        <v>79.469769152792651</v>
      </c>
      <c r="J483" s="98">
        <v>74.281747878753961</v>
      </c>
      <c r="K483" s="98">
        <v>72.892836605788801</v>
      </c>
      <c r="L483" s="98">
        <v>88.178150613738751</v>
      </c>
      <c r="M483" s="98">
        <v>73.708873797777045</v>
      </c>
      <c r="N483" s="98">
        <v>72.286790676339507</v>
      </c>
      <c r="O483" s="98">
        <v>81.767295172455462</v>
      </c>
      <c r="P483" s="98">
        <v>59.951324917951787</v>
      </c>
      <c r="Q483" s="98">
        <v>53.051795949684042</v>
      </c>
      <c r="R483" s="98">
        <v>64.023495751264434</v>
      </c>
      <c r="S483" s="98">
        <v>66.3213896882081</v>
      </c>
      <c r="T483" s="98">
        <v>60.280437271015238</v>
      </c>
      <c r="U483" s="98">
        <v>51.848673063359627</v>
      </c>
      <c r="V483" s="98">
        <v>50.889028898779713</v>
      </c>
      <c r="W483" s="98">
        <v>79.502195320120336</v>
      </c>
      <c r="DA483" s="63" t="s">
        <v>4168</v>
      </c>
    </row>
    <row r="484" spans="1:105" ht="12" customHeight="1" x14ac:dyDescent="0.25">
      <c r="A484" s="121" t="s">
        <v>92</v>
      </c>
      <c r="B484" s="122"/>
      <c r="C484" s="122">
        <f t="shared" ref="C484:W484" si="253">C485</f>
        <v>4.1308235471205164</v>
      </c>
      <c r="D484" s="122">
        <f t="shared" si="253"/>
        <v>2.492094875648398</v>
      </c>
      <c r="E484" s="122">
        <f t="shared" si="253"/>
        <v>6.8582543061603882</v>
      </c>
      <c r="F484" s="122">
        <f t="shared" si="253"/>
        <v>5.2014305428210941</v>
      </c>
      <c r="G484" s="122">
        <f t="shared" si="253"/>
        <v>4.6331638090900302</v>
      </c>
      <c r="H484" s="122">
        <f t="shared" si="253"/>
        <v>6.1494832434768405</v>
      </c>
      <c r="I484" s="122">
        <f t="shared" si="253"/>
        <v>6.4735440974242557</v>
      </c>
      <c r="J484" s="122">
        <f t="shared" si="253"/>
        <v>4.4965515270448444</v>
      </c>
      <c r="K484" s="122">
        <f t="shared" si="253"/>
        <v>3.0411702462905099</v>
      </c>
      <c r="L484" s="122">
        <f t="shared" si="253"/>
        <v>5.1411306147613454</v>
      </c>
      <c r="M484" s="122">
        <f t="shared" si="253"/>
        <v>4.4667816926852542</v>
      </c>
      <c r="N484" s="122">
        <f t="shared" si="253"/>
        <v>3.045249320421457</v>
      </c>
      <c r="O484" s="122">
        <f t="shared" si="253"/>
        <v>6.4901000883948834</v>
      </c>
      <c r="P484" s="122">
        <f t="shared" si="253"/>
        <v>1.7618050958061628</v>
      </c>
      <c r="Q484" s="122">
        <f t="shared" si="253"/>
        <v>2.7390919888949949</v>
      </c>
      <c r="R484" s="122">
        <f t="shared" si="253"/>
        <v>3.5499791024449729</v>
      </c>
      <c r="S484" s="122">
        <f t="shared" si="253"/>
        <v>8.6735661084667512</v>
      </c>
      <c r="T484" s="122">
        <f t="shared" si="253"/>
        <v>5.5226255600192058</v>
      </c>
      <c r="U484" s="122">
        <f t="shared" si="253"/>
        <v>8.7199664696623014</v>
      </c>
      <c r="V484" s="122">
        <f t="shared" si="253"/>
        <v>11.092046978593503</v>
      </c>
      <c r="W484" s="122">
        <f t="shared" si="253"/>
        <v>9.4342510005079721</v>
      </c>
      <c r="DA484" s="130" t="s">
        <v>4169</v>
      </c>
    </row>
    <row r="485" spans="1:105" ht="12" customHeight="1" x14ac:dyDescent="0.25">
      <c r="A485" s="97" t="s">
        <v>53</v>
      </c>
      <c r="B485" s="98"/>
      <c r="C485" s="98">
        <f>RES_hhdet_in_tesh!C86</f>
        <v>4.1308235471205164</v>
      </c>
      <c r="D485" s="98">
        <f>RES_hhdet_in_tesh!D86</f>
        <v>2.492094875648398</v>
      </c>
      <c r="E485" s="98">
        <f>RES_hhdet_in_tesh!E86</f>
        <v>6.8582543061603882</v>
      </c>
      <c r="F485" s="98">
        <f>RES_hhdet_in_tesh!F86</f>
        <v>5.2014305428210941</v>
      </c>
      <c r="G485" s="98">
        <f>RES_hhdet_in_tesh!G86</f>
        <v>4.6331638090900302</v>
      </c>
      <c r="H485" s="98">
        <f>RES_hhdet_in_tesh!H86</f>
        <v>6.1494832434768405</v>
      </c>
      <c r="I485" s="98">
        <f>RES_hhdet_in_tesh!I86</f>
        <v>6.4735440974242557</v>
      </c>
      <c r="J485" s="98">
        <f>RES_hhdet_in_tesh!J86</f>
        <v>4.4965515270448444</v>
      </c>
      <c r="K485" s="98">
        <f>RES_hhdet_in_tesh!K86</f>
        <v>3.0411702462905099</v>
      </c>
      <c r="L485" s="98">
        <f>RES_hhdet_in_tesh!L86</f>
        <v>5.1411306147613454</v>
      </c>
      <c r="M485" s="98">
        <f>RES_hhdet_in_tesh!M86</f>
        <v>4.4667816926852542</v>
      </c>
      <c r="N485" s="98">
        <f>RES_hhdet_in_tesh!N86</f>
        <v>3.045249320421457</v>
      </c>
      <c r="O485" s="98">
        <f>RES_hhdet_in_tesh!O86</f>
        <v>6.4901000883948834</v>
      </c>
      <c r="P485" s="98">
        <f>RES_hhdet_in_tesh!P86</f>
        <v>1.7618050958061628</v>
      </c>
      <c r="Q485" s="98">
        <f>RES_hhdet_in_tesh!Q86</f>
        <v>2.7390919888949949</v>
      </c>
      <c r="R485" s="98">
        <f>RES_hhdet_in_tesh!R86</f>
        <v>3.5499791024449729</v>
      </c>
      <c r="S485" s="98">
        <f>RES_hhdet_in_tesh!S86</f>
        <v>8.6735661084667512</v>
      </c>
      <c r="T485" s="98">
        <f>RES_hhdet_in_tesh!T86</f>
        <v>5.5226255600192058</v>
      </c>
      <c r="U485" s="98">
        <f>RES_hhdet_in_tesh!U86</f>
        <v>8.7199664696623014</v>
      </c>
      <c r="V485" s="98">
        <f>RES_hhdet_in_tesh!V86</f>
        <v>11.092046978593503</v>
      </c>
      <c r="W485" s="98">
        <f>RES_hhdet_in_tesh!W86</f>
        <v>9.4342510005079721</v>
      </c>
      <c r="DA485" s="63" t="s">
        <v>4170</v>
      </c>
    </row>
    <row r="486" spans="1:105" ht="12" customHeight="1" x14ac:dyDescent="0.25">
      <c r="A486" s="121" t="s">
        <v>55</v>
      </c>
      <c r="B486" s="122"/>
      <c r="C486" s="122">
        <v>1897.6016024114049</v>
      </c>
      <c r="D486" s="122">
        <v>1974.2893557134976</v>
      </c>
      <c r="E486" s="122">
        <v>1988.9391652271349</v>
      </c>
      <c r="F486" s="122">
        <v>1987.9264082914538</v>
      </c>
      <c r="G486" s="122">
        <v>1855.6642020077436</v>
      </c>
      <c r="H486" s="122">
        <v>1947.5224832311926</v>
      </c>
      <c r="I486" s="122">
        <v>1973.1022989117948</v>
      </c>
      <c r="J486" s="122">
        <v>1953.8937130001634</v>
      </c>
      <c r="K486" s="122">
        <v>2116.9035804934238</v>
      </c>
      <c r="L486" s="122">
        <v>2162.7591286576712</v>
      </c>
      <c r="M486" s="122">
        <v>2153.5536971318534</v>
      </c>
      <c r="N486" s="122">
        <v>2219.1889700761194</v>
      </c>
      <c r="O486" s="122">
        <v>2186.5891991653552</v>
      </c>
      <c r="P486" s="122">
        <v>2194.5559247496476</v>
      </c>
      <c r="Q486" s="122">
        <v>2176.1473579305894</v>
      </c>
      <c r="R486" s="122">
        <v>2139.2121116320395</v>
      </c>
      <c r="S486" s="122">
        <v>2076.8224916864106</v>
      </c>
      <c r="T486" s="122">
        <v>1995.8650776215236</v>
      </c>
      <c r="U486" s="122">
        <v>2034.9348355959276</v>
      </c>
      <c r="V486" s="122">
        <v>2013.8004611935125</v>
      </c>
      <c r="W486" s="122">
        <v>2275.56653920701</v>
      </c>
      <c r="DA486" s="130" t="s">
        <v>4171</v>
      </c>
    </row>
    <row r="487" spans="1:105" ht="12" customHeight="1" x14ac:dyDescent="0.25">
      <c r="A487" s="97" t="s">
        <v>132</v>
      </c>
      <c r="B487" s="98"/>
      <c r="C487" s="98">
        <v>1899.9141742664042</v>
      </c>
      <c r="D487" s="98">
        <v>1982.5220897571362</v>
      </c>
      <c r="E487" s="98">
        <v>1984.871700442998</v>
      </c>
      <c r="F487" s="98">
        <v>1960.6645552840539</v>
      </c>
      <c r="G487" s="98">
        <v>1813.122734762929</v>
      </c>
      <c r="H487" s="98">
        <v>1955.2555894750451</v>
      </c>
      <c r="I487" s="98">
        <v>1989.1434300001354</v>
      </c>
      <c r="J487" s="98">
        <v>1956.3797866502182</v>
      </c>
      <c r="K487" s="98">
        <v>2103.7748428817622</v>
      </c>
      <c r="L487" s="98">
        <v>2141.8648929036149</v>
      </c>
      <c r="M487" s="98">
        <v>2183.7347086476625</v>
      </c>
      <c r="N487" s="98">
        <v>2248.2023915865789</v>
      </c>
      <c r="O487" s="98">
        <v>2128.7256828254772</v>
      </c>
      <c r="P487" s="98">
        <v>2264.8060186947555</v>
      </c>
      <c r="Q487" s="98">
        <v>2194.9164404410071</v>
      </c>
      <c r="R487" s="98">
        <v>2064.9751385327218</v>
      </c>
      <c r="S487" s="98">
        <v>2050.9196883251725</v>
      </c>
      <c r="T487" s="98">
        <v>1990.2246821718709</v>
      </c>
      <c r="U487" s="98">
        <v>2019.4248958912729</v>
      </c>
      <c r="V487" s="98">
        <v>2021.020371754006</v>
      </c>
      <c r="W487" s="98">
        <v>2260.3717395278682</v>
      </c>
      <c r="DA487" s="63" t="s">
        <v>4172</v>
      </c>
    </row>
    <row r="488" spans="1:105" ht="12" customHeight="1" x14ac:dyDescent="0.25">
      <c r="A488" s="97" t="s">
        <v>131</v>
      </c>
      <c r="B488" s="98"/>
      <c r="C488" s="98">
        <v>1899.9354602648937</v>
      </c>
      <c r="D488" s="98">
        <v>1982.5369067866332</v>
      </c>
      <c r="E488" s="98">
        <v>1984.9687869196127</v>
      </c>
      <c r="F488" s="98">
        <v>1960.8980275692463</v>
      </c>
      <c r="G488" s="98">
        <v>1813.7378300813166</v>
      </c>
      <c r="H488" s="98">
        <v>1956.4514874074359</v>
      </c>
      <c r="I488" s="98">
        <v>1990.143155567644</v>
      </c>
      <c r="J488" s="98">
        <v>1957.0988586040287</v>
      </c>
      <c r="K488" s="98">
        <v>2105.3255082937899</v>
      </c>
      <c r="L488" s="98">
        <v>2143.2353981577376</v>
      </c>
      <c r="M488" s="98">
        <v>2184.6170255100878</v>
      </c>
      <c r="N488" s="98">
        <v>2248.5219754706959</v>
      </c>
      <c r="O488" s="98">
        <v>2128.4374114056436</v>
      </c>
      <c r="P488" s="98">
        <v>2265.0759930008126</v>
      </c>
      <c r="Q488" s="98">
        <v>2195.0518752637458</v>
      </c>
      <c r="R488" s="98">
        <v>0</v>
      </c>
      <c r="S488" s="98">
        <v>2049.8159794924809</v>
      </c>
      <c r="T488" s="98">
        <v>1989.0481022779245</v>
      </c>
      <c r="U488" s="98">
        <v>2018.4759541268511</v>
      </c>
      <c r="V488" s="98">
        <v>2020.8303012943729</v>
      </c>
      <c r="W488" s="98">
        <v>2259.4068008249506</v>
      </c>
      <c r="DA488" s="63" t="s">
        <v>4173</v>
      </c>
    </row>
    <row r="489" spans="1:105" ht="12" customHeight="1" x14ac:dyDescent="0.25">
      <c r="A489" s="100" t="s">
        <v>204</v>
      </c>
      <c r="B489" s="101"/>
      <c r="C489" s="101">
        <v>708.34029815334986</v>
      </c>
      <c r="D489" s="101">
        <v>741.32532847077016</v>
      </c>
      <c r="E489" s="101">
        <v>735.9213653714005</v>
      </c>
      <c r="F489" s="101">
        <v>725.45769220891077</v>
      </c>
      <c r="G489" s="101">
        <v>671.50346403093454</v>
      </c>
      <c r="H489" s="101">
        <v>602.98495607376844</v>
      </c>
      <c r="I489" s="101">
        <v>647.13154432826104</v>
      </c>
      <c r="J489" s="101">
        <v>691.65510008224089</v>
      </c>
      <c r="K489" s="101">
        <v>761.07236016015531</v>
      </c>
      <c r="L489" s="101">
        <v>682.37700191752424</v>
      </c>
      <c r="M489" s="101">
        <v>762.39788429501652</v>
      </c>
      <c r="N489" s="101">
        <v>771.11548001934159</v>
      </c>
      <c r="O489" s="101">
        <v>622.22011999223002</v>
      </c>
      <c r="P489" s="101">
        <v>676.6965419268879</v>
      </c>
      <c r="Q489" s="101">
        <v>515.10383996488076</v>
      </c>
      <c r="R489" s="101">
        <v>0</v>
      </c>
      <c r="S489" s="101">
        <v>512.59401262067956</v>
      </c>
      <c r="T489" s="101">
        <v>572.81176074683924</v>
      </c>
      <c r="U489" s="101">
        <v>599.36175269649095</v>
      </c>
      <c r="V489" s="101">
        <v>619.69170252909146</v>
      </c>
      <c r="W489" s="101">
        <v>727.21765341518562</v>
      </c>
      <c r="DA489" s="131" t="s">
        <v>4174</v>
      </c>
    </row>
    <row r="490" spans="1:105" ht="12" customHeight="1" x14ac:dyDescent="0.25">
      <c r="A490" s="103" t="s">
        <v>52</v>
      </c>
      <c r="B490" s="104"/>
      <c r="C490" s="104">
        <v>1191.5951621115437</v>
      </c>
      <c r="D490" s="104">
        <v>1241.2115783158629</v>
      </c>
      <c r="E490" s="104">
        <v>1249.047421548212</v>
      </c>
      <c r="F490" s="104">
        <v>1235.4403353603357</v>
      </c>
      <c r="G490" s="104">
        <v>1142.2343660503818</v>
      </c>
      <c r="H490" s="104">
        <v>1353.4665313336677</v>
      </c>
      <c r="I490" s="104">
        <v>1343.0116112393832</v>
      </c>
      <c r="J490" s="104">
        <v>1265.4437585217877</v>
      </c>
      <c r="K490" s="104">
        <v>1344.2531481336348</v>
      </c>
      <c r="L490" s="104">
        <v>1460.8583962402136</v>
      </c>
      <c r="M490" s="104">
        <v>1422.2191412150712</v>
      </c>
      <c r="N490" s="104">
        <v>1477.4064954513542</v>
      </c>
      <c r="O490" s="104">
        <v>1506.2172914134139</v>
      </c>
      <c r="P490" s="104">
        <v>1588.3794510739247</v>
      </c>
      <c r="Q490" s="104">
        <v>1679.9480352988649</v>
      </c>
      <c r="R490" s="104">
        <v>0</v>
      </c>
      <c r="S490" s="104">
        <v>1537.2219668718008</v>
      </c>
      <c r="T490" s="104">
        <v>1416.2363415310854</v>
      </c>
      <c r="U490" s="104">
        <v>1419.11420143036</v>
      </c>
      <c r="V490" s="104">
        <v>1401.1385987652811</v>
      </c>
      <c r="W490" s="104">
        <v>1532.1891474097652</v>
      </c>
      <c r="DA490" s="132" t="s">
        <v>4175</v>
      </c>
    </row>
    <row r="491" spans="1:105" ht="12" customHeight="1" x14ac:dyDescent="0.25">
      <c r="A491" s="106" t="s">
        <v>124</v>
      </c>
      <c r="B491" s="101"/>
      <c r="C491" s="101">
        <v>1775.1507606532473</v>
      </c>
      <c r="D491" s="101">
        <v>1926.9152167561358</v>
      </c>
      <c r="E491" s="101">
        <v>1782.428982820378</v>
      </c>
      <c r="F491" s="101">
        <v>1786.2700523209746</v>
      </c>
      <c r="G491" s="101">
        <v>2059.3953216216578</v>
      </c>
      <c r="H491" s="101">
        <v>1933.2417555227162</v>
      </c>
      <c r="I491" s="101">
        <v>2064.7087170032141</v>
      </c>
      <c r="J491" s="101">
        <v>2258.8768153015021</v>
      </c>
      <c r="K491" s="101">
        <v>1814.1433413634666</v>
      </c>
      <c r="L491" s="101">
        <v>1997.7789841253855</v>
      </c>
      <c r="M491" s="101">
        <v>2163.2870199834269</v>
      </c>
      <c r="N491" s="101">
        <v>2196.8473891836525</v>
      </c>
      <c r="O491" s="101">
        <v>2102.5200145652111</v>
      </c>
      <c r="P491" s="101">
        <v>2255.012524531051</v>
      </c>
      <c r="Q491" s="101">
        <v>2314.4409579774979</v>
      </c>
      <c r="R491" s="101">
        <v>1998.930566208865</v>
      </c>
      <c r="S491" s="101">
        <v>2086.0327524873906</v>
      </c>
      <c r="T491" s="101">
        <v>1969.0853226928045</v>
      </c>
      <c r="U491" s="101">
        <v>1991.5794187093145</v>
      </c>
      <c r="V491" s="101">
        <v>1921.5490078972239</v>
      </c>
      <c r="W491" s="101">
        <v>2451.4146526498885</v>
      </c>
      <c r="DA491" s="131" t="s">
        <v>4176</v>
      </c>
    </row>
    <row r="492" spans="1:105" ht="12" customHeight="1" x14ac:dyDescent="0.25">
      <c r="A492" s="107" t="s">
        <v>123</v>
      </c>
      <c r="B492" s="104"/>
      <c r="C492" s="104">
        <v>0</v>
      </c>
      <c r="D492" s="104">
        <v>0</v>
      </c>
      <c r="E492" s="104">
        <v>1782.2591944226861</v>
      </c>
      <c r="F492" s="104">
        <v>1786.2113636934334</v>
      </c>
      <c r="G492" s="104">
        <v>2060.0680764801223</v>
      </c>
      <c r="H492" s="104">
        <v>1933.5059235514022</v>
      </c>
      <c r="I492" s="104">
        <v>2064.9934009459844</v>
      </c>
      <c r="J492" s="104">
        <v>2259.5277592736165</v>
      </c>
      <c r="K492" s="104">
        <v>0</v>
      </c>
      <c r="L492" s="104">
        <v>1997.4922577050224</v>
      </c>
      <c r="M492" s="104">
        <v>2163.5423157884397</v>
      </c>
      <c r="N492" s="104">
        <v>2197.9140405918361</v>
      </c>
      <c r="O492" s="104">
        <v>2104.6612465825297</v>
      </c>
      <c r="P492" s="104">
        <v>2259.1453419706909</v>
      </c>
      <c r="Q492" s="104">
        <v>2321.4681103117568</v>
      </c>
      <c r="R492" s="104">
        <v>0</v>
      </c>
      <c r="S492" s="104">
        <v>0</v>
      </c>
      <c r="T492" s="104">
        <v>1971.0528606220666</v>
      </c>
      <c r="U492" s="104">
        <v>1997.207847202503</v>
      </c>
      <c r="V492" s="104">
        <v>1929.866715811125</v>
      </c>
      <c r="W492" s="104">
        <v>2468.3185071450707</v>
      </c>
      <c r="DA492" s="132" t="s">
        <v>4177</v>
      </c>
    </row>
    <row r="493" spans="1:105" ht="12" customHeight="1" x14ac:dyDescent="0.25">
      <c r="A493" s="108" t="s">
        <v>50</v>
      </c>
      <c r="B493" s="98"/>
      <c r="C493" s="98">
        <v>0</v>
      </c>
      <c r="D493" s="98">
        <v>0</v>
      </c>
      <c r="E493" s="98">
        <v>659.62154290260969</v>
      </c>
      <c r="F493" s="98">
        <v>659.33751175846476</v>
      </c>
      <c r="G493" s="98">
        <v>764.71885277646118</v>
      </c>
      <c r="H493" s="98">
        <v>594.88577875860608</v>
      </c>
      <c r="I493" s="98">
        <v>671.51282067005093</v>
      </c>
      <c r="J493" s="98">
        <v>801.53825973752453</v>
      </c>
      <c r="K493" s="98">
        <v>0</v>
      </c>
      <c r="L493" s="98">
        <v>632.48283295634974</v>
      </c>
      <c r="M493" s="98">
        <v>752.58202302461086</v>
      </c>
      <c r="N493" s="98">
        <v>750.16174429017133</v>
      </c>
      <c r="O493" s="98">
        <v>609.806506576017</v>
      </c>
      <c r="P493" s="98">
        <v>669.21347737763278</v>
      </c>
      <c r="Q493" s="98">
        <v>540.41211143126202</v>
      </c>
      <c r="R493" s="98">
        <v>0</v>
      </c>
      <c r="S493" s="98">
        <v>0</v>
      </c>
      <c r="T493" s="98">
        <v>565.20109551329892</v>
      </c>
      <c r="U493" s="98">
        <v>583.15527482856032</v>
      </c>
      <c r="V493" s="98">
        <v>576.28424124253559</v>
      </c>
      <c r="W493" s="98">
        <v>788.47589495821262</v>
      </c>
      <c r="DA493" s="63" t="s">
        <v>4178</v>
      </c>
    </row>
    <row r="494" spans="1:105" ht="12" customHeight="1" x14ac:dyDescent="0.25">
      <c r="A494" s="108" t="s">
        <v>52</v>
      </c>
      <c r="B494" s="98"/>
      <c r="C494" s="98">
        <v>0</v>
      </c>
      <c r="D494" s="98">
        <v>0</v>
      </c>
      <c r="E494" s="98">
        <v>1122.6376515200764</v>
      </c>
      <c r="F494" s="98">
        <v>1126.8738519349686</v>
      </c>
      <c r="G494" s="98">
        <v>1295.349223703661</v>
      </c>
      <c r="H494" s="98">
        <v>1338.6201447927958</v>
      </c>
      <c r="I494" s="98">
        <v>1393.4805802759338</v>
      </c>
      <c r="J494" s="98">
        <v>1457.9894995360924</v>
      </c>
      <c r="K494" s="98">
        <v>0</v>
      </c>
      <c r="L494" s="98">
        <v>1365.0094247486727</v>
      </c>
      <c r="M494" s="98">
        <v>1410.9602927638286</v>
      </c>
      <c r="N494" s="98">
        <v>1447.7522963016645</v>
      </c>
      <c r="O494" s="98">
        <v>1494.8547400065124</v>
      </c>
      <c r="P494" s="98">
        <v>1589.9318645930584</v>
      </c>
      <c r="Q494" s="98">
        <v>1781.0559988804944</v>
      </c>
      <c r="R494" s="98">
        <v>0</v>
      </c>
      <c r="S494" s="98">
        <v>0</v>
      </c>
      <c r="T494" s="98">
        <v>1405.8517651087682</v>
      </c>
      <c r="U494" s="98">
        <v>1414.0525723739429</v>
      </c>
      <c r="V494" s="98">
        <v>1353.5824745685893</v>
      </c>
      <c r="W494" s="98">
        <v>1679.8426121868583</v>
      </c>
      <c r="DA494" s="63" t="s">
        <v>4179</v>
      </c>
    </row>
    <row r="495" spans="1:105" ht="12" customHeight="1" x14ac:dyDescent="0.25">
      <c r="A495" s="106" t="s">
        <v>122</v>
      </c>
      <c r="B495" s="101"/>
      <c r="C495" s="101">
        <v>1897.3491026323977</v>
      </c>
      <c r="D495" s="101">
        <v>1972.5945726729112</v>
      </c>
      <c r="E495" s="101">
        <v>1994.0024162117768</v>
      </c>
      <c r="F495" s="101">
        <v>2004.0746787806977</v>
      </c>
      <c r="G495" s="101">
        <v>1861.8217768361742</v>
      </c>
      <c r="H495" s="101">
        <v>1944.1634021555788</v>
      </c>
      <c r="I495" s="101">
        <v>1956.3813444714478</v>
      </c>
      <c r="J495" s="101">
        <v>1949.4727071627067</v>
      </c>
      <c r="K495" s="101">
        <v>2130.0010616805293</v>
      </c>
      <c r="L495" s="101">
        <v>2180.9279561851799</v>
      </c>
      <c r="M495" s="101">
        <v>2127.9158018437965</v>
      </c>
      <c r="N495" s="101">
        <v>2195.1628711649937</v>
      </c>
      <c r="O495" s="101">
        <v>2218.2180524973669</v>
      </c>
      <c r="P495" s="101">
        <v>2180.1454900394588</v>
      </c>
      <c r="Q495" s="101">
        <v>2172.4045351396867</v>
      </c>
      <c r="R495" s="101">
        <v>2161.2240462135114</v>
      </c>
      <c r="S495" s="101">
        <v>2092.5559447354258</v>
      </c>
      <c r="T495" s="101">
        <v>2000.9780473436899</v>
      </c>
      <c r="U495" s="101">
        <v>2050.3923560747612</v>
      </c>
      <c r="V495" s="101">
        <v>2009.0946331905798</v>
      </c>
      <c r="W495" s="101">
        <v>2281.4608234760608</v>
      </c>
      <c r="DA495" s="131" t="s">
        <v>4180</v>
      </c>
    </row>
    <row r="496" spans="1:105" ht="12" customHeight="1" x14ac:dyDescent="0.25">
      <c r="A496" s="107" t="s">
        <v>121</v>
      </c>
      <c r="B496" s="104"/>
      <c r="C496" s="104">
        <v>1897.4335053184191</v>
      </c>
      <c r="D496" s="104">
        <v>1972.6244915569227</v>
      </c>
      <c r="E496" s="104">
        <v>1994.4440328019102</v>
      </c>
      <c r="F496" s="104">
        <v>2004.974235460382</v>
      </c>
      <c r="G496" s="104">
        <v>1863.2414105749219</v>
      </c>
      <c r="H496" s="104">
        <v>1945.4776331291478</v>
      </c>
      <c r="I496" s="104">
        <v>1956.937604030069</v>
      </c>
      <c r="J496" s="104">
        <v>1949.9609869998051</v>
      </c>
      <c r="K496" s="104">
        <v>2131.4913035707191</v>
      </c>
      <c r="L496" s="104">
        <v>2181.7501052416173</v>
      </c>
      <c r="M496" s="104">
        <v>2128.1114442081789</v>
      </c>
      <c r="N496" s="104">
        <v>2194.9802552916617</v>
      </c>
      <c r="O496" s="104">
        <v>2217.5982882218664</v>
      </c>
      <c r="P496" s="104">
        <v>2177.6360061987848</v>
      </c>
      <c r="Q496" s="104">
        <v>2168.1549598548968</v>
      </c>
      <c r="R496" s="104">
        <v>2158.3056893679372</v>
      </c>
      <c r="S496" s="104">
        <v>2093.6593496913724</v>
      </c>
      <c r="T496" s="104">
        <v>2000.754267403709</v>
      </c>
      <c r="U496" s="104">
        <v>2050.2841166980793</v>
      </c>
      <c r="V496" s="104">
        <v>2008.968949530537</v>
      </c>
      <c r="W496" s="104">
        <v>2280.7547440203712</v>
      </c>
      <c r="DA496" s="132" t="s">
        <v>4181</v>
      </c>
    </row>
    <row r="497" spans="1:105" ht="12" customHeight="1" x14ac:dyDescent="0.25">
      <c r="A497" s="108" t="s">
        <v>53</v>
      </c>
      <c r="B497" s="98"/>
      <c r="C497" s="98">
        <v>707.41696207867938</v>
      </c>
      <c r="D497" s="98">
        <v>737.65331345535571</v>
      </c>
      <c r="E497" s="98">
        <v>739.44391598089271</v>
      </c>
      <c r="F497" s="98">
        <v>741.95055456103478</v>
      </c>
      <c r="G497" s="98">
        <v>690.12322247364057</v>
      </c>
      <c r="H497" s="98">
        <v>599.31774664924421</v>
      </c>
      <c r="I497" s="98">
        <v>635.73200951049091</v>
      </c>
      <c r="J497" s="98">
        <v>688.7921608999394</v>
      </c>
      <c r="K497" s="98">
        <v>771.46451030400033</v>
      </c>
      <c r="L497" s="98">
        <v>696.31683973751876</v>
      </c>
      <c r="M497" s="98">
        <v>740.21181688768399</v>
      </c>
      <c r="N497" s="98">
        <v>751.59988869265101</v>
      </c>
      <c r="O497" s="98">
        <v>651.64024720002669</v>
      </c>
      <c r="P497" s="98">
        <v>646.9732615870995</v>
      </c>
      <c r="Q497" s="98">
        <v>508.01529441734141</v>
      </c>
      <c r="R497" s="98">
        <v>456.59658440100179</v>
      </c>
      <c r="S497" s="98">
        <v>523.82361118855363</v>
      </c>
      <c r="T497" s="98">
        <v>576.32497456217391</v>
      </c>
      <c r="U497" s="98">
        <v>610.21001887752016</v>
      </c>
      <c r="V497" s="98">
        <v>615.64299518281564</v>
      </c>
      <c r="W497" s="98">
        <v>733.17765480885259</v>
      </c>
      <c r="DA497" s="63" t="s">
        <v>4182</v>
      </c>
    </row>
    <row r="498" spans="1:105" ht="12" customHeight="1" x14ac:dyDescent="0.25">
      <c r="A498" s="108" t="s">
        <v>52</v>
      </c>
      <c r="B498" s="98"/>
      <c r="C498" s="98">
        <v>1190.0165432397396</v>
      </c>
      <c r="D498" s="98">
        <v>1234.9711781015669</v>
      </c>
      <c r="E498" s="98">
        <v>1255.0001168210176</v>
      </c>
      <c r="F498" s="98">
        <v>1263.0236808993473</v>
      </c>
      <c r="G498" s="98">
        <v>1173.118188101281</v>
      </c>
      <c r="H498" s="98">
        <v>1346.1598864799034</v>
      </c>
      <c r="I498" s="98">
        <v>1321.2055945195777</v>
      </c>
      <c r="J498" s="98">
        <v>1261.168826099866</v>
      </c>
      <c r="K498" s="98">
        <v>1360.0267932667186</v>
      </c>
      <c r="L498" s="98">
        <v>1485.4332655040987</v>
      </c>
      <c r="M498" s="98">
        <v>1387.899627320495</v>
      </c>
      <c r="N498" s="98">
        <v>1443.3803665990104</v>
      </c>
      <c r="O498" s="98">
        <v>1565.9580410218396</v>
      </c>
      <c r="P498" s="98">
        <v>1530.6627446116854</v>
      </c>
      <c r="Q498" s="98">
        <v>1660.1396654375553</v>
      </c>
      <c r="R498" s="98">
        <v>1701.7091049669357</v>
      </c>
      <c r="S498" s="98">
        <v>1569.8357385028185</v>
      </c>
      <c r="T498" s="98">
        <v>1424.4292928415355</v>
      </c>
      <c r="U498" s="98">
        <v>1440.0740978205592</v>
      </c>
      <c r="V498" s="98">
        <v>1393.3259543477216</v>
      </c>
      <c r="W498" s="98">
        <v>1547.5770892115188</v>
      </c>
      <c r="DA498" s="63" t="s">
        <v>4183</v>
      </c>
    </row>
    <row r="499" spans="1:105" ht="12" customHeight="1" x14ac:dyDescent="0.25">
      <c r="A499" s="121" t="s">
        <v>54</v>
      </c>
      <c r="B499" s="122"/>
      <c r="C499" s="122">
        <v>317.56296213019084</v>
      </c>
      <c r="D499" s="122">
        <v>333.0846862365006</v>
      </c>
      <c r="E499" s="122">
        <v>332.52833887194589</v>
      </c>
      <c r="F499" s="122">
        <v>354.05832370237073</v>
      </c>
      <c r="G499" s="122">
        <v>287.43143517315076</v>
      </c>
      <c r="H499" s="122">
        <v>335.70463621553932</v>
      </c>
      <c r="I499" s="122">
        <v>293.46839969798884</v>
      </c>
      <c r="J499" s="122">
        <v>317.39289354263133</v>
      </c>
      <c r="K499" s="122">
        <v>401.09589024965567</v>
      </c>
      <c r="L499" s="122">
        <v>405.56655577146898</v>
      </c>
      <c r="M499" s="122">
        <v>401.93626902809302</v>
      </c>
      <c r="N499" s="122">
        <v>414.44673847199635</v>
      </c>
      <c r="O499" s="122">
        <v>404.37018840847929</v>
      </c>
      <c r="P499" s="122">
        <v>422.00631867762962</v>
      </c>
      <c r="Q499" s="122">
        <v>406.45258961509785</v>
      </c>
      <c r="R499" s="122">
        <v>415.45403311134891</v>
      </c>
      <c r="S499" s="122">
        <v>417.96283535094994</v>
      </c>
      <c r="T499" s="122">
        <v>413.87664136147833</v>
      </c>
      <c r="U499" s="122">
        <v>424.61989558050703</v>
      </c>
      <c r="V499" s="122">
        <v>418.58627352385952</v>
      </c>
      <c r="W499" s="122">
        <v>476.92208517893567</v>
      </c>
      <c r="DA499" s="130" t="s">
        <v>4184</v>
      </c>
    </row>
    <row r="500" spans="1:105" ht="12" customHeight="1" x14ac:dyDescent="0.25">
      <c r="A500" s="97" t="s">
        <v>207</v>
      </c>
      <c r="B500" s="98"/>
      <c r="C500" s="98">
        <v>318.54414344373743</v>
      </c>
      <c r="D500" s="98">
        <v>335.14446447389582</v>
      </c>
      <c r="E500" s="98">
        <v>329.92442532112244</v>
      </c>
      <c r="F500" s="98">
        <v>344.75045342397789</v>
      </c>
      <c r="G500" s="98">
        <v>281.79880258442029</v>
      </c>
      <c r="H500" s="98">
        <v>338.243291763569</v>
      </c>
      <c r="I500" s="98">
        <v>299.10194134845864</v>
      </c>
      <c r="J500" s="98">
        <v>316.96503183615835</v>
      </c>
      <c r="K500" s="98">
        <v>398.12693195134005</v>
      </c>
      <c r="L500" s="98">
        <v>398.50364293921763</v>
      </c>
      <c r="M500" s="98">
        <v>410.39064059278064</v>
      </c>
      <c r="N500" s="98">
        <v>428.83364554045141</v>
      </c>
      <c r="O500" s="98">
        <v>408.98911741851435</v>
      </c>
      <c r="P500" s="98">
        <v>435.37350267593069</v>
      </c>
      <c r="Q500" s="98">
        <v>413.28552225991336</v>
      </c>
      <c r="R500" s="98">
        <v>390.75635450212394</v>
      </c>
      <c r="S500" s="98">
        <v>418.28460237798038</v>
      </c>
      <c r="T500" s="98">
        <v>403.04976214229504</v>
      </c>
      <c r="U500" s="98">
        <v>417.81011443116716</v>
      </c>
      <c r="V500" s="98">
        <v>418.83437698055837</v>
      </c>
      <c r="W500" s="98">
        <v>479.16760304767314</v>
      </c>
      <c r="DA500" s="63" t="s">
        <v>4185</v>
      </c>
    </row>
    <row r="501" spans="1:105" ht="12" customHeight="1" x14ac:dyDescent="0.25">
      <c r="A501" s="97" t="s">
        <v>50</v>
      </c>
      <c r="B501" s="98"/>
      <c r="C501" s="98">
        <v>319.42302120849178</v>
      </c>
      <c r="D501" s="98">
        <v>337.20185184529248</v>
      </c>
      <c r="E501" s="98">
        <v>323.24690734955288</v>
      </c>
      <c r="F501" s="98">
        <v>351.69635837048156</v>
      </c>
      <c r="G501" s="98">
        <v>294.38790829226451</v>
      </c>
      <c r="H501" s="98">
        <v>337.12086337702448</v>
      </c>
      <c r="I501" s="98">
        <v>294.28297513852579</v>
      </c>
      <c r="J501" s="98">
        <v>314.68253105024547</v>
      </c>
      <c r="K501" s="98">
        <v>408.55536626981853</v>
      </c>
      <c r="L501" s="98">
        <v>439.41439935631956</v>
      </c>
      <c r="M501" s="98">
        <v>406.57143222935997</v>
      </c>
      <c r="N501" s="98">
        <v>345.95211254360191</v>
      </c>
      <c r="O501" s="98">
        <v>346.43094385398751</v>
      </c>
      <c r="P501" s="98">
        <v>387.45080697744288</v>
      </c>
      <c r="Q501" s="98">
        <v>428.39534862007054</v>
      </c>
      <c r="R501" s="98">
        <v>452.15586739042953</v>
      </c>
      <c r="S501" s="98">
        <v>434.99631638487818</v>
      </c>
      <c r="T501" s="98">
        <v>404.55360148322899</v>
      </c>
      <c r="U501" s="98">
        <v>414.53060047077702</v>
      </c>
      <c r="V501" s="98">
        <v>401.83698832111816</v>
      </c>
      <c r="W501" s="98">
        <v>507.08815987145636</v>
      </c>
      <c r="DA501" s="63" t="s">
        <v>4186</v>
      </c>
    </row>
    <row r="502" spans="1:105" ht="12" customHeight="1" x14ac:dyDescent="0.25">
      <c r="A502" s="109" t="s">
        <v>120</v>
      </c>
      <c r="B502" s="33"/>
      <c r="C502" s="33">
        <v>317.52941755217432</v>
      </c>
      <c r="D502" s="33">
        <v>332.99028846713679</v>
      </c>
      <c r="E502" s="33">
        <v>332.68506492476911</v>
      </c>
      <c r="F502" s="33">
        <v>354.50490298421533</v>
      </c>
      <c r="G502" s="33">
        <v>287.68580730562547</v>
      </c>
      <c r="H502" s="33">
        <v>335.54275770262575</v>
      </c>
      <c r="I502" s="33">
        <v>293.16808692334621</v>
      </c>
      <c r="J502" s="33">
        <v>317.44667327487673</v>
      </c>
      <c r="K502" s="33">
        <v>401.34592807916897</v>
      </c>
      <c r="L502" s="33">
        <v>406.14904652674119</v>
      </c>
      <c r="M502" s="33">
        <v>401.11764324056946</v>
      </c>
      <c r="N502" s="33">
        <v>413.27603437912353</v>
      </c>
      <c r="O502" s="33">
        <v>404.22396834942629</v>
      </c>
      <c r="P502" s="33">
        <v>421.79450015444922</v>
      </c>
      <c r="Q502" s="33">
        <v>406.20041135518198</v>
      </c>
      <c r="R502" s="33">
        <v>416.02828996588977</v>
      </c>
      <c r="S502" s="33">
        <v>417.90883404233864</v>
      </c>
      <c r="T502" s="33">
        <v>414.49939315803448</v>
      </c>
      <c r="U502" s="33">
        <v>425.1074271114984</v>
      </c>
      <c r="V502" s="33">
        <v>418.60777277218187</v>
      </c>
      <c r="W502" s="33">
        <v>476.6794850883</v>
      </c>
      <c r="DA502" s="60" t="s">
        <v>4187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2.5746610717403202</v>
      </c>
      <c r="D504" s="117">
        <f t="shared" si="254"/>
        <v>5.8579666063974267</v>
      </c>
      <c r="E504" s="117">
        <f t="shared" si="254"/>
        <v>10.94538228197356</v>
      </c>
      <c r="F504" s="117">
        <f t="shared" si="254"/>
        <v>19.931368212778494</v>
      </c>
      <c r="G504" s="117">
        <f t="shared" si="254"/>
        <v>26.37437611374078</v>
      </c>
      <c r="H504" s="117">
        <f t="shared" si="254"/>
        <v>17.364455267126012</v>
      </c>
      <c r="I504" s="117">
        <f t="shared" si="254"/>
        <v>7.714099744655682</v>
      </c>
      <c r="J504" s="117">
        <f t="shared" si="254"/>
        <v>1.799115845724059</v>
      </c>
      <c r="K504" s="117">
        <f t="shared" si="254"/>
        <v>5.2182947337400352</v>
      </c>
      <c r="L504" s="117">
        <f t="shared" si="254"/>
        <v>4.7517057694892655</v>
      </c>
      <c r="M504" s="117">
        <f t="shared" si="254"/>
        <v>1.8439581173464081</v>
      </c>
      <c r="N504" s="117">
        <f t="shared" si="254"/>
        <v>6.2598598538766428</v>
      </c>
      <c r="O504" s="117">
        <f t="shared" si="254"/>
        <v>8.3724814192845258</v>
      </c>
      <c r="P504" s="117">
        <f t="shared" si="254"/>
        <v>7.5023726870218521</v>
      </c>
      <c r="Q504" s="117">
        <f t="shared" si="254"/>
        <v>5.3991201567501417</v>
      </c>
      <c r="R504" s="117">
        <f t="shared" ref="R504:V504" si="255">R505+R508+R510+R523</f>
        <v>2.3230314120773761</v>
      </c>
      <c r="S504" s="117">
        <f t="shared" si="255"/>
        <v>3.92348866439476</v>
      </c>
      <c r="T504" s="117">
        <f t="shared" si="255"/>
        <v>2.7433665658795348</v>
      </c>
      <c r="U504" s="117">
        <f t="shared" si="255"/>
        <v>3.4386327949056734</v>
      </c>
      <c r="V504" s="117">
        <f t="shared" si="255"/>
        <v>3.7883356336471392</v>
      </c>
      <c r="W504" s="117">
        <f t="shared" ref="W504" si="256">W505+W508+W510+W523</f>
        <v>6.4143707724621164</v>
      </c>
      <c r="DA504" s="129" t="s">
        <v>4332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" si="259">SUM(W506:W507)</f>
        <v>0</v>
      </c>
      <c r="DA505" s="130" t="s">
        <v>4333</v>
      </c>
    </row>
    <row r="506" spans="1:105" ht="12" customHeight="1" x14ac:dyDescent="0.25">
      <c r="A506" s="97" t="s">
        <v>204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DA506" s="63" t="s">
        <v>4334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DA507" s="63" t="s">
        <v>4335</v>
      </c>
    </row>
    <row r="508" spans="1:105" ht="12" customHeight="1" x14ac:dyDescent="0.25">
      <c r="A508" s="121" t="s">
        <v>92</v>
      </c>
      <c r="B508" s="122"/>
      <c r="C508" s="122">
        <f t="shared" ref="C508:W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DA508" s="130" t="s">
        <v>4336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DA509" s="63" t="s">
        <v>4337</v>
      </c>
    </row>
    <row r="510" spans="1:105" ht="12" customHeight="1" x14ac:dyDescent="0.25">
      <c r="A510" s="121" t="s">
        <v>55</v>
      </c>
      <c r="B510" s="122"/>
      <c r="C510" s="122">
        <v>1.9506824007382983</v>
      </c>
      <c r="D510" s="122">
        <v>5.3530992082048083</v>
      </c>
      <c r="E510" s="122">
        <v>10.430677923621552</v>
      </c>
      <c r="F510" s="122">
        <v>19.201509281656726</v>
      </c>
      <c r="G510" s="122">
        <v>25.739140233980734</v>
      </c>
      <c r="H510" s="122">
        <v>16.763174940237683</v>
      </c>
      <c r="I510" s="122">
        <v>7.3537255590252659</v>
      </c>
      <c r="J510" s="122">
        <v>1.5306314051962264</v>
      </c>
      <c r="K510" s="122">
        <v>4.842661662632902</v>
      </c>
      <c r="L510" s="122">
        <v>4.4963432320313359</v>
      </c>
      <c r="M510" s="122">
        <v>1.7467973414070788</v>
      </c>
      <c r="N510" s="122">
        <v>6.1501071443970705</v>
      </c>
      <c r="O510" s="122">
        <v>8.0916904476455347</v>
      </c>
      <c r="P510" s="122">
        <v>7.0188659980170067</v>
      </c>
      <c r="Q510" s="122">
        <v>4.7038651644970724</v>
      </c>
      <c r="R510" s="122">
        <v>1.7745758774571057</v>
      </c>
      <c r="S510" s="122">
        <v>3.5949741745004915</v>
      </c>
      <c r="T510" s="122">
        <v>2.5932411845951395</v>
      </c>
      <c r="U510" s="122">
        <v>3.2282131757647976</v>
      </c>
      <c r="V510" s="122">
        <v>3.483982948118781</v>
      </c>
      <c r="W510" s="122">
        <v>5.718460489393614</v>
      </c>
      <c r="DA510" s="130" t="s">
        <v>4338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DA511" s="63" t="s">
        <v>4339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DA512" s="63" t="s">
        <v>4340</v>
      </c>
    </row>
    <row r="513" spans="1:105" ht="12" customHeight="1" x14ac:dyDescent="0.25">
      <c r="A513" s="100" t="s">
        <v>204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DA513" s="131" t="s">
        <v>4341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DA514" s="132" t="s">
        <v>4342</v>
      </c>
    </row>
    <row r="515" spans="1:105" ht="12" customHeight="1" x14ac:dyDescent="0.25">
      <c r="A515" s="106" t="s">
        <v>124</v>
      </c>
      <c r="B515" s="101"/>
      <c r="C515" s="101">
        <v>647.20855367352829</v>
      </c>
      <c r="D515" s="101">
        <v>700.70494194457353</v>
      </c>
      <c r="E515" s="101">
        <v>646.19559149777729</v>
      </c>
      <c r="F515" s="101">
        <v>645.58970208890526</v>
      </c>
      <c r="G515" s="101">
        <v>741.71941564032829</v>
      </c>
      <c r="H515" s="101">
        <v>693.63152137333645</v>
      </c>
      <c r="I515" s="101">
        <v>737.67059494124624</v>
      </c>
      <c r="J515" s="101">
        <v>803.03114329494053</v>
      </c>
      <c r="K515" s="101">
        <v>641.06880328988962</v>
      </c>
      <c r="L515" s="101">
        <v>700.98070403260385</v>
      </c>
      <c r="M515" s="101">
        <v>747.95712687553657</v>
      </c>
      <c r="N515" s="101">
        <v>741.48735467894971</v>
      </c>
      <c r="O515" s="101">
        <v>685.64047281561216</v>
      </c>
      <c r="P515" s="101">
        <v>706.25475057694553</v>
      </c>
      <c r="Q515" s="101">
        <v>699.71473544505193</v>
      </c>
      <c r="R515" s="101">
        <v>590.49956245724263</v>
      </c>
      <c r="S515" s="101">
        <v>602.93546594223778</v>
      </c>
      <c r="T515" s="101">
        <v>558.22642529163625</v>
      </c>
      <c r="U515" s="101">
        <v>555.72815647691402</v>
      </c>
      <c r="V515" s="101">
        <v>530.1451050342838</v>
      </c>
      <c r="W515" s="101">
        <v>672.76626853020173</v>
      </c>
      <c r="DA515" s="131" t="s">
        <v>4343</v>
      </c>
    </row>
    <row r="516" spans="1:105" ht="12" customHeight="1" x14ac:dyDescent="0.25">
      <c r="A516" s="107" t="s">
        <v>123</v>
      </c>
      <c r="B516" s="104"/>
      <c r="C516" s="104">
        <v>0</v>
      </c>
      <c r="D516" s="104">
        <v>0</v>
      </c>
      <c r="E516" s="104">
        <v>239.13689532032393</v>
      </c>
      <c r="F516" s="104">
        <v>238.29627957939934</v>
      </c>
      <c r="G516" s="104">
        <v>275.42396287656692</v>
      </c>
      <c r="H516" s="104">
        <v>213.44021076770369</v>
      </c>
      <c r="I516" s="104">
        <v>239.91532454676016</v>
      </c>
      <c r="J516" s="104">
        <v>284.94700585332686</v>
      </c>
      <c r="K516" s="104">
        <v>0</v>
      </c>
      <c r="L516" s="104">
        <v>221.92558088620456</v>
      </c>
      <c r="M516" s="104">
        <v>260.20545701049844</v>
      </c>
      <c r="N516" s="104">
        <v>253.19712698011435</v>
      </c>
      <c r="O516" s="104">
        <v>198.86042396665573</v>
      </c>
      <c r="P516" s="104">
        <v>209.59315853305912</v>
      </c>
      <c r="Q516" s="104">
        <v>163.3804121371343</v>
      </c>
      <c r="R516" s="104">
        <v>0</v>
      </c>
      <c r="S516" s="104">
        <v>0</v>
      </c>
      <c r="T516" s="104">
        <v>160.23185155218792</v>
      </c>
      <c r="U516" s="104">
        <v>162.72301409415462</v>
      </c>
      <c r="V516" s="104">
        <v>158.99374324959567</v>
      </c>
      <c r="W516" s="104">
        <v>216.38933466585928</v>
      </c>
      <c r="DA516" s="132" t="s">
        <v>4344</v>
      </c>
    </row>
    <row r="517" spans="1:105" ht="12" customHeight="1" x14ac:dyDescent="0.25">
      <c r="A517" s="108" t="s">
        <v>50</v>
      </c>
      <c r="B517" s="98"/>
      <c r="C517" s="98">
        <v>0</v>
      </c>
      <c r="D517" s="98">
        <v>0</v>
      </c>
      <c r="E517" s="98">
        <v>239.13689532032393</v>
      </c>
      <c r="F517" s="98">
        <v>238.29627957939934</v>
      </c>
      <c r="G517" s="98">
        <v>275.42396287656692</v>
      </c>
      <c r="H517" s="98">
        <v>213.44021076770369</v>
      </c>
      <c r="I517" s="98">
        <v>239.91532454676016</v>
      </c>
      <c r="J517" s="98">
        <v>284.94700585332686</v>
      </c>
      <c r="K517" s="98">
        <v>0</v>
      </c>
      <c r="L517" s="98">
        <v>221.92558088620456</v>
      </c>
      <c r="M517" s="98">
        <v>260.20545701049844</v>
      </c>
      <c r="N517" s="98">
        <v>253.19712698011435</v>
      </c>
      <c r="O517" s="98">
        <v>198.86042396665573</v>
      </c>
      <c r="P517" s="98">
        <v>209.59315853305912</v>
      </c>
      <c r="Q517" s="98">
        <v>163.3804121371343</v>
      </c>
      <c r="R517" s="98">
        <v>0</v>
      </c>
      <c r="S517" s="98">
        <v>0</v>
      </c>
      <c r="T517" s="98">
        <v>160.23185155218792</v>
      </c>
      <c r="U517" s="98">
        <v>162.72301409415462</v>
      </c>
      <c r="V517" s="98">
        <v>158.99374324959567</v>
      </c>
      <c r="W517" s="98">
        <v>216.38933466585928</v>
      </c>
      <c r="DA517" s="63" t="s">
        <v>4345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DA518" s="63" t="s">
        <v>4346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DA519" s="131" t="s">
        <v>4347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DA520" s="132" t="s">
        <v>4348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DA521" s="63" t="s">
        <v>4349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DA522" s="63" t="s">
        <v>4350</v>
      </c>
    </row>
    <row r="523" spans="1:105" ht="12" customHeight="1" x14ac:dyDescent="0.25">
      <c r="A523" s="121" t="s">
        <v>54</v>
      </c>
      <c r="B523" s="122"/>
      <c r="C523" s="122">
        <v>0.62397867100202176</v>
      </c>
      <c r="D523" s="122">
        <v>0.50486739819261839</v>
      </c>
      <c r="E523" s="122">
        <v>0.51470435835200756</v>
      </c>
      <c r="F523" s="122">
        <v>0.72985893112176947</v>
      </c>
      <c r="G523" s="122">
        <v>0.63523587976004559</v>
      </c>
      <c r="H523" s="122">
        <v>0.60128032688832822</v>
      </c>
      <c r="I523" s="122">
        <v>0.36037418563041612</v>
      </c>
      <c r="J523" s="122">
        <v>0.26848444052783266</v>
      </c>
      <c r="K523" s="122">
        <v>0.37563307110713295</v>
      </c>
      <c r="L523" s="122">
        <v>0.25536253745792975</v>
      </c>
      <c r="M523" s="122">
        <v>9.7160775939329272E-2</v>
      </c>
      <c r="N523" s="122">
        <v>0.10975270947957234</v>
      </c>
      <c r="O523" s="122">
        <v>0.28079097163899114</v>
      </c>
      <c r="P523" s="122">
        <v>0.48350668900484572</v>
      </c>
      <c r="Q523" s="122">
        <v>0.69525499225306941</v>
      </c>
      <c r="R523" s="122">
        <v>0.5484555346202703</v>
      </c>
      <c r="S523" s="122">
        <v>0.32851448989426835</v>
      </c>
      <c r="T523" s="122">
        <v>0.15012538128439543</v>
      </c>
      <c r="U523" s="122">
        <v>0.21041961914087562</v>
      </c>
      <c r="V523" s="122">
        <v>0.30435268552835815</v>
      </c>
      <c r="W523" s="122">
        <v>0.69591028306850267</v>
      </c>
      <c r="DA523" s="130" t="s">
        <v>4351</v>
      </c>
    </row>
    <row r="524" spans="1:105" ht="12" customHeight="1" x14ac:dyDescent="0.25">
      <c r="A524" s="97" t="s">
        <v>207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DA524" s="63" t="s">
        <v>4352</v>
      </c>
    </row>
    <row r="525" spans="1:105" ht="12" customHeight="1" x14ac:dyDescent="0.25">
      <c r="A525" s="97" t="s">
        <v>50</v>
      </c>
      <c r="B525" s="98"/>
      <c r="C525" s="98">
        <v>118.30126231854656</v>
      </c>
      <c r="D525" s="98">
        <v>124.82846420312489</v>
      </c>
      <c r="E525" s="98">
        <v>119.6083415008613</v>
      </c>
      <c r="F525" s="98">
        <v>130.07650136013766</v>
      </c>
      <c r="G525" s="98">
        <v>108.83222418879791</v>
      </c>
      <c r="H525" s="98">
        <v>124.57535433136803</v>
      </c>
      <c r="I525" s="98">
        <v>108.69849820236868</v>
      </c>
      <c r="J525" s="98">
        <v>116.18447644131854</v>
      </c>
      <c r="K525" s="98">
        <v>150.78234599462775</v>
      </c>
      <c r="L525" s="98">
        <v>162.10839482058475</v>
      </c>
      <c r="M525" s="98">
        <v>149.9607176069305</v>
      </c>
      <c r="N525" s="98">
        <v>127.60175197308354</v>
      </c>
      <c r="O525" s="98">
        <v>127.77836518598038</v>
      </c>
      <c r="P525" s="98">
        <v>142.90822336711605</v>
      </c>
      <c r="Q525" s="98">
        <v>158.01029980457585</v>
      </c>
      <c r="R525" s="98">
        <v>166.55476376104303</v>
      </c>
      <c r="S525" s="98">
        <v>159.88993466971627</v>
      </c>
      <c r="T525" s="98">
        <v>148.32871946321765</v>
      </c>
      <c r="U525" s="98">
        <v>151.59450512641914</v>
      </c>
      <c r="V525" s="98">
        <v>146.60016677574879</v>
      </c>
      <c r="W525" s="98">
        <v>184.58871559613601</v>
      </c>
      <c r="DA525" s="63" t="s">
        <v>4353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DA526" s="60" t="s">
        <v>4354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194.30441430689208</v>
      </c>
      <c r="D528" s="118">
        <f t="shared" si="261"/>
        <v>184.72208395076206</v>
      </c>
      <c r="E528" s="118">
        <f t="shared" si="261"/>
        <v>171.83687508977573</v>
      </c>
      <c r="F528" s="118">
        <f t="shared" si="261"/>
        <v>164.52128068884087</v>
      </c>
      <c r="G528" s="118">
        <f t="shared" si="261"/>
        <v>163.72187521125451</v>
      </c>
      <c r="H528" s="118">
        <f t="shared" si="261"/>
        <v>159.53602706731755</v>
      </c>
      <c r="I528" s="118">
        <f t="shared" si="261"/>
        <v>155.70537563755212</v>
      </c>
      <c r="J528" s="118">
        <f t="shared" si="261"/>
        <v>154.47071870193582</v>
      </c>
      <c r="K528" s="118">
        <f t="shared" si="261"/>
        <v>153.37835759552976</v>
      </c>
      <c r="L528" s="118">
        <f t="shared" si="261"/>
        <v>158.75723614069028</v>
      </c>
      <c r="M528" s="118">
        <f t="shared" si="261"/>
        <v>150.66541548662815</v>
      </c>
      <c r="N528" s="118">
        <f t="shared" si="261"/>
        <v>157.57106270195223</v>
      </c>
      <c r="O528" s="118">
        <f t="shared" si="261"/>
        <v>149.81202500357162</v>
      </c>
      <c r="P528" s="118">
        <f t="shared" si="261"/>
        <v>134.02978329321164</v>
      </c>
      <c r="Q528" s="118">
        <f t="shared" si="261"/>
        <v>148.97841403438636</v>
      </c>
      <c r="R528" s="118">
        <f t="shared" ref="R528:V528" si="262">R529+R532+R534+R547</f>
        <v>136.15231423797863</v>
      </c>
      <c r="S528" s="118">
        <f t="shared" si="262"/>
        <v>128.95389017682621</v>
      </c>
      <c r="T528" s="118">
        <f t="shared" si="262"/>
        <v>114.20784102218248</v>
      </c>
      <c r="U528" s="118">
        <f t="shared" si="262"/>
        <v>119.61008204769909</v>
      </c>
      <c r="V528" s="118">
        <f t="shared" si="262"/>
        <v>113.99502637795686</v>
      </c>
      <c r="W528" s="118">
        <f t="shared" ref="W528" si="263">W529+W532+W534+W547</f>
        <v>115.86210935377584</v>
      </c>
      <c r="DA528" s="129" t="s">
        <v>4500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167.39260727573597</v>
      </c>
      <c r="D529" s="123">
        <f t="shared" si="264"/>
        <v>154.18855587899137</v>
      </c>
      <c r="E529" s="123">
        <f t="shared" si="264"/>
        <v>145.83817093426251</v>
      </c>
      <c r="F529" s="123">
        <f t="shared" si="264"/>
        <v>137.00919363325514</v>
      </c>
      <c r="G529" s="123">
        <f t="shared" si="264"/>
        <v>137.44777566746973</v>
      </c>
      <c r="H529" s="123">
        <f t="shared" si="264"/>
        <v>132.75257366912257</v>
      </c>
      <c r="I529" s="123">
        <f t="shared" si="264"/>
        <v>127.31325049737934</v>
      </c>
      <c r="J529" s="123">
        <f t="shared" si="264"/>
        <v>124.93224355160208</v>
      </c>
      <c r="K529" s="123">
        <f t="shared" si="264"/>
        <v>122.18822374933973</v>
      </c>
      <c r="L529" s="123">
        <f t="shared" si="264"/>
        <v>129.6191242215979</v>
      </c>
      <c r="M529" s="123">
        <f t="shared" si="264"/>
        <v>118.97772203865892</v>
      </c>
      <c r="N529" s="123">
        <f t="shared" si="264"/>
        <v>123.30641244284013</v>
      </c>
      <c r="O529" s="123">
        <f t="shared" si="264"/>
        <v>120.96793644875096</v>
      </c>
      <c r="P529" s="123">
        <f t="shared" si="264"/>
        <v>100.94737674431127</v>
      </c>
      <c r="Q529" s="123">
        <f t="shared" si="264"/>
        <v>109.56075055309682</v>
      </c>
      <c r="R529" s="123">
        <f t="shared" ref="R529:V529" si="265">SUM(R530:R531)</f>
        <v>105.34069210819708</v>
      </c>
      <c r="S529" s="123">
        <f t="shared" si="265"/>
        <v>101.09385291511053</v>
      </c>
      <c r="T529" s="123">
        <f t="shared" si="265"/>
        <v>88.057710069532845</v>
      </c>
      <c r="U529" s="123">
        <f t="shared" si="265"/>
        <v>88.513396165645673</v>
      </c>
      <c r="V529" s="123">
        <f t="shared" si="265"/>
        <v>84.104438380506139</v>
      </c>
      <c r="W529" s="123">
        <f t="shared" ref="W529" si="266">SUM(W530:W531)</f>
        <v>91.972004039514204</v>
      </c>
      <c r="DA529" s="130" t="s">
        <v>4501</v>
      </c>
    </row>
    <row r="530" spans="1:105" ht="12" customHeight="1" x14ac:dyDescent="0.25">
      <c r="A530" s="97" t="s">
        <v>204</v>
      </c>
      <c r="B530" s="99"/>
      <c r="C530" s="99">
        <v>166.28850315526958</v>
      </c>
      <c r="D530" s="99">
        <v>153.18391161876514</v>
      </c>
      <c r="E530" s="99">
        <v>144.89253617010232</v>
      </c>
      <c r="F530" s="99">
        <v>136.13200120627369</v>
      </c>
      <c r="G530" s="99">
        <v>136.65635132416921</v>
      </c>
      <c r="H530" s="99">
        <v>131.96910484817056</v>
      </c>
      <c r="I530" s="99">
        <v>126.57444681554951</v>
      </c>
      <c r="J530" s="99">
        <v>124.2031553063529</v>
      </c>
      <c r="K530" s="99">
        <v>121.46890608727678</v>
      </c>
      <c r="L530" s="99">
        <v>128.84867720786613</v>
      </c>
      <c r="M530" s="99">
        <v>118.26645520033321</v>
      </c>
      <c r="N530" s="99">
        <v>122.56615851855577</v>
      </c>
      <c r="O530" s="99">
        <v>120.24058256381693</v>
      </c>
      <c r="P530" s="99">
        <v>100.33960099669422</v>
      </c>
      <c r="Q530" s="99">
        <v>108.89883701578952</v>
      </c>
      <c r="R530" s="99">
        <v>104.69745438422427</v>
      </c>
      <c r="S530" s="99">
        <v>100.46833760425955</v>
      </c>
      <c r="T530" s="99">
        <v>87.505231764640726</v>
      </c>
      <c r="U530" s="99">
        <v>87.950682895842021</v>
      </c>
      <c r="V530" s="99">
        <v>83.563690173438843</v>
      </c>
      <c r="W530" s="99">
        <v>91.374955520291195</v>
      </c>
      <c r="DA530" s="63" t="s">
        <v>4502</v>
      </c>
    </row>
    <row r="531" spans="1:105" ht="12" customHeight="1" x14ac:dyDescent="0.25">
      <c r="A531" s="97" t="s">
        <v>53</v>
      </c>
      <c r="B531" s="99"/>
      <c r="C531" s="99">
        <v>1.1041041204663917</v>
      </c>
      <c r="D531" s="99">
        <v>1.0046442602262249</v>
      </c>
      <c r="E531" s="99">
        <v>0.94563476416018299</v>
      </c>
      <c r="F531" s="99">
        <v>0.87719242698143796</v>
      </c>
      <c r="G531" s="99">
        <v>0.79142434330051881</v>
      </c>
      <c r="H531" s="99">
        <v>0.78346882095201542</v>
      </c>
      <c r="I531" s="99">
        <v>0.73880368182982903</v>
      </c>
      <c r="J531" s="99">
        <v>0.72908824524918647</v>
      </c>
      <c r="K531" s="99">
        <v>0.71931766206295211</v>
      </c>
      <c r="L531" s="99">
        <v>0.77044701373177293</v>
      </c>
      <c r="M531" s="99">
        <v>0.71126683832571458</v>
      </c>
      <c r="N531" s="99">
        <v>0.74025392428435932</v>
      </c>
      <c r="O531" s="99">
        <v>0.72735388493403197</v>
      </c>
      <c r="P531" s="99">
        <v>0.60777574761705033</v>
      </c>
      <c r="Q531" s="99">
        <v>0.66191353730729707</v>
      </c>
      <c r="R531" s="99">
        <v>0.64323772397280587</v>
      </c>
      <c r="S531" s="99">
        <v>0.62551531085098266</v>
      </c>
      <c r="T531" s="99">
        <v>0.55247830489211913</v>
      </c>
      <c r="U531" s="99">
        <v>0.56271326980365699</v>
      </c>
      <c r="V531" s="99">
        <v>0.54074820706728988</v>
      </c>
      <c r="W531" s="99">
        <v>0.59704851922300373</v>
      </c>
      <c r="DA531" s="63" t="s">
        <v>4503</v>
      </c>
    </row>
    <row r="532" spans="1:105" ht="12" customHeight="1" x14ac:dyDescent="0.25">
      <c r="A532" s="121" t="s">
        <v>92</v>
      </c>
      <c r="B532" s="123"/>
      <c r="C532" s="123">
        <f t="shared" ref="C532:W532" si="267">C533</f>
        <v>1.5258572648035446E-2</v>
      </c>
      <c r="D532" s="123">
        <f t="shared" si="267"/>
        <v>9.7467412007695327E-3</v>
      </c>
      <c r="E532" s="123">
        <f t="shared" si="267"/>
        <v>2.2368690646579568E-2</v>
      </c>
      <c r="F532" s="123">
        <f t="shared" si="267"/>
        <v>1.7441057006588115E-2</v>
      </c>
      <c r="G532" s="123">
        <f t="shared" si="267"/>
        <v>1.5932715323123296E-2</v>
      </c>
      <c r="H532" s="123">
        <f t="shared" si="267"/>
        <v>1.9698495244299934E-2</v>
      </c>
      <c r="I532" s="123">
        <f t="shared" si="267"/>
        <v>2.1152791190799592E-2</v>
      </c>
      <c r="J532" s="123">
        <f t="shared" si="267"/>
        <v>1.5065556988361541E-2</v>
      </c>
      <c r="K532" s="123">
        <f t="shared" si="267"/>
        <v>9.9506883805772928E-3</v>
      </c>
      <c r="L532" s="123">
        <f t="shared" si="267"/>
        <v>1.4468753084634129E-2</v>
      </c>
      <c r="M532" s="123">
        <f t="shared" si="267"/>
        <v>1.3425438182187433E-2</v>
      </c>
      <c r="N532" s="123">
        <f t="shared" si="267"/>
        <v>9.3406589547177822E-3</v>
      </c>
      <c r="O532" s="123">
        <f t="shared" si="267"/>
        <v>1.6534745944496346E-2</v>
      </c>
      <c r="P532" s="123">
        <f t="shared" si="267"/>
        <v>4.8834499242692044E-3</v>
      </c>
      <c r="Q532" s="123">
        <f t="shared" si="267"/>
        <v>8.9934826130023161E-3</v>
      </c>
      <c r="R532" s="123">
        <f t="shared" si="267"/>
        <v>9.170146460187302E-3</v>
      </c>
      <c r="S532" s="123">
        <f t="shared" si="267"/>
        <v>2.065496712144417E-2</v>
      </c>
      <c r="T532" s="123">
        <f t="shared" si="267"/>
        <v>1.25908231394119E-2</v>
      </c>
      <c r="U532" s="123">
        <f t="shared" si="267"/>
        <v>2.3228656671961688E-2</v>
      </c>
      <c r="V532" s="123">
        <f t="shared" si="267"/>
        <v>2.8542860895037894E-2</v>
      </c>
      <c r="W532" s="123">
        <f t="shared" si="267"/>
        <v>1.6935802538359822E-2</v>
      </c>
      <c r="DA532" s="130" t="s">
        <v>4504</v>
      </c>
    </row>
    <row r="533" spans="1:105" ht="12" customHeight="1" x14ac:dyDescent="0.25">
      <c r="A533" s="97" t="s">
        <v>53</v>
      </c>
      <c r="B533" s="99"/>
      <c r="C533" s="99">
        <f>RES_hhdet_in_fecs!C86</f>
        <v>1.5258572648035446E-2</v>
      </c>
      <c r="D533" s="99">
        <f>RES_hhdet_in_fecs!D86</f>
        <v>9.7467412007695327E-3</v>
      </c>
      <c r="E533" s="99">
        <f>RES_hhdet_in_fecs!E86</f>
        <v>2.2368690646579568E-2</v>
      </c>
      <c r="F533" s="99">
        <f>RES_hhdet_in_fecs!F86</f>
        <v>1.7441057006588115E-2</v>
      </c>
      <c r="G533" s="99">
        <f>RES_hhdet_in_fecs!G86</f>
        <v>1.5932715323123296E-2</v>
      </c>
      <c r="H533" s="99">
        <f>RES_hhdet_in_fecs!H86</f>
        <v>1.9698495244299934E-2</v>
      </c>
      <c r="I533" s="99">
        <f>RES_hhdet_in_fecs!I86</f>
        <v>2.1152791190799592E-2</v>
      </c>
      <c r="J533" s="99">
        <f>RES_hhdet_in_fecs!J86</f>
        <v>1.5065556988361541E-2</v>
      </c>
      <c r="K533" s="99">
        <f>RES_hhdet_in_fecs!K86</f>
        <v>9.9506883805772928E-3</v>
      </c>
      <c r="L533" s="99">
        <f>RES_hhdet_in_fecs!L86</f>
        <v>1.4468753084634129E-2</v>
      </c>
      <c r="M533" s="99">
        <f>RES_hhdet_in_fecs!M86</f>
        <v>1.3425438182187433E-2</v>
      </c>
      <c r="N533" s="99">
        <f>RES_hhdet_in_fecs!N86</f>
        <v>9.3406589547177822E-3</v>
      </c>
      <c r="O533" s="99">
        <f>RES_hhdet_in_fecs!O86</f>
        <v>1.6534745944496346E-2</v>
      </c>
      <c r="P533" s="99">
        <f>RES_hhdet_in_fecs!P86</f>
        <v>4.8834499242692044E-3</v>
      </c>
      <c r="Q533" s="99">
        <f>RES_hhdet_in_fecs!Q86</f>
        <v>8.9934826130023161E-3</v>
      </c>
      <c r="R533" s="99">
        <f>RES_hhdet_in_fecs!R86</f>
        <v>9.170146460187302E-3</v>
      </c>
      <c r="S533" s="99">
        <f>RES_hhdet_in_fecs!S86</f>
        <v>2.065496712144417E-2</v>
      </c>
      <c r="T533" s="99">
        <f>RES_hhdet_in_fecs!T86</f>
        <v>1.25908231394119E-2</v>
      </c>
      <c r="U533" s="99">
        <f>RES_hhdet_in_fecs!U86</f>
        <v>2.3228656671961688E-2</v>
      </c>
      <c r="V533" s="99">
        <f>RES_hhdet_in_fecs!V86</f>
        <v>2.8542860895037894E-2</v>
      </c>
      <c r="W533" s="99">
        <f>RES_hhdet_in_fecs!W86</f>
        <v>1.6935802538359822E-2</v>
      </c>
      <c r="DA533" s="63" t="s">
        <v>4505</v>
      </c>
    </row>
    <row r="534" spans="1:105" ht="12" customHeight="1" x14ac:dyDescent="0.25">
      <c r="A534" s="121" t="s">
        <v>55</v>
      </c>
      <c r="B534" s="123"/>
      <c r="C534" s="123">
        <v>23.257364280276846</v>
      </c>
      <c r="D534" s="123">
        <v>26.338401969659103</v>
      </c>
      <c r="E534" s="123">
        <v>22.377279993567626</v>
      </c>
      <c r="F534" s="123">
        <v>23.433446138852602</v>
      </c>
      <c r="G534" s="123">
        <v>22.771081845106597</v>
      </c>
      <c r="H534" s="123">
        <v>22.852141287814501</v>
      </c>
      <c r="I534" s="123">
        <v>24.794043530554934</v>
      </c>
      <c r="J534" s="123">
        <v>25.388339387425717</v>
      </c>
      <c r="K534" s="123">
        <v>25.962722174200039</v>
      </c>
      <c r="L534" s="123">
        <v>24.465904680677845</v>
      </c>
      <c r="M534" s="123">
        <v>26.580330795310843</v>
      </c>
      <c r="N534" s="123">
        <v>28.718289143590891</v>
      </c>
      <c r="O534" s="123">
        <v>24.196225239376009</v>
      </c>
      <c r="P534" s="123">
        <v>27.670727356221995</v>
      </c>
      <c r="Q534" s="123">
        <v>33.066290528257923</v>
      </c>
      <c r="R534" s="123">
        <v>25.646092012244459</v>
      </c>
      <c r="S534" s="123">
        <v>23.003649150828135</v>
      </c>
      <c r="T534" s="123">
        <v>21.560173422278286</v>
      </c>
      <c r="U534" s="123">
        <v>25.570091409912653</v>
      </c>
      <c r="V534" s="123">
        <v>24.627841800914396</v>
      </c>
      <c r="W534" s="123">
        <v>19.708676088364516</v>
      </c>
      <c r="DA534" s="130" t="s">
        <v>4506</v>
      </c>
    </row>
    <row r="535" spans="1:105" ht="12" customHeight="1" x14ac:dyDescent="0.25">
      <c r="A535" s="97" t="s">
        <v>132</v>
      </c>
      <c r="B535" s="99"/>
      <c r="C535" s="99">
        <v>25.8337720794249</v>
      </c>
      <c r="D535" s="99">
        <v>28.884768033746543</v>
      </c>
      <c r="E535" s="99">
        <v>24.394038096909071</v>
      </c>
      <c r="F535" s="99">
        <v>25.039748601438966</v>
      </c>
      <c r="G535" s="99">
        <v>23.993496157661184</v>
      </c>
      <c r="H535" s="99">
        <v>24.342269240978801</v>
      </c>
      <c r="I535" s="99">
        <v>25.506009528698325</v>
      </c>
      <c r="J535" s="99">
        <v>25.972242171310803</v>
      </c>
      <c r="K535" s="99">
        <v>27.547763599170441</v>
      </c>
      <c r="L535" s="99">
        <v>24.373868691542114</v>
      </c>
      <c r="M535" s="99">
        <v>26.985735533110493</v>
      </c>
      <c r="N535" s="99">
        <v>29.059550957859827</v>
      </c>
      <c r="O535" s="99">
        <v>23.62034323389803</v>
      </c>
      <c r="P535" s="99">
        <v>28.348537106604912</v>
      </c>
      <c r="Q535" s="99">
        <v>33.40724315980065</v>
      </c>
      <c r="R535" s="99">
        <v>24.869378123843369</v>
      </c>
      <c r="S535" s="99">
        <v>22.74492176462142</v>
      </c>
      <c r="T535" s="99">
        <v>21.044790003034812</v>
      </c>
      <c r="U535" s="99">
        <v>24.855338051871428</v>
      </c>
      <c r="V535" s="99">
        <v>24.011935455623252</v>
      </c>
      <c r="W535" s="99">
        <v>18.76748668509109</v>
      </c>
      <c r="DA535" s="63" t="s">
        <v>4507</v>
      </c>
    </row>
    <row r="536" spans="1:105" ht="12" customHeight="1" x14ac:dyDescent="0.25">
      <c r="A536" s="97" t="s">
        <v>131</v>
      </c>
      <c r="B536" s="99"/>
      <c r="C536" s="99">
        <v>20.011557938552873</v>
      </c>
      <c r="D536" s="99">
        <v>22.63556897593309</v>
      </c>
      <c r="E536" s="99">
        <v>19.303968873105561</v>
      </c>
      <c r="F536" s="99">
        <v>20.031198136531575</v>
      </c>
      <c r="G536" s="99">
        <v>19.414170537182081</v>
      </c>
      <c r="H536" s="99">
        <v>19.482889493508164</v>
      </c>
      <c r="I536" s="99">
        <v>20.783441797559433</v>
      </c>
      <c r="J536" s="99">
        <v>21.602731308706787</v>
      </c>
      <c r="K536" s="99">
        <v>23.231115722632289</v>
      </c>
      <c r="L536" s="99">
        <v>20.52936541945239</v>
      </c>
      <c r="M536" s="99">
        <v>23.145369114389599</v>
      </c>
      <c r="N536" s="99">
        <v>25.096596649483313</v>
      </c>
      <c r="O536" s="99">
        <v>20.302580670907268</v>
      </c>
      <c r="P536" s="99">
        <v>24.572903862596551</v>
      </c>
      <c r="Q536" s="99">
        <v>28.800301910136032</v>
      </c>
      <c r="R536" s="99">
        <v>0</v>
      </c>
      <c r="S536" s="99">
        <v>20.183150937191122</v>
      </c>
      <c r="T536" s="99">
        <v>19.036952252014935</v>
      </c>
      <c r="U536" s="99">
        <v>22.778656617186336</v>
      </c>
      <c r="V536" s="99">
        <v>22.251153029027364</v>
      </c>
      <c r="W536" s="99">
        <v>17.544456544416974</v>
      </c>
      <c r="DA536" s="63" t="s">
        <v>4508</v>
      </c>
    </row>
    <row r="537" spans="1:105" ht="12" customHeight="1" x14ac:dyDescent="0.25">
      <c r="A537" s="100" t="s">
        <v>204</v>
      </c>
      <c r="B537" s="102"/>
      <c r="C537" s="102">
        <v>9.6315412901381077</v>
      </c>
      <c r="D537" s="102">
        <v>10.800893599648262</v>
      </c>
      <c r="E537" s="102">
        <v>9.0444605659865083</v>
      </c>
      <c r="F537" s="102">
        <v>9.2648577671969434</v>
      </c>
      <c r="G537" s="102">
        <v>8.886169411023932</v>
      </c>
      <c r="H537" s="102">
        <v>7.506958286178973</v>
      </c>
      <c r="I537" s="102">
        <v>8.2979151161345683</v>
      </c>
      <c r="J537" s="102">
        <v>9.1821812313428541</v>
      </c>
      <c r="K537" s="102">
        <v>9.9658200260801379</v>
      </c>
      <c r="L537" s="102">
        <v>7.7652738498918819</v>
      </c>
      <c r="M537" s="102">
        <v>9.4214135055485837</v>
      </c>
      <c r="N537" s="102">
        <v>9.9671940879854937</v>
      </c>
      <c r="O537" s="102">
        <v>6.9041553450636055</v>
      </c>
      <c r="P537" s="102">
        <v>8.4701987147584905</v>
      </c>
      <c r="Q537" s="102">
        <v>7.8400247577517375</v>
      </c>
      <c r="R537" s="102">
        <v>0</v>
      </c>
      <c r="S537" s="102">
        <v>5.684723190497845</v>
      </c>
      <c r="T537" s="102">
        <v>6.0569559427988402</v>
      </c>
      <c r="U537" s="102">
        <v>7.3770205611229231</v>
      </c>
      <c r="V537" s="102">
        <v>7.3626161178176313</v>
      </c>
      <c r="W537" s="102">
        <v>6.0379659632815077</v>
      </c>
      <c r="DA537" s="131" t="s">
        <v>4509</v>
      </c>
    </row>
    <row r="538" spans="1:105" ht="12" customHeight="1" x14ac:dyDescent="0.25">
      <c r="A538" s="103" t="s">
        <v>52</v>
      </c>
      <c r="B538" s="105"/>
      <c r="C538" s="105">
        <v>10.380016648414763</v>
      </c>
      <c r="D538" s="105">
        <v>11.834675376284826</v>
      </c>
      <c r="E538" s="105">
        <v>10.25950830711905</v>
      </c>
      <c r="F538" s="105">
        <v>10.766340369334634</v>
      </c>
      <c r="G538" s="105">
        <v>10.528001126158149</v>
      </c>
      <c r="H538" s="105">
        <v>11.975931207329191</v>
      </c>
      <c r="I538" s="105">
        <v>12.485526681424865</v>
      </c>
      <c r="J538" s="105">
        <v>12.420550077363931</v>
      </c>
      <c r="K538" s="105">
        <v>13.265295696552153</v>
      </c>
      <c r="L538" s="105">
        <v>12.764091569560509</v>
      </c>
      <c r="M538" s="105">
        <v>13.723955608841013</v>
      </c>
      <c r="N538" s="105">
        <v>15.129402561497816</v>
      </c>
      <c r="O538" s="105">
        <v>13.398425325843663</v>
      </c>
      <c r="P538" s="105">
        <v>16.102705147838062</v>
      </c>
      <c r="Q538" s="105">
        <v>20.960277152384286</v>
      </c>
      <c r="R538" s="105">
        <v>0</v>
      </c>
      <c r="S538" s="105">
        <v>14.498427746693274</v>
      </c>
      <c r="T538" s="105">
        <v>12.979996309216098</v>
      </c>
      <c r="U538" s="105">
        <v>15.401636056063413</v>
      </c>
      <c r="V538" s="105">
        <v>14.888536911209735</v>
      </c>
      <c r="W538" s="105">
        <v>11.506490581135468</v>
      </c>
      <c r="DA538" s="132" t="s">
        <v>4510</v>
      </c>
    </row>
    <row r="539" spans="1:105" ht="12" customHeight="1" x14ac:dyDescent="0.25">
      <c r="A539" s="106" t="s">
        <v>124</v>
      </c>
      <c r="B539" s="102"/>
      <c r="C539" s="102">
        <v>24.818853021734146</v>
      </c>
      <c r="D539" s="102">
        <v>29.411275016861666</v>
      </c>
      <c r="E539" s="102">
        <v>23.365751367090891</v>
      </c>
      <c r="F539" s="102">
        <v>24.766866517456528</v>
      </c>
      <c r="G539" s="102">
        <v>30.095286889968921</v>
      </c>
      <c r="H539" s="102">
        <v>27.018344361104468</v>
      </c>
      <c r="I539" s="102">
        <v>30.189624518372185</v>
      </c>
      <c r="J539" s="102">
        <v>34.697526053319727</v>
      </c>
      <c r="K539" s="102">
        <v>27.848939141282422</v>
      </c>
      <c r="L539" s="102">
        <v>26.962241442892203</v>
      </c>
      <c r="M539" s="102">
        <v>31.772956628439964</v>
      </c>
      <c r="N539" s="102">
        <v>33.426712309505525</v>
      </c>
      <c r="O539" s="102">
        <v>26.849160857982639</v>
      </c>
      <c r="P539" s="102">
        <v>31.519121394792414</v>
      </c>
      <c r="Q539" s="102">
        <v>38.431765219710222</v>
      </c>
      <c r="R539" s="102">
        <v>26.116792784966812</v>
      </c>
      <c r="S539" s="102">
        <v>25.033599357168981</v>
      </c>
      <c r="T539" s="102">
        <v>22.522539940125714</v>
      </c>
      <c r="U539" s="102">
        <v>26.550949201104757</v>
      </c>
      <c r="V539" s="102">
        <v>24.798980123563588</v>
      </c>
      <c r="W539" s="102">
        <v>22.24143749567984</v>
      </c>
      <c r="DA539" s="131" t="s">
        <v>4511</v>
      </c>
    </row>
    <row r="540" spans="1:105" ht="12" customHeight="1" x14ac:dyDescent="0.25">
      <c r="A540" s="107" t="s">
        <v>123</v>
      </c>
      <c r="B540" s="105"/>
      <c r="C540" s="105">
        <v>0</v>
      </c>
      <c r="D540" s="105">
        <v>0</v>
      </c>
      <c r="E540" s="105">
        <v>17.868133414837573</v>
      </c>
      <c r="F540" s="105">
        <v>18.962029675765063</v>
      </c>
      <c r="G540" s="105">
        <v>23.114599699627355</v>
      </c>
      <c r="H540" s="105">
        <v>20.158491304712975</v>
      </c>
      <c r="I540" s="105">
        <v>22.773402465920874</v>
      </c>
      <c r="J540" s="105">
        <v>26.622465667808207</v>
      </c>
      <c r="K540" s="105">
        <v>0</v>
      </c>
      <c r="L540" s="105">
        <v>20.462678375695397</v>
      </c>
      <c r="M540" s="105">
        <v>24.668747980656843</v>
      </c>
      <c r="N540" s="105">
        <v>26.240012674104616</v>
      </c>
      <c r="O540" s="105">
        <v>21.084574102084499</v>
      </c>
      <c r="P540" s="105">
        <v>25.472280788974203</v>
      </c>
      <c r="Q540" s="105">
        <v>31.195428644564526</v>
      </c>
      <c r="R540" s="105">
        <v>0</v>
      </c>
      <c r="S540" s="105">
        <v>0</v>
      </c>
      <c r="T540" s="105">
        <v>19.349631166664846</v>
      </c>
      <c r="U540" s="105">
        <v>23.121097736736345</v>
      </c>
      <c r="V540" s="105">
        <v>21.820569295952492</v>
      </c>
      <c r="W540" s="105">
        <v>19.769106159024613</v>
      </c>
      <c r="DA540" s="132" t="s">
        <v>4512</v>
      </c>
    </row>
    <row r="541" spans="1:105" ht="12" customHeight="1" x14ac:dyDescent="0.25">
      <c r="A541" s="108" t="s">
        <v>50</v>
      </c>
      <c r="B541" s="99"/>
      <c r="C541" s="99">
        <v>0</v>
      </c>
      <c r="D541" s="99">
        <v>0</v>
      </c>
      <c r="E541" s="99">
        <v>8.6469380358995362</v>
      </c>
      <c r="F541" s="99">
        <v>9.1418003243439774</v>
      </c>
      <c r="G541" s="99">
        <v>11.175335314616982</v>
      </c>
      <c r="H541" s="99">
        <v>8.3139259640489183</v>
      </c>
      <c r="I541" s="99">
        <v>9.8186827751307817</v>
      </c>
      <c r="J541" s="99">
        <v>12.312045730684613</v>
      </c>
      <c r="K541" s="99">
        <v>0</v>
      </c>
      <c r="L541" s="99">
        <v>8.5360567841388715</v>
      </c>
      <c r="M541" s="99">
        <v>11.053436624922636</v>
      </c>
      <c r="N541" s="99">
        <v>11.414284367428195</v>
      </c>
      <c r="O541" s="99">
        <v>7.7872233671410394</v>
      </c>
      <c r="P541" s="99">
        <v>9.3538375521365467</v>
      </c>
      <c r="Q541" s="99">
        <v>8.973653580069449</v>
      </c>
      <c r="R541" s="99">
        <v>0</v>
      </c>
      <c r="S541" s="99">
        <v>0</v>
      </c>
      <c r="T541" s="99">
        <v>6.4648108952905154</v>
      </c>
      <c r="U541" s="99">
        <v>7.7743955038276562</v>
      </c>
      <c r="V541" s="99">
        <v>7.4373650556722852</v>
      </c>
      <c r="W541" s="99">
        <v>7.1537621412218577</v>
      </c>
      <c r="DA541" s="63" t="s">
        <v>4513</v>
      </c>
    </row>
    <row r="542" spans="1:105" ht="12" customHeight="1" x14ac:dyDescent="0.25">
      <c r="A542" s="108" t="s">
        <v>52</v>
      </c>
      <c r="B542" s="99"/>
      <c r="C542" s="99">
        <v>0</v>
      </c>
      <c r="D542" s="99">
        <v>0</v>
      </c>
      <c r="E542" s="99">
        <v>9.2211953789380381</v>
      </c>
      <c r="F542" s="99">
        <v>9.8202293514210801</v>
      </c>
      <c r="G542" s="99">
        <v>11.939264385010373</v>
      </c>
      <c r="H542" s="99">
        <v>11.844565340664056</v>
      </c>
      <c r="I542" s="99">
        <v>12.954719690790098</v>
      </c>
      <c r="J542" s="99">
        <v>14.310419937123598</v>
      </c>
      <c r="K542" s="99">
        <v>0</v>
      </c>
      <c r="L542" s="99">
        <v>11.926621591556529</v>
      </c>
      <c r="M542" s="99">
        <v>13.615311355734203</v>
      </c>
      <c r="N542" s="99">
        <v>14.825728306676419</v>
      </c>
      <c r="O542" s="99">
        <v>13.297350734943455</v>
      </c>
      <c r="P542" s="99">
        <v>16.118443236837656</v>
      </c>
      <c r="Q542" s="99">
        <v>22.22177506449507</v>
      </c>
      <c r="R542" s="99">
        <v>0</v>
      </c>
      <c r="S542" s="99">
        <v>0</v>
      </c>
      <c r="T542" s="99">
        <v>12.884820271374331</v>
      </c>
      <c r="U542" s="99">
        <v>15.34670223290869</v>
      </c>
      <c r="V542" s="99">
        <v>14.383204240280204</v>
      </c>
      <c r="W542" s="99">
        <v>12.615344017802757</v>
      </c>
      <c r="DA542" s="63" t="s">
        <v>4514</v>
      </c>
    </row>
    <row r="543" spans="1:105" ht="12" customHeight="1" x14ac:dyDescent="0.25">
      <c r="A543" s="106" t="s">
        <v>122</v>
      </c>
      <c r="B543" s="102"/>
      <c r="C543" s="102">
        <v>23.643344272808669</v>
      </c>
      <c r="D543" s="102">
        <v>26.863944424409659</v>
      </c>
      <c r="E543" s="102">
        <v>23.354648890014719</v>
      </c>
      <c r="F543" s="102">
        <v>24.861835205577378</v>
      </c>
      <c r="G543" s="102">
        <v>24.385306976535098</v>
      </c>
      <c r="H543" s="102">
        <v>24.399379963352658</v>
      </c>
      <c r="I543" s="102">
        <v>25.745286559973039</v>
      </c>
      <c r="J543" s="102">
        <v>27.025344022140601</v>
      </c>
      <c r="K543" s="102">
        <v>29.612846577610927</v>
      </c>
      <c r="L543" s="102">
        <v>26.770304343025813</v>
      </c>
      <c r="M543" s="102">
        <v>28.699296609163607</v>
      </c>
      <c r="N543" s="102">
        <v>31.161562530550199</v>
      </c>
      <c r="O543" s="102">
        <v>27.017450765473239</v>
      </c>
      <c r="P543" s="102">
        <v>29.787435731026193</v>
      </c>
      <c r="Q543" s="102">
        <v>35.975507535902381</v>
      </c>
      <c r="R543" s="102">
        <v>28.510192496113799</v>
      </c>
      <c r="S543" s="102">
        <v>25.64062682267042</v>
      </c>
      <c r="T543" s="102">
        <v>23.584990411394568</v>
      </c>
      <c r="U543" s="102">
        <v>28.348907204092118</v>
      </c>
      <c r="V543" s="102">
        <v>26.971565444558774</v>
      </c>
      <c r="W543" s="102">
        <v>21.50570414684767</v>
      </c>
      <c r="DA543" s="131" t="s">
        <v>4515</v>
      </c>
    </row>
    <row r="544" spans="1:105" ht="12" customHeight="1" x14ac:dyDescent="0.25">
      <c r="A544" s="107" t="s">
        <v>121</v>
      </c>
      <c r="B544" s="105"/>
      <c r="C544" s="105">
        <v>19.181565908700435</v>
      </c>
      <c r="D544" s="105">
        <v>21.820967992620172</v>
      </c>
      <c r="E544" s="105">
        <v>18.96910109638269</v>
      </c>
      <c r="F544" s="105">
        <v>20.211091343564121</v>
      </c>
      <c r="G544" s="105">
        <v>19.851582628399541</v>
      </c>
      <c r="H544" s="105">
        <v>19.432757102679776</v>
      </c>
      <c r="I544" s="105">
        <v>20.648811886662671</v>
      </c>
      <c r="J544" s="105">
        <v>21.92724730778847</v>
      </c>
      <c r="K544" s="105">
        <v>24.146421358254536</v>
      </c>
      <c r="L544" s="105">
        <v>21.525913831059508</v>
      </c>
      <c r="M544" s="105">
        <v>23.376053613063164</v>
      </c>
      <c r="N544" s="105">
        <v>25.450337540715587</v>
      </c>
      <c r="O544" s="105">
        <v>21.866691435337874</v>
      </c>
      <c r="P544" s="105">
        <v>24.357211253467927</v>
      </c>
      <c r="Q544" s="105">
        <v>29.12598074015348</v>
      </c>
      <c r="R544" s="105">
        <v>23.120182431439122</v>
      </c>
      <c r="S544" s="105">
        <v>21.224572645719785</v>
      </c>
      <c r="T544" s="105">
        <v>19.848073376237583</v>
      </c>
      <c r="U544" s="105">
        <v>24.065931689301326</v>
      </c>
      <c r="V544" s="105">
        <v>23.070364340452276</v>
      </c>
      <c r="W544" s="105">
        <v>18.533194396427852</v>
      </c>
      <c r="DA544" s="132" t="s">
        <v>4516</v>
      </c>
    </row>
    <row r="545" spans="1:105" ht="12" customHeight="1" x14ac:dyDescent="0.25">
      <c r="A545" s="108" t="s">
        <v>53</v>
      </c>
      <c r="B545" s="99"/>
      <c r="C545" s="99">
        <v>8.8153006505999727</v>
      </c>
      <c r="D545" s="99">
        <v>10.045793439599093</v>
      </c>
      <c r="E545" s="99">
        <v>8.6606981471968059</v>
      </c>
      <c r="F545" s="99">
        <v>9.2043737758345934</v>
      </c>
      <c r="G545" s="99">
        <v>9.0389245850657822</v>
      </c>
      <c r="H545" s="99">
        <v>7.5214775687383568</v>
      </c>
      <c r="I545" s="99">
        <v>8.3660083993578311</v>
      </c>
      <c r="J545" s="99">
        <v>9.5486564339578894</v>
      </c>
      <c r="K545" s="99">
        <v>10.725468918630323</v>
      </c>
      <c r="L545" s="99">
        <v>8.5471020104455739</v>
      </c>
      <c r="M545" s="99">
        <v>9.9832702346871152</v>
      </c>
      <c r="N545" s="99">
        <v>10.669380043322645</v>
      </c>
      <c r="O545" s="99">
        <v>7.9368474509105678</v>
      </c>
      <c r="P545" s="99">
        <v>8.83962769331937</v>
      </c>
      <c r="Q545" s="99">
        <v>8.4128474955009089</v>
      </c>
      <c r="R545" s="99">
        <v>6.0232795101219221</v>
      </c>
      <c r="S545" s="99">
        <v>6.4185455921406636</v>
      </c>
      <c r="T545" s="99">
        <v>6.7929875677248779</v>
      </c>
      <c r="U545" s="99">
        <v>8.4368180309073377</v>
      </c>
      <c r="V545" s="99">
        <v>8.2648448016049141</v>
      </c>
      <c r="W545" s="99">
        <v>6.9111428822938263</v>
      </c>
      <c r="DA545" s="63" t="s">
        <v>4517</v>
      </c>
    </row>
    <row r="546" spans="1:105" ht="12" customHeight="1" x14ac:dyDescent="0.25">
      <c r="A546" s="108" t="s">
        <v>52</v>
      </c>
      <c r="B546" s="99"/>
      <c r="C546" s="99">
        <v>10.366265258100462</v>
      </c>
      <c r="D546" s="99">
        <v>11.775174553021078</v>
      </c>
      <c r="E546" s="99">
        <v>10.308402949185881</v>
      </c>
      <c r="F546" s="99">
        <v>11.006717567729527</v>
      </c>
      <c r="G546" s="99">
        <v>10.812658043333755</v>
      </c>
      <c r="H546" s="99">
        <v>11.911279533941418</v>
      </c>
      <c r="I546" s="99">
        <v>12.28280348730484</v>
      </c>
      <c r="J546" s="99">
        <v>12.378590873830579</v>
      </c>
      <c r="K546" s="99">
        <v>13.420952439624207</v>
      </c>
      <c r="L546" s="99">
        <v>12.978811820613938</v>
      </c>
      <c r="M546" s="99">
        <v>13.392783378376047</v>
      </c>
      <c r="N546" s="99">
        <v>14.78095749739294</v>
      </c>
      <c r="O546" s="99">
        <v>13.929843984427313</v>
      </c>
      <c r="P546" s="99">
        <v>15.517583560148557</v>
      </c>
      <c r="Q546" s="99">
        <v>20.713133244652568</v>
      </c>
      <c r="R546" s="99">
        <v>17.096902921317202</v>
      </c>
      <c r="S546" s="99">
        <v>14.806027053579122</v>
      </c>
      <c r="T546" s="99">
        <v>13.055085808512708</v>
      </c>
      <c r="U546" s="99">
        <v>15.629113658393987</v>
      </c>
      <c r="V546" s="99">
        <v>14.805519538847362</v>
      </c>
      <c r="W546" s="99">
        <v>11.622051514134027</v>
      </c>
      <c r="DA546" s="63" t="s">
        <v>4518</v>
      </c>
    </row>
    <row r="547" spans="1:105" ht="12" customHeight="1" x14ac:dyDescent="0.25">
      <c r="A547" s="121" t="s">
        <v>54</v>
      </c>
      <c r="B547" s="123"/>
      <c r="C547" s="123">
        <v>3.6391841782312446</v>
      </c>
      <c r="D547" s="123">
        <v>4.1853793609108294</v>
      </c>
      <c r="E547" s="123">
        <v>3.5990554712990264</v>
      </c>
      <c r="F547" s="123">
        <v>4.0611998597265604</v>
      </c>
      <c r="G547" s="123">
        <v>3.4870849833550595</v>
      </c>
      <c r="H547" s="123">
        <v>3.9116136151361496</v>
      </c>
      <c r="I547" s="123">
        <v>3.57692881842704</v>
      </c>
      <c r="J547" s="123">
        <v>4.1350702059196509</v>
      </c>
      <c r="K547" s="123">
        <v>5.2174609836094188</v>
      </c>
      <c r="L547" s="123">
        <v>4.6577384853299098</v>
      </c>
      <c r="M547" s="123">
        <v>5.0939372144762087</v>
      </c>
      <c r="N547" s="123">
        <v>5.5370204565664984</v>
      </c>
      <c r="O547" s="123">
        <v>4.6313285695001403</v>
      </c>
      <c r="P547" s="123">
        <v>5.4067957427540865</v>
      </c>
      <c r="Q547" s="123">
        <v>6.3423794704185976</v>
      </c>
      <c r="R547" s="123">
        <v>5.1563599710769026</v>
      </c>
      <c r="S547" s="123">
        <v>4.8357331437660784</v>
      </c>
      <c r="T547" s="123">
        <v>4.5773667072319455</v>
      </c>
      <c r="U547" s="123">
        <v>5.5033658154688148</v>
      </c>
      <c r="V547" s="123">
        <v>5.2342033356412836</v>
      </c>
      <c r="W547" s="123">
        <v>4.1644934233587634</v>
      </c>
      <c r="DA547" s="130" t="s">
        <v>4519</v>
      </c>
    </row>
    <row r="548" spans="1:105" ht="12" customHeight="1" x14ac:dyDescent="0.25">
      <c r="A548" s="97" t="s">
        <v>207</v>
      </c>
      <c r="B548" s="99"/>
      <c r="C548" s="99">
        <v>4.7149378074574324</v>
      </c>
      <c r="D548" s="99">
        <v>5.4283387488988764</v>
      </c>
      <c r="E548" s="99">
        <v>4.6023050386769935</v>
      </c>
      <c r="F548" s="99">
        <v>5.1009807305319832</v>
      </c>
      <c r="G548" s="99">
        <v>4.4088268023794317</v>
      </c>
      <c r="H548" s="99">
        <v>5.0789762521228523</v>
      </c>
      <c r="I548" s="99">
        <v>4.7176445509040237</v>
      </c>
      <c r="J548" s="99">
        <v>5.276971919417508</v>
      </c>
      <c r="K548" s="99">
        <v>6.6624414583783809</v>
      </c>
      <c r="L548" s="99">
        <v>5.9032997487810563</v>
      </c>
      <c r="M548" s="99">
        <v>6.7133570687414315</v>
      </c>
      <c r="N548" s="99">
        <v>7.4445789621705352</v>
      </c>
      <c r="O548" s="99">
        <v>6.1674749954568764</v>
      </c>
      <c r="P548" s="99">
        <v>7.482316740249094</v>
      </c>
      <c r="Q548" s="99">
        <v>8.7413976842484633</v>
      </c>
      <c r="R548" s="99">
        <v>6.6503443749298645</v>
      </c>
      <c r="S548" s="99">
        <v>6.6747285115527335</v>
      </c>
      <c r="T548" s="99">
        <v>6.2410701214771702</v>
      </c>
      <c r="U548" s="99">
        <v>7.6498531842559236</v>
      </c>
      <c r="V548" s="99">
        <v>7.4980050999854555</v>
      </c>
      <c r="W548" s="99">
        <v>6.0548427180858582</v>
      </c>
      <c r="DA548" s="63" t="s">
        <v>4520</v>
      </c>
    </row>
    <row r="549" spans="1:105" ht="12" customHeight="1" x14ac:dyDescent="0.25">
      <c r="A549" s="97" t="s">
        <v>50</v>
      </c>
      <c r="B549" s="99"/>
      <c r="C549" s="99">
        <v>4.5365618626398492</v>
      </c>
      <c r="D549" s="99">
        <v>5.2395296091703418</v>
      </c>
      <c r="E549" s="99">
        <v>4.3249115371732412</v>
      </c>
      <c r="F549" s="99">
        <v>4.9901467384320704</v>
      </c>
      <c r="G549" s="99">
        <v>4.4158706658739426</v>
      </c>
      <c r="H549" s="99">
        <v>4.8524608794701933</v>
      </c>
      <c r="I549" s="99">
        <v>4.4485531468172912</v>
      </c>
      <c r="J549" s="99">
        <v>5.020121488405743</v>
      </c>
      <c r="K549" s="99">
        <v>6.550199222976917</v>
      </c>
      <c r="L549" s="99">
        <v>6.2352724631761163</v>
      </c>
      <c r="M549" s="99">
        <v>6.3702787302775485</v>
      </c>
      <c r="N549" s="99">
        <v>5.752366546075411</v>
      </c>
      <c r="O549" s="99">
        <v>5.003703860946171</v>
      </c>
      <c r="P549" s="99">
        <v>6.3777859716237062</v>
      </c>
      <c r="Q549" s="99">
        <v>8.6787006715286754</v>
      </c>
      <c r="R549" s="99">
        <v>7.3664343363696059</v>
      </c>
      <c r="S549" s="99">
        <v>6.6385555202172446</v>
      </c>
      <c r="T549" s="99">
        <v>5.9845599509781504</v>
      </c>
      <c r="U549" s="99">
        <v>7.2427102313743825</v>
      </c>
      <c r="V549" s="99">
        <v>6.8576217859217907</v>
      </c>
      <c r="W549" s="99">
        <v>6.1024438536561032</v>
      </c>
      <c r="DA549" s="63" t="s">
        <v>4521</v>
      </c>
    </row>
    <row r="550" spans="1:105" ht="12" customHeight="1" x14ac:dyDescent="0.25">
      <c r="A550" s="109" t="s">
        <v>120</v>
      </c>
      <c r="B550" s="110"/>
      <c r="C550" s="110">
        <v>3.6086062820236289</v>
      </c>
      <c r="D550" s="110">
        <v>4.1344413721492224</v>
      </c>
      <c r="E550" s="110">
        <v>3.5515323808023278</v>
      </c>
      <c r="F550" s="110">
        <v>4.0073852288839964</v>
      </c>
      <c r="G550" s="110">
        <v>3.4326814407025172</v>
      </c>
      <c r="H550" s="110">
        <v>3.835686021030916</v>
      </c>
      <c r="I550" s="110">
        <v>3.5136447344311668</v>
      </c>
      <c r="J550" s="110">
        <v>4.007853126047781</v>
      </c>
      <c r="K550" s="110">
        <v>5.0822443421841879</v>
      </c>
      <c r="L550" s="110">
        <v>4.5420279846998772</v>
      </c>
      <c r="M550" s="110">
        <v>4.9368547442090147</v>
      </c>
      <c r="N550" s="110">
        <v>5.3731065953994861</v>
      </c>
      <c r="O550" s="110">
        <v>4.5368048381829746</v>
      </c>
      <c r="P550" s="110">
        <v>5.3518613462410682</v>
      </c>
      <c r="Q550" s="110">
        <v>6.2780944788657829</v>
      </c>
      <c r="R550" s="110">
        <v>5.1065718492307717</v>
      </c>
      <c r="S550" s="110">
        <v>4.7342575598611036</v>
      </c>
      <c r="T550" s="110">
        <v>4.4816992847897321</v>
      </c>
      <c r="U550" s="110">
        <v>5.3518344394433397</v>
      </c>
      <c r="V550" s="110">
        <v>5.0889445723729354</v>
      </c>
      <c r="W550" s="110">
        <v>4.0538649429273592</v>
      </c>
      <c r="DA550" s="60" t="s">
        <v>4522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119.50246156952896</v>
      </c>
      <c r="D552" s="118">
        <f t="shared" si="268"/>
        <v>116.10995368998499</v>
      </c>
      <c r="E552" s="118">
        <f t="shared" si="268"/>
        <v>109.85325771740729</v>
      </c>
      <c r="F552" s="118">
        <f t="shared" si="268"/>
        <v>107.33514076763839</v>
      </c>
      <c r="G552" s="118">
        <f t="shared" si="268"/>
        <v>108.58886437648869</v>
      </c>
      <c r="H552" s="118">
        <f t="shared" si="268"/>
        <v>107.64419417530503</v>
      </c>
      <c r="I552" s="118">
        <f t="shared" si="268"/>
        <v>106.49523182585355</v>
      </c>
      <c r="J552" s="118">
        <f t="shared" si="268"/>
        <v>107.64014964244804</v>
      </c>
      <c r="K552" s="118">
        <f t="shared" si="268"/>
        <v>109.80627048424687</v>
      </c>
      <c r="L552" s="118">
        <f t="shared" si="268"/>
        <v>114.15876158142613</v>
      </c>
      <c r="M552" s="118">
        <f t="shared" si="268"/>
        <v>110.18503447366336</v>
      </c>
      <c r="N552" s="118">
        <f t="shared" si="268"/>
        <v>116.7992761302756</v>
      </c>
      <c r="O552" s="118">
        <f t="shared" si="268"/>
        <v>112.17824390984521</v>
      </c>
      <c r="P552" s="118">
        <f t="shared" si="268"/>
        <v>101.5896428338298</v>
      </c>
      <c r="Q552" s="118">
        <f t="shared" si="268"/>
        <v>114.62896305005016</v>
      </c>
      <c r="R552" s="118">
        <f t="shared" ref="R552:V552" si="269">R553+R556+R558+R571</f>
        <v>106.21172127091374</v>
      </c>
      <c r="S552" s="118">
        <f t="shared" si="269"/>
        <v>102.28443685258773</v>
      </c>
      <c r="T552" s="118">
        <f t="shared" si="269"/>
        <v>91.897359228131279</v>
      </c>
      <c r="U552" s="118">
        <f t="shared" si="269"/>
        <v>98.052004014899396</v>
      </c>
      <c r="V552" s="118">
        <f t="shared" si="269"/>
        <v>94.587797720963124</v>
      </c>
      <c r="W552" s="118">
        <f t="shared" ref="W552" si="270">W553+W556+W558+W571</f>
        <v>96.584020713307453</v>
      </c>
      <c r="DA552" s="129" t="s">
        <v>4668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100.17012135148887</v>
      </c>
      <c r="D553" s="123">
        <f t="shared" si="271"/>
        <v>94.085895608689782</v>
      </c>
      <c r="E553" s="123">
        <f t="shared" si="271"/>
        <v>90.728701637359521</v>
      </c>
      <c r="F553" s="123">
        <f t="shared" si="271"/>
        <v>86.880405388862414</v>
      </c>
      <c r="G553" s="123">
        <f t="shared" si="271"/>
        <v>88.793197298382665</v>
      </c>
      <c r="H553" s="123">
        <f t="shared" si="271"/>
        <v>87.387013028409143</v>
      </c>
      <c r="I553" s="123">
        <f t="shared" si="271"/>
        <v>85.363504964467964</v>
      </c>
      <c r="J553" s="123">
        <f t="shared" si="271"/>
        <v>85.302943038302303</v>
      </c>
      <c r="K553" s="123">
        <f t="shared" si="271"/>
        <v>84.92825579469168</v>
      </c>
      <c r="L553" s="123">
        <f t="shared" si="271"/>
        <v>91.673374795830867</v>
      </c>
      <c r="M553" s="123">
        <f t="shared" si="271"/>
        <v>85.482278231705521</v>
      </c>
      <c r="N553" s="123">
        <f t="shared" si="271"/>
        <v>89.798306687778492</v>
      </c>
      <c r="O553" s="123">
        <f t="shared" si="271"/>
        <v>89.07285719274293</v>
      </c>
      <c r="P553" s="123">
        <f t="shared" si="271"/>
        <v>75.045544629616373</v>
      </c>
      <c r="Q553" s="123">
        <f t="shared" si="271"/>
        <v>82.372356498596034</v>
      </c>
      <c r="R553" s="123">
        <f t="shared" ref="R553:V553" si="272">SUM(R554:R555)</f>
        <v>80.509577118614331</v>
      </c>
      <c r="S553" s="123">
        <f t="shared" si="272"/>
        <v>78.672870884041771</v>
      </c>
      <c r="T553" s="123">
        <f t="shared" si="272"/>
        <v>69.761137074661335</v>
      </c>
      <c r="U553" s="123">
        <f t="shared" si="272"/>
        <v>71.263836761539224</v>
      </c>
      <c r="V553" s="123">
        <f t="shared" si="272"/>
        <v>68.623325637261331</v>
      </c>
      <c r="W553" s="123">
        <f t="shared" ref="W553" si="273">SUM(W554:W555)</f>
        <v>75.84243041736886</v>
      </c>
      <c r="DA553" s="130" t="s">
        <v>4669</v>
      </c>
    </row>
    <row r="554" spans="1:105" ht="12" customHeight="1" x14ac:dyDescent="0.25">
      <c r="A554" s="97" t="s">
        <v>204</v>
      </c>
      <c r="B554" s="99"/>
      <c r="C554" s="99">
        <v>99.066017231022485</v>
      </c>
      <c r="D554" s="99">
        <v>93.081251348463553</v>
      </c>
      <c r="E554" s="99">
        <v>89.783066873199331</v>
      </c>
      <c r="F554" s="99">
        <v>86.003212961880976</v>
      </c>
      <c r="G554" s="99">
        <v>88.001772955082146</v>
      </c>
      <c r="H554" s="99">
        <v>86.603544207457134</v>
      </c>
      <c r="I554" s="99">
        <v>84.624701282638128</v>
      </c>
      <c r="J554" s="99">
        <v>84.573854793053115</v>
      </c>
      <c r="K554" s="99">
        <v>84.208938132628731</v>
      </c>
      <c r="L554" s="99">
        <v>90.902927782099098</v>
      </c>
      <c r="M554" s="99">
        <v>84.771011393379808</v>
      </c>
      <c r="N554" s="99">
        <v>89.058052763494132</v>
      </c>
      <c r="O554" s="99">
        <v>88.345503307808897</v>
      </c>
      <c r="P554" s="99">
        <v>74.437768881999318</v>
      </c>
      <c r="Q554" s="99">
        <v>81.710442961288734</v>
      </c>
      <c r="R554" s="99">
        <v>79.866339394641528</v>
      </c>
      <c r="S554" s="99">
        <v>78.047355573190785</v>
      </c>
      <c r="T554" s="99">
        <v>69.208658769769215</v>
      </c>
      <c r="U554" s="99">
        <v>70.701123491735572</v>
      </c>
      <c r="V554" s="99">
        <v>68.082577430194036</v>
      </c>
      <c r="W554" s="99">
        <v>75.245381898145851</v>
      </c>
      <c r="DA554" s="63" t="s">
        <v>4670</v>
      </c>
    </row>
    <row r="555" spans="1:105" ht="12" customHeight="1" x14ac:dyDescent="0.25">
      <c r="A555" s="97" t="s">
        <v>53</v>
      </c>
      <c r="B555" s="99"/>
      <c r="C555" s="99">
        <v>1.1041041204663917</v>
      </c>
      <c r="D555" s="99">
        <v>1.0046442602262249</v>
      </c>
      <c r="E555" s="99">
        <v>0.94563476416018299</v>
      </c>
      <c r="F555" s="99">
        <v>0.87719242698143796</v>
      </c>
      <c r="G555" s="99">
        <v>0.79142434330051881</v>
      </c>
      <c r="H555" s="99">
        <v>0.78346882095201542</v>
      </c>
      <c r="I555" s="99">
        <v>0.73880368182982903</v>
      </c>
      <c r="J555" s="99">
        <v>0.72908824524918647</v>
      </c>
      <c r="K555" s="99">
        <v>0.71931766206295211</v>
      </c>
      <c r="L555" s="99">
        <v>0.77044701373177293</v>
      </c>
      <c r="M555" s="99">
        <v>0.71126683832571458</v>
      </c>
      <c r="N555" s="99">
        <v>0.74025392428435932</v>
      </c>
      <c r="O555" s="99">
        <v>0.72735388493403197</v>
      </c>
      <c r="P555" s="99">
        <v>0.60777574761705033</v>
      </c>
      <c r="Q555" s="99">
        <v>0.66191353730729707</v>
      </c>
      <c r="R555" s="99">
        <v>0.64323772397280587</v>
      </c>
      <c r="S555" s="99">
        <v>0.62551531085098266</v>
      </c>
      <c r="T555" s="99">
        <v>0.55247830489211913</v>
      </c>
      <c r="U555" s="99">
        <v>0.56271326980365699</v>
      </c>
      <c r="V555" s="99">
        <v>0.54074820706728988</v>
      </c>
      <c r="W555" s="99">
        <v>0.59704851922300373</v>
      </c>
      <c r="DA555" s="63" t="s">
        <v>4671</v>
      </c>
    </row>
    <row r="556" spans="1:105" ht="12" customHeight="1" x14ac:dyDescent="0.25">
      <c r="A556" s="121" t="s">
        <v>92</v>
      </c>
      <c r="B556" s="123"/>
      <c r="C556" s="123">
        <f t="shared" ref="C556:W556" si="274">C557</f>
        <v>3.598371204763328E-2</v>
      </c>
      <c r="D556" s="123">
        <f t="shared" si="274"/>
        <v>2.3761568434786461E-2</v>
      </c>
      <c r="E556" s="123">
        <f t="shared" si="274"/>
        <v>5.6332782737081678E-2</v>
      </c>
      <c r="F556" s="123">
        <f t="shared" si="274"/>
        <v>4.5328268819336798E-2</v>
      </c>
      <c r="G556" s="123">
        <f t="shared" si="274"/>
        <v>4.2703980242197959E-2</v>
      </c>
      <c r="H556" s="123">
        <f t="shared" si="274"/>
        <v>5.4412714743624836E-2</v>
      </c>
      <c r="I556" s="123">
        <f t="shared" si="274"/>
        <v>6.0182359463878336E-2</v>
      </c>
      <c r="J556" s="123">
        <f t="shared" si="274"/>
        <v>4.4134433506825943E-2</v>
      </c>
      <c r="K556" s="123">
        <f t="shared" si="274"/>
        <v>3.0010733199033933E-2</v>
      </c>
      <c r="L556" s="123">
        <f t="shared" si="274"/>
        <v>4.492007035505604E-2</v>
      </c>
      <c r="M556" s="123">
        <f t="shared" si="274"/>
        <v>4.3103001421020769E-2</v>
      </c>
      <c r="N556" s="123">
        <f t="shared" si="274"/>
        <v>3.1184919662011118E-2</v>
      </c>
      <c r="O556" s="123">
        <f t="shared" si="274"/>
        <v>5.7732122640824828E-2</v>
      </c>
      <c r="P556" s="123">
        <f t="shared" si="274"/>
        <v>1.7860863137296321E-2</v>
      </c>
      <c r="Q556" s="123">
        <f t="shared" si="274"/>
        <v>3.4174942335582964E-2</v>
      </c>
      <c r="R556" s="123">
        <f t="shared" si="274"/>
        <v>3.5666288621277464E-2</v>
      </c>
      <c r="S556" s="123">
        <f t="shared" si="274"/>
        <v>8.1805408873824759E-2</v>
      </c>
      <c r="T556" s="123">
        <f t="shared" si="274"/>
        <v>5.0615605096487618E-2</v>
      </c>
      <c r="U556" s="123">
        <f t="shared" si="274"/>
        <v>9.4637732362518018E-2</v>
      </c>
      <c r="V556" s="123">
        <f t="shared" si="274"/>
        <v>0.11786439329213483</v>
      </c>
      <c r="W556" s="123">
        <f t="shared" si="274"/>
        <v>7.0849686189808983E-2</v>
      </c>
      <c r="DA556" s="130" t="s">
        <v>4672</v>
      </c>
    </row>
    <row r="557" spans="1:105" ht="12" customHeight="1" x14ac:dyDescent="0.25">
      <c r="A557" s="97" t="s">
        <v>53</v>
      </c>
      <c r="B557" s="99"/>
      <c r="C557" s="99">
        <f>RES_hhdet_in_tess!C86</f>
        <v>3.598371204763328E-2</v>
      </c>
      <c r="D557" s="99">
        <f>RES_hhdet_in_tess!D86</f>
        <v>2.3761568434786461E-2</v>
      </c>
      <c r="E557" s="99">
        <f>RES_hhdet_in_tess!E86</f>
        <v>5.6332782737081678E-2</v>
      </c>
      <c r="F557" s="99">
        <f>RES_hhdet_in_tess!F86</f>
        <v>4.5328268819336798E-2</v>
      </c>
      <c r="G557" s="99">
        <f>RES_hhdet_in_tess!G86</f>
        <v>4.2703980242197959E-2</v>
      </c>
      <c r="H557" s="99">
        <f>RES_hhdet_in_tess!H86</f>
        <v>5.4412714743624836E-2</v>
      </c>
      <c r="I557" s="99">
        <f>RES_hhdet_in_tess!I86</f>
        <v>6.0182359463878336E-2</v>
      </c>
      <c r="J557" s="99">
        <f>RES_hhdet_in_tess!J86</f>
        <v>4.4134433506825943E-2</v>
      </c>
      <c r="K557" s="99">
        <f>RES_hhdet_in_tess!K86</f>
        <v>3.0010733199033933E-2</v>
      </c>
      <c r="L557" s="99">
        <f>RES_hhdet_in_tess!L86</f>
        <v>4.492007035505604E-2</v>
      </c>
      <c r="M557" s="99">
        <f>RES_hhdet_in_tess!M86</f>
        <v>4.3103001421020769E-2</v>
      </c>
      <c r="N557" s="99">
        <f>RES_hhdet_in_tess!N86</f>
        <v>3.1184919662011118E-2</v>
      </c>
      <c r="O557" s="99">
        <f>RES_hhdet_in_tess!O86</f>
        <v>5.7732122640824828E-2</v>
      </c>
      <c r="P557" s="99">
        <f>RES_hhdet_in_tess!P86</f>
        <v>1.7860863137296321E-2</v>
      </c>
      <c r="Q557" s="99">
        <f>RES_hhdet_in_tess!Q86</f>
        <v>3.4174942335582964E-2</v>
      </c>
      <c r="R557" s="99">
        <f>RES_hhdet_in_tess!R86</f>
        <v>3.5666288621277464E-2</v>
      </c>
      <c r="S557" s="99">
        <f>RES_hhdet_in_tess!S86</f>
        <v>8.1805408873824759E-2</v>
      </c>
      <c r="T557" s="99">
        <f>RES_hhdet_in_tess!T86</f>
        <v>5.0615605096487618E-2</v>
      </c>
      <c r="U557" s="99">
        <f>RES_hhdet_in_tess!U86</f>
        <v>9.4637732362518018E-2</v>
      </c>
      <c r="V557" s="99">
        <f>RES_hhdet_in_tess!V86</f>
        <v>0.11786439329213483</v>
      </c>
      <c r="W557" s="99">
        <f>RES_hhdet_in_tess!W86</f>
        <v>7.0849686189808983E-2</v>
      </c>
      <c r="DA557" s="63" t="s">
        <v>4673</v>
      </c>
    </row>
    <row r="558" spans="1:105" ht="12" customHeight="1" x14ac:dyDescent="0.25">
      <c r="A558" s="121" t="s">
        <v>55</v>
      </c>
      <c r="B558" s="123"/>
      <c r="C558" s="123">
        <v>16.530057230330623</v>
      </c>
      <c r="D558" s="123">
        <v>18.824408369946603</v>
      </c>
      <c r="E558" s="123">
        <v>16.336880038316934</v>
      </c>
      <c r="F558" s="123">
        <v>17.323938460057036</v>
      </c>
      <c r="G558" s="123">
        <v>17.103700772077076</v>
      </c>
      <c r="H558" s="123">
        <v>17.232339879820646</v>
      </c>
      <c r="I558" s="123">
        <v>18.34326761740326</v>
      </c>
      <c r="J558" s="123">
        <v>19.177805844578938</v>
      </c>
      <c r="K558" s="123">
        <v>20.889928355625198</v>
      </c>
      <c r="L558" s="123">
        <v>18.896872983813914</v>
      </c>
      <c r="M558" s="123">
        <v>20.781097992706304</v>
      </c>
      <c r="N558" s="123">
        <v>22.72563670979396</v>
      </c>
      <c r="O558" s="123">
        <v>19.450614642606805</v>
      </c>
      <c r="P558" s="123">
        <v>22.248013195330611</v>
      </c>
      <c r="Q558" s="123">
        <v>27.15122776910145</v>
      </c>
      <c r="R558" s="123">
        <v>21.492452319804443</v>
      </c>
      <c r="S558" s="123">
        <v>19.587711786149647</v>
      </c>
      <c r="T558" s="123">
        <v>18.292371535398885</v>
      </c>
      <c r="U558" s="123">
        <v>22.0851328977358</v>
      </c>
      <c r="V558" s="123">
        <v>21.398698547532824</v>
      </c>
      <c r="W558" s="123">
        <v>17.089133540984392</v>
      </c>
      <c r="DA558" s="130" t="s">
        <v>4674</v>
      </c>
    </row>
    <row r="559" spans="1:105" ht="12" customHeight="1" x14ac:dyDescent="0.25">
      <c r="A559" s="97" t="s">
        <v>132</v>
      </c>
      <c r="B559" s="99"/>
      <c r="C559" s="99">
        <v>16.550202104293533</v>
      </c>
      <c r="D559" s="99">
        <v>18.902905651609053</v>
      </c>
      <c r="E559" s="99">
        <v>16.30347042710294</v>
      </c>
      <c r="F559" s="99">
        <v>17.086362933197755</v>
      </c>
      <c r="G559" s="99">
        <v>16.711595063849707</v>
      </c>
      <c r="H559" s="99">
        <v>17.300765028319951</v>
      </c>
      <c r="I559" s="99">
        <v>18.492396611171884</v>
      </c>
      <c r="J559" s="99">
        <v>19.202207088852795</v>
      </c>
      <c r="K559" s="99">
        <v>20.760371964566762</v>
      </c>
      <c r="L559" s="99">
        <v>18.714311868289542</v>
      </c>
      <c r="M559" s="99">
        <v>21.072335011158334</v>
      </c>
      <c r="N559" s="99">
        <v>23.022749071943188</v>
      </c>
      <c r="O559" s="99">
        <v>18.935894749806291</v>
      </c>
      <c r="P559" s="99">
        <v>22.9601960107411</v>
      </c>
      <c r="Q559" s="99">
        <v>27.385404757346411</v>
      </c>
      <c r="R559" s="99">
        <v>20.746600799972484</v>
      </c>
      <c r="S559" s="99">
        <v>19.343407494991265</v>
      </c>
      <c r="T559" s="99">
        <v>18.240676553444203</v>
      </c>
      <c r="U559" s="99">
        <v>21.916803635480647</v>
      </c>
      <c r="V559" s="99">
        <v>21.475417513786603</v>
      </c>
      <c r="W559" s="99">
        <v>16.975023073823166</v>
      </c>
      <c r="DA559" s="63" t="s">
        <v>4675</v>
      </c>
    </row>
    <row r="560" spans="1:105" ht="12" customHeight="1" x14ac:dyDescent="0.25">
      <c r="A560" s="97" t="s">
        <v>131</v>
      </c>
      <c r="B560" s="99"/>
      <c r="C560" s="99">
        <v>16.550387527183556</v>
      </c>
      <c r="D560" s="99">
        <v>18.903046928678329</v>
      </c>
      <c r="E560" s="99">
        <v>16.304267882424615</v>
      </c>
      <c r="F560" s="99">
        <v>17.08839754548719</v>
      </c>
      <c r="G560" s="99">
        <v>16.71726441192498</v>
      </c>
      <c r="H560" s="99">
        <v>17.311346739088361</v>
      </c>
      <c r="I560" s="99">
        <v>18.501690723108648</v>
      </c>
      <c r="J560" s="99">
        <v>19.209264904857172</v>
      </c>
      <c r="K560" s="99">
        <v>20.775674168058359</v>
      </c>
      <c r="L560" s="99">
        <v>18.726286509093338</v>
      </c>
      <c r="M560" s="99">
        <v>21.080849084061693</v>
      </c>
      <c r="N560" s="99">
        <v>23.026021775325674</v>
      </c>
      <c r="O560" s="99">
        <v>18.933330456384464</v>
      </c>
      <c r="P560" s="99">
        <v>22.962932961691322</v>
      </c>
      <c r="Q560" s="99">
        <v>27.387094542602288</v>
      </c>
      <c r="R560" s="99">
        <v>0</v>
      </c>
      <c r="S560" s="99">
        <v>19.332997779862922</v>
      </c>
      <c r="T560" s="99">
        <v>18.229893040669484</v>
      </c>
      <c r="U560" s="99">
        <v>21.906504777447029</v>
      </c>
      <c r="V560" s="99">
        <v>21.473397819905877</v>
      </c>
      <c r="W560" s="99">
        <v>16.967776541555747</v>
      </c>
      <c r="DA560" s="63" t="s">
        <v>4676</v>
      </c>
    </row>
    <row r="561" spans="1:105" ht="12" customHeight="1" x14ac:dyDescent="0.25">
      <c r="A561" s="100" t="s">
        <v>204</v>
      </c>
      <c r="B561" s="102"/>
      <c r="C561" s="102">
        <v>6.170370878768793</v>
      </c>
      <c r="D561" s="102">
        <v>7.0683715523935016</v>
      </c>
      <c r="E561" s="102">
        <v>6.0447595753055623</v>
      </c>
      <c r="F561" s="102">
        <v>6.3220571761525592</v>
      </c>
      <c r="G561" s="102">
        <v>6.1892632857668284</v>
      </c>
      <c r="H561" s="102">
        <v>5.3354155317591738</v>
      </c>
      <c r="I561" s="102">
        <v>6.0161640416837852</v>
      </c>
      <c r="J561" s="102">
        <v>6.788714827493239</v>
      </c>
      <c r="K561" s="102">
        <v>7.5103784715062094</v>
      </c>
      <c r="L561" s="102">
        <v>5.9621949395328295</v>
      </c>
      <c r="M561" s="102">
        <v>7.3568934752206783</v>
      </c>
      <c r="N561" s="102">
        <v>7.8966192138278588</v>
      </c>
      <c r="O561" s="102">
        <v>5.5349051305408032</v>
      </c>
      <c r="P561" s="102">
        <v>6.8602278138532604</v>
      </c>
      <c r="Q561" s="102">
        <v>6.4268173902179973</v>
      </c>
      <c r="R561" s="102">
        <v>0</v>
      </c>
      <c r="S561" s="102">
        <v>4.8345700331696415</v>
      </c>
      <c r="T561" s="102">
        <v>5.2498967314533873</v>
      </c>
      <c r="U561" s="102">
        <v>6.504868721383616</v>
      </c>
      <c r="V561" s="102">
        <v>6.5848609086961369</v>
      </c>
      <c r="W561" s="102">
        <v>5.4612859604202812</v>
      </c>
      <c r="DA561" s="131" t="s">
        <v>4677</v>
      </c>
    </row>
    <row r="562" spans="1:105" ht="12" customHeight="1" x14ac:dyDescent="0.25">
      <c r="A562" s="103" t="s">
        <v>52</v>
      </c>
      <c r="B562" s="105"/>
      <c r="C562" s="105">
        <v>10.380016648414763</v>
      </c>
      <c r="D562" s="105">
        <v>11.834675376284826</v>
      </c>
      <c r="E562" s="105">
        <v>10.25950830711905</v>
      </c>
      <c r="F562" s="105">
        <v>10.766340369334634</v>
      </c>
      <c r="G562" s="105">
        <v>10.528001126158149</v>
      </c>
      <c r="H562" s="105">
        <v>11.975931207329191</v>
      </c>
      <c r="I562" s="105">
        <v>12.485526681424865</v>
      </c>
      <c r="J562" s="105">
        <v>12.420550077363931</v>
      </c>
      <c r="K562" s="105">
        <v>13.265295696552153</v>
      </c>
      <c r="L562" s="105">
        <v>12.764091569560509</v>
      </c>
      <c r="M562" s="105">
        <v>13.723955608841013</v>
      </c>
      <c r="N562" s="105">
        <v>15.129402561497816</v>
      </c>
      <c r="O562" s="105">
        <v>13.398425325843663</v>
      </c>
      <c r="P562" s="105">
        <v>16.102705147838062</v>
      </c>
      <c r="Q562" s="105">
        <v>20.960277152384286</v>
      </c>
      <c r="R562" s="105">
        <v>0</v>
      </c>
      <c r="S562" s="105">
        <v>14.498427746693274</v>
      </c>
      <c r="T562" s="105">
        <v>12.979996309216098</v>
      </c>
      <c r="U562" s="105">
        <v>15.401636056063413</v>
      </c>
      <c r="V562" s="105">
        <v>14.888536911209735</v>
      </c>
      <c r="W562" s="105">
        <v>11.506490581135468</v>
      </c>
      <c r="DA562" s="132" t="s">
        <v>4678</v>
      </c>
    </row>
    <row r="563" spans="1:105" ht="12" customHeight="1" x14ac:dyDescent="0.25">
      <c r="A563" s="106" t="s">
        <v>124</v>
      </c>
      <c r="B563" s="102"/>
      <c r="C563" s="102">
        <v>15.463384742495281</v>
      </c>
      <c r="D563" s="102">
        <v>18.372706528305621</v>
      </c>
      <c r="E563" s="102">
        <v>14.64063304612456</v>
      </c>
      <c r="F563" s="102">
        <v>15.566588546931001</v>
      </c>
      <c r="G563" s="102">
        <v>18.981495312741547</v>
      </c>
      <c r="H563" s="102">
        <v>17.105979154477261</v>
      </c>
      <c r="I563" s="102">
        <v>19.194901637316665</v>
      </c>
      <c r="J563" s="102">
        <v>22.17126791618341</v>
      </c>
      <c r="K563" s="102">
        <v>17.902244002574708</v>
      </c>
      <c r="L563" s="102">
        <v>17.455376889880963</v>
      </c>
      <c r="M563" s="102">
        <v>20.875021416228357</v>
      </c>
      <c r="N563" s="102">
        <v>22.496847427884695</v>
      </c>
      <c r="O563" s="102">
        <v>18.702784499843933</v>
      </c>
      <c r="P563" s="102">
        <v>22.860911328621484</v>
      </c>
      <c r="Q563" s="102">
        <v>28.87668125008874</v>
      </c>
      <c r="R563" s="102">
        <v>20.083057519746081</v>
      </c>
      <c r="S563" s="102">
        <v>19.674579072481073</v>
      </c>
      <c r="T563" s="102">
        <v>18.046931484227272</v>
      </c>
      <c r="U563" s="102">
        <v>21.614596875142631</v>
      </c>
      <c r="V563" s="102">
        <v>20.418432092290718</v>
      </c>
      <c r="W563" s="102">
        <v>18.409724190292646</v>
      </c>
      <c r="DA563" s="131" t="s">
        <v>4679</v>
      </c>
    </row>
    <row r="564" spans="1:105" ht="12" customHeight="1" x14ac:dyDescent="0.25">
      <c r="A564" s="107" t="s">
        <v>123</v>
      </c>
      <c r="B564" s="105"/>
      <c r="C564" s="105">
        <v>0</v>
      </c>
      <c r="D564" s="105">
        <v>0</v>
      </c>
      <c r="E564" s="105">
        <v>14.639238426955966</v>
      </c>
      <c r="F564" s="105">
        <v>15.566077100346465</v>
      </c>
      <c r="G564" s="105">
        <v>18.987696110159362</v>
      </c>
      <c r="H564" s="105">
        <v>17.108316602848152</v>
      </c>
      <c r="I564" s="105">
        <v>19.197548248063352</v>
      </c>
      <c r="J564" s="105">
        <v>22.177657044225459</v>
      </c>
      <c r="K564" s="105">
        <v>0</v>
      </c>
      <c r="L564" s="105">
        <v>17.452871648925136</v>
      </c>
      <c r="M564" s="105">
        <v>20.877484938335172</v>
      </c>
      <c r="N564" s="105">
        <v>22.507770487040645</v>
      </c>
      <c r="O564" s="105">
        <v>18.721831643607917</v>
      </c>
      <c r="P564" s="105">
        <v>22.902809088388754</v>
      </c>
      <c r="Q564" s="105">
        <v>28.964357212334733</v>
      </c>
      <c r="R564" s="105">
        <v>0</v>
      </c>
      <c r="S564" s="105">
        <v>0</v>
      </c>
      <c r="T564" s="105">
        <v>18.064964233642851</v>
      </c>
      <c r="U564" s="105">
        <v>21.675682168441995</v>
      </c>
      <c r="V564" s="105">
        <v>20.50681628312088</v>
      </c>
      <c r="W564" s="105">
        <v>18.5366693803578</v>
      </c>
      <c r="DA564" s="132" t="s">
        <v>4680</v>
      </c>
    </row>
    <row r="565" spans="1:105" ht="12" customHeight="1" x14ac:dyDescent="0.25">
      <c r="A565" s="108" t="s">
        <v>50</v>
      </c>
      <c r="B565" s="99"/>
      <c r="C565" s="99">
        <v>0</v>
      </c>
      <c r="D565" s="99">
        <v>0</v>
      </c>
      <c r="E565" s="99">
        <v>5.4180430480179282</v>
      </c>
      <c r="F565" s="99">
        <v>5.7458477489253852</v>
      </c>
      <c r="G565" s="99">
        <v>7.0484317251489852</v>
      </c>
      <c r="H565" s="99">
        <v>5.2637512621840923</v>
      </c>
      <c r="I565" s="99">
        <v>6.2428285572732571</v>
      </c>
      <c r="J565" s="99">
        <v>7.8672371071018654</v>
      </c>
      <c r="K565" s="99">
        <v>0</v>
      </c>
      <c r="L565" s="99">
        <v>5.5262500573686069</v>
      </c>
      <c r="M565" s="99">
        <v>7.2621735826009672</v>
      </c>
      <c r="N565" s="99">
        <v>7.6820421803642231</v>
      </c>
      <c r="O565" s="99">
        <v>5.4244809086644592</v>
      </c>
      <c r="P565" s="99">
        <v>6.7843658515511009</v>
      </c>
      <c r="Q565" s="99">
        <v>6.7425821478396575</v>
      </c>
      <c r="R565" s="99">
        <v>0</v>
      </c>
      <c r="S565" s="99">
        <v>0</v>
      </c>
      <c r="T565" s="99">
        <v>5.1801439622685246</v>
      </c>
      <c r="U565" s="99">
        <v>6.328979935533309</v>
      </c>
      <c r="V565" s="99">
        <v>6.1236120428406773</v>
      </c>
      <c r="W565" s="99">
        <v>5.9213253625550442</v>
      </c>
      <c r="DA565" s="63" t="s">
        <v>4681</v>
      </c>
    </row>
    <row r="566" spans="1:105" ht="12" customHeight="1" x14ac:dyDescent="0.25">
      <c r="A566" s="108" t="s">
        <v>52</v>
      </c>
      <c r="B566" s="99"/>
      <c r="C566" s="99">
        <v>0</v>
      </c>
      <c r="D566" s="99">
        <v>0</v>
      </c>
      <c r="E566" s="99">
        <v>9.2211953789380381</v>
      </c>
      <c r="F566" s="99">
        <v>9.8202293514210801</v>
      </c>
      <c r="G566" s="99">
        <v>11.939264385010373</v>
      </c>
      <c r="H566" s="99">
        <v>11.844565340664056</v>
      </c>
      <c r="I566" s="99">
        <v>12.954719690790098</v>
      </c>
      <c r="J566" s="99">
        <v>14.310419937123598</v>
      </c>
      <c r="K566" s="99">
        <v>0</v>
      </c>
      <c r="L566" s="99">
        <v>11.926621591556529</v>
      </c>
      <c r="M566" s="99">
        <v>13.615311355734203</v>
      </c>
      <c r="N566" s="99">
        <v>14.825728306676419</v>
      </c>
      <c r="O566" s="99">
        <v>13.297350734943455</v>
      </c>
      <c r="P566" s="99">
        <v>16.118443236837656</v>
      </c>
      <c r="Q566" s="99">
        <v>22.22177506449507</v>
      </c>
      <c r="R566" s="99">
        <v>0</v>
      </c>
      <c r="S566" s="99">
        <v>0</v>
      </c>
      <c r="T566" s="99">
        <v>12.884820271374331</v>
      </c>
      <c r="U566" s="99">
        <v>15.34670223290869</v>
      </c>
      <c r="V566" s="99">
        <v>14.383204240280204</v>
      </c>
      <c r="W566" s="99">
        <v>12.615344017802757</v>
      </c>
      <c r="DA566" s="63" t="s">
        <v>4682</v>
      </c>
    </row>
    <row r="567" spans="1:105" ht="12" customHeight="1" x14ac:dyDescent="0.25">
      <c r="A567" s="106" t="s">
        <v>122</v>
      </c>
      <c r="B567" s="102"/>
      <c r="C567" s="102">
        <v>16.527857698146242</v>
      </c>
      <c r="D567" s="102">
        <v>18.808248991909068</v>
      </c>
      <c r="E567" s="102">
        <v>16.378468904073184</v>
      </c>
      <c r="F567" s="102">
        <v>17.464663812376518</v>
      </c>
      <c r="G567" s="102">
        <v>17.160455284684048</v>
      </c>
      <c r="H567" s="102">
        <v>17.202617590462108</v>
      </c>
      <c r="I567" s="102">
        <v>18.187818534866153</v>
      </c>
      <c r="J567" s="102">
        <v>19.134412905124563</v>
      </c>
      <c r="K567" s="102">
        <v>21.019176303504814</v>
      </c>
      <c r="L567" s="102">
        <v>19.055621140972427</v>
      </c>
      <c r="M567" s="102">
        <v>20.533700579297285</v>
      </c>
      <c r="N567" s="102">
        <v>22.47959709677755</v>
      </c>
      <c r="O567" s="102">
        <v>19.731966365181542</v>
      </c>
      <c r="P567" s="102">
        <v>22.101922800473481</v>
      </c>
      <c r="Q567" s="102">
        <v>27.104529537143566</v>
      </c>
      <c r="R567" s="102">
        <v>21.713604047530033</v>
      </c>
      <c r="S567" s="102">
        <v>19.736103064151834</v>
      </c>
      <c r="T567" s="102">
        <v>18.339232589713522</v>
      </c>
      <c r="U567" s="102">
        <v>22.252893254516238</v>
      </c>
      <c r="V567" s="102">
        <v>21.348694291008016</v>
      </c>
      <c r="W567" s="102">
        <v>17.133398654426177</v>
      </c>
      <c r="DA567" s="131" t="s">
        <v>4683</v>
      </c>
    </row>
    <row r="568" spans="1:105" ht="12" customHeight="1" x14ac:dyDescent="0.25">
      <c r="A568" s="107" t="s">
        <v>121</v>
      </c>
      <c r="B568" s="105"/>
      <c r="C568" s="105">
        <v>16.528592932153504</v>
      </c>
      <c r="D568" s="105">
        <v>18.808534261790594</v>
      </c>
      <c r="E568" s="105">
        <v>16.38209628362409</v>
      </c>
      <c r="F568" s="105">
        <v>17.472503068646361</v>
      </c>
      <c r="G568" s="105">
        <v>17.17354008237924</v>
      </c>
      <c r="H568" s="105">
        <v>17.214246352138613</v>
      </c>
      <c r="I568" s="105">
        <v>18.192989892658474</v>
      </c>
      <c r="J568" s="105">
        <v>19.139205456454963</v>
      </c>
      <c r="K568" s="105">
        <v>21.033882238439912</v>
      </c>
      <c r="L568" s="105">
        <v>19.062804579057325</v>
      </c>
      <c r="M568" s="105">
        <v>20.535588464958632</v>
      </c>
      <c r="N568" s="105">
        <v>22.477727016288348</v>
      </c>
      <c r="O568" s="105">
        <v>19.726453305802753</v>
      </c>
      <c r="P568" s="105">
        <v>22.076482104717616</v>
      </c>
      <c r="Q568" s="105">
        <v>27.051508685380568</v>
      </c>
      <c r="R568" s="105">
        <v>21.684283605197727</v>
      </c>
      <c r="S568" s="105">
        <v>19.746509913243177</v>
      </c>
      <c r="T568" s="105">
        <v>18.337181616503862</v>
      </c>
      <c r="U568" s="105">
        <v>22.251718533352211</v>
      </c>
      <c r="V568" s="105">
        <v>21.347358773013344</v>
      </c>
      <c r="W568" s="105">
        <v>17.128096112882815</v>
      </c>
      <c r="DA568" s="132" t="s">
        <v>4684</v>
      </c>
    </row>
    <row r="569" spans="1:105" ht="12" customHeight="1" x14ac:dyDescent="0.25">
      <c r="A569" s="108" t="s">
        <v>53</v>
      </c>
      <c r="B569" s="99"/>
      <c r="C569" s="99">
        <v>6.1623276740530422</v>
      </c>
      <c r="D569" s="99">
        <v>7.0333597087695177</v>
      </c>
      <c r="E569" s="99">
        <v>6.0736933344382109</v>
      </c>
      <c r="F569" s="99">
        <v>6.4657855009168319</v>
      </c>
      <c r="G569" s="99">
        <v>6.3608820390454834</v>
      </c>
      <c r="H569" s="99">
        <v>5.3029668181971941</v>
      </c>
      <c r="I569" s="99">
        <v>5.9101864053536319</v>
      </c>
      <c r="J569" s="99">
        <v>6.7606145826243864</v>
      </c>
      <c r="K569" s="99">
        <v>7.6129297988157045</v>
      </c>
      <c r="L569" s="99">
        <v>6.0839927584433866</v>
      </c>
      <c r="M569" s="99">
        <v>7.1428050865825865</v>
      </c>
      <c r="N569" s="99">
        <v>7.6967695188954055</v>
      </c>
      <c r="O569" s="99">
        <v>5.7966093213754402</v>
      </c>
      <c r="P569" s="99">
        <v>6.5588985445690611</v>
      </c>
      <c r="Q569" s="99">
        <v>6.3383754407279991</v>
      </c>
      <c r="R569" s="99">
        <v>4.5873806838805287</v>
      </c>
      <c r="S569" s="99">
        <v>4.940482859664054</v>
      </c>
      <c r="T569" s="99">
        <v>5.2820958079911575</v>
      </c>
      <c r="U569" s="99">
        <v>6.6226048749582249</v>
      </c>
      <c r="V569" s="99">
        <v>6.5418392341659848</v>
      </c>
      <c r="W569" s="99">
        <v>5.506044598748792</v>
      </c>
      <c r="DA569" s="63" t="s">
        <v>4685</v>
      </c>
    </row>
    <row r="570" spans="1:105" ht="12" customHeight="1" x14ac:dyDescent="0.25">
      <c r="A570" s="108" t="s">
        <v>52</v>
      </c>
      <c r="B570" s="99"/>
      <c r="C570" s="99">
        <v>10.366265258100462</v>
      </c>
      <c r="D570" s="99">
        <v>11.775174553021078</v>
      </c>
      <c r="E570" s="99">
        <v>10.308402949185881</v>
      </c>
      <c r="F570" s="99">
        <v>11.006717567729527</v>
      </c>
      <c r="G570" s="99">
        <v>10.812658043333755</v>
      </c>
      <c r="H570" s="99">
        <v>11.911279533941418</v>
      </c>
      <c r="I570" s="99">
        <v>12.28280348730484</v>
      </c>
      <c r="J570" s="99">
        <v>12.378590873830579</v>
      </c>
      <c r="K570" s="99">
        <v>13.420952439624207</v>
      </c>
      <c r="L570" s="99">
        <v>12.978811820613938</v>
      </c>
      <c r="M570" s="99">
        <v>13.392783378376047</v>
      </c>
      <c r="N570" s="99">
        <v>14.78095749739294</v>
      </c>
      <c r="O570" s="99">
        <v>13.929843984427313</v>
      </c>
      <c r="P570" s="99">
        <v>15.517583560148557</v>
      </c>
      <c r="Q570" s="99">
        <v>20.713133244652568</v>
      </c>
      <c r="R570" s="99">
        <v>17.096902921317202</v>
      </c>
      <c r="S570" s="99">
        <v>14.806027053579122</v>
      </c>
      <c r="T570" s="99">
        <v>13.055085808512708</v>
      </c>
      <c r="U570" s="99">
        <v>15.629113658393987</v>
      </c>
      <c r="V570" s="99">
        <v>14.805519538847362</v>
      </c>
      <c r="W570" s="99">
        <v>11.622051514134027</v>
      </c>
      <c r="DA570" s="63" t="s">
        <v>4686</v>
      </c>
    </row>
    <row r="571" spans="1:105" ht="12" customHeight="1" x14ac:dyDescent="0.25">
      <c r="A571" s="121" t="s">
        <v>54</v>
      </c>
      <c r="B571" s="123"/>
      <c r="C571" s="123">
        <v>2.7662992756618161</v>
      </c>
      <c r="D571" s="123">
        <v>3.1758881429137991</v>
      </c>
      <c r="E571" s="123">
        <v>2.731343258993745</v>
      </c>
      <c r="F571" s="123">
        <v>3.0854686498996156</v>
      </c>
      <c r="G571" s="123">
        <v>2.6492623257867463</v>
      </c>
      <c r="H571" s="123">
        <v>2.9704285523316236</v>
      </c>
      <c r="I571" s="123">
        <v>2.728276884518456</v>
      </c>
      <c r="J571" s="123">
        <v>3.1152663260599716</v>
      </c>
      <c r="K571" s="123">
        <v>3.9580756007309534</v>
      </c>
      <c r="L571" s="123">
        <v>3.5435937314263004</v>
      </c>
      <c r="M571" s="123">
        <v>3.8785552478305187</v>
      </c>
      <c r="N571" s="123">
        <v>4.2441478130411383</v>
      </c>
      <c r="O571" s="123">
        <v>3.5970399518546463</v>
      </c>
      <c r="P571" s="123">
        <v>4.2782241457455052</v>
      </c>
      <c r="Q571" s="123">
        <v>5.0712038400170858</v>
      </c>
      <c r="R571" s="123">
        <v>4.1740255438736966</v>
      </c>
      <c r="S571" s="123">
        <v>3.9420487735224854</v>
      </c>
      <c r="T571" s="123">
        <v>3.7932350129745838</v>
      </c>
      <c r="U571" s="123">
        <v>4.6083966232618572</v>
      </c>
      <c r="V571" s="123">
        <v>4.4479091428768243</v>
      </c>
      <c r="W571" s="123">
        <v>3.5816070687643977</v>
      </c>
      <c r="DA571" s="130" t="s">
        <v>4687</v>
      </c>
    </row>
    <row r="572" spans="1:105" ht="12" customHeight="1" x14ac:dyDescent="0.25">
      <c r="A572" s="97" t="s">
        <v>207</v>
      </c>
      <c r="B572" s="99"/>
      <c r="C572" s="99">
        <v>2.7748463717675769</v>
      </c>
      <c r="D572" s="99">
        <v>3.1955276686905276</v>
      </c>
      <c r="E572" s="99">
        <v>2.7099550616804842</v>
      </c>
      <c r="F572" s="99">
        <v>3.0043544943531542</v>
      </c>
      <c r="G572" s="99">
        <v>2.5973462181997906</v>
      </c>
      <c r="H572" s="99">
        <v>2.9928914381869172</v>
      </c>
      <c r="I572" s="99">
        <v>2.7806500241095193</v>
      </c>
      <c r="J572" s="99">
        <v>3.1110667891657817</v>
      </c>
      <c r="K572" s="99">
        <v>3.9287774660808172</v>
      </c>
      <c r="L572" s="99">
        <v>3.4818822976756358</v>
      </c>
      <c r="M572" s="99">
        <v>3.9601372042899801</v>
      </c>
      <c r="N572" s="99">
        <v>4.3914771427304711</v>
      </c>
      <c r="O572" s="99">
        <v>3.6381272343995539</v>
      </c>
      <c r="P572" s="99">
        <v>4.4137382525516653</v>
      </c>
      <c r="Q572" s="99">
        <v>5.1564565734288239</v>
      </c>
      <c r="R572" s="99">
        <v>3.9258904117695428</v>
      </c>
      <c r="S572" s="99">
        <v>3.9450835440977214</v>
      </c>
      <c r="T572" s="99">
        <v>3.6940052105862349</v>
      </c>
      <c r="U572" s="99">
        <v>4.5344901182195851</v>
      </c>
      <c r="V572" s="99">
        <v>4.4505454969649323</v>
      </c>
      <c r="W572" s="99">
        <v>3.5984705416914049</v>
      </c>
      <c r="DA572" s="63" t="s">
        <v>4688</v>
      </c>
    </row>
    <row r="573" spans="1:105" ht="12" customHeight="1" x14ac:dyDescent="0.25">
      <c r="A573" s="97" t="s">
        <v>50</v>
      </c>
      <c r="B573" s="99"/>
      <c r="C573" s="99">
        <v>2.7825022989819055</v>
      </c>
      <c r="D573" s="99">
        <v>3.2151443980935714</v>
      </c>
      <c r="E573" s="99">
        <v>2.6551068230000521</v>
      </c>
      <c r="F573" s="99">
        <v>3.0648851203062821</v>
      </c>
      <c r="G573" s="99">
        <v>2.7133803028052106</v>
      </c>
      <c r="H573" s="99">
        <v>2.9829598108941715</v>
      </c>
      <c r="I573" s="99">
        <v>2.7358497180753245</v>
      </c>
      <c r="J573" s="99">
        <v>3.0886636478786733</v>
      </c>
      <c r="K573" s="99">
        <v>4.0316868511759951</v>
      </c>
      <c r="L573" s="99">
        <v>3.8393355884475695</v>
      </c>
      <c r="M573" s="99">
        <v>3.9232830764544349</v>
      </c>
      <c r="N573" s="99">
        <v>3.5427276066454048</v>
      </c>
      <c r="O573" s="99">
        <v>3.0816464252867184</v>
      </c>
      <c r="P573" s="99">
        <v>3.9279065841801244</v>
      </c>
      <c r="Q573" s="99">
        <v>5.3449779690783945</v>
      </c>
      <c r="R573" s="99">
        <v>4.5427652396725886</v>
      </c>
      <c r="S573" s="99">
        <v>4.1027013659048546</v>
      </c>
      <c r="T573" s="99">
        <v>3.7077881001524453</v>
      </c>
      <c r="U573" s="99">
        <v>4.4988975771768711</v>
      </c>
      <c r="V573" s="99">
        <v>4.269930782137104</v>
      </c>
      <c r="W573" s="99">
        <v>3.8081493693061526</v>
      </c>
      <c r="DA573" s="63" t="s">
        <v>4689</v>
      </c>
    </row>
    <row r="574" spans="1:105" ht="12" customHeight="1" x14ac:dyDescent="0.25">
      <c r="A574" s="109" t="s">
        <v>120</v>
      </c>
      <c r="B574" s="110"/>
      <c r="C574" s="110">
        <v>2.7660070679646496</v>
      </c>
      <c r="D574" s="110">
        <v>3.1749880812513207</v>
      </c>
      <c r="E574" s="110">
        <v>2.7326305858102793</v>
      </c>
      <c r="F574" s="110">
        <v>3.0893603995961558</v>
      </c>
      <c r="G574" s="110">
        <v>2.6516068797388543</v>
      </c>
      <c r="H574" s="110">
        <v>2.9689961963111999</v>
      </c>
      <c r="I574" s="110">
        <v>2.725484977784967</v>
      </c>
      <c r="J574" s="110">
        <v>3.1157941834641454</v>
      </c>
      <c r="K574" s="110">
        <v>3.9605430122809455</v>
      </c>
      <c r="L574" s="110">
        <v>3.5486831811346717</v>
      </c>
      <c r="M574" s="110">
        <v>3.870655773239966</v>
      </c>
      <c r="N574" s="110">
        <v>4.2321592008643281</v>
      </c>
      <c r="O574" s="110">
        <v>3.5957392639967054</v>
      </c>
      <c r="P574" s="110">
        <v>4.2760767676606788</v>
      </c>
      <c r="Q574" s="110">
        <v>5.0680574770888409</v>
      </c>
      <c r="R574" s="110">
        <v>4.1797950456441981</v>
      </c>
      <c r="S574" s="110">
        <v>3.9415394560081638</v>
      </c>
      <c r="T574" s="110">
        <v>3.7989426168425355</v>
      </c>
      <c r="U574" s="110">
        <v>4.6136877994044232</v>
      </c>
      <c r="V574" s="110">
        <v>4.4481375944750408</v>
      </c>
      <c r="W574" s="110">
        <v>3.57978518165431</v>
      </c>
      <c r="DA574" s="60" t="s">
        <v>4690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2.2427939990401054E-2</v>
      </c>
      <c r="D576" s="118">
        <f t="shared" si="275"/>
        <v>5.5854404166851945E-2</v>
      </c>
      <c r="E576" s="118">
        <f t="shared" si="275"/>
        <v>8.9903904775137433E-2</v>
      </c>
      <c r="F576" s="118">
        <f t="shared" si="275"/>
        <v>0.17369345007075737</v>
      </c>
      <c r="G576" s="118">
        <f t="shared" si="275"/>
        <v>0.24309324748064359</v>
      </c>
      <c r="H576" s="118">
        <f t="shared" si="275"/>
        <v>0.15364659333462249</v>
      </c>
      <c r="I576" s="118">
        <f t="shared" si="275"/>
        <v>7.171538755066191E-2</v>
      </c>
      <c r="J576" s="118">
        <f t="shared" si="275"/>
        <v>1.7658634219270119E-2</v>
      </c>
      <c r="K576" s="118">
        <f t="shared" si="275"/>
        <v>5.1494930676510439E-2</v>
      </c>
      <c r="L576" s="118">
        <f t="shared" si="275"/>
        <v>4.1517513065925452E-2</v>
      </c>
      <c r="M576" s="118">
        <f t="shared" si="275"/>
        <v>1.7793600587743222E-2</v>
      </c>
      <c r="N576" s="118">
        <f t="shared" si="275"/>
        <v>6.4104185272940012E-2</v>
      </c>
      <c r="O576" s="118">
        <f t="shared" si="275"/>
        <v>7.4476682566185989E-2</v>
      </c>
      <c r="P576" s="118">
        <f t="shared" si="275"/>
        <v>7.6057704729575931E-2</v>
      </c>
      <c r="Q576" s="118">
        <f t="shared" si="275"/>
        <v>6.7363425824284437E-2</v>
      </c>
      <c r="R576" s="118">
        <f t="shared" ref="R576:V576" si="276">R577+R580+R582+R595</f>
        <v>2.333926663466316E-2</v>
      </c>
      <c r="S576" s="118">
        <f t="shared" si="276"/>
        <v>3.7004686467924701E-2</v>
      </c>
      <c r="T576" s="118">
        <f t="shared" si="276"/>
        <v>2.5143323085076771E-2</v>
      </c>
      <c r="U576" s="118">
        <f t="shared" si="276"/>
        <v>3.7319456590738834E-2</v>
      </c>
      <c r="V576" s="118">
        <f t="shared" si="276"/>
        <v>4.0254957620402515E-2</v>
      </c>
      <c r="W576" s="118">
        <f t="shared" ref="W576" si="277">W577+W580+W582+W595</f>
        <v>4.8170878250912992E-2</v>
      </c>
      <c r="DA576" s="129" t="s">
        <v>4836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" si="280">SUM(W578:W579)</f>
        <v>0</v>
      </c>
      <c r="DA577" s="130" t="s">
        <v>4837</v>
      </c>
    </row>
    <row r="578" spans="1:105" ht="12" customHeight="1" x14ac:dyDescent="0.25">
      <c r="A578" s="97" t="s">
        <v>204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DA578" s="63" t="s">
        <v>4838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DA579" s="63" t="s">
        <v>4839</v>
      </c>
    </row>
    <row r="580" spans="1:105" ht="12" customHeight="1" x14ac:dyDescent="0.25">
      <c r="A580" s="121" t="s">
        <v>92</v>
      </c>
      <c r="B580" s="123"/>
      <c r="C580" s="123">
        <f t="shared" ref="C580:W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DA580" s="130" t="s">
        <v>4840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DA581" s="63" t="s">
        <v>4841</v>
      </c>
    </row>
    <row r="582" spans="1:105" ht="12" customHeight="1" x14ac:dyDescent="0.25">
      <c r="A582" s="121" t="s">
        <v>55</v>
      </c>
      <c r="B582" s="123"/>
      <c r="C582" s="123">
        <v>1.6992445454002116E-2</v>
      </c>
      <c r="D582" s="123">
        <v>5.1040606205197202E-2</v>
      </c>
      <c r="E582" s="123">
        <v>8.5676192080548622E-2</v>
      </c>
      <c r="F582" s="123">
        <v>0.16733303795764318</v>
      </c>
      <c r="G582" s="123">
        <v>0.23723826337557347</v>
      </c>
      <c r="H582" s="123">
        <v>0.1483262609404114</v>
      </c>
      <c r="I582" s="123">
        <v>6.8365110105306812E-2</v>
      </c>
      <c r="J582" s="123">
        <v>1.5023412846441667E-2</v>
      </c>
      <c r="K582" s="123">
        <v>4.7788126070132268E-2</v>
      </c>
      <c r="L582" s="123">
        <v>3.9286310630468883E-2</v>
      </c>
      <c r="M582" s="123">
        <v>1.6856030464215924E-2</v>
      </c>
      <c r="N582" s="123">
        <v>6.2980261065862339E-2</v>
      </c>
      <c r="O582" s="123">
        <v>7.1978930822713602E-2</v>
      </c>
      <c r="P582" s="123">
        <v>7.1156000892505761E-2</v>
      </c>
      <c r="Q582" s="123">
        <v>5.8688909099360496E-2</v>
      </c>
      <c r="R582" s="123">
        <v>1.7828988171268514E-2</v>
      </c>
      <c r="S582" s="123">
        <v>3.3906276675377767E-2</v>
      </c>
      <c r="T582" s="123">
        <v>2.3767403799680901E-2</v>
      </c>
      <c r="U582" s="123">
        <v>3.5035774002123515E-2</v>
      </c>
      <c r="V582" s="123">
        <v>3.7020897694776365E-2</v>
      </c>
      <c r="W582" s="123">
        <v>4.2944705535240088E-2</v>
      </c>
      <c r="DA582" s="130" t="s">
        <v>4842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DA583" s="63" t="s">
        <v>4843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DA584" s="63" t="s">
        <v>4844</v>
      </c>
    </row>
    <row r="585" spans="1:105" ht="12" customHeight="1" x14ac:dyDescent="0.25">
      <c r="A585" s="100" t="s">
        <v>204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DA585" s="131" t="s">
        <v>4845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DA586" s="132" t="s">
        <v>4846</v>
      </c>
    </row>
    <row r="587" spans="1:105" ht="12" customHeight="1" x14ac:dyDescent="0.25">
      <c r="A587" s="106" t="s">
        <v>124</v>
      </c>
      <c r="B587" s="102"/>
      <c r="C587" s="102">
        <v>5.6378506524171303</v>
      </c>
      <c r="D587" s="102">
        <v>6.6810652328302984</v>
      </c>
      <c r="E587" s="102">
        <v>5.3077640805483668</v>
      </c>
      <c r="F587" s="102">
        <v>5.6260413981054267</v>
      </c>
      <c r="G587" s="102">
        <v>6.8364453699253414</v>
      </c>
      <c r="H587" s="102">
        <v>6.1374871050684909</v>
      </c>
      <c r="I587" s="102">
        <v>6.8578751055934264</v>
      </c>
      <c r="J587" s="102">
        <v>7.8818900182721086</v>
      </c>
      <c r="K587" s="102">
        <v>6.3261650153337161</v>
      </c>
      <c r="L587" s="102">
        <v>6.1247427661673948</v>
      </c>
      <c r="M587" s="102">
        <v>7.2175448277164227</v>
      </c>
      <c r="N587" s="102">
        <v>7.5932119682272772</v>
      </c>
      <c r="O587" s="102">
        <v>6.0990553804993377</v>
      </c>
      <c r="P587" s="102">
        <v>7.1598836160410482</v>
      </c>
      <c r="Q587" s="102">
        <v>8.7301597873093737</v>
      </c>
      <c r="R587" s="102">
        <v>5.932690649033062</v>
      </c>
      <c r="S587" s="102">
        <v>5.6866324299745061</v>
      </c>
      <c r="T587" s="102">
        <v>5.1162201727989585</v>
      </c>
      <c r="U587" s="102">
        <v>6.0313136205229565</v>
      </c>
      <c r="V587" s="102">
        <v>5.6333363248687052</v>
      </c>
      <c r="W587" s="102">
        <v>5.0523649415186327</v>
      </c>
      <c r="DA587" s="131" t="s">
        <v>4847</v>
      </c>
    </row>
    <row r="588" spans="1:105" ht="12" customHeight="1" x14ac:dyDescent="0.25">
      <c r="A588" s="107" t="s">
        <v>123</v>
      </c>
      <c r="B588" s="105"/>
      <c r="C588" s="105">
        <v>0</v>
      </c>
      <c r="D588" s="105">
        <v>0</v>
      </c>
      <c r="E588" s="105">
        <v>1.964238444234939</v>
      </c>
      <c r="F588" s="105">
        <v>2.0766513616779783</v>
      </c>
      <c r="G588" s="105">
        <v>2.5385891700683936</v>
      </c>
      <c r="H588" s="105">
        <v>1.8885914219933531</v>
      </c>
      <c r="I588" s="105">
        <v>2.2304119791987089</v>
      </c>
      <c r="J588" s="105">
        <v>2.7968043081823168</v>
      </c>
      <c r="K588" s="105">
        <v>0</v>
      </c>
      <c r="L588" s="105">
        <v>1.9390506590849865</v>
      </c>
      <c r="M588" s="105">
        <v>2.5108986637174273</v>
      </c>
      <c r="N588" s="105">
        <v>2.5928688369049895</v>
      </c>
      <c r="O588" s="105">
        <v>1.7689456600797591</v>
      </c>
      <c r="P588" s="105">
        <v>2.1248177383433386</v>
      </c>
      <c r="Q588" s="105">
        <v>2.0384551472485768</v>
      </c>
      <c r="R588" s="105">
        <v>0</v>
      </c>
      <c r="S588" s="105">
        <v>0</v>
      </c>
      <c r="T588" s="105">
        <v>1.4685464429741939</v>
      </c>
      <c r="U588" s="105">
        <v>1.7660316826494906</v>
      </c>
      <c r="V588" s="105">
        <v>1.6894718460465163</v>
      </c>
      <c r="W588" s="105">
        <v>1.6250486079999573</v>
      </c>
      <c r="DA588" s="132" t="s">
        <v>4848</v>
      </c>
    </row>
    <row r="589" spans="1:105" ht="12" customHeight="1" x14ac:dyDescent="0.25">
      <c r="A589" s="108" t="s">
        <v>50</v>
      </c>
      <c r="B589" s="99"/>
      <c r="C589" s="99">
        <v>0</v>
      </c>
      <c r="D589" s="99">
        <v>0</v>
      </c>
      <c r="E589" s="99">
        <v>1.964238444234939</v>
      </c>
      <c r="F589" s="99">
        <v>2.0766513616779783</v>
      </c>
      <c r="G589" s="99">
        <v>2.5385891700683936</v>
      </c>
      <c r="H589" s="99">
        <v>1.8885914219933531</v>
      </c>
      <c r="I589" s="99">
        <v>2.2304119791987089</v>
      </c>
      <c r="J589" s="99">
        <v>2.7968043081823168</v>
      </c>
      <c r="K589" s="99">
        <v>0</v>
      </c>
      <c r="L589" s="99">
        <v>1.9390506590849865</v>
      </c>
      <c r="M589" s="99">
        <v>2.5108986637174273</v>
      </c>
      <c r="N589" s="99">
        <v>2.5928688369049895</v>
      </c>
      <c r="O589" s="99">
        <v>1.7689456600797591</v>
      </c>
      <c r="P589" s="99">
        <v>2.1248177383433386</v>
      </c>
      <c r="Q589" s="99">
        <v>2.0384551472485768</v>
      </c>
      <c r="R589" s="99">
        <v>0</v>
      </c>
      <c r="S589" s="99">
        <v>0</v>
      </c>
      <c r="T589" s="99">
        <v>1.4685464429741939</v>
      </c>
      <c r="U589" s="99">
        <v>1.7660316826494906</v>
      </c>
      <c r="V589" s="99">
        <v>1.6894718460465163</v>
      </c>
      <c r="W589" s="99">
        <v>1.6250486079999573</v>
      </c>
      <c r="DA589" s="63" t="s">
        <v>4849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DA590" s="63" t="s">
        <v>4850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DA591" s="131" t="s">
        <v>4851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DA592" s="132" t="s">
        <v>4852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DA593" s="63" t="s">
        <v>4853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DA594" s="63" t="s">
        <v>4854</v>
      </c>
    </row>
    <row r="595" spans="1:105" ht="12" customHeight="1" x14ac:dyDescent="0.25">
      <c r="A595" s="121" t="s">
        <v>54</v>
      </c>
      <c r="B595" s="123"/>
      <c r="C595" s="123">
        <v>5.4354945363989391E-3</v>
      </c>
      <c r="D595" s="123">
        <v>4.8137979616547427E-3</v>
      </c>
      <c r="E595" s="123">
        <v>4.2277126945888142E-3</v>
      </c>
      <c r="F595" s="123">
        <v>6.3604121131141866E-3</v>
      </c>
      <c r="G595" s="123">
        <v>5.8549841050701129E-3</v>
      </c>
      <c r="H595" s="123">
        <v>5.3203323942110871E-3</v>
      </c>
      <c r="I595" s="123">
        <v>3.3502774453551E-3</v>
      </c>
      <c r="J595" s="123">
        <v>2.6352213728284535E-3</v>
      </c>
      <c r="K595" s="123">
        <v>3.7068046063781744E-3</v>
      </c>
      <c r="L595" s="123">
        <v>2.2312024354565682E-3</v>
      </c>
      <c r="M595" s="123">
        <v>9.3757012352729872E-4</v>
      </c>
      <c r="N595" s="123">
        <v>1.1239242070776733E-3</v>
      </c>
      <c r="O595" s="123">
        <v>2.4977517434723851E-3</v>
      </c>
      <c r="P595" s="123">
        <v>4.9017038370701696E-3</v>
      </c>
      <c r="Q595" s="123">
        <v>8.6745167249239457E-3</v>
      </c>
      <c r="R595" s="123">
        <v>5.5102784633946477E-3</v>
      </c>
      <c r="S595" s="123">
        <v>3.0984097925469346E-3</v>
      </c>
      <c r="T595" s="123">
        <v>1.3759192853958699E-3</v>
      </c>
      <c r="U595" s="123">
        <v>2.2836825886153158E-3</v>
      </c>
      <c r="V595" s="123">
        <v>3.2340599256261474E-3</v>
      </c>
      <c r="W595" s="123">
        <v>5.226172715672904E-3</v>
      </c>
      <c r="DA595" s="130" t="s">
        <v>4855</v>
      </c>
    </row>
    <row r="596" spans="1:105" ht="12" customHeight="1" x14ac:dyDescent="0.25">
      <c r="A596" s="97" t="s">
        <v>207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DA596" s="63" t="s">
        <v>4856</v>
      </c>
    </row>
    <row r="597" spans="1:105" ht="12" customHeight="1" x14ac:dyDescent="0.25">
      <c r="A597" s="97" t="s">
        <v>50</v>
      </c>
      <c r="B597" s="99"/>
      <c r="C597" s="99">
        <v>1.0305253927172682</v>
      </c>
      <c r="D597" s="99">
        <v>1.1902115460191351</v>
      </c>
      <c r="E597" s="99">
        <v>0.98244690478427366</v>
      </c>
      <c r="F597" s="99">
        <v>1.1335617331022292</v>
      </c>
      <c r="G597" s="99">
        <v>1.003109180459925</v>
      </c>
      <c r="H597" s="99">
        <v>1.1022850133804492</v>
      </c>
      <c r="I597" s="99">
        <v>1.010533332831016</v>
      </c>
      <c r="J597" s="99">
        <v>1.1403707973062485</v>
      </c>
      <c r="K597" s="99">
        <v>1.4879432554914369</v>
      </c>
      <c r="L597" s="99">
        <v>1.416404492735087</v>
      </c>
      <c r="M597" s="99">
        <v>1.4470725163698479</v>
      </c>
      <c r="N597" s="99">
        <v>1.3067075846064904</v>
      </c>
      <c r="O597" s="99">
        <v>1.1366413690525321</v>
      </c>
      <c r="P597" s="99">
        <v>1.4487778613140412</v>
      </c>
      <c r="Q597" s="99">
        <v>1.9714536445444542</v>
      </c>
      <c r="R597" s="99">
        <v>1.6733592238497199</v>
      </c>
      <c r="S597" s="99">
        <v>1.5080142719725496</v>
      </c>
      <c r="T597" s="99">
        <v>1.3594526384641967</v>
      </c>
      <c r="U597" s="99">
        <v>1.6452540561590048</v>
      </c>
      <c r="V597" s="99">
        <v>1.5577773648899944</v>
      </c>
      <c r="W597" s="99">
        <v>1.3862311457965206</v>
      </c>
      <c r="DA597" s="63" t="s">
        <v>4857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DA598" s="60" t="s">
        <v>4858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210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1103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1104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130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1105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1106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1107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1108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1109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1110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1186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1187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1188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130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1189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1190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1191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1192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1193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1194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1273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210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1274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1275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130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1276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1277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1278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1279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1280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1281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210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1361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1362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1363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1364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1365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1366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1367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1368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1447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210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1448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1449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1450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1451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1452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1453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1454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1455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1534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DA78" s="133"/>
    </row>
    <row r="79" spans="1:105" ht="12" customHeight="1" x14ac:dyDescent="0.25">
      <c r="A79" s="97" t="s">
        <v>210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0</v>
      </c>
      <c r="I79" s="52">
        <f>RES_hhdet_numvin!I107</f>
        <v>0</v>
      </c>
      <c r="J79" s="52">
        <f>RES_hhdet_numvin!J107</f>
        <v>0</v>
      </c>
      <c r="K79" s="52">
        <f>RES_hhdet_numvin!K107</f>
        <v>0</v>
      </c>
      <c r="L79" s="52">
        <f>RES_hhdet_numvin!L107</f>
        <v>0</v>
      </c>
      <c r="M79" s="52">
        <f>RES_hhdet_numvin!M107</f>
        <v>0</v>
      </c>
      <c r="N79" s="52">
        <f>RES_hhdet_numvin!N107</f>
        <v>0</v>
      </c>
      <c r="O79" s="52">
        <f>RES_hhdet_numvin!O107</f>
        <v>0</v>
      </c>
      <c r="P79" s="52">
        <f>RES_hhdet_numvin!P107</f>
        <v>0</v>
      </c>
      <c r="Q79" s="52">
        <f>RES_hhdet_numvin!Q107</f>
        <v>0</v>
      </c>
      <c r="R79" s="52">
        <f>RES_hhdet_numvin!R107</f>
        <v>0</v>
      </c>
      <c r="S79" s="52">
        <f>RES_hhdet_numvin!S107</f>
        <v>0</v>
      </c>
      <c r="T79" s="52">
        <f>RES_hhdet_numvin!T107</f>
        <v>0</v>
      </c>
      <c r="U79" s="52">
        <f>RES_hhdet_numvin!U107</f>
        <v>0</v>
      </c>
      <c r="V79" s="52">
        <f>RES_hhdet_numvin!V107</f>
        <v>0</v>
      </c>
      <c r="W79" s="52">
        <f>RES_hhdet_numvin!W107</f>
        <v>0</v>
      </c>
      <c r="DA79" s="63" t="s">
        <v>1535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0</v>
      </c>
      <c r="S82" s="138">
        <f>RES_hhdet_numvin!S110</f>
        <v>0</v>
      </c>
      <c r="T82" s="138">
        <f>RES_hhdet_numvin!T110</f>
        <v>0</v>
      </c>
      <c r="U82" s="138">
        <f>RES_hhdet_numvin!U110</f>
        <v>0</v>
      </c>
      <c r="V82" s="138">
        <f>RES_hhdet_numvin!V110</f>
        <v>0</v>
      </c>
      <c r="W82" s="138">
        <f>RES_hhdet_numvin!W110</f>
        <v>0</v>
      </c>
      <c r="DA82" s="63" t="s">
        <v>1536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0</v>
      </c>
      <c r="K84" s="138">
        <f>RES_hhdet_numvin!K112</f>
        <v>0</v>
      </c>
      <c r="L84" s="138">
        <f>RES_hhdet_numvin!L112</f>
        <v>0</v>
      </c>
      <c r="M84" s="138">
        <f>RES_hhdet_numvin!M112</f>
        <v>0</v>
      </c>
      <c r="N84" s="138">
        <f>RES_hhdet_numvin!N112</f>
        <v>0</v>
      </c>
      <c r="O84" s="138">
        <f>RES_hhdet_numvin!O112</f>
        <v>0</v>
      </c>
      <c r="P84" s="138">
        <f>RES_hhdet_numvin!P112</f>
        <v>0</v>
      </c>
      <c r="Q84" s="138">
        <f>RES_hhdet_numvin!Q112</f>
        <v>0</v>
      </c>
      <c r="R84" s="138">
        <f>RES_hhdet_numvin!R112</f>
        <v>0</v>
      </c>
      <c r="S84" s="138">
        <f>RES_hhdet_numvin!S112</f>
        <v>0</v>
      </c>
      <c r="T84" s="138">
        <f>RES_hhdet_numvin!T112</f>
        <v>0</v>
      </c>
      <c r="U84" s="138">
        <f>RES_hhdet_numvin!U112</f>
        <v>0</v>
      </c>
      <c r="V84" s="138">
        <f>RES_hhdet_numvin!V112</f>
        <v>0</v>
      </c>
      <c r="W84" s="138">
        <f>RES_hhdet_numvin!W112</f>
        <v>0</v>
      </c>
      <c r="DA84" s="63" t="s">
        <v>1537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0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0</v>
      </c>
      <c r="DA85" s="63" t="s">
        <v>1538</v>
      </c>
    </row>
    <row r="86" spans="1:105" ht="12" hidden="1" customHeight="1" x14ac:dyDescent="0.25">
      <c r="A86" s="108" t="s">
        <v>202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0</v>
      </c>
      <c r="T88" s="138">
        <f>RES_hhdet_numvin!T116</f>
        <v>0</v>
      </c>
      <c r="U88" s="138">
        <f>RES_hhdet_numvin!U116</f>
        <v>0</v>
      </c>
      <c r="V88" s="138">
        <f>RES_hhdet_numvin!V116</f>
        <v>0</v>
      </c>
      <c r="W88" s="138">
        <f>RES_hhdet_numvin!W116</f>
        <v>0</v>
      </c>
      <c r="DA88" s="63" t="s">
        <v>1539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0</v>
      </c>
      <c r="T89" s="138">
        <f>RES_hhdet_numvin!T117</f>
        <v>0</v>
      </c>
      <c r="U89" s="138">
        <f>RES_hhdet_numvin!U117</f>
        <v>0</v>
      </c>
      <c r="V89" s="138">
        <f>RES_hhdet_numvin!V117</f>
        <v>0</v>
      </c>
      <c r="W89" s="138">
        <f>RES_hhdet_numvin!W117</f>
        <v>0</v>
      </c>
      <c r="DA89" s="63" t="s">
        <v>1540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0</v>
      </c>
      <c r="S93" s="138">
        <f>RES_hhdet_numvin!S121</f>
        <v>0</v>
      </c>
      <c r="T93" s="138">
        <f>RES_hhdet_numvin!T121</f>
        <v>0</v>
      </c>
      <c r="U93" s="138">
        <f>RES_hhdet_numvin!U121</f>
        <v>0</v>
      </c>
      <c r="V93" s="138">
        <f>RES_hhdet_numvin!V121</f>
        <v>0</v>
      </c>
      <c r="W93" s="138">
        <f>RES_hhdet_numvin!W121</f>
        <v>0</v>
      </c>
      <c r="DA93" s="63" t="s">
        <v>1541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0</v>
      </c>
      <c r="R94" s="39">
        <f>RES_hhdet_numvin!R122</f>
        <v>0</v>
      </c>
      <c r="S94" s="39">
        <f>RES_hhdet_numvin!S122</f>
        <v>0</v>
      </c>
      <c r="T94" s="39">
        <f>RES_hhdet_numvin!T122</f>
        <v>0</v>
      </c>
      <c r="U94" s="39">
        <f>RES_hhdet_numvin!U122</f>
        <v>0</v>
      </c>
      <c r="V94" s="39">
        <f>RES_hhdet_numvin!V122</f>
        <v>0</v>
      </c>
      <c r="W94" s="39">
        <f>RES_hhdet_numvin!W122</f>
        <v>0</v>
      </c>
      <c r="DA94" s="60" t="s">
        <v>1542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" si="14">W99+W102+W104+W113</f>
        <v>0</v>
      </c>
      <c r="DA98" s="129" t="s">
        <v>1668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" si="17">SUM(W100:W101)</f>
        <v>0</v>
      </c>
      <c r="DA99" s="130" t="s">
        <v>1669</v>
      </c>
    </row>
    <row r="100" spans="1:105" ht="12" customHeight="1" x14ac:dyDescent="0.25">
      <c r="A100" s="97" t="s">
        <v>202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DA100" s="63" t="s">
        <v>1670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1671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DA102" s="130" t="s">
        <v>1672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1673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DA104" s="130" t="s">
        <v>1674</v>
      </c>
    </row>
    <row r="105" spans="1:105" ht="12" customHeight="1" x14ac:dyDescent="0.25">
      <c r="A105" s="97" t="s">
        <v>130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1675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1676</v>
      </c>
    </row>
    <row r="107" spans="1:105" ht="12" customHeight="1" x14ac:dyDescent="0.25">
      <c r="A107" s="100" t="s">
        <v>202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1677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1678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DA109" s="131" t="s">
        <v>1679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1680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1681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1682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DA113" s="130" t="s">
        <v>1683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1684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DA115" s="60" t="s">
        <v>1685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" si="21">W118+W121+W123+W132</f>
        <v>0</v>
      </c>
      <c r="DA117" s="129" t="s">
        <v>1836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" si="24">SUM(W119:W120)</f>
        <v>0</v>
      </c>
      <c r="DA118" s="130" t="s">
        <v>1837</v>
      </c>
    </row>
    <row r="119" spans="1:105" ht="12" customHeight="1" x14ac:dyDescent="0.25">
      <c r="A119" s="97" t="s">
        <v>202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1838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DA120" s="63" t="s">
        <v>1839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DA121" s="130" t="s">
        <v>1840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1841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DA123" s="130" t="s">
        <v>1842</v>
      </c>
    </row>
    <row r="124" spans="1:105" ht="12" customHeight="1" x14ac:dyDescent="0.25">
      <c r="A124" s="97" t="s">
        <v>130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1843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1844</v>
      </c>
    </row>
    <row r="126" spans="1:105" ht="12" customHeight="1" x14ac:dyDescent="0.25">
      <c r="A126" s="100" t="s">
        <v>202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1845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1846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DA128" s="131" t="s">
        <v>1847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1848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1849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1850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DA132" s="130" t="s">
        <v>1851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1852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DA134" s="60" t="s">
        <v>1853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" si="28">IF(W117=0,"",W117/W98)</f>
        <v/>
      </c>
      <c r="DA136" s="129" t="s">
        <v>2004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" si="31">IF(W118=0,"",W118/W99)</f>
        <v/>
      </c>
      <c r="DA137" s="130" t="s">
        <v>2005</v>
      </c>
    </row>
    <row r="138" spans="1:105" ht="12" customHeight="1" x14ac:dyDescent="0.25">
      <c r="A138" s="97" t="s">
        <v>202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" si="34">IF(W119=0,"",W119/W100)</f>
        <v/>
      </c>
      <c r="DA138" s="63" t="s">
        <v>2006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" si="37">IF(W120=0,"",W120/W101)</f>
        <v/>
      </c>
      <c r="DA139" s="63" t="s">
        <v>2007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" si="40">IF(W121=0,"",W121/W102)</f>
        <v/>
      </c>
      <c r="DA140" s="130" t="s">
        <v>2008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" si="43">IF(W122=0,"",W122/W103)</f>
        <v/>
      </c>
      <c r="DA141" s="63" t="s">
        <v>2009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" si="46">IF(W123=0,"",W123/W104)</f>
        <v/>
      </c>
      <c r="DA142" s="130" t="s">
        <v>2010</v>
      </c>
    </row>
    <row r="143" spans="1:105" ht="12" customHeight="1" x14ac:dyDescent="0.25">
      <c r="A143" s="97" t="s">
        <v>130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2011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2012</v>
      </c>
    </row>
    <row r="145" spans="1:105" ht="12" customHeight="1" x14ac:dyDescent="0.25">
      <c r="A145" s="100" t="s">
        <v>202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2013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2014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" si="61">IF(W128=0,"",W128/W109)</f>
        <v/>
      </c>
      <c r="DA147" s="131" t="s">
        <v>2015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2016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2017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2018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" si="73">IF(W132=0,"",W132/W113)</f>
        <v/>
      </c>
      <c r="DA151" s="130" t="s">
        <v>2019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2020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" si="79">IF(W134=0,"",W134/W115)</f>
        <v/>
      </c>
      <c r="DA153" s="60" t="s">
        <v>2021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2172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2173</v>
      </c>
    </row>
    <row r="157" spans="1:105" ht="12" customHeight="1" x14ac:dyDescent="0.25">
      <c r="A157" s="97" t="s">
        <v>202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2174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2175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2176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2177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2178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2179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2180</v>
      </c>
    </row>
    <row r="164" spans="1:105" ht="12" customHeight="1" x14ac:dyDescent="0.25">
      <c r="A164" s="100" t="s">
        <v>202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2181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2182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2183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2184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2185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2186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2187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2188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2189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" si="89">W175+W178+W180+W189</f>
        <v>0</v>
      </c>
      <c r="DA174" s="129" t="s">
        <v>2340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" si="92">SUM(W176:W177)</f>
        <v>0</v>
      </c>
      <c r="DA175" s="130" t="s">
        <v>2341</v>
      </c>
    </row>
    <row r="176" spans="1:105" ht="12" customHeight="1" x14ac:dyDescent="0.25">
      <c r="A176" s="97" t="s">
        <v>202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2342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DA177" s="63" t="s">
        <v>2343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DA178" s="130" t="s">
        <v>2344</v>
      </c>
    </row>
    <row r="179" spans="1:105" ht="12" customHeight="1" x14ac:dyDescent="0.25">
      <c r="A179" s="97" t="s">
        <v>53</v>
      </c>
      <c r="B179" s="98">
        <f>RES_hhdet_fech!B110</f>
        <v>0</v>
      </c>
      <c r="C179" s="98">
        <f>RES_hhdet_fech!C110</f>
        <v>0</v>
      </c>
      <c r="D179" s="98">
        <f>RES_hhdet_fech!D110</f>
        <v>0</v>
      </c>
      <c r="E179" s="98">
        <f>RES_hhdet_fech!E110</f>
        <v>0</v>
      </c>
      <c r="F179" s="98">
        <f>RES_hhdet_fech!F110</f>
        <v>0</v>
      </c>
      <c r="G179" s="98">
        <f>RES_hhdet_fech!G110</f>
        <v>0</v>
      </c>
      <c r="H179" s="98">
        <f>RES_hhdet_fech!H110</f>
        <v>0</v>
      </c>
      <c r="I179" s="98">
        <f>RES_hhdet_fech!I110</f>
        <v>0</v>
      </c>
      <c r="J179" s="98">
        <f>RES_hhdet_fech!J110</f>
        <v>0</v>
      </c>
      <c r="K179" s="98">
        <f>RES_hhdet_fech!K110</f>
        <v>0</v>
      </c>
      <c r="L179" s="98">
        <f>RES_hhdet_fech!L110</f>
        <v>0</v>
      </c>
      <c r="M179" s="98">
        <f>RES_hhdet_fech!M110</f>
        <v>0</v>
      </c>
      <c r="N179" s="98">
        <f>RES_hhdet_fech!N110</f>
        <v>0</v>
      </c>
      <c r="O179" s="98">
        <f>RES_hhdet_fech!O110</f>
        <v>0</v>
      </c>
      <c r="P179" s="98">
        <f>RES_hhdet_fech!P110</f>
        <v>0</v>
      </c>
      <c r="Q179" s="98">
        <f>RES_hhdet_fech!Q110</f>
        <v>0</v>
      </c>
      <c r="R179" s="98">
        <f>RES_hhdet_fech!R110</f>
        <v>0</v>
      </c>
      <c r="S179" s="98">
        <f>RES_hhdet_fech!S110</f>
        <v>0</v>
      </c>
      <c r="T179" s="98">
        <f>RES_hhdet_fech!T110</f>
        <v>0</v>
      </c>
      <c r="U179" s="98">
        <f>RES_hhdet_fech!U110</f>
        <v>0</v>
      </c>
      <c r="V179" s="98">
        <f>RES_hhdet_fech!V110</f>
        <v>0</v>
      </c>
      <c r="W179" s="98">
        <f>RES_hhdet_fech!W110</f>
        <v>0</v>
      </c>
      <c r="DA179" s="63" t="s">
        <v>2345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DA180" s="130" t="s">
        <v>2346</v>
      </c>
    </row>
    <row r="181" spans="1:105" ht="12" customHeight="1" x14ac:dyDescent="0.25">
      <c r="A181" s="97" t="s">
        <v>130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2347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2348</v>
      </c>
    </row>
    <row r="183" spans="1:105" ht="12" customHeight="1" x14ac:dyDescent="0.25">
      <c r="A183" s="100" t="s">
        <v>202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2349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2350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2351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2352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2353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2354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2355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2356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DA191" s="60" t="s">
        <v>2357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" si="96">W194+W197+W199+W208</f>
        <v>0</v>
      </c>
      <c r="DA193" s="129" t="s">
        <v>2508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" si="99">SUM(W195:W196)</f>
        <v>0</v>
      </c>
      <c r="DA194" s="130" t="s">
        <v>2509</v>
      </c>
    </row>
    <row r="195" spans="1:105" ht="12" customHeight="1" x14ac:dyDescent="0.25">
      <c r="A195" s="97" t="s">
        <v>202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2510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2511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DA197" s="130" t="s">
        <v>2512</v>
      </c>
    </row>
    <row r="198" spans="1:105" ht="12" customHeight="1" x14ac:dyDescent="0.25">
      <c r="A198" s="97" t="s">
        <v>53</v>
      </c>
      <c r="B198" s="98">
        <f>RES_hhdet_tesh!B110</f>
        <v>0</v>
      </c>
      <c r="C198" s="98">
        <f>RES_hhdet_tesh!C110</f>
        <v>0</v>
      </c>
      <c r="D198" s="98">
        <f>RES_hhdet_tesh!D110</f>
        <v>0</v>
      </c>
      <c r="E198" s="98">
        <f>RES_hhdet_tesh!E110</f>
        <v>0</v>
      </c>
      <c r="F198" s="98">
        <f>RES_hhdet_tesh!F110</f>
        <v>0</v>
      </c>
      <c r="G198" s="98">
        <f>RES_hhdet_tesh!G110</f>
        <v>0</v>
      </c>
      <c r="H198" s="98">
        <f>RES_hhdet_tesh!H110</f>
        <v>0</v>
      </c>
      <c r="I198" s="98">
        <f>RES_hhdet_tesh!I110</f>
        <v>0</v>
      </c>
      <c r="J198" s="98">
        <f>RES_hhdet_tesh!J110</f>
        <v>0</v>
      </c>
      <c r="K198" s="98">
        <f>RES_hhdet_tesh!K110</f>
        <v>0</v>
      </c>
      <c r="L198" s="98">
        <f>RES_hhdet_tesh!L110</f>
        <v>0</v>
      </c>
      <c r="M198" s="98">
        <f>RES_hhdet_tesh!M110</f>
        <v>0</v>
      </c>
      <c r="N198" s="98">
        <f>RES_hhdet_tesh!N110</f>
        <v>0</v>
      </c>
      <c r="O198" s="98">
        <f>RES_hhdet_tesh!O110</f>
        <v>0</v>
      </c>
      <c r="P198" s="98">
        <f>RES_hhdet_tesh!P110</f>
        <v>0</v>
      </c>
      <c r="Q198" s="98">
        <f>RES_hhdet_tesh!Q110</f>
        <v>0</v>
      </c>
      <c r="R198" s="98">
        <f>RES_hhdet_tesh!R110</f>
        <v>0</v>
      </c>
      <c r="S198" s="98">
        <f>RES_hhdet_tesh!S110</f>
        <v>0</v>
      </c>
      <c r="T198" s="98">
        <f>RES_hhdet_tesh!T110</f>
        <v>0</v>
      </c>
      <c r="U198" s="98">
        <f>RES_hhdet_tesh!U110</f>
        <v>0</v>
      </c>
      <c r="V198" s="98">
        <f>RES_hhdet_tesh!V110</f>
        <v>0</v>
      </c>
      <c r="W198" s="98">
        <f>RES_hhdet_tesh!W110</f>
        <v>0</v>
      </c>
      <c r="DA198" s="63" t="s">
        <v>2513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DA199" s="130" t="s">
        <v>2514</v>
      </c>
    </row>
    <row r="200" spans="1:105" ht="12" customHeight="1" x14ac:dyDescent="0.25">
      <c r="A200" s="97" t="s">
        <v>130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2515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2516</v>
      </c>
    </row>
    <row r="202" spans="1:105" ht="12" customHeight="1" x14ac:dyDescent="0.25">
      <c r="A202" s="100" t="s">
        <v>202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2517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2518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2519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2520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2521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2522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DA208" s="130" t="s">
        <v>2523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2524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DA210" s="60" t="s">
        <v>2525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2676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2677</v>
      </c>
    </row>
    <row r="214" spans="1:105" ht="12" customHeight="1" x14ac:dyDescent="0.25">
      <c r="A214" s="97" t="s">
        <v>202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2678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2679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2680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2681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2682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2683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2684</v>
      </c>
    </row>
    <row r="221" spans="1:105" ht="12" customHeight="1" x14ac:dyDescent="0.25">
      <c r="A221" s="100" t="s">
        <v>202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2685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2686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2687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2688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2689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2690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2691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2692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2693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" si="110">W232+W235+W237+W246</f>
        <v>0</v>
      </c>
      <c r="DA231" s="129" t="s">
        <v>2844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" si="113">SUM(W233:W234)</f>
        <v>0</v>
      </c>
      <c r="DA232" s="130" t="s">
        <v>2845</v>
      </c>
    </row>
    <row r="233" spans="1:105" ht="12" customHeight="1" x14ac:dyDescent="0.25">
      <c r="A233" s="97" t="s">
        <v>202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DA233" s="63" t="s">
        <v>2846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DA234" s="63" t="s">
        <v>2847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DA235" s="130" t="s">
        <v>2848</v>
      </c>
    </row>
    <row r="236" spans="1:105" ht="12" customHeight="1" x14ac:dyDescent="0.25">
      <c r="A236" s="97" t="s">
        <v>53</v>
      </c>
      <c r="B236" s="99">
        <f>RES_hhdet_fecs!B110</f>
        <v>0</v>
      </c>
      <c r="C236" s="99">
        <f>RES_hhdet_fecs!C110</f>
        <v>0</v>
      </c>
      <c r="D236" s="99">
        <f>RES_hhdet_fecs!D110</f>
        <v>0</v>
      </c>
      <c r="E236" s="99">
        <f>RES_hhdet_fecs!E110</f>
        <v>0</v>
      </c>
      <c r="F236" s="99">
        <f>RES_hhdet_fecs!F110</f>
        <v>0</v>
      </c>
      <c r="G236" s="99">
        <f>RES_hhdet_fecs!G110</f>
        <v>0</v>
      </c>
      <c r="H236" s="99">
        <f>RES_hhdet_fecs!H110</f>
        <v>0</v>
      </c>
      <c r="I236" s="99">
        <f>RES_hhdet_fecs!I110</f>
        <v>0</v>
      </c>
      <c r="J236" s="99">
        <f>RES_hhdet_fecs!J110</f>
        <v>0</v>
      </c>
      <c r="K236" s="99">
        <f>RES_hhdet_fecs!K110</f>
        <v>0</v>
      </c>
      <c r="L236" s="99">
        <f>RES_hhdet_fecs!L110</f>
        <v>0</v>
      </c>
      <c r="M236" s="99">
        <f>RES_hhdet_fecs!M110</f>
        <v>0</v>
      </c>
      <c r="N236" s="99">
        <f>RES_hhdet_fecs!N110</f>
        <v>0</v>
      </c>
      <c r="O236" s="99">
        <f>RES_hhdet_fecs!O110</f>
        <v>0</v>
      </c>
      <c r="P236" s="99">
        <f>RES_hhdet_fecs!P110</f>
        <v>0</v>
      </c>
      <c r="Q236" s="99">
        <f>RES_hhdet_fecs!Q110</f>
        <v>0</v>
      </c>
      <c r="R236" s="99">
        <f>RES_hhdet_fecs!R110</f>
        <v>0</v>
      </c>
      <c r="S236" s="99">
        <f>RES_hhdet_fecs!S110</f>
        <v>0</v>
      </c>
      <c r="T236" s="99">
        <f>RES_hhdet_fecs!T110</f>
        <v>0</v>
      </c>
      <c r="U236" s="99">
        <f>RES_hhdet_fecs!U110</f>
        <v>0</v>
      </c>
      <c r="V236" s="99">
        <f>RES_hhdet_fecs!V110</f>
        <v>0</v>
      </c>
      <c r="W236" s="99">
        <f>RES_hhdet_fecs!W110</f>
        <v>0</v>
      </c>
      <c r="DA236" s="63" t="s">
        <v>2849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2850</v>
      </c>
    </row>
    <row r="238" spans="1:105" ht="12" customHeight="1" x14ac:dyDescent="0.25">
      <c r="A238" s="97" t="s">
        <v>130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2851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2852</v>
      </c>
    </row>
    <row r="240" spans="1:105" ht="12" customHeight="1" x14ac:dyDescent="0.25">
      <c r="A240" s="100" t="s">
        <v>202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2853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2854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DA242" s="131" t="s">
        <v>2855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2856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2857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2858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2859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2860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DA248" s="60" t="s">
        <v>2861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" si="117">W251+W254+W256+W265</f>
        <v>0</v>
      </c>
      <c r="DA250" s="129" t="s">
        <v>3012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" si="120">SUM(W252:W253)</f>
        <v>0</v>
      </c>
      <c r="DA251" s="130" t="s">
        <v>3013</v>
      </c>
    </row>
    <row r="252" spans="1:105" ht="12" customHeight="1" x14ac:dyDescent="0.25">
      <c r="A252" s="97" t="s">
        <v>202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DA252" s="63" t="s">
        <v>3014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3015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DA254" s="130" t="s">
        <v>3016</v>
      </c>
    </row>
    <row r="255" spans="1:105" ht="12" customHeight="1" x14ac:dyDescent="0.25">
      <c r="A255" s="97" t="s">
        <v>53</v>
      </c>
      <c r="B255" s="99">
        <f>RES_hhdet_tess!B110</f>
        <v>0</v>
      </c>
      <c r="C255" s="99">
        <f>RES_hhdet_tess!C110</f>
        <v>0</v>
      </c>
      <c r="D255" s="99">
        <f>RES_hhdet_tess!D110</f>
        <v>0</v>
      </c>
      <c r="E255" s="99">
        <f>RES_hhdet_tess!E110</f>
        <v>0</v>
      </c>
      <c r="F255" s="99">
        <f>RES_hhdet_tess!F110</f>
        <v>0</v>
      </c>
      <c r="G255" s="99">
        <f>RES_hhdet_tess!G110</f>
        <v>0</v>
      </c>
      <c r="H255" s="99">
        <f>RES_hhdet_tess!H110</f>
        <v>0</v>
      </c>
      <c r="I255" s="99">
        <f>RES_hhdet_tess!I110</f>
        <v>0</v>
      </c>
      <c r="J255" s="99">
        <f>RES_hhdet_tess!J110</f>
        <v>0</v>
      </c>
      <c r="K255" s="99">
        <f>RES_hhdet_tess!K110</f>
        <v>0</v>
      </c>
      <c r="L255" s="99">
        <f>RES_hhdet_tess!L110</f>
        <v>0</v>
      </c>
      <c r="M255" s="99">
        <f>RES_hhdet_tess!M110</f>
        <v>0</v>
      </c>
      <c r="N255" s="99">
        <f>RES_hhdet_tess!N110</f>
        <v>0</v>
      </c>
      <c r="O255" s="99">
        <f>RES_hhdet_tess!O110</f>
        <v>0</v>
      </c>
      <c r="P255" s="99">
        <f>RES_hhdet_tess!P110</f>
        <v>0</v>
      </c>
      <c r="Q255" s="99">
        <f>RES_hhdet_tess!Q110</f>
        <v>0</v>
      </c>
      <c r="R255" s="99">
        <f>RES_hhdet_tess!R110</f>
        <v>0</v>
      </c>
      <c r="S255" s="99">
        <f>RES_hhdet_tess!S110</f>
        <v>0</v>
      </c>
      <c r="T255" s="99">
        <f>RES_hhdet_tess!T110</f>
        <v>0</v>
      </c>
      <c r="U255" s="99">
        <f>RES_hhdet_tess!U110</f>
        <v>0</v>
      </c>
      <c r="V255" s="99">
        <f>RES_hhdet_tess!V110</f>
        <v>0</v>
      </c>
      <c r="W255" s="99">
        <f>RES_hhdet_tess!W110</f>
        <v>0</v>
      </c>
      <c r="DA255" s="63" t="s">
        <v>3017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DA256" s="130" t="s">
        <v>3018</v>
      </c>
    </row>
    <row r="257" spans="1:105" ht="12" customHeight="1" x14ac:dyDescent="0.25">
      <c r="A257" s="97" t="s">
        <v>130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3019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3020</v>
      </c>
    </row>
    <row r="259" spans="1:105" ht="12" customHeight="1" x14ac:dyDescent="0.25">
      <c r="A259" s="100" t="s">
        <v>202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3021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3022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DA261" s="131" t="s">
        <v>3023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3024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3025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3026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DA265" s="130" t="s">
        <v>3027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3028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DA267" s="60" t="s">
        <v>3029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3180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3181</v>
      </c>
    </row>
    <row r="271" spans="1:105" ht="12" customHeight="1" x14ac:dyDescent="0.25">
      <c r="A271" s="97" t="s">
        <v>202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3182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3183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3184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3185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3186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3187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3188</v>
      </c>
    </row>
    <row r="278" spans="1:105" ht="12" customHeight="1" x14ac:dyDescent="0.25">
      <c r="A278" s="100" t="s">
        <v>202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3189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3190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3191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3192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3193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3194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3195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3196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3197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3348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3349</v>
      </c>
    </row>
    <row r="292" spans="1:105" ht="12" customHeight="1" x14ac:dyDescent="0.25">
      <c r="A292" s="97" t="s">
        <v>202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3350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3351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3352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3353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3354</v>
      </c>
    </row>
    <row r="297" spans="1:105" ht="12" customHeight="1" x14ac:dyDescent="0.25">
      <c r="A297" s="97" t="s">
        <v>130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3355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3356</v>
      </c>
    </row>
    <row r="299" spans="1:105" ht="12" customHeight="1" x14ac:dyDescent="0.25">
      <c r="A299" s="100" t="s">
        <v>202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3357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3358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3359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3360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3361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3362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3363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3364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3365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3516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3517</v>
      </c>
    </row>
    <row r="311" spans="1:105" ht="12" customHeight="1" x14ac:dyDescent="0.25">
      <c r="A311" s="97" t="s">
        <v>202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3518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3519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3520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3521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3522</v>
      </c>
    </row>
    <row r="316" spans="1:105" ht="12" customHeight="1" x14ac:dyDescent="0.25">
      <c r="A316" s="97" t="s">
        <v>130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3523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3524</v>
      </c>
    </row>
    <row r="318" spans="1:105" ht="12" customHeight="1" x14ac:dyDescent="0.25">
      <c r="A318" s="100" t="s">
        <v>202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3525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3526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3527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3528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3529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3530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3531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3532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3533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3684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3685</v>
      </c>
    </row>
    <row r="330" spans="1:105" ht="12" customHeight="1" x14ac:dyDescent="0.25">
      <c r="A330" s="97" t="s">
        <v>202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3686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3687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3688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3689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3690</v>
      </c>
    </row>
    <row r="335" spans="1:105" ht="12" customHeight="1" x14ac:dyDescent="0.25">
      <c r="A335" s="97" t="s">
        <v>130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3691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3692</v>
      </c>
    </row>
    <row r="337" spans="1:105" ht="12" customHeight="1" x14ac:dyDescent="0.25">
      <c r="A337" s="100" t="s">
        <v>202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3693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3694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3695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3696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3697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3698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3699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3700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3701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3852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3853</v>
      </c>
    </row>
    <row r="349" spans="1:105" ht="12" customHeight="1" x14ac:dyDescent="0.25">
      <c r="A349" s="97" t="s">
        <v>202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3854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3855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3856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3857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3858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3859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3860</v>
      </c>
    </row>
    <row r="356" spans="1:105" ht="12" customHeight="1" x14ac:dyDescent="0.25">
      <c r="A356" s="100" t="s">
        <v>202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3861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3862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3863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3864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3865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3866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3867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3868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3869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4020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4021</v>
      </c>
    </row>
    <row r="368" spans="1:105" ht="12" customHeight="1" x14ac:dyDescent="0.25">
      <c r="A368" s="97" t="s">
        <v>202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4022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4023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4024</v>
      </c>
    </row>
    <row r="371" spans="1:105" ht="12" customHeight="1" x14ac:dyDescent="0.25">
      <c r="A371" s="97" t="s">
        <v>53</v>
      </c>
      <c r="B371" s="98"/>
      <c r="C371" s="98">
        <f>RES_hhdet_in_fech!C110</f>
        <v>0</v>
      </c>
      <c r="D371" s="98">
        <f>RES_hhdet_in_fech!D110</f>
        <v>0</v>
      </c>
      <c r="E371" s="98">
        <f>RES_hhdet_in_fech!E110</f>
        <v>0</v>
      </c>
      <c r="F371" s="98">
        <f>RES_hhdet_in_fech!F110</f>
        <v>0</v>
      </c>
      <c r="G371" s="98">
        <f>RES_hhdet_in_fech!G110</f>
        <v>0</v>
      </c>
      <c r="H371" s="98">
        <f>RES_hhdet_in_fech!H110</f>
        <v>0</v>
      </c>
      <c r="I371" s="98">
        <f>RES_hhdet_in_fech!I110</f>
        <v>0</v>
      </c>
      <c r="J371" s="98">
        <f>RES_hhdet_in_fech!J110</f>
        <v>0</v>
      </c>
      <c r="K371" s="98">
        <f>RES_hhdet_in_fech!K110</f>
        <v>0</v>
      </c>
      <c r="L371" s="98">
        <f>RES_hhdet_in_fech!L110</f>
        <v>0</v>
      </c>
      <c r="M371" s="98">
        <f>RES_hhdet_in_fech!M110</f>
        <v>0</v>
      </c>
      <c r="N371" s="98">
        <f>RES_hhdet_in_fech!N110</f>
        <v>0</v>
      </c>
      <c r="O371" s="98">
        <f>RES_hhdet_in_fech!O110</f>
        <v>0</v>
      </c>
      <c r="P371" s="98">
        <f>RES_hhdet_in_fech!P110</f>
        <v>0</v>
      </c>
      <c r="Q371" s="98">
        <f>RES_hhdet_in_fech!Q110</f>
        <v>0</v>
      </c>
      <c r="R371" s="98">
        <f>RES_hhdet_in_fech!R110</f>
        <v>0</v>
      </c>
      <c r="S371" s="98">
        <f>RES_hhdet_in_fech!S110</f>
        <v>0</v>
      </c>
      <c r="T371" s="98">
        <f>RES_hhdet_in_fech!T110</f>
        <v>0</v>
      </c>
      <c r="U371" s="98">
        <f>RES_hhdet_in_fech!U110</f>
        <v>0</v>
      </c>
      <c r="V371" s="98">
        <f>RES_hhdet_in_fech!V110</f>
        <v>0</v>
      </c>
      <c r="W371" s="98">
        <f>RES_hhdet_in_fech!W110</f>
        <v>0</v>
      </c>
      <c r="DA371" s="63" t="s">
        <v>4025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4026</v>
      </c>
    </row>
    <row r="373" spans="1:105" ht="12" customHeight="1" x14ac:dyDescent="0.25">
      <c r="A373" s="97" t="s">
        <v>130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4027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4028</v>
      </c>
    </row>
    <row r="375" spans="1:105" ht="12" customHeight="1" x14ac:dyDescent="0.25">
      <c r="A375" s="100" t="s">
        <v>202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4029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4030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4031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4032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4033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4034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4035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4036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4037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4188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4189</v>
      </c>
    </row>
    <row r="387" spans="1:105" ht="12" customHeight="1" x14ac:dyDescent="0.25">
      <c r="A387" s="97" t="s">
        <v>202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4190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4191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4192</v>
      </c>
    </row>
    <row r="390" spans="1:105" ht="12" customHeight="1" x14ac:dyDescent="0.25">
      <c r="A390" s="97" t="s">
        <v>53</v>
      </c>
      <c r="B390" s="98"/>
      <c r="C390" s="98">
        <f>RES_hhdet_in_tesh!C110</f>
        <v>0</v>
      </c>
      <c r="D390" s="98">
        <f>RES_hhdet_in_tesh!D110</f>
        <v>0</v>
      </c>
      <c r="E390" s="98">
        <f>RES_hhdet_in_tesh!E110</f>
        <v>0</v>
      </c>
      <c r="F390" s="98">
        <f>RES_hhdet_in_tesh!F110</f>
        <v>0</v>
      </c>
      <c r="G390" s="98">
        <f>RES_hhdet_in_tesh!G110</f>
        <v>0</v>
      </c>
      <c r="H390" s="98">
        <f>RES_hhdet_in_tesh!H110</f>
        <v>0</v>
      </c>
      <c r="I390" s="98">
        <f>RES_hhdet_in_tesh!I110</f>
        <v>0</v>
      </c>
      <c r="J390" s="98">
        <f>RES_hhdet_in_tesh!J110</f>
        <v>0</v>
      </c>
      <c r="K390" s="98">
        <f>RES_hhdet_in_tesh!K110</f>
        <v>0</v>
      </c>
      <c r="L390" s="98">
        <f>RES_hhdet_in_tesh!L110</f>
        <v>0</v>
      </c>
      <c r="M390" s="98">
        <f>RES_hhdet_in_tesh!M110</f>
        <v>0</v>
      </c>
      <c r="N390" s="98">
        <f>RES_hhdet_in_tesh!N110</f>
        <v>0</v>
      </c>
      <c r="O390" s="98">
        <f>RES_hhdet_in_tesh!O110</f>
        <v>0</v>
      </c>
      <c r="P390" s="98">
        <f>RES_hhdet_in_tesh!P110</f>
        <v>0</v>
      </c>
      <c r="Q390" s="98">
        <f>RES_hhdet_in_tesh!Q110</f>
        <v>0</v>
      </c>
      <c r="R390" s="98">
        <f>RES_hhdet_in_tesh!R110</f>
        <v>0</v>
      </c>
      <c r="S390" s="98">
        <f>RES_hhdet_in_tesh!S110</f>
        <v>0</v>
      </c>
      <c r="T390" s="98">
        <f>RES_hhdet_in_tesh!T110</f>
        <v>0</v>
      </c>
      <c r="U390" s="98">
        <f>RES_hhdet_in_tesh!U110</f>
        <v>0</v>
      </c>
      <c r="V390" s="98">
        <f>RES_hhdet_in_tesh!V110</f>
        <v>0</v>
      </c>
      <c r="W390" s="98">
        <f>RES_hhdet_in_tesh!W110</f>
        <v>0</v>
      </c>
      <c r="DA390" s="63" t="s">
        <v>4193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4194</v>
      </c>
    </row>
    <row r="392" spans="1:105" ht="12" customHeight="1" x14ac:dyDescent="0.25">
      <c r="A392" s="97" t="s">
        <v>130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4195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4196</v>
      </c>
    </row>
    <row r="394" spans="1:105" ht="12" customHeight="1" x14ac:dyDescent="0.25">
      <c r="A394" s="100" t="s">
        <v>202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4197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4198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4199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4200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4201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4202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4203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4204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4205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4355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4356</v>
      </c>
    </row>
    <row r="406" spans="1:105" ht="12" customHeight="1" x14ac:dyDescent="0.25">
      <c r="A406" s="97" t="s">
        <v>202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4357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4358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4359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4360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4361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4362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4363</v>
      </c>
    </row>
    <row r="413" spans="1:105" ht="12" customHeight="1" x14ac:dyDescent="0.25">
      <c r="A413" s="100" t="s">
        <v>202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4364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4365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4366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4367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4368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4369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4370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4371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4372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4523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4524</v>
      </c>
    </row>
    <row r="425" spans="1:105" ht="12" customHeight="1" x14ac:dyDescent="0.25">
      <c r="A425" s="97" t="s">
        <v>202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4525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4526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4527</v>
      </c>
    </row>
    <row r="428" spans="1:105" ht="12" customHeight="1" x14ac:dyDescent="0.25">
      <c r="A428" s="97" t="s">
        <v>53</v>
      </c>
      <c r="B428" s="99"/>
      <c r="C428" s="99">
        <f>RES_hhdet_in_fecs!C110</f>
        <v>0</v>
      </c>
      <c r="D428" s="99">
        <f>RES_hhdet_in_fecs!D110</f>
        <v>0</v>
      </c>
      <c r="E428" s="99">
        <f>RES_hhdet_in_fecs!E110</f>
        <v>0</v>
      </c>
      <c r="F428" s="99">
        <f>RES_hhdet_in_fecs!F110</f>
        <v>0</v>
      </c>
      <c r="G428" s="99">
        <f>RES_hhdet_in_fecs!G110</f>
        <v>0</v>
      </c>
      <c r="H428" s="99">
        <f>RES_hhdet_in_fecs!H110</f>
        <v>0</v>
      </c>
      <c r="I428" s="99">
        <f>RES_hhdet_in_fecs!I110</f>
        <v>0</v>
      </c>
      <c r="J428" s="99">
        <f>RES_hhdet_in_fecs!J110</f>
        <v>0</v>
      </c>
      <c r="K428" s="99">
        <f>RES_hhdet_in_fecs!K110</f>
        <v>0</v>
      </c>
      <c r="L428" s="99">
        <f>RES_hhdet_in_fecs!L110</f>
        <v>0</v>
      </c>
      <c r="M428" s="99">
        <f>RES_hhdet_in_fecs!M110</f>
        <v>0</v>
      </c>
      <c r="N428" s="99">
        <f>RES_hhdet_in_fecs!N110</f>
        <v>0</v>
      </c>
      <c r="O428" s="99">
        <f>RES_hhdet_in_fecs!O110</f>
        <v>0</v>
      </c>
      <c r="P428" s="99">
        <f>RES_hhdet_in_fecs!P110</f>
        <v>0</v>
      </c>
      <c r="Q428" s="99">
        <f>RES_hhdet_in_fecs!Q110</f>
        <v>0</v>
      </c>
      <c r="R428" s="99">
        <f>RES_hhdet_in_fecs!R110</f>
        <v>0</v>
      </c>
      <c r="S428" s="99">
        <f>RES_hhdet_in_fecs!S110</f>
        <v>0</v>
      </c>
      <c r="T428" s="99">
        <f>RES_hhdet_in_fecs!T110</f>
        <v>0</v>
      </c>
      <c r="U428" s="99">
        <f>RES_hhdet_in_fecs!U110</f>
        <v>0</v>
      </c>
      <c r="V428" s="99">
        <f>RES_hhdet_in_fecs!V110</f>
        <v>0</v>
      </c>
      <c r="W428" s="99">
        <f>RES_hhdet_in_fecs!W110</f>
        <v>0</v>
      </c>
      <c r="DA428" s="63" t="s">
        <v>4528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4529</v>
      </c>
    </row>
    <row r="430" spans="1:105" ht="12" customHeight="1" x14ac:dyDescent="0.25">
      <c r="A430" s="97" t="s">
        <v>130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4530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4531</v>
      </c>
    </row>
    <row r="432" spans="1:105" ht="12" customHeight="1" x14ac:dyDescent="0.25">
      <c r="A432" s="100" t="s">
        <v>202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4532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4533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4534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4535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4536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4537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4538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4539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4540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4691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4692</v>
      </c>
    </row>
    <row r="444" spans="1:105" ht="12" customHeight="1" x14ac:dyDescent="0.25">
      <c r="A444" s="97" t="s">
        <v>202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4693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4694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4695</v>
      </c>
    </row>
    <row r="447" spans="1:105" ht="12" customHeight="1" x14ac:dyDescent="0.25">
      <c r="A447" s="97" t="s">
        <v>53</v>
      </c>
      <c r="B447" s="99"/>
      <c r="C447" s="99">
        <f>RES_hhdet_in_tess!C110</f>
        <v>0</v>
      </c>
      <c r="D447" s="99">
        <f>RES_hhdet_in_tess!D110</f>
        <v>0</v>
      </c>
      <c r="E447" s="99">
        <f>RES_hhdet_in_tess!E110</f>
        <v>0</v>
      </c>
      <c r="F447" s="99">
        <f>RES_hhdet_in_tess!F110</f>
        <v>0</v>
      </c>
      <c r="G447" s="99">
        <f>RES_hhdet_in_tess!G110</f>
        <v>0</v>
      </c>
      <c r="H447" s="99">
        <f>RES_hhdet_in_tess!H110</f>
        <v>0</v>
      </c>
      <c r="I447" s="99">
        <f>RES_hhdet_in_tess!I110</f>
        <v>0</v>
      </c>
      <c r="J447" s="99">
        <f>RES_hhdet_in_tess!J110</f>
        <v>0</v>
      </c>
      <c r="K447" s="99">
        <f>RES_hhdet_in_tess!K110</f>
        <v>0</v>
      </c>
      <c r="L447" s="99">
        <f>RES_hhdet_in_tess!L110</f>
        <v>0</v>
      </c>
      <c r="M447" s="99">
        <f>RES_hhdet_in_tess!M110</f>
        <v>0</v>
      </c>
      <c r="N447" s="99">
        <f>RES_hhdet_in_tess!N110</f>
        <v>0</v>
      </c>
      <c r="O447" s="99">
        <f>RES_hhdet_in_tess!O110</f>
        <v>0</v>
      </c>
      <c r="P447" s="99">
        <f>RES_hhdet_in_tess!P110</f>
        <v>0</v>
      </c>
      <c r="Q447" s="99">
        <f>RES_hhdet_in_tess!Q110</f>
        <v>0</v>
      </c>
      <c r="R447" s="99">
        <f>RES_hhdet_in_tess!R110</f>
        <v>0</v>
      </c>
      <c r="S447" s="99">
        <f>RES_hhdet_in_tess!S110</f>
        <v>0</v>
      </c>
      <c r="T447" s="99">
        <f>RES_hhdet_in_tess!T110</f>
        <v>0</v>
      </c>
      <c r="U447" s="99">
        <f>RES_hhdet_in_tess!U110</f>
        <v>0</v>
      </c>
      <c r="V447" s="99">
        <f>RES_hhdet_in_tess!V110</f>
        <v>0</v>
      </c>
      <c r="W447" s="99">
        <f>RES_hhdet_in_tess!W110</f>
        <v>0</v>
      </c>
      <c r="DA447" s="63" t="s">
        <v>4696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4697</v>
      </c>
    </row>
    <row r="449" spans="1:105" ht="12" customHeight="1" x14ac:dyDescent="0.25">
      <c r="A449" s="97" t="s">
        <v>130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4698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4699</v>
      </c>
    </row>
    <row r="451" spans="1:105" ht="12" customHeight="1" x14ac:dyDescent="0.25">
      <c r="A451" s="100" t="s">
        <v>202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4700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4701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4702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4703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4704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4705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4706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4707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4708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4859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4860</v>
      </c>
    </row>
    <row r="463" spans="1:105" ht="12" customHeight="1" x14ac:dyDescent="0.25">
      <c r="A463" s="97" t="s">
        <v>202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4861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4862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4863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4864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4865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4866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4867</v>
      </c>
    </row>
    <row r="470" spans="1:105" ht="12" customHeight="1" x14ac:dyDescent="0.25">
      <c r="A470" s="100" t="s">
        <v>202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4868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4869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4870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4871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4872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4873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4874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4875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4876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445880</v>
      </c>
      <c r="C5" s="120">
        <v>451972</v>
      </c>
      <c r="D5" s="120">
        <v>467230</v>
      </c>
      <c r="E5" s="120">
        <v>476392</v>
      </c>
      <c r="F5" s="120">
        <v>472612</v>
      </c>
      <c r="G5" s="120">
        <v>435509</v>
      </c>
      <c r="H5" s="120">
        <v>415511</v>
      </c>
      <c r="I5" s="120">
        <v>421029</v>
      </c>
      <c r="J5" s="120">
        <v>433592</v>
      </c>
      <c r="K5" s="120">
        <v>447528</v>
      </c>
      <c r="L5" s="120">
        <v>462339</v>
      </c>
      <c r="M5" s="120">
        <v>489800</v>
      </c>
      <c r="N5" s="120">
        <v>525555</v>
      </c>
      <c r="O5" s="120">
        <v>562694</v>
      </c>
      <c r="P5" s="120">
        <v>591027</v>
      </c>
      <c r="Q5" s="120">
        <v>609976</v>
      </c>
      <c r="R5" s="120">
        <v>622041</v>
      </c>
      <c r="S5" s="120">
        <v>633616</v>
      </c>
      <c r="T5" s="120">
        <v>637943</v>
      </c>
      <c r="U5" s="120">
        <v>630743</v>
      </c>
      <c r="V5" s="120">
        <v>625403</v>
      </c>
      <c r="W5" s="120">
        <v>614134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214</v>
      </c>
      <c r="B7" s="52">
        <v>445880</v>
      </c>
      <c r="C7" s="52">
        <v>451972</v>
      </c>
      <c r="D7" s="52">
        <v>467230</v>
      </c>
      <c r="E7" s="52">
        <v>476392</v>
      </c>
      <c r="F7" s="52">
        <v>472612</v>
      </c>
      <c r="G7" s="52">
        <v>435509</v>
      </c>
      <c r="H7" s="52">
        <v>415511</v>
      </c>
      <c r="I7" s="52">
        <v>421029</v>
      </c>
      <c r="J7" s="52">
        <v>433592</v>
      </c>
      <c r="K7" s="52">
        <v>447528</v>
      </c>
      <c r="L7" s="52">
        <v>462339</v>
      </c>
      <c r="M7" s="52">
        <v>489800</v>
      </c>
      <c r="N7" s="52">
        <v>525555</v>
      </c>
      <c r="O7" s="52">
        <v>562694</v>
      </c>
      <c r="P7" s="52">
        <v>591027</v>
      </c>
      <c r="Q7" s="52">
        <v>609976</v>
      </c>
      <c r="R7" s="52">
        <v>622041</v>
      </c>
      <c r="S7" s="52">
        <v>633616</v>
      </c>
      <c r="T7" s="52">
        <v>637943</v>
      </c>
      <c r="U7" s="52">
        <v>630743</v>
      </c>
      <c r="V7" s="52">
        <v>625403</v>
      </c>
      <c r="W7" s="52">
        <v>614134</v>
      </c>
      <c r="DA7" s="63" t="s">
        <v>1111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2965</v>
      </c>
      <c r="C9" s="52">
        <v>3868</v>
      </c>
      <c r="D9" s="52">
        <v>4503</v>
      </c>
      <c r="E9" s="52">
        <v>5391</v>
      </c>
      <c r="F9" s="52">
        <v>6070</v>
      </c>
      <c r="G9" s="52">
        <v>6331</v>
      </c>
      <c r="H9" s="52">
        <v>6293</v>
      </c>
      <c r="I9" s="52">
        <v>6550</v>
      </c>
      <c r="J9" s="52">
        <v>7228</v>
      </c>
      <c r="K9" s="52">
        <v>8074</v>
      </c>
      <c r="L9" s="52">
        <v>9244</v>
      </c>
      <c r="M9" s="52">
        <v>10655</v>
      </c>
      <c r="N9" s="52">
        <v>12146</v>
      </c>
      <c r="O9" s="52">
        <v>15077</v>
      </c>
      <c r="P9" s="52">
        <v>17133</v>
      </c>
      <c r="Q9" s="52">
        <v>18421</v>
      </c>
      <c r="R9" s="52">
        <v>19331</v>
      </c>
      <c r="S9" s="52">
        <v>20494</v>
      </c>
      <c r="T9" s="52">
        <v>20927</v>
      </c>
      <c r="U9" s="52">
        <v>21751</v>
      </c>
      <c r="V9" s="52">
        <v>24323</v>
      </c>
      <c r="W9" s="52">
        <v>25666</v>
      </c>
      <c r="DA9" s="63" t="s">
        <v>1112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128</v>
      </c>
      <c r="B11" s="52">
        <v>387129</v>
      </c>
      <c r="C11" s="52">
        <v>392362</v>
      </c>
      <c r="D11" s="52">
        <v>405812</v>
      </c>
      <c r="E11" s="52">
        <v>413825</v>
      </c>
      <c r="F11" s="52">
        <v>410393</v>
      </c>
      <c r="G11" s="52">
        <v>378167</v>
      </c>
      <c r="H11" s="52">
        <v>360469</v>
      </c>
      <c r="I11" s="52">
        <v>364791</v>
      </c>
      <c r="J11" s="52">
        <v>375414</v>
      </c>
      <c r="K11" s="52">
        <v>386656</v>
      </c>
      <c r="L11" s="52">
        <v>398025</v>
      </c>
      <c r="M11" s="52">
        <v>414765</v>
      </c>
      <c r="N11" s="52">
        <v>434765</v>
      </c>
      <c r="O11" s="52">
        <v>452891</v>
      </c>
      <c r="P11" s="52">
        <v>480219</v>
      </c>
      <c r="Q11" s="52">
        <v>498443</v>
      </c>
      <c r="R11" s="52">
        <v>510045</v>
      </c>
      <c r="S11" s="52">
        <v>506867</v>
      </c>
      <c r="T11" s="52">
        <v>504120</v>
      </c>
      <c r="U11" s="52">
        <v>506864</v>
      </c>
      <c r="V11" s="52">
        <v>519317</v>
      </c>
      <c r="W11" s="52">
        <v>549282</v>
      </c>
      <c r="DA11" s="63" t="s">
        <v>1113</v>
      </c>
    </row>
    <row r="12" spans="1:105" ht="12" customHeight="1" x14ac:dyDescent="0.25">
      <c r="A12" s="97" t="s">
        <v>127</v>
      </c>
      <c r="B12" s="52">
        <v>1122</v>
      </c>
      <c r="C12" s="52">
        <v>1176</v>
      </c>
      <c r="D12" s="52">
        <v>1170</v>
      </c>
      <c r="E12" s="52">
        <v>1337</v>
      </c>
      <c r="F12" s="52">
        <v>1638</v>
      </c>
      <c r="G12" s="52">
        <v>1548</v>
      </c>
      <c r="H12" s="52">
        <v>1704</v>
      </c>
      <c r="I12" s="52">
        <v>1963</v>
      </c>
      <c r="J12" s="52">
        <v>2103</v>
      </c>
      <c r="K12" s="52">
        <v>2832</v>
      </c>
      <c r="L12" s="52">
        <v>3038</v>
      </c>
      <c r="M12" s="52">
        <v>3341</v>
      </c>
      <c r="N12" s="52">
        <v>3489</v>
      </c>
      <c r="O12" s="52">
        <v>3519</v>
      </c>
      <c r="P12" s="52">
        <v>3953</v>
      </c>
      <c r="Q12" s="52">
        <v>4065</v>
      </c>
      <c r="R12" s="52">
        <v>4072</v>
      </c>
      <c r="S12" s="52">
        <v>3810</v>
      </c>
      <c r="T12" s="52">
        <v>3618</v>
      </c>
      <c r="U12" s="52">
        <v>3485</v>
      </c>
      <c r="V12" s="52">
        <v>3617</v>
      </c>
      <c r="W12" s="52">
        <v>4037</v>
      </c>
      <c r="DA12" s="63" t="s">
        <v>1114</v>
      </c>
    </row>
    <row r="13" spans="1:105" ht="12" customHeight="1" x14ac:dyDescent="0.25">
      <c r="A13" s="97" t="s">
        <v>122</v>
      </c>
      <c r="B13" s="52">
        <v>43333</v>
      </c>
      <c r="C13" s="52">
        <v>43774</v>
      </c>
      <c r="D13" s="52">
        <v>45215</v>
      </c>
      <c r="E13" s="52">
        <v>45044</v>
      </c>
      <c r="F13" s="52">
        <v>43008</v>
      </c>
      <c r="G13" s="52">
        <v>37813</v>
      </c>
      <c r="H13" s="52">
        <v>34106</v>
      </c>
      <c r="I13" s="52">
        <v>34260</v>
      </c>
      <c r="J13" s="52">
        <v>34210</v>
      </c>
      <c r="K13" s="52">
        <v>28774</v>
      </c>
      <c r="L13" s="52">
        <v>29839</v>
      </c>
      <c r="M13" s="52">
        <v>35019</v>
      </c>
      <c r="N13" s="52">
        <v>42860</v>
      </c>
      <c r="O13" s="52">
        <v>52364</v>
      </c>
      <c r="P13" s="52">
        <v>53376</v>
      </c>
      <c r="Q13" s="52">
        <v>54431</v>
      </c>
      <c r="R13" s="52">
        <v>55480</v>
      </c>
      <c r="S13" s="52">
        <v>62121</v>
      </c>
      <c r="T13" s="52">
        <v>67022</v>
      </c>
      <c r="U13" s="52">
        <v>61788</v>
      </c>
      <c r="V13" s="52">
        <v>52599</v>
      </c>
      <c r="W13" s="52">
        <v>30893</v>
      </c>
      <c r="DA13" s="63" t="s">
        <v>1115</v>
      </c>
    </row>
    <row r="14" spans="1:105" ht="12" customHeight="1" x14ac:dyDescent="0.25">
      <c r="A14" s="97" t="s">
        <v>121</v>
      </c>
      <c r="B14" s="52">
        <v>14296</v>
      </c>
      <c r="C14" s="52">
        <v>14660</v>
      </c>
      <c r="D14" s="52">
        <v>15033</v>
      </c>
      <c r="E14" s="52">
        <v>16186</v>
      </c>
      <c r="F14" s="52">
        <v>17573</v>
      </c>
      <c r="G14" s="52">
        <v>17981</v>
      </c>
      <c r="H14" s="52">
        <v>19232</v>
      </c>
      <c r="I14" s="52">
        <v>20015</v>
      </c>
      <c r="J14" s="52">
        <v>21865</v>
      </c>
      <c r="K14" s="52">
        <v>29266</v>
      </c>
      <c r="L14" s="52">
        <v>31437</v>
      </c>
      <c r="M14" s="52">
        <v>36675</v>
      </c>
      <c r="N14" s="52">
        <v>44441</v>
      </c>
      <c r="O14" s="52">
        <v>53920</v>
      </c>
      <c r="P14" s="52">
        <v>53479</v>
      </c>
      <c r="Q14" s="52">
        <v>53037</v>
      </c>
      <c r="R14" s="52">
        <v>52444</v>
      </c>
      <c r="S14" s="52">
        <v>60818</v>
      </c>
      <c r="T14" s="52">
        <v>63183</v>
      </c>
      <c r="U14" s="52">
        <v>58606</v>
      </c>
      <c r="V14" s="52">
        <v>49870</v>
      </c>
      <c r="W14" s="52">
        <v>29922</v>
      </c>
      <c r="DA14" s="63" t="s">
        <v>1116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2909</v>
      </c>
      <c r="C16" s="52">
        <v>2865</v>
      </c>
      <c r="D16" s="52">
        <v>2769</v>
      </c>
      <c r="E16" s="52">
        <v>2669</v>
      </c>
      <c r="F16" s="52">
        <v>2604</v>
      </c>
      <c r="G16" s="52">
        <v>2359</v>
      </c>
      <c r="H16" s="52">
        <v>2165</v>
      </c>
      <c r="I16" s="52">
        <v>2053</v>
      </c>
      <c r="J16" s="52">
        <v>1931</v>
      </c>
      <c r="K16" s="52">
        <v>1806</v>
      </c>
      <c r="L16" s="52">
        <v>1608</v>
      </c>
      <c r="M16" s="52">
        <v>1329</v>
      </c>
      <c r="N16" s="52">
        <v>1087</v>
      </c>
      <c r="O16" s="52">
        <v>1061</v>
      </c>
      <c r="P16" s="52">
        <v>1187</v>
      </c>
      <c r="Q16" s="52">
        <v>1423</v>
      </c>
      <c r="R16" s="52">
        <v>1582</v>
      </c>
      <c r="S16" s="52">
        <v>1617</v>
      </c>
      <c r="T16" s="52">
        <v>1555</v>
      </c>
      <c r="U16" s="52">
        <v>1510</v>
      </c>
      <c r="V16" s="52">
        <v>1491</v>
      </c>
      <c r="W16" s="52">
        <v>1539</v>
      </c>
      <c r="DA16" s="63" t="s">
        <v>1117</v>
      </c>
    </row>
    <row r="17" spans="1:105" ht="12" customHeight="1" x14ac:dyDescent="0.25">
      <c r="A17" s="109" t="s">
        <v>120</v>
      </c>
      <c r="B17" s="36">
        <v>442971</v>
      </c>
      <c r="C17" s="36">
        <v>449107</v>
      </c>
      <c r="D17" s="36">
        <v>464461</v>
      </c>
      <c r="E17" s="36">
        <v>473723</v>
      </c>
      <c r="F17" s="36">
        <v>470008</v>
      </c>
      <c r="G17" s="36">
        <v>433150</v>
      </c>
      <c r="H17" s="36">
        <v>413346</v>
      </c>
      <c r="I17" s="36">
        <v>418976</v>
      </c>
      <c r="J17" s="36">
        <v>431661</v>
      </c>
      <c r="K17" s="36">
        <v>445722</v>
      </c>
      <c r="L17" s="36">
        <v>460731</v>
      </c>
      <c r="M17" s="36">
        <v>488471</v>
      </c>
      <c r="N17" s="36">
        <v>524468</v>
      </c>
      <c r="O17" s="36">
        <v>561633</v>
      </c>
      <c r="P17" s="36">
        <v>589840</v>
      </c>
      <c r="Q17" s="36">
        <v>608553</v>
      </c>
      <c r="R17" s="36">
        <v>620459</v>
      </c>
      <c r="S17" s="36">
        <v>631999</v>
      </c>
      <c r="T17" s="36">
        <v>636388</v>
      </c>
      <c r="U17" s="36">
        <v>629233</v>
      </c>
      <c r="V17" s="36">
        <v>623912</v>
      </c>
      <c r="W17" s="36">
        <v>612595</v>
      </c>
      <c r="DA17" s="60" t="s">
        <v>1118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1195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214</v>
      </c>
      <c r="B21" s="52"/>
      <c r="C21" s="52">
        <v>34834</v>
      </c>
      <c r="D21" s="52">
        <v>34845</v>
      </c>
      <c r="E21" s="52">
        <v>34916</v>
      </c>
      <c r="F21" s="52">
        <v>35120</v>
      </c>
      <c r="G21" s="52">
        <v>37103</v>
      </c>
      <c r="H21" s="52">
        <v>34630</v>
      </c>
      <c r="I21" s="52">
        <v>36977</v>
      </c>
      <c r="J21" s="52">
        <v>38195</v>
      </c>
      <c r="K21" s="52">
        <v>39671</v>
      </c>
      <c r="L21" s="52">
        <v>41560</v>
      </c>
      <c r="M21" s="52">
        <v>43929</v>
      </c>
      <c r="N21" s="52">
        <v>46866</v>
      </c>
      <c r="O21" s="52">
        <v>43500</v>
      </c>
      <c r="P21" s="52">
        <v>20029</v>
      </c>
      <c r="Q21" s="52">
        <v>25310</v>
      </c>
      <c r="R21" s="52">
        <v>31592</v>
      </c>
      <c r="S21" s="52">
        <v>38898</v>
      </c>
      <c r="T21" s="52">
        <v>39146</v>
      </c>
      <c r="U21" s="52">
        <v>37737</v>
      </c>
      <c r="V21" s="52">
        <v>37449</v>
      </c>
      <c r="W21" s="52">
        <v>39776</v>
      </c>
      <c r="DA21" s="63" t="s">
        <v>1196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463</v>
      </c>
      <c r="D23" s="52">
        <v>467</v>
      </c>
      <c r="E23" s="52">
        <v>483</v>
      </c>
      <c r="F23" s="52">
        <v>533</v>
      </c>
      <c r="G23" s="52">
        <v>622</v>
      </c>
      <c r="H23" s="52">
        <v>775</v>
      </c>
      <c r="I23" s="52">
        <v>713</v>
      </c>
      <c r="J23" s="52">
        <v>830</v>
      </c>
      <c r="K23" s="52">
        <v>1223</v>
      </c>
      <c r="L23" s="52">
        <v>1137</v>
      </c>
      <c r="M23" s="52">
        <v>1155</v>
      </c>
      <c r="N23" s="52">
        <v>1087</v>
      </c>
      <c r="O23" s="52">
        <v>1412</v>
      </c>
      <c r="P23" s="52">
        <v>1213</v>
      </c>
      <c r="Q23" s="52">
        <v>1611</v>
      </c>
      <c r="R23" s="52">
        <v>2065</v>
      </c>
      <c r="S23" s="52">
        <v>2502</v>
      </c>
      <c r="T23" s="52">
        <v>2798</v>
      </c>
      <c r="U23" s="52">
        <v>3045</v>
      </c>
      <c r="V23" s="52">
        <v>3255</v>
      </c>
      <c r="W23" s="52">
        <v>3500</v>
      </c>
      <c r="DA23" s="63" t="s">
        <v>1197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128</v>
      </c>
      <c r="B25" s="52"/>
      <c r="C25" s="52">
        <v>30244</v>
      </c>
      <c r="D25" s="52">
        <v>30254</v>
      </c>
      <c r="E25" s="52">
        <v>30316</v>
      </c>
      <c r="F25" s="52">
        <v>30494</v>
      </c>
      <c r="G25" s="52">
        <v>33595</v>
      </c>
      <c r="H25" s="52">
        <v>28883</v>
      </c>
      <c r="I25" s="52">
        <v>32559</v>
      </c>
      <c r="J25" s="52">
        <v>37001</v>
      </c>
      <c r="K25" s="52">
        <v>37979</v>
      </c>
      <c r="L25" s="52">
        <v>39631</v>
      </c>
      <c r="M25" s="52">
        <v>41772</v>
      </c>
      <c r="N25" s="52">
        <v>44445</v>
      </c>
      <c r="O25" s="52">
        <v>41157</v>
      </c>
      <c r="P25" s="52">
        <v>18671</v>
      </c>
      <c r="Q25" s="52">
        <v>23756</v>
      </c>
      <c r="R25" s="52">
        <v>29731</v>
      </c>
      <c r="S25" s="52">
        <v>36637</v>
      </c>
      <c r="T25" s="52">
        <v>36604</v>
      </c>
      <c r="U25" s="52">
        <v>34882</v>
      </c>
      <c r="V25" s="52">
        <v>34524</v>
      </c>
      <c r="W25" s="52">
        <v>36979</v>
      </c>
      <c r="DA25" s="63" t="s">
        <v>1198</v>
      </c>
    </row>
    <row r="26" spans="1:105" ht="12" customHeight="1" x14ac:dyDescent="0.25">
      <c r="A26" s="97" t="s">
        <v>127</v>
      </c>
      <c r="B26" s="52"/>
      <c r="C26" s="52">
        <v>88</v>
      </c>
      <c r="D26" s="52">
        <v>87</v>
      </c>
      <c r="E26" s="52">
        <v>88</v>
      </c>
      <c r="F26" s="52">
        <v>88</v>
      </c>
      <c r="G26" s="52">
        <v>92</v>
      </c>
      <c r="H26" s="52">
        <v>91</v>
      </c>
      <c r="I26" s="52">
        <v>97</v>
      </c>
      <c r="J26" s="52">
        <v>116</v>
      </c>
      <c r="K26" s="52">
        <v>127</v>
      </c>
      <c r="L26" s="52">
        <v>140</v>
      </c>
      <c r="M26" s="52">
        <v>157</v>
      </c>
      <c r="N26" s="52">
        <v>187</v>
      </c>
      <c r="O26" s="52">
        <v>238</v>
      </c>
      <c r="P26" s="52">
        <v>125</v>
      </c>
      <c r="Q26" s="52">
        <v>171</v>
      </c>
      <c r="R26" s="52">
        <v>220</v>
      </c>
      <c r="S26" s="52">
        <v>287</v>
      </c>
      <c r="T26" s="52">
        <v>305</v>
      </c>
      <c r="U26" s="52">
        <v>324</v>
      </c>
      <c r="V26" s="52">
        <v>307</v>
      </c>
      <c r="W26" s="52">
        <v>305</v>
      </c>
      <c r="DA26" s="63" t="s">
        <v>1199</v>
      </c>
    </row>
    <row r="27" spans="1:105" ht="12" customHeight="1" x14ac:dyDescent="0.25">
      <c r="A27" s="97" t="s">
        <v>122</v>
      </c>
      <c r="B27" s="52"/>
      <c r="C27" s="52">
        <v>6771</v>
      </c>
      <c r="D27" s="52">
        <v>6786</v>
      </c>
      <c r="E27" s="52">
        <v>6883</v>
      </c>
      <c r="F27" s="52">
        <v>7165</v>
      </c>
      <c r="G27" s="52">
        <v>7699</v>
      </c>
      <c r="H27" s="52">
        <v>8546</v>
      </c>
      <c r="I27" s="52">
        <v>5696</v>
      </c>
      <c r="J27" s="52">
        <v>4639</v>
      </c>
      <c r="K27" s="52">
        <v>6726</v>
      </c>
      <c r="L27" s="52">
        <v>6277</v>
      </c>
      <c r="M27" s="52">
        <v>5180</v>
      </c>
      <c r="N27" s="52">
        <v>4386</v>
      </c>
      <c r="O27" s="52">
        <v>3922</v>
      </c>
      <c r="P27" s="52">
        <v>5128</v>
      </c>
      <c r="Q27" s="52">
        <v>5583</v>
      </c>
      <c r="R27" s="52">
        <v>5863</v>
      </c>
      <c r="S27" s="52">
        <v>6858</v>
      </c>
      <c r="T27" s="52">
        <v>9591</v>
      </c>
      <c r="U27" s="52">
        <v>10531</v>
      </c>
      <c r="V27" s="52">
        <v>10462</v>
      </c>
      <c r="W27" s="52">
        <v>21706</v>
      </c>
      <c r="DA27" s="63" t="s">
        <v>1200</v>
      </c>
    </row>
    <row r="28" spans="1:105" ht="12" customHeight="1" x14ac:dyDescent="0.25">
      <c r="A28" s="97" t="s">
        <v>121</v>
      </c>
      <c r="B28" s="52"/>
      <c r="C28" s="52">
        <v>2234</v>
      </c>
      <c r="D28" s="52">
        <v>2238</v>
      </c>
      <c r="E28" s="52">
        <v>2275</v>
      </c>
      <c r="F28" s="52">
        <v>2373</v>
      </c>
      <c r="G28" s="52">
        <v>2571</v>
      </c>
      <c r="H28" s="52">
        <v>2914</v>
      </c>
      <c r="I28" s="52">
        <v>2112</v>
      </c>
      <c r="J28" s="52">
        <v>2016</v>
      </c>
      <c r="K28" s="52">
        <v>3044</v>
      </c>
      <c r="L28" s="52">
        <v>3278</v>
      </c>
      <c r="M28" s="52">
        <v>3653</v>
      </c>
      <c r="N28" s="52">
        <v>3843</v>
      </c>
      <c r="O28" s="52">
        <v>3830</v>
      </c>
      <c r="P28" s="52">
        <v>4932</v>
      </c>
      <c r="Q28" s="52">
        <v>5696</v>
      </c>
      <c r="R28" s="52">
        <v>7307</v>
      </c>
      <c r="S28" s="52">
        <v>8980</v>
      </c>
      <c r="T28" s="52">
        <v>8311</v>
      </c>
      <c r="U28" s="52">
        <v>9610</v>
      </c>
      <c r="V28" s="52">
        <v>9856</v>
      </c>
      <c r="W28" s="52">
        <v>19948</v>
      </c>
      <c r="DA28" s="63" t="s">
        <v>1201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455</v>
      </c>
      <c r="D30" s="52">
        <v>454</v>
      </c>
      <c r="E30" s="52">
        <v>461</v>
      </c>
      <c r="F30" s="52">
        <v>475</v>
      </c>
      <c r="G30" s="52">
        <v>505</v>
      </c>
      <c r="H30" s="52">
        <v>545</v>
      </c>
      <c r="I30" s="52">
        <v>343</v>
      </c>
      <c r="J30" s="52">
        <v>312</v>
      </c>
      <c r="K30" s="52">
        <v>366</v>
      </c>
      <c r="L30" s="52">
        <v>353</v>
      </c>
      <c r="M30" s="52">
        <v>348</v>
      </c>
      <c r="N30" s="52">
        <v>338</v>
      </c>
      <c r="O30" s="52">
        <v>262</v>
      </c>
      <c r="P30" s="52">
        <v>163</v>
      </c>
      <c r="Q30" s="52">
        <v>186</v>
      </c>
      <c r="R30" s="52">
        <v>176</v>
      </c>
      <c r="S30" s="52">
        <v>195</v>
      </c>
      <c r="T30" s="52">
        <v>165</v>
      </c>
      <c r="U30" s="52">
        <v>177</v>
      </c>
      <c r="V30" s="52">
        <v>220</v>
      </c>
      <c r="W30" s="52">
        <v>279</v>
      </c>
      <c r="DA30" s="63" t="s">
        <v>1202</v>
      </c>
    </row>
    <row r="31" spans="1:105" ht="12" customHeight="1" x14ac:dyDescent="0.25">
      <c r="A31" s="109" t="s">
        <v>120</v>
      </c>
      <c r="B31" s="36"/>
      <c r="C31" s="36">
        <v>69214</v>
      </c>
      <c r="D31" s="36">
        <v>69361</v>
      </c>
      <c r="E31" s="36">
        <v>70410</v>
      </c>
      <c r="F31" s="36">
        <v>73325</v>
      </c>
      <c r="G31" s="36">
        <v>79087</v>
      </c>
      <c r="H31" s="36">
        <v>88243</v>
      </c>
      <c r="I31" s="36">
        <v>60219</v>
      </c>
      <c r="J31" s="36">
        <v>61932</v>
      </c>
      <c r="K31" s="36">
        <v>74489</v>
      </c>
      <c r="L31" s="36">
        <v>74450</v>
      </c>
      <c r="M31" s="36">
        <v>70756</v>
      </c>
      <c r="N31" s="36">
        <v>68683</v>
      </c>
      <c r="O31" s="36">
        <v>65365</v>
      </c>
      <c r="P31" s="36">
        <v>56856</v>
      </c>
      <c r="Q31" s="36">
        <v>75913</v>
      </c>
      <c r="R31" s="36">
        <v>87535</v>
      </c>
      <c r="S31" s="36">
        <v>97585</v>
      </c>
      <c r="T31" s="36">
        <v>100179</v>
      </c>
      <c r="U31" s="36">
        <v>101944</v>
      </c>
      <c r="V31" s="36">
        <v>100674</v>
      </c>
      <c r="W31" s="36">
        <v>95545</v>
      </c>
      <c r="DA31" s="60" t="s">
        <v>1203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1282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214</v>
      </c>
      <c r="B35" s="52"/>
      <c r="C35" s="52">
        <v>40926</v>
      </c>
      <c r="D35" s="52">
        <v>50103</v>
      </c>
      <c r="E35" s="52">
        <v>44078</v>
      </c>
      <c r="F35" s="52">
        <v>31340</v>
      </c>
      <c r="G35" s="52">
        <v>0</v>
      </c>
      <c r="H35" s="52">
        <v>14632</v>
      </c>
      <c r="I35" s="52">
        <v>42495</v>
      </c>
      <c r="J35" s="52">
        <v>50758</v>
      </c>
      <c r="K35" s="52">
        <v>53607</v>
      </c>
      <c r="L35" s="52">
        <v>56371</v>
      </c>
      <c r="M35" s="52">
        <v>71390</v>
      </c>
      <c r="N35" s="52">
        <v>82621</v>
      </c>
      <c r="O35" s="52">
        <v>80639</v>
      </c>
      <c r="P35" s="52">
        <v>48362</v>
      </c>
      <c r="Q35" s="52">
        <v>44259</v>
      </c>
      <c r="R35" s="52">
        <v>43657</v>
      </c>
      <c r="S35" s="52">
        <v>50473</v>
      </c>
      <c r="T35" s="52">
        <v>43473</v>
      </c>
      <c r="U35" s="52">
        <v>30537</v>
      </c>
      <c r="V35" s="52">
        <v>32109</v>
      </c>
      <c r="W35" s="52">
        <v>28507</v>
      </c>
      <c r="DA35" s="63" t="s">
        <v>1283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1366</v>
      </c>
      <c r="D37" s="52">
        <v>1102</v>
      </c>
      <c r="E37" s="52">
        <v>1371</v>
      </c>
      <c r="F37" s="52">
        <v>1212</v>
      </c>
      <c r="G37" s="52">
        <v>883</v>
      </c>
      <c r="H37" s="52">
        <v>737</v>
      </c>
      <c r="I37" s="52">
        <v>970</v>
      </c>
      <c r="J37" s="52">
        <v>1508</v>
      </c>
      <c r="K37" s="52">
        <v>2069</v>
      </c>
      <c r="L37" s="52">
        <v>2307</v>
      </c>
      <c r="M37" s="52">
        <v>2566</v>
      </c>
      <c r="N37" s="52">
        <v>2578</v>
      </c>
      <c r="O37" s="52">
        <v>4343</v>
      </c>
      <c r="P37" s="52">
        <v>3269</v>
      </c>
      <c r="Q37" s="52">
        <v>2899</v>
      </c>
      <c r="R37" s="52">
        <v>2975</v>
      </c>
      <c r="S37" s="52">
        <v>3665</v>
      </c>
      <c r="T37" s="52">
        <v>3231</v>
      </c>
      <c r="U37" s="52">
        <v>3869</v>
      </c>
      <c r="V37" s="52">
        <v>5827</v>
      </c>
      <c r="W37" s="52">
        <v>4843</v>
      </c>
      <c r="DA37" s="63" t="s">
        <v>1284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128</v>
      </c>
      <c r="B39" s="52"/>
      <c r="C39" s="52">
        <v>35477</v>
      </c>
      <c r="D39" s="52">
        <v>43704</v>
      </c>
      <c r="E39" s="52">
        <v>38329</v>
      </c>
      <c r="F39" s="52">
        <v>27062</v>
      </c>
      <c r="G39" s="52">
        <v>1369</v>
      </c>
      <c r="H39" s="52">
        <v>11185</v>
      </c>
      <c r="I39" s="52">
        <v>36881</v>
      </c>
      <c r="J39" s="52">
        <v>47624</v>
      </c>
      <c r="K39" s="52">
        <v>49221</v>
      </c>
      <c r="L39" s="52">
        <v>51000</v>
      </c>
      <c r="M39" s="52">
        <v>58512</v>
      </c>
      <c r="N39" s="52">
        <v>64445</v>
      </c>
      <c r="O39" s="52">
        <v>59283</v>
      </c>
      <c r="P39" s="52">
        <v>45999</v>
      </c>
      <c r="Q39" s="52">
        <v>41980</v>
      </c>
      <c r="R39" s="52">
        <v>41333</v>
      </c>
      <c r="S39" s="52">
        <v>33459</v>
      </c>
      <c r="T39" s="52">
        <v>33857</v>
      </c>
      <c r="U39" s="52">
        <v>37626</v>
      </c>
      <c r="V39" s="52">
        <v>46977</v>
      </c>
      <c r="W39" s="52">
        <v>66944</v>
      </c>
      <c r="DA39" s="63" t="s">
        <v>1285</v>
      </c>
    </row>
    <row r="40" spans="1:105" ht="12" customHeight="1" x14ac:dyDescent="0.25">
      <c r="A40" s="97" t="s">
        <v>127</v>
      </c>
      <c r="B40" s="52"/>
      <c r="C40" s="52">
        <v>142</v>
      </c>
      <c r="D40" s="52">
        <v>81</v>
      </c>
      <c r="E40" s="52">
        <v>255</v>
      </c>
      <c r="F40" s="52">
        <v>389</v>
      </c>
      <c r="G40" s="52">
        <v>2</v>
      </c>
      <c r="H40" s="52">
        <v>247</v>
      </c>
      <c r="I40" s="52">
        <v>356</v>
      </c>
      <c r="J40" s="52">
        <v>256</v>
      </c>
      <c r="K40" s="52">
        <v>856</v>
      </c>
      <c r="L40" s="52">
        <v>346</v>
      </c>
      <c r="M40" s="52">
        <v>460</v>
      </c>
      <c r="N40" s="52">
        <v>335</v>
      </c>
      <c r="O40" s="52">
        <v>268</v>
      </c>
      <c r="P40" s="52">
        <v>559</v>
      </c>
      <c r="Q40" s="52">
        <v>283</v>
      </c>
      <c r="R40" s="52">
        <v>227</v>
      </c>
      <c r="S40" s="52">
        <v>25</v>
      </c>
      <c r="T40" s="52">
        <v>113</v>
      </c>
      <c r="U40" s="52">
        <v>191</v>
      </c>
      <c r="V40" s="52">
        <v>439</v>
      </c>
      <c r="W40" s="52">
        <v>725</v>
      </c>
      <c r="DA40" s="63" t="s">
        <v>1286</v>
      </c>
    </row>
    <row r="41" spans="1:105" ht="12" customHeight="1" x14ac:dyDescent="0.25">
      <c r="A41" s="97" t="s">
        <v>122</v>
      </c>
      <c r="B41" s="52"/>
      <c r="C41" s="52">
        <v>7212</v>
      </c>
      <c r="D41" s="52">
        <v>8227</v>
      </c>
      <c r="E41" s="52">
        <v>6712</v>
      </c>
      <c r="F41" s="52">
        <v>5129</v>
      </c>
      <c r="G41" s="52">
        <v>2504</v>
      </c>
      <c r="H41" s="52">
        <v>4839</v>
      </c>
      <c r="I41" s="52">
        <v>5850</v>
      </c>
      <c r="J41" s="52">
        <v>4589</v>
      </c>
      <c r="K41" s="52">
        <v>1290</v>
      </c>
      <c r="L41" s="52">
        <v>7342</v>
      </c>
      <c r="M41" s="52">
        <v>10360</v>
      </c>
      <c r="N41" s="52">
        <v>12227</v>
      </c>
      <c r="O41" s="52">
        <v>13426</v>
      </c>
      <c r="P41" s="52">
        <v>6140</v>
      </c>
      <c r="Q41" s="52">
        <v>6638</v>
      </c>
      <c r="R41" s="52">
        <v>6912</v>
      </c>
      <c r="S41" s="52">
        <v>13499</v>
      </c>
      <c r="T41" s="52">
        <v>14492</v>
      </c>
      <c r="U41" s="52">
        <v>5297</v>
      </c>
      <c r="V41" s="52">
        <v>1273</v>
      </c>
      <c r="W41" s="52">
        <v>0</v>
      </c>
      <c r="DA41" s="63" t="s">
        <v>1287</v>
      </c>
    </row>
    <row r="42" spans="1:105" ht="12" customHeight="1" x14ac:dyDescent="0.25">
      <c r="A42" s="97" t="s">
        <v>121</v>
      </c>
      <c r="B42" s="52"/>
      <c r="C42" s="52">
        <v>2598</v>
      </c>
      <c r="D42" s="52">
        <v>2611</v>
      </c>
      <c r="E42" s="52">
        <v>3428</v>
      </c>
      <c r="F42" s="52">
        <v>3760</v>
      </c>
      <c r="G42" s="52">
        <v>2979</v>
      </c>
      <c r="H42" s="52">
        <v>4165</v>
      </c>
      <c r="I42" s="52">
        <v>2895</v>
      </c>
      <c r="J42" s="52">
        <v>3866</v>
      </c>
      <c r="K42" s="52">
        <v>10445</v>
      </c>
      <c r="L42" s="52">
        <v>5449</v>
      </c>
      <c r="M42" s="52">
        <v>8891</v>
      </c>
      <c r="N42" s="52">
        <v>11609</v>
      </c>
      <c r="O42" s="52">
        <v>13309</v>
      </c>
      <c r="P42" s="52">
        <v>4491</v>
      </c>
      <c r="Q42" s="52">
        <v>5254</v>
      </c>
      <c r="R42" s="52">
        <v>6714</v>
      </c>
      <c r="S42" s="52">
        <v>17354</v>
      </c>
      <c r="T42" s="52">
        <v>10676</v>
      </c>
      <c r="U42" s="52">
        <v>5033</v>
      </c>
      <c r="V42" s="52">
        <v>1120</v>
      </c>
      <c r="W42" s="52">
        <v>0</v>
      </c>
      <c r="DA42" s="63" t="s">
        <v>1288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411</v>
      </c>
      <c r="D44" s="52">
        <v>358</v>
      </c>
      <c r="E44" s="52">
        <v>361</v>
      </c>
      <c r="F44" s="52">
        <v>410</v>
      </c>
      <c r="G44" s="52">
        <v>260</v>
      </c>
      <c r="H44" s="52">
        <v>351</v>
      </c>
      <c r="I44" s="52">
        <v>231</v>
      </c>
      <c r="J44" s="52">
        <v>190</v>
      </c>
      <c r="K44" s="52">
        <v>241</v>
      </c>
      <c r="L44" s="52">
        <v>155</v>
      </c>
      <c r="M44" s="52">
        <v>69</v>
      </c>
      <c r="N44" s="52">
        <v>96</v>
      </c>
      <c r="O44" s="52">
        <v>236</v>
      </c>
      <c r="P44" s="52">
        <v>289</v>
      </c>
      <c r="Q44" s="52">
        <v>422</v>
      </c>
      <c r="R44" s="52">
        <v>335</v>
      </c>
      <c r="S44" s="52">
        <v>230</v>
      </c>
      <c r="T44" s="52">
        <v>103</v>
      </c>
      <c r="U44" s="52">
        <v>132</v>
      </c>
      <c r="V44" s="52">
        <v>201</v>
      </c>
      <c r="W44" s="52">
        <v>327</v>
      </c>
      <c r="DA44" s="63" t="s">
        <v>1289</v>
      </c>
    </row>
    <row r="45" spans="1:105" ht="12" customHeight="1" x14ac:dyDescent="0.25">
      <c r="A45" s="109" t="s">
        <v>120</v>
      </c>
      <c r="B45" s="36"/>
      <c r="C45" s="36">
        <v>75350</v>
      </c>
      <c r="D45" s="36">
        <v>84715</v>
      </c>
      <c r="E45" s="36">
        <v>79672</v>
      </c>
      <c r="F45" s="36">
        <v>69610</v>
      </c>
      <c r="G45" s="36">
        <v>42229</v>
      </c>
      <c r="H45" s="36">
        <v>68439</v>
      </c>
      <c r="I45" s="36">
        <v>65849</v>
      </c>
      <c r="J45" s="36">
        <v>74617</v>
      </c>
      <c r="K45" s="36">
        <v>88550</v>
      </c>
      <c r="L45" s="36">
        <v>89459</v>
      </c>
      <c r="M45" s="36">
        <v>98496</v>
      </c>
      <c r="N45" s="36">
        <v>104680</v>
      </c>
      <c r="O45" s="36">
        <v>102530</v>
      </c>
      <c r="P45" s="36">
        <v>85063</v>
      </c>
      <c r="Q45" s="36">
        <v>94626</v>
      </c>
      <c r="R45" s="36">
        <v>99441</v>
      </c>
      <c r="S45" s="36">
        <v>109125</v>
      </c>
      <c r="T45" s="36">
        <v>104568</v>
      </c>
      <c r="U45" s="36">
        <v>94789</v>
      </c>
      <c r="V45" s="36">
        <v>95353</v>
      </c>
      <c r="W45" s="36">
        <v>84228</v>
      </c>
      <c r="DA45" s="60" t="s">
        <v>1290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214</v>
      </c>
      <c r="B49" s="52"/>
      <c r="C49" s="52">
        <v>16164</v>
      </c>
      <c r="D49" s="52">
        <v>20640</v>
      </c>
      <c r="E49" s="52">
        <v>18333</v>
      </c>
      <c r="F49" s="52">
        <v>10337</v>
      </c>
      <c r="G49" s="52">
        <v>0</v>
      </c>
      <c r="H49" s="52">
        <v>5387</v>
      </c>
      <c r="I49" s="52">
        <v>14519</v>
      </c>
      <c r="J49" s="52">
        <v>17903</v>
      </c>
      <c r="K49" s="52">
        <v>17587</v>
      </c>
      <c r="L49" s="52">
        <v>17786</v>
      </c>
      <c r="M49" s="52">
        <v>19642</v>
      </c>
      <c r="N49" s="52">
        <v>22297</v>
      </c>
      <c r="O49" s="52">
        <v>26637</v>
      </c>
      <c r="P49" s="52">
        <v>30133</v>
      </c>
      <c r="Q49" s="52">
        <v>22285</v>
      </c>
      <c r="R49" s="52">
        <v>19091</v>
      </c>
      <c r="S49" s="52">
        <v>16666</v>
      </c>
      <c r="T49" s="52">
        <v>15310</v>
      </c>
      <c r="U49" s="52">
        <v>9815</v>
      </c>
      <c r="V49" s="52">
        <v>11707</v>
      </c>
      <c r="W49" s="52">
        <v>14124</v>
      </c>
      <c r="DA49" s="63" t="s">
        <v>1370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459</v>
      </c>
      <c r="D51" s="52">
        <v>370</v>
      </c>
      <c r="E51" s="52">
        <v>497</v>
      </c>
      <c r="F51" s="52">
        <v>376</v>
      </c>
      <c r="G51" s="52">
        <v>0</v>
      </c>
      <c r="H51" s="52">
        <v>189</v>
      </c>
      <c r="I51" s="52">
        <v>585</v>
      </c>
      <c r="J51" s="52">
        <v>606</v>
      </c>
      <c r="K51" s="52">
        <v>392</v>
      </c>
      <c r="L51" s="52">
        <v>541</v>
      </c>
      <c r="M51" s="52">
        <v>617</v>
      </c>
      <c r="N51" s="52">
        <v>437</v>
      </c>
      <c r="O51" s="52">
        <v>802</v>
      </c>
      <c r="P51" s="52">
        <v>439</v>
      </c>
      <c r="Q51" s="52">
        <v>350</v>
      </c>
      <c r="R51" s="52">
        <v>550</v>
      </c>
      <c r="S51" s="52">
        <v>914</v>
      </c>
      <c r="T51" s="52">
        <v>582</v>
      </c>
      <c r="U51" s="52">
        <v>691</v>
      </c>
      <c r="V51" s="52">
        <v>1308</v>
      </c>
      <c r="W51" s="52">
        <v>1443</v>
      </c>
      <c r="DA51" s="63" t="s">
        <v>1371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128</v>
      </c>
      <c r="B53" s="52"/>
      <c r="C53" s="52">
        <v>12241</v>
      </c>
      <c r="D53" s="52">
        <v>16145</v>
      </c>
      <c r="E53" s="52">
        <v>14022</v>
      </c>
      <c r="F53" s="52">
        <v>7300</v>
      </c>
      <c r="G53" s="52">
        <v>0</v>
      </c>
      <c r="H53" s="52">
        <v>2027</v>
      </c>
      <c r="I53" s="52">
        <v>11420</v>
      </c>
      <c r="J53" s="52">
        <v>14841</v>
      </c>
      <c r="K53" s="52">
        <v>13502</v>
      </c>
      <c r="L53" s="52">
        <v>13658</v>
      </c>
      <c r="M53" s="52">
        <v>14233</v>
      </c>
      <c r="N53" s="52">
        <v>15782</v>
      </c>
      <c r="O53" s="52">
        <v>17791</v>
      </c>
      <c r="P53" s="52">
        <v>23453</v>
      </c>
      <c r="Q53" s="52">
        <v>16186</v>
      </c>
      <c r="R53" s="52">
        <v>13058</v>
      </c>
      <c r="S53" s="52">
        <v>6682</v>
      </c>
      <c r="T53" s="52">
        <v>6797</v>
      </c>
      <c r="U53" s="52">
        <v>6728</v>
      </c>
      <c r="V53" s="52">
        <v>10778</v>
      </c>
      <c r="W53" s="52">
        <v>13972</v>
      </c>
      <c r="DA53" s="63" t="s">
        <v>1372</v>
      </c>
    </row>
    <row r="54" spans="1:105" ht="12" customHeight="1" x14ac:dyDescent="0.25">
      <c r="A54" s="108" t="s">
        <v>127</v>
      </c>
      <c r="B54" s="52"/>
      <c r="C54" s="52">
        <v>49</v>
      </c>
      <c r="D54" s="52">
        <v>30</v>
      </c>
      <c r="E54" s="52">
        <v>94</v>
      </c>
      <c r="F54" s="52">
        <v>105</v>
      </c>
      <c r="G54" s="52">
        <v>0</v>
      </c>
      <c r="H54" s="52">
        <v>45</v>
      </c>
      <c r="I54" s="52">
        <v>111</v>
      </c>
      <c r="J54" s="52">
        <v>80</v>
      </c>
      <c r="K54" s="52">
        <v>235</v>
      </c>
      <c r="L54" s="52">
        <v>93</v>
      </c>
      <c r="M54" s="52">
        <v>112</v>
      </c>
      <c r="N54" s="52">
        <v>82</v>
      </c>
      <c r="O54" s="52">
        <v>81</v>
      </c>
      <c r="P54" s="52">
        <v>287</v>
      </c>
      <c r="Q54" s="52">
        <v>111</v>
      </c>
      <c r="R54" s="52">
        <v>73</v>
      </c>
      <c r="S54" s="52">
        <v>5</v>
      </c>
      <c r="T54" s="52">
        <v>24</v>
      </c>
      <c r="U54" s="52">
        <v>35</v>
      </c>
      <c r="V54" s="52">
        <v>102</v>
      </c>
      <c r="W54" s="52">
        <v>152</v>
      </c>
      <c r="DA54" s="63" t="s">
        <v>1373</v>
      </c>
    </row>
    <row r="55" spans="1:105" ht="12" customHeight="1" x14ac:dyDescent="0.25">
      <c r="A55" s="108" t="s">
        <v>122</v>
      </c>
      <c r="B55" s="52"/>
      <c r="C55" s="52">
        <v>2848</v>
      </c>
      <c r="D55" s="52">
        <v>3389</v>
      </c>
      <c r="E55" s="52">
        <v>2791</v>
      </c>
      <c r="F55" s="52">
        <v>1692</v>
      </c>
      <c r="G55" s="52">
        <v>0</v>
      </c>
      <c r="H55" s="52">
        <v>1781</v>
      </c>
      <c r="I55" s="52">
        <v>1999</v>
      </c>
      <c r="J55" s="52">
        <v>1618</v>
      </c>
      <c r="K55" s="52">
        <v>423</v>
      </c>
      <c r="L55" s="52">
        <v>2316</v>
      </c>
      <c r="M55" s="52">
        <v>2851</v>
      </c>
      <c r="N55" s="52">
        <v>3300</v>
      </c>
      <c r="O55" s="52">
        <v>4401</v>
      </c>
      <c r="P55" s="52">
        <v>3693</v>
      </c>
      <c r="Q55" s="52">
        <v>3342</v>
      </c>
      <c r="R55" s="52">
        <v>3023</v>
      </c>
      <c r="S55" s="52">
        <v>4368</v>
      </c>
      <c r="T55" s="52">
        <v>4888</v>
      </c>
      <c r="U55" s="52">
        <v>1564</v>
      </c>
      <c r="V55" s="52">
        <v>439</v>
      </c>
      <c r="W55" s="52">
        <v>0</v>
      </c>
      <c r="DA55" s="63" t="s">
        <v>1374</v>
      </c>
    </row>
    <row r="56" spans="1:105" ht="12" customHeight="1" x14ac:dyDescent="0.25">
      <c r="A56" s="108" t="s">
        <v>121</v>
      </c>
      <c r="B56" s="52"/>
      <c r="C56" s="52">
        <v>1026</v>
      </c>
      <c r="D56" s="52">
        <v>1076</v>
      </c>
      <c r="E56" s="52">
        <v>1426</v>
      </c>
      <c r="F56" s="52">
        <v>1240</v>
      </c>
      <c r="G56" s="52">
        <v>0</v>
      </c>
      <c r="H56" s="52">
        <v>1534</v>
      </c>
      <c r="I56" s="52">
        <v>989</v>
      </c>
      <c r="J56" s="52">
        <v>1364</v>
      </c>
      <c r="K56" s="52">
        <v>3427</v>
      </c>
      <c r="L56" s="52">
        <v>1719</v>
      </c>
      <c r="M56" s="52">
        <v>2446</v>
      </c>
      <c r="N56" s="52">
        <v>3133</v>
      </c>
      <c r="O56" s="52">
        <v>4364</v>
      </c>
      <c r="P56" s="52">
        <v>2700</v>
      </c>
      <c r="Q56" s="52">
        <v>2646</v>
      </c>
      <c r="R56" s="52">
        <v>2937</v>
      </c>
      <c r="S56" s="52">
        <v>5611</v>
      </c>
      <c r="T56" s="52">
        <v>3601</v>
      </c>
      <c r="U56" s="52">
        <v>1488</v>
      </c>
      <c r="V56" s="52">
        <v>388</v>
      </c>
      <c r="W56" s="52">
        <v>0</v>
      </c>
      <c r="DA56" s="63" t="s">
        <v>1375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88</v>
      </c>
      <c r="D58" s="52">
        <v>87</v>
      </c>
      <c r="E58" s="52">
        <v>83</v>
      </c>
      <c r="F58" s="52">
        <v>61</v>
      </c>
      <c r="G58" s="52">
        <v>0</v>
      </c>
      <c r="H58" s="52">
        <v>28</v>
      </c>
      <c r="I58" s="52">
        <v>51</v>
      </c>
      <c r="J58" s="52">
        <v>46</v>
      </c>
      <c r="K58" s="52">
        <v>48</v>
      </c>
      <c r="L58" s="52">
        <v>30</v>
      </c>
      <c r="M58" s="52">
        <v>14</v>
      </c>
      <c r="N58" s="52">
        <v>21</v>
      </c>
      <c r="O58" s="52">
        <v>62</v>
      </c>
      <c r="P58" s="52">
        <v>105</v>
      </c>
      <c r="Q58" s="52">
        <v>100</v>
      </c>
      <c r="R58" s="52">
        <v>65</v>
      </c>
      <c r="S58" s="52">
        <v>36</v>
      </c>
      <c r="T58" s="52">
        <v>16</v>
      </c>
      <c r="U58" s="52">
        <v>14</v>
      </c>
      <c r="V58" s="52">
        <v>26</v>
      </c>
      <c r="W58" s="52">
        <v>56</v>
      </c>
      <c r="DA58" s="63" t="s">
        <v>1376</v>
      </c>
    </row>
    <row r="59" spans="1:105" ht="12" customHeight="1" x14ac:dyDescent="0.25">
      <c r="A59" s="115" t="s">
        <v>120</v>
      </c>
      <c r="B59" s="36"/>
      <c r="C59" s="36">
        <v>16076</v>
      </c>
      <c r="D59" s="36">
        <v>20553</v>
      </c>
      <c r="E59" s="36">
        <v>18250</v>
      </c>
      <c r="F59" s="36">
        <v>10276</v>
      </c>
      <c r="G59" s="36">
        <v>0</v>
      </c>
      <c r="H59" s="36">
        <v>5359</v>
      </c>
      <c r="I59" s="36">
        <v>14468</v>
      </c>
      <c r="J59" s="36">
        <v>17857</v>
      </c>
      <c r="K59" s="36">
        <v>17539</v>
      </c>
      <c r="L59" s="36">
        <v>17756</v>
      </c>
      <c r="M59" s="36">
        <v>19628</v>
      </c>
      <c r="N59" s="36">
        <v>22276</v>
      </c>
      <c r="O59" s="36">
        <v>26575</v>
      </c>
      <c r="P59" s="36">
        <v>30028</v>
      </c>
      <c r="Q59" s="36">
        <v>22185</v>
      </c>
      <c r="R59" s="36">
        <v>19026</v>
      </c>
      <c r="S59" s="36">
        <v>16630</v>
      </c>
      <c r="T59" s="36">
        <v>15294</v>
      </c>
      <c r="U59" s="36">
        <v>9801</v>
      </c>
      <c r="V59" s="36">
        <v>11681</v>
      </c>
      <c r="W59" s="36">
        <v>14068</v>
      </c>
      <c r="DA59" s="60" t="s">
        <v>1377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1456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214</v>
      </c>
      <c r="B63" s="52"/>
      <c r="C63" s="52">
        <v>24762</v>
      </c>
      <c r="D63" s="52">
        <v>29463</v>
      </c>
      <c r="E63" s="52">
        <v>25745</v>
      </c>
      <c r="F63" s="52">
        <v>21003</v>
      </c>
      <c r="G63" s="52">
        <v>0</v>
      </c>
      <c r="H63" s="52">
        <v>9245</v>
      </c>
      <c r="I63" s="52">
        <v>27976</v>
      </c>
      <c r="J63" s="52">
        <v>32855</v>
      </c>
      <c r="K63" s="52">
        <v>36020</v>
      </c>
      <c r="L63" s="52">
        <v>38585</v>
      </c>
      <c r="M63" s="52">
        <v>51748</v>
      </c>
      <c r="N63" s="52">
        <v>60324</v>
      </c>
      <c r="O63" s="52">
        <v>54002</v>
      </c>
      <c r="P63" s="52">
        <v>18229</v>
      </c>
      <c r="Q63" s="52">
        <v>21974</v>
      </c>
      <c r="R63" s="52">
        <v>24566</v>
      </c>
      <c r="S63" s="52">
        <v>33807</v>
      </c>
      <c r="T63" s="52">
        <v>28163</v>
      </c>
      <c r="U63" s="52">
        <v>20722</v>
      </c>
      <c r="V63" s="52">
        <v>20402</v>
      </c>
      <c r="W63" s="52">
        <v>14383</v>
      </c>
      <c r="DA63" s="63" t="s">
        <v>1457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907</v>
      </c>
      <c r="D65" s="52">
        <v>732</v>
      </c>
      <c r="E65" s="52">
        <v>874</v>
      </c>
      <c r="F65" s="52">
        <v>836</v>
      </c>
      <c r="G65" s="52">
        <v>883</v>
      </c>
      <c r="H65" s="52">
        <v>548</v>
      </c>
      <c r="I65" s="52">
        <v>385</v>
      </c>
      <c r="J65" s="52">
        <v>902</v>
      </c>
      <c r="K65" s="52">
        <v>1677</v>
      </c>
      <c r="L65" s="52">
        <v>1766</v>
      </c>
      <c r="M65" s="52">
        <v>1949</v>
      </c>
      <c r="N65" s="52">
        <v>2141</v>
      </c>
      <c r="O65" s="52">
        <v>3541</v>
      </c>
      <c r="P65" s="52">
        <v>2830</v>
      </c>
      <c r="Q65" s="52">
        <v>2549</v>
      </c>
      <c r="R65" s="52">
        <v>2425</v>
      </c>
      <c r="S65" s="52">
        <v>2751</v>
      </c>
      <c r="T65" s="52">
        <v>2649</v>
      </c>
      <c r="U65" s="52">
        <v>3178</v>
      </c>
      <c r="V65" s="52">
        <v>4519</v>
      </c>
      <c r="W65" s="52">
        <v>3400</v>
      </c>
      <c r="DA65" s="63" t="s">
        <v>1458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23236</v>
      </c>
      <c r="D67" s="52">
        <f t="shared" si="0"/>
        <v>27559</v>
      </c>
      <c r="E67" s="52">
        <f t="shared" si="0"/>
        <v>24307</v>
      </c>
      <c r="F67" s="52">
        <f t="shared" si="0"/>
        <v>19762</v>
      </c>
      <c r="G67" s="52">
        <f t="shared" si="0"/>
        <v>1369</v>
      </c>
      <c r="H67" s="52">
        <f t="shared" si="0"/>
        <v>9158</v>
      </c>
      <c r="I67" s="52">
        <f t="shared" si="0"/>
        <v>25461</v>
      </c>
      <c r="J67" s="52">
        <f t="shared" si="0"/>
        <v>32783</v>
      </c>
      <c r="K67" s="52">
        <f t="shared" si="0"/>
        <v>35719</v>
      </c>
      <c r="L67" s="52">
        <f t="shared" si="0"/>
        <v>37342</v>
      </c>
      <c r="M67" s="52">
        <f t="shared" si="0"/>
        <v>44279</v>
      </c>
      <c r="N67" s="52">
        <f t="shared" si="0"/>
        <v>48663</v>
      </c>
      <c r="O67" s="52">
        <f t="shared" si="0"/>
        <v>41492</v>
      </c>
      <c r="P67" s="52">
        <f t="shared" si="0"/>
        <v>22546</v>
      </c>
      <c r="Q67" s="52">
        <f t="shared" si="0"/>
        <v>25794</v>
      </c>
      <c r="R67" s="52">
        <f t="shared" ref="R67:V67" si="1">R39-R53</f>
        <v>28275</v>
      </c>
      <c r="S67" s="52">
        <f t="shared" si="1"/>
        <v>26777</v>
      </c>
      <c r="T67" s="52">
        <f t="shared" si="1"/>
        <v>27060</v>
      </c>
      <c r="U67" s="52">
        <f t="shared" si="1"/>
        <v>30898</v>
      </c>
      <c r="V67" s="52">
        <f t="shared" si="1"/>
        <v>36199</v>
      </c>
      <c r="W67" s="52">
        <f t="shared" ref="W67" si="2">W39-W53</f>
        <v>52972</v>
      </c>
      <c r="DA67" s="63" t="s">
        <v>1459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93</v>
      </c>
      <c r="D68" s="52">
        <f t="shared" si="3"/>
        <v>51</v>
      </c>
      <c r="E68" s="52">
        <f t="shared" si="3"/>
        <v>161</v>
      </c>
      <c r="F68" s="52">
        <f t="shared" si="3"/>
        <v>284</v>
      </c>
      <c r="G68" s="52">
        <f t="shared" si="3"/>
        <v>2</v>
      </c>
      <c r="H68" s="52">
        <f t="shared" si="3"/>
        <v>202</v>
      </c>
      <c r="I68" s="52">
        <f t="shared" si="3"/>
        <v>245</v>
      </c>
      <c r="J68" s="52">
        <f t="shared" si="3"/>
        <v>176</v>
      </c>
      <c r="K68" s="52">
        <f t="shared" si="3"/>
        <v>621</v>
      </c>
      <c r="L68" s="52">
        <f t="shared" si="3"/>
        <v>253</v>
      </c>
      <c r="M68" s="52">
        <f t="shared" si="3"/>
        <v>348</v>
      </c>
      <c r="N68" s="52">
        <f t="shared" si="3"/>
        <v>253</v>
      </c>
      <c r="O68" s="52">
        <f t="shared" si="3"/>
        <v>187</v>
      </c>
      <c r="P68" s="52">
        <f t="shared" si="3"/>
        <v>272</v>
      </c>
      <c r="Q68" s="52">
        <f t="shared" si="3"/>
        <v>172</v>
      </c>
      <c r="R68" s="52">
        <f t="shared" ref="R68:V68" si="4">R40-R54</f>
        <v>154</v>
      </c>
      <c r="S68" s="52">
        <f t="shared" si="4"/>
        <v>20</v>
      </c>
      <c r="T68" s="52">
        <f t="shared" si="4"/>
        <v>89</v>
      </c>
      <c r="U68" s="52">
        <f t="shared" si="4"/>
        <v>156</v>
      </c>
      <c r="V68" s="52">
        <f t="shared" si="4"/>
        <v>337</v>
      </c>
      <c r="W68" s="52">
        <f t="shared" ref="W68" si="5">W40-W54</f>
        <v>573</v>
      </c>
      <c r="DA68" s="63" t="s">
        <v>1460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4364</v>
      </c>
      <c r="D69" s="52">
        <f t="shared" si="6"/>
        <v>4838</v>
      </c>
      <c r="E69" s="52">
        <f t="shared" si="6"/>
        <v>3921</v>
      </c>
      <c r="F69" s="52">
        <f t="shared" si="6"/>
        <v>3437</v>
      </c>
      <c r="G69" s="52">
        <f t="shared" si="6"/>
        <v>2504</v>
      </c>
      <c r="H69" s="52">
        <f t="shared" si="6"/>
        <v>3058</v>
      </c>
      <c r="I69" s="52">
        <f t="shared" si="6"/>
        <v>3851</v>
      </c>
      <c r="J69" s="52">
        <f t="shared" si="6"/>
        <v>2971</v>
      </c>
      <c r="K69" s="52">
        <f t="shared" si="6"/>
        <v>867</v>
      </c>
      <c r="L69" s="52">
        <f t="shared" si="6"/>
        <v>5026</v>
      </c>
      <c r="M69" s="52">
        <f t="shared" si="6"/>
        <v>7509</v>
      </c>
      <c r="N69" s="52">
        <f t="shared" si="6"/>
        <v>8927</v>
      </c>
      <c r="O69" s="52">
        <f t="shared" si="6"/>
        <v>9025</v>
      </c>
      <c r="P69" s="52">
        <f t="shared" si="6"/>
        <v>2447</v>
      </c>
      <c r="Q69" s="52">
        <f t="shared" si="6"/>
        <v>3296</v>
      </c>
      <c r="R69" s="52">
        <f t="shared" ref="R69:V69" si="7">R41-R55</f>
        <v>3889</v>
      </c>
      <c r="S69" s="52">
        <f t="shared" si="7"/>
        <v>9131</v>
      </c>
      <c r="T69" s="52">
        <f t="shared" si="7"/>
        <v>9604</v>
      </c>
      <c r="U69" s="52">
        <f t="shared" si="7"/>
        <v>3733</v>
      </c>
      <c r="V69" s="52">
        <f t="shared" si="7"/>
        <v>834</v>
      </c>
      <c r="W69" s="52">
        <f t="shared" ref="W69" si="8">W41-W55</f>
        <v>0</v>
      </c>
      <c r="DA69" s="63" t="s">
        <v>1461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1572</v>
      </c>
      <c r="D70" s="52">
        <f t="shared" si="9"/>
        <v>1535</v>
      </c>
      <c r="E70" s="52">
        <f t="shared" si="9"/>
        <v>2002</v>
      </c>
      <c r="F70" s="52">
        <f t="shared" si="9"/>
        <v>2520</v>
      </c>
      <c r="G70" s="52">
        <f t="shared" si="9"/>
        <v>2979</v>
      </c>
      <c r="H70" s="52">
        <f t="shared" si="9"/>
        <v>2631</v>
      </c>
      <c r="I70" s="52">
        <f t="shared" si="9"/>
        <v>1906</v>
      </c>
      <c r="J70" s="52">
        <f t="shared" si="9"/>
        <v>2502</v>
      </c>
      <c r="K70" s="52">
        <f t="shared" si="9"/>
        <v>7018</v>
      </c>
      <c r="L70" s="52">
        <f t="shared" si="9"/>
        <v>3730</v>
      </c>
      <c r="M70" s="52">
        <f t="shared" si="9"/>
        <v>6445</v>
      </c>
      <c r="N70" s="52">
        <f t="shared" si="9"/>
        <v>8476</v>
      </c>
      <c r="O70" s="52">
        <f t="shared" si="9"/>
        <v>8945</v>
      </c>
      <c r="P70" s="52">
        <f t="shared" si="9"/>
        <v>1791</v>
      </c>
      <c r="Q70" s="52">
        <f t="shared" si="9"/>
        <v>2608</v>
      </c>
      <c r="R70" s="52">
        <f t="shared" ref="R70:V70" si="10">R42-R56</f>
        <v>3777</v>
      </c>
      <c r="S70" s="52">
        <f t="shared" si="10"/>
        <v>11743</v>
      </c>
      <c r="T70" s="52">
        <f t="shared" si="10"/>
        <v>7075</v>
      </c>
      <c r="U70" s="52">
        <f t="shared" si="10"/>
        <v>3545</v>
      </c>
      <c r="V70" s="52">
        <f t="shared" si="10"/>
        <v>732</v>
      </c>
      <c r="W70" s="52">
        <f t="shared" ref="W70" si="11">W42-W56</f>
        <v>0</v>
      </c>
      <c r="DA70" s="63" t="s">
        <v>1462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323</v>
      </c>
      <c r="D72" s="52">
        <v>271</v>
      </c>
      <c r="E72" s="52">
        <v>278</v>
      </c>
      <c r="F72" s="52">
        <v>349</v>
      </c>
      <c r="G72" s="52">
        <v>260</v>
      </c>
      <c r="H72" s="52">
        <v>323</v>
      </c>
      <c r="I72" s="52">
        <v>180</v>
      </c>
      <c r="J72" s="52">
        <v>144</v>
      </c>
      <c r="K72" s="52">
        <v>193</v>
      </c>
      <c r="L72" s="52">
        <v>125</v>
      </c>
      <c r="M72" s="52">
        <v>55</v>
      </c>
      <c r="N72" s="52">
        <v>75</v>
      </c>
      <c r="O72" s="52">
        <v>174</v>
      </c>
      <c r="P72" s="52">
        <v>184</v>
      </c>
      <c r="Q72" s="52">
        <v>322</v>
      </c>
      <c r="R72" s="52">
        <v>270</v>
      </c>
      <c r="S72" s="52">
        <v>194</v>
      </c>
      <c r="T72" s="52">
        <v>87</v>
      </c>
      <c r="U72" s="52">
        <v>118</v>
      </c>
      <c r="V72" s="52">
        <v>175</v>
      </c>
      <c r="W72" s="52">
        <v>271</v>
      </c>
      <c r="DA72" s="63" t="s">
        <v>1463</v>
      </c>
    </row>
    <row r="73" spans="1:105" ht="12" customHeight="1" x14ac:dyDescent="0.25">
      <c r="A73" s="115" t="s">
        <v>120</v>
      </c>
      <c r="B73" s="36"/>
      <c r="C73" s="36">
        <v>59274</v>
      </c>
      <c r="D73" s="36">
        <v>64162</v>
      </c>
      <c r="E73" s="36">
        <v>61422</v>
      </c>
      <c r="F73" s="36">
        <v>59334</v>
      </c>
      <c r="G73" s="36">
        <v>42229</v>
      </c>
      <c r="H73" s="36">
        <v>63080</v>
      </c>
      <c r="I73" s="36">
        <v>51381</v>
      </c>
      <c r="J73" s="36">
        <v>56760</v>
      </c>
      <c r="K73" s="36">
        <v>71011</v>
      </c>
      <c r="L73" s="36">
        <v>71703</v>
      </c>
      <c r="M73" s="36">
        <v>78868</v>
      </c>
      <c r="N73" s="36">
        <v>82404</v>
      </c>
      <c r="O73" s="36">
        <v>75955</v>
      </c>
      <c r="P73" s="36">
        <v>55035</v>
      </c>
      <c r="Q73" s="36">
        <v>72441</v>
      </c>
      <c r="R73" s="36">
        <v>80415</v>
      </c>
      <c r="S73" s="36">
        <v>92495</v>
      </c>
      <c r="T73" s="36">
        <v>89274</v>
      </c>
      <c r="U73" s="36">
        <v>84988</v>
      </c>
      <c r="V73" s="36">
        <v>83672</v>
      </c>
      <c r="W73" s="36">
        <v>70160</v>
      </c>
      <c r="DA73" s="60" t="s">
        <v>1464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1543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DA78" s="133"/>
    </row>
    <row r="79" spans="1:105" ht="12" customHeight="1" x14ac:dyDescent="0.25">
      <c r="A79" s="97" t="s">
        <v>214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2575</v>
      </c>
      <c r="I79" s="52">
        <f>RES_hhdet_numvin!I126</f>
        <v>14025</v>
      </c>
      <c r="J79" s="52">
        <f>RES_hhdet_numvin!J126</f>
        <v>23531</v>
      </c>
      <c r="K79" s="52">
        <f>RES_hhdet_numvin!K126</f>
        <v>30992</v>
      </c>
      <c r="L79" s="52">
        <f>RES_hhdet_numvin!L126</f>
        <v>38056</v>
      </c>
      <c r="M79" s="52">
        <f>RES_hhdet_numvin!M126</f>
        <v>53960</v>
      </c>
      <c r="N79" s="52">
        <f>RES_hhdet_numvin!N126</f>
        <v>67915</v>
      </c>
      <c r="O79" s="52">
        <f>RES_hhdet_numvin!O126</f>
        <v>70560</v>
      </c>
      <c r="P79" s="52">
        <f>RES_hhdet_numvin!P126</f>
        <v>44314</v>
      </c>
      <c r="Q79" s="52">
        <f>RES_hhdet_numvin!Q126</f>
        <v>41926</v>
      </c>
      <c r="R79" s="52">
        <f>RES_hhdet_numvin!R126</f>
        <v>42325</v>
      </c>
      <c r="S79" s="52">
        <f>RES_hhdet_numvin!S126</f>
        <v>49682</v>
      </c>
      <c r="T79" s="52">
        <f>RES_hhdet_numvin!T126</f>
        <v>43186</v>
      </c>
      <c r="U79" s="52">
        <f>RES_hhdet_numvin!U126</f>
        <v>30476</v>
      </c>
      <c r="V79" s="52">
        <f>RES_hhdet_numvin!V126</f>
        <v>32104</v>
      </c>
      <c r="W79" s="52">
        <f>RES_hhdet_numvin!W126</f>
        <v>28507</v>
      </c>
      <c r="DA79" s="63" t="s">
        <v>1544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1060</v>
      </c>
      <c r="Q82" s="138">
        <f>RES_hhdet_numvin!Q129</f>
        <v>1660</v>
      </c>
      <c r="R82" s="138">
        <f>RES_hhdet_numvin!R129</f>
        <v>2233</v>
      </c>
      <c r="S82" s="138">
        <f>RES_hhdet_numvin!S129</f>
        <v>3191</v>
      </c>
      <c r="T82" s="138">
        <f>RES_hhdet_numvin!T129</f>
        <v>3053</v>
      </c>
      <c r="U82" s="138">
        <f>RES_hhdet_numvin!U129</f>
        <v>3809</v>
      </c>
      <c r="V82" s="138">
        <f>RES_hhdet_numvin!V129</f>
        <v>5817</v>
      </c>
      <c r="W82" s="138">
        <f>RES_hhdet_numvin!W129</f>
        <v>4843</v>
      </c>
      <c r="DA82" s="63" t="s">
        <v>1545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573</v>
      </c>
      <c r="I84" s="138">
        <f>RES_hhdet_numvin!I131</f>
        <v>9161</v>
      </c>
      <c r="J84" s="138">
        <f>RES_hhdet_numvin!J131</f>
        <v>17685</v>
      </c>
      <c r="K84" s="138">
        <f>RES_hhdet_numvin!K131</f>
        <v>22155</v>
      </c>
      <c r="L84" s="138">
        <f>RES_hhdet_numvin!L131</f>
        <v>28135</v>
      </c>
      <c r="M84" s="138">
        <f>RES_hhdet_numvin!M131</f>
        <v>38629</v>
      </c>
      <c r="N84" s="138">
        <f>RES_hhdet_numvin!N131</f>
        <v>49002</v>
      </c>
      <c r="O84" s="138">
        <f>RES_hhdet_numvin!O131</f>
        <v>50301</v>
      </c>
      <c r="P84" s="138">
        <f>RES_hhdet_numvin!P131</f>
        <v>39825</v>
      </c>
      <c r="Q84" s="138">
        <f>RES_hhdet_numvin!Q131</f>
        <v>38361</v>
      </c>
      <c r="R84" s="138">
        <f>RES_hhdet_numvin!R131</f>
        <v>39091</v>
      </c>
      <c r="S84" s="138">
        <f>RES_hhdet_numvin!S131</f>
        <v>32175</v>
      </c>
      <c r="T84" s="138">
        <f>RES_hhdet_numvin!T131</f>
        <v>33149</v>
      </c>
      <c r="U84" s="138">
        <f>RES_hhdet_numvin!U131</f>
        <v>37241</v>
      </c>
      <c r="V84" s="138">
        <f>RES_hhdet_numvin!V131</f>
        <v>46855</v>
      </c>
      <c r="W84" s="138">
        <f>RES_hhdet_numvin!W131</f>
        <v>66944</v>
      </c>
      <c r="DA84" s="63" t="s">
        <v>1546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13</v>
      </c>
      <c r="I85" s="138">
        <f>RES_hhdet_numvin!I132</f>
        <v>89</v>
      </c>
      <c r="J85" s="138">
        <f>RES_hhdet_numvin!J132</f>
        <v>94</v>
      </c>
      <c r="K85" s="138">
        <f>RES_hhdet_numvin!K132</f>
        <v>389</v>
      </c>
      <c r="L85" s="138">
        <f>RES_hhdet_numvin!L132</f>
        <v>194</v>
      </c>
      <c r="M85" s="138">
        <f>RES_hhdet_numvin!M132</f>
        <v>307</v>
      </c>
      <c r="N85" s="138">
        <f>RES_hhdet_numvin!N132</f>
        <v>257</v>
      </c>
      <c r="O85" s="138">
        <f>RES_hhdet_numvin!O132</f>
        <v>232</v>
      </c>
      <c r="P85" s="138">
        <f>RES_hhdet_numvin!P132</f>
        <v>485</v>
      </c>
      <c r="Q85" s="138">
        <f>RES_hhdet_numvin!Q132</f>
        <v>264</v>
      </c>
      <c r="R85" s="138">
        <f>RES_hhdet_numvin!R132</f>
        <v>222</v>
      </c>
      <c r="S85" s="138">
        <f>RES_hhdet_numvin!S132</f>
        <v>25</v>
      </c>
      <c r="T85" s="138">
        <f>RES_hhdet_numvin!T132</f>
        <v>113</v>
      </c>
      <c r="U85" s="138">
        <f>RES_hhdet_numvin!U132</f>
        <v>190</v>
      </c>
      <c r="V85" s="138">
        <f>RES_hhdet_numvin!V132</f>
        <v>438</v>
      </c>
      <c r="W85" s="138">
        <f>RES_hhdet_numvin!W132</f>
        <v>725</v>
      </c>
      <c r="DA85" s="63" t="s">
        <v>1547</v>
      </c>
    </row>
    <row r="86" spans="1:105" ht="12" hidden="1" customHeight="1" x14ac:dyDescent="0.25">
      <c r="A86" s="108" t="s">
        <v>203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0</v>
      </c>
      <c r="Q88" s="138">
        <f>RES_hhdet_numvin!Q135</f>
        <v>0</v>
      </c>
      <c r="R88" s="138">
        <f>RES_hhdet_numvin!R135</f>
        <v>0</v>
      </c>
      <c r="S88" s="138">
        <f>RES_hhdet_numvin!S135</f>
        <v>10711</v>
      </c>
      <c r="T88" s="138">
        <f>RES_hhdet_numvin!T135</f>
        <v>13708</v>
      </c>
      <c r="U88" s="138">
        <f>RES_hhdet_numvin!U135</f>
        <v>5204</v>
      </c>
      <c r="V88" s="138">
        <f>RES_hhdet_numvin!V135</f>
        <v>1270</v>
      </c>
      <c r="W88" s="138">
        <f>RES_hhdet_numvin!W135</f>
        <v>0</v>
      </c>
      <c r="DA88" s="63" t="s">
        <v>1548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0</v>
      </c>
      <c r="Q89" s="138">
        <f>RES_hhdet_numvin!Q136</f>
        <v>0</v>
      </c>
      <c r="R89" s="138">
        <f>RES_hhdet_numvin!R136</f>
        <v>0</v>
      </c>
      <c r="S89" s="138">
        <f>RES_hhdet_numvin!S136</f>
        <v>13768</v>
      </c>
      <c r="T89" s="138">
        <f>RES_hhdet_numvin!T136</f>
        <v>10093</v>
      </c>
      <c r="U89" s="138">
        <f>RES_hhdet_numvin!U136</f>
        <v>4944</v>
      </c>
      <c r="V89" s="138">
        <f>RES_hhdet_numvin!V136</f>
        <v>1117</v>
      </c>
      <c r="W89" s="138">
        <f>RES_hhdet_numvin!W136</f>
        <v>0</v>
      </c>
      <c r="DA89" s="63" t="s">
        <v>1549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94</v>
      </c>
      <c r="Q93" s="138">
        <f>RES_hhdet_numvin!Q140</f>
        <v>241</v>
      </c>
      <c r="R93" s="138">
        <f>RES_hhdet_numvin!R140</f>
        <v>248</v>
      </c>
      <c r="S93" s="138">
        <f>RES_hhdet_numvin!S140</f>
        <v>200</v>
      </c>
      <c r="T93" s="138">
        <f>RES_hhdet_numvin!T140</f>
        <v>98</v>
      </c>
      <c r="U93" s="138">
        <f>RES_hhdet_numvin!U140</f>
        <v>131</v>
      </c>
      <c r="V93" s="138">
        <f>RES_hhdet_numvin!V140</f>
        <v>200</v>
      </c>
      <c r="W93" s="138">
        <f>RES_hhdet_numvin!W140</f>
        <v>327</v>
      </c>
      <c r="DA93" s="63" t="s">
        <v>1550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27281</v>
      </c>
      <c r="Q94" s="39">
        <f>RES_hhdet_numvin!Q141</f>
        <v>52451</v>
      </c>
      <c r="R94" s="39">
        <f>RES_hhdet_numvin!R141</f>
        <v>72147</v>
      </c>
      <c r="S94" s="39">
        <f>RES_hhdet_numvin!S141</f>
        <v>92693</v>
      </c>
      <c r="T94" s="39">
        <f>RES_hhdet_numvin!T141</f>
        <v>97123</v>
      </c>
      <c r="U94" s="39">
        <f>RES_hhdet_numvin!U141</f>
        <v>92074</v>
      </c>
      <c r="V94" s="39">
        <f>RES_hhdet_numvin!V141</f>
        <v>94598</v>
      </c>
      <c r="W94" s="39">
        <f>RES_hhdet_numvin!W141</f>
        <v>84228</v>
      </c>
      <c r="DA94" s="60" t="s">
        <v>1551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539.08913531053724</v>
      </c>
      <c r="C98" s="117">
        <f t="shared" si="12"/>
        <v>586.0604879822838</v>
      </c>
      <c r="D98" s="117">
        <f t="shared" si="12"/>
        <v>559.8126828038429</v>
      </c>
      <c r="E98" s="117">
        <f t="shared" si="12"/>
        <v>601.05308398008083</v>
      </c>
      <c r="F98" s="117">
        <f t="shared" si="12"/>
        <v>644.37856348528237</v>
      </c>
      <c r="G98" s="117">
        <f t="shared" si="12"/>
        <v>506.52919514865374</v>
      </c>
      <c r="H98" s="117">
        <f t="shared" si="12"/>
        <v>466.24355924477027</v>
      </c>
      <c r="I98" s="117">
        <f t="shared" si="12"/>
        <v>511.99472296151987</v>
      </c>
      <c r="J98" s="117">
        <f t="shared" si="12"/>
        <v>533.03269123199971</v>
      </c>
      <c r="K98" s="117">
        <f t="shared" si="12"/>
        <v>558.34340161701687</v>
      </c>
      <c r="L98" s="117">
        <f t="shared" si="12"/>
        <v>623.41299833627443</v>
      </c>
      <c r="M98" s="117">
        <f t="shared" si="12"/>
        <v>626.02043693768928</v>
      </c>
      <c r="N98" s="117">
        <f t="shared" si="12"/>
        <v>702.19978230150082</v>
      </c>
      <c r="O98" s="117">
        <f t="shared" si="12"/>
        <v>786.54887868177127</v>
      </c>
      <c r="P98" s="117">
        <f t="shared" si="12"/>
        <v>739.95664262205139</v>
      </c>
      <c r="Q98" s="117">
        <f t="shared" si="12"/>
        <v>807.45277452116295</v>
      </c>
      <c r="R98" s="117">
        <f t="shared" ref="R98:V98" si="13">R99+R102+R104+R113</f>
        <v>845.36681722285869</v>
      </c>
      <c r="S98" s="117">
        <f t="shared" si="13"/>
        <v>884.89138256356807</v>
      </c>
      <c r="T98" s="117">
        <f t="shared" si="13"/>
        <v>835.85223358432859</v>
      </c>
      <c r="U98" s="117">
        <f t="shared" si="13"/>
        <v>824.52490158249213</v>
      </c>
      <c r="V98" s="117">
        <f t="shared" si="13"/>
        <v>888.0407017441546</v>
      </c>
      <c r="W98" s="117">
        <f t="shared" ref="W98" si="14">W99+W102+W104+W113</f>
        <v>951.90232598319767</v>
      </c>
      <c r="DA98" s="129" t="s">
        <v>1686</v>
      </c>
    </row>
    <row r="99" spans="1:105" ht="12" customHeight="1" x14ac:dyDescent="0.25">
      <c r="A99" s="121" t="s">
        <v>57</v>
      </c>
      <c r="B99" s="122">
        <f t="shared" ref="B99:Q99" si="15">SUM(B100:B101)</f>
        <v>438.95680360380743</v>
      </c>
      <c r="C99" s="122">
        <f t="shared" si="15"/>
        <v>477.67042722014361</v>
      </c>
      <c r="D99" s="122">
        <f t="shared" si="15"/>
        <v>446.0114090529151</v>
      </c>
      <c r="E99" s="122">
        <f t="shared" si="15"/>
        <v>480.5540129945631</v>
      </c>
      <c r="F99" s="122">
        <f t="shared" si="15"/>
        <v>514.45856742628314</v>
      </c>
      <c r="G99" s="122">
        <f t="shared" si="15"/>
        <v>410.84483058188306</v>
      </c>
      <c r="H99" s="122">
        <f t="shared" si="15"/>
        <v>371.51602401229968</v>
      </c>
      <c r="I99" s="122">
        <f t="shared" si="15"/>
        <v>409.49857895554214</v>
      </c>
      <c r="J99" s="122">
        <f t="shared" si="15"/>
        <v>427.16951038089513</v>
      </c>
      <c r="K99" s="122">
        <f t="shared" si="15"/>
        <v>439.30755936501964</v>
      </c>
      <c r="L99" s="122">
        <f t="shared" si="15"/>
        <v>500.0383288704196</v>
      </c>
      <c r="M99" s="122">
        <f t="shared" si="15"/>
        <v>492.91800119679766</v>
      </c>
      <c r="N99" s="122">
        <f t="shared" si="15"/>
        <v>556.37530816029505</v>
      </c>
      <c r="O99" s="122">
        <f t="shared" si="15"/>
        <v>636.89607125955877</v>
      </c>
      <c r="P99" s="122">
        <f t="shared" si="15"/>
        <v>573.98137697566631</v>
      </c>
      <c r="Q99" s="122">
        <f t="shared" si="15"/>
        <v>640.9324636781671</v>
      </c>
      <c r="R99" s="122">
        <f t="shared" ref="R99:V99" si="16">SUM(R100:R101)</f>
        <v>675.9536062748756</v>
      </c>
      <c r="S99" s="122">
        <f t="shared" si="16"/>
        <v>718.60126437192696</v>
      </c>
      <c r="T99" s="122">
        <f t="shared" si="16"/>
        <v>674.8472425151632</v>
      </c>
      <c r="U99" s="122">
        <f t="shared" si="16"/>
        <v>666.34095978761468</v>
      </c>
      <c r="V99" s="122">
        <f t="shared" si="16"/>
        <v>732.63848492997306</v>
      </c>
      <c r="W99" s="122">
        <f t="shared" ref="W99" si="17">SUM(W100:W101)</f>
        <v>770.40862583853857</v>
      </c>
      <c r="DA99" s="130" t="s">
        <v>1687</v>
      </c>
    </row>
    <row r="100" spans="1:105" ht="12" customHeight="1" x14ac:dyDescent="0.25">
      <c r="A100" s="97" t="s">
        <v>203</v>
      </c>
      <c r="B100" s="98">
        <v>436.9565129579064</v>
      </c>
      <c r="C100" s="98">
        <v>475.54248786106865</v>
      </c>
      <c r="D100" s="98">
        <v>444.08004086122003</v>
      </c>
      <c r="E100" s="98">
        <v>478.51626223654245</v>
      </c>
      <c r="F100" s="98">
        <v>512.34016610765354</v>
      </c>
      <c r="G100" s="98">
        <v>409.35099757840953</v>
      </c>
      <c r="H100" s="98">
        <v>370.15437611135673</v>
      </c>
      <c r="I100" s="98">
        <v>408.04406603040604</v>
      </c>
      <c r="J100" s="98">
        <v>425.66434229914267</v>
      </c>
      <c r="K100" s="98">
        <v>437.76643242607867</v>
      </c>
      <c r="L100" s="98">
        <v>498.28915626161034</v>
      </c>
      <c r="M100" s="98">
        <v>491.20148084455872</v>
      </c>
      <c r="N100" s="98">
        <v>554.44427247539875</v>
      </c>
      <c r="O100" s="98">
        <v>634.6940670679279</v>
      </c>
      <c r="P100" s="98">
        <v>572.00886595968336</v>
      </c>
      <c r="Q100" s="98">
        <v>638.74179325499222</v>
      </c>
      <c r="R100" s="98">
        <v>673.64978026177516</v>
      </c>
      <c r="S100" s="98">
        <v>716.15474825642559</v>
      </c>
      <c r="T100" s="98">
        <v>672.55074997611564</v>
      </c>
      <c r="U100" s="98">
        <v>664.07381771281166</v>
      </c>
      <c r="V100" s="98">
        <v>730.14398586032314</v>
      </c>
      <c r="W100" s="98">
        <v>767.78094487436704</v>
      </c>
      <c r="DA100" s="63" t="s">
        <v>1688</v>
      </c>
    </row>
    <row r="101" spans="1:105" ht="12" customHeight="1" x14ac:dyDescent="0.25">
      <c r="A101" s="97" t="s">
        <v>53</v>
      </c>
      <c r="B101" s="98">
        <v>2.0002906459010363</v>
      </c>
      <c r="C101" s="98">
        <v>2.1279393590749534</v>
      </c>
      <c r="D101" s="98">
        <v>1.9313681916950793</v>
      </c>
      <c r="E101" s="98">
        <v>2.03775075802064</v>
      </c>
      <c r="F101" s="98">
        <v>2.1184013186296045</v>
      </c>
      <c r="G101" s="98">
        <v>1.4938330034735452</v>
      </c>
      <c r="H101" s="98">
        <v>1.3616479009429499</v>
      </c>
      <c r="I101" s="98">
        <v>1.4545129251360909</v>
      </c>
      <c r="J101" s="98">
        <v>1.5051680817524777</v>
      </c>
      <c r="K101" s="98">
        <v>1.5411269389409665</v>
      </c>
      <c r="L101" s="98">
        <v>1.7491726088092652</v>
      </c>
      <c r="M101" s="98">
        <v>1.7165203522389527</v>
      </c>
      <c r="N101" s="98">
        <v>1.9310356848962806</v>
      </c>
      <c r="O101" s="98">
        <v>2.2020041916308872</v>
      </c>
      <c r="P101" s="98">
        <v>1.9725110159828954</v>
      </c>
      <c r="Q101" s="98">
        <v>2.1906704231748275</v>
      </c>
      <c r="R101" s="98">
        <v>2.3038260131004202</v>
      </c>
      <c r="S101" s="98">
        <v>2.4465161155013835</v>
      </c>
      <c r="T101" s="98">
        <v>2.2964925390475881</v>
      </c>
      <c r="U101" s="98">
        <v>2.2671420748030058</v>
      </c>
      <c r="V101" s="98">
        <v>2.4944990696498817</v>
      </c>
      <c r="W101" s="98">
        <v>2.6276809641715668</v>
      </c>
      <c r="DA101" s="63" t="s">
        <v>1689</v>
      </c>
    </row>
    <row r="102" spans="1:105" ht="12" customHeight="1" x14ac:dyDescent="0.25">
      <c r="A102" s="121" t="s">
        <v>92</v>
      </c>
      <c r="B102" s="122">
        <f t="shared" ref="B102:W102" si="18">B103</f>
        <v>1.6445063061576181E-2</v>
      </c>
      <c r="C102" s="122">
        <f t="shared" si="18"/>
        <v>2.1127596598440688E-2</v>
      </c>
      <c r="D102" s="122">
        <f t="shared" si="18"/>
        <v>2.427346633341497E-2</v>
      </c>
      <c r="E102" s="122">
        <f t="shared" si="18"/>
        <v>4.589642416972585E-2</v>
      </c>
      <c r="F102" s="122">
        <f t="shared" si="18"/>
        <v>3.0101531891654366E-2</v>
      </c>
      <c r="G102" s="122">
        <f t="shared" si="18"/>
        <v>3.2115990858677612E-2</v>
      </c>
      <c r="H102" s="122">
        <f t="shared" si="18"/>
        <v>3.7857124805603715E-2</v>
      </c>
      <c r="I102" s="122">
        <f t="shared" si="18"/>
        <v>3.6882777651293906E-2</v>
      </c>
      <c r="J102" s="122">
        <f t="shared" si="18"/>
        <v>3.4289876496443154E-2</v>
      </c>
      <c r="K102" s="122">
        <f t="shared" si="18"/>
        <v>3.7833046344933959E-2</v>
      </c>
      <c r="L102" s="122">
        <f t="shared" si="18"/>
        <v>4.6592588974574849E-2</v>
      </c>
      <c r="M102" s="122">
        <f t="shared" si="18"/>
        <v>4.7180315578534485E-2</v>
      </c>
      <c r="N102" s="122">
        <f t="shared" si="18"/>
        <v>6.0103908965249475E-2</v>
      </c>
      <c r="O102" s="122">
        <f t="shared" si="18"/>
        <v>8.8214913161941702E-2</v>
      </c>
      <c r="P102" s="122">
        <f t="shared" si="18"/>
        <v>6.1431470161539221E-2</v>
      </c>
      <c r="Q102" s="122">
        <f t="shared" si="18"/>
        <v>0.1113394386305534</v>
      </c>
      <c r="R102" s="122">
        <f t="shared" si="18"/>
        <v>6.7240052434834524E-2</v>
      </c>
      <c r="S102" s="122">
        <f t="shared" si="18"/>
        <v>8.4244915220661895E-2</v>
      </c>
      <c r="T102" s="122">
        <f t="shared" si="18"/>
        <v>7.6062572361560749E-2</v>
      </c>
      <c r="U102" s="122">
        <f t="shared" si="18"/>
        <v>7.6789747522301208E-2</v>
      </c>
      <c r="V102" s="122">
        <f t="shared" si="18"/>
        <v>6.6789151820407788E-2</v>
      </c>
      <c r="W102" s="122">
        <f t="shared" si="18"/>
        <v>4.9306099820461968E-2</v>
      </c>
      <c r="DA102" s="130" t="s">
        <v>1690</v>
      </c>
    </row>
    <row r="103" spans="1:105" ht="12" customHeight="1" x14ac:dyDescent="0.25">
      <c r="A103" s="97" t="s">
        <v>53</v>
      </c>
      <c r="B103" s="98">
        <v>1.6445063061576181E-2</v>
      </c>
      <c r="C103" s="98">
        <v>2.1127596598440688E-2</v>
      </c>
      <c r="D103" s="98">
        <v>2.427346633341497E-2</v>
      </c>
      <c r="E103" s="98">
        <v>4.589642416972585E-2</v>
      </c>
      <c r="F103" s="98">
        <v>3.0101531891654366E-2</v>
      </c>
      <c r="G103" s="98">
        <v>3.2115990858677612E-2</v>
      </c>
      <c r="H103" s="98">
        <v>3.7857124805603715E-2</v>
      </c>
      <c r="I103" s="98">
        <v>3.6882777651293906E-2</v>
      </c>
      <c r="J103" s="98">
        <v>3.4289876496443154E-2</v>
      </c>
      <c r="K103" s="98">
        <v>3.7833046344933959E-2</v>
      </c>
      <c r="L103" s="98">
        <v>4.6592588974574849E-2</v>
      </c>
      <c r="M103" s="98">
        <v>4.7180315578534485E-2</v>
      </c>
      <c r="N103" s="98">
        <v>6.0103908965249475E-2</v>
      </c>
      <c r="O103" s="98">
        <v>8.8214913161941702E-2</v>
      </c>
      <c r="P103" s="98">
        <v>6.1431470161539221E-2</v>
      </c>
      <c r="Q103" s="98">
        <v>0.1113394386305534</v>
      </c>
      <c r="R103" s="98">
        <v>6.7240052434834524E-2</v>
      </c>
      <c r="S103" s="98">
        <v>8.4244915220661895E-2</v>
      </c>
      <c r="T103" s="98">
        <v>7.6062572361560749E-2</v>
      </c>
      <c r="U103" s="98">
        <v>7.6789747522301208E-2</v>
      </c>
      <c r="V103" s="98">
        <v>6.6789151820407788E-2</v>
      </c>
      <c r="W103" s="98">
        <v>4.9306099820461968E-2</v>
      </c>
      <c r="DA103" s="63" t="s">
        <v>1691</v>
      </c>
    </row>
    <row r="104" spans="1:105" ht="12" customHeight="1" x14ac:dyDescent="0.25">
      <c r="A104" s="121" t="s">
        <v>55</v>
      </c>
      <c r="B104" s="122">
        <v>86.053528615033244</v>
      </c>
      <c r="C104" s="122">
        <v>91.98622843843853</v>
      </c>
      <c r="D104" s="122">
        <v>96.082597898704421</v>
      </c>
      <c r="E104" s="122">
        <v>102.50041597306088</v>
      </c>
      <c r="F104" s="122">
        <v>110.97685013082942</v>
      </c>
      <c r="G104" s="122">
        <v>81.553690077496256</v>
      </c>
      <c r="H104" s="122">
        <v>79.076901185500788</v>
      </c>
      <c r="I104" s="122">
        <v>88.678969402486587</v>
      </c>
      <c r="J104" s="122">
        <v>90.492944172587812</v>
      </c>
      <c r="K104" s="122">
        <v>99.03600815875069</v>
      </c>
      <c r="L104" s="122">
        <v>102.51032684096872</v>
      </c>
      <c r="M104" s="122">
        <v>111.34617057994483</v>
      </c>
      <c r="N104" s="122">
        <v>121.85406687243049</v>
      </c>
      <c r="O104" s="122">
        <v>124.61022456320107</v>
      </c>
      <c r="P104" s="122">
        <v>138.65342057263803</v>
      </c>
      <c r="Q104" s="122">
        <v>139.44110109855976</v>
      </c>
      <c r="R104" s="122">
        <v>141.37363269531872</v>
      </c>
      <c r="S104" s="122">
        <v>137.86801334265292</v>
      </c>
      <c r="T104" s="122">
        <v>132.96375310037416</v>
      </c>
      <c r="U104" s="122">
        <v>130.10925386722147</v>
      </c>
      <c r="V104" s="122">
        <v>128.37683831248037</v>
      </c>
      <c r="W104" s="122">
        <v>151.67828366806748</v>
      </c>
      <c r="DA104" s="130" t="s">
        <v>1692</v>
      </c>
    </row>
    <row r="105" spans="1:105" ht="12" customHeight="1" x14ac:dyDescent="0.25">
      <c r="A105" s="97" t="s">
        <v>128</v>
      </c>
      <c r="B105" s="98">
        <v>73.138958293541748</v>
      </c>
      <c r="C105" s="98">
        <v>78.420779718062676</v>
      </c>
      <c r="D105" s="98">
        <v>81.603457799180617</v>
      </c>
      <c r="E105" s="98">
        <v>87.68258450216473</v>
      </c>
      <c r="F105" s="98">
        <v>96.264850530938105</v>
      </c>
      <c r="G105" s="98">
        <v>69.107159336102271</v>
      </c>
      <c r="H105" s="98">
        <v>66.853928898714443</v>
      </c>
      <c r="I105" s="98">
        <v>76.09654987920571</v>
      </c>
      <c r="J105" s="98">
        <v>77.518205207441596</v>
      </c>
      <c r="K105" s="98">
        <v>84.543985682566117</v>
      </c>
      <c r="L105" s="98">
        <v>86.978696596737421</v>
      </c>
      <c r="M105" s="98">
        <v>93.524644534574449</v>
      </c>
      <c r="N105" s="98">
        <v>99.610048310188759</v>
      </c>
      <c r="O105" s="98">
        <v>97.683871381355004</v>
      </c>
      <c r="P105" s="98">
        <v>111.85731077929444</v>
      </c>
      <c r="Q105" s="98">
        <v>112.83955059330792</v>
      </c>
      <c r="R105" s="98">
        <v>114.86859412815829</v>
      </c>
      <c r="S105" s="98">
        <v>108.83004875577458</v>
      </c>
      <c r="T105" s="98">
        <v>103.58370134398778</v>
      </c>
      <c r="U105" s="98">
        <v>102.28099854817557</v>
      </c>
      <c r="V105" s="98">
        <v>104.99365141920326</v>
      </c>
      <c r="W105" s="98">
        <v>135.45701517160927</v>
      </c>
      <c r="DA105" s="63" t="s">
        <v>1693</v>
      </c>
    </row>
    <row r="106" spans="1:105" ht="12" customHeight="1" x14ac:dyDescent="0.25">
      <c r="A106" s="97" t="s">
        <v>127</v>
      </c>
      <c r="B106" s="98">
        <v>0.18800239702810023</v>
      </c>
      <c r="C106" s="98">
        <v>0.20866867157915164</v>
      </c>
      <c r="D106" s="98">
        <v>0.20946344593593069</v>
      </c>
      <c r="E106" s="98">
        <v>0.25222471277800851</v>
      </c>
      <c r="F106" s="98">
        <v>0.34196571680712173</v>
      </c>
      <c r="G106" s="98">
        <v>0.25187162515012479</v>
      </c>
      <c r="H106" s="98">
        <v>0.27828223453232465</v>
      </c>
      <c r="I106" s="98">
        <v>0.36267277622043093</v>
      </c>
      <c r="J106" s="98">
        <v>0.38809205318898288</v>
      </c>
      <c r="K106" s="98">
        <v>0.55564170828815296</v>
      </c>
      <c r="L106" s="98">
        <v>0.59449352186395943</v>
      </c>
      <c r="M106" s="98">
        <v>0.68133981661765142</v>
      </c>
      <c r="N106" s="98">
        <v>0.72647966574884415</v>
      </c>
      <c r="O106" s="98">
        <v>0.68805723560995047</v>
      </c>
      <c r="P106" s="98">
        <v>0.83682777725162394</v>
      </c>
      <c r="Q106" s="98">
        <v>0.83120174883141751</v>
      </c>
      <c r="R106" s="98">
        <v>0.82852546887275547</v>
      </c>
      <c r="S106" s="98">
        <v>0.7458244236947138</v>
      </c>
      <c r="T106" s="98">
        <v>0.68361829576997768</v>
      </c>
      <c r="U106" s="98">
        <v>0.64948185203284192</v>
      </c>
      <c r="V106" s="98">
        <v>0.67791733241025343</v>
      </c>
      <c r="W106" s="98">
        <v>0.92729077235449076</v>
      </c>
      <c r="DA106" s="63" t="s">
        <v>1694</v>
      </c>
    </row>
    <row r="107" spans="1:105" ht="12" customHeight="1" x14ac:dyDescent="0.25">
      <c r="A107" s="100" t="s">
        <v>203</v>
      </c>
      <c r="B107" s="101">
        <v>7.9335283375515181E-2</v>
      </c>
      <c r="C107" s="101">
        <v>8.7549273835058367E-2</v>
      </c>
      <c r="D107" s="101">
        <v>8.7954478034451417E-2</v>
      </c>
      <c r="E107" s="101">
        <v>0.10476461124995587</v>
      </c>
      <c r="F107" s="101">
        <v>0.14150098823571397</v>
      </c>
      <c r="G107" s="101">
        <v>0.10383792641698994</v>
      </c>
      <c r="H107" s="101">
        <v>9.5994216068058427E-2</v>
      </c>
      <c r="I107" s="101">
        <v>0.13169707405145603</v>
      </c>
      <c r="J107" s="101">
        <v>0.15210425609863223</v>
      </c>
      <c r="K107" s="101">
        <v>0.22139616478591209</v>
      </c>
      <c r="L107" s="101">
        <v>0.20944722763651943</v>
      </c>
      <c r="M107" s="101">
        <v>0.26149284958526525</v>
      </c>
      <c r="N107" s="101">
        <v>0.2735381997948475</v>
      </c>
      <c r="O107" s="101">
        <v>0.22197556619436556</v>
      </c>
      <c r="P107" s="101">
        <v>0.27500984743710483</v>
      </c>
      <c r="Q107" s="101">
        <v>0.21607661601644559</v>
      </c>
      <c r="R107" s="101">
        <v>0.19443730396164455</v>
      </c>
      <c r="S107" s="101">
        <v>0.20565870577105785</v>
      </c>
      <c r="T107" s="101">
        <v>0.21533371858971651</v>
      </c>
      <c r="U107" s="101">
        <v>0.20975811562497357</v>
      </c>
      <c r="V107" s="101">
        <v>0.22470149949346951</v>
      </c>
      <c r="W107" s="101">
        <v>0.32145525926864277</v>
      </c>
      <c r="DA107" s="131" t="s">
        <v>1695</v>
      </c>
    </row>
    <row r="108" spans="1:105" ht="12" customHeight="1" x14ac:dyDescent="0.25">
      <c r="A108" s="103" t="s">
        <v>52</v>
      </c>
      <c r="B108" s="104">
        <v>0.10866711365258505</v>
      </c>
      <c r="C108" s="104">
        <v>0.12111939774409329</v>
      </c>
      <c r="D108" s="104">
        <v>0.12150896790147926</v>
      </c>
      <c r="E108" s="104">
        <v>0.14746010152805267</v>
      </c>
      <c r="F108" s="104">
        <v>0.20046472857140776</v>
      </c>
      <c r="G108" s="104">
        <v>0.14803369873313485</v>
      </c>
      <c r="H108" s="104">
        <v>0.18228801846426623</v>
      </c>
      <c r="I108" s="104">
        <v>0.23097570216897489</v>
      </c>
      <c r="J108" s="104">
        <v>0.23598779709035062</v>
      </c>
      <c r="K108" s="104">
        <v>0.33424554350224089</v>
      </c>
      <c r="L108" s="104">
        <v>0.38504629422744002</v>
      </c>
      <c r="M108" s="104">
        <v>0.41984696703238611</v>
      </c>
      <c r="N108" s="104">
        <v>0.4529414659539967</v>
      </c>
      <c r="O108" s="104">
        <v>0.46608166941558488</v>
      </c>
      <c r="P108" s="104">
        <v>0.56181792981451917</v>
      </c>
      <c r="Q108" s="104">
        <v>0.61512513281497194</v>
      </c>
      <c r="R108" s="104">
        <v>0.63408816491111086</v>
      </c>
      <c r="S108" s="104">
        <v>0.54016571792365597</v>
      </c>
      <c r="T108" s="104">
        <v>0.46828457718026123</v>
      </c>
      <c r="U108" s="104">
        <v>0.43972373640786838</v>
      </c>
      <c r="V108" s="104">
        <v>0.45321583291678391</v>
      </c>
      <c r="W108" s="104">
        <v>0.60583551308584793</v>
      </c>
      <c r="DA108" s="132" t="s">
        <v>1696</v>
      </c>
    </row>
    <row r="109" spans="1:105" ht="12" customHeight="1" x14ac:dyDescent="0.25">
      <c r="A109" s="106" t="s">
        <v>122</v>
      </c>
      <c r="B109" s="101">
        <v>10.077663843155221</v>
      </c>
      <c r="C109" s="101">
        <v>10.538590241289748</v>
      </c>
      <c r="D109" s="101">
        <v>11.266735395407341</v>
      </c>
      <c r="E109" s="101">
        <v>11.305251305328206</v>
      </c>
      <c r="F109" s="101">
        <v>10.816143756894352</v>
      </c>
      <c r="G109" s="101">
        <v>8.8138636958721097</v>
      </c>
      <c r="H109" s="101">
        <v>8.2585041747897492</v>
      </c>
      <c r="I109" s="101">
        <v>8.3307261747796666</v>
      </c>
      <c r="J109" s="101">
        <v>8.3001162977626706</v>
      </c>
      <c r="K109" s="101">
        <v>7.6410716657734961</v>
      </c>
      <c r="L109" s="101">
        <v>8.1057758710771992</v>
      </c>
      <c r="M109" s="101">
        <v>9.2690491784494942</v>
      </c>
      <c r="N109" s="101">
        <v>11.682304623795103</v>
      </c>
      <c r="O109" s="101">
        <v>14.376252555932449</v>
      </c>
      <c r="P109" s="101">
        <v>14.369859110502475</v>
      </c>
      <c r="Q109" s="101">
        <v>14.553530906830026</v>
      </c>
      <c r="R109" s="101">
        <v>14.707285066005555</v>
      </c>
      <c r="S109" s="101">
        <v>15.814695887286197</v>
      </c>
      <c r="T109" s="101">
        <v>16.152519040456333</v>
      </c>
      <c r="U109" s="101">
        <v>15.194592937952878</v>
      </c>
      <c r="V109" s="101">
        <v>12.652674354901441</v>
      </c>
      <c r="W109" s="101">
        <v>8.3925952663447152</v>
      </c>
      <c r="DA109" s="131" t="s">
        <v>1697</v>
      </c>
    </row>
    <row r="110" spans="1:105" ht="12" customHeight="1" x14ac:dyDescent="0.25">
      <c r="A110" s="107" t="s">
        <v>121</v>
      </c>
      <c r="B110" s="104">
        <v>2.6489040813081708</v>
      </c>
      <c r="C110" s="104">
        <v>2.8181898075069531</v>
      </c>
      <c r="D110" s="104">
        <v>3.002941258180539</v>
      </c>
      <c r="E110" s="104">
        <v>3.260355452789959</v>
      </c>
      <c r="F110" s="104">
        <v>3.5538901261898381</v>
      </c>
      <c r="G110" s="104">
        <v>3.3807954203717365</v>
      </c>
      <c r="H110" s="104">
        <v>3.6861858774642631</v>
      </c>
      <c r="I110" s="104">
        <v>3.8890205722807734</v>
      </c>
      <c r="J110" s="104">
        <v>4.2865306141945645</v>
      </c>
      <c r="K110" s="104">
        <v>6.2953091021229248</v>
      </c>
      <c r="L110" s="104">
        <v>6.8313608512901398</v>
      </c>
      <c r="M110" s="104">
        <v>7.8711370503032274</v>
      </c>
      <c r="N110" s="104">
        <v>9.8352342726977859</v>
      </c>
      <c r="O110" s="104">
        <v>11.862043390303665</v>
      </c>
      <c r="P110" s="104">
        <v>11.589422905589498</v>
      </c>
      <c r="Q110" s="104">
        <v>11.216817849590406</v>
      </c>
      <c r="R110" s="104">
        <v>10.969228032282102</v>
      </c>
      <c r="S110" s="104">
        <v>12.477444275897426</v>
      </c>
      <c r="T110" s="104">
        <v>12.543914420160075</v>
      </c>
      <c r="U110" s="104">
        <v>11.984180529060193</v>
      </c>
      <c r="V110" s="104">
        <v>10.052595205965414</v>
      </c>
      <c r="W110" s="104">
        <v>6.9013824577589915</v>
      </c>
      <c r="DA110" s="132" t="s">
        <v>1698</v>
      </c>
    </row>
    <row r="111" spans="1:105" ht="12" customHeight="1" x14ac:dyDescent="0.25">
      <c r="A111" s="108" t="s">
        <v>53</v>
      </c>
      <c r="B111" s="98">
        <v>1.2447626012555719</v>
      </c>
      <c r="C111" s="98">
        <v>1.3153388252373532</v>
      </c>
      <c r="D111" s="98">
        <v>1.4005756761574573</v>
      </c>
      <c r="E111" s="98">
        <v>1.5038243540911056</v>
      </c>
      <c r="F111" s="98">
        <v>1.6306552912811945</v>
      </c>
      <c r="G111" s="98">
        <v>1.5476751787910055</v>
      </c>
      <c r="H111" s="98">
        <v>1.4316996442604524</v>
      </c>
      <c r="I111" s="98">
        <v>1.5801390913446722</v>
      </c>
      <c r="J111" s="98">
        <v>1.8724044236752828</v>
      </c>
      <c r="K111" s="98">
        <v>2.8035501518685737</v>
      </c>
      <c r="L111" s="98">
        <v>2.7216034763068926</v>
      </c>
      <c r="M111" s="98">
        <v>3.375985521747042</v>
      </c>
      <c r="N111" s="98">
        <v>4.1495288138370281</v>
      </c>
      <c r="O111" s="98">
        <v>4.3522341230406614</v>
      </c>
      <c r="P111" s="98">
        <v>4.2838243233274618</v>
      </c>
      <c r="Q111" s="98">
        <v>3.3294411506975186</v>
      </c>
      <c r="R111" s="98">
        <v>2.9452079359827916</v>
      </c>
      <c r="S111" s="98">
        <v>3.8634968153347113</v>
      </c>
      <c r="T111" s="98">
        <v>4.386023406173698</v>
      </c>
      <c r="U111" s="98">
        <v>4.290687807881322</v>
      </c>
      <c r="V111" s="98">
        <v>3.6777447676811854</v>
      </c>
      <c r="W111" s="98">
        <v>2.6169425258338226</v>
      </c>
      <c r="DA111" s="63" t="s">
        <v>1699</v>
      </c>
    </row>
    <row r="112" spans="1:105" ht="12" customHeight="1" x14ac:dyDescent="0.25">
      <c r="A112" s="108" t="s">
        <v>52</v>
      </c>
      <c r="B112" s="98">
        <v>1.4041414800525991</v>
      </c>
      <c r="C112" s="98">
        <v>1.5028509822695999</v>
      </c>
      <c r="D112" s="98">
        <v>1.6023655820230815</v>
      </c>
      <c r="E112" s="98">
        <v>1.7565310986988536</v>
      </c>
      <c r="F112" s="98">
        <v>1.9232348349086439</v>
      </c>
      <c r="G112" s="98">
        <v>1.8331202415807308</v>
      </c>
      <c r="H112" s="98">
        <v>2.2544862332038109</v>
      </c>
      <c r="I112" s="98">
        <v>2.3088814809361011</v>
      </c>
      <c r="J112" s="98">
        <v>2.4141261905192817</v>
      </c>
      <c r="K112" s="98">
        <v>3.4917589502543511</v>
      </c>
      <c r="L112" s="98">
        <v>4.1097573749832472</v>
      </c>
      <c r="M112" s="98">
        <v>4.4951515285561854</v>
      </c>
      <c r="N112" s="98">
        <v>5.6857054588607578</v>
      </c>
      <c r="O112" s="98">
        <v>7.5098092672630026</v>
      </c>
      <c r="P112" s="98">
        <v>7.3055985822620348</v>
      </c>
      <c r="Q112" s="98">
        <v>7.8873766988928873</v>
      </c>
      <c r="R112" s="98">
        <v>8.02402009629931</v>
      </c>
      <c r="S112" s="98">
        <v>8.6139474605627147</v>
      </c>
      <c r="T112" s="98">
        <v>8.1578910139863776</v>
      </c>
      <c r="U112" s="98">
        <v>7.6934927211788722</v>
      </c>
      <c r="V112" s="98">
        <v>6.3748504382842288</v>
      </c>
      <c r="W112" s="98">
        <v>4.2844399319251689</v>
      </c>
      <c r="DA112" s="63" t="s">
        <v>1700</v>
      </c>
    </row>
    <row r="113" spans="1:105" ht="12" customHeight="1" x14ac:dyDescent="0.25">
      <c r="A113" s="121" t="s">
        <v>54</v>
      </c>
      <c r="B113" s="122">
        <v>14.062358028635044</v>
      </c>
      <c r="C113" s="122">
        <v>16.382704727103313</v>
      </c>
      <c r="D113" s="122">
        <v>17.694402385889887</v>
      </c>
      <c r="E113" s="122">
        <v>17.952758588287107</v>
      </c>
      <c r="F113" s="122">
        <v>18.913044396278103</v>
      </c>
      <c r="G113" s="122">
        <v>14.098558498415768</v>
      </c>
      <c r="H113" s="122">
        <v>15.612776922164201</v>
      </c>
      <c r="I113" s="122">
        <v>13.780291825839885</v>
      </c>
      <c r="J113" s="122">
        <v>15.33594680202037</v>
      </c>
      <c r="K113" s="122">
        <v>19.96200104690163</v>
      </c>
      <c r="L113" s="122">
        <v>20.817750035911573</v>
      </c>
      <c r="M113" s="122">
        <v>21.709084845368267</v>
      </c>
      <c r="N113" s="122">
        <v>23.910303359809994</v>
      </c>
      <c r="O113" s="122">
        <v>24.95436794584954</v>
      </c>
      <c r="P113" s="122">
        <v>27.26041360358553</v>
      </c>
      <c r="Q113" s="122">
        <v>26.967870305805466</v>
      </c>
      <c r="R113" s="122">
        <v>27.972338200229483</v>
      </c>
      <c r="S113" s="122">
        <v>28.33785993376749</v>
      </c>
      <c r="T113" s="122">
        <v>27.96517539642965</v>
      </c>
      <c r="U113" s="122">
        <v>27.997898180133735</v>
      </c>
      <c r="V113" s="122">
        <v>26.958589349880775</v>
      </c>
      <c r="W113" s="122">
        <v>29.766110376771202</v>
      </c>
      <c r="DA113" s="130" t="s">
        <v>1701</v>
      </c>
    </row>
    <row r="114" spans="1:105" ht="12" customHeight="1" x14ac:dyDescent="0.25">
      <c r="A114" s="97" t="s">
        <v>50</v>
      </c>
      <c r="B114" s="98">
        <v>0.11400131657905248</v>
      </c>
      <c r="C114" s="98">
        <v>0.12945384979273872</v>
      </c>
      <c r="D114" s="98">
        <v>0.13188654348157253</v>
      </c>
      <c r="E114" s="98">
        <v>0.12166418411943938</v>
      </c>
      <c r="F114" s="98">
        <v>0.12890336903613425</v>
      </c>
      <c r="G114" s="98">
        <v>9.7570342514423161E-2</v>
      </c>
      <c r="H114" s="98">
        <v>0.10230252178617483</v>
      </c>
      <c r="I114" s="98">
        <v>8.4580421485650495E-2</v>
      </c>
      <c r="J114" s="98">
        <v>8.5045428473225465E-2</v>
      </c>
      <c r="K114" s="98">
        <v>0.1032215633315698</v>
      </c>
      <c r="L114" s="98">
        <v>9.8808076063023151E-2</v>
      </c>
      <c r="M114" s="98">
        <v>7.5535396971797314E-2</v>
      </c>
      <c r="N114" s="98">
        <v>5.2549528207373408E-2</v>
      </c>
      <c r="O114" s="98">
        <v>5.1343256950956179E-2</v>
      </c>
      <c r="P114" s="98">
        <v>6.4227766441160086E-2</v>
      </c>
      <c r="Q114" s="98">
        <v>8.5119970381137944E-2</v>
      </c>
      <c r="R114" s="98">
        <v>9.984375816421287E-2</v>
      </c>
      <c r="S114" s="98">
        <v>9.8128602658678774E-2</v>
      </c>
      <c r="T114" s="98">
        <v>8.7724884806666417E-2</v>
      </c>
      <c r="U114" s="98">
        <v>8.7221362026209934E-2</v>
      </c>
      <c r="V114" s="98">
        <v>8.3365298034959623E-2</v>
      </c>
      <c r="W114" s="98">
        <v>0.10830659685718262</v>
      </c>
      <c r="DA114" s="63" t="s">
        <v>1702</v>
      </c>
    </row>
    <row r="115" spans="1:105" ht="12" customHeight="1" x14ac:dyDescent="0.25">
      <c r="A115" s="109" t="s">
        <v>120</v>
      </c>
      <c r="B115" s="33">
        <v>13.948356712055991</v>
      </c>
      <c r="C115" s="33">
        <v>16.253250877310574</v>
      </c>
      <c r="D115" s="33">
        <v>17.562515842408313</v>
      </c>
      <c r="E115" s="33">
        <v>17.831094404167668</v>
      </c>
      <c r="F115" s="33">
        <v>18.784141027241969</v>
      </c>
      <c r="G115" s="33">
        <v>14.000988155901345</v>
      </c>
      <c r="H115" s="33">
        <v>15.510474400378026</v>
      </c>
      <c r="I115" s="33">
        <v>13.695711404354235</v>
      </c>
      <c r="J115" s="33">
        <v>15.250901373547144</v>
      </c>
      <c r="K115" s="33">
        <v>19.858779483570061</v>
      </c>
      <c r="L115" s="33">
        <v>20.71894195984855</v>
      </c>
      <c r="M115" s="33">
        <v>21.633549448396469</v>
      </c>
      <c r="N115" s="33">
        <v>23.857753831602622</v>
      </c>
      <c r="O115" s="33">
        <v>24.903024688898583</v>
      </c>
      <c r="P115" s="33">
        <v>27.19618583714437</v>
      </c>
      <c r="Q115" s="33">
        <v>26.882750335424326</v>
      </c>
      <c r="R115" s="33">
        <v>27.872494442065271</v>
      </c>
      <c r="S115" s="33">
        <v>28.239731331108811</v>
      </c>
      <c r="T115" s="33">
        <v>27.877450511622985</v>
      </c>
      <c r="U115" s="33">
        <v>27.910676818107525</v>
      </c>
      <c r="V115" s="33">
        <v>26.875224051845816</v>
      </c>
      <c r="W115" s="33">
        <v>29.657803779914019</v>
      </c>
      <c r="DA115" s="60" t="s">
        <v>1703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431.53278751850064</v>
      </c>
      <c r="C117" s="117">
        <f t="shared" si="19"/>
        <v>470.54944024764836</v>
      </c>
      <c r="D117" s="117">
        <f t="shared" si="19"/>
        <v>450.99517694604043</v>
      </c>
      <c r="E117" s="117">
        <f t="shared" si="19"/>
        <v>486.05910721671904</v>
      </c>
      <c r="F117" s="117">
        <f t="shared" si="19"/>
        <v>522.69997278051596</v>
      </c>
      <c r="G117" s="117">
        <f t="shared" si="19"/>
        <v>411.2233559824088</v>
      </c>
      <c r="H117" s="117">
        <f t="shared" si="19"/>
        <v>379.41641414560718</v>
      </c>
      <c r="I117" s="117">
        <f t="shared" si="19"/>
        <v>418.61407947791406</v>
      </c>
      <c r="J117" s="117">
        <f t="shared" si="19"/>
        <v>437.75066399149131</v>
      </c>
      <c r="K117" s="117">
        <f t="shared" si="19"/>
        <v>460.80870927238021</v>
      </c>
      <c r="L117" s="117">
        <f t="shared" si="19"/>
        <v>517.12528828586039</v>
      </c>
      <c r="M117" s="117">
        <f t="shared" si="19"/>
        <v>522.11156459529104</v>
      </c>
      <c r="N117" s="117">
        <f t="shared" si="19"/>
        <v>588.9774590949836</v>
      </c>
      <c r="O117" s="117">
        <f t="shared" si="19"/>
        <v>663.29979038607678</v>
      </c>
      <c r="P117" s="117">
        <f t="shared" si="19"/>
        <v>625.68821182574118</v>
      </c>
      <c r="Q117" s="117">
        <f t="shared" si="19"/>
        <v>684.97545082784961</v>
      </c>
      <c r="R117" s="117">
        <f t="shared" ref="R117:V117" si="20">R118+R121+R123+R132</f>
        <v>719.38911302678696</v>
      </c>
      <c r="S117" s="117">
        <f t="shared" si="20"/>
        <v>755.81629540761435</v>
      </c>
      <c r="T117" s="117">
        <f t="shared" si="20"/>
        <v>716.55373335776403</v>
      </c>
      <c r="U117" s="117">
        <f t="shared" si="20"/>
        <v>709.31045334526857</v>
      </c>
      <c r="V117" s="117">
        <f t="shared" si="20"/>
        <v>766.70633363247282</v>
      </c>
      <c r="W117" s="117">
        <f t="shared" ref="W117" si="21">W118+W121+W123+W132</f>
        <v>825.83256213299501</v>
      </c>
      <c r="DA117" s="129" t="s">
        <v>1854</v>
      </c>
    </row>
    <row r="118" spans="1:105" ht="12" customHeight="1" x14ac:dyDescent="0.25">
      <c r="A118" s="121" t="s">
        <v>57</v>
      </c>
      <c r="B118" s="122">
        <f t="shared" ref="B118:Q118" si="22">SUM(B119:B120)</f>
        <v>351.80276277574922</v>
      </c>
      <c r="C118" s="122">
        <f t="shared" si="22"/>
        <v>383.98771744529779</v>
      </c>
      <c r="D118" s="122">
        <f t="shared" si="22"/>
        <v>359.81758765233451</v>
      </c>
      <c r="E118" s="122">
        <f t="shared" si="22"/>
        <v>388.98526900152001</v>
      </c>
      <c r="F118" s="122">
        <f t="shared" si="22"/>
        <v>417.51031338010165</v>
      </c>
      <c r="G118" s="122">
        <f t="shared" si="22"/>
        <v>333.7048748227154</v>
      </c>
      <c r="H118" s="122">
        <f t="shared" si="22"/>
        <v>302.39094487031485</v>
      </c>
      <c r="I118" s="122">
        <f t="shared" si="22"/>
        <v>334.66271106654455</v>
      </c>
      <c r="J118" s="122">
        <f t="shared" si="22"/>
        <v>350.70258722753687</v>
      </c>
      <c r="K118" s="122">
        <f t="shared" si="22"/>
        <v>362.37381575021504</v>
      </c>
      <c r="L118" s="122">
        <f t="shared" si="22"/>
        <v>414.50931964825622</v>
      </c>
      <c r="M118" s="122">
        <f t="shared" si="22"/>
        <v>410.87707303354301</v>
      </c>
      <c r="N118" s="122">
        <f t="shared" si="22"/>
        <v>466.56694580165521</v>
      </c>
      <c r="O118" s="122">
        <f t="shared" si="22"/>
        <v>537.11952542870927</v>
      </c>
      <c r="P118" s="122">
        <f t="shared" si="22"/>
        <v>485.14190268919998</v>
      </c>
      <c r="Q118" s="122">
        <f t="shared" si="22"/>
        <v>543.04877520826301</v>
      </c>
      <c r="R118" s="122">
        <f t="shared" ref="R118:V118" si="23">SUM(R119:R120)</f>
        <v>574.40382391764115</v>
      </c>
      <c r="S118" s="122">
        <f t="shared" si="23"/>
        <v>612.96430798955816</v>
      </c>
      <c r="T118" s="122">
        <f t="shared" si="23"/>
        <v>577.65725184814187</v>
      </c>
      <c r="U118" s="122">
        <f t="shared" si="23"/>
        <v>571.96933466708197</v>
      </c>
      <c r="V118" s="122">
        <f t="shared" si="23"/>
        <v>630.63130595822633</v>
      </c>
      <c r="W118" s="122">
        <f t="shared" ref="W118" si="24">SUM(W119:W120)</f>
        <v>664.95528513574106</v>
      </c>
      <c r="DA118" s="130" t="s">
        <v>1855</v>
      </c>
    </row>
    <row r="119" spans="1:105" ht="12" customHeight="1" x14ac:dyDescent="0.25">
      <c r="A119" s="97" t="s">
        <v>203</v>
      </c>
      <c r="B119" s="98">
        <v>349.80247212984818</v>
      </c>
      <c r="C119" s="98">
        <v>381.85977808622283</v>
      </c>
      <c r="D119" s="98">
        <v>357.88621946063944</v>
      </c>
      <c r="E119" s="98">
        <v>386.94751824349936</v>
      </c>
      <c r="F119" s="98">
        <v>415.39191206147206</v>
      </c>
      <c r="G119" s="98">
        <v>332.21104181924187</v>
      </c>
      <c r="H119" s="98">
        <v>301.0292969693719</v>
      </c>
      <c r="I119" s="98">
        <v>333.20819814140845</v>
      </c>
      <c r="J119" s="98">
        <v>349.19741914578441</v>
      </c>
      <c r="K119" s="98">
        <v>360.83268881127407</v>
      </c>
      <c r="L119" s="98">
        <v>412.76014703944696</v>
      </c>
      <c r="M119" s="98">
        <v>409.16055268130407</v>
      </c>
      <c r="N119" s="98">
        <v>464.63591011675891</v>
      </c>
      <c r="O119" s="98">
        <v>534.9175212370784</v>
      </c>
      <c r="P119" s="98">
        <v>483.16939167321709</v>
      </c>
      <c r="Q119" s="98">
        <v>540.85810478508813</v>
      </c>
      <c r="R119" s="98">
        <v>572.09999790454071</v>
      </c>
      <c r="S119" s="98">
        <v>610.5177918740568</v>
      </c>
      <c r="T119" s="98">
        <v>575.36075930909431</v>
      </c>
      <c r="U119" s="98">
        <v>569.70219259227895</v>
      </c>
      <c r="V119" s="98">
        <v>628.13680688857642</v>
      </c>
      <c r="W119" s="98">
        <v>662.32760417156953</v>
      </c>
      <c r="DA119" s="63" t="s">
        <v>1856</v>
      </c>
    </row>
    <row r="120" spans="1:105" ht="12" customHeight="1" x14ac:dyDescent="0.25">
      <c r="A120" s="97" t="s">
        <v>53</v>
      </c>
      <c r="B120" s="98">
        <v>2.0002906459010363</v>
      </c>
      <c r="C120" s="98">
        <v>2.1279393590749534</v>
      </c>
      <c r="D120" s="98">
        <v>1.9313681916950793</v>
      </c>
      <c r="E120" s="98">
        <v>2.03775075802064</v>
      </c>
      <c r="F120" s="98">
        <v>2.1184013186296045</v>
      </c>
      <c r="G120" s="98">
        <v>1.4938330034735452</v>
      </c>
      <c r="H120" s="98">
        <v>1.3616479009429499</v>
      </c>
      <c r="I120" s="98">
        <v>1.4545129251360909</v>
      </c>
      <c r="J120" s="98">
        <v>1.5051680817524777</v>
      </c>
      <c r="K120" s="98">
        <v>1.5411269389409665</v>
      </c>
      <c r="L120" s="98">
        <v>1.7491726088092652</v>
      </c>
      <c r="M120" s="98">
        <v>1.7165203522389527</v>
      </c>
      <c r="N120" s="98">
        <v>1.9310356848962806</v>
      </c>
      <c r="O120" s="98">
        <v>2.2020041916308872</v>
      </c>
      <c r="P120" s="98">
        <v>1.9725110159828954</v>
      </c>
      <c r="Q120" s="98">
        <v>2.1906704231748275</v>
      </c>
      <c r="R120" s="98">
        <v>2.3038260131004202</v>
      </c>
      <c r="S120" s="98">
        <v>2.4465161155013835</v>
      </c>
      <c r="T120" s="98">
        <v>2.2964925390475881</v>
      </c>
      <c r="U120" s="98">
        <v>2.2671420748030058</v>
      </c>
      <c r="V120" s="98">
        <v>2.4944990696498817</v>
      </c>
      <c r="W120" s="98">
        <v>2.6276809641715668</v>
      </c>
      <c r="DA120" s="63" t="s">
        <v>1857</v>
      </c>
    </row>
    <row r="121" spans="1:105" ht="12" customHeight="1" x14ac:dyDescent="0.25">
      <c r="A121" s="121" t="s">
        <v>92</v>
      </c>
      <c r="B121" s="122">
        <f t="shared" ref="B121:W121" si="25">B122</f>
        <v>2.9950504918758277E-2</v>
      </c>
      <c r="C121" s="122">
        <f t="shared" si="25"/>
        <v>4.198213008750816E-2</v>
      </c>
      <c r="D121" s="122">
        <f t="shared" si="25"/>
        <v>5.1016146169168199E-2</v>
      </c>
      <c r="E121" s="122">
        <f t="shared" si="25"/>
        <v>0.1023517708677187</v>
      </c>
      <c r="F121" s="122">
        <f t="shared" si="25"/>
        <v>7.0286878461972957E-2</v>
      </c>
      <c r="G121" s="122">
        <f t="shared" si="25"/>
        <v>7.7888280015544265E-2</v>
      </c>
      <c r="H121" s="122">
        <f t="shared" si="25"/>
        <v>9.5297065704976106E-2</v>
      </c>
      <c r="I121" s="122">
        <f t="shared" si="25"/>
        <v>9.5596745551579418E-2</v>
      </c>
      <c r="J121" s="122">
        <f t="shared" si="25"/>
        <v>9.1549787820226144E-2</v>
      </c>
      <c r="K121" s="122">
        <f t="shared" si="25"/>
        <v>0.10525111987846553</v>
      </c>
      <c r="L121" s="122">
        <f t="shared" si="25"/>
        <v>0.13452971079361295</v>
      </c>
      <c r="M121" s="122">
        <f t="shared" si="25"/>
        <v>0.14124692937162028</v>
      </c>
      <c r="N121" s="122">
        <f t="shared" si="25"/>
        <v>0.1856654078627151</v>
      </c>
      <c r="O121" s="122">
        <f t="shared" si="25"/>
        <v>0.28363290110644046</v>
      </c>
      <c r="P121" s="122">
        <f t="shared" si="25"/>
        <v>0.20339950514373023</v>
      </c>
      <c r="Q121" s="122">
        <f t="shared" si="25"/>
        <v>0.37911511212079169</v>
      </c>
      <c r="R121" s="122">
        <f t="shared" si="25"/>
        <v>0.23549441220978001</v>
      </c>
      <c r="S121" s="122">
        <f t="shared" si="25"/>
        <v>0.30444865680063538</v>
      </c>
      <c r="T121" s="122">
        <f t="shared" si="25"/>
        <v>0.28284025188557366</v>
      </c>
      <c r="U121" s="122">
        <f t="shared" si="25"/>
        <v>0.2937471189175852</v>
      </c>
      <c r="V121" s="122">
        <f t="shared" si="25"/>
        <v>0.26290476837238436</v>
      </c>
      <c r="W121" s="122">
        <f t="shared" si="25"/>
        <v>0.19847535897014421</v>
      </c>
      <c r="DA121" s="130" t="s">
        <v>1858</v>
      </c>
    </row>
    <row r="122" spans="1:105" ht="12" customHeight="1" x14ac:dyDescent="0.25">
      <c r="A122" s="97" t="s">
        <v>53</v>
      </c>
      <c r="B122" s="98">
        <v>2.9950504918758277E-2</v>
      </c>
      <c r="C122" s="98">
        <v>4.198213008750816E-2</v>
      </c>
      <c r="D122" s="98">
        <v>5.1016146169168199E-2</v>
      </c>
      <c r="E122" s="98">
        <v>0.1023517708677187</v>
      </c>
      <c r="F122" s="98">
        <v>7.0286878461972957E-2</v>
      </c>
      <c r="G122" s="98">
        <v>7.7888280015544265E-2</v>
      </c>
      <c r="H122" s="98">
        <v>9.5297065704976106E-2</v>
      </c>
      <c r="I122" s="98">
        <v>9.5596745551579418E-2</v>
      </c>
      <c r="J122" s="98">
        <v>9.1549787820226144E-2</v>
      </c>
      <c r="K122" s="98">
        <v>0.10525111987846553</v>
      </c>
      <c r="L122" s="98">
        <v>0.13452971079361295</v>
      </c>
      <c r="M122" s="98">
        <v>0.14124692937162028</v>
      </c>
      <c r="N122" s="98">
        <v>0.1856654078627151</v>
      </c>
      <c r="O122" s="98">
        <v>0.28363290110644046</v>
      </c>
      <c r="P122" s="98">
        <v>0.20339950514373023</v>
      </c>
      <c r="Q122" s="98">
        <v>0.37911511212079169</v>
      </c>
      <c r="R122" s="98">
        <v>0.23549441220978001</v>
      </c>
      <c r="S122" s="98">
        <v>0.30444865680063538</v>
      </c>
      <c r="T122" s="98">
        <v>0.28284025188557366</v>
      </c>
      <c r="U122" s="98">
        <v>0.2937471189175852</v>
      </c>
      <c r="V122" s="98">
        <v>0.26290476837238436</v>
      </c>
      <c r="W122" s="98">
        <v>0.19847535897014421</v>
      </c>
      <c r="DA122" s="63" t="s">
        <v>1859</v>
      </c>
    </row>
    <row r="123" spans="1:105" ht="12" customHeight="1" x14ac:dyDescent="0.25">
      <c r="A123" s="121" t="s">
        <v>55</v>
      </c>
      <c r="B123" s="122">
        <v>69.141280219165338</v>
      </c>
      <c r="C123" s="122">
        <v>74.179256486161037</v>
      </c>
      <c r="D123" s="122">
        <v>77.747835890486513</v>
      </c>
      <c r="E123" s="122">
        <v>83.346094096345752</v>
      </c>
      <c r="F123" s="122">
        <v>90.713873144566122</v>
      </c>
      <c r="G123" s="122">
        <v>66.666253368921772</v>
      </c>
      <c r="H123" s="122">
        <v>64.941769510141015</v>
      </c>
      <c r="I123" s="122">
        <v>73.242310330069387</v>
      </c>
      <c r="J123" s="122">
        <v>75.121875179060737</v>
      </c>
      <c r="K123" s="122">
        <v>82.884538296802035</v>
      </c>
      <c r="L123" s="122">
        <v>86.330791058411904</v>
      </c>
      <c r="M123" s="122">
        <v>94.199463914853098</v>
      </c>
      <c r="N123" s="122">
        <v>103.55536335020477</v>
      </c>
      <c r="O123" s="122">
        <v>106.34434630841736</v>
      </c>
      <c r="P123" s="122">
        <v>118.91116654636045</v>
      </c>
      <c r="Q123" s="122">
        <v>120.240244470276</v>
      </c>
      <c r="R123" s="122">
        <v>122.49323344619165</v>
      </c>
      <c r="S123" s="122">
        <v>119.77700099259533</v>
      </c>
      <c r="T123" s="122">
        <v>115.87834283440375</v>
      </c>
      <c r="U123" s="122">
        <v>113.99341086362307</v>
      </c>
      <c r="V123" s="122">
        <v>113.30364898709298</v>
      </c>
      <c r="W123" s="122">
        <v>135.50323174613325</v>
      </c>
      <c r="DA123" s="130" t="s">
        <v>1860</v>
      </c>
    </row>
    <row r="124" spans="1:105" ht="12" customHeight="1" x14ac:dyDescent="0.25">
      <c r="A124" s="97" t="s">
        <v>128</v>
      </c>
      <c r="B124" s="98">
        <v>59.919926903674821</v>
      </c>
      <c r="C124" s="98">
        <v>64.435108375067742</v>
      </c>
      <c r="D124" s="98">
        <v>67.296345979150743</v>
      </c>
      <c r="E124" s="98">
        <v>72.552492552717112</v>
      </c>
      <c r="F124" s="98">
        <v>79.871232110933093</v>
      </c>
      <c r="G124" s="98">
        <v>57.400949146734739</v>
      </c>
      <c r="H124" s="98">
        <v>55.644555786462114</v>
      </c>
      <c r="I124" s="98">
        <v>63.627446795550007</v>
      </c>
      <c r="J124" s="98">
        <v>65.184414093686854</v>
      </c>
      <c r="K124" s="98">
        <v>71.504879678122265</v>
      </c>
      <c r="L124" s="98">
        <v>73.999194401982763</v>
      </c>
      <c r="M124" s="98">
        <v>80.080163820995793</v>
      </c>
      <c r="N124" s="98">
        <v>85.880427971468777</v>
      </c>
      <c r="O124" s="98">
        <v>84.72118692904678</v>
      </c>
      <c r="P124" s="98">
        <v>97.339479724463189</v>
      </c>
      <c r="Q124" s="98">
        <v>98.555988758255637</v>
      </c>
      <c r="R124" s="98">
        <v>100.7410074762843</v>
      </c>
      <c r="S124" s="98">
        <v>95.838651004528984</v>
      </c>
      <c r="T124" s="98">
        <v>91.610972141753166</v>
      </c>
      <c r="U124" s="98">
        <v>90.871624047950249</v>
      </c>
      <c r="V124" s="98">
        <v>93.768618476411206</v>
      </c>
      <c r="W124" s="98">
        <v>121.77662721153777</v>
      </c>
      <c r="DA124" s="63" t="s">
        <v>1861</v>
      </c>
    </row>
    <row r="125" spans="1:105" ht="12" customHeight="1" x14ac:dyDescent="0.25">
      <c r="A125" s="97" t="s">
        <v>127</v>
      </c>
      <c r="B125" s="98">
        <v>0.17366345064803498</v>
      </c>
      <c r="C125" s="98">
        <v>0.19312569027943563</v>
      </c>
      <c r="D125" s="98">
        <v>0.19402522759040128</v>
      </c>
      <c r="E125" s="98">
        <v>0.23438979144533562</v>
      </c>
      <c r="F125" s="98">
        <v>0.31873430271021203</v>
      </c>
      <c r="G125" s="98">
        <v>0.23492480111673036</v>
      </c>
      <c r="H125" s="98">
        <v>0.26298941550600802</v>
      </c>
      <c r="I125" s="98">
        <v>0.34228636478135666</v>
      </c>
      <c r="J125" s="98">
        <v>0.36504940104735617</v>
      </c>
      <c r="K125" s="98">
        <v>0.52346297765936445</v>
      </c>
      <c r="L125" s="98">
        <v>0.56462621130061985</v>
      </c>
      <c r="M125" s="98">
        <v>0.64489268878826234</v>
      </c>
      <c r="N125" s="98">
        <v>0.68914543054575328</v>
      </c>
      <c r="O125" s="98">
        <v>0.65836573888087135</v>
      </c>
      <c r="P125" s="98">
        <v>0.80113447145834216</v>
      </c>
      <c r="Q125" s="98">
        <v>0.80371242172606228</v>
      </c>
      <c r="R125" s="98">
        <v>0.80428868596058667</v>
      </c>
      <c r="S125" s="98">
        <v>0.72047937499184167</v>
      </c>
      <c r="T125" s="98">
        <v>0.657607908423537</v>
      </c>
      <c r="U125" s="98">
        <v>0.62492129643635375</v>
      </c>
      <c r="V125" s="98">
        <v>0.65308760553886136</v>
      </c>
      <c r="W125" s="98">
        <v>0.89462105518587864</v>
      </c>
      <c r="DA125" s="63" t="s">
        <v>1862</v>
      </c>
    </row>
    <row r="126" spans="1:105" ht="12" customHeight="1" x14ac:dyDescent="0.25">
      <c r="A126" s="100" t="s">
        <v>203</v>
      </c>
      <c r="B126" s="101">
        <v>6.4996336995449933E-2</v>
      </c>
      <c r="C126" s="101">
        <v>7.2006292535342339E-2</v>
      </c>
      <c r="D126" s="101">
        <v>7.2516259688922016E-2</v>
      </c>
      <c r="E126" s="101">
        <v>8.6929689917282935E-2</v>
      </c>
      <c r="F126" s="101">
        <v>0.11826957413880428</v>
      </c>
      <c r="G126" s="101">
        <v>8.68911023835955E-2</v>
      </c>
      <c r="H126" s="101">
        <v>8.0701397041741771E-2</v>
      </c>
      <c r="I126" s="101">
        <v>0.11131066261238175</v>
      </c>
      <c r="J126" s="101">
        <v>0.12906160395700558</v>
      </c>
      <c r="K126" s="101">
        <v>0.18921743415712355</v>
      </c>
      <c r="L126" s="101">
        <v>0.1795799170731798</v>
      </c>
      <c r="M126" s="101">
        <v>0.22504572175587625</v>
      </c>
      <c r="N126" s="101">
        <v>0.23620396459175655</v>
      </c>
      <c r="O126" s="101">
        <v>0.19228406946528648</v>
      </c>
      <c r="P126" s="101">
        <v>0.23931654164382304</v>
      </c>
      <c r="Q126" s="101">
        <v>0.18858728891109031</v>
      </c>
      <c r="R126" s="101">
        <v>0.17020052104947578</v>
      </c>
      <c r="S126" s="101">
        <v>0.18031365706818572</v>
      </c>
      <c r="T126" s="101">
        <v>0.18932333124327574</v>
      </c>
      <c r="U126" s="101">
        <v>0.18519756002848531</v>
      </c>
      <c r="V126" s="101">
        <v>0.19987177262207742</v>
      </c>
      <c r="W126" s="101">
        <v>0.28878554210003071</v>
      </c>
      <c r="DA126" s="131" t="s">
        <v>1863</v>
      </c>
    </row>
    <row r="127" spans="1:105" ht="12" customHeight="1" x14ac:dyDescent="0.25">
      <c r="A127" s="103" t="s">
        <v>52</v>
      </c>
      <c r="B127" s="104">
        <v>0.10866711365258505</v>
      </c>
      <c r="C127" s="104">
        <v>0.12111939774409329</v>
      </c>
      <c r="D127" s="104">
        <v>0.12150896790147926</v>
      </c>
      <c r="E127" s="104">
        <v>0.14746010152805267</v>
      </c>
      <c r="F127" s="104">
        <v>0.20046472857140776</v>
      </c>
      <c r="G127" s="104">
        <v>0.14803369873313485</v>
      </c>
      <c r="H127" s="104">
        <v>0.18228801846426623</v>
      </c>
      <c r="I127" s="104">
        <v>0.23097570216897489</v>
      </c>
      <c r="J127" s="104">
        <v>0.23598779709035062</v>
      </c>
      <c r="K127" s="104">
        <v>0.33424554350224089</v>
      </c>
      <c r="L127" s="104">
        <v>0.38504629422744002</v>
      </c>
      <c r="M127" s="104">
        <v>0.41984696703238611</v>
      </c>
      <c r="N127" s="104">
        <v>0.4529414659539967</v>
      </c>
      <c r="O127" s="104">
        <v>0.46608166941558488</v>
      </c>
      <c r="P127" s="104">
        <v>0.56181792981451917</v>
      </c>
      <c r="Q127" s="104">
        <v>0.61512513281497194</v>
      </c>
      <c r="R127" s="104">
        <v>0.63408816491111086</v>
      </c>
      <c r="S127" s="104">
        <v>0.54016571792365597</v>
      </c>
      <c r="T127" s="104">
        <v>0.46828457718026123</v>
      </c>
      <c r="U127" s="104">
        <v>0.43972373640786838</v>
      </c>
      <c r="V127" s="104">
        <v>0.45321583291678391</v>
      </c>
      <c r="W127" s="104">
        <v>0.60583551308584793</v>
      </c>
      <c r="DA127" s="132" t="s">
        <v>1864</v>
      </c>
    </row>
    <row r="128" spans="1:105" ht="12" customHeight="1" x14ac:dyDescent="0.25">
      <c r="A128" s="106" t="s">
        <v>122</v>
      </c>
      <c r="B128" s="101">
        <v>6.8032335267524928</v>
      </c>
      <c r="C128" s="101">
        <v>7.1547869874005947</v>
      </c>
      <c r="D128" s="101">
        <v>7.6979996147827299</v>
      </c>
      <c r="E128" s="101">
        <v>7.7677355433165181</v>
      </c>
      <c r="F128" s="101">
        <v>7.4708869411545065</v>
      </c>
      <c r="G128" s="101">
        <v>6.1188692430510958</v>
      </c>
      <c r="H128" s="101">
        <v>5.7760284690703436</v>
      </c>
      <c r="I128" s="101">
        <v>5.8527180561869088</v>
      </c>
      <c r="J128" s="101">
        <v>5.8398012742161427</v>
      </c>
      <c r="K128" s="101">
        <v>5.3837638672643298</v>
      </c>
      <c r="L128" s="101">
        <v>5.7307089760921919</v>
      </c>
      <c r="M128" s="101">
        <v>6.5818459956831541</v>
      </c>
      <c r="N128" s="101">
        <v>8.3394126602618943</v>
      </c>
      <c r="O128" s="101">
        <v>10.329936422292445</v>
      </c>
      <c r="P128" s="101">
        <v>10.377058045065629</v>
      </c>
      <c r="Q128" s="101">
        <v>10.579569663812505</v>
      </c>
      <c r="R128" s="101">
        <v>10.770940419502098</v>
      </c>
      <c r="S128" s="101">
        <v>11.729616653614158</v>
      </c>
      <c r="T128" s="101">
        <v>12.151184010767782</v>
      </c>
      <c r="U128" s="101">
        <v>11.543369478971707</v>
      </c>
      <c r="V128" s="101">
        <v>9.6903560058594582</v>
      </c>
      <c r="W128" s="101">
        <v>6.5177541151151734</v>
      </c>
      <c r="DA128" s="131" t="s">
        <v>1865</v>
      </c>
    </row>
    <row r="129" spans="1:105" ht="12" customHeight="1" x14ac:dyDescent="0.25">
      <c r="A129" s="107" t="s">
        <v>121</v>
      </c>
      <c r="B129" s="104">
        <v>2.2444563380899925</v>
      </c>
      <c r="C129" s="104">
        <v>2.3962354334132678</v>
      </c>
      <c r="D129" s="104">
        <v>2.559465068962635</v>
      </c>
      <c r="E129" s="104">
        <v>2.791476208866789</v>
      </c>
      <c r="F129" s="104">
        <v>3.0530197897683178</v>
      </c>
      <c r="G129" s="104">
        <v>2.9115101780192001</v>
      </c>
      <c r="H129" s="104">
        <v>3.2581958391025614</v>
      </c>
      <c r="I129" s="104">
        <v>3.4198591135511105</v>
      </c>
      <c r="J129" s="104">
        <v>3.732610410110389</v>
      </c>
      <c r="K129" s="104">
        <v>5.4724317737560737</v>
      </c>
      <c r="L129" s="104">
        <v>6.0362614690363365</v>
      </c>
      <c r="M129" s="104">
        <v>6.8925614093858947</v>
      </c>
      <c r="N129" s="104">
        <v>8.6463772879283489</v>
      </c>
      <c r="O129" s="104">
        <v>10.634857218197252</v>
      </c>
      <c r="P129" s="104">
        <v>10.393494305373288</v>
      </c>
      <c r="Q129" s="104">
        <v>10.300973626481788</v>
      </c>
      <c r="R129" s="104">
        <v>10.176996864444678</v>
      </c>
      <c r="S129" s="104">
        <v>11.488253959460359</v>
      </c>
      <c r="T129" s="104">
        <v>11.458578773459273</v>
      </c>
      <c r="U129" s="104">
        <v>10.953496040264747</v>
      </c>
      <c r="V129" s="104">
        <v>9.1915868992834682</v>
      </c>
      <c r="W129" s="104">
        <v>6.3142293642944143</v>
      </c>
      <c r="DA129" s="132" t="s">
        <v>1866</v>
      </c>
    </row>
    <row r="130" spans="1:105" ht="12" customHeight="1" x14ac:dyDescent="0.25">
      <c r="A130" s="108" t="s">
        <v>53</v>
      </c>
      <c r="B130" s="98">
        <v>0.84031485803739325</v>
      </c>
      <c r="C130" s="98">
        <v>0.89338445114366771</v>
      </c>
      <c r="D130" s="98">
        <v>0.9570994869395536</v>
      </c>
      <c r="E130" s="98">
        <v>1.0349451101679352</v>
      </c>
      <c r="F130" s="98">
        <v>1.1297849548596739</v>
      </c>
      <c r="G130" s="98">
        <v>1.0783899364384693</v>
      </c>
      <c r="H130" s="98">
        <v>1.0037096058987507</v>
      </c>
      <c r="I130" s="98">
        <v>1.1109776326150096</v>
      </c>
      <c r="J130" s="98">
        <v>1.3184842195911073</v>
      </c>
      <c r="K130" s="98">
        <v>1.9806728235017224</v>
      </c>
      <c r="L130" s="98">
        <v>1.9265040940530898</v>
      </c>
      <c r="M130" s="98">
        <v>2.3974098808297089</v>
      </c>
      <c r="N130" s="98">
        <v>2.9606718290675915</v>
      </c>
      <c r="O130" s="98">
        <v>3.1250479509342504</v>
      </c>
      <c r="P130" s="98">
        <v>3.0878957231112523</v>
      </c>
      <c r="Q130" s="98">
        <v>2.4135969275889009</v>
      </c>
      <c r="R130" s="98">
        <v>2.1529767681453684</v>
      </c>
      <c r="S130" s="98">
        <v>2.8743064988976448</v>
      </c>
      <c r="T130" s="98">
        <v>3.3006877594728961</v>
      </c>
      <c r="U130" s="98">
        <v>3.2600033190858753</v>
      </c>
      <c r="V130" s="98">
        <v>2.8167364609992402</v>
      </c>
      <c r="W130" s="98">
        <v>2.0297894323692449</v>
      </c>
      <c r="DA130" s="63" t="s">
        <v>1867</v>
      </c>
    </row>
    <row r="131" spans="1:105" ht="12" customHeight="1" x14ac:dyDescent="0.25">
      <c r="A131" s="108" t="s">
        <v>52</v>
      </c>
      <c r="B131" s="98">
        <v>1.4041414800525991</v>
      </c>
      <c r="C131" s="98">
        <v>1.5028509822695999</v>
      </c>
      <c r="D131" s="98">
        <v>1.6023655820230815</v>
      </c>
      <c r="E131" s="98">
        <v>1.7565310986988536</v>
      </c>
      <c r="F131" s="98">
        <v>1.9232348349086439</v>
      </c>
      <c r="G131" s="98">
        <v>1.8331202415807308</v>
      </c>
      <c r="H131" s="98">
        <v>2.2544862332038109</v>
      </c>
      <c r="I131" s="98">
        <v>2.3088814809361011</v>
      </c>
      <c r="J131" s="98">
        <v>2.4141261905192817</v>
      </c>
      <c r="K131" s="98">
        <v>3.4917589502543511</v>
      </c>
      <c r="L131" s="98">
        <v>4.1097573749832472</v>
      </c>
      <c r="M131" s="98">
        <v>4.4951515285561854</v>
      </c>
      <c r="N131" s="98">
        <v>5.6857054588607578</v>
      </c>
      <c r="O131" s="98">
        <v>7.5098092672630026</v>
      </c>
      <c r="P131" s="98">
        <v>7.3055985822620348</v>
      </c>
      <c r="Q131" s="98">
        <v>7.8873766988928873</v>
      </c>
      <c r="R131" s="98">
        <v>8.02402009629931</v>
      </c>
      <c r="S131" s="98">
        <v>8.6139474605627147</v>
      </c>
      <c r="T131" s="98">
        <v>8.1578910139863776</v>
      </c>
      <c r="U131" s="98">
        <v>7.6934927211788722</v>
      </c>
      <c r="V131" s="98">
        <v>6.3748504382842288</v>
      </c>
      <c r="W131" s="98">
        <v>4.2844399319251689</v>
      </c>
      <c r="DA131" s="63" t="s">
        <v>1868</v>
      </c>
    </row>
    <row r="132" spans="1:105" ht="12" customHeight="1" x14ac:dyDescent="0.25">
      <c r="A132" s="121" t="s">
        <v>54</v>
      </c>
      <c r="B132" s="122">
        <v>10.558794018667278</v>
      </c>
      <c r="C132" s="122">
        <v>12.340484186102035</v>
      </c>
      <c r="D132" s="122">
        <v>13.378737257050251</v>
      </c>
      <c r="E132" s="122">
        <v>13.625392347985585</v>
      </c>
      <c r="F132" s="122">
        <v>14.405499377386224</v>
      </c>
      <c r="G132" s="122">
        <v>10.77433951075607</v>
      </c>
      <c r="H132" s="122">
        <v>11.988402699446322</v>
      </c>
      <c r="I132" s="122">
        <v>10.613461335748525</v>
      </c>
      <c r="J132" s="122">
        <v>11.834651797073471</v>
      </c>
      <c r="K132" s="122">
        <v>15.445104105484665</v>
      </c>
      <c r="L132" s="122">
        <v>16.1506478683987</v>
      </c>
      <c r="M132" s="122">
        <v>16.893780717523377</v>
      </c>
      <c r="N132" s="122">
        <v>18.669484535260995</v>
      </c>
      <c r="O132" s="122">
        <v>19.552285747843666</v>
      </c>
      <c r="P132" s="122">
        <v>21.431743085037034</v>
      </c>
      <c r="Q132" s="122">
        <v>21.307316037189803</v>
      </c>
      <c r="R132" s="122">
        <v>22.256561250744465</v>
      </c>
      <c r="S132" s="122">
        <v>22.770537768660148</v>
      </c>
      <c r="T132" s="122">
        <v>22.735298423332935</v>
      </c>
      <c r="U132" s="122">
        <v>23.053960695645845</v>
      </c>
      <c r="V132" s="122">
        <v>22.508473918781053</v>
      </c>
      <c r="W132" s="122">
        <v>25.175569892150477</v>
      </c>
      <c r="DA132" s="130" t="s">
        <v>1869</v>
      </c>
    </row>
    <row r="133" spans="1:105" ht="12" customHeight="1" x14ac:dyDescent="0.25">
      <c r="A133" s="97" t="s">
        <v>50</v>
      </c>
      <c r="B133" s="98">
        <v>6.9191727678859255E-2</v>
      </c>
      <c r="C133" s="98">
        <v>7.8688474270191669E-2</v>
      </c>
      <c r="D133" s="98">
        <v>8.028477452791187E-2</v>
      </c>
      <c r="E133" s="98">
        <v>7.4182802727081359E-2</v>
      </c>
      <c r="F133" s="98">
        <v>7.8746114978223036E-2</v>
      </c>
      <c r="G133" s="98">
        <v>5.9712904184131749E-2</v>
      </c>
      <c r="H133" s="98">
        <v>6.2757237249463305E-2</v>
      </c>
      <c r="I133" s="98">
        <v>5.1948662765210048E-2</v>
      </c>
      <c r="J133" s="98">
        <v>5.2248664441790577E-2</v>
      </c>
      <c r="K133" s="98">
        <v>6.3443765389792905E-2</v>
      </c>
      <c r="L133" s="98">
        <v>6.0754802593719917E-2</v>
      </c>
      <c r="M133" s="98">
        <v>4.6460312418987057E-2</v>
      </c>
      <c r="N133" s="98">
        <v>3.2334475179268775E-2</v>
      </c>
      <c r="O133" s="98">
        <v>3.1604749048072249E-2</v>
      </c>
      <c r="P133" s="98">
        <v>3.954463524352754E-2</v>
      </c>
      <c r="Q133" s="98">
        <v>5.2416730961853931E-2</v>
      </c>
      <c r="R133" s="98">
        <v>6.1505639055172694E-2</v>
      </c>
      <c r="S133" s="98">
        <v>6.0480571246289597E-2</v>
      </c>
      <c r="T133" s="98">
        <v>5.4091216707344965E-2</v>
      </c>
      <c r="U133" s="98">
        <v>5.3821255951063872E-2</v>
      </c>
      <c r="V133" s="98">
        <v>5.1516676662664275E-2</v>
      </c>
      <c r="W133" s="98">
        <v>6.710306775942998E-2</v>
      </c>
      <c r="DA133" s="63" t="s">
        <v>1870</v>
      </c>
    </row>
    <row r="134" spans="1:105" ht="12" customHeight="1" x14ac:dyDescent="0.25">
      <c r="A134" s="109" t="s">
        <v>120</v>
      </c>
      <c r="B134" s="33">
        <v>10.489602290988419</v>
      </c>
      <c r="C134" s="33">
        <v>12.261795711831843</v>
      </c>
      <c r="D134" s="33">
        <v>13.298452482522338</v>
      </c>
      <c r="E134" s="33">
        <v>13.551209545258503</v>
      </c>
      <c r="F134" s="33">
        <v>14.326753262408001</v>
      </c>
      <c r="G134" s="33">
        <v>10.714626606571938</v>
      </c>
      <c r="H134" s="33">
        <v>11.925645462196858</v>
      </c>
      <c r="I134" s="33">
        <v>10.561512672983316</v>
      </c>
      <c r="J134" s="33">
        <v>11.78240313263168</v>
      </c>
      <c r="K134" s="33">
        <v>15.381660340094871</v>
      </c>
      <c r="L134" s="33">
        <v>16.089893065804979</v>
      </c>
      <c r="M134" s="33">
        <v>16.847320405104391</v>
      </c>
      <c r="N134" s="33">
        <v>18.637150060081726</v>
      </c>
      <c r="O134" s="33">
        <v>19.520680998795594</v>
      </c>
      <c r="P134" s="33">
        <v>21.392198449793508</v>
      </c>
      <c r="Q134" s="33">
        <v>21.254899306227948</v>
      </c>
      <c r="R134" s="33">
        <v>22.195055611689291</v>
      </c>
      <c r="S134" s="33">
        <v>22.710057197413857</v>
      </c>
      <c r="T134" s="33">
        <v>22.68120720662559</v>
      </c>
      <c r="U134" s="33">
        <v>23.000139439694781</v>
      </c>
      <c r="V134" s="33">
        <v>22.456957242118389</v>
      </c>
      <c r="W134" s="33">
        <v>25.108466824391048</v>
      </c>
      <c r="DA134" s="60" t="s">
        <v>1871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0.80048503902776713</v>
      </c>
      <c r="C136" s="119">
        <f t="shared" si="26"/>
        <v>0.8029025158609101</v>
      </c>
      <c r="D136" s="119">
        <f t="shared" si="26"/>
        <v>0.80561800544999107</v>
      </c>
      <c r="E136" s="119">
        <f t="shared" si="26"/>
        <v>0.80867916690171626</v>
      </c>
      <c r="F136" s="119">
        <f t="shared" si="26"/>
        <v>0.81116908972477708</v>
      </c>
      <c r="G136" s="119">
        <f t="shared" si="26"/>
        <v>0.81184531892919809</v>
      </c>
      <c r="H136" s="119">
        <f t="shared" si="26"/>
        <v>0.81377298757797911</v>
      </c>
      <c r="I136" s="119">
        <f t="shared" si="26"/>
        <v>0.81761405089594241</v>
      </c>
      <c r="J136" s="119">
        <f t="shared" si="26"/>
        <v>0.82124543427105223</v>
      </c>
      <c r="K136" s="119">
        <f t="shared" si="26"/>
        <v>0.82531414885146548</v>
      </c>
      <c r="L136" s="119">
        <f t="shared" si="26"/>
        <v>0.82950674699746718</v>
      </c>
      <c r="M136" s="119">
        <f t="shared" si="26"/>
        <v>0.83401680486552432</v>
      </c>
      <c r="N136" s="119">
        <f t="shared" si="26"/>
        <v>0.83876052647663257</v>
      </c>
      <c r="O136" s="119">
        <f t="shared" si="26"/>
        <v>0.84330396795904694</v>
      </c>
      <c r="P136" s="119">
        <f t="shared" si="26"/>
        <v>0.8455741536539253</v>
      </c>
      <c r="Q136" s="119">
        <f t="shared" si="26"/>
        <v>0.84831642473958302</v>
      </c>
      <c r="R136" s="119">
        <f t="shared" ref="R136:V136" si="27">IF(R117=0,"",R117/R98)</f>
        <v>0.85097865017942731</v>
      </c>
      <c r="S136" s="119">
        <f t="shared" si="27"/>
        <v>0.8541345415953564</v>
      </c>
      <c r="T136" s="119">
        <f t="shared" si="27"/>
        <v>0.8572732171630566</v>
      </c>
      <c r="U136" s="119">
        <f t="shared" si="27"/>
        <v>0.86026565357080775</v>
      </c>
      <c r="V136" s="119">
        <f t="shared" si="27"/>
        <v>0.86336846061968187</v>
      </c>
      <c r="W136" s="119">
        <f t="shared" ref="W136" si="28">IF(W117=0,"",W117/W98)</f>
        <v>0.86756018930830103</v>
      </c>
      <c r="DA136" s="129" t="s">
        <v>2022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0.80145189660456551</v>
      </c>
      <c r="C137" s="124">
        <f t="shared" si="29"/>
        <v>0.80387584318325334</v>
      </c>
      <c r="D137" s="124">
        <f t="shared" si="29"/>
        <v>0.80674525437900968</v>
      </c>
      <c r="E137" s="124">
        <f t="shared" si="29"/>
        <v>0.80945171298761154</v>
      </c>
      <c r="F137" s="124">
        <f t="shared" si="29"/>
        <v>0.81155284373785219</v>
      </c>
      <c r="G137" s="124">
        <f t="shared" si="29"/>
        <v>0.81224065628399489</v>
      </c>
      <c r="H137" s="124">
        <f t="shared" si="29"/>
        <v>0.81393782589658548</v>
      </c>
      <c r="I137" s="124">
        <f t="shared" si="29"/>
        <v>0.81724999368771367</v>
      </c>
      <c r="J137" s="124">
        <f t="shared" si="29"/>
        <v>0.82099161739054161</v>
      </c>
      <c r="K137" s="124">
        <f t="shared" si="29"/>
        <v>0.82487498342617749</v>
      </c>
      <c r="L137" s="124">
        <f t="shared" si="29"/>
        <v>0.82895509347178975</v>
      </c>
      <c r="M137" s="124">
        <f t="shared" si="29"/>
        <v>0.83356069779545383</v>
      </c>
      <c r="N137" s="124">
        <f t="shared" si="29"/>
        <v>0.83858312717794892</v>
      </c>
      <c r="O137" s="124">
        <f t="shared" si="29"/>
        <v>0.84333936048070413</v>
      </c>
      <c r="P137" s="124">
        <f t="shared" si="29"/>
        <v>0.84522237506281905</v>
      </c>
      <c r="Q137" s="124">
        <f t="shared" si="29"/>
        <v>0.84727924700806756</v>
      </c>
      <c r="R137" s="124">
        <f t="shared" ref="R137:V137" si="30">IF(R118=0,"",R118/R99)</f>
        <v>0.84976811808599273</v>
      </c>
      <c r="S137" s="124">
        <f t="shared" si="30"/>
        <v>0.85299642288453559</v>
      </c>
      <c r="T137" s="124">
        <f t="shared" si="30"/>
        <v>0.85598223635797466</v>
      </c>
      <c r="U137" s="124">
        <f t="shared" si="30"/>
        <v>0.85837336916732221</v>
      </c>
      <c r="V137" s="124">
        <f t="shared" si="30"/>
        <v>0.86076737562933681</v>
      </c>
      <c r="W137" s="124">
        <f t="shared" ref="W137" si="31">IF(W118=0,"",W118/W99)</f>
        <v>0.86312024922096564</v>
      </c>
      <c r="DA137" s="130" t="s">
        <v>2023</v>
      </c>
    </row>
    <row r="138" spans="1:105" ht="12" customHeight="1" x14ac:dyDescent="0.25">
      <c r="A138" s="97" t="s">
        <v>203</v>
      </c>
      <c r="B138" s="111">
        <f t="shared" ref="B138:Q138" si="32">IF(B119=0,"",B119/B100)</f>
        <v>0.80054298713141259</v>
      </c>
      <c r="C138" s="111">
        <f t="shared" si="32"/>
        <v>0.80299823429822415</v>
      </c>
      <c r="D138" s="111">
        <f t="shared" si="32"/>
        <v>0.80590476159788249</v>
      </c>
      <c r="E138" s="111">
        <f t="shared" si="32"/>
        <v>0.80864026738598405</v>
      </c>
      <c r="F138" s="111">
        <f t="shared" si="32"/>
        <v>0.81077366082242597</v>
      </c>
      <c r="G138" s="111">
        <f t="shared" si="32"/>
        <v>0.8115554714279356</v>
      </c>
      <c r="H138" s="111">
        <f t="shared" si="32"/>
        <v>0.81325337858172631</v>
      </c>
      <c r="I138" s="111">
        <f t="shared" si="32"/>
        <v>0.81659856344186832</v>
      </c>
      <c r="J138" s="111">
        <f t="shared" si="32"/>
        <v>0.82035863577311374</v>
      </c>
      <c r="K138" s="111">
        <f t="shared" si="32"/>
        <v>0.8242584677211503</v>
      </c>
      <c r="L138" s="111">
        <f t="shared" si="32"/>
        <v>0.82835466486198395</v>
      </c>
      <c r="M138" s="111">
        <f t="shared" si="32"/>
        <v>0.83297906996901627</v>
      </c>
      <c r="N138" s="111">
        <f t="shared" si="32"/>
        <v>0.83802093949374379</v>
      </c>
      <c r="O138" s="111">
        <f t="shared" si="32"/>
        <v>0.84279584289832199</v>
      </c>
      <c r="P138" s="111">
        <f t="shared" si="32"/>
        <v>0.8446886410800355</v>
      </c>
      <c r="Q138" s="111">
        <f t="shared" si="32"/>
        <v>0.84675546597460871</v>
      </c>
      <c r="R138" s="111">
        <f t="shared" ref="R138:V138" si="33">IF(R119=0,"",R119/R100)</f>
        <v>0.8492543375910061</v>
      </c>
      <c r="S138" s="111">
        <f t="shared" si="33"/>
        <v>0.85249423167331351</v>
      </c>
      <c r="T138" s="111">
        <f t="shared" si="33"/>
        <v>0.85549047314202997</v>
      </c>
      <c r="U138" s="111">
        <f t="shared" si="33"/>
        <v>0.85788985711623844</v>
      </c>
      <c r="V138" s="111">
        <f t="shared" si="33"/>
        <v>0.86029169458740051</v>
      </c>
      <c r="W138" s="111">
        <f t="shared" ref="W138" si="34">IF(W119=0,"",W119/W100)</f>
        <v>0.86265178706661838</v>
      </c>
      <c r="DA138" s="63" t="s">
        <v>2024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2025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1.8212459755619608</v>
      </c>
      <c r="C140" s="124">
        <f t="shared" si="38"/>
        <v>1.9870755242745703</v>
      </c>
      <c r="D140" s="124">
        <f t="shared" si="38"/>
        <v>2.1017247997637294</v>
      </c>
      <c r="E140" s="124">
        <f t="shared" si="38"/>
        <v>2.2300598079105227</v>
      </c>
      <c r="F140" s="124">
        <f t="shared" si="38"/>
        <v>2.3349934054837904</v>
      </c>
      <c r="G140" s="124">
        <f t="shared" si="38"/>
        <v>2.4252180279376048</v>
      </c>
      <c r="H140" s="124">
        <f t="shared" si="38"/>
        <v>2.5172821812096511</v>
      </c>
      <c r="I140" s="124">
        <f t="shared" si="38"/>
        <v>2.5919074332034677</v>
      </c>
      <c r="J140" s="124">
        <f t="shared" si="38"/>
        <v>2.6698780274032918</v>
      </c>
      <c r="K140" s="124">
        <f t="shared" si="38"/>
        <v>2.7819890293491842</v>
      </c>
      <c r="L140" s="124">
        <f t="shared" si="38"/>
        <v>2.8873628565054537</v>
      </c>
      <c r="M140" s="124">
        <f t="shared" si="38"/>
        <v>2.9937682196403759</v>
      </c>
      <c r="N140" s="124">
        <f t="shared" si="38"/>
        <v>3.0890737567511963</v>
      </c>
      <c r="O140" s="124">
        <f t="shared" si="38"/>
        <v>3.2152488841173326</v>
      </c>
      <c r="P140" s="124">
        <f t="shared" si="38"/>
        <v>3.3109984932620709</v>
      </c>
      <c r="Q140" s="124">
        <f t="shared" si="38"/>
        <v>3.4050388324551526</v>
      </c>
      <c r="R140" s="124">
        <f t="shared" ref="R140:V140" si="39">IF(R121=0,"",R121/R102)</f>
        <v>3.5022937026708694</v>
      </c>
      <c r="S140" s="124">
        <f t="shared" si="39"/>
        <v>3.613852017100331</v>
      </c>
      <c r="T140" s="124">
        <f t="shared" si="39"/>
        <v>3.718520727133741</v>
      </c>
      <c r="U140" s="124">
        <f t="shared" si="39"/>
        <v>3.8253429448023049</v>
      </c>
      <c r="V140" s="124">
        <f t="shared" si="39"/>
        <v>3.9363393785763332</v>
      </c>
      <c r="W140" s="124">
        <f t="shared" ref="W140" si="40">IF(W121=0,"",W121/W102)</f>
        <v>4.0253712967128097</v>
      </c>
      <c r="DA140" s="130" t="s">
        <v>2026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1.8212459755619608</v>
      </c>
      <c r="C141" s="111">
        <f t="shared" si="41"/>
        <v>1.9870755242745703</v>
      </c>
      <c r="D141" s="111">
        <f t="shared" si="41"/>
        <v>2.1017247997637294</v>
      </c>
      <c r="E141" s="111">
        <f t="shared" si="41"/>
        <v>2.2300598079105227</v>
      </c>
      <c r="F141" s="111">
        <f t="shared" si="41"/>
        <v>2.3349934054837904</v>
      </c>
      <c r="G141" s="111">
        <f t="shared" si="41"/>
        <v>2.4252180279376048</v>
      </c>
      <c r="H141" s="111">
        <f t="shared" si="41"/>
        <v>2.5172821812096511</v>
      </c>
      <c r="I141" s="111">
        <f t="shared" si="41"/>
        <v>2.5919074332034677</v>
      </c>
      <c r="J141" s="111">
        <f t="shared" si="41"/>
        <v>2.6698780274032918</v>
      </c>
      <c r="K141" s="111">
        <f t="shared" si="41"/>
        <v>2.7819890293491842</v>
      </c>
      <c r="L141" s="111">
        <f t="shared" si="41"/>
        <v>2.8873628565054537</v>
      </c>
      <c r="M141" s="111">
        <f t="shared" si="41"/>
        <v>2.9937682196403759</v>
      </c>
      <c r="N141" s="111">
        <f t="shared" si="41"/>
        <v>3.0890737567511963</v>
      </c>
      <c r="O141" s="111">
        <f t="shared" si="41"/>
        <v>3.2152488841173326</v>
      </c>
      <c r="P141" s="111">
        <f t="shared" si="41"/>
        <v>3.3109984932620709</v>
      </c>
      <c r="Q141" s="111">
        <f t="shared" si="41"/>
        <v>3.4050388324551526</v>
      </c>
      <c r="R141" s="111">
        <f t="shared" ref="R141:V141" si="42">IF(R122=0,"",R122/R103)</f>
        <v>3.5022937026708694</v>
      </c>
      <c r="S141" s="111">
        <f t="shared" si="42"/>
        <v>3.613852017100331</v>
      </c>
      <c r="T141" s="111">
        <f t="shared" si="42"/>
        <v>3.718520727133741</v>
      </c>
      <c r="U141" s="111">
        <f t="shared" si="42"/>
        <v>3.8253429448023049</v>
      </c>
      <c r="V141" s="111">
        <f t="shared" si="42"/>
        <v>3.9363393785763332</v>
      </c>
      <c r="W141" s="111">
        <f t="shared" ref="W141" si="43">IF(W122=0,"",W122/W103)</f>
        <v>4.0253712967128097</v>
      </c>
      <c r="DA141" s="63" t="s">
        <v>2027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0.80346827529262532</v>
      </c>
      <c r="C142" s="124">
        <f t="shared" si="44"/>
        <v>0.80641697942649371</v>
      </c>
      <c r="D142" s="124">
        <f t="shared" si="44"/>
        <v>0.80917707879269229</v>
      </c>
      <c r="E142" s="124">
        <f t="shared" si="44"/>
        <v>0.81312932542879379</v>
      </c>
      <c r="F142" s="124">
        <f t="shared" si="44"/>
        <v>0.81741257782703791</v>
      </c>
      <c r="G142" s="124">
        <f t="shared" si="44"/>
        <v>0.81745232258126244</v>
      </c>
      <c r="H142" s="124">
        <f t="shared" si="44"/>
        <v>0.82124828535957439</v>
      </c>
      <c r="I142" s="124">
        <f t="shared" si="44"/>
        <v>0.82592649445039279</v>
      </c>
      <c r="J142" s="124">
        <f t="shared" si="44"/>
        <v>0.83014069070168139</v>
      </c>
      <c r="K142" s="124">
        <f t="shared" si="44"/>
        <v>0.83691315752490236</v>
      </c>
      <c r="L142" s="124">
        <f t="shared" si="44"/>
        <v>0.84216677205939228</v>
      </c>
      <c r="M142" s="124">
        <f t="shared" si="44"/>
        <v>0.84600542096972564</v>
      </c>
      <c r="N142" s="124">
        <f t="shared" si="44"/>
        <v>0.84983099873570322</v>
      </c>
      <c r="O142" s="124">
        <f t="shared" si="44"/>
        <v>0.85341589489296332</v>
      </c>
      <c r="P142" s="124">
        <f t="shared" si="44"/>
        <v>0.85761437442551247</v>
      </c>
      <c r="Q142" s="124">
        <f t="shared" si="44"/>
        <v>0.86230131233177643</v>
      </c>
      <c r="R142" s="124">
        <f t="shared" ref="R142:V142" si="45">IF(R123=0,"",R123/R104)</f>
        <v>0.86645034940980015</v>
      </c>
      <c r="S142" s="124">
        <f t="shared" si="45"/>
        <v>0.86878020570953807</v>
      </c>
      <c r="T142" s="124">
        <f t="shared" si="45"/>
        <v>0.87150324906162469</v>
      </c>
      <c r="U142" s="124">
        <f t="shared" si="45"/>
        <v>0.87613607391796378</v>
      </c>
      <c r="V142" s="124">
        <f t="shared" si="45"/>
        <v>0.88258637988343402</v>
      </c>
      <c r="W142" s="124">
        <f t="shared" ref="W142" si="46">IF(W123=0,"",W123/W104)</f>
        <v>0.89335947420573614</v>
      </c>
      <c r="DA142" s="130" t="s">
        <v>2028</v>
      </c>
    </row>
    <row r="143" spans="1:105" ht="12" customHeight="1" x14ac:dyDescent="0.25">
      <c r="A143" s="97" t="s">
        <v>128</v>
      </c>
      <c r="B143" s="111">
        <f t="shared" ref="B143:Q143" si="47">IF(B124=0,"",B124/B105)</f>
        <v>0.81926142102253341</v>
      </c>
      <c r="C143" s="111">
        <f t="shared" si="47"/>
        <v>0.821658603838472</v>
      </c>
      <c r="D143" s="111">
        <f t="shared" si="47"/>
        <v>0.82467517669118262</v>
      </c>
      <c r="E143" s="111">
        <f t="shared" si="47"/>
        <v>0.82744473106772898</v>
      </c>
      <c r="F143" s="111">
        <f t="shared" si="47"/>
        <v>0.82970296707897195</v>
      </c>
      <c r="G143" s="111">
        <f t="shared" si="47"/>
        <v>0.83060785160572947</v>
      </c>
      <c r="H143" s="111">
        <f t="shared" si="47"/>
        <v>0.83233037613638472</v>
      </c>
      <c r="I143" s="111">
        <f t="shared" si="47"/>
        <v>0.83614101948841402</v>
      </c>
      <c r="J143" s="111">
        <f t="shared" si="47"/>
        <v>0.84089168369224931</v>
      </c>
      <c r="K143" s="111">
        <f t="shared" si="47"/>
        <v>0.84577133548681682</v>
      </c>
      <c r="L143" s="111">
        <f t="shared" si="47"/>
        <v>0.85077377906762608</v>
      </c>
      <c r="M143" s="111">
        <f t="shared" si="47"/>
        <v>0.85624665262845812</v>
      </c>
      <c r="N143" s="111">
        <f t="shared" si="47"/>
        <v>0.86216631181659986</v>
      </c>
      <c r="O143" s="111">
        <f t="shared" si="47"/>
        <v>0.86729964456770681</v>
      </c>
      <c r="P143" s="111">
        <f t="shared" si="47"/>
        <v>0.87021115603720911</v>
      </c>
      <c r="Q143" s="111">
        <f t="shared" si="47"/>
        <v>0.87341706201460723</v>
      </c>
      <c r="R143" s="111">
        <f t="shared" ref="R143:V143" si="48">IF(R124=0,"",R124/R105)</f>
        <v>0.87701088570726371</v>
      </c>
      <c r="S143" s="111">
        <f t="shared" si="48"/>
        <v>0.88062673958366422</v>
      </c>
      <c r="T143" s="111">
        <f t="shared" si="48"/>
        <v>0.8844149316264075</v>
      </c>
      <c r="U143" s="111">
        <f t="shared" si="48"/>
        <v>0.88845069306933511</v>
      </c>
      <c r="V143" s="111">
        <f t="shared" si="48"/>
        <v>0.89308846019675614</v>
      </c>
      <c r="W143" s="111">
        <f t="shared" ref="W143" si="49">IF(W124=0,"",W124/W105)</f>
        <v>0.89900568868478359</v>
      </c>
      <c r="DA143" s="63" t="s">
        <v>2029</v>
      </c>
    </row>
    <row r="144" spans="1:105" ht="12" customHeight="1" x14ac:dyDescent="0.25">
      <c r="A144" s="97" t="s">
        <v>127</v>
      </c>
      <c r="B144" s="111">
        <f t="shared" ref="B144:Q144" si="50">IF(B125=0,"",B125/B106)</f>
        <v>0.92372998107081561</v>
      </c>
      <c r="C144" s="111">
        <f t="shared" si="50"/>
        <v>0.92551358485157031</v>
      </c>
      <c r="D144" s="111">
        <f t="shared" si="50"/>
        <v>0.9262963603193487</v>
      </c>
      <c r="E144" s="111">
        <f t="shared" si="50"/>
        <v>0.92928955637915622</v>
      </c>
      <c r="F144" s="111">
        <f t="shared" si="50"/>
        <v>0.93206507858794252</v>
      </c>
      <c r="G144" s="111">
        <f t="shared" si="50"/>
        <v>0.93271642241045016</v>
      </c>
      <c r="H144" s="111">
        <f t="shared" si="50"/>
        <v>0.9450456510383517</v>
      </c>
      <c r="I144" s="111">
        <f t="shared" si="50"/>
        <v>0.94378841540980873</v>
      </c>
      <c r="J144" s="111">
        <f t="shared" si="50"/>
        <v>0.94062580784047645</v>
      </c>
      <c r="K144" s="111">
        <f t="shared" si="50"/>
        <v>0.94208726568074552</v>
      </c>
      <c r="L144" s="111">
        <f t="shared" si="50"/>
        <v>0.94976007397070639</v>
      </c>
      <c r="M144" s="111">
        <f t="shared" si="50"/>
        <v>0.94650668148190409</v>
      </c>
      <c r="N144" s="111">
        <f t="shared" si="50"/>
        <v>0.94860938720892163</v>
      </c>
      <c r="O144" s="111">
        <f t="shared" si="50"/>
        <v>0.95684734467946098</v>
      </c>
      <c r="P144" s="111">
        <f t="shared" si="50"/>
        <v>0.9573468917218444</v>
      </c>
      <c r="Q144" s="111">
        <f t="shared" si="50"/>
        <v>0.96692821310349464</v>
      </c>
      <c r="R144" s="111">
        <f t="shared" ref="R144:V144" si="51">IF(R125=0,"",R125/R106)</f>
        <v>0.97074708766026951</v>
      </c>
      <c r="S144" s="111">
        <f t="shared" si="51"/>
        <v>0.96601740584289775</v>
      </c>
      <c r="T144" s="111">
        <f t="shared" si="51"/>
        <v>0.96195188527371922</v>
      </c>
      <c r="U144" s="111">
        <f t="shared" si="51"/>
        <v>0.96218438510696636</v>
      </c>
      <c r="V144" s="111">
        <f t="shared" si="51"/>
        <v>0.96337351814990047</v>
      </c>
      <c r="W144" s="111">
        <f t="shared" ref="W144" si="52">IF(W125=0,"",W125/W106)</f>
        <v>0.96476863768884469</v>
      </c>
      <c r="DA144" s="63" t="s">
        <v>2030</v>
      </c>
    </row>
    <row r="145" spans="1:105" ht="12" customHeight="1" x14ac:dyDescent="0.25">
      <c r="A145" s="100" t="s">
        <v>203</v>
      </c>
      <c r="B145" s="112">
        <f t="shared" ref="B145:Q145" si="53">IF(B126=0,"",B126/B107)</f>
        <v>0.8192614210225333</v>
      </c>
      <c r="C145" s="112">
        <f t="shared" si="53"/>
        <v>0.82246590269841879</v>
      </c>
      <c r="D145" s="112">
        <f t="shared" si="53"/>
        <v>0.82447490235252929</v>
      </c>
      <c r="E145" s="112">
        <f t="shared" si="53"/>
        <v>0.82976196713868444</v>
      </c>
      <c r="F145" s="112">
        <f t="shared" si="53"/>
        <v>0.83582154169686407</v>
      </c>
      <c r="G145" s="112">
        <f t="shared" si="53"/>
        <v>0.83679543093590125</v>
      </c>
      <c r="H145" s="112">
        <f t="shared" si="53"/>
        <v>0.84069020350690415</v>
      </c>
      <c r="I145" s="112">
        <f t="shared" si="53"/>
        <v>0.84520224472785932</v>
      </c>
      <c r="J145" s="112">
        <f t="shared" si="53"/>
        <v>0.8485075123296707</v>
      </c>
      <c r="K145" s="112">
        <f t="shared" si="53"/>
        <v>0.85465542883317314</v>
      </c>
      <c r="L145" s="112">
        <f t="shared" si="53"/>
        <v>0.85739935113788091</v>
      </c>
      <c r="M145" s="112">
        <f t="shared" si="53"/>
        <v>0.86061902691719816</v>
      </c>
      <c r="N145" s="112">
        <f t="shared" si="53"/>
        <v>0.86351363271714343</v>
      </c>
      <c r="O145" s="112">
        <f t="shared" si="53"/>
        <v>0.86623979729786693</v>
      </c>
      <c r="P145" s="112">
        <f t="shared" si="53"/>
        <v>0.87021080835498121</v>
      </c>
      <c r="Q145" s="112">
        <f t="shared" si="53"/>
        <v>0.87277972224785738</v>
      </c>
      <c r="R145" s="112">
        <f t="shared" ref="R145:V145" si="54">IF(R126=0,"",R126/R107)</f>
        <v>0.87534911039010388</v>
      </c>
      <c r="S145" s="112">
        <f t="shared" si="54"/>
        <v>0.87676160555494986</v>
      </c>
      <c r="T145" s="112">
        <f t="shared" si="54"/>
        <v>0.87920894360256074</v>
      </c>
      <c r="U145" s="112">
        <f t="shared" si="54"/>
        <v>0.88291010565522021</v>
      </c>
      <c r="V145" s="112">
        <f t="shared" si="54"/>
        <v>0.88949906018711855</v>
      </c>
      <c r="W145" s="112">
        <f t="shared" ref="W145" si="55">IF(W126=0,"",W126/W107)</f>
        <v>0.898369318197063</v>
      </c>
      <c r="DA145" s="131" t="s">
        <v>2031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2032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0.67508041869974345</v>
      </c>
      <c r="C147" s="112">
        <f t="shared" si="59"/>
        <v>0.67891310161851093</v>
      </c>
      <c r="D147" s="112">
        <f t="shared" si="59"/>
        <v>0.6832502357267275</v>
      </c>
      <c r="E147" s="112">
        <f t="shared" si="59"/>
        <v>0.68709092204394928</v>
      </c>
      <c r="F147" s="112">
        <f t="shared" si="59"/>
        <v>0.69071631341738271</v>
      </c>
      <c r="G147" s="112">
        <f t="shared" si="59"/>
        <v>0.69423234283924884</v>
      </c>
      <c r="H147" s="112">
        <f t="shared" si="59"/>
        <v>0.69940371123168854</v>
      </c>
      <c r="I147" s="112">
        <f t="shared" si="59"/>
        <v>0.7025459645889397</v>
      </c>
      <c r="J147" s="112">
        <f t="shared" si="59"/>
        <v>0.70358065654938884</v>
      </c>
      <c r="K147" s="112">
        <f t="shared" si="59"/>
        <v>0.70458230242489661</v>
      </c>
      <c r="L147" s="112">
        <f t="shared" si="59"/>
        <v>0.70699080103366119</v>
      </c>
      <c r="M147" s="112">
        <f t="shared" si="59"/>
        <v>0.71008858287060583</v>
      </c>
      <c r="N147" s="112">
        <f t="shared" si="59"/>
        <v>0.71384995759105285</v>
      </c>
      <c r="O147" s="112">
        <f t="shared" si="59"/>
        <v>0.71854166321178969</v>
      </c>
      <c r="P147" s="112">
        <f t="shared" si="59"/>
        <v>0.72214055581667924</v>
      </c>
      <c r="Q147" s="112">
        <f t="shared" si="59"/>
        <v>0.72694178007671484</v>
      </c>
      <c r="R147" s="112">
        <f t="shared" ref="R147:V147" si="60">IF(R128=0,"",R128/R109)</f>
        <v>0.73235409330564138</v>
      </c>
      <c r="S147" s="112">
        <f t="shared" si="60"/>
        <v>0.7416909396938749</v>
      </c>
      <c r="T147" s="112">
        <f t="shared" si="60"/>
        <v>0.75227795617100801</v>
      </c>
      <c r="U147" s="112">
        <f t="shared" si="60"/>
        <v>0.75970244981942314</v>
      </c>
      <c r="V147" s="112">
        <f t="shared" si="60"/>
        <v>0.76587413332941512</v>
      </c>
      <c r="W147" s="112">
        <f t="shared" ref="W147" si="61">IF(W128=0,"",W128/W109)</f>
        <v>0.77660770098757492</v>
      </c>
      <c r="DA147" s="131" t="s">
        <v>2033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0.84731506660730416</v>
      </c>
      <c r="C148" s="113">
        <f t="shared" si="62"/>
        <v>0.85027467881343399</v>
      </c>
      <c r="D148" s="113">
        <f t="shared" si="62"/>
        <v>0.85231939252564559</v>
      </c>
      <c r="E148" s="113">
        <f t="shared" si="62"/>
        <v>0.85618769158376906</v>
      </c>
      <c r="F148" s="113">
        <f t="shared" si="62"/>
        <v>0.85906420327110433</v>
      </c>
      <c r="G148" s="113">
        <f t="shared" si="62"/>
        <v>0.86119087847648113</v>
      </c>
      <c r="H148" s="113">
        <f t="shared" si="62"/>
        <v>0.88389352773058827</v>
      </c>
      <c r="I148" s="113">
        <f t="shared" si="62"/>
        <v>0.87936256699858073</v>
      </c>
      <c r="J148" s="113">
        <f t="shared" si="62"/>
        <v>0.87077656642649304</v>
      </c>
      <c r="K148" s="113">
        <f t="shared" si="62"/>
        <v>0.86928722402378023</v>
      </c>
      <c r="L148" s="113">
        <f t="shared" si="62"/>
        <v>0.88361039629407889</v>
      </c>
      <c r="M148" s="113">
        <f t="shared" si="62"/>
        <v>0.87567544121473095</v>
      </c>
      <c r="N148" s="113">
        <f t="shared" si="62"/>
        <v>0.87912265719285854</v>
      </c>
      <c r="O148" s="113">
        <f t="shared" si="62"/>
        <v>0.8965451287162256</v>
      </c>
      <c r="P148" s="113">
        <f t="shared" si="62"/>
        <v>0.89680861506577503</v>
      </c>
      <c r="Q148" s="113">
        <f t="shared" si="62"/>
        <v>0.91835079829329125</v>
      </c>
      <c r="R148" s="113">
        <f t="shared" ref="R148:V148" si="63">IF(R129=0,"",R129/R110)</f>
        <v>0.92777694423838108</v>
      </c>
      <c r="S148" s="113">
        <f t="shared" si="63"/>
        <v>0.92072172036481237</v>
      </c>
      <c r="T148" s="113">
        <f t="shared" si="63"/>
        <v>0.91347711644488783</v>
      </c>
      <c r="U148" s="113">
        <f t="shared" si="63"/>
        <v>0.91399624811257141</v>
      </c>
      <c r="V148" s="113">
        <f t="shared" si="63"/>
        <v>0.91434964911637884</v>
      </c>
      <c r="W148" s="113">
        <f t="shared" ref="W148" si="64">IF(W129=0,"",W129/W110)</f>
        <v>0.91492239459871394</v>
      </c>
      <c r="DA148" s="132" t="s">
        <v>2034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0.67508041869974345</v>
      </c>
      <c r="C149" s="111">
        <f t="shared" si="65"/>
        <v>0.67920480563816421</v>
      </c>
      <c r="D149" s="111">
        <f t="shared" si="65"/>
        <v>0.6833614943002575</v>
      </c>
      <c r="E149" s="111">
        <f t="shared" si="65"/>
        <v>0.68820877075996312</v>
      </c>
      <c r="F149" s="111">
        <f t="shared" si="65"/>
        <v>0.69284106880247498</v>
      </c>
      <c r="G149" s="111">
        <f t="shared" si="65"/>
        <v>0.6967805332905016</v>
      </c>
      <c r="H149" s="111">
        <f t="shared" si="65"/>
        <v>0.70106157385910306</v>
      </c>
      <c r="I149" s="111">
        <f t="shared" si="65"/>
        <v>0.70308850575273474</v>
      </c>
      <c r="J149" s="111">
        <f t="shared" si="65"/>
        <v>0.70416636647498232</v>
      </c>
      <c r="K149" s="111">
        <f t="shared" si="65"/>
        <v>0.70648738785057885</v>
      </c>
      <c r="L149" s="111">
        <f t="shared" si="65"/>
        <v>0.70785627326846268</v>
      </c>
      <c r="M149" s="111">
        <f t="shared" si="65"/>
        <v>0.71013630401740313</v>
      </c>
      <c r="N149" s="111">
        <f t="shared" si="65"/>
        <v>0.7134959080642912</v>
      </c>
      <c r="O149" s="111">
        <f t="shared" si="65"/>
        <v>0.71803305212610091</v>
      </c>
      <c r="P149" s="111">
        <f t="shared" si="65"/>
        <v>0.72082688038727238</v>
      </c>
      <c r="Q149" s="111">
        <f t="shared" si="65"/>
        <v>0.72492554105761919</v>
      </c>
      <c r="R149" s="111">
        <f t="shared" ref="R149:V149" si="66">IF(R130=0,"",R130/R111)</f>
        <v>0.73101010690674306</v>
      </c>
      <c r="S149" s="111">
        <f t="shared" si="66"/>
        <v>0.7439650234702293</v>
      </c>
      <c r="T149" s="111">
        <f t="shared" si="66"/>
        <v>0.75254677273880932</v>
      </c>
      <c r="U149" s="111">
        <f t="shared" si="66"/>
        <v>0.75978571852693622</v>
      </c>
      <c r="V149" s="111">
        <f t="shared" si="66"/>
        <v>0.76588687876108108</v>
      </c>
      <c r="W149" s="111">
        <f t="shared" ref="W149" si="67">IF(W130=0,"",W130/W111)</f>
        <v>0.77563393629460919</v>
      </c>
      <c r="DA149" s="63" t="s">
        <v>2035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2036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0.75085515510034007</v>
      </c>
      <c r="C151" s="124">
        <f t="shared" si="71"/>
        <v>0.75326293134528111</v>
      </c>
      <c r="D151" s="124">
        <f t="shared" si="71"/>
        <v>0.7560999781331359</v>
      </c>
      <c r="E151" s="124">
        <f t="shared" si="71"/>
        <v>0.75895814456476796</v>
      </c>
      <c r="F151" s="124">
        <f t="shared" si="71"/>
        <v>0.76167004505213776</v>
      </c>
      <c r="G151" s="124">
        <f t="shared" si="71"/>
        <v>0.76421568289884134</v>
      </c>
      <c r="H151" s="124">
        <f t="shared" si="71"/>
        <v>0.76785845075563419</v>
      </c>
      <c r="I151" s="124">
        <f t="shared" si="71"/>
        <v>0.77019133338285839</v>
      </c>
      <c r="J151" s="124">
        <f t="shared" si="71"/>
        <v>0.77169358695964996</v>
      </c>
      <c r="K151" s="124">
        <f t="shared" si="71"/>
        <v>0.77372524273471832</v>
      </c>
      <c r="L151" s="124">
        <f t="shared" si="71"/>
        <v>0.77581140327547848</v>
      </c>
      <c r="M151" s="124">
        <f t="shared" si="71"/>
        <v>0.77818944639334919</v>
      </c>
      <c r="N151" s="124">
        <f t="shared" si="71"/>
        <v>0.78081336963051207</v>
      </c>
      <c r="O151" s="124">
        <f t="shared" si="71"/>
        <v>0.7835215778765352</v>
      </c>
      <c r="P151" s="124">
        <f t="shared" si="71"/>
        <v>0.78618554350247061</v>
      </c>
      <c r="Q151" s="124">
        <f t="shared" si="71"/>
        <v>0.79010006335587069</v>
      </c>
      <c r="R151" s="124">
        <f t="shared" ref="R151:V151" si="72">IF(R132=0,"",R132/R113)</f>
        <v>0.79566324028507107</v>
      </c>
      <c r="S151" s="124">
        <f t="shared" si="72"/>
        <v>0.80353766381372704</v>
      </c>
      <c r="T151" s="124">
        <f t="shared" si="72"/>
        <v>0.81298608362154523</v>
      </c>
      <c r="U151" s="124">
        <f t="shared" si="72"/>
        <v>0.82341754896458896</v>
      </c>
      <c r="V151" s="124">
        <f t="shared" si="72"/>
        <v>0.83492773403889542</v>
      </c>
      <c r="W151" s="124">
        <f t="shared" ref="W151" si="73">IF(W132=0,"",W132/W113)</f>
        <v>0.84577963239016007</v>
      </c>
      <c r="DA151" s="130" t="s">
        <v>2037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0.60693797014948769</v>
      </c>
      <c r="C152" s="111">
        <f t="shared" si="74"/>
        <v>0.60784962669071152</v>
      </c>
      <c r="D152" s="111">
        <f t="shared" si="74"/>
        <v>0.60874121353502175</v>
      </c>
      <c r="E152" s="111">
        <f t="shared" si="74"/>
        <v>0.60973410756821489</v>
      </c>
      <c r="F152" s="111">
        <f t="shared" si="74"/>
        <v>0.61089260557766256</v>
      </c>
      <c r="G152" s="111">
        <f t="shared" si="74"/>
        <v>0.61199850943748402</v>
      </c>
      <c r="H152" s="111">
        <f t="shared" si="74"/>
        <v>0.61344760768100948</v>
      </c>
      <c r="I152" s="111">
        <f t="shared" si="74"/>
        <v>0.6141925265059528</v>
      </c>
      <c r="J152" s="111">
        <f t="shared" si="74"/>
        <v>0.6143618226138966</v>
      </c>
      <c r="K152" s="111">
        <f t="shared" si="74"/>
        <v>0.61463674199544838</v>
      </c>
      <c r="L152" s="111">
        <f t="shared" si="74"/>
        <v>0.61487689078136121</v>
      </c>
      <c r="M152" s="111">
        <f t="shared" si="74"/>
        <v>0.61508000595183165</v>
      </c>
      <c r="N152" s="111">
        <f t="shared" si="74"/>
        <v>0.61531428125613141</v>
      </c>
      <c r="O152" s="111">
        <f t="shared" si="74"/>
        <v>0.61555793155587235</v>
      </c>
      <c r="P152" s="111">
        <f t="shared" si="74"/>
        <v>0.61569376353379668</v>
      </c>
      <c r="Q152" s="111">
        <f t="shared" si="74"/>
        <v>0.61579827538884047</v>
      </c>
      <c r="R152" s="111">
        <f t="shared" ref="R152:V152" si="75">IF(R133=0,"",R133/R114)</f>
        <v>0.61601886974260789</v>
      </c>
      <c r="S152" s="111">
        <f t="shared" si="75"/>
        <v>0.61633988060198397</v>
      </c>
      <c r="T152" s="111">
        <f t="shared" si="75"/>
        <v>0.61660060114703563</v>
      </c>
      <c r="U152" s="111">
        <f t="shared" si="75"/>
        <v>0.61706507099591767</v>
      </c>
      <c r="V152" s="111">
        <f t="shared" si="75"/>
        <v>0.61796308388486199</v>
      </c>
      <c r="W152" s="111">
        <f t="shared" ref="W152" si="76">IF(W133=0,"",W133/W114)</f>
        <v>0.61956584092393507</v>
      </c>
      <c r="DA152" s="63" t="s">
        <v>2038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0.75203140466876173</v>
      </c>
      <c r="C153" s="45">
        <f t="shared" si="77"/>
        <v>0.75442111885132002</v>
      </c>
      <c r="D153" s="45">
        <f t="shared" si="77"/>
        <v>0.75720657574642491</v>
      </c>
      <c r="E153" s="45">
        <f t="shared" si="77"/>
        <v>0.75997632215390964</v>
      </c>
      <c r="F153" s="45">
        <f t="shared" si="77"/>
        <v>0.76270473276528439</v>
      </c>
      <c r="G153" s="45">
        <f t="shared" si="77"/>
        <v>0.76527645672321909</v>
      </c>
      <c r="H153" s="45">
        <f t="shared" si="77"/>
        <v>0.76887689920729974</v>
      </c>
      <c r="I153" s="45">
        <f t="shared" si="77"/>
        <v>0.77115473312511007</v>
      </c>
      <c r="J153" s="45">
        <f t="shared" si="77"/>
        <v>0.77257093492640294</v>
      </c>
      <c r="K153" s="45">
        <f t="shared" si="77"/>
        <v>0.77455214973411213</v>
      </c>
      <c r="L153" s="45">
        <f t="shared" si="77"/>
        <v>0.77657889563017979</v>
      </c>
      <c r="M153" s="45">
        <f t="shared" si="77"/>
        <v>0.77875895702141262</v>
      </c>
      <c r="N153" s="45">
        <f t="shared" si="77"/>
        <v>0.78117790097215511</v>
      </c>
      <c r="O153" s="45">
        <f t="shared" si="77"/>
        <v>0.78386787318641005</v>
      </c>
      <c r="P153" s="45">
        <f t="shared" si="77"/>
        <v>0.78658818475112002</v>
      </c>
      <c r="Q153" s="45">
        <f t="shared" si="77"/>
        <v>0.79065196235593627</v>
      </c>
      <c r="R153" s="45">
        <f t="shared" ref="R153:V153" si="78">IF(R134=0,"",R134/R115)</f>
        <v>0.79630675531474615</v>
      </c>
      <c r="S153" s="45">
        <f t="shared" si="78"/>
        <v>0.80418814652094517</v>
      </c>
      <c r="T153" s="45">
        <f t="shared" si="78"/>
        <v>0.81360407032806248</v>
      </c>
      <c r="U153" s="45">
        <f t="shared" si="78"/>
        <v>0.82406240413249487</v>
      </c>
      <c r="V153" s="45">
        <f t="shared" si="78"/>
        <v>0.83560074508759397</v>
      </c>
      <c r="W153" s="45">
        <f t="shared" ref="W153" si="79">IF(W134=0,"",W134/W115)</f>
        <v>0.8466057369155553</v>
      </c>
      <c r="DA153" s="60" t="s">
        <v>2039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0.30117674943175465</v>
      </c>
      <c r="C155" s="117">
        <f t="shared" si="80"/>
        <v>0.34200034571502252</v>
      </c>
      <c r="D155" s="117">
        <f t="shared" si="80"/>
        <v>0.34842720813689687</v>
      </c>
      <c r="E155" s="117">
        <f t="shared" si="80"/>
        <v>0.32142105543097066</v>
      </c>
      <c r="F155" s="117">
        <f t="shared" si="80"/>
        <v>0.34054604667818728</v>
      </c>
      <c r="G155" s="117">
        <f t="shared" si="80"/>
        <v>0.25776823883485317</v>
      </c>
      <c r="H155" s="117">
        <f t="shared" si="80"/>
        <v>0.27027004507325914</v>
      </c>
      <c r="I155" s="117">
        <f t="shared" si="80"/>
        <v>0.22345054577463269</v>
      </c>
      <c r="J155" s="117">
        <f t="shared" si="80"/>
        <v>0.22467903415690293</v>
      </c>
      <c r="K155" s="117">
        <f t="shared" si="80"/>
        <v>0.272698034096025</v>
      </c>
      <c r="L155" s="117">
        <f t="shared" si="80"/>
        <v>0.26103817095507986</v>
      </c>
      <c r="M155" s="117">
        <f t="shared" si="80"/>
        <v>0.19955475962619978</v>
      </c>
      <c r="N155" s="117">
        <f t="shared" si="80"/>
        <v>0.13882906412483617</v>
      </c>
      <c r="O155" s="117">
        <f t="shared" si="80"/>
        <v>0.13564225131562818</v>
      </c>
      <c r="P155" s="117">
        <f t="shared" si="80"/>
        <v>0.16968146071012077</v>
      </c>
      <c r="Q155" s="117">
        <f t="shared" si="80"/>
        <v>0.22487596424679321</v>
      </c>
      <c r="R155" s="117">
        <f t="shared" ref="R155:V155" si="81">R156+R159+R161+R170</f>
        <v>0.26377430925629564</v>
      </c>
      <c r="S155" s="117">
        <f t="shared" si="81"/>
        <v>0.25924309000876583</v>
      </c>
      <c r="T155" s="117">
        <f t="shared" si="81"/>
        <v>0.2317578116040957</v>
      </c>
      <c r="U155" s="117">
        <f t="shared" si="81"/>
        <v>0.23042756947327289</v>
      </c>
      <c r="V155" s="117">
        <f t="shared" si="81"/>
        <v>0.22024034661185724</v>
      </c>
      <c r="W155" s="117">
        <f t="shared" ref="W155" si="82">W156+W159+W161+W170</f>
        <v>0.28613203568436257</v>
      </c>
      <c r="DA155" s="129" t="s">
        <v>2190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2191</v>
      </c>
    </row>
    <row r="157" spans="1:105" ht="12" customHeight="1" x14ac:dyDescent="0.25">
      <c r="A157" s="97" t="s">
        <v>203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2192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2193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2194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2195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2196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2197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2198</v>
      </c>
    </row>
    <row r="164" spans="1:105" ht="12" customHeight="1" x14ac:dyDescent="0.25">
      <c r="A164" s="100" t="s">
        <v>203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2199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2200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2201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2202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2203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2204</v>
      </c>
    </row>
    <row r="170" spans="1:105" ht="12" customHeight="1" x14ac:dyDescent="0.25">
      <c r="A170" s="121" t="s">
        <v>54</v>
      </c>
      <c r="B170" s="122">
        <v>0.30117674943175465</v>
      </c>
      <c r="C170" s="122">
        <v>0.34200034571502252</v>
      </c>
      <c r="D170" s="122">
        <v>0.34842720813689687</v>
      </c>
      <c r="E170" s="122">
        <v>0.32142105543097066</v>
      </c>
      <c r="F170" s="122">
        <v>0.34054604667818728</v>
      </c>
      <c r="G170" s="122">
        <v>0.25776823883485317</v>
      </c>
      <c r="H170" s="122">
        <v>0.27027004507325914</v>
      </c>
      <c r="I170" s="122">
        <v>0.22345054577463269</v>
      </c>
      <c r="J170" s="122">
        <v>0.22467903415690293</v>
      </c>
      <c r="K170" s="122">
        <v>0.272698034096025</v>
      </c>
      <c r="L170" s="122">
        <v>0.26103817095507986</v>
      </c>
      <c r="M170" s="122">
        <v>0.19955475962619978</v>
      </c>
      <c r="N170" s="122">
        <v>0.13882906412483617</v>
      </c>
      <c r="O170" s="122">
        <v>0.13564225131562818</v>
      </c>
      <c r="P170" s="122">
        <v>0.16968146071012077</v>
      </c>
      <c r="Q170" s="122">
        <v>0.22487596424679321</v>
      </c>
      <c r="R170" s="122">
        <v>0.26377430925629564</v>
      </c>
      <c r="S170" s="122">
        <v>0.25924309000876583</v>
      </c>
      <c r="T170" s="122">
        <v>0.2317578116040957</v>
      </c>
      <c r="U170" s="122">
        <v>0.23042756947327289</v>
      </c>
      <c r="V170" s="122">
        <v>0.22024034661185724</v>
      </c>
      <c r="W170" s="122">
        <v>0.28613203568436257</v>
      </c>
      <c r="DA170" s="130" t="s">
        <v>2205</v>
      </c>
    </row>
    <row r="171" spans="1:105" ht="12" customHeight="1" x14ac:dyDescent="0.25">
      <c r="A171" s="97" t="s">
        <v>50</v>
      </c>
      <c r="B171" s="98">
        <v>0.30117674943175465</v>
      </c>
      <c r="C171" s="98">
        <v>0.34200034571502252</v>
      </c>
      <c r="D171" s="98">
        <v>0.34842720813689687</v>
      </c>
      <c r="E171" s="98">
        <v>0.32142105543097066</v>
      </c>
      <c r="F171" s="98">
        <v>0.34054604667818728</v>
      </c>
      <c r="G171" s="98">
        <v>0.25776823883485317</v>
      </c>
      <c r="H171" s="98">
        <v>0.27027004507325914</v>
      </c>
      <c r="I171" s="98">
        <v>0.22345054577463269</v>
      </c>
      <c r="J171" s="98">
        <v>0.22467903415690293</v>
      </c>
      <c r="K171" s="98">
        <v>0.272698034096025</v>
      </c>
      <c r="L171" s="98">
        <v>0.26103817095507986</v>
      </c>
      <c r="M171" s="98">
        <v>0.19955475962619978</v>
      </c>
      <c r="N171" s="98">
        <v>0.13882906412483617</v>
      </c>
      <c r="O171" s="98">
        <v>0.13564225131562818</v>
      </c>
      <c r="P171" s="98">
        <v>0.16968146071012077</v>
      </c>
      <c r="Q171" s="98">
        <v>0.22487596424679321</v>
      </c>
      <c r="R171" s="98">
        <v>0.26377430925629564</v>
      </c>
      <c r="S171" s="98">
        <v>0.25924309000876583</v>
      </c>
      <c r="T171" s="98">
        <v>0.2317578116040957</v>
      </c>
      <c r="U171" s="98">
        <v>0.23042756947327289</v>
      </c>
      <c r="V171" s="98">
        <v>0.22024034661185724</v>
      </c>
      <c r="W171" s="98">
        <v>0.28613203568436257</v>
      </c>
      <c r="DA171" s="63" t="s">
        <v>2206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2207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14061.197281020786</v>
      </c>
      <c r="C174" s="117">
        <f t="shared" si="87"/>
        <v>15080.322398807804</v>
      </c>
      <c r="D174" s="117">
        <f t="shared" si="87"/>
        <v>13934.510842644289</v>
      </c>
      <c r="E174" s="117">
        <f t="shared" si="87"/>
        <v>14673.309725369736</v>
      </c>
      <c r="F174" s="117">
        <f t="shared" si="87"/>
        <v>15856.818475480593</v>
      </c>
      <c r="G174" s="117">
        <f t="shared" si="87"/>
        <v>13526.550632888971</v>
      </c>
      <c r="H174" s="117">
        <f t="shared" si="87"/>
        <v>13049.985665882919</v>
      </c>
      <c r="I174" s="117">
        <f t="shared" si="87"/>
        <v>14142.728002210008</v>
      </c>
      <c r="J174" s="117">
        <f t="shared" si="87"/>
        <v>14297.243028072835</v>
      </c>
      <c r="K174" s="117">
        <f t="shared" si="87"/>
        <v>14509.782093647562</v>
      </c>
      <c r="L174" s="117">
        <f t="shared" si="87"/>
        <v>15681.768508931482</v>
      </c>
      <c r="M174" s="117">
        <f t="shared" si="87"/>
        <v>14864.470562648687</v>
      </c>
      <c r="N174" s="117">
        <f t="shared" si="87"/>
        <v>15538.970170898296</v>
      </c>
      <c r="O174" s="117">
        <f t="shared" si="87"/>
        <v>16256.728273393714</v>
      </c>
      <c r="P174" s="117">
        <f t="shared" si="87"/>
        <v>14560.579725959147</v>
      </c>
      <c r="Q174" s="117">
        <f t="shared" si="87"/>
        <v>15395.156149883151</v>
      </c>
      <c r="R174" s="117">
        <f t="shared" ref="R174:V174" si="88">R175+R178+R180+R189</f>
        <v>15805.414891143584</v>
      </c>
      <c r="S174" s="117">
        <f t="shared" si="88"/>
        <v>16242.151049238491</v>
      </c>
      <c r="T174" s="117">
        <f t="shared" si="88"/>
        <v>15237.978121220458</v>
      </c>
      <c r="U174" s="117">
        <f t="shared" si="88"/>
        <v>15203.061477343997</v>
      </c>
      <c r="V174" s="117">
        <f t="shared" si="88"/>
        <v>16514.01314238102</v>
      </c>
      <c r="W174" s="117">
        <f t="shared" ref="W174" si="89">W175+W178+W180+W189</f>
        <v>18026.398230979863</v>
      </c>
      <c r="DA174" s="129" t="s">
        <v>2358</v>
      </c>
    </row>
    <row r="175" spans="1:105" ht="12" customHeight="1" x14ac:dyDescent="0.25">
      <c r="A175" s="121" t="s">
        <v>57</v>
      </c>
      <c r="B175" s="122">
        <f t="shared" ref="B175:Q175" si="90">SUM(B176:B177)</f>
        <v>11449.420529990761</v>
      </c>
      <c r="C175" s="122">
        <f t="shared" si="90"/>
        <v>12291.263769813771</v>
      </c>
      <c r="D175" s="122">
        <f t="shared" si="90"/>
        <v>11101.839965938407</v>
      </c>
      <c r="E175" s="122">
        <f t="shared" si="90"/>
        <v>11731.60584377313</v>
      </c>
      <c r="F175" s="122">
        <f t="shared" si="90"/>
        <v>12659.757135171501</v>
      </c>
      <c r="G175" s="122">
        <f t="shared" si="90"/>
        <v>10971.358524547828</v>
      </c>
      <c r="H175" s="122">
        <f t="shared" si="90"/>
        <v>10398.596810344479</v>
      </c>
      <c r="I175" s="122">
        <f t="shared" si="90"/>
        <v>11311.497481771934</v>
      </c>
      <c r="J175" s="122">
        <f t="shared" si="90"/>
        <v>11457.73308947077</v>
      </c>
      <c r="K175" s="122">
        <f t="shared" si="90"/>
        <v>11416.37375854735</v>
      </c>
      <c r="L175" s="122">
        <f t="shared" si="90"/>
        <v>12578.315402254579</v>
      </c>
      <c r="M175" s="122">
        <f t="shared" si="90"/>
        <v>11704.035022292277</v>
      </c>
      <c r="N175" s="122">
        <f t="shared" si="90"/>
        <v>12312.022212526246</v>
      </c>
      <c r="O175" s="122">
        <f t="shared" si="90"/>
        <v>13163.640111230383</v>
      </c>
      <c r="P175" s="122">
        <f t="shared" si="90"/>
        <v>11294.582843469077</v>
      </c>
      <c r="Q175" s="122">
        <f t="shared" si="90"/>
        <v>12220.225963934783</v>
      </c>
      <c r="R175" s="122">
        <f t="shared" ref="R175:V175" si="91">SUM(R176:R177)</f>
        <v>12637.977948361608</v>
      </c>
      <c r="S175" s="122">
        <f t="shared" si="91"/>
        <v>13189.901619664766</v>
      </c>
      <c r="T175" s="122">
        <f t="shared" si="91"/>
        <v>12302.781644208571</v>
      </c>
      <c r="U175" s="122">
        <f t="shared" si="91"/>
        <v>12286.375532237313</v>
      </c>
      <c r="V175" s="122">
        <f t="shared" si="91"/>
        <v>13624.152074319416</v>
      </c>
      <c r="W175" s="122">
        <f t="shared" ref="W175" si="92">SUM(W176:W177)</f>
        <v>14589.409344706859</v>
      </c>
      <c r="DA175" s="130" t="s">
        <v>2359</v>
      </c>
    </row>
    <row r="176" spans="1:105" ht="12" customHeight="1" x14ac:dyDescent="0.25">
      <c r="A176" s="97" t="s">
        <v>203</v>
      </c>
      <c r="B176" s="98">
        <v>11397.246446802843</v>
      </c>
      <c r="C176" s="98">
        <v>12236.508309860408</v>
      </c>
      <c r="D176" s="98">
        <v>11053.765544198763</v>
      </c>
      <c r="E176" s="98">
        <v>11681.858909912402</v>
      </c>
      <c r="F176" s="98">
        <v>12607.627677316723</v>
      </c>
      <c r="G176" s="98">
        <v>10931.466632921254</v>
      </c>
      <c r="H176" s="98">
        <v>10360.484786624369</v>
      </c>
      <c r="I176" s="98">
        <v>11271.319761663977</v>
      </c>
      <c r="J176" s="98">
        <v>11417.360792955194</v>
      </c>
      <c r="K176" s="98">
        <v>11376.324183325502</v>
      </c>
      <c r="L176" s="98">
        <v>12534.315485655607</v>
      </c>
      <c r="M176" s="98">
        <v>11663.277301392851</v>
      </c>
      <c r="N176" s="98">
        <v>12269.290348087046</v>
      </c>
      <c r="O176" s="98">
        <v>13118.128147803251</v>
      </c>
      <c r="P176" s="98">
        <v>11255.768536989202</v>
      </c>
      <c r="Q176" s="98">
        <v>12178.457932042507</v>
      </c>
      <c r="R176" s="98">
        <v>12594.904426628542</v>
      </c>
      <c r="S176" s="98">
        <v>13144.995900075486</v>
      </c>
      <c r="T176" s="98">
        <v>12260.915508473681</v>
      </c>
      <c r="U176" s="98">
        <v>12244.572670643987</v>
      </c>
      <c r="V176" s="98">
        <v>13577.764346438309</v>
      </c>
      <c r="W176" s="98">
        <v>14539.648332267692</v>
      </c>
      <c r="DA176" s="63" t="s">
        <v>2360</v>
      </c>
    </row>
    <row r="177" spans="1:105" ht="12" customHeight="1" x14ac:dyDescent="0.25">
      <c r="A177" s="97" t="s">
        <v>53</v>
      </c>
      <c r="B177" s="98">
        <v>52.174083187918392</v>
      </c>
      <c r="C177" s="98">
        <v>54.755459953363719</v>
      </c>
      <c r="D177" s="98">
        <v>48.074421739643803</v>
      </c>
      <c r="E177" s="98">
        <v>49.746933860728234</v>
      </c>
      <c r="F177" s="98">
        <v>52.129457854777911</v>
      </c>
      <c r="G177" s="98">
        <v>39.89189162657334</v>
      </c>
      <c r="H177" s="98">
        <v>38.112023720109711</v>
      </c>
      <c r="I177" s="98">
        <v>40.177720107956311</v>
      </c>
      <c r="J177" s="98">
        <v>40.372296515575279</v>
      </c>
      <c r="K177" s="98">
        <v>40.049575221848556</v>
      </c>
      <c r="L177" s="98">
        <v>43.999916598971211</v>
      </c>
      <c r="M177" s="98">
        <v>40.757720899426339</v>
      </c>
      <c r="N177" s="98">
        <v>42.731864439199981</v>
      </c>
      <c r="O177" s="98">
        <v>45.511963427133075</v>
      </c>
      <c r="P177" s="98">
        <v>38.814306479874986</v>
      </c>
      <c r="Q177" s="98">
        <v>41.768031892276483</v>
      </c>
      <c r="R177" s="98">
        <v>43.073521733065647</v>
      </c>
      <c r="S177" s="98">
        <v>44.905719589279769</v>
      </c>
      <c r="T177" s="98">
        <v>41.866135734890811</v>
      </c>
      <c r="U177" s="98">
        <v>41.802861593325581</v>
      </c>
      <c r="V177" s="98">
        <v>46.38772788110726</v>
      </c>
      <c r="W177" s="98">
        <v>49.761012439166898</v>
      </c>
      <c r="DA177" s="63" t="s">
        <v>2361</v>
      </c>
    </row>
    <row r="178" spans="1:105" ht="12" customHeight="1" x14ac:dyDescent="0.25">
      <c r="A178" s="121" t="s">
        <v>92</v>
      </c>
      <c r="B178" s="122">
        <f t="shared" ref="B178:W178" si="93">B179</f>
        <v>0.4289407091731654</v>
      </c>
      <c r="C178" s="122">
        <f t="shared" si="93"/>
        <v>0.54364860752406174</v>
      </c>
      <c r="D178" s="122">
        <f t="shared" si="93"/>
        <v>0.60420010157227944</v>
      </c>
      <c r="E178" s="122">
        <f t="shared" si="93"/>
        <v>1.1204541912834631</v>
      </c>
      <c r="F178" s="122">
        <f t="shared" si="93"/>
        <v>0.74073619776886801</v>
      </c>
      <c r="G178" s="122">
        <f t="shared" si="93"/>
        <v>0.85763778403298363</v>
      </c>
      <c r="H178" s="122">
        <f t="shared" si="93"/>
        <v>1.0596069935312693</v>
      </c>
      <c r="I178" s="122">
        <f t="shared" si="93"/>
        <v>1.0188056026652514</v>
      </c>
      <c r="J178" s="122">
        <f t="shared" si="93"/>
        <v>0.91973851836204057</v>
      </c>
      <c r="K178" s="122">
        <f t="shared" si="93"/>
        <v>0.98317497227342643</v>
      </c>
      <c r="L178" s="122">
        <f t="shared" si="93"/>
        <v>1.1720227144461219</v>
      </c>
      <c r="M178" s="122">
        <f t="shared" si="93"/>
        <v>1.1202675993841487</v>
      </c>
      <c r="N178" s="122">
        <f t="shared" si="93"/>
        <v>1.3300386472697461</v>
      </c>
      <c r="O178" s="122">
        <f t="shared" si="93"/>
        <v>1.8232635145805396</v>
      </c>
      <c r="P178" s="122">
        <f t="shared" si="93"/>
        <v>1.2088246357251042</v>
      </c>
      <c r="Q178" s="122">
        <f t="shared" si="93"/>
        <v>2.1228338021058795</v>
      </c>
      <c r="R178" s="122">
        <f t="shared" si="93"/>
        <v>1.2571547692469236</v>
      </c>
      <c r="S178" s="122">
        <f t="shared" si="93"/>
        <v>1.5463125363253103</v>
      </c>
      <c r="T178" s="122">
        <f t="shared" si="93"/>
        <v>1.3866563573312218</v>
      </c>
      <c r="U178" s="122">
        <f t="shared" si="93"/>
        <v>1.415893261890125</v>
      </c>
      <c r="V178" s="122">
        <f t="shared" si="93"/>
        <v>1.2420116879377661</v>
      </c>
      <c r="W178" s="122">
        <f t="shared" si="93"/>
        <v>0.93372120890876042</v>
      </c>
      <c r="DA178" s="130" t="s">
        <v>2362</v>
      </c>
    </row>
    <row r="179" spans="1:105" ht="12" customHeight="1" x14ac:dyDescent="0.25">
      <c r="A179" s="97" t="s">
        <v>53</v>
      </c>
      <c r="B179" s="98">
        <f>RES_hhdet_fech!B129</f>
        <v>0.4289407091731654</v>
      </c>
      <c r="C179" s="98">
        <f>RES_hhdet_fech!C129</f>
        <v>0.54364860752406174</v>
      </c>
      <c r="D179" s="98">
        <f>RES_hhdet_fech!D129</f>
        <v>0.60420010157227944</v>
      </c>
      <c r="E179" s="98">
        <f>RES_hhdet_fech!E129</f>
        <v>1.1204541912834631</v>
      </c>
      <c r="F179" s="98">
        <f>RES_hhdet_fech!F129</f>
        <v>0.74073619776886801</v>
      </c>
      <c r="G179" s="98">
        <f>RES_hhdet_fech!G129</f>
        <v>0.85763778403298363</v>
      </c>
      <c r="H179" s="98">
        <f>RES_hhdet_fech!H129</f>
        <v>1.0596069935312693</v>
      </c>
      <c r="I179" s="98">
        <f>RES_hhdet_fech!I129</f>
        <v>1.0188056026652514</v>
      </c>
      <c r="J179" s="98">
        <f>RES_hhdet_fech!J129</f>
        <v>0.91973851836204057</v>
      </c>
      <c r="K179" s="98">
        <f>RES_hhdet_fech!K129</f>
        <v>0.98317497227342643</v>
      </c>
      <c r="L179" s="98">
        <f>RES_hhdet_fech!L129</f>
        <v>1.1720227144461219</v>
      </c>
      <c r="M179" s="98">
        <f>RES_hhdet_fech!M129</f>
        <v>1.1202675993841487</v>
      </c>
      <c r="N179" s="98">
        <f>RES_hhdet_fech!N129</f>
        <v>1.3300386472697461</v>
      </c>
      <c r="O179" s="98">
        <f>RES_hhdet_fech!O129</f>
        <v>1.8232635145805396</v>
      </c>
      <c r="P179" s="98">
        <f>RES_hhdet_fech!P129</f>
        <v>1.2088246357251042</v>
      </c>
      <c r="Q179" s="98">
        <f>RES_hhdet_fech!Q129</f>
        <v>2.1228338021058795</v>
      </c>
      <c r="R179" s="98">
        <f>RES_hhdet_fech!R129</f>
        <v>1.2571547692469236</v>
      </c>
      <c r="S179" s="98">
        <f>RES_hhdet_fech!S129</f>
        <v>1.5463125363253103</v>
      </c>
      <c r="T179" s="98">
        <f>RES_hhdet_fech!T129</f>
        <v>1.3866563573312218</v>
      </c>
      <c r="U179" s="98">
        <f>RES_hhdet_fech!U129</f>
        <v>1.415893261890125</v>
      </c>
      <c r="V179" s="98">
        <f>RES_hhdet_fech!V129</f>
        <v>1.2420116879377661</v>
      </c>
      <c r="W179" s="98">
        <f>RES_hhdet_fech!W129</f>
        <v>0.93372120890876042</v>
      </c>
      <c r="DA179" s="63" t="s">
        <v>2363</v>
      </c>
    </row>
    <row r="180" spans="1:105" ht="12" customHeight="1" x14ac:dyDescent="0.25">
      <c r="A180" s="121" t="s">
        <v>55</v>
      </c>
      <c r="B180" s="122">
        <v>2244.5557948166247</v>
      </c>
      <c r="C180" s="122">
        <v>2366.9604239621931</v>
      </c>
      <c r="D180" s="122">
        <v>2391.6285631529067</v>
      </c>
      <c r="E180" s="122">
        <v>2502.3086822757268</v>
      </c>
      <c r="F180" s="122">
        <v>2730.9098521018218</v>
      </c>
      <c r="G180" s="122">
        <v>2177.8411366958694</v>
      </c>
      <c r="H180" s="122">
        <v>2213.3333673172892</v>
      </c>
      <c r="I180" s="122">
        <v>2449.5614652456693</v>
      </c>
      <c r="J180" s="122">
        <v>2427.2425246019211</v>
      </c>
      <c r="K180" s="122">
        <v>2573.6686305354538</v>
      </c>
      <c r="L180" s="122">
        <v>2578.61677505135</v>
      </c>
      <c r="M180" s="122">
        <v>2643.8463941297637</v>
      </c>
      <c r="N180" s="122">
        <v>2696.5071167173119</v>
      </c>
      <c r="O180" s="122">
        <v>2575.497360323779</v>
      </c>
      <c r="P180" s="122">
        <v>2728.3682154280264</v>
      </c>
      <c r="Q180" s="122">
        <v>2658.6292014378437</v>
      </c>
      <c r="R180" s="122">
        <v>2643.1944972221395</v>
      </c>
      <c r="S180" s="122">
        <v>2530.5626675700319</v>
      </c>
      <c r="T180" s="122">
        <v>2423.9915612481859</v>
      </c>
      <c r="U180" s="122">
        <v>2399.02880012269</v>
      </c>
      <c r="V180" s="122">
        <v>2387.2968782915123</v>
      </c>
      <c r="W180" s="122">
        <v>2872.367331982311</v>
      </c>
      <c r="DA180" s="130" t="s">
        <v>2364</v>
      </c>
    </row>
    <row r="181" spans="1:105" ht="12" customHeight="1" x14ac:dyDescent="0.25">
      <c r="A181" s="97" t="s">
        <v>128</v>
      </c>
      <c r="B181" s="98">
        <v>2197.2161345543491</v>
      </c>
      <c r="C181" s="98">
        <v>2324.4699234917475</v>
      </c>
      <c r="D181" s="98">
        <v>2338.6400949318172</v>
      </c>
      <c r="E181" s="98">
        <v>2464.2021573374636</v>
      </c>
      <c r="F181" s="98">
        <v>2728.0197558798764</v>
      </c>
      <c r="G181" s="98">
        <v>2125.2945473266295</v>
      </c>
      <c r="H181" s="98">
        <v>2156.943296350169</v>
      </c>
      <c r="I181" s="98">
        <v>2426.054576716976</v>
      </c>
      <c r="J181" s="98">
        <v>2401.4467402988321</v>
      </c>
      <c r="K181" s="98">
        <v>2542.949167963885</v>
      </c>
      <c r="L181" s="98">
        <v>2541.4540328372746</v>
      </c>
      <c r="M181" s="98">
        <v>2622.4286425737487</v>
      </c>
      <c r="N181" s="98">
        <v>2664.5770976216922</v>
      </c>
      <c r="O181" s="98">
        <v>2508.4698617662057</v>
      </c>
      <c r="P181" s="98">
        <v>2708.9734566170737</v>
      </c>
      <c r="Q181" s="98">
        <v>2632.8466312099299</v>
      </c>
      <c r="R181" s="98">
        <v>2619.2233032584986</v>
      </c>
      <c r="S181" s="98">
        <v>2497.0918742582539</v>
      </c>
      <c r="T181" s="98">
        <v>2389.6660450499444</v>
      </c>
      <c r="U181" s="98">
        <v>2346.8386255786204</v>
      </c>
      <c r="V181" s="98">
        <v>2351.311753717544</v>
      </c>
      <c r="W181" s="98">
        <v>2868.0442585881492</v>
      </c>
      <c r="DA181" s="63" t="s">
        <v>2365</v>
      </c>
    </row>
    <row r="182" spans="1:105" ht="12" customHeight="1" x14ac:dyDescent="0.25">
      <c r="A182" s="97" t="s">
        <v>127</v>
      </c>
      <c r="B182" s="98">
        <v>1948.7235984285257</v>
      </c>
      <c r="C182" s="98">
        <v>2063.6196007359981</v>
      </c>
      <c r="D182" s="98">
        <v>2082.1024583204053</v>
      </c>
      <c r="E182" s="98">
        <v>2193.9965666478975</v>
      </c>
      <c r="F182" s="98">
        <v>2427.9983433863404</v>
      </c>
      <c r="G182" s="98">
        <v>1892.2913439896324</v>
      </c>
      <c r="H182" s="98">
        <v>1899.308912917216</v>
      </c>
      <c r="I182" s="98">
        <v>2148.6930144898683</v>
      </c>
      <c r="J182" s="98">
        <v>2146.2247163993675</v>
      </c>
      <c r="K182" s="98">
        <v>2281.8195859432271</v>
      </c>
      <c r="L182" s="98">
        <v>2275.8260892948811</v>
      </c>
      <c r="M182" s="98">
        <v>2371.739619055159</v>
      </c>
      <c r="N182" s="98">
        <v>2421.5988858294804</v>
      </c>
      <c r="O182" s="98">
        <v>2273.9714834168012</v>
      </c>
      <c r="P182" s="98">
        <v>2462.0053249269881</v>
      </c>
      <c r="Q182" s="98">
        <v>2378.07536012531</v>
      </c>
      <c r="R182" s="98">
        <v>2366.3436156655566</v>
      </c>
      <c r="S182" s="98">
        <v>2276.624159467066</v>
      </c>
      <c r="T182" s="98">
        <v>2197.4794858498731</v>
      </c>
      <c r="U182" s="98">
        <v>2167.4243727810476</v>
      </c>
      <c r="V182" s="98">
        <v>2179.756310735761</v>
      </c>
      <c r="W182" s="98">
        <v>2671.3875854552216</v>
      </c>
      <c r="DA182" s="63" t="s">
        <v>2366</v>
      </c>
    </row>
    <row r="183" spans="1:105" ht="12" customHeight="1" x14ac:dyDescent="0.25">
      <c r="A183" s="100" t="s">
        <v>203</v>
      </c>
      <c r="B183" s="101">
        <v>822.34344532730984</v>
      </c>
      <c r="C183" s="101">
        <v>865.81467236541562</v>
      </c>
      <c r="D183" s="101">
        <v>874.28254661595724</v>
      </c>
      <c r="E183" s="101">
        <v>911.30323772399902</v>
      </c>
      <c r="F183" s="101">
        <v>1004.6742937615101</v>
      </c>
      <c r="G183" s="101">
        <v>780.12602340412991</v>
      </c>
      <c r="H183" s="101">
        <v>655.17179159126727</v>
      </c>
      <c r="I183" s="101">
        <v>780.25316924015976</v>
      </c>
      <c r="J183" s="101">
        <v>841.16619040755722</v>
      </c>
      <c r="K183" s="101">
        <v>909.19399592519699</v>
      </c>
      <c r="L183" s="101">
        <v>801.8009405571828</v>
      </c>
      <c r="M183" s="101">
        <v>910.25496578169248</v>
      </c>
      <c r="N183" s="101">
        <v>911.79399931615842</v>
      </c>
      <c r="O183" s="101">
        <v>733.61063791999754</v>
      </c>
      <c r="P183" s="101">
        <v>809.09803331483158</v>
      </c>
      <c r="Q183" s="101">
        <v>618.19705886131919</v>
      </c>
      <c r="R183" s="101">
        <v>555.33051205155346</v>
      </c>
      <c r="S183" s="101">
        <v>627.77184989958084</v>
      </c>
      <c r="T183" s="101">
        <v>692.18660784919928</v>
      </c>
      <c r="U183" s="101">
        <v>699.99623664804653</v>
      </c>
      <c r="V183" s="101">
        <v>722.49887727648604</v>
      </c>
      <c r="W183" s="101">
        <v>926.06506447716515</v>
      </c>
      <c r="DA183" s="131" t="s">
        <v>2367</v>
      </c>
    </row>
    <row r="184" spans="1:105" ht="12" customHeight="1" x14ac:dyDescent="0.25">
      <c r="A184" s="103" t="s">
        <v>52</v>
      </c>
      <c r="B184" s="104">
        <v>1126.3801531012159</v>
      </c>
      <c r="C184" s="104">
        <v>1197.8049283705823</v>
      </c>
      <c r="D184" s="104">
        <v>1207.8199117044476</v>
      </c>
      <c r="E184" s="104">
        <v>1282.6933289238987</v>
      </c>
      <c r="F184" s="104">
        <v>1423.3240496248304</v>
      </c>
      <c r="G184" s="104">
        <v>1112.1653205855027</v>
      </c>
      <c r="H184" s="104">
        <v>1244.1371213259486</v>
      </c>
      <c r="I184" s="104">
        <v>1368.4398452497085</v>
      </c>
      <c r="J184" s="104">
        <v>1305.0585259918105</v>
      </c>
      <c r="K184" s="104">
        <v>1372.6255900180304</v>
      </c>
      <c r="L184" s="104">
        <v>1474.0251487376984</v>
      </c>
      <c r="M184" s="104">
        <v>1461.4846532734662</v>
      </c>
      <c r="N184" s="104">
        <v>1509.8048865133223</v>
      </c>
      <c r="O184" s="104">
        <v>1540.3608454968037</v>
      </c>
      <c r="P184" s="104">
        <v>1652.9072916121572</v>
      </c>
      <c r="Q184" s="104">
        <v>1759.878301263991</v>
      </c>
      <c r="R184" s="104">
        <v>1811.0131036140028</v>
      </c>
      <c r="S184" s="104">
        <v>1648.8523095674852</v>
      </c>
      <c r="T184" s="104">
        <v>1505.2928780006739</v>
      </c>
      <c r="U184" s="104">
        <v>1467.4281361330011</v>
      </c>
      <c r="V184" s="104">
        <v>1457.2574334592748</v>
      </c>
      <c r="W184" s="104">
        <v>1745.3225209780558</v>
      </c>
      <c r="DA184" s="132" t="s">
        <v>2368</v>
      </c>
    </row>
    <row r="185" spans="1:105" ht="12" customHeight="1" x14ac:dyDescent="0.25">
      <c r="A185" s="106" t="s">
        <v>122</v>
      </c>
      <c r="B185" s="101">
        <v>2704.7107399878901</v>
      </c>
      <c r="C185" s="101">
        <v>2799.922431265129</v>
      </c>
      <c r="D185" s="101">
        <v>2897.97926901664</v>
      </c>
      <c r="E185" s="101">
        <v>2918.9253325851846</v>
      </c>
      <c r="F185" s="101">
        <v>2924.8454216118234</v>
      </c>
      <c r="G185" s="101">
        <v>2710.8463962920855</v>
      </c>
      <c r="H185" s="101">
        <v>2816.114570832252</v>
      </c>
      <c r="I185" s="101">
        <v>2827.9727207439441</v>
      </c>
      <c r="J185" s="101">
        <v>2821.6998697158688</v>
      </c>
      <c r="K185" s="101">
        <v>3088.401455235482</v>
      </c>
      <c r="L185" s="101">
        <v>3159.2939904362688</v>
      </c>
      <c r="M185" s="101">
        <v>3078.3015490267462</v>
      </c>
      <c r="N185" s="101">
        <v>3169.9767329616675</v>
      </c>
      <c r="O185" s="101">
        <v>3192.9535028931018</v>
      </c>
      <c r="P185" s="101">
        <v>3131.0225842165728</v>
      </c>
      <c r="Q185" s="101">
        <v>3109.580284147512</v>
      </c>
      <c r="R185" s="101">
        <v>3083.0159574196937</v>
      </c>
      <c r="S185" s="101">
        <v>2960.7526145609131</v>
      </c>
      <c r="T185" s="101">
        <v>2802.867661969311</v>
      </c>
      <c r="U185" s="101">
        <v>2859.9908698839899</v>
      </c>
      <c r="V185" s="101">
        <v>2797.5931623700785</v>
      </c>
      <c r="W185" s="101">
        <v>3159.4821787326914</v>
      </c>
      <c r="DA185" s="131" t="s">
        <v>2369</v>
      </c>
    </row>
    <row r="186" spans="1:105" ht="12" customHeight="1" x14ac:dyDescent="0.25">
      <c r="A186" s="107" t="s">
        <v>121</v>
      </c>
      <c r="B186" s="104">
        <v>2154.9212692791011</v>
      </c>
      <c r="C186" s="104">
        <v>2235.7126508394176</v>
      </c>
      <c r="D186" s="104">
        <v>2323.1694826474868</v>
      </c>
      <c r="E186" s="104">
        <v>2342.6377064096887</v>
      </c>
      <c r="F186" s="104">
        <v>2352.002627188745</v>
      </c>
      <c r="G186" s="104">
        <v>2186.6776452323729</v>
      </c>
      <c r="H186" s="104">
        <v>2229.1151078883831</v>
      </c>
      <c r="I186" s="104">
        <v>2259.7706348051661</v>
      </c>
      <c r="J186" s="104">
        <v>2280.0069079845775</v>
      </c>
      <c r="K186" s="104">
        <v>2501.689498315096</v>
      </c>
      <c r="L186" s="104">
        <v>2527.2362725611324</v>
      </c>
      <c r="M186" s="104">
        <v>2496.0142847996331</v>
      </c>
      <c r="N186" s="104">
        <v>2573.8344004742298</v>
      </c>
      <c r="O186" s="104">
        <v>2558.5230828863428</v>
      </c>
      <c r="P186" s="104">
        <v>2520.3348677425879</v>
      </c>
      <c r="Q186" s="104">
        <v>2459.6336819717635</v>
      </c>
      <c r="R186" s="104">
        <v>2432.539890462986</v>
      </c>
      <c r="S186" s="104">
        <v>2386.0152739104715</v>
      </c>
      <c r="T186" s="104">
        <v>2308.9395043993109</v>
      </c>
      <c r="U186" s="104">
        <v>2378.1868674362704</v>
      </c>
      <c r="V186" s="104">
        <v>2344.3289000476793</v>
      </c>
      <c r="W186" s="104">
        <v>2682.41019930944</v>
      </c>
      <c r="DA186" s="132" t="s">
        <v>2370</v>
      </c>
    </row>
    <row r="187" spans="1:105" ht="12" customHeight="1" x14ac:dyDescent="0.25">
      <c r="A187" s="108" t="s">
        <v>53</v>
      </c>
      <c r="B187" s="98">
        <v>1012.6321385424105</v>
      </c>
      <c r="C187" s="98">
        <v>1043.4782085614202</v>
      </c>
      <c r="D187" s="98">
        <v>1083.5292432456083</v>
      </c>
      <c r="E187" s="98">
        <v>1080.5311527294921</v>
      </c>
      <c r="F187" s="98">
        <v>1079.1851725715751</v>
      </c>
      <c r="G187" s="98">
        <v>1001.026768774784</v>
      </c>
      <c r="H187" s="98">
        <v>865.77926698986391</v>
      </c>
      <c r="I187" s="98">
        <v>918.16225992198542</v>
      </c>
      <c r="J187" s="98">
        <v>995.93246957894075</v>
      </c>
      <c r="K187" s="98">
        <v>1114.1012870303941</v>
      </c>
      <c r="L187" s="98">
        <v>1006.8469774294355</v>
      </c>
      <c r="M187" s="98">
        <v>1070.5579173256467</v>
      </c>
      <c r="N187" s="98">
        <v>1085.9121105493721</v>
      </c>
      <c r="O187" s="98">
        <v>938.73299055940083</v>
      </c>
      <c r="P187" s="98">
        <v>931.59701715249696</v>
      </c>
      <c r="Q187" s="98">
        <v>730.08278338918376</v>
      </c>
      <c r="R187" s="98">
        <v>653.1303541964736</v>
      </c>
      <c r="S187" s="98">
        <v>738.80213032889435</v>
      </c>
      <c r="T187" s="98">
        <v>807.32874687495212</v>
      </c>
      <c r="U187" s="98">
        <v>851.4605877497147</v>
      </c>
      <c r="V187" s="98">
        <v>857.67338376042073</v>
      </c>
      <c r="W187" s="98">
        <v>1017.1459653581766</v>
      </c>
      <c r="DA187" s="63" t="s">
        <v>2371</v>
      </c>
    </row>
    <row r="188" spans="1:105" ht="12" customHeight="1" x14ac:dyDescent="0.25">
      <c r="A188" s="108" t="s">
        <v>52</v>
      </c>
      <c r="B188" s="98">
        <v>1142.2891307366906</v>
      </c>
      <c r="C188" s="98">
        <v>1192.2344422779977</v>
      </c>
      <c r="D188" s="98">
        <v>1239.6402394018785</v>
      </c>
      <c r="E188" s="98">
        <v>1262.1065536801968</v>
      </c>
      <c r="F188" s="98">
        <v>1272.8174546171699</v>
      </c>
      <c r="G188" s="98">
        <v>1185.6508764575885</v>
      </c>
      <c r="H188" s="98">
        <v>1363.3358408985193</v>
      </c>
      <c r="I188" s="98">
        <v>1341.6083748831804</v>
      </c>
      <c r="J188" s="98">
        <v>1284.0744384056366</v>
      </c>
      <c r="K188" s="98">
        <v>1387.5882112847023</v>
      </c>
      <c r="L188" s="98">
        <v>1520.3892951316973</v>
      </c>
      <c r="M188" s="98">
        <v>1425.4563674739859</v>
      </c>
      <c r="N188" s="98">
        <v>1487.9222899248582</v>
      </c>
      <c r="O188" s="98">
        <v>1619.7900923269422</v>
      </c>
      <c r="P188" s="98">
        <v>1588.7378505900908</v>
      </c>
      <c r="Q188" s="98">
        <v>1729.5508985825797</v>
      </c>
      <c r="R188" s="98">
        <v>1779.4095362665123</v>
      </c>
      <c r="S188" s="98">
        <v>1647.2131435815772</v>
      </c>
      <c r="T188" s="98">
        <v>1501.6107575243591</v>
      </c>
      <c r="U188" s="98">
        <v>1526.7262796865555</v>
      </c>
      <c r="V188" s="98">
        <v>1486.6555162872583</v>
      </c>
      <c r="W188" s="98">
        <v>1665.2642339512638</v>
      </c>
      <c r="DA188" s="63" t="s">
        <v>2372</v>
      </c>
    </row>
    <row r="189" spans="1:105" ht="12" customHeight="1" x14ac:dyDescent="0.25">
      <c r="A189" s="121" t="s">
        <v>54</v>
      </c>
      <c r="B189" s="122">
        <v>366.79201550422886</v>
      </c>
      <c r="C189" s="122">
        <v>421.55455642431724</v>
      </c>
      <c r="D189" s="122">
        <v>440.43811345140375</v>
      </c>
      <c r="E189" s="122">
        <v>438.27474512959719</v>
      </c>
      <c r="F189" s="122">
        <v>465.41075200950104</v>
      </c>
      <c r="G189" s="122">
        <v>376.49333386124141</v>
      </c>
      <c r="H189" s="122">
        <v>436.99588122762009</v>
      </c>
      <c r="I189" s="122">
        <v>380.65024958973817</v>
      </c>
      <c r="J189" s="122">
        <v>411.34767548178218</v>
      </c>
      <c r="K189" s="122">
        <v>518.75652959248578</v>
      </c>
      <c r="L189" s="122">
        <v>523.66430891110542</v>
      </c>
      <c r="M189" s="122">
        <v>515.46887862726203</v>
      </c>
      <c r="N189" s="122">
        <v>529.1108030074688</v>
      </c>
      <c r="O189" s="122">
        <v>515.76753832496911</v>
      </c>
      <c r="P189" s="122">
        <v>536.4198424263185</v>
      </c>
      <c r="Q189" s="122">
        <v>514.17815070841732</v>
      </c>
      <c r="R189" s="122">
        <v>522.98529079058915</v>
      </c>
      <c r="S189" s="122">
        <v>520.14044946736817</v>
      </c>
      <c r="T189" s="122">
        <v>509.81825940636827</v>
      </c>
      <c r="U189" s="122">
        <v>516.24125172210449</v>
      </c>
      <c r="V189" s="122">
        <v>501.3221780821541</v>
      </c>
      <c r="W189" s="122">
        <v>563.68783308178524</v>
      </c>
      <c r="DA189" s="130" t="s">
        <v>2373</v>
      </c>
    </row>
    <row r="190" spans="1:105" ht="12" customHeight="1" x14ac:dyDescent="0.25">
      <c r="A190" s="97" t="s">
        <v>50</v>
      </c>
      <c r="B190" s="98">
        <v>455.7701312527949</v>
      </c>
      <c r="C190" s="98">
        <v>525.49677943788868</v>
      </c>
      <c r="D190" s="98">
        <v>553.93300855568373</v>
      </c>
      <c r="E190" s="98">
        <v>530.14404694982386</v>
      </c>
      <c r="F190" s="98">
        <v>575.70897922052279</v>
      </c>
      <c r="G190" s="98">
        <v>481.0271655119717</v>
      </c>
      <c r="H190" s="98">
        <v>549.55119093450958</v>
      </c>
      <c r="I190" s="98">
        <v>479.13799409552621</v>
      </c>
      <c r="J190" s="98">
        <v>512.21042627841132</v>
      </c>
      <c r="K190" s="98">
        <v>664.71028878524737</v>
      </c>
      <c r="L190" s="98">
        <v>714.63801281900464</v>
      </c>
      <c r="M190" s="98">
        <v>661.00576883521649</v>
      </c>
      <c r="N190" s="98">
        <v>562.23644254991063</v>
      </c>
      <c r="O190" s="98">
        <v>562.79177977344045</v>
      </c>
      <c r="P190" s="98">
        <v>629.29142688348088</v>
      </c>
      <c r="Q190" s="98">
        <v>695.67481063431785</v>
      </c>
      <c r="R190" s="98">
        <v>733.99678094171657</v>
      </c>
      <c r="S190" s="98">
        <v>705.77343779866067</v>
      </c>
      <c r="T190" s="98">
        <v>656.10315775018034</v>
      </c>
      <c r="U190" s="98">
        <v>671.77777507604083</v>
      </c>
      <c r="V190" s="98">
        <v>650.26050714056362</v>
      </c>
      <c r="W190" s="98">
        <v>818.45725890125652</v>
      </c>
      <c r="DA190" s="63" t="s">
        <v>2374</v>
      </c>
    </row>
    <row r="191" spans="1:105" ht="12" customHeight="1" x14ac:dyDescent="0.25">
      <c r="A191" s="109" t="s">
        <v>120</v>
      </c>
      <c r="B191" s="33">
        <v>366.20769432132391</v>
      </c>
      <c r="C191" s="33">
        <v>420.89147508972684</v>
      </c>
      <c r="D191" s="33">
        <v>439.76148535013419</v>
      </c>
      <c r="E191" s="33">
        <v>437.75714483035443</v>
      </c>
      <c r="F191" s="33">
        <v>464.79966329684629</v>
      </c>
      <c r="G191" s="33">
        <v>375.92402690322672</v>
      </c>
      <c r="H191" s="33">
        <v>436.40634547424304</v>
      </c>
      <c r="I191" s="33">
        <v>380.16765550446746</v>
      </c>
      <c r="J191" s="33">
        <v>410.89647425723723</v>
      </c>
      <c r="K191" s="33">
        <v>518.1651464229268</v>
      </c>
      <c r="L191" s="33">
        <v>522.99779045264722</v>
      </c>
      <c r="M191" s="33">
        <v>515.07291135983701</v>
      </c>
      <c r="N191" s="33">
        <v>529.04214758867749</v>
      </c>
      <c r="O191" s="33">
        <v>515.67870323127465</v>
      </c>
      <c r="P191" s="33">
        <v>536.2329467075632</v>
      </c>
      <c r="Q191" s="33">
        <v>513.75375094853678</v>
      </c>
      <c r="R191" s="33">
        <v>522.44726945893137</v>
      </c>
      <c r="S191" s="33">
        <v>519.66549849097146</v>
      </c>
      <c r="T191" s="33">
        <v>509.46081549333951</v>
      </c>
      <c r="U191" s="33">
        <v>515.86800341779679</v>
      </c>
      <c r="V191" s="33">
        <v>500.96625120684786</v>
      </c>
      <c r="W191" s="33">
        <v>563.04778517682973</v>
      </c>
      <c r="DA191" s="60" t="s">
        <v>2375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11255.778054275055</v>
      </c>
      <c r="C193" s="117">
        <f t="shared" si="94"/>
        <v>12108.02879399642</v>
      </c>
      <c r="D193" s="117">
        <f t="shared" si="94"/>
        <v>11225.892831972371</v>
      </c>
      <c r="E193" s="117">
        <f t="shared" si="94"/>
        <v>11865.999884402851</v>
      </c>
      <c r="F193" s="117">
        <f t="shared" si="94"/>
        <v>12862.56100868662</v>
      </c>
      <c r="G193" s="117">
        <f t="shared" si="94"/>
        <v>10981.466812569694</v>
      </c>
      <c r="H193" s="117">
        <f t="shared" si="94"/>
        <v>10619.725823175348</v>
      </c>
      <c r="I193" s="117">
        <f t="shared" si="94"/>
        <v>11563.293132606401</v>
      </c>
      <c r="J193" s="117">
        <f t="shared" si="94"/>
        <v>11741.54555946845</v>
      </c>
      <c r="K193" s="117">
        <f t="shared" si="94"/>
        <v>11975.12845863897</v>
      </c>
      <c r="L193" s="117">
        <f t="shared" si="94"/>
        <v>13008.132783011079</v>
      </c>
      <c r="M193" s="117">
        <f t="shared" si="94"/>
        <v>12397.218244677901</v>
      </c>
      <c r="N193" s="117">
        <f t="shared" si="94"/>
        <v>13033.474801447346</v>
      </c>
      <c r="O193" s="117">
        <f t="shared" si="94"/>
        <v>13709.363458984941</v>
      </c>
      <c r="P193" s="117">
        <f t="shared" si="94"/>
        <v>12312.049878488411</v>
      </c>
      <c r="Q193" s="117">
        <f t="shared" si="94"/>
        <v>13059.963823376476</v>
      </c>
      <c r="R193" s="117">
        <f t="shared" ref="R193:V193" si="95">R194+R197+R199+R208</f>
        <v>13450.07062959119</v>
      </c>
      <c r="S193" s="117">
        <f t="shared" si="95"/>
        <v>13872.982240963856</v>
      </c>
      <c r="T193" s="117">
        <f t="shared" si="95"/>
        <v>13063.110527038931</v>
      </c>
      <c r="U193" s="117">
        <f t="shared" si="95"/>
        <v>13078.6716180845</v>
      </c>
      <c r="V193" s="117">
        <f t="shared" si="95"/>
        <v>14257.678105390696</v>
      </c>
      <c r="W193" s="117">
        <f t="shared" ref="W193" si="96">W194+W197+W199+W208</f>
        <v>15638.985461815711</v>
      </c>
      <c r="DA193" s="129" t="s">
        <v>2526</v>
      </c>
    </row>
    <row r="194" spans="1:105" ht="12" customHeight="1" x14ac:dyDescent="0.25">
      <c r="A194" s="121" t="s">
        <v>57</v>
      </c>
      <c r="B194" s="122">
        <f t="shared" ref="B194:Q194" si="97">SUM(B195:B196)</f>
        <v>9176.1597987843434</v>
      </c>
      <c r="C194" s="122">
        <f t="shared" si="97"/>
        <v>9880.6500267468182</v>
      </c>
      <c r="D194" s="122">
        <f t="shared" si="97"/>
        <v>8956.3567073960367</v>
      </c>
      <c r="E194" s="122">
        <f t="shared" si="97"/>
        <v>9496.1684463376314</v>
      </c>
      <c r="F194" s="122">
        <f t="shared" si="97"/>
        <v>10274.061904078995</v>
      </c>
      <c r="G194" s="122">
        <f t="shared" si="97"/>
        <v>8911.3834483057308</v>
      </c>
      <c r="H194" s="122">
        <f t="shared" si="97"/>
        <v>8463.8112801869556</v>
      </c>
      <c r="I194" s="122">
        <f t="shared" si="97"/>
        <v>9244.3212455767025</v>
      </c>
      <c r="J194" s="122">
        <f t="shared" si="97"/>
        <v>9406.7028207537369</v>
      </c>
      <c r="K194" s="122">
        <f t="shared" si="97"/>
        <v>9417.0811148687917</v>
      </c>
      <c r="L194" s="122">
        <f t="shared" si="97"/>
        <v>10426.8586199936</v>
      </c>
      <c r="M194" s="122">
        <f t="shared" si="97"/>
        <v>9756.0236002043803</v>
      </c>
      <c r="N194" s="122">
        <f t="shared" si="97"/>
        <v>10324.654088864629</v>
      </c>
      <c r="O194" s="122">
        <f t="shared" si="97"/>
        <v>11101.415833003175</v>
      </c>
      <c r="P194" s="122">
        <f t="shared" si="97"/>
        <v>9546.4341363007024</v>
      </c>
      <c r="Q194" s="122">
        <f t="shared" si="97"/>
        <v>10353.943852991097</v>
      </c>
      <c r="R194" s="122">
        <f t="shared" ref="R194:V194" si="98">SUM(R195:R196)</f>
        <v>10739.35073759152</v>
      </c>
      <c r="S194" s="122">
        <f t="shared" si="98"/>
        <v>11250.938899772989</v>
      </c>
      <c r="T194" s="122">
        <f t="shared" si="98"/>
        <v>10530.962545233493</v>
      </c>
      <c r="U194" s="122">
        <f t="shared" si="98"/>
        <v>10546.297560461491</v>
      </c>
      <c r="V194" s="122">
        <f t="shared" si="98"/>
        <v>11727.22562618691</v>
      </c>
      <c r="W194" s="122">
        <f t="shared" ref="W194" si="99">SUM(W195:W196)</f>
        <v>12592.41462959007</v>
      </c>
      <c r="DA194" s="130" t="s">
        <v>2527</v>
      </c>
    </row>
    <row r="195" spans="1:105" ht="12" customHeight="1" x14ac:dyDescent="0.25">
      <c r="A195" s="97" t="s">
        <v>203</v>
      </c>
      <c r="B195" s="98">
        <v>9123.9857155964255</v>
      </c>
      <c r="C195" s="98">
        <v>9825.8945667934549</v>
      </c>
      <c r="D195" s="98">
        <v>8908.2822856563926</v>
      </c>
      <c r="E195" s="98">
        <v>9446.4215124769034</v>
      </c>
      <c r="F195" s="98">
        <v>10221.932446224217</v>
      </c>
      <c r="G195" s="98">
        <v>8871.4915566791569</v>
      </c>
      <c r="H195" s="98">
        <v>8425.6992564668453</v>
      </c>
      <c r="I195" s="98">
        <v>9204.1435254687458</v>
      </c>
      <c r="J195" s="98">
        <v>9366.3305242381612</v>
      </c>
      <c r="K195" s="98">
        <v>9377.0315396469432</v>
      </c>
      <c r="L195" s="98">
        <v>10382.858703394628</v>
      </c>
      <c r="M195" s="98">
        <v>9715.2658793049541</v>
      </c>
      <c r="N195" s="98">
        <v>10281.922224425429</v>
      </c>
      <c r="O195" s="98">
        <v>11055.903869576043</v>
      </c>
      <c r="P195" s="98">
        <v>9507.6198298208274</v>
      </c>
      <c r="Q195" s="98">
        <v>10312.175821098821</v>
      </c>
      <c r="R195" s="98">
        <v>10696.277215858454</v>
      </c>
      <c r="S195" s="98">
        <v>11206.033180183709</v>
      </c>
      <c r="T195" s="98">
        <v>10489.096409498603</v>
      </c>
      <c r="U195" s="98">
        <v>10504.494698868166</v>
      </c>
      <c r="V195" s="98">
        <v>11680.837898305803</v>
      </c>
      <c r="W195" s="98">
        <v>12542.653617150903</v>
      </c>
      <c r="DA195" s="63" t="s">
        <v>2528</v>
      </c>
    </row>
    <row r="196" spans="1:105" ht="12" customHeight="1" x14ac:dyDescent="0.25">
      <c r="A196" s="97" t="s">
        <v>53</v>
      </c>
      <c r="B196" s="98">
        <v>52.174083187918392</v>
      </c>
      <c r="C196" s="98">
        <v>54.755459953363719</v>
      </c>
      <c r="D196" s="98">
        <v>48.074421739643803</v>
      </c>
      <c r="E196" s="98">
        <v>49.746933860728234</v>
      </c>
      <c r="F196" s="98">
        <v>52.129457854777911</v>
      </c>
      <c r="G196" s="98">
        <v>39.89189162657334</v>
      </c>
      <c r="H196" s="98">
        <v>38.112023720109711</v>
      </c>
      <c r="I196" s="98">
        <v>40.177720107956311</v>
      </c>
      <c r="J196" s="98">
        <v>40.372296515575279</v>
      </c>
      <c r="K196" s="98">
        <v>40.049575221848556</v>
      </c>
      <c r="L196" s="98">
        <v>43.999916598971211</v>
      </c>
      <c r="M196" s="98">
        <v>40.757720899426339</v>
      </c>
      <c r="N196" s="98">
        <v>42.731864439199981</v>
      </c>
      <c r="O196" s="98">
        <v>45.511963427133075</v>
      </c>
      <c r="P196" s="98">
        <v>38.814306479874986</v>
      </c>
      <c r="Q196" s="98">
        <v>41.768031892276483</v>
      </c>
      <c r="R196" s="98">
        <v>43.073521733065647</v>
      </c>
      <c r="S196" s="98">
        <v>44.905719589279769</v>
      </c>
      <c r="T196" s="98">
        <v>41.866135734890811</v>
      </c>
      <c r="U196" s="98">
        <v>41.802861593325581</v>
      </c>
      <c r="V196" s="98">
        <v>46.38772788110726</v>
      </c>
      <c r="W196" s="98">
        <v>49.761012439166898</v>
      </c>
      <c r="DA196" s="63" t="s">
        <v>2529</v>
      </c>
    </row>
    <row r="197" spans="1:105" ht="12" customHeight="1" x14ac:dyDescent="0.25">
      <c r="A197" s="121" t="s">
        <v>92</v>
      </c>
      <c r="B197" s="122">
        <f t="shared" ref="B197:W197" si="100">B198</f>
        <v>0.78120654033632086</v>
      </c>
      <c r="C197" s="122">
        <f t="shared" si="100"/>
        <v>1.080270841817015</v>
      </c>
      <c r="D197" s="122">
        <f t="shared" si="100"/>
        <v>1.2698623374942237</v>
      </c>
      <c r="E197" s="122">
        <f t="shared" si="100"/>
        <v>2.4986798585861401</v>
      </c>
      <c r="F197" s="122">
        <f t="shared" si="100"/>
        <v>1.7296141369934439</v>
      </c>
      <c r="G197" s="122">
        <f t="shared" si="100"/>
        <v>2.07995861527725</v>
      </c>
      <c r="H197" s="122">
        <f t="shared" si="100"/>
        <v>2.6673298039013944</v>
      </c>
      <c r="I197" s="122">
        <f t="shared" si="100"/>
        <v>2.640649814537404</v>
      </c>
      <c r="J197" s="122">
        <f t="shared" si="100"/>
        <v>2.4555896611312709</v>
      </c>
      <c r="K197" s="122">
        <f t="shared" si="100"/>
        <v>2.7351819867953604</v>
      </c>
      <c r="L197" s="122">
        <f t="shared" si="100"/>
        <v>3.3840548526724299</v>
      </c>
      <c r="M197" s="122">
        <f t="shared" si="100"/>
        <v>3.3538215365290815</v>
      </c>
      <c r="N197" s="122">
        <f t="shared" si="100"/>
        <v>4.1085874807458334</v>
      </c>
      <c r="O197" s="122">
        <f t="shared" si="100"/>
        <v>5.8622459807069243</v>
      </c>
      <c r="P197" s="122">
        <f t="shared" si="100"/>
        <v>4.0024165475038913</v>
      </c>
      <c r="Q197" s="122">
        <f t="shared" si="100"/>
        <v>7.228331531018938</v>
      </c>
      <c r="R197" s="122">
        <f t="shared" si="100"/>
        <v>4.40292523161615</v>
      </c>
      <c r="S197" s="122">
        <f t="shared" si="100"/>
        <v>5.5881446784667519</v>
      </c>
      <c r="T197" s="122">
        <f t="shared" si="100"/>
        <v>5.1563104061479184</v>
      </c>
      <c r="U197" s="122">
        <f t="shared" si="100"/>
        <v>5.4162772999645119</v>
      </c>
      <c r="V197" s="122">
        <f t="shared" si="100"/>
        <v>4.8889795158814877</v>
      </c>
      <c r="W197" s="122">
        <f t="shared" si="100"/>
        <v>3.7585745534733088</v>
      </c>
      <c r="DA197" s="130" t="s">
        <v>2530</v>
      </c>
    </row>
    <row r="198" spans="1:105" ht="12" customHeight="1" x14ac:dyDescent="0.25">
      <c r="A198" s="97" t="s">
        <v>53</v>
      </c>
      <c r="B198" s="98">
        <f>RES_hhdet_tesh!B129</f>
        <v>0.78120654033632086</v>
      </c>
      <c r="C198" s="98">
        <f>RES_hhdet_tesh!C129</f>
        <v>1.080270841817015</v>
      </c>
      <c r="D198" s="98">
        <f>RES_hhdet_tesh!D129</f>
        <v>1.2698623374942237</v>
      </c>
      <c r="E198" s="98">
        <f>RES_hhdet_tesh!E129</f>
        <v>2.4986798585861401</v>
      </c>
      <c r="F198" s="98">
        <f>RES_hhdet_tesh!F129</f>
        <v>1.7296141369934439</v>
      </c>
      <c r="G198" s="98">
        <f>RES_hhdet_tesh!G129</f>
        <v>2.07995861527725</v>
      </c>
      <c r="H198" s="98">
        <f>RES_hhdet_tesh!H129</f>
        <v>2.6673298039013944</v>
      </c>
      <c r="I198" s="98">
        <f>RES_hhdet_tesh!I129</f>
        <v>2.640649814537404</v>
      </c>
      <c r="J198" s="98">
        <f>RES_hhdet_tesh!J129</f>
        <v>2.4555896611312709</v>
      </c>
      <c r="K198" s="98">
        <f>RES_hhdet_tesh!K129</f>
        <v>2.7351819867953604</v>
      </c>
      <c r="L198" s="98">
        <f>RES_hhdet_tesh!L129</f>
        <v>3.3840548526724299</v>
      </c>
      <c r="M198" s="98">
        <f>RES_hhdet_tesh!M129</f>
        <v>3.3538215365290815</v>
      </c>
      <c r="N198" s="98">
        <f>RES_hhdet_tesh!N129</f>
        <v>4.1085874807458334</v>
      </c>
      <c r="O198" s="98">
        <f>RES_hhdet_tesh!O129</f>
        <v>5.8622459807069243</v>
      </c>
      <c r="P198" s="98">
        <f>RES_hhdet_tesh!P129</f>
        <v>4.0024165475038913</v>
      </c>
      <c r="Q198" s="98">
        <f>RES_hhdet_tesh!Q129</f>
        <v>7.228331531018938</v>
      </c>
      <c r="R198" s="98">
        <f>RES_hhdet_tesh!R129</f>
        <v>4.40292523161615</v>
      </c>
      <c r="S198" s="98">
        <f>RES_hhdet_tesh!S129</f>
        <v>5.5881446784667519</v>
      </c>
      <c r="T198" s="98">
        <f>RES_hhdet_tesh!T129</f>
        <v>5.1563104061479184</v>
      </c>
      <c r="U198" s="98">
        <f>RES_hhdet_tesh!U129</f>
        <v>5.4162772999645119</v>
      </c>
      <c r="V198" s="98">
        <f>RES_hhdet_tesh!V129</f>
        <v>4.8889795158814877</v>
      </c>
      <c r="W198" s="98">
        <f>RES_hhdet_tesh!W129</f>
        <v>3.7585745534733088</v>
      </c>
      <c r="DA198" s="63" t="s">
        <v>2531</v>
      </c>
    </row>
    <row r="199" spans="1:105" ht="12" customHeight="1" x14ac:dyDescent="0.25">
      <c r="A199" s="121" t="s">
        <v>55</v>
      </c>
      <c r="B199" s="122">
        <v>1803.4293732593812</v>
      </c>
      <c r="C199" s="122">
        <v>1908.7570755136442</v>
      </c>
      <c r="D199" s="122">
        <v>1935.2510142892324</v>
      </c>
      <c r="E199" s="122">
        <v>2034.7005708334755</v>
      </c>
      <c r="F199" s="122">
        <v>2232.280062019805</v>
      </c>
      <c r="G199" s="122">
        <v>1780.2812954050553</v>
      </c>
      <c r="H199" s="122">
        <v>1817.6962328384566</v>
      </c>
      <c r="I199" s="122">
        <v>2023.1577139311237</v>
      </c>
      <c r="J199" s="122">
        <v>2014.9527858735316</v>
      </c>
      <c r="K199" s="122">
        <v>2153.9371400042178</v>
      </c>
      <c r="L199" s="122">
        <v>2171.6253658231954</v>
      </c>
      <c r="M199" s="122">
        <v>2236.7083816450422</v>
      </c>
      <c r="N199" s="122">
        <v>2291.5753360978042</v>
      </c>
      <c r="O199" s="122">
        <v>2197.9703845551826</v>
      </c>
      <c r="P199" s="122">
        <v>2339.8878002767592</v>
      </c>
      <c r="Q199" s="122">
        <v>2292.5394494034354</v>
      </c>
      <c r="R199" s="122">
        <v>2290.1967956761837</v>
      </c>
      <c r="S199" s="122">
        <v>2198.5027548923699</v>
      </c>
      <c r="T199" s="122">
        <v>2112.5165213257542</v>
      </c>
      <c r="U199" s="122">
        <v>2101.8756741556167</v>
      </c>
      <c r="V199" s="122">
        <v>2106.9957095183286</v>
      </c>
      <c r="W199" s="122">
        <v>2566.0565694254506</v>
      </c>
      <c r="DA199" s="130" t="s">
        <v>2532</v>
      </c>
    </row>
    <row r="200" spans="1:105" ht="12" customHeight="1" x14ac:dyDescent="0.25">
      <c r="A200" s="97" t="s">
        <v>128</v>
      </c>
      <c r="B200" s="98">
        <v>1800.0944126886341</v>
      </c>
      <c r="C200" s="98">
        <v>1909.9207120007488</v>
      </c>
      <c r="D200" s="98">
        <v>1928.6184335049804</v>
      </c>
      <c r="E200" s="98">
        <v>2038.9910913746151</v>
      </c>
      <c r="F200" s="98">
        <v>2263.446085703586</v>
      </c>
      <c r="G200" s="98">
        <v>1765.2863379843432</v>
      </c>
      <c r="H200" s="98">
        <v>1795.2894251559894</v>
      </c>
      <c r="I200" s="98">
        <v>2028.5237471106652</v>
      </c>
      <c r="J200" s="98">
        <v>2019.3565927471491</v>
      </c>
      <c r="K200" s="98">
        <v>2150.7535138639046</v>
      </c>
      <c r="L200" s="98">
        <v>2162.2024518436269</v>
      </c>
      <c r="M200" s="98">
        <v>2245.4457469607632</v>
      </c>
      <c r="N200" s="98">
        <v>2297.3086088074751</v>
      </c>
      <c r="O200" s="98">
        <v>2175.5950195186347</v>
      </c>
      <c r="P200" s="98">
        <v>2357.3789233568582</v>
      </c>
      <c r="Q200" s="98">
        <v>2299.5731693664329</v>
      </c>
      <c r="R200" s="98">
        <v>2297.0873490558406</v>
      </c>
      <c r="S200" s="98">
        <v>2199.0058756689073</v>
      </c>
      <c r="T200" s="98">
        <v>2113.456331842794</v>
      </c>
      <c r="U200" s="98">
        <v>2085.0504034172113</v>
      </c>
      <c r="V200" s="98">
        <v>2099.9293935701357</v>
      </c>
      <c r="W200" s="98">
        <v>2578.388103870479</v>
      </c>
      <c r="DA200" s="63" t="s">
        <v>2533</v>
      </c>
    </row>
    <row r="201" spans="1:105" ht="12" customHeight="1" x14ac:dyDescent="0.25">
      <c r="A201" s="97" t="s">
        <v>127</v>
      </c>
      <c r="B201" s="98">
        <v>1800.0944126886336</v>
      </c>
      <c r="C201" s="98">
        <v>1909.9079744471398</v>
      </c>
      <c r="D201" s="98">
        <v>1928.6439289541597</v>
      </c>
      <c r="E201" s="98">
        <v>2038.8580961176167</v>
      </c>
      <c r="F201" s="98">
        <v>2263.052466739784</v>
      </c>
      <c r="G201" s="98">
        <v>1764.9712125242727</v>
      </c>
      <c r="H201" s="98">
        <v>1794.933628130794</v>
      </c>
      <c r="I201" s="98">
        <v>2027.9115753475182</v>
      </c>
      <c r="J201" s="98">
        <v>2018.7943576703528</v>
      </c>
      <c r="K201" s="98">
        <v>2149.6731744980257</v>
      </c>
      <c r="L201" s="98">
        <v>2161.4887549131695</v>
      </c>
      <c r="M201" s="98">
        <v>2244.8673961710538</v>
      </c>
      <c r="N201" s="98">
        <v>2297.1514351525111</v>
      </c>
      <c r="O201" s="98">
        <v>2175.8435757841812</v>
      </c>
      <c r="P201" s="98">
        <v>2356.9931452214819</v>
      </c>
      <c r="Q201" s="98">
        <v>2299.4281585914155</v>
      </c>
      <c r="R201" s="98">
        <v>2297.1211733108112</v>
      </c>
      <c r="S201" s="98">
        <v>2199.2585646076427</v>
      </c>
      <c r="T201" s="98">
        <v>2113.8695342636083</v>
      </c>
      <c r="U201" s="98">
        <v>2085.461887390185</v>
      </c>
      <c r="V201" s="98">
        <v>2099.9195057829575</v>
      </c>
      <c r="W201" s="98">
        <v>2577.2709615585259</v>
      </c>
      <c r="DA201" s="63" t="s">
        <v>2534</v>
      </c>
    </row>
    <row r="202" spans="1:105" ht="12" customHeight="1" x14ac:dyDescent="0.25">
      <c r="A202" s="100" t="s">
        <v>203</v>
      </c>
      <c r="B202" s="101">
        <v>673.71425958741781</v>
      </c>
      <c r="C202" s="101">
        <v>712.10304607655735</v>
      </c>
      <c r="D202" s="101">
        <v>720.82401724971203</v>
      </c>
      <c r="E202" s="101">
        <v>756.16476719371769</v>
      </c>
      <c r="F202" s="101">
        <v>839.72841711495334</v>
      </c>
      <c r="G202" s="101">
        <v>652.80589193876983</v>
      </c>
      <c r="H202" s="101">
        <v>550.79650680484554</v>
      </c>
      <c r="I202" s="101">
        <v>659.47173009780943</v>
      </c>
      <c r="J202" s="101">
        <v>713.73583167854247</v>
      </c>
      <c r="K202" s="101">
        <v>777.04758447999552</v>
      </c>
      <c r="L202" s="101">
        <v>687.463606175471</v>
      </c>
      <c r="M202" s="101">
        <v>783.38274289758783</v>
      </c>
      <c r="N202" s="101">
        <v>787.34654863918854</v>
      </c>
      <c r="O202" s="101">
        <v>635.48273028737754</v>
      </c>
      <c r="P202" s="101">
        <v>704.08585360932511</v>
      </c>
      <c r="Q202" s="101">
        <v>539.54985732742443</v>
      </c>
      <c r="R202" s="101">
        <v>486.10806969680829</v>
      </c>
      <c r="S202" s="101">
        <v>550.40625504015759</v>
      </c>
      <c r="T202" s="101">
        <v>608.57665626293453</v>
      </c>
      <c r="U202" s="101">
        <v>618.03375125718355</v>
      </c>
      <c r="V202" s="101">
        <v>642.66207232368265</v>
      </c>
      <c r="W202" s="101">
        <v>831.94844058046999</v>
      </c>
      <c r="DA202" s="131" t="s">
        <v>2535</v>
      </c>
    </row>
    <row r="203" spans="1:105" ht="12" customHeight="1" x14ac:dyDescent="0.25">
      <c r="A203" s="103" t="s">
        <v>52</v>
      </c>
      <c r="B203" s="104">
        <v>1126.3801531012159</v>
      </c>
      <c r="C203" s="104">
        <v>1197.8049283705823</v>
      </c>
      <c r="D203" s="104">
        <v>1207.8199117044476</v>
      </c>
      <c r="E203" s="104">
        <v>1282.6933289238987</v>
      </c>
      <c r="F203" s="104">
        <v>1423.3240496248304</v>
      </c>
      <c r="G203" s="104">
        <v>1112.1653205855027</v>
      </c>
      <c r="H203" s="104">
        <v>1244.1371213259486</v>
      </c>
      <c r="I203" s="104">
        <v>1368.4398452497085</v>
      </c>
      <c r="J203" s="104">
        <v>1305.0585259918105</v>
      </c>
      <c r="K203" s="104">
        <v>1372.6255900180304</v>
      </c>
      <c r="L203" s="104">
        <v>1474.0251487376984</v>
      </c>
      <c r="M203" s="104">
        <v>1461.4846532734662</v>
      </c>
      <c r="N203" s="104">
        <v>1509.8048865133223</v>
      </c>
      <c r="O203" s="104">
        <v>1540.3608454968037</v>
      </c>
      <c r="P203" s="104">
        <v>1652.9072916121572</v>
      </c>
      <c r="Q203" s="104">
        <v>1759.878301263991</v>
      </c>
      <c r="R203" s="104">
        <v>1811.0131036140028</v>
      </c>
      <c r="S203" s="104">
        <v>1648.8523095674852</v>
      </c>
      <c r="T203" s="104">
        <v>1505.2928780006739</v>
      </c>
      <c r="U203" s="104">
        <v>1467.4281361330011</v>
      </c>
      <c r="V203" s="104">
        <v>1457.2574334592748</v>
      </c>
      <c r="W203" s="104">
        <v>1745.3225209780558</v>
      </c>
      <c r="DA203" s="132" t="s">
        <v>2536</v>
      </c>
    </row>
    <row r="204" spans="1:105" ht="12" customHeight="1" x14ac:dyDescent="0.25">
      <c r="A204" s="106" t="s">
        <v>122</v>
      </c>
      <c r="B204" s="101">
        <v>1825.8972588127176</v>
      </c>
      <c r="C204" s="101">
        <v>1900.9040221014509</v>
      </c>
      <c r="D204" s="101">
        <v>1980.0450186867886</v>
      </c>
      <c r="E204" s="101">
        <v>2005.5670981433955</v>
      </c>
      <c r="F204" s="101">
        <v>2020.2384469314293</v>
      </c>
      <c r="G204" s="101">
        <v>1881.9572447751893</v>
      </c>
      <c r="H204" s="101">
        <v>1969.6009820937102</v>
      </c>
      <c r="I204" s="101">
        <v>1986.7808229262625</v>
      </c>
      <c r="J204" s="101">
        <v>1985.2934469200159</v>
      </c>
      <c r="K204" s="101">
        <v>2176.0330081422171</v>
      </c>
      <c r="L204" s="101">
        <v>2233.5917889993693</v>
      </c>
      <c r="M204" s="101">
        <v>2185.8667845967925</v>
      </c>
      <c r="N204" s="101">
        <v>2262.8877563893097</v>
      </c>
      <c r="O204" s="101">
        <v>2294.2701205267194</v>
      </c>
      <c r="P204" s="101">
        <v>2261.0383892407312</v>
      </c>
      <c r="Q204" s="101">
        <v>2260.4838270496489</v>
      </c>
      <c r="R204" s="101">
        <v>2257.8593561429234</v>
      </c>
      <c r="S204" s="101">
        <v>2195.9633888947806</v>
      </c>
      <c r="T204" s="101">
        <v>2108.5355561640849</v>
      </c>
      <c r="U204" s="101">
        <v>2172.7420703120501</v>
      </c>
      <c r="V204" s="101">
        <v>2142.6042386384815</v>
      </c>
      <c r="W204" s="101">
        <v>2453.6781911368103</v>
      </c>
      <c r="DA204" s="131" t="s">
        <v>2537</v>
      </c>
    </row>
    <row r="205" spans="1:105" ht="12" customHeight="1" x14ac:dyDescent="0.25">
      <c r="A205" s="107" t="s">
        <v>121</v>
      </c>
      <c r="B205" s="104">
        <v>1825.8972588127176</v>
      </c>
      <c r="C205" s="104">
        <v>1900.9698561116168</v>
      </c>
      <c r="D205" s="104">
        <v>1980.0824021842245</v>
      </c>
      <c r="E205" s="104">
        <v>2005.7375700680066</v>
      </c>
      <c r="F205" s="104">
        <v>2020.5212630174437</v>
      </c>
      <c r="G205" s="104">
        <v>1883.1468422425503</v>
      </c>
      <c r="H205" s="104">
        <v>1970.3004164290135</v>
      </c>
      <c r="I205" s="104">
        <v>1987.1577062502831</v>
      </c>
      <c r="J205" s="104">
        <v>1985.3765867634954</v>
      </c>
      <c r="K205" s="104">
        <v>2174.6867193597736</v>
      </c>
      <c r="L205" s="104">
        <v>2233.0922443265131</v>
      </c>
      <c r="M205" s="104">
        <v>2185.6984101201901</v>
      </c>
      <c r="N205" s="104">
        <v>2262.716137319293</v>
      </c>
      <c r="O205" s="104">
        <v>2293.8314066697712</v>
      </c>
      <c r="P205" s="104">
        <v>2260.2580222422134</v>
      </c>
      <c r="Q205" s="104">
        <v>2258.8065553478364</v>
      </c>
      <c r="R205" s="104">
        <v>2256.8544263117155</v>
      </c>
      <c r="S205" s="104">
        <v>2196.8560878115686</v>
      </c>
      <c r="T205" s="104">
        <v>2109.1634005243709</v>
      </c>
      <c r="U205" s="104">
        <v>2173.65387414734</v>
      </c>
      <c r="V205" s="104">
        <v>2143.5363071719817</v>
      </c>
      <c r="W205" s="104">
        <v>2454.1971628482065</v>
      </c>
      <c r="DA205" s="132" t="s">
        <v>2538</v>
      </c>
    </row>
    <row r="206" spans="1:105" ht="12" customHeight="1" x14ac:dyDescent="0.25">
      <c r="A206" s="108" t="s">
        <v>53</v>
      </c>
      <c r="B206" s="98">
        <v>683.60812807602701</v>
      </c>
      <c r="C206" s="98">
        <v>708.73541383361896</v>
      </c>
      <c r="D206" s="98">
        <v>740.44216278234614</v>
      </c>
      <c r="E206" s="98">
        <v>743.63101638780961</v>
      </c>
      <c r="F206" s="98">
        <v>747.70380840027349</v>
      </c>
      <c r="G206" s="98">
        <v>697.49596578496175</v>
      </c>
      <c r="H206" s="98">
        <v>606.96457553049447</v>
      </c>
      <c r="I206" s="98">
        <v>645.54933136710281</v>
      </c>
      <c r="J206" s="98">
        <v>701.30214835785864</v>
      </c>
      <c r="K206" s="98">
        <v>787.09850807507109</v>
      </c>
      <c r="L206" s="98">
        <v>712.70294919481603</v>
      </c>
      <c r="M206" s="98">
        <v>760.24204264620346</v>
      </c>
      <c r="N206" s="98">
        <v>774.79384739443503</v>
      </c>
      <c r="O206" s="98">
        <v>674.04131434282885</v>
      </c>
      <c r="P206" s="98">
        <v>671.5201716521226</v>
      </c>
      <c r="Q206" s="98">
        <v>529.25565676525662</v>
      </c>
      <c r="R206" s="98">
        <v>477.44489004520312</v>
      </c>
      <c r="S206" s="98">
        <v>549.64294422999126</v>
      </c>
      <c r="T206" s="98">
        <v>607.55264300001238</v>
      </c>
      <c r="U206" s="98">
        <v>646.92759446078446</v>
      </c>
      <c r="V206" s="98">
        <v>656.88079088472352</v>
      </c>
      <c r="W206" s="98">
        <v>788.93292889694271</v>
      </c>
      <c r="DA206" s="63" t="s">
        <v>2539</v>
      </c>
    </row>
    <row r="207" spans="1:105" ht="12" customHeight="1" x14ac:dyDescent="0.25">
      <c r="A207" s="108" t="s">
        <v>52</v>
      </c>
      <c r="B207" s="98">
        <v>1142.2891307366906</v>
      </c>
      <c r="C207" s="98">
        <v>1192.2344422779977</v>
      </c>
      <c r="D207" s="98">
        <v>1239.6402394018785</v>
      </c>
      <c r="E207" s="98">
        <v>1262.1065536801968</v>
      </c>
      <c r="F207" s="98">
        <v>1272.8174546171699</v>
      </c>
      <c r="G207" s="98">
        <v>1185.6508764575885</v>
      </c>
      <c r="H207" s="98">
        <v>1363.3358408985193</v>
      </c>
      <c r="I207" s="98">
        <v>1341.6083748831804</v>
      </c>
      <c r="J207" s="98">
        <v>1284.0744384056366</v>
      </c>
      <c r="K207" s="98">
        <v>1387.5882112847023</v>
      </c>
      <c r="L207" s="98">
        <v>1520.3892951316973</v>
      </c>
      <c r="M207" s="98">
        <v>1425.4563674739859</v>
      </c>
      <c r="N207" s="98">
        <v>1487.9222899248582</v>
      </c>
      <c r="O207" s="98">
        <v>1619.7900923269422</v>
      </c>
      <c r="P207" s="98">
        <v>1588.7378505900908</v>
      </c>
      <c r="Q207" s="98">
        <v>1729.5508985825797</v>
      </c>
      <c r="R207" s="98">
        <v>1779.4095362665123</v>
      </c>
      <c r="S207" s="98">
        <v>1647.2131435815772</v>
      </c>
      <c r="T207" s="98">
        <v>1501.6107575243591</v>
      </c>
      <c r="U207" s="98">
        <v>1526.7262796865555</v>
      </c>
      <c r="V207" s="98">
        <v>1486.6555162872583</v>
      </c>
      <c r="W207" s="98">
        <v>1665.2642339512638</v>
      </c>
      <c r="DA207" s="63" t="s">
        <v>2540</v>
      </c>
    </row>
    <row r="208" spans="1:105" ht="12" customHeight="1" x14ac:dyDescent="0.25">
      <c r="A208" s="121" t="s">
        <v>54</v>
      </c>
      <c r="B208" s="122">
        <v>275.4076756909941</v>
      </c>
      <c r="C208" s="122">
        <v>317.54142089414091</v>
      </c>
      <c r="D208" s="122">
        <v>333.01524794960596</v>
      </c>
      <c r="E208" s="122">
        <v>332.63218737315555</v>
      </c>
      <c r="F208" s="122">
        <v>354.48942845082604</v>
      </c>
      <c r="G208" s="122">
        <v>287.72211024363008</v>
      </c>
      <c r="H208" s="122">
        <v>335.5509803460335</v>
      </c>
      <c r="I208" s="122">
        <v>293.17352328403825</v>
      </c>
      <c r="J208" s="122">
        <v>317.43436318005058</v>
      </c>
      <c r="K208" s="122">
        <v>401.3750217791661</v>
      </c>
      <c r="L208" s="122">
        <v>406.26474234160833</v>
      </c>
      <c r="M208" s="122">
        <v>401.13244129194953</v>
      </c>
      <c r="N208" s="122">
        <v>413.13678900416772</v>
      </c>
      <c r="O208" s="122">
        <v>404.11499544587616</v>
      </c>
      <c r="P208" s="122">
        <v>421.72552536344483</v>
      </c>
      <c r="Q208" s="122">
        <v>406.25218945092502</v>
      </c>
      <c r="R208" s="122">
        <v>416.12017109187036</v>
      </c>
      <c r="S208" s="122">
        <v>417.95244162003098</v>
      </c>
      <c r="T208" s="122">
        <v>414.47515007353644</v>
      </c>
      <c r="U208" s="122">
        <v>425.08210616742667</v>
      </c>
      <c r="V208" s="122">
        <v>418.56779016957648</v>
      </c>
      <c r="W208" s="122">
        <v>476.75568824671819</v>
      </c>
      <c r="DA208" s="130" t="s">
        <v>2541</v>
      </c>
    </row>
    <row r="209" spans="1:105" ht="12" customHeight="1" x14ac:dyDescent="0.25">
      <c r="A209" s="97" t="s">
        <v>50</v>
      </c>
      <c r="B209" s="98">
        <v>276.62419831733695</v>
      </c>
      <c r="C209" s="98">
        <v>319.42302120849183</v>
      </c>
      <c r="D209" s="98">
        <v>337.20185184529254</v>
      </c>
      <c r="E209" s="98">
        <v>323.24690734955271</v>
      </c>
      <c r="F209" s="98">
        <v>351.69635837048151</v>
      </c>
      <c r="G209" s="98">
        <v>294.38790829226463</v>
      </c>
      <c r="H209" s="98">
        <v>337.12086337702459</v>
      </c>
      <c r="I209" s="98">
        <v>294.28297513852556</v>
      </c>
      <c r="J209" s="98">
        <v>314.68253105024564</v>
      </c>
      <c r="K209" s="98">
        <v>408.55536626981808</v>
      </c>
      <c r="L209" s="98">
        <v>439.41439935632008</v>
      </c>
      <c r="M209" s="98">
        <v>406.57143222935997</v>
      </c>
      <c r="N209" s="98">
        <v>345.95211254360242</v>
      </c>
      <c r="O209" s="98">
        <v>346.43094385398706</v>
      </c>
      <c r="P209" s="98">
        <v>387.45080697744339</v>
      </c>
      <c r="Q209" s="98">
        <v>428.3953486200711</v>
      </c>
      <c r="R209" s="98">
        <v>452.15586739042885</v>
      </c>
      <c r="S209" s="98">
        <v>434.99631638487818</v>
      </c>
      <c r="T209" s="98">
        <v>404.5536014832295</v>
      </c>
      <c r="U209" s="98">
        <v>414.53060047077668</v>
      </c>
      <c r="V209" s="98">
        <v>401.83698832111702</v>
      </c>
      <c r="W209" s="98">
        <v>507.08815987145596</v>
      </c>
      <c r="DA209" s="63" t="s">
        <v>2542</v>
      </c>
    </row>
    <row r="210" spans="1:105" ht="12" customHeight="1" x14ac:dyDescent="0.25">
      <c r="A210" s="109" t="s">
        <v>120</v>
      </c>
      <c r="B210" s="33">
        <v>275.39968676097374</v>
      </c>
      <c r="C210" s="33">
        <v>317.52941755217427</v>
      </c>
      <c r="D210" s="33">
        <v>332.99028846713674</v>
      </c>
      <c r="E210" s="33">
        <v>332.68506492476911</v>
      </c>
      <c r="F210" s="33">
        <v>354.50490298421528</v>
      </c>
      <c r="G210" s="33">
        <v>287.68580730562542</v>
      </c>
      <c r="H210" s="33">
        <v>335.54275770262552</v>
      </c>
      <c r="I210" s="33">
        <v>293.16808692334638</v>
      </c>
      <c r="J210" s="33">
        <v>317.44667327487645</v>
      </c>
      <c r="K210" s="33">
        <v>401.34592807916897</v>
      </c>
      <c r="L210" s="33">
        <v>406.14904652674096</v>
      </c>
      <c r="M210" s="33">
        <v>401.11764324056918</v>
      </c>
      <c r="N210" s="33">
        <v>413.27603437912416</v>
      </c>
      <c r="O210" s="33">
        <v>404.22396834942526</v>
      </c>
      <c r="P210" s="33">
        <v>421.79450015444615</v>
      </c>
      <c r="Q210" s="33">
        <v>406.20041135518363</v>
      </c>
      <c r="R210" s="33">
        <v>416.02828996589051</v>
      </c>
      <c r="S210" s="33">
        <v>417.90883404233733</v>
      </c>
      <c r="T210" s="33">
        <v>414.4993931580351</v>
      </c>
      <c r="U210" s="33">
        <v>425.10742711149976</v>
      </c>
      <c r="V210" s="33">
        <v>418.60777277218074</v>
      </c>
      <c r="W210" s="33">
        <v>476.67948508830131</v>
      </c>
      <c r="DA210" s="60" t="s">
        <v>2543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0.67546593126346699</v>
      </c>
      <c r="C212" s="117">
        <f t="shared" si="101"/>
        <v>0.7566848072779343</v>
      </c>
      <c r="D212" s="117">
        <f t="shared" si="101"/>
        <v>0.74572952964684824</v>
      </c>
      <c r="E212" s="117">
        <f t="shared" si="101"/>
        <v>0.67469868392200261</v>
      </c>
      <c r="F212" s="117">
        <f t="shared" si="101"/>
        <v>0.7205615741415522</v>
      </c>
      <c r="G212" s="117">
        <f t="shared" si="101"/>
        <v>0.59187809858086327</v>
      </c>
      <c r="H212" s="117">
        <f t="shared" si="101"/>
        <v>0.65045220240441082</v>
      </c>
      <c r="I212" s="117">
        <f t="shared" si="101"/>
        <v>0.53072483314601293</v>
      </c>
      <c r="J212" s="117">
        <f t="shared" si="101"/>
        <v>0.51818076476711494</v>
      </c>
      <c r="K212" s="117">
        <f t="shared" si="101"/>
        <v>0.6093429552922387</v>
      </c>
      <c r="L212" s="117">
        <f t="shared" si="101"/>
        <v>0.56460339914019775</v>
      </c>
      <c r="M212" s="117">
        <f t="shared" si="101"/>
        <v>0.40742090572927681</v>
      </c>
      <c r="N212" s="117">
        <f t="shared" si="101"/>
        <v>0.26415706086867441</v>
      </c>
      <c r="O212" s="117">
        <f t="shared" si="101"/>
        <v>0.24105864166958982</v>
      </c>
      <c r="P212" s="117">
        <f t="shared" si="101"/>
        <v>0.28709595451666464</v>
      </c>
      <c r="Q212" s="117">
        <f t="shared" si="101"/>
        <v>0.36866362651447471</v>
      </c>
      <c r="R212" s="117">
        <f t="shared" ref="R212:V212" si="102">R213+R216+R218+R227</f>
        <v>0.42404650056233528</v>
      </c>
      <c r="S212" s="117">
        <f t="shared" si="102"/>
        <v>0.40914858527683301</v>
      </c>
      <c r="T212" s="117">
        <f t="shared" si="102"/>
        <v>0.36328921487357918</v>
      </c>
      <c r="U212" s="117">
        <f t="shared" si="102"/>
        <v>0.36532719264941965</v>
      </c>
      <c r="V212" s="117">
        <f t="shared" si="102"/>
        <v>0.35215748343365355</v>
      </c>
      <c r="W212" s="117">
        <f t="shared" ref="W212" si="103">W213+W216+W218+W227</f>
        <v>0.46591140644283263</v>
      </c>
      <c r="DA212" s="129" t="s">
        <v>2694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2695</v>
      </c>
    </row>
    <row r="214" spans="1:105" ht="12" customHeight="1" x14ac:dyDescent="0.25">
      <c r="A214" s="97" t="s">
        <v>203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2696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2697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2698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2699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2700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2701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2702</v>
      </c>
    </row>
    <row r="221" spans="1:105" ht="12" customHeight="1" x14ac:dyDescent="0.25">
      <c r="A221" s="100" t="s">
        <v>203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2703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2704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2705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2706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2707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2708</v>
      </c>
    </row>
    <row r="227" spans="1:105" ht="12" customHeight="1" x14ac:dyDescent="0.25">
      <c r="A227" s="121" t="s">
        <v>54</v>
      </c>
      <c r="B227" s="122">
        <v>0.67546593126346699</v>
      </c>
      <c r="C227" s="122">
        <v>0.7566848072779343</v>
      </c>
      <c r="D227" s="122">
        <v>0.74572952964684824</v>
      </c>
      <c r="E227" s="122">
        <v>0.67469868392200261</v>
      </c>
      <c r="F227" s="122">
        <v>0.7205615741415522</v>
      </c>
      <c r="G227" s="122">
        <v>0.59187809858086327</v>
      </c>
      <c r="H227" s="122">
        <v>0.65045220240441082</v>
      </c>
      <c r="I227" s="122">
        <v>0.53072483314601293</v>
      </c>
      <c r="J227" s="122">
        <v>0.51818076476711494</v>
      </c>
      <c r="K227" s="122">
        <v>0.6093429552922387</v>
      </c>
      <c r="L227" s="122">
        <v>0.56460339914019775</v>
      </c>
      <c r="M227" s="122">
        <v>0.40742090572927681</v>
      </c>
      <c r="N227" s="122">
        <v>0.26415706086867441</v>
      </c>
      <c r="O227" s="122">
        <v>0.24105864166958982</v>
      </c>
      <c r="P227" s="122">
        <v>0.28709595451666464</v>
      </c>
      <c r="Q227" s="122">
        <v>0.36866362651447471</v>
      </c>
      <c r="R227" s="122">
        <v>0.42404650056233528</v>
      </c>
      <c r="S227" s="122">
        <v>0.40914858527683301</v>
      </c>
      <c r="T227" s="122">
        <v>0.36328921487357918</v>
      </c>
      <c r="U227" s="122">
        <v>0.36532719264941965</v>
      </c>
      <c r="V227" s="122">
        <v>0.35215748343365355</v>
      </c>
      <c r="W227" s="122">
        <v>0.46591140644283263</v>
      </c>
      <c r="DA227" s="130" t="s">
        <v>2709</v>
      </c>
    </row>
    <row r="228" spans="1:105" ht="12" customHeight="1" x14ac:dyDescent="0.25">
      <c r="A228" s="97" t="s">
        <v>50</v>
      </c>
      <c r="B228" s="98">
        <v>103.53274301538488</v>
      </c>
      <c r="C228" s="98">
        <v>119.37184841711083</v>
      </c>
      <c r="D228" s="98">
        <v>125.83142222350916</v>
      </c>
      <c r="E228" s="98">
        <v>120.42752170512202</v>
      </c>
      <c r="F228" s="98">
        <v>130.77805171973398</v>
      </c>
      <c r="G228" s="98">
        <v>109.27013091769952</v>
      </c>
      <c r="H228" s="98">
        <v>124.83604853268321</v>
      </c>
      <c r="I228" s="98">
        <v>108.84098673873974</v>
      </c>
      <c r="J228" s="98">
        <v>116.35372043340389</v>
      </c>
      <c r="K228" s="98">
        <v>150.99558920045681</v>
      </c>
      <c r="L228" s="98">
        <v>162.33717099196508</v>
      </c>
      <c r="M228" s="98">
        <v>150.15407044860783</v>
      </c>
      <c r="N228" s="98">
        <v>127.7176302896377</v>
      </c>
      <c r="O228" s="98">
        <v>127.84378069333476</v>
      </c>
      <c r="P228" s="98">
        <v>142.94984053085153</v>
      </c>
      <c r="Q228" s="98">
        <v>158.02948998369163</v>
      </c>
      <c r="R228" s="98">
        <v>166.73470875872036</v>
      </c>
      <c r="S228" s="98">
        <v>160.32349413034373</v>
      </c>
      <c r="T228" s="98">
        <v>149.040393314531</v>
      </c>
      <c r="U228" s="98">
        <v>152.60103938627344</v>
      </c>
      <c r="V228" s="98">
        <v>147.71317680205047</v>
      </c>
      <c r="W228" s="98">
        <v>185.92075093200947</v>
      </c>
      <c r="DA228" s="63" t="s">
        <v>2710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2711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150.30205795242762</v>
      </c>
      <c r="C231" s="118">
        <f t="shared" si="108"/>
        <v>159.8609248789802</v>
      </c>
      <c r="D231" s="118">
        <f t="shared" si="108"/>
        <v>147.0349935348147</v>
      </c>
      <c r="E231" s="118">
        <f t="shared" si="108"/>
        <v>153.07978708014829</v>
      </c>
      <c r="F231" s="118">
        <f t="shared" si="108"/>
        <v>164.48840598097073</v>
      </c>
      <c r="G231" s="118">
        <f t="shared" si="108"/>
        <v>139.65328939922969</v>
      </c>
      <c r="H231" s="118">
        <f t="shared" si="108"/>
        <v>133.95571888415139</v>
      </c>
      <c r="I231" s="118">
        <f t="shared" si="108"/>
        <v>144.62910177910024</v>
      </c>
      <c r="J231" s="118">
        <f t="shared" si="108"/>
        <v>145.89194525903034</v>
      </c>
      <c r="K231" s="118">
        <f t="shared" si="108"/>
        <v>147.77274088044035</v>
      </c>
      <c r="L231" s="118">
        <f t="shared" si="108"/>
        <v>158.78264108564065</v>
      </c>
      <c r="M231" s="118">
        <f t="shared" si="108"/>
        <v>150.14591818229442</v>
      </c>
      <c r="N231" s="118">
        <f t="shared" si="108"/>
        <v>156.83579635157886</v>
      </c>
      <c r="O231" s="118">
        <f t="shared" si="108"/>
        <v>163.14990775041124</v>
      </c>
      <c r="P231" s="118">
        <f t="shared" si="108"/>
        <v>145.99770438774314</v>
      </c>
      <c r="Q231" s="118">
        <f t="shared" si="108"/>
        <v>155.20005829982654</v>
      </c>
      <c r="R231" s="118">
        <f t="shared" ref="R231:V231" si="109">R232+R235+R237+R246</f>
        <v>159.12717033195466</v>
      </c>
      <c r="S231" s="118">
        <f t="shared" si="109"/>
        <v>163.01091760952423</v>
      </c>
      <c r="T231" s="118">
        <f t="shared" si="109"/>
        <v>152.2859441378418</v>
      </c>
      <c r="U231" s="118">
        <f t="shared" si="109"/>
        <v>152.04832211493542</v>
      </c>
      <c r="V231" s="118">
        <f t="shared" si="109"/>
        <v>165.2432971359855</v>
      </c>
      <c r="W231" s="118">
        <f t="shared" ref="W231" si="110">W232+W235+W237+W246</f>
        <v>177.56405627463147</v>
      </c>
      <c r="DA231" s="129" t="s">
        <v>2862</v>
      </c>
    </row>
    <row r="232" spans="1:105" ht="12" customHeight="1" x14ac:dyDescent="0.25">
      <c r="A232" s="121" t="s">
        <v>57</v>
      </c>
      <c r="B232" s="123">
        <f t="shared" ref="B232:Q232" si="111">SUM(B233:B234)</f>
        <v>122.38441959299907</v>
      </c>
      <c r="C232" s="123">
        <f t="shared" si="111"/>
        <v>130.2951450380973</v>
      </c>
      <c r="D232" s="123">
        <f t="shared" si="111"/>
        <v>117.14504987291937</v>
      </c>
      <c r="E232" s="123">
        <f t="shared" si="111"/>
        <v>122.39036442936951</v>
      </c>
      <c r="F232" s="123">
        <f t="shared" si="111"/>
        <v>131.32415399032101</v>
      </c>
      <c r="G232" s="123">
        <f t="shared" si="111"/>
        <v>113.27250743481987</v>
      </c>
      <c r="H232" s="123">
        <f t="shared" si="111"/>
        <v>106.73969663873157</v>
      </c>
      <c r="I232" s="123">
        <f t="shared" si="111"/>
        <v>115.67582437487199</v>
      </c>
      <c r="J232" s="123">
        <f t="shared" si="111"/>
        <v>116.91701437818871</v>
      </c>
      <c r="K232" s="123">
        <f t="shared" si="111"/>
        <v>116.26837883076576</v>
      </c>
      <c r="L232" s="123">
        <f t="shared" si="111"/>
        <v>127.35924132795785</v>
      </c>
      <c r="M232" s="123">
        <f t="shared" si="111"/>
        <v>118.22237983205171</v>
      </c>
      <c r="N232" s="123">
        <f t="shared" si="111"/>
        <v>124.26600908316526</v>
      </c>
      <c r="O232" s="123">
        <f t="shared" si="111"/>
        <v>132.10817291704126</v>
      </c>
      <c r="P232" s="123">
        <f t="shared" si="111"/>
        <v>113.24982921001452</v>
      </c>
      <c r="Q232" s="123">
        <f t="shared" si="111"/>
        <v>123.19327998853247</v>
      </c>
      <c r="R232" s="123">
        <f t="shared" ref="R232:V232" si="112">SUM(R233:R234)</f>
        <v>127.23776525267267</v>
      </c>
      <c r="S232" s="123">
        <f t="shared" si="112"/>
        <v>132.37766104272933</v>
      </c>
      <c r="T232" s="123">
        <f t="shared" si="112"/>
        <v>122.95205461680729</v>
      </c>
      <c r="U232" s="123">
        <f t="shared" si="112"/>
        <v>122.87806553532693</v>
      </c>
      <c r="V232" s="123">
        <f t="shared" si="112"/>
        <v>136.32663302567894</v>
      </c>
      <c r="W232" s="123">
        <f t="shared" ref="W232" si="113">SUM(W233:W234)</f>
        <v>143.70894666273816</v>
      </c>
      <c r="DA232" s="130" t="s">
        <v>2863</v>
      </c>
    </row>
    <row r="233" spans="1:105" ht="12" customHeight="1" x14ac:dyDescent="0.25">
      <c r="A233" s="97" t="s">
        <v>203</v>
      </c>
      <c r="B233" s="99">
        <v>121.82672369284198</v>
      </c>
      <c r="C233" s="99">
        <v>129.71470264178549</v>
      </c>
      <c r="D233" s="99">
        <v>116.63777535359817</v>
      </c>
      <c r="E233" s="99">
        <v>121.87137790309698</v>
      </c>
      <c r="F233" s="99">
        <v>130.78339662209839</v>
      </c>
      <c r="G233" s="99">
        <v>112.86064826708328</v>
      </c>
      <c r="H233" s="99">
        <v>106.34848367756302</v>
      </c>
      <c r="I233" s="99">
        <v>115.26495119893042</v>
      </c>
      <c r="J233" s="99">
        <v>116.50504733939204</v>
      </c>
      <c r="K233" s="99">
        <v>115.86049982449033</v>
      </c>
      <c r="L233" s="99">
        <v>126.91372888711589</v>
      </c>
      <c r="M233" s="99">
        <v>117.81068636462076</v>
      </c>
      <c r="N233" s="99">
        <v>123.83471370675343</v>
      </c>
      <c r="O233" s="99">
        <v>131.65142217914345</v>
      </c>
      <c r="P233" s="99">
        <v>112.86064143383271</v>
      </c>
      <c r="Q233" s="99">
        <v>122.77221241886059</v>
      </c>
      <c r="R233" s="99">
        <v>126.80410579628881</v>
      </c>
      <c r="S233" s="99">
        <v>131.92697427507318</v>
      </c>
      <c r="T233" s="99">
        <v>122.53365107553221</v>
      </c>
      <c r="U233" s="99">
        <v>122.45998823067747</v>
      </c>
      <c r="V233" s="99">
        <v>135.86246595522596</v>
      </c>
      <c r="W233" s="99">
        <v>143.21878955537736</v>
      </c>
      <c r="DA233" s="63" t="s">
        <v>2864</v>
      </c>
    </row>
    <row r="234" spans="1:105" ht="12" customHeight="1" x14ac:dyDescent="0.25">
      <c r="A234" s="97" t="s">
        <v>53</v>
      </c>
      <c r="B234" s="99">
        <v>0.55769590015708814</v>
      </c>
      <c r="C234" s="99">
        <v>0.58044239631181138</v>
      </c>
      <c r="D234" s="99">
        <v>0.5072745193212036</v>
      </c>
      <c r="E234" s="99">
        <v>0.51898652627252495</v>
      </c>
      <c r="F234" s="99">
        <v>0.54075736822261433</v>
      </c>
      <c r="G234" s="99">
        <v>0.41185916773659426</v>
      </c>
      <c r="H234" s="99">
        <v>0.3912129611685452</v>
      </c>
      <c r="I234" s="99">
        <v>0.41087317594157102</v>
      </c>
      <c r="J234" s="99">
        <v>0.4119670387966804</v>
      </c>
      <c r="K234" s="99">
        <v>0.4078790062754255</v>
      </c>
      <c r="L234" s="99">
        <v>0.4455124408419549</v>
      </c>
      <c r="M234" s="99">
        <v>0.41169346743094565</v>
      </c>
      <c r="N234" s="99">
        <v>0.4312953764118212</v>
      </c>
      <c r="O234" s="99">
        <v>0.45675073789781506</v>
      </c>
      <c r="P234" s="99">
        <v>0.38918777618181427</v>
      </c>
      <c r="Q234" s="99">
        <v>0.42106756967187536</v>
      </c>
      <c r="R234" s="99">
        <v>0.43365945638385972</v>
      </c>
      <c r="S234" s="99">
        <v>0.450686767656165</v>
      </c>
      <c r="T234" s="99">
        <v>0.41840354127508361</v>
      </c>
      <c r="U234" s="99">
        <v>0.41807730464946097</v>
      </c>
      <c r="V234" s="99">
        <v>0.46416707045298222</v>
      </c>
      <c r="W234" s="99">
        <v>0.49015710736079632</v>
      </c>
      <c r="DA234" s="63" t="s">
        <v>2865</v>
      </c>
    </row>
    <row r="235" spans="1:105" ht="12" customHeight="1" x14ac:dyDescent="0.25">
      <c r="A235" s="121" t="s">
        <v>92</v>
      </c>
      <c r="B235" s="123">
        <f t="shared" ref="B235:W235" si="114">B236</f>
        <v>4.5850058170594258E-3</v>
      </c>
      <c r="C235" s="123">
        <f t="shared" si="114"/>
        <v>5.7630179852677993E-3</v>
      </c>
      <c r="D235" s="123">
        <f t="shared" si="114"/>
        <v>6.3754342747747291E-3</v>
      </c>
      <c r="E235" s="123">
        <f t="shared" si="114"/>
        <v>1.1689175260723963E-2</v>
      </c>
      <c r="F235" s="123">
        <f t="shared" si="114"/>
        <v>7.6839194830798704E-3</v>
      </c>
      <c r="G235" s="123">
        <f t="shared" si="114"/>
        <v>8.8545809573990185E-3</v>
      </c>
      <c r="H235" s="123">
        <f t="shared" si="114"/>
        <v>1.0876672219206787E-2</v>
      </c>
      <c r="I235" s="123">
        <f t="shared" si="114"/>
        <v>1.0418706997544235E-2</v>
      </c>
      <c r="J235" s="123">
        <f t="shared" si="114"/>
        <v>9.3851969439162092E-3</v>
      </c>
      <c r="K235" s="123">
        <f t="shared" si="114"/>
        <v>1.0013000848682774E-2</v>
      </c>
      <c r="L235" s="123">
        <f t="shared" si="114"/>
        <v>1.1867083862775187E-2</v>
      </c>
      <c r="M235" s="123">
        <f t="shared" si="114"/>
        <v>1.1315815562383251E-2</v>
      </c>
      <c r="N235" s="123">
        <f t="shared" si="114"/>
        <v>1.3424163128493118E-2</v>
      </c>
      <c r="O235" s="123">
        <f t="shared" si="114"/>
        <v>1.8297979101695814E-2</v>
      </c>
      <c r="P235" s="123">
        <f t="shared" si="114"/>
        <v>1.2120782629868085E-2</v>
      </c>
      <c r="Q235" s="123">
        <f t="shared" si="114"/>
        <v>2.1400492897902537E-2</v>
      </c>
      <c r="R235" s="123">
        <f t="shared" si="114"/>
        <v>1.2656895277812611E-2</v>
      </c>
      <c r="S235" s="123">
        <f t="shared" si="114"/>
        <v>1.5519239089290314E-2</v>
      </c>
      <c r="T235" s="123">
        <f t="shared" si="114"/>
        <v>1.3858024397400338E-2</v>
      </c>
      <c r="U235" s="123">
        <f t="shared" si="114"/>
        <v>1.4160581741056465E-2</v>
      </c>
      <c r="V235" s="123">
        <f t="shared" si="114"/>
        <v>1.2427875927357784E-2</v>
      </c>
      <c r="W235" s="123">
        <f t="shared" si="114"/>
        <v>9.1973628430419892E-3</v>
      </c>
      <c r="DA235" s="130" t="s">
        <v>2866</v>
      </c>
    </row>
    <row r="236" spans="1:105" ht="12" customHeight="1" x14ac:dyDescent="0.25">
      <c r="A236" s="97" t="s">
        <v>53</v>
      </c>
      <c r="B236" s="99">
        <f>RES_hhdet_fecs!B129</f>
        <v>4.5850058170594258E-3</v>
      </c>
      <c r="C236" s="99">
        <f>RES_hhdet_fecs!C129</f>
        <v>5.7630179852677993E-3</v>
      </c>
      <c r="D236" s="99">
        <f>RES_hhdet_fecs!D129</f>
        <v>6.3754342747747291E-3</v>
      </c>
      <c r="E236" s="99">
        <f>RES_hhdet_fecs!E129</f>
        <v>1.1689175260723963E-2</v>
      </c>
      <c r="F236" s="99">
        <f>RES_hhdet_fecs!F129</f>
        <v>7.6839194830798704E-3</v>
      </c>
      <c r="G236" s="99">
        <f>RES_hhdet_fecs!G129</f>
        <v>8.8545809573990185E-3</v>
      </c>
      <c r="H236" s="99">
        <f>RES_hhdet_fecs!H129</f>
        <v>1.0876672219206787E-2</v>
      </c>
      <c r="I236" s="99">
        <f>RES_hhdet_fecs!I129</f>
        <v>1.0418706997544235E-2</v>
      </c>
      <c r="J236" s="99">
        <f>RES_hhdet_fecs!J129</f>
        <v>9.3851969439162092E-3</v>
      </c>
      <c r="K236" s="99">
        <f>RES_hhdet_fecs!K129</f>
        <v>1.0013000848682774E-2</v>
      </c>
      <c r="L236" s="99">
        <f>RES_hhdet_fecs!L129</f>
        <v>1.1867083862775187E-2</v>
      </c>
      <c r="M236" s="99">
        <f>RES_hhdet_fecs!M129</f>
        <v>1.1315815562383251E-2</v>
      </c>
      <c r="N236" s="99">
        <f>RES_hhdet_fecs!N129</f>
        <v>1.3424163128493118E-2</v>
      </c>
      <c r="O236" s="99">
        <f>RES_hhdet_fecs!O129</f>
        <v>1.8297979101695814E-2</v>
      </c>
      <c r="P236" s="99">
        <f>RES_hhdet_fecs!P129</f>
        <v>1.2120782629868085E-2</v>
      </c>
      <c r="Q236" s="99">
        <f>RES_hhdet_fecs!Q129</f>
        <v>2.1400492897902537E-2</v>
      </c>
      <c r="R236" s="99">
        <f>RES_hhdet_fecs!R129</f>
        <v>1.2656895277812611E-2</v>
      </c>
      <c r="S236" s="99">
        <f>RES_hhdet_fecs!S129</f>
        <v>1.5519239089290314E-2</v>
      </c>
      <c r="T236" s="99">
        <f>RES_hhdet_fecs!T129</f>
        <v>1.3858024397400338E-2</v>
      </c>
      <c r="U236" s="99">
        <f>RES_hhdet_fecs!U129</f>
        <v>1.4160581741056465E-2</v>
      </c>
      <c r="V236" s="99">
        <f>RES_hhdet_fecs!V129</f>
        <v>1.2427875927357784E-2</v>
      </c>
      <c r="W236" s="99">
        <f>RES_hhdet_fecs!W129</f>
        <v>9.1973628430419892E-3</v>
      </c>
      <c r="DA236" s="63" t="s">
        <v>2867</v>
      </c>
    </row>
    <row r="237" spans="1:105" ht="12" customHeight="1" x14ac:dyDescent="0.25">
      <c r="A237" s="121" t="s">
        <v>55</v>
      </c>
      <c r="B237" s="123">
        <v>23.992363410286668</v>
      </c>
      <c r="C237" s="123">
        <v>25.091272753986544</v>
      </c>
      <c r="D237" s="123">
        <v>25.236127359755542</v>
      </c>
      <c r="E237" s="123">
        <v>26.105417759245352</v>
      </c>
      <c r="F237" s="123">
        <v>28.328697156025342</v>
      </c>
      <c r="G237" s="123">
        <v>22.484866007822532</v>
      </c>
      <c r="H237" s="123">
        <v>22.719462682965908</v>
      </c>
      <c r="I237" s="123">
        <v>25.050179457302491</v>
      </c>
      <c r="J237" s="123">
        <v>24.768071217248256</v>
      </c>
      <c r="K237" s="123">
        <v>26.211149498843131</v>
      </c>
      <c r="L237" s="123">
        <v>26.109273431577325</v>
      </c>
      <c r="M237" s="123">
        <v>26.705474823775162</v>
      </c>
      <c r="N237" s="123">
        <v>27.216014727288158</v>
      </c>
      <c r="O237" s="123">
        <v>25.847276874028353</v>
      </c>
      <c r="P237" s="123">
        <v>27.357117894612934</v>
      </c>
      <c r="Q237" s="123">
        <v>26.801898145340111</v>
      </c>
      <c r="R237" s="123">
        <v>26.611390075918486</v>
      </c>
      <c r="S237" s="123">
        <v>25.397457594038126</v>
      </c>
      <c r="T237" s="123">
        <v>24.224988417116563</v>
      </c>
      <c r="U237" s="123">
        <v>23.993082203058187</v>
      </c>
      <c r="V237" s="123">
        <v>23.887882612793984</v>
      </c>
      <c r="W237" s="123">
        <v>28.29346095888376</v>
      </c>
      <c r="DA237" s="130" t="s">
        <v>2868</v>
      </c>
    </row>
    <row r="238" spans="1:105" ht="12" customHeight="1" x14ac:dyDescent="0.25">
      <c r="A238" s="97" t="s">
        <v>128</v>
      </c>
      <c r="B238" s="99">
        <v>23.486343316976928</v>
      </c>
      <c r="C238" s="99">
        <v>24.640846660688091</v>
      </c>
      <c r="D238" s="99">
        <v>24.67700051488173</v>
      </c>
      <c r="E238" s="99">
        <v>25.707870182516427</v>
      </c>
      <c r="F238" s="99">
        <v>28.298717162156173</v>
      </c>
      <c r="G238" s="99">
        <v>21.94235489384479</v>
      </c>
      <c r="H238" s="99">
        <v>22.14062890584713</v>
      </c>
      <c r="I238" s="99">
        <v>24.809788765139345</v>
      </c>
      <c r="J238" s="99">
        <v>24.504845842672854</v>
      </c>
      <c r="K238" s="99">
        <v>25.898291652096955</v>
      </c>
      <c r="L238" s="99">
        <v>25.732989445789947</v>
      </c>
      <c r="M238" s="99">
        <v>26.489134257912109</v>
      </c>
      <c r="N238" s="99">
        <v>26.893743050509904</v>
      </c>
      <c r="O238" s="99">
        <v>25.174599689388049</v>
      </c>
      <c r="P238" s="99">
        <v>27.162648284415695</v>
      </c>
      <c r="Q238" s="99">
        <v>26.541981560958991</v>
      </c>
      <c r="R238" s="99">
        <v>26.370050744354973</v>
      </c>
      <c r="S238" s="99">
        <v>25.061535048167734</v>
      </c>
      <c r="T238" s="99">
        <v>23.881944635278575</v>
      </c>
      <c r="U238" s="99">
        <v>23.471119670568466</v>
      </c>
      <c r="V238" s="99">
        <v>23.52780656215846</v>
      </c>
      <c r="W238" s="99">
        <v>28.250877718593358</v>
      </c>
      <c r="DA238" s="63" t="s">
        <v>2869</v>
      </c>
    </row>
    <row r="239" spans="1:105" ht="12" customHeight="1" x14ac:dyDescent="0.25">
      <c r="A239" s="97" t="s">
        <v>127</v>
      </c>
      <c r="B239" s="99">
        <v>20.830172663860409</v>
      </c>
      <c r="C239" s="99">
        <v>21.875668785312481</v>
      </c>
      <c r="D239" s="99">
        <v>21.970051547203607</v>
      </c>
      <c r="E239" s="99">
        <v>22.888941456497033</v>
      </c>
      <c r="F239" s="99">
        <v>25.186488566140458</v>
      </c>
      <c r="G239" s="99">
        <v>19.536740582428912</v>
      </c>
      <c r="H239" s="99">
        <v>19.496059024650915</v>
      </c>
      <c r="I239" s="99">
        <v>21.973380286754828</v>
      </c>
      <c r="J239" s="99">
        <v>21.900508945934895</v>
      </c>
      <c r="K239" s="99">
        <v>23.238855844508205</v>
      </c>
      <c r="L239" s="99">
        <v>23.043426314068743</v>
      </c>
      <c r="M239" s="99">
        <v>23.956926100495274</v>
      </c>
      <c r="N239" s="99">
        <v>24.441348784776455</v>
      </c>
      <c r="O239" s="99">
        <v>22.821211716609955</v>
      </c>
      <c r="P239" s="99">
        <v>24.686319665480358</v>
      </c>
      <c r="Q239" s="99">
        <v>23.973607733470789</v>
      </c>
      <c r="R239" s="99">
        <v>23.824085997574318</v>
      </c>
      <c r="S239" s="99">
        <v>22.848857405752174</v>
      </c>
      <c r="T239" s="99">
        <v>21.961262548353385</v>
      </c>
      <c r="U239" s="99">
        <v>21.676768174849752</v>
      </c>
      <c r="V239" s="99">
        <v>21.811180397729537</v>
      </c>
      <c r="W239" s="99">
        <v>26.31376548310832</v>
      </c>
      <c r="DA239" s="63" t="s">
        <v>2870</v>
      </c>
    </row>
    <row r="240" spans="1:105" ht="12" customHeight="1" x14ac:dyDescent="0.25">
      <c r="A240" s="100" t="s">
        <v>203</v>
      </c>
      <c r="B240" s="102">
        <v>8.7901413874061962</v>
      </c>
      <c r="C240" s="102">
        <v>9.1781813835139729</v>
      </c>
      <c r="D240" s="102">
        <v>9.2253061511044923</v>
      </c>
      <c r="E240" s="102">
        <v>9.5072010478347853</v>
      </c>
      <c r="F240" s="102">
        <v>10.421843030266489</v>
      </c>
      <c r="G240" s="102">
        <v>8.0543198536830882</v>
      </c>
      <c r="H240" s="102">
        <v>6.7252187536627295</v>
      </c>
      <c r="I240" s="102">
        <v>7.9791759418597703</v>
      </c>
      <c r="J240" s="102">
        <v>8.5834290963457249</v>
      </c>
      <c r="K240" s="102">
        <v>9.2595524800284217</v>
      </c>
      <c r="L240" s="102">
        <v>8.1184766178706322</v>
      </c>
      <c r="M240" s="102">
        <v>9.194479348676639</v>
      </c>
      <c r="N240" s="102">
        <v>9.2027937771035582</v>
      </c>
      <c r="O240" s="102">
        <v>7.3623982568038624</v>
      </c>
      <c r="P240" s="102">
        <v>8.1127577137607272</v>
      </c>
      <c r="Q240" s="102">
        <v>6.2321043477552678</v>
      </c>
      <c r="R240" s="102">
        <v>5.5910062209929974</v>
      </c>
      <c r="S240" s="102">
        <v>6.3004995453700756</v>
      </c>
      <c r="T240" s="102">
        <v>6.9176035204493873</v>
      </c>
      <c r="U240" s="102">
        <v>7.0007776675582338</v>
      </c>
      <c r="V240" s="102">
        <v>7.2295023401562286</v>
      </c>
      <c r="W240" s="102">
        <v>9.1219481072040693</v>
      </c>
      <c r="DA240" s="131" t="s">
        <v>2871</v>
      </c>
    </row>
    <row r="241" spans="1:105" ht="12" customHeight="1" x14ac:dyDescent="0.25">
      <c r="A241" s="103" t="s">
        <v>52</v>
      </c>
      <c r="B241" s="105">
        <v>12.040031276454213</v>
      </c>
      <c r="C241" s="105">
        <v>12.697487401798504</v>
      </c>
      <c r="D241" s="105">
        <v>12.744745396099109</v>
      </c>
      <c r="E241" s="105">
        <v>13.38174040866225</v>
      </c>
      <c r="F241" s="105">
        <v>14.764645535873971</v>
      </c>
      <c r="G241" s="105">
        <v>11.482420728745826</v>
      </c>
      <c r="H241" s="105">
        <v>12.770840270988181</v>
      </c>
      <c r="I241" s="105">
        <v>13.994204344895056</v>
      </c>
      <c r="J241" s="105">
        <v>13.317079849589172</v>
      </c>
      <c r="K241" s="105">
        <v>13.979303364479787</v>
      </c>
      <c r="L241" s="105">
        <v>14.924949696198112</v>
      </c>
      <c r="M241" s="105">
        <v>14.762446751818629</v>
      </c>
      <c r="N241" s="105">
        <v>15.2385550076729</v>
      </c>
      <c r="O241" s="105">
        <v>15.458813459806091</v>
      </c>
      <c r="P241" s="105">
        <v>16.573561951719636</v>
      </c>
      <c r="Q241" s="105">
        <v>17.741503385715525</v>
      </c>
      <c r="R241" s="105">
        <v>18.233079776581317</v>
      </c>
      <c r="S241" s="105">
        <v>16.548357860382097</v>
      </c>
      <c r="T241" s="105">
        <v>15.043659027903999</v>
      </c>
      <c r="U241" s="105">
        <v>14.675990507291518</v>
      </c>
      <c r="V241" s="105">
        <v>14.581678057573306</v>
      </c>
      <c r="W241" s="105">
        <v>17.191817375904243</v>
      </c>
      <c r="DA241" s="132" t="s">
        <v>2872</v>
      </c>
    </row>
    <row r="242" spans="1:105" ht="12" customHeight="1" x14ac:dyDescent="0.25">
      <c r="A242" s="106" t="s">
        <v>122</v>
      </c>
      <c r="B242" s="102">
        <v>28.91102245858691</v>
      </c>
      <c r="C242" s="102">
        <v>29.680942994085584</v>
      </c>
      <c r="D242" s="102">
        <v>30.57906860855611</v>
      </c>
      <c r="E242" s="102">
        <v>30.451784687842938</v>
      </c>
      <c r="F242" s="102">
        <v>30.340459650566043</v>
      </c>
      <c r="G242" s="102">
        <v>27.987816448766104</v>
      </c>
      <c r="H242" s="102">
        <v>28.90690162075709</v>
      </c>
      <c r="I242" s="102">
        <v>28.919961862596917</v>
      </c>
      <c r="J242" s="102">
        <v>28.793193353550333</v>
      </c>
      <c r="K242" s="102">
        <v>31.453370218364157</v>
      </c>
      <c r="L242" s="102">
        <v>31.988805566269907</v>
      </c>
      <c r="M242" s="102">
        <v>31.093903450688519</v>
      </c>
      <c r="N242" s="102">
        <v>31.994773132464193</v>
      </c>
      <c r="O242" s="102">
        <v>32.043967315424283</v>
      </c>
      <c r="P242" s="102">
        <v>31.394499277169874</v>
      </c>
      <c r="Q242" s="102">
        <v>31.347979630031102</v>
      </c>
      <c r="R242" s="102">
        <v>31.039463928742311</v>
      </c>
      <c r="S242" s="102">
        <v>29.714968112982842</v>
      </c>
      <c r="T242" s="102">
        <v>28.011416265390665</v>
      </c>
      <c r="U242" s="102">
        <v>28.603239793375192</v>
      </c>
      <c r="V242" s="102">
        <v>27.993408640854895</v>
      </c>
      <c r="W242" s="102">
        <v>31.121606445986735</v>
      </c>
      <c r="DA242" s="131" t="s">
        <v>2873</v>
      </c>
    </row>
    <row r="243" spans="1:105" ht="12" customHeight="1" x14ac:dyDescent="0.25">
      <c r="A243" s="107" t="s">
        <v>121</v>
      </c>
      <c r="B243" s="105">
        <v>23.034247726207369</v>
      </c>
      <c r="C243" s="105">
        <v>23.699963613183815</v>
      </c>
      <c r="D243" s="105">
        <v>24.513756795536757</v>
      </c>
      <c r="E243" s="105">
        <v>24.439645043619208</v>
      </c>
      <c r="F243" s="105">
        <v>24.398158029466025</v>
      </c>
      <c r="G243" s="105">
        <v>22.576097506333806</v>
      </c>
      <c r="H243" s="105">
        <v>22.881459366914068</v>
      </c>
      <c r="I243" s="105">
        <v>23.10930374165342</v>
      </c>
      <c r="J243" s="105">
        <v>23.2656493532889</v>
      </c>
      <c r="K243" s="105">
        <v>25.478088617173889</v>
      </c>
      <c r="L243" s="105">
        <v>25.58903033010203</v>
      </c>
      <c r="M243" s="105">
        <v>25.212223671731262</v>
      </c>
      <c r="N243" s="105">
        <v>25.977871341272323</v>
      </c>
      <c r="O243" s="105">
        <v>25.676925758387206</v>
      </c>
      <c r="P243" s="105">
        <v>25.271185069835209</v>
      </c>
      <c r="Q243" s="105">
        <v>24.79580506503223</v>
      </c>
      <c r="R243" s="105">
        <v>24.490542776316257</v>
      </c>
      <c r="S243" s="105">
        <v>23.946738215362306</v>
      </c>
      <c r="T243" s="105">
        <v>23.075176351312894</v>
      </c>
      <c r="U243" s="105">
        <v>23.784638601134652</v>
      </c>
      <c r="V243" s="105">
        <v>23.457934402443069</v>
      </c>
      <c r="W243" s="105">
        <v>26.422340696061305</v>
      </c>
      <c r="DA243" s="132" t="s">
        <v>2874</v>
      </c>
    </row>
    <row r="244" spans="1:105" ht="12" customHeight="1" x14ac:dyDescent="0.25">
      <c r="A244" s="108" t="s">
        <v>53</v>
      </c>
      <c r="B244" s="99">
        <v>10.824163215256654</v>
      </c>
      <c r="C244" s="99">
        <v>11.0615268759027</v>
      </c>
      <c r="D244" s="99">
        <v>11.433247788493441</v>
      </c>
      <c r="E244" s="99">
        <v>11.272676845859321</v>
      </c>
      <c r="F244" s="99">
        <v>11.194770821718514</v>
      </c>
      <c r="G244" s="99">
        <v>10.334983753816269</v>
      </c>
      <c r="H244" s="99">
        <v>8.8870660147789753</v>
      </c>
      <c r="I244" s="99">
        <v>9.3894885710334446</v>
      </c>
      <c r="J244" s="99">
        <v>10.162695356594698</v>
      </c>
      <c r="K244" s="99">
        <v>11.346400637883102</v>
      </c>
      <c r="L244" s="99">
        <v>10.194629652534855</v>
      </c>
      <c r="M244" s="99">
        <v>10.813698394888673</v>
      </c>
      <c r="N244" s="99">
        <v>10.960178747546243</v>
      </c>
      <c r="O244" s="99">
        <v>9.4209731648582107</v>
      </c>
      <c r="P244" s="99">
        <v>9.341044689055062</v>
      </c>
      <c r="Q244" s="99">
        <v>7.3600351592770927</v>
      </c>
      <c r="R244" s="99">
        <v>6.5756442230079495</v>
      </c>
      <c r="S244" s="99">
        <v>7.414831498099562</v>
      </c>
      <c r="T244" s="99">
        <v>8.0683158532862986</v>
      </c>
      <c r="U244" s="99">
        <v>8.5155975924500638</v>
      </c>
      <c r="V244" s="99">
        <v>8.5820918620096958</v>
      </c>
      <c r="W244" s="99">
        <v>10.019115361713398</v>
      </c>
      <c r="DA244" s="63" t="s">
        <v>2875</v>
      </c>
    </row>
    <row r="245" spans="1:105" ht="12" customHeight="1" x14ac:dyDescent="0.25">
      <c r="A245" s="108" t="s">
        <v>52</v>
      </c>
      <c r="B245" s="99">
        <v>12.210084510950715</v>
      </c>
      <c r="C245" s="99">
        <v>12.638436737281117</v>
      </c>
      <c r="D245" s="99">
        <v>13.080509007043315</v>
      </c>
      <c r="E245" s="99">
        <v>13.166968197759891</v>
      </c>
      <c r="F245" s="99">
        <v>13.203387207747509</v>
      </c>
      <c r="G245" s="99">
        <v>12.241113752517535</v>
      </c>
      <c r="H245" s="99">
        <v>13.994393352135093</v>
      </c>
      <c r="I245" s="99">
        <v>13.719815170619974</v>
      </c>
      <c r="J245" s="99">
        <v>13.1029539966942</v>
      </c>
      <c r="K245" s="99">
        <v>14.13168797929079</v>
      </c>
      <c r="L245" s="99">
        <v>15.39440067756718</v>
      </c>
      <c r="M245" s="99">
        <v>14.398525276842586</v>
      </c>
      <c r="N245" s="99">
        <v>15.017692593726087</v>
      </c>
      <c r="O245" s="99">
        <v>16.255952593528999</v>
      </c>
      <c r="P245" s="99">
        <v>15.930140380780143</v>
      </c>
      <c r="Q245" s="99">
        <v>17.435769905755137</v>
      </c>
      <c r="R245" s="99">
        <v>17.914898553308305</v>
      </c>
      <c r="S245" s="99">
        <v>16.531906717262746</v>
      </c>
      <c r="T245" s="99">
        <v>15.006860498026601</v>
      </c>
      <c r="U245" s="99">
        <v>15.269041008684587</v>
      </c>
      <c r="V245" s="99">
        <v>14.87584254043337</v>
      </c>
      <c r="W245" s="99">
        <v>16.403225334347908</v>
      </c>
      <c r="DA245" s="63" t="s">
        <v>2876</v>
      </c>
    </row>
    <row r="246" spans="1:105" ht="12" customHeight="1" x14ac:dyDescent="0.25">
      <c r="A246" s="121" t="s">
        <v>54</v>
      </c>
      <c r="B246" s="123">
        <v>3.9206899433248075</v>
      </c>
      <c r="C246" s="123">
        <v>4.4687440689111009</v>
      </c>
      <c r="D246" s="123">
        <v>4.6474408678650079</v>
      </c>
      <c r="E246" s="123">
        <v>4.5723157162726924</v>
      </c>
      <c r="F246" s="123">
        <v>4.8278709151412826</v>
      </c>
      <c r="G246" s="123">
        <v>3.8870613756298891</v>
      </c>
      <c r="H246" s="123">
        <v>4.485682890234699</v>
      </c>
      <c r="I246" s="123">
        <v>3.892679239928202</v>
      </c>
      <c r="J246" s="123">
        <v>4.1974744666494468</v>
      </c>
      <c r="K246" s="123">
        <v>5.283199549982772</v>
      </c>
      <c r="L246" s="123">
        <v>5.3022592422426769</v>
      </c>
      <c r="M246" s="123">
        <v>5.2067477109051428</v>
      </c>
      <c r="N246" s="123">
        <v>5.3403483779969516</v>
      </c>
      <c r="O246" s="123">
        <v>5.1761599802399232</v>
      </c>
      <c r="P246" s="123">
        <v>5.3786365004857997</v>
      </c>
      <c r="Q246" s="123">
        <v>5.1834796730560635</v>
      </c>
      <c r="R246" s="123">
        <v>5.2653581080856737</v>
      </c>
      <c r="S246" s="123">
        <v>5.2202797336675033</v>
      </c>
      <c r="T246" s="123">
        <v>5.0950430795205568</v>
      </c>
      <c r="U246" s="123">
        <v>5.1630137948092401</v>
      </c>
      <c r="V246" s="123">
        <v>5.0163536215852123</v>
      </c>
      <c r="W246" s="123">
        <v>5.5524512901664949</v>
      </c>
      <c r="DA246" s="130" t="s">
        <v>2877</v>
      </c>
    </row>
    <row r="247" spans="1:105" ht="12" customHeight="1" x14ac:dyDescent="0.25">
      <c r="A247" s="97" t="s">
        <v>50</v>
      </c>
      <c r="B247" s="99">
        <v>4.8717891735297556</v>
      </c>
      <c r="C247" s="99">
        <v>5.5705971636592855</v>
      </c>
      <c r="D247" s="99">
        <v>5.8450229973232046</v>
      </c>
      <c r="E247" s="99">
        <v>5.5307452338836418</v>
      </c>
      <c r="F247" s="99">
        <v>5.9720335732761471</v>
      </c>
      <c r="G247" s="99">
        <v>4.9663086900216644</v>
      </c>
      <c r="H247" s="99">
        <v>5.6410425827309281</v>
      </c>
      <c r="I247" s="99">
        <v>4.8998536706247249</v>
      </c>
      <c r="J247" s="99">
        <v>5.2266982749741571</v>
      </c>
      <c r="K247" s="99">
        <v>6.7696441360224675</v>
      </c>
      <c r="L247" s="99">
        <v>7.235925656660978</v>
      </c>
      <c r="M247" s="99">
        <v>6.6768148698780312</v>
      </c>
      <c r="N247" s="99">
        <v>5.6746875266120931</v>
      </c>
      <c r="O247" s="99">
        <v>5.6480876968953959</v>
      </c>
      <c r="P247" s="99">
        <v>6.3098520419538744</v>
      </c>
      <c r="Q247" s="99">
        <v>7.0131650576981253</v>
      </c>
      <c r="R247" s="99">
        <v>7.38979847023605</v>
      </c>
      <c r="S247" s="99">
        <v>7.0833460033227684</v>
      </c>
      <c r="T247" s="99">
        <v>6.5569912251457572</v>
      </c>
      <c r="U247" s="99">
        <v>6.7185601851727172</v>
      </c>
      <c r="V247" s="99">
        <v>6.5066673540101263</v>
      </c>
      <c r="W247" s="99">
        <v>8.0619871432865633</v>
      </c>
      <c r="DA247" s="63" t="s">
        <v>2878</v>
      </c>
    </row>
    <row r="248" spans="1:105" ht="12" customHeight="1" x14ac:dyDescent="0.25">
      <c r="A248" s="109" t="s">
        <v>120</v>
      </c>
      <c r="B248" s="110">
        <v>3.9144440544050672</v>
      </c>
      <c r="C248" s="110">
        <v>4.4617149887220728</v>
      </c>
      <c r="D248" s="110">
        <v>4.6403011835503509</v>
      </c>
      <c r="E248" s="110">
        <v>4.56691583409998</v>
      </c>
      <c r="F248" s="110">
        <v>4.8215318750360456</v>
      </c>
      <c r="G248" s="110">
        <v>3.8811836325509321</v>
      </c>
      <c r="H248" s="110">
        <v>4.4796314134228901</v>
      </c>
      <c r="I248" s="110">
        <v>3.8877440429092323</v>
      </c>
      <c r="J248" s="110">
        <v>4.1928703185474054</v>
      </c>
      <c r="K248" s="110">
        <v>5.2771766951037478</v>
      </c>
      <c r="L248" s="110">
        <v>5.2955105416030746</v>
      </c>
      <c r="M248" s="110">
        <v>5.2027480481733219</v>
      </c>
      <c r="N248" s="110">
        <v>5.3396554345675247</v>
      </c>
      <c r="O248" s="110">
        <v>5.1752684455413354</v>
      </c>
      <c r="P248" s="110">
        <v>5.3767625128828529</v>
      </c>
      <c r="Q248" s="110">
        <v>5.1792012580250875</v>
      </c>
      <c r="R248" s="110">
        <v>5.2599413687798986</v>
      </c>
      <c r="S248" s="110">
        <v>5.2155129885333613</v>
      </c>
      <c r="T248" s="110">
        <v>5.0914708415675367</v>
      </c>
      <c r="U248" s="110">
        <v>5.1592808770356191</v>
      </c>
      <c r="V248" s="110">
        <v>5.0127921292993687</v>
      </c>
      <c r="W248" s="110">
        <v>5.546146675081566</v>
      </c>
      <c r="DA248" s="60" t="s">
        <v>2879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120.3145487260027</v>
      </c>
      <c r="C250" s="118">
        <f t="shared" si="115"/>
        <v>128.35273877318514</v>
      </c>
      <c r="D250" s="118">
        <f t="shared" si="115"/>
        <v>118.45403822286977</v>
      </c>
      <c r="E250" s="118">
        <f t="shared" si="115"/>
        <v>123.7924346854664</v>
      </c>
      <c r="F250" s="118">
        <f t="shared" si="115"/>
        <v>133.42791054986361</v>
      </c>
      <c r="G250" s="118">
        <f t="shared" si="115"/>
        <v>113.37686927182922</v>
      </c>
      <c r="H250" s="118">
        <f t="shared" si="115"/>
        <v>109.00954555951178</v>
      </c>
      <c r="I250" s="118">
        <f t="shared" si="115"/>
        <v>118.25078578305168</v>
      </c>
      <c r="J250" s="118">
        <f t="shared" si="115"/>
        <v>119.81309394090094</v>
      </c>
      <c r="K250" s="118">
        <f t="shared" si="115"/>
        <v>121.95893386318875</v>
      </c>
      <c r="L250" s="118">
        <f t="shared" si="115"/>
        <v>131.71127208661616</v>
      </c>
      <c r="M250" s="118">
        <f t="shared" si="115"/>
        <v>125.22421894599762</v>
      </c>
      <c r="N250" s="118">
        <f t="shared" si="115"/>
        <v>131.54767511823223</v>
      </c>
      <c r="O250" s="118">
        <f t="shared" si="115"/>
        <v>137.58496457807428</v>
      </c>
      <c r="P250" s="118">
        <f t="shared" si="115"/>
        <v>123.45188532308187</v>
      </c>
      <c r="Q250" s="118">
        <f t="shared" si="115"/>
        <v>131.65875857628367</v>
      </c>
      <c r="R250" s="118">
        <f t="shared" ref="R250:V250" si="116">R251+R254+R256+R265</f>
        <v>135.41382461595859</v>
      </c>
      <c r="S250" s="118">
        <f t="shared" si="116"/>
        <v>139.23325538744945</v>
      </c>
      <c r="T250" s="118">
        <f t="shared" si="116"/>
        <v>130.5506612597612</v>
      </c>
      <c r="U250" s="118">
        <f t="shared" si="116"/>
        <v>130.80194919854958</v>
      </c>
      <c r="V250" s="118">
        <f t="shared" si="116"/>
        <v>142.66585107601648</v>
      </c>
      <c r="W250" s="118">
        <f t="shared" ref="W250" si="117">W251+W254+W256+W265</f>
        <v>154.04750627596906</v>
      </c>
      <c r="DA250" s="129" t="s">
        <v>3030</v>
      </c>
    </row>
    <row r="251" spans="1:105" ht="12" customHeight="1" x14ac:dyDescent="0.25">
      <c r="A251" s="121" t="s">
        <v>57</v>
      </c>
      <c r="B251" s="123">
        <f t="shared" ref="B251:Q251" si="118">SUM(B252:B253)</f>
        <v>98.085225197658033</v>
      </c>
      <c r="C251" s="123">
        <f t="shared" si="118"/>
        <v>104.74111958018476</v>
      </c>
      <c r="D251" s="123">
        <f t="shared" si="118"/>
        <v>94.506213058970118</v>
      </c>
      <c r="E251" s="123">
        <f t="shared" si="118"/>
        <v>99.069090140531173</v>
      </c>
      <c r="F251" s="123">
        <f t="shared" si="118"/>
        <v>106.5764906223126</v>
      </c>
      <c r="G251" s="123">
        <f t="shared" si="118"/>
        <v>92.004535777791787</v>
      </c>
      <c r="H251" s="123">
        <f t="shared" si="118"/>
        <v>86.879476618990267</v>
      </c>
      <c r="I251" s="123">
        <f t="shared" si="118"/>
        <v>94.53606674018522</v>
      </c>
      <c r="J251" s="123">
        <f t="shared" si="118"/>
        <v>95.987888734822377</v>
      </c>
      <c r="K251" s="123">
        <f t="shared" si="118"/>
        <v>95.906877061016417</v>
      </c>
      <c r="L251" s="123">
        <f t="shared" si="118"/>
        <v>105.57509179951356</v>
      </c>
      <c r="M251" s="123">
        <f t="shared" si="118"/>
        <v>98.545529427844215</v>
      </c>
      <c r="N251" s="123">
        <f t="shared" si="118"/>
        <v>104.20737849888413</v>
      </c>
      <c r="O251" s="123">
        <f t="shared" si="118"/>
        <v>111.41202206213185</v>
      </c>
      <c r="P251" s="123">
        <f t="shared" si="118"/>
        <v>95.721289620347108</v>
      </c>
      <c r="Q251" s="123">
        <f t="shared" si="118"/>
        <v>104.37910950513779</v>
      </c>
      <c r="R251" s="123">
        <f t="shared" ref="R251:V251" si="119">SUM(R252:R253)</f>
        <v>108.12259632823098</v>
      </c>
      <c r="S251" s="123">
        <f t="shared" si="119"/>
        <v>112.91767133926969</v>
      </c>
      <c r="T251" s="123">
        <f t="shared" si="119"/>
        <v>105.24477467570254</v>
      </c>
      <c r="U251" s="123">
        <f t="shared" si="119"/>
        <v>105.47525911032157</v>
      </c>
      <c r="V251" s="123">
        <f t="shared" si="119"/>
        <v>117.34551813789734</v>
      </c>
      <c r="W251" s="123">
        <f t="shared" ref="W251" si="120">SUM(W252:W253)</f>
        <v>124.03810185882503</v>
      </c>
      <c r="DA251" s="130" t="s">
        <v>3031</v>
      </c>
    </row>
    <row r="252" spans="1:105" ht="12" customHeight="1" x14ac:dyDescent="0.25">
      <c r="A252" s="97" t="s">
        <v>203</v>
      </c>
      <c r="B252" s="99">
        <v>97.527529297500948</v>
      </c>
      <c r="C252" s="99">
        <v>104.16067718387295</v>
      </c>
      <c r="D252" s="99">
        <v>93.998938539648918</v>
      </c>
      <c r="E252" s="99">
        <v>98.550103614258646</v>
      </c>
      <c r="F252" s="99">
        <v>106.03573325408999</v>
      </c>
      <c r="G252" s="99">
        <v>91.592676610055193</v>
      </c>
      <c r="H252" s="99">
        <v>86.488263657821719</v>
      </c>
      <c r="I252" s="99">
        <v>94.125193564243645</v>
      </c>
      <c r="J252" s="99">
        <v>95.575921696025702</v>
      </c>
      <c r="K252" s="99">
        <v>95.498998054740994</v>
      </c>
      <c r="L252" s="99">
        <v>105.12957935867161</v>
      </c>
      <c r="M252" s="99">
        <v>98.133835960413265</v>
      </c>
      <c r="N252" s="99">
        <v>103.7760831224723</v>
      </c>
      <c r="O252" s="99">
        <v>110.95527132423403</v>
      </c>
      <c r="P252" s="99">
        <v>95.332101844165294</v>
      </c>
      <c r="Q252" s="99">
        <v>103.95804193546591</v>
      </c>
      <c r="R252" s="99">
        <v>107.68893687184712</v>
      </c>
      <c r="S252" s="99">
        <v>112.46698457161352</v>
      </c>
      <c r="T252" s="99">
        <v>104.82637113442746</v>
      </c>
      <c r="U252" s="99">
        <v>105.05718180567212</v>
      </c>
      <c r="V252" s="99">
        <v>116.88135106744436</v>
      </c>
      <c r="W252" s="99">
        <v>123.54794475146423</v>
      </c>
      <c r="DA252" s="63" t="s">
        <v>3032</v>
      </c>
    </row>
    <row r="253" spans="1:105" ht="12" customHeight="1" x14ac:dyDescent="0.25">
      <c r="A253" s="97" t="s">
        <v>53</v>
      </c>
      <c r="B253" s="99">
        <v>0.55769590015708814</v>
      </c>
      <c r="C253" s="99">
        <v>0.58044239631181138</v>
      </c>
      <c r="D253" s="99">
        <v>0.5072745193212036</v>
      </c>
      <c r="E253" s="99">
        <v>0.51898652627252495</v>
      </c>
      <c r="F253" s="99">
        <v>0.54075736822261433</v>
      </c>
      <c r="G253" s="99">
        <v>0.41185916773659426</v>
      </c>
      <c r="H253" s="99">
        <v>0.3912129611685452</v>
      </c>
      <c r="I253" s="99">
        <v>0.41087317594157102</v>
      </c>
      <c r="J253" s="99">
        <v>0.4119670387966804</v>
      </c>
      <c r="K253" s="99">
        <v>0.4078790062754255</v>
      </c>
      <c r="L253" s="99">
        <v>0.4455124408419549</v>
      </c>
      <c r="M253" s="99">
        <v>0.41169346743094565</v>
      </c>
      <c r="N253" s="99">
        <v>0.4312953764118212</v>
      </c>
      <c r="O253" s="99">
        <v>0.45675073789781506</v>
      </c>
      <c r="P253" s="99">
        <v>0.38918777618181427</v>
      </c>
      <c r="Q253" s="99">
        <v>0.42106756967187536</v>
      </c>
      <c r="R253" s="99">
        <v>0.43365945638385972</v>
      </c>
      <c r="S253" s="99">
        <v>0.450686767656165</v>
      </c>
      <c r="T253" s="99">
        <v>0.41840354127508361</v>
      </c>
      <c r="U253" s="99">
        <v>0.41807730464946097</v>
      </c>
      <c r="V253" s="99">
        <v>0.46416707045298222</v>
      </c>
      <c r="W253" s="99">
        <v>0.49015710736079632</v>
      </c>
      <c r="DA253" s="63" t="s">
        <v>3033</v>
      </c>
    </row>
    <row r="254" spans="1:105" ht="12" customHeight="1" x14ac:dyDescent="0.25">
      <c r="A254" s="121" t="s">
        <v>92</v>
      </c>
      <c r="B254" s="123">
        <f t="shared" ref="B254:W254" si="121">B255</f>
        <v>8.3504233922476589E-3</v>
      </c>
      <c r="C254" s="123">
        <f t="shared" si="121"/>
        <v>1.145155198447979E-2</v>
      </c>
      <c r="D254" s="123">
        <f t="shared" si="121"/>
        <v>1.3399408324557733E-2</v>
      </c>
      <c r="E254" s="123">
        <f t="shared" si="121"/>
        <v>2.6067559936562516E-2</v>
      </c>
      <c r="F254" s="123">
        <f t="shared" si="121"/>
        <v>1.7941901321259918E-2</v>
      </c>
      <c r="G254" s="123">
        <f t="shared" si="121"/>
        <v>2.1474289367717114E-2</v>
      </c>
      <c r="H254" s="123">
        <f t="shared" si="121"/>
        <v>2.7379653168267279E-2</v>
      </c>
      <c r="I254" s="123">
        <f t="shared" si="121"/>
        <v>2.7004324111303889E-2</v>
      </c>
      <c r="J254" s="123">
        <f t="shared" si="121"/>
        <v>2.5057331103414408E-2</v>
      </c>
      <c r="K254" s="123">
        <f t="shared" si="121"/>
        <v>2.7856058511899543E-2</v>
      </c>
      <c r="L254" s="123">
        <f t="shared" si="121"/>
        <v>3.4264577160412334E-2</v>
      </c>
      <c r="M254" s="123">
        <f t="shared" si="121"/>
        <v>3.3876929009974972E-2</v>
      </c>
      <c r="N254" s="123">
        <f t="shared" si="121"/>
        <v>4.1468230026575126E-2</v>
      </c>
      <c r="O254" s="123">
        <f t="shared" si="121"/>
        <v>5.8832556888329716E-2</v>
      </c>
      <c r="P254" s="123">
        <f t="shared" si="121"/>
        <v>4.0131893024650304E-2</v>
      </c>
      <c r="Q254" s="123">
        <f t="shared" si="121"/>
        <v>7.286950935103885E-2</v>
      </c>
      <c r="R254" s="123">
        <f t="shared" si="121"/>
        <v>4.4328164626847771E-2</v>
      </c>
      <c r="S254" s="123">
        <f t="shared" si="121"/>
        <v>5.6084233486694106E-2</v>
      </c>
      <c r="T254" s="123">
        <f t="shared" si="121"/>
        <v>5.1531350958858212E-2</v>
      </c>
      <c r="U254" s="123">
        <f t="shared" si="121"/>
        <v>5.4169081457446686E-2</v>
      </c>
      <c r="V254" s="123">
        <f t="shared" si="121"/>
        <v>4.8920337404919301E-2</v>
      </c>
      <c r="W254" s="123">
        <f t="shared" si="121"/>
        <v>3.702280039383414E-2</v>
      </c>
      <c r="DA254" s="130" t="s">
        <v>3034</v>
      </c>
    </row>
    <row r="255" spans="1:105" ht="12" customHeight="1" x14ac:dyDescent="0.25">
      <c r="A255" s="97" t="s">
        <v>53</v>
      </c>
      <c r="B255" s="99">
        <f>RES_hhdet_tess!B129</f>
        <v>8.3504233922476589E-3</v>
      </c>
      <c r="C255" s="99">
        <f>RES_hhdet_tess!C129</f>
        <v>1.145155198447979E-2</v>
      </c>
      <c r="D255" s="99">
        <f>RES_hhdet_tess!D129</f>
        <v>1.3399408324557733E-2</v>
      </c>
      <c r="E255" s="99">
        <f>RES_hhdet_tess!E129</f>
        <v>2.6067559936562516E-2</v>
      </c>
      <c r="F255" s="99">
        <f>RES_hhdet_tess!F129</f>
        <v>1.7941901321259918E-2</v>
      </c>
      <c r="G255" s="99">
        <f>RES_hhdet_tess!G129</f>
        <v>2.1474289367717114E-2</v>
      </c>
      <c r="H255" s="99">
        <f>RES_hhdet_tess!H129</f>
        <v>2.7379653168267279E-2</v>
      </c>
      <c r="I255" s="99">
        <f>RES_hhdet_tess!I129</f>
        <v>2.7004324111303889E-2</v>
      </c>
      <c r="J255" s="99">
        <f>RES_hhdet_tess!J129</f>
        <v>2.5057331103414408E-2</v>
      </c>
      <c r="K255" s="99">
        <f>RES_hhdet_tess!K129</f>
        <v>2.7856058511899543E-2</v>
      </c>
      <c r="L255" s="99">
        <f>RES_hhdet_tess!L129</f>
        <v>3.4264577160412334E-2</v>
      </c>
      <c r="M255" s="99">
        <f>RES_hhdet_tess!M129</f>
        <v>3.3876929009974972E-2</v>
      </c>
      <c r="N255" s="99">
        <f>RES_hhdet_tess!N129</f>
        <v>4.1468230026575126E-2</v>
      </c>
      <c r="O255" s="99">
        <f>RES_hhdet_tess!O129</f>
        <v>5.8832556888329716E-2</v>
      </c>
      <c r="P255" s="99">
        <f>RES_hhdet_tess!P129</f>
        <v>4.0131893024650304E-2</v>
      </c>
      <c r="Q255" s="99">
        <f>RES_hhdet_tess!Q129</f>
        <v>7.286950935103885E-2</v>
      </c>
      <c r="R255" s="99">
        <f>RES_hhdet_tess!R129</f>
        <v>4.4328164626847771E-2</v>
      </c>
      <c r="S255" s="99">
        <f>RES_hhdet_tess!S129</f>
        <v>5.6084233486694106E-2</v>
      </c>
      <c r="T255" s="99">
        <f>RES_hhdet_tess!T129</f>
        <v>5.1531350958858212E-2</v>
      </c>
      <c r="U255" s="99">
        <f>RES_hhdet_tess!U129</f>
        <v>5.4169081457446686E-2</v>
      </c>
      <c r="V255" s="99">
        <f>RES_hhdet_tess!V129</f>
        <v>4.8920337404919301E-2</v>
      </c>
      <c r="W255" s="99">
        <f>RES_hhdet_tess!W129</f>
        <v>3.702280039383414E-2</v>
      </c>
      <c r="DA255" s="63" t="s">
        <v>3035</v>
      </c>
    </row>
    <row r="256" spans="1:105" ht="12" customHeight="1" x14ac:dyDescent="0.25">
      <c r="A256" s="121" t="s">
        <v>55</v>
      </c>
      <c r="B256" s="123">
        <v>19.27710284945692</v>
      </c>
      <c r="C256" s="123">
        <v>20.234028384236105</v>
      </c>
      <c r="D256" s="123">
        <v>20.420495817007321</v>
      </c>
      <c r="E256" s="123">
        <v>21.227080732612023</v>
      </c>
      <c r="F256" s="123">
        <v>23.156233368788151</v>
      </c>
      <c r="G256" s="123">
        <v>18.380305941023011</v>
      </c>
      <c r="H256" s="123">
        <v>18.658319772676585</v>
      </c>
      <c r="I256" s="123">
        <v>20.689606904523092</v>
      </c>
      <c r="J256" s="123">
        <v>20.5609837476349</v>
      </c>
      <c r="K256" s="123">
        <v>21.936455889434065</v>
      </c>
      <c r="L256" s="123">
        <v>21.988362526687528</v>
      </c>
      <c r="M256" s="123">
        <v>22.59297647048432</v>
      </c>
      <c r="N256" s="123">
        <v>23.129012977296899</v>
      </c>
      <c r="O256" s="123">
        <v>22.058476923995102</v>
      </c>
      <c r="P256" s="123">
        <v>23.461857549273468</v>
      </c>
      <c r="Q256" s="123">
        <v>23.111311943709381</v>
      </c>
      <c r="R256" s="123">
        <v>23.057448229560059</v>
      </c>
      <c r="S256" s="123">
        <v>22.064808433047716</v>
      </c>
      <c r="T256" s="123">
        <v>21.112156113997308</v>
      </c>
      <c r="U256" s="123">
        <v>21.021204842578367</v>
      </c>
      <c r="V256" s="123">
        <v>21.083119838306267</v>
      </c>
      <c r="W256" s="123">
        <v>25.276231405688918</v>
      </c>
      <c r="DA256" s="130" t="s">
        <v>3036</v>
      </c>
    </row>
    <row r="257" spans="1:105" ht="12" customHeight="1" x14ac:dyDescent="0.25">
      <c r="A257" s="97" t="s">
        <v>128</v>
      </c>
      <c r="B257" s="99">
        <v>19.241455000489601</v>
      </c>
      <c r="C257" s="99">
        <v>20.246363664618848</v>
      </c>
      <c r="D257" s="99">
        <v>20.350509759818497</v>
      </c>
      <c r="E257" s="99">
        <v>21.271841729496391</v>
      </c>
      <c r="F257" s="99">
        <v>23.479529593969602</v>
      </c>
      <c r="G257" s="99">
        <v>18.225492257546886</v>
      </c>
      <c r="H257" s="99">
        <v>18.428317985099852</v>
      </c>
      <c r="I257" s="99">
        <v>20.744482071375813</v>
      </c>
      <c r="J257" s="99">
        <v>20.605921079264196</v>
      </c>
      <c r="K257" s="99">
        <v>21.904032717421121</v>
      </c>
      <c r="L257" s="99">
        <v>21.892952677502052</v>
      </c>
      <c r="M257" s="99">
        <v>22.681232539363055</v>
      </c>
      <c r="N257" s="99">
        <v>23.186879256801443</v>
      </c>
      <c r="O257" s="99">
        <v>21.833921362740558</v>
      </c>
      <c r="P257" s="99">
        <v>23.637239564613498</v>
      </c>
      <c r="Q257" s="99">
        <v>23.18221955501868</v>
      </c>
      <c r="R257" s="99">
        <v>23.126821559452239</v>
      </c>
      <c r="S257" s="99">
        <v>22.069857898429678</v>
      </c>
      <c r="T257" s="99">
        <v>21.121548431715549</v>
      </c>
      <c r="U257" s="99">
        <v>20.852932538429862</v>
      </c>
      <c r="V257" s="99">
        <v>21.012412534405236</v>
      </c>
      <c r="W257" s="99">
        <v>25.397699779353633</v>
      </c>
      <c r="DA257" s="63" t="s">
        <v>3037</v>
      </c>
    </row>
    <row r="258" spans="1:105" ht="12" customHeight="1" x14ac:dyDescent="0.25">
      <c r="A258" s="97" t="s">
        <v>127</v>
      </c>
      <c r="B258" s="99">
        <v>19.241455000489594</v>
      </c>
      <c r="C258" s="99">
        <v>20.246228638520151</v>
      </c>
      <c r="D258" s="99">
        <v>20.350778784203175</v>
      </c>
      <c r="E258" s="99">
        <v>21.270454252096609</v>
      </c>
      <c r="F258" s="99">
        <v>23.475446444754027</v>
      </c>
      <c r="G258" s="99">
        <v>18.222238781604151</v>
      </c>
      <c r="H258" s="99">
        <v>18.424665793633348</v>
      </c>
      <c r="I258" s="99">
        <v>20.738221762033469</v>
      </c>
      <c r="J258" s="99">
        <v>20.600183919387597</v>
      </c>
      <c r="K258" s="99">
        <v>21.893030160101748</v>
      </c>
      <c r="L258" s="99">
        <v>21.88572628058845</v>
      </c>
      <c r="M258" s="99">
        <v>22.675390621886994</v>
      </c>
      <c r="N258" s="99">
        <v>23.185292893286316</v>
      </c>
      <c r="O258" s="99">
        <v>21.83641583340604</v>
      </c>
      <c r="P258" s="99">
        <v>23.633371399799465</v>
      </c>
      <c r="Q258" s="99">
        <v>23.180757687369031</v>
      </c>
      <c r="R258" s="99">
        <v>23.127162098313075</v>
      </c>
      <c r="S258" s="99">
        <v>22.072393957578999</v>
      </c>
      <c r="T258" s="99">
        <v>21.125677911379661</v>
      </c>
      <c r="U258" s="99">
        <v>20.857047857424067</v>
      </c>
      <c r="V258" s="99">
        <v>21.012313594762848</v>
      </c>
      <c r="W258" s="99">
        <v>25.386695677602152</v>
      </c>
      <c r="DA258" s="63" t="s">
        <v>3038</v>
      </c>
    </row>
    <row r="259" spans="1:105" ht="12" customHeight="1" x14ac:dyDescent="0.25">
      <c r="A259" s="100" t="s">
        <v>203</v>
      </c>
      <c r="B259" s="102">
        <v>7.2014237240353829</v>
      </c>
      <c r="C259" s="102">
        <v>7.548741236721642</v>
      </c>
      <c r="D259" s="102">
        <v>7.6060333881040654</v>
      </c>
      <c r="E259" s="102">
        <v>7.8887138434343544</v>
      </c>
      <c r="F259" s="102">
        <v>8.7108009088800529</v>
      </c>
      <c r="G259" s="102">
        <v>6.7398180528583245</v>
      </c>
      <c r="H259" s="102">
        <v>5.6538255226451692</v>
      </c>
      <c r="I259" s="102">
        <v>6.7440174171384104</v>
      </c>
      <c r="J259" s="102">
        <v>7.2831040697984237</v>
      </c>
      <c r="K259" s="102">
        <v>7.9137267956219626</v>
      </c>
      <c r="L259" s="102">
        <v>6.9607765843903371</v>
      </c>
      <c r="M259" s="102">
        <v>7.9129438700683652</v>
      </c>
      <c r="N259" s="102">
        <v>7.9467378856134143</v>
      </c>
      <c r="O259" s="102">
        <v>6.377602373599947</v>
      </c>
      <c r="P259" s="102">
        <v>7.0598094480798315</v>
      </c>
      <c r="Q259" s="102">
        <v>5.4392543016535067</v>
      </c>
      <c r="R259" s="102">
        <v>4.8940823217317577</v>
      </c>
      <c r="S259" s="102">
        <v>5.5240360971969</v>
      </c>
      <c r="T259" s="102">
        <v>6.0820188834756612</v>
      </c>
      <c r="U259" s="102">
        <v>6.1810573501325488</v>
      </c>
      <c r="V259" s="102">
        <v>6.4306355371895396</v>
      </c>
      <c r="W259" s="102">
        <v>8.1948783016979085</v>
      </c>
      <c r="DA259" s="131" t="s">
        <v>3039</v>
      </c>
    </row>
    <row r="260" spans="1:105" ht="12" customHeight="1" x14ac:dyDescent="0.25">
      <c r="A260" s="103" t="s">
        <v>52</v>
      </c>
      <c r="B260" s="105">
        <v>12.040031276454213</v>
      </c>
      <c r="C260" s="105">
        <v>12.697487401798504</v>
      </c>
      <c r="D260" s="105">
        <v>12.744745396099109</v>
      </c>
      <c r="E260" s="105">
        <v>13.38174040866225</v>
      </c>
      <c r="F260" s="105">
        <v>14.764645535873971</v>
      </c>
      <c r="G260" s="105">
        <v>11.482420728745826</v>
      </c>
      <c r="H260" s="105">
        <v>12.770840270988181</v>
      </c>
      <c r="I260" s="105">
        <v>13.994204344895056</v>
      </c>
      <c r="J260" s="105">
        <v>13.317079849589172</v>
      </c>
      <c r="K260" s="105">
        <v>13.979303364479787</v>
      </c>
      <c r="L260" s="105">
        <v>14.924949696198112</v>
      </c>
      <c r="M260" s="105">
        <v>14.762446751818629</v>
      </c>
      <c r="N260" s="105">
        <v>15.2385550076729</v>
      </c>
      <c r="O260" s="105">
        <v>15.458813459806091</v>
      </c>
      <c r="P260" s="105">
        <v>16.573561951719636</v>
      </c>
      <c r="Q260" s="105">
        <v>17.741503385715525</v>
      </c>
      <c r="R260" s="105">
        <v>18.233079776581317</v>
      </c>
      <c r="S260" s="105">
        <v>16.548357860382097</v>
      </c>
      <c r="T260" s="105">
        <v>15.043659027903999</v>
      </c>
      <c r="U260" s="105">
        <v>14.675990507291518</v>
      </c>
      <c r="V260" s="105">
        <v>14.581678057573306</v>
      </c>
      <c r="W260" s="105">
        <v>17.191817375904243</v>
      </c>
      <c r="DA260" s="132" t="s">
        <v>3040</v>
      </c>
    </row>
    <row r="261" spans="1:105" ht="12" customHeight="1" x14ac:dyDescent="0.25">
      <c r="A261" s="106" t="s">
        <v>122</v>
      </c>
      <c r="B261" s="102">
        <v>19.517265146380534</v>
      </c>
      <c r="C261" s="102">
        <v>20.150781067076856</v>
      </c>
      <c r="D261" s="102">
        <v>20.893155835099734</v>
      </c>
      <c r="E261" s="102">
        <v>20.923144819053817</v>
      </c>
      <c r="F261" s="102">
        <v>20.956650437227832</v>
      </c>
      <c r="G261" s="102">
        <v>19.430047384181758</v>
      </c>
      <c r="H261" s="102">
        <v>20.217594273766814</v>
      </c>
      <c r="I261" s="102">
        <v>20.317602502633502</v>
      </c>
      <c r="J261" s="102">
        <v>20.25833388384444</v>
      </c>
      <c r="K261" s="102">
        <v>22.16148800747769</v>
      </c>
      <c r="L261" s="102">
        <v>22.615791271407197</v>
      </c>
      <c r="M261" s="102">
        <v>22.079425837214846</v>
      </c>
      <c r="N261" s="102">
        <v>22.839467443744912</v>
      </c>
      <c r="O261" s="102">
        <v>23.024925570729195</v>
      </c>
      <c r="P261" s="102">
        <v>22.671241157601788</v>
      </c>
      <c r="Q261" s="102">
        <v>22.788156114063401</v>
      </c>
      <c r="R261" s="102">
        <v>22.731878462227233</v>
      </c>
      <c r="S261" s="102">
        <v>22.03932262269177</v>
      </c>
      <c r="T261" s="102">
        <v>21.072370977583418</v>
      </c>
      <c r="U261" s="102">
        <v>21.729951343799542</v>
      </c>
      <c r="V261" s="102">
        <v>21.439427581750902</v>
      </c>
      <c r="W261" s="102">
        <v>24.169279233057853</v>
      </c>
      <c r="DA261" s="131" t="s">
        <v>3041</v>
      </c>
    </row>
    <row r="262" spans="1:105" ht="12" customHeight="1" x14ac:dyDescent="0.25">
      <c r="A262" s="107" t="s">
        <v>121</v>
      </c>
      <c r="B262" s="105">
        <v>19.517265146380534</v>
      </c>
      <c r="C262" s="105">
        <v>20.151478949089938</v>
      </c>
      <c r="D262" s="105">
        <v>20.893550300493306</v>
      </c>
      <c r="E262" s="105">
        <v>20.924923273023033</v>
      </c>
      <c r="F262" s="105">
        <v>20.95958418886573</v>
      </c>
      <c r="G262" s="105">
        <v>19.442329244050306</v>
      </c>
      <c r="H262" s="105">
        <v>20.224773839445785</v>
      </c>
      <c r="I262" s="105">
        <v>20.321456659810256</v>
      </c>
      <c r="J262" s="105">
        <v>20.259182259539667</v>
      </c>
      <c r="K262" s="105">
        <v>22.147776927454967</v>
      </c>
      <c r="L262" s="105">
        <v>22.610733230762662</v>
      </c>
      <c r="M262" s="105">
        <v>22.077725087747762</v>
      </c>
      <c r="N262" s="105">
        <v>22.837735281753535</v>
      </c>
      <c r="O262" s="105">
        <v>23.020522709090233</v>
      </c>
      <c r="P262" s="105">
        <v>22.663416483549803</v>
      </c>
      <c r="Q262" s="105">
        <v>22.771247375797184</v>
      </c>
      <c r="R262" s="105">
        <v>22.721760939750055</v>
      </c>
      <c r="S262" s="105">
        <v>22.048282006774183</v>
      </c>
      <c r="T262" s="105">
        <v>21.078645554854571</v>
      </c>
      <c r="U262" s="105">
        <v>21.739070444150506</v>
      </c>
      <c r="V262" s="105">
        <v>21.448754089868849</v>
      </c>
      <c r="W262" s="105">
        <v>24.174391220543459</v>
      </c>
      <c r="DA262" s="132" t="s">
        <v>3042</v>
      </c>
    </row>
    <row r="263" spans="1:105" ht="12" customHeight="1" x14ac:dyDescent="0.25">
      <c r="A263" s="108" t="s">
        <v>53</v>
      </c>
      <c r="B263" s="99">
        <v>7.3071806354298214</v>
      </c>
      <c r="C263" s="99">
        <v>7.5130422118088216</v>
      </c>
      <c r="D263" s="99">
        <v>7.8130412934499924</v>
      </c>
      <c r="E263" s="99">
        <v>7.7579550752631405</v>
      </c>
      <c r="F263" s="99">
        <v>7.7561969811182161</v>
      </c>
      <c r="G263" s="99">
        <v>7.2012154915327713</v>
      </c>
      <c r="H263" s="99">
        <v>6.2303804873106934</v>
      </c>
      <c r="I263" s="99">
        <v>6.6016414891902846</v>
      </c>
      <c r="J263" s="99">
        <v>7.1562282628454641</v>
      </c>
      <c r="K263" s="99">
        <v>8.0160889481641746</v>
      </c>
      <c r="L263" s="99">
        <v>7.2163325531954845</v>
      </c>
      <c r="M263" s="99">
        <v>7.6791998109051676</v>
      </c>
      <c r="N263" s="99">
        <v>7.8200426880274501</v>
      </c>
      <c r="O263" s="99">
        <v>6.7645701155612326</v>
      </c>
      <c r="P263" s="99">
        <v>6.7332761027696595</v>
      </c>
      <c r="Q263" s="99">
        <v>5.3354774700420471</v>
      </c>
      <c r="R263" s="99">
        <v>4.8068623864417486</v>
      </c>
      <c r="S263" s="99">
        <v>5.5163752895114353</v>
      </c>
      <c r="T263" s="99">
        <v>6.0717850568279772</v>
      </c>
      <c r="U263" s="99">
        <v>6.4700294354659205</v>
      </c>
      <c r="V263" s="99">
        <v>6.5729115494354797</v>
      </c>
      <c r="W263" s="99">
        <v>7.7711658861955506</v>
      </c>
      <c r="DA263" s="63" t="s">
        <v>3043</v>
      </c>
    </row>
    <row r="264" spans="1:105" ht="12" customHeight="1" x14ac:dyDescent="0.25">
      <c r="A264" s="108" t="s">
        <v>52</v>
      </c>
      <c r="B264" s="99">
        <v>12.210084510950715</v>
      </c>
      <c r="C264" s="99">
        <v>12.638436737281117</v>
      </c>
      <c r="D264" s="99">
        <v>13.080509007043315</v>
      </c>
      <c r="E264" s="99">
        <v>13.166968197759891</v>
      </c>
      <c r="F264" s="99">
        <v>13.203387207747509</v>
      </c>
      <c r="G264" s="99">
        <v>12.241113752517535</v>
      </c>
      <c r="H264" s="99">
        <v>13.994393352135093</v>
      </c>
      <c r="I264" s="99">
        <v>13.719815170619974</v>
      </c>
      <c r="J264" s="99">
        <v>13.1029539966942</v>
      </c>
      <c r="K264" s="99">
        <v>14.13168797929079</v>
      </c>
      <c r="L264" s="99">
        <v>15.39440067756718</v>
      </c>
      <c r="M264" s="99">
        <v>14.398525276842586</v>
      </c>
      <c r="N264" s="99">
        <v>15.017692593726087</v>
      </c>
      <c r="O264" s="99">
        <v>16.255952593528999</v>
      </c>
      <c r="P264" s="99">
        <v>15.930140380780143</v>
      </c>
      <c r="Q264" s="99">
        <v>17.435769905755137</v>
      </c>
      <c r="R264" s="99">
        <v>17.914898553308305</v>
      </c>
      <c r="S264" s="99">
        <v>16.531906717262746</v>
      </c>
      <c r="T264" s="99">
        <v>15.006860498026601</v>
      </c>
      <c r="U264" s="99">
        <v>15.269041008684587</v>
      </c>
      <c r="V264" s="99">
        <v>14.87584254043337</v>
      </c>
      <c r="W264" s="99">
        <v>16.403225334347908</v>
      </c>
      <c r="DA264" s="63" t="s">
        <v>3044</v>
      </c>
    </row>
    <row r="265" spans="1:105" ht="12" customHeight="1" x14ac:dyDescent="0.25">
      <c r="A265" s="121" t="s">
        <v>54</v>
      </c>
      <c r="B265" s="123">
        <v>2.9438702554954919</v>
      </c>
      <c r="C265" s="123">
        <v>3.3661392567798147</v>
      </c>
      <c r="D265" s="123">
        <v>3.5139299385677742</v>
      </c>
      <c r="E265" s="123">
        <v>3.4701962523866494</v>
      </c>
      <c r="F265" s="123">
        <v>3.6772446574415674</v>
      </c>
      <c r="G265" s="123">
        <v>2.9705532636467056</v>
      </c>
      <c r="H265" s="123">
        <v>3.4443695146766715</v>
      </c>
      <c r="I265" s="123">
        <v>2.9981078142320734</v>
      </c>
      <c r="J265" s="123">
        <v>3.2391641273402554</v>
      </c>
      <c r="K265" s="123">
        <v>4.0877448542263739</v>
      </c>
      <c r="L265" s="123">
        <v>4.1135531832546661</v>
      </c>
      <c r="M265" s="123">
        <v>4.0518361186591108</v>
      </c>
      <c r="N265" s="123">
        <v>4.1698154120246391</v>
      </c>
      <c r="O265" s="123">
        <v>4.0556330350589604</v>
      </c>
      <c r="P265" s="123">
        <v>4.2286062604366554</v>
      </c>
      <c r="Q265" s="123">
        <v>4.0954676180854648</v>
      </c>
      <c r="R265" s="123">
        <v>4.1894518935407188</v>
      </c>
      <c r="S265" s="123">
        <v>4.1946913816453311</v>
      </c>
      <c r="T265" s="123">
        <v>4.1421991191024752</v>
      </c>
      <c r="U265" s="123">
        <v>4.2513161641921853</v>
      </c>
      <c r="V265" s="123">
        <v>4.1882927624079471</v>
      </c>
      <c r="W265" s="123">
        <v>4.6961502110612878</v>
      </c>
      <c r="DA265" s="130" t="s">
        <v>3045</v>
      </c>
    </row>
    <row r="266" spans="1:105" ht="12" customHeight="1" x14ac:dyDescent="0.25">
      <c r="A266" s="97" t="s">
        <v>50</v>
      </c>
      <c r="B266" s="99">
        <v>2.9568738319784007</v>
      </c>
      <c r="C266" s="99">
        <v>3.3860854063746335</v>
      </c>
      <c r="D266" s="99">
        <v>3.5581063925306382</v>
      </c>
      <c r="E266" s="99">
        <v>3.372284009369201</v>
      </c>
      <c r="F266" s="99">
        <v>3.6482711501759435</v>
      </c>
      <c r="G266" s="99">
        <v>3.0393735156996828</v>
      </c>
      <c r="H266" s="99">
        <v>3.4604840772029908</v>
      </c>
      <c r="I266" s="99">
        <v>3.0094535054704665</v>
      </c>
      <c r="J266" s="99">
        <v>3.2110838784660318</v>
      </c>
      <c r="K266" s="99">
        <v>4.1608720162334416</v>
      </c>
      <c r="L266" s="99">
        <v>4.4492034696927814</v>
      </c>
      <c r="M266" s="99">
        <v>4.106775329903857</v>
      </c>
      <c r="N266" s="99">
        <v>3.4917162767904535</v>
      </c>
      <c r="O266" s="99">
        <v>3.4767251799471013</v>
      </c>
      <c r="P266" s="99">
        <v>3.8849365510519931</v>
      </c>
      <c r="Q266" s="99">
        <v>4.3186949475477832</v>
      </c>
      <c r="R266" s="99">
        <v>4.5522553012604643</v>
      </c>
      <c r="S266" s="99">
        <v>4.3657486299504944</v>
      </c>
      <c r="T266" s="99">
        <v>4.0430447311407116</v>
      </c>
      <c r="U266" s="99">
        <v>4.1457888176539477</v>
      </c>
      <c r="V266" s="99">
        <v>4.0208802238970529</v>
      </c>
      <c r="W266" s="99">
        <v>4.9949318439482937</v>
      </c>
      <c r="DA266" s="63" t="s">
        <v>3046</v>
      </c>
    </row>
    <row r="267" spans="1:105" ht="12" customHeight="1" x14ac:dyDescent="0.25">
      <c r="A267" s="109" t="s">
        <v>120</v>
      </c>
      <c r="B267" s="110">
        <v>2.9437848607315256</v>
      </c>
      <c r="C267" s="110">
        <v>3.3660120137874117</v>
      </c>
      <c r="D267" s="110">
        <v>3.5136665696282443</v>
      </c>
      <c r="E267" s="110">
        <v>3.4707478991857577</v>
      </c>
      <c r="F267" s="110">
        <v>3.6774051802686674</v>
      </c>
      <c r="G267" s="110">
        <v>2.9701784582107296</v>
      </c>
      <c r="H267" s="110">
        <v>3.4442851107442038</v>
      </c>
      <c r="I267" s="110">
        <v>2.9980522198684052</v>
      </c>
      <c r="J267" s="110">
        <v>3.2392897420253344</v>
      </c>
      <c r="K267" s="110">
        <v>4.0874485537193657</v>
      </c>
      <c r="L267" s="110">
        <v>4.1123817281960902</v>
      </c>
      <c r="M267" s="110">
        <v>4.0516866436406467</v>
      </c>
      <c r="N267" s="110">
        <v>4.1712208242900193</v>
      </c>
      <c r="O267" s="110">
        <v>4.0567266695752258</v>
      </c>
      <c r="P267" s="110">
        <v>4.2292978648463935</v>
      </c>
      <c r="Q267" s="110">
        <v>4.0949456380938694</v>
      </c>
      <c r="R267" s="110">
        <v>4.1885268445189263</v>
      </c>
      <c r="S267" s="110">
        <v>4.1942537234045592</v>
      </c>
      <c r="T267" s="110">
        <v>4.1424414006559944</v>
      </c>
      <c r="U267" s="110">
        <v>4.2515694031247797</v>
      </c>
      <c r="V267" s="110">
        <v>4.1886928382117778</v>
      </c>
      <c r="W267" s="110">
        <v>4.6953995928991867</v>
      </c>
      <c r="DA267" s="60" t="s">
        <v>3047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7.2201475817912607E-3</v>
      </c>
      <c r="C269" s="118">
        <f t="shared" si="122"/>
        <v>8.0213360122119454E-3</v>
      </c>
      <c r="D269" s="118">
        <f t="shared" si="122"/>
        <v>7.8688328430434711E-3</v>
      </c>
      <c r="E269" s="118">
        <f t="shared" si="122"/>
        <v>7.0388162460350377E-3</v>
      </c>
      <c r="F269" s="118">
        <f t="shared" si="122"/>
        <v>7.4746409517745778E-3</v>
      </c>
      <c r="G269" s="118">
        <f t="shared" si="122"/>
        <v>6.1107761789026948E-3</v>
      </c>
      <c r="H269" s="118">
        <f t="shared" si="122"/>
        <v>6.676773032835921E-3</v>
      </c>
      <c r="I269" s="118">
        <f t="shared" si="122"/>
        <v>5.4274009864133778E-3</v>
      </c>
      <c r="J269" s="118">
        <f t="shared" si="122"/>
        <v>5.2876208104770898E-3</v>
      </c>
      <c r="K269" s="118">
        <f t="shared" si="122"/>
        <v>6.205763674365824E-3</v>
      </c>
      <c r="L269" s="118">
        <f t="shared" si="122"/>
        <v>5.71677989190769E-3</v>
      </c>
      <c r="M269" s="118">
        <f t="shared" si="122"/>
        <v>4.1153558560705298E-3</v>
      </c>
      <c r="N269" s="118">
        <f t="shared" si="122"/>
        <v>2.6661537120922373E-3</v>
      </c>
      <c r="O269" s="118">
        <f t="shared" si="122"/>
        <v>2.4192257193103011E-3</v>
      </c>
      <c r="P269" s="118">
        <f t="shared" si="122"/>
        <v>2.8786869126998216E-3</v>
      </c>
      <c r="Q269" s="118">
        <f t="shared" si="122"/>
        <v>3.7165336792317123E-3</v>
      </c>
      <c r="R269" s="118">
        <f t="shared" ref="R269:V269" si="123">R270+R273+R275+R284</f>
        <v>4.2692533026426477E-3</v>
      </c>
      <c r="S269" s="118">
        <f t="shared" si="123"/>
        <v>4.1063333374025141E-3</v>
      </c>
      <c r="T269" s="118">
        <f t="shared" si="123"/>
        <v>3.6306549754835343E-3</v>
      </c>
      <c r="U269" s="118">
        <f t="shared" si="123"/>
        <v>3.6536974311445233E-3</v>
      </c>
      <c r="V269" s="118">
        <f t="shared" si="123"/>
        <v>3.5237748191169187E-3</v>
      </c>
      <c r="W269" s="118">
        <f t="shared" ref="W269" si="124">W270+W273+W275+W284</f>
        <v>4.5893316087087738E-3</v>
      </c>
      <c r="DA269" s="129" t="s">
        <v>3198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3199</v>
      </c>
    </row>
    <row r="271" spans="1:105" ht="12" customHeight="1" x14ac:dyDescent="0.25">
      <c r="A271" s="97" t="s">
        <v>203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3200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3201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3202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3203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3204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3205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3206</v>
      </c>
    </row>
    <row r="278" spans="1:105" ht="12" customHeight="1" x14ac:dyDescent="0.25">
      <c r="A278" s="100" t="s">
        <v>203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3207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3208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3209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3210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3211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3212</v>
      </c>
    </row>
    <row r="284" spans="1:105" ht="12" customHeight="1" x14ac:dyDescent="0.25">
      <c r="A284" s="121" t="s">
        <v>54</v>
      </c>
      <c r="B284" s="123">
        <v>7.2201475817912607E-3</v>
      </c>
      <c r="C284" s="123">
        <v>8.0213360122119454E-3</v>
      </c>
      <c r="D284" s="123">
        <v>7.8688328430434711E-3</v>
      </c>
      <c r="E284" s="123">
        <v>7.0388162460350377E-3</v>
      </c>
      <c r="F284" s="123">
        <v>7.4746409517745778E-3</v>
      </c>
      <c r="G284" s="123">
        <v>6.1107761789026948E-3</v>
      </c>
      <c r="H284" s="123">
        <v>6.676773032835921E-3</v>
      </c>
      <c r="I284" s="123">
        <v>5.4274009864133778E-3</v>
      </c>
      <c r="J284" s="123">
        <v>5.2876208104770898E-3</v>
      </c>
      <c r="K284" s="123">
        <v>6.205763674365824E-3</v>
      </c>
      <c r="L284" s="123">
        <v>5.71677989190769E-3</v>
      </c>
      <c r="M284" s="123">
        <v>4.1153558560705298E-3</v>
      </c>
      <c r="N284" s="123">
        <v>2.6661537120922373E-3</v>
      </c>
      <c r="O284" s="123">
        <v>2.4192257193103011E-3</v>
      </c>
      <c r="P284" s="123">
        <v>2.8786869126998216E-3</v>
      </c>
      <c r="Q284" s="123">
        <v>3.7165336792317123E-3</v>
      </c>
      <c r="R284" s="123">
        <v>4.2692533026426477E-3</v>
      </c>
      <c r="S284" s="123">
        <v>4.1063333374025141E-3</v>
      </c>
      <c r="T284" s="123">
        <v>3.6306549754835343E-3</v>
      </c>
      <c r="U284" s="123">
        <v>3.6536974311445233E-3</v>
      </c>
      <c r="V284" s="123">
        <v>3.5237748191169187E-3</v>
      </c>
      <c r="W284" s="123">
        <v>4.5893316087087738E-3</v>
      </c>
      <c r="DA284" s="130" t="s">
        <v>3213</v>
      </c>
    </row>
    <row r="285" spans="1:105" ht="12" customHeight="1" x14ac:dyDescent="0.25">
      <c r="A285" s="97" t="s">
        <v>50</v>
      </c>
      <c r="B285" s="99">
        <v>1.1066756286590191</v>
      </c>
      <c r="C285" s="99">
        <v>1.2654168516968436</v>
      </c>
      <c r="D285" s="99">
        <v>1.3277554240719396</v>
      </c>
      <c r="E285" s="99">
        <v>1.2563640873290085</v>
      </c>
      <c r="F285" s="99">
        <v>1.3566071465054097</v>
      </c>
      <c r="G285" s="99">
        <v>1.1281466820253216</v>
      </c>
      <c r="H285" s="99">
        <v>1.2814192330931578</v>
      </c>
      <c r="I285" s="99">
        <v>1.1130507598191126</v>
      </c>
      <c r="J285" s="99">
        <v>1.1872967801431293</v>
      </c>
      <c r="K285" s="99">
        <v>1.5377923619388638</v>
      </c>
      <c r="L285" s="99">
        <v>1.6437128721671077</v>
      </c>
      <c r="M285" s="99">
        <v>1.5167052658414941</v>
      </c>
      <c r="N285" s="99">
        <v>1.2890620185452031</v>
      </c>
      <c r="O285" s="99">
        <v>1.2830196012267585</v>
      </c>
      <c r="P285" s="99">
        <v>1.4333459898502423</v>
      </c>
      <c r="Q285" s="99">
        <v>1.593110574506706</v>
      </c>
      <c r="R285" s="99">
        <v>1.6786666204988212</v>
      </c>
      <c r="S285" s="99">
        <v>1.6090528781147999</v>
      </c>
      <c r="T285" s="99">
        <v>1.4894861267041106</v>
      </c>
      <c r="U285" s="99">
        <v>1.5261881316638346</v>
      </c>
      <c r="V285" s="99">
        <v>1.4780545561369407</v>
      </c>
      <c r="W285" s="99">
        <v>1.8313609994689761</v>
      </c>
      <c r="DA285" s="63" t="s">
        <v>3214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3215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23.190550639269631</v>
      </c>
      <c r="D290" s="117">
        <f t="shared" si="129"/>
        <v>25.399589472152641</v>
      </c>
      <c r="E290" s="117">
        <f t="shared" si="129"/>
        <v>25.893704953248868</v>
      </c>
      <c r="F290" s="117">
        <f t="shared" si="129"/>
        <v>14.907377829773472</v>
      </c>
      <c r="G290" s="117">
        <f t="shared" si="129"/>
        <v>0</v>
      </c>
      <c r="H290" s="117">
        <f t="shared" si="129"/>
        <v>6.2362770103601513</v>
      </c>
      <c r="I290" s="117">
        <f t="shared" si="129"/>
        <v>17.142467385564778</v>
      </c>
      <c r="J290" s="117">
        <f t="shared" si="129"/>
        <v>20.329815576727405</v>
      </c>
      <c r="K290" s="117">
        <f t="shared" si="129"/>
        <v>19.920246605556251</v>
      </c>
      <c r="L290" s="117">
        <f t="shared" si="129"/>
        <v>23.294851244763528</v>
      </c>
      <c r="M290" s="117">
        <f t="shared" si="129"/>
        <v>22.475939374662985</v>
      </c>
      <c r="N290" s="117">
        <f t="shared" si="129"/>
        <v>25.243737193798836</v>
      </c>
      <c r="O290" s="117">
        <f t="shared" si="129"/>
        <v>33.778956529124372</v>
      </c>
      <c r="P290" s="117">
        <f t="shared" si="129"/>
        <v>30.74311296859166</v>
      </c>
      <c r="Q290" s="117">
        <f t="shared" si="129"/>
        <v>20.594356274699088</v>
      </c>
      <c r="R290" s="117">
        <f t="shared" ref="R290:V290" si="130">R291+R294+R296+R305</f>
        <v>20.04833167402861</v>
      </c>
      <c r="S290" s="117">
        <f t="shared" si="130"/>
        <v>18.112782290247814</v>
      </c>
      <c r="T290" s="117">
        <f t="shared" si="130"/>
        <v>15.366034548871585</v>
      </c>
      <c r="U290" s="117">
        <f t="shared" si="130"/>
        <v>8.4450200682987919</v>
      </c>
      <c r="V290" s="117">
        <f t="shared" si="130"/>
        <v>10.436985731174163</v>
      </c>
      <c r="W290" s="117">
        <f t="shared" ref="W290" si="131">W291+W294+W296+W305</f>
        <v>16.34626557147574</v>
      </c>
      <c r="DA290" s="129" t="s">
        <v>3366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19.37413364665025</v>
      </c>
      <c r="D291" s="122">
        <f t="shared" si="132"/>
        <v>20.447628945161526</v>
      </c>
      <c r="E291" s="122">
        <f t="shared" si="132"/>
        <v>21.353501173040737</v>
      </c>
      <c r="F291" s="122">
        <f t="shared" si="132"/>
        <v>12.161896072142969</v>
      </c>
      <c r="G291" s="122">
        <f t="shared" si="132"/>
        <v>0</v>
      </c>
      <c r="H291" s="122">
        <f t="shared" si="132"/>
        <v>4.9556101574888656</v>
      </c>
      <c r="I291" s="122">
        <f t="shared" si="132"/>
        <v>13.70735746176447</v>
      </c>
      <c r="J291" s="122">
        <f t="shared" si="132"/>
        <v>16.112594050444766</v>
      </c>
      <c r="K291" s="122">
        <f t="shared" si="132"/>
        <v>15.446001185351422</v>
      </c>
      <c r="L291" s="122">
        <f t="shared" si="132"/>
        <v>18.657449790363561</v>
      </c>
      <c r="M291" s="122">
        <f t="shared" si="132"/>
        <v>17.291619410034517</v>
      </c>
      <c r="N291" s="122">
        <f t="shared" si="132"/>
        <v>19.251943596311833</v>
      </c>
      <c r="O291" s="122">
        <f t="shared" si="132"/>
        <v>26.894750133933265</v>
      </c>
      <c r="P291" s="122">
        <f t="shared" si="132"/>
        <v>22.711807739341175</v>
      </c>
      <c r="Q291" s="122">
        <f t="shared" si="132"/>
        <v>14.848163622728682</v>
      </c>
      <c r="R291" s="122">
        <f t="shared" ref="R291:V291" si="133">SUM(R292:R293)</f>
        <v>15.171350845753544</v>
      </c>
      <c r="S291" s="122">
        <f t="shared" si="133"/>
        <v>13.971718453469553</v>
      </c>
      <c r="T291" s="122">
        <f t="shared" si="133"/>
        <v>11.698381692036071</v>
      </c>
      <c r="U291" s="122">
        <f t="shared" si="133"/>
        <v>6.1650524502346471</v>
      </c>
      <c r="V291" s="122">
        <f t="shared" si="133"/>
        <v>7.8197545783396905</v>
      </c>
      <c r="W291" s="122">
        <f t="shared" ref="W291" si="134">SUM(W292:W293)</f>
        <v>12.590789455813431</v>
      </c>
      <c r="DA291" s="130" t="s">
        <v>3367</v>
      </c>
    </row>
    <row r="292" spans="1:105" ht="12" customHeight="1" x14ac:dyDescent="0.25">
      <c r="A292" s="97" t="s">
        <v>203</v>
      </c>
      <c r="B292" s="98"/>
      <c r="C292" s="98">
        <v>19.28527637086842</v>
      </c>
      <c r="D292" s="98">
        <v>20.356606756107663</v>
      </c>
      <c r="E292" s="98">
        <v>21.260534444799344</v>
      </c>
      <c r="F292" s="98">
        <v>12.110503460581681</v>
      </c>
      <c r="G292" s="98">
        <v>0</v>
      </c>
      <c r="H292" s="98">
        <v>4.9369450990902601</v>
      </c>
      <c r="I292" s="98">
        <v>13.657413813644233</v>
      </c>
      <c r="J292" s="98">
        <v>16.054483278594144</v>
      </c>
      <c r="K292" s="98">
        <v>15.390662331640996</v>
      </c>
      <c r="L292" s="98">
        <v>18.590948180222945</v>
      </c>
      <c r="M292" s="98">
        <v>17.230378664354856</v>
      </c>
      <c r="N292" s="98">
        <v>19.184061258942275</v>
      </c>
      <c r="O292" s="98">
        <v>26.800212331072391</v>
      </c>
      <c r="P292" s="98">
        <v>22.632041756212161</v>
      </c>
      <c r="Q292" s="98">
        <v>14.796062529278529</v>
      </c>
      <c r="R292" s="98">
        <v>15.11814088435275</v>
      </c>
      <c r="S292" s="98">
        <v>13.922703845594789</v>
      </c>
      <c r="T292" s="98">
        <v>11.657302470733121</v>
      </c>
      <c r="U292" s="98">
        <v>6.1433663223806718</v>
      </c>
      <c r="V292" s="98">
        <v>7.7921828887815217</v>
      </c>
      <c r="W292" s="98">
        <v>12.546258722025669</v>
      </c>
      <c r="DA292" s="63" t="s">
        <v>3368</v>
      </c>
    </row>
    <row r="293" spans="1:105" ht="12" customHeight="1" x14ac:dyDescent="0.25">
      <c r="A293" s="97" t="s">
        <v>53</v>
      </c>
      <c r="B293" s="98"/>
      <c r="C293" s="98">
        <v>8.8857275781830003E-2</v>
      </c>
      <c r="D293" s="98">
        <v>9.1022189053864527E-2</v>
      </c>
      <c r="E293" s="98">
        <v>9.2966728241394167E-2</v>
      </c>
      <c r="F293" s="98">
        <v>5.1392611561289006E-2</v>
      </c>
      <c r="G293" s="98">
        <v>0</v>
      </c>
      <c r="H293" s="98">
        <v>1.866505839860521E-2</v>
      </c>
      <c r="I293" s="98">
        <v>4.9943648120237487E-2</v>
      </c>
      <c r="J293" s="98">
        <v>5.8110771850621475E-2</v>
      </c>
      <c r="K293" s="98">
        <v>5.5338853710425698E-2</v>
      </c>
      <c r="L293" s="98">
        <v>6.650161014061684E-2</v>
      </c>
      <c r="M293" s="98">
        <v>6.124074567966218E-2</v>
      </c>
      <c r="N293" s="98">
        <v>6.7882337369556636E-2</v>
      </c>
      <c r="O293" s="98">
        <v>9.4537802860872322E-2</v>
      </c>
      <c r="P293" s="98">
        <v>7.9765983129015922E-2</v>
      </c>
      <c r="Q293" s="98">
        <v>5.2101093450152812E-2</v>
      </c>
      <c r="R293" s="98">
        <v>5.3209961400795001E-2</v>
      </c>
      <c r="S293" s="98">
        <v>4.9014607874763506E-2</v>
      </c>
      <c r="T293" s="98">
        <v>4.1079221302949075E-2</v>
      </c>
      <c r="U293" s="98">
        <v>2.1686127853975695E-2</v>
      </c>
      <c r="V293" s="98">
        <v>2.7571689558168917E-2</v>
      </c>
      <c r="W293" s="98">
        <v>4.4530733787761456E-2</v>
      </c>
      <c r="DA293" s="63" t="s">
        <v>3369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2.4357799261108164E-3</v>
      </c>
      <c r="D294" s="122">
        <f t="shared" si="135"/>
        <v>1.8129901922415974E-3</v>
      </c>
      <c r="E294" s="122">
        <f t="shared" si="135"/>
        <v>4.3016273316001576E-3</v>
      </c>
      <c r="F294" s="122">
        <f t="shared" si="135"/>
        <v>1.7780202801193461E-3</v>
      </c>
      <c r="G294" s="122">
        <f t="shared" si="135"/>
        <v>0</v>
      </c>
      <c r="H294" s="122">
        <f t="shared" si="135"/>
        <v>1.0342080477537229E-3</v>
      </c>
      <c r="I294" s="122">
        <f t="shared" si="135"/>
        <v>2.8401034335887075E-3</v>
      </c>
      <c r="J294" s="122">
        <f t="shared" si="135"/>
        <v>2.3632787184875363E-3</v>
      </c>
      <c r="K294" s="122">
        <f t="shared" si="135"/>
        <v>1.5268353454449628E-3</v>
      </c>
      <c r="L294" s="122">
        <f t="shared" si="135"/>
        <v>2.538099257911691E-3</v>
      </c>
      <c r="M294" s="122">
        <f t="shared" si="135"/>
        <v>2.3477550289009537E-3</v>
      </c>
      <c r="N294" s="122">
        <f t="shared" si="135"/>
        <v>1.7465535339772488E-3</v>
      </c>
      <c r="O294" s="122">
        <f t="shared" si="135"/>
        <v>4.2585632242926087E-3</v>
      </c>
      <c r="P294" s="122">
        <f t="shared" si="135"/>
        <v>1.2451523828831146E-3</v>
      </c>
      <c r="Q294" s="122">
        <f t="shared" si="135"/>
        <v>1.3794703041844004E-3</v>
      </c>
      <c r="R294" s="122">
        <f t="shared" si="135"/>
        <v>1.4968333338388144E-3</v>
      </c>
      <c r="S294" s="122">
        <f t="shared" si="135"/>
        <v>3.1389565806377575E-3</v>
      </c>
      <c r="T294" s="122">
        <f t="shared" si="135"/>
        <v>1.8074465012082944E-3</v>
      </c>
      <c r="U294" s="122">
        <f t="shared" si="135"/>
        <v>1.8050196039475798E-3</v>
      </c>
      <c r="V294" s="122">
        <f t="shared" si="135"/>
        <v>2.7048854415368745E-3</v>
      </c>
      <c r="W294" s="122">
        <f t="shared" si="135"/>
        <v>2.7393049793759897E-3</v>
      </c>
      <c r="DA294" s="130" t="s">
        <v>3370</v>
      </c>
    </row>
    <row r="295" spans="1:105" ht="12" customHeight="1" x14ac:dyDescent="0.25">
      <c r="A295" s="97" t="s">
        <v>53</v>
      </c>
      <c r="B295" s="98"/>
      <c r="C295" s="98">
        <v>2.4357799261108164E-3</v>
      </c>
      <c r="D295" s="98">
        <v>1.8129901922415974E-3</v>
      </c>
      <c r="E295" s="98">
        <v>4.3016273316001576E-3</v>
      </c>
      <c r="F295" s="98">
        <v>1.7780202801193461E-3</v>
      </c>
      <c r="G295" s="98">
        <v>0</v>
      </c>
      <c r="H295" s="98">
        <v>1.0342080477537229E-3</v>
      </c>
      <c r="I295" s="98">
        <v>2.8401034335887075E-3</v>
      </c>
      <c r="J295" s="98">
        <v>2.3632787184875363E-3</v>
      </c>
      <c r="K295" s="98">
        <v>1.5268353454449628E-3</v>
      </c>
      <c r="L295" s="98">
        <v>2.538099257911691E-3</v>
      </c>
      <c r="M295" s="98">
        <v>2.3477550289009537E-3</v>
      </c>
      <c r="N295" s="98">
        <v>1.7465535339772488E-3</v>
      </c>
      <c r="O295" s="98">
        <v>4.2585632242926087E-3</v>
      </c>
      <c r="P295" s="98">
        <v>1.2451523828831146E-3</v>
      </c>
      <c r="Q295" s="98">
        <v>1.3794703041844004E-3</v>
      </c>
      <c r="R295" s="98">
        <v>1.4968333338388144E-3</v>
      </c>
      <c r="S295" s="98">
        <v>3.1389565806377575E-3</v>
      </c>
      <c r="T295" s="98">
        <v>1.8074465012082944E-3</v>
      </c>
      <c r="U295" s="98">
        <v>1.8050196039475798E-3</v>
      </c>
      <c r="V295" s="98">
        <v>2.7048854415368745E-3</v>
      </c>
      <c r="W295" s="98">
        <v>2.7393049793759897E-3</v>
      </c>
      <c r="DA295" s="63" t="s">
        <v>3371</v>
      </c>
    </row>
    <row r="296" spans="1:105" ht="12" customHeight="1" x14ac:dyDescent="0.25">
      <c r="A296" s="121" t="s">
        <v>55</v>
      </c>
      <c r="B296" s="122"/>
      <c r="C296" s="122">
        <v>3.2374180557037646</v>
      </c>
      <c r="D296" s="122">
        <v>4.1797315119858212</v>
      </c>
      <c r="E296" s="122">
        <v>3.8536421202954667</v>
      </c>
      <c r="F296" s="122">
        <v>2.3343887819486451</v>
      </c>
      <c r="G296" s="122">
        <v>0</v>
      </c>
      <c r="H296" s="122">
        <v>1.078563001694594</v>
      </c>
      <c r="I296" s="122">
        <v>2.959996449717984</v>
      </c>
      <c r="J296" s="122">
        <v>3.5858712617875805</v>
      </c>
      <c r="K296" s="122">
        <v>3.6932942729366509</v>
      </c>
      <c r="L296" s="122">
        <v>3.8393644476893893</v>
      </c>
      <c r="M296" s="122">
        <v>4.3177340779600719</v>
      </c>
      <c r="N296" s="122">
        <v>4.9840440540079847</v>
      </c>
      <c r="O296" s="122">
        <v>5.7115423632540434</v>
      </c>
      <c r="P296" s="122">
        <v>6.6613453861697867</v>
      </c>
      <c r="Q296" s="122">
        <v>4.7789754990691566</v>
      </c>
      <c r="R296" s="122">
        <v>4.0398806663536542</v>
      </c>
      <c r="S296" s="122">
        <v>3.41798472314062</v>
      </c>
      <c r="T296" s="122">
        <v>3.0218963346832601</v>
      </c>
      <c r="U296" s="122">
        <v>1.8617895966288829</v>
      </c>
      <c r="V296" s="122">
        <v>2.1320701776898217</v>
      </c>
      <c r="W296" s="122">
        <v>3.0958567899272031</v>
      </c>
      <c r="DA296" s="130" t="s">
        <v>3372</v>
      </c>
    </row>
    <row r="297" spans="1:105" ht="12" customHeight="1" x14ac:dyDescent="0.25">
      <c r="A297" s="97" t="s">
        <v>128</v>
      </c>
      <c r="B297" s="98"/>
      <c r="C297" s="98">
        <v>2.3699239301478823</v>
      </c>
      <c r="D297" s="98">
        <v>3.1416949259270539</v>
      </c>
      <c r="E297" s="98">
        <v>2.8706861141754345</v>
      </c>
      <c r="F297" s="98">
        <v>1.6504963964375527</v>
      </c>
      <c r="G297" s="98">
        <v>0</v>
      </c>
      <c r="H297" s="98">
        <v>0.3594046339223107</v>
      </c>
      <c r="I297" s="98">
        <v>2.2750742689243868</v>
      </c>
      <c r="J297" s="98">
        <v>2.9264080654874833</v>
      </c>
      <c r="K297" s="98">
        <v>2.818231223800304</v>
      </c>
      <c r="L297" s="98">
        <v>2.8474108255082764</v>
      </c>
      <c r="M297" s="98">
        <v>3.0570900800376575</v>
      </c>
      <c r="N297" s="98">
        <v>3.4346847346729783</v>
      </c>
      <c r="O297" s="98">
        <v>3.6246380906086051</v>
      </c>
      <c r="P297" s="98">
        <v>5.1126442041703779</v>
      </c>
      <c r="Q297" s="98">
        <v>3.3977443394492153</v>
      </c>
      <c r="R297" s="98">
        <v>2.7071062904191825</v>
      </c>
      <c r="S297" s="98">
        <v>1.3103049788358148</v>
      </c>
      <c r="T297" s="98">
        <v>1.2655985373579843</v>
      </c>
      <c r="U297" s="98">
        <v>1.2208003931895623</v>
      </c>
      <c r="V297" s="98">
        <v>1.9463194413328067</v>
      </c>
      <c r="W297" s="98">
        <v>3.0640026475305029</v>
      </c>
      <c r="DA297" s="63" t="s">
        <v>3373</v>
      </c>
    </row>
    <row r="298" spans="1:105" ht="12" customHeight="1" x14ac:dyDescent="0.25">
      <c r="A298" s="97" t="s">
        <v>127</v>
      </c>
      <c r="B298" s="98"/>
      <c r="C298" s="98">
        <v>8.5740912372390295E-3</v>
      </c>
      <c r="D298" s="98">
        <v>5.2849154203358688E-3</v>
      </c>
      <c r="E298" s="98">
        <v>1.7443541283644198E-2</v>
      </c>
      <c r="F298" s="98">
        <v>2.1557661010182912E-2</v>
      </c>
      <c r="G298" s="98">
        <v>0</v>
      </c>
      <c r="H298" s="98">
        <v>7.1978213549293204E-3</v>
      </c>
      <c r="I298" s="98">
        <v>2.0046356492488919E-2</v>
      </c>
      <c r="J298" s="98">
        <v>1.4386805672328414E-2</v>
      </c>
      <c r="K298" s="98">
        <v>4.4891167360136069E-2</v>
      </c>
      <c r="L298" s="98">
        <v>1.7666055796704119E-2</v>
      </c>
      <c r="M298" s="98">
        <v>2.2073286257548005E-2</v>
      </c>
      <c r="N298" s="98">
        <v>1.6417403920759969E-2</v>
      </c>
      <c r="O298" s="98">
        <v>1.5154958632750034E-2</v>
      </c>
      <c r="P298" s="98">
        <v>5.790198901642836E-2</v>
      </c>
      <c r="Q298" s="98">
        <v>2.1538742676253574E-2</v>
      </c>
      <c r="R298" s="98">
        <v>1.4021474391071251E-2</v>
      </c>
      <c r="S298" s="98">
        <v>9.1587552665502278E-4</v>
      </c>
      <c r="T298" s="98">
        <v>4.2061574651453184E-3</v>
      </c>
      <c r="U298" s="98">
        <v>6.0058129148422897E-3</v>
      </c>
      <c r="V298" s="98">
        <v>1.7505863644558708E-2</v>
      </c>
      <c r="W298" s="98">
        <v>3.1854142396700348E-2</v>
      </c>
      <c r="DA298" s="63" t="s">
        <v>3374</v>
      </c>
    </row>
    <row r="299" spans="1:105" ht="12" customHeight="1" x14ac:dyDescent="0.25">
      <c r="A299" s="100" t="s">
        <v>203</v>
      </c>
      <c r="B299" s="101"/>
      <c r="C299" s="101">
        <v>3.5371232003774114E-3</v>
      </c>
      <c r="D299" s="101">
        <v>2.1817978036529503E-3</v>
      </c>
      <c r="E299" s="101">
        <v>7.1381403857042544E-3</v>
      </c>
      <c r="F299" s="101">
        <v>8.8118305487467664E-3</v>
      </c>
      <c r="G299" s="101">
        <v>0</v>
      </c>
      <c r="H299" s="101">
        <v>2.4496852628547402E-3</v>
      </c>
      <c r="I299" s="101">
        <v>7.1962240010668421E-3</v>
      </c>
      <c r="J299" s="101">
        <v>5.5802339779460544E-3</v>
      </c>
      <c r="K299" s="101">
        <v>1.7747638464299637E-2</v>
      </c>
      <c r="L299" s="101">
        <v>6.1714104593177076E-3</v>
      </c>
      <c r="M299" s="101">
        <v>8.3992651533693601E-3</v>
      </c>
      <c r="N299" s="101">
        <v>6.1175602676670857E-3</v>
      </c>
      <c r="O299" s="101">
        <v>4.8183578671559361E-3</v>
      </c>
      <c r="P299" s="101">
        <v>1.8696564537846048E-2</v>
      </c>
      <c r="Q299" s="101">
        <v>5.4684988424582625E-3</v>
      </c>
      <c r="R299" s="101">
        <v>3.2022686297525811E-3</v>
      </c>
      <c r="S299" s="101">
        <v>2.4528032017283964E-4</v>
      </c>
      <c r="T299" s="101">
        <v>1.2858383501495392E-3</v>
      </c>
      <c r="U299" s="101">
        <v>1.88106398728635E-3</v>
      </c>
      <c r="V299" s="101">
        <v>5.6369190405786834E-3</v>
      </c>
      <c r="W299" s="101">
        <v>1.076958625454529E-2</v>
      </c>
      <c r="DA299" s="131" t="s">
        <v>3375</v>
      </c>
    </row>
    <row r="300" spans="1:105" ht="12" customHeight="1" x14ac:dyDescent="0.25">
      <c r="A300" s="103" t="s">
        <v>52</v>
      </c>
      <c r="B300" s="104"/>
      <c r="C300" s="104">
        <v>5.0369680368616181E-3</v>
      </c>
      <c r="D300" s="104">
        <v>3.1031176166829186E-3</v>
      </c>
      <c r="E300" s="104">
        <v>1.0305400897939944E-2</v>
      </c>
      <c r="F300" s="104">
        <v>1.2745830461436146E-2</v>
      </c>
      <c r="G300" s="104">
        <v>0</v>
      </c>
      <c r="H300" s="104">
        <v>4.7481360920745806E-3</v>
      </c>
      <c r="I300" s="104">
        <v>1.2850132491422079E-2</v>
      </c>
      <c r="J300" s="104">
        <v>8.8065716943823598E-3</v>
      </c>
      <c r="K300" s="104">
        <v>2.7143528895836433E-2</v>
      </c>
      <c r="L300" s="104">
        <v>1.1494645337386412E-2</v>
      </c>
      <c r="M300" s="104">
        <v>1.3674021104178645E-2</v>
      </c>
      <c r="N300" s="104">
        <v>1.0299843653092883E-2</v>
      </c>
      <c r="O300" s="104">
        <v>1.0336600765594098E-2</v>
      </c>
      <c r="P300" s="104">
        <v>3.9205424478582308E-2</v>
      </c>
      <c r="Q300" s="104">
        <v>1.6070243833795312E-2</v>
      </c>
      <c r="R300" s="104">
        <v>1.081920576131867E-2</v>
      </c>
      <c r="S300" s="104">
        <v>6.7059520648218309E-4</v>
      </c>
      <c r="T300" s="104">
        <v>2.9203191149957787E-3</v>
      </c>
      <c r="U300" s="104">
        <v>4.1247489275559402E-3</v>
      </c>
      <c r="V300" s="104">
        <v>1.1868944603980025E-2</v>
      </c>
      <c r="W300" s="104">
        <v>2.1084556142155056E-2</v>
      </c>
      <c r="DA300" s="132" t="s">
        <v>3376</v>
      </c>
    </row>
    <row r="301" spans="1:105" ht="12" customHeight="1" x14ac:dyDescent="0.25">
      <c r="A301" s="106" t="s">
        <v>122</v>
      </c>
      <c r="B301" s="101"/>
      <c r="C301" s="101">
        <v>0.66466048104558506</v>
      </c>
      <c r="D301" s="101">
        <v>0.82101502081767075</v>
      </c>
      <c r="E301" s="101">
        <v>0.68234787603574443</v>
      </c>
      <c r="F301" s="101">
        <v>0.41505676630476557</v>
      </c>
      <c r="G301" s="101">
        <v>0</v>
      </c>
      <c r="H301" s="101">
        <v>0.42228069070544572</v>
      </c>
      <c r="I301" s="101">
        <v>0.47599644579361189</v>
      </c>
      <c r="J301" s="101">
        <v>0.38306462822747334</v>
      </c>
      <c r="K301" s="101">
        <v>0.10914527418027825</v>
      </c>
      <c r="L301" s="101">
        <v>0.61014120963362473</v>
      </c>
      <c r="M301" s="101">
        <v>0.7290813181240019</v>
      </c>
      <c r="N301" s="101">
        <v>0.86343903138112477</v>
      </c>
      <c r="O301" s="101">
        <v>1.1493436253842881</v>
      </c>
      <c r="P301" s="101">
        <v>0.93301393553587242</v>
      </c>
      <c r="Q301" s="101">
        <v>0.82857626339822943</v>
      </c>
      <c r="R301" s="101">
        <v>0.73760942753931402</v>
      </c>
      <c r="S301" s="101">
        <v>1.0210505091507318</v>
      </c>
      <c r="T301" s="101">
        <v>1.0815543590502072</v>
      </c>
      <c r="U301" s="101">
        <v>0.35127225265208134</v>
      </c>
      <c r="V301" s="101">
        <v>9.5812028428740037E-2</v>
      </c>
      <c r="W301" s="101">
        <v>0</v>
      </c>
      <c r="DA301" s="131" t="s">
        <v>3377</v>
      </c>
    </row>
    <row r="302" spans="1:105" ht="12" customHeight="1" x14ac:dyDescent="0.25">
      <c r="A302" s="107" t="s">
        <v>121</v>
      </c>
      <c r="B302" s="104"/>
      <c r="C302" s="104">
        <v>0.19425955327305827</v>
      </c>
      <c r="D302" s="104">
        <v>0.21173664982076071</v>
      </c>
      <c r="E302" s="104">
        <v>0.28316458880064377</v>
      </c>
      <c r="F302" s="104">
        <v>0.24727795819614395</v>
      </c>
      <c r="G302" s="104">
        <v>0</v>
      </c>
      <c r="H302" s="104">
        <v>0.28967985571190824</v>
      </c>
      <c r="I302" s="104">
        <v>0.1888793785074967</v>
      </c>
      <c r="J302" s="104">
        <v>0.26201176240029567</v>
      </c>
      <c r="K302" s="104">
        <v>0.72102660759593218</v>
      </c>
      <c r="L302" s="104">
        <v>0.36414635675078377</v>
      </c>
      <c r="M302" s="104">
        <v>0.50948939354086453</v>
      </c>
      <c r="N302" s="104">
        <v>0.66950288403312186</v>
      </c>
      <c r="O302" s="104">
        <v>0.92240568862839956</v>
      </c>
      <c r="P302" s="104">
        <v>0.55778525744710838</v>
      </c>
      <c r="Q302" s="104">
        <v>0.53111615354545794</v>
      </c>
      <c r="R302" s="104">
        <v>0.58114347400408584</v>
      </c>
      <c r="S302" s="104">
        <v>1.0857133596274187</v>
      </c>
      <c r="T302" s="104">
        <v>0.67053728080992325</v>
      </c>
      <c r="U302" s="104">
        <v>0.28371113787239693</v>
      </c>
      <c r="V302" s="104">
        <v>7.2432844283716505E-2</v>
      </c>
      <c r="W302" s="104">
        <v>0</v>
      </c>
      <c r="DA302" s="132" t="s">
        <v>3378</v>
      </c>
    </row>
    <row r="303" spans="1:105" ht="12" customHeight="1" x14ac:dyDescent="0.25">
      <c r="A303" s="108" t="s">
        <v>53</v>
      </c>
      <c r="B303" s="98"/>
      <c r="C303" s="98">
        <v>8.9276150576242011E-2</v>
      </c>
      <c r="D303" s="98">
        <v>9.7477923454700036E-2</v>
      </c>
      <c r="E303" s="98">
        <v>0.12928409296343207</v>
      </c>
      <c r="F303" s="98">
        <v>0.11261335249406391</v>
      </c>
      <c r="G303" s="98">
        <v>0</v>
      </c>
      <c r="H303" s="98">
        <v>0.11212101943846262</v>
      </c>
      <c r="I303" s="98">
        <v>7.6525781518686498E-2</v>
      </c>
      <c r="J303" s="98">
        <v>0.11409823885771467</v>
      </c>
      <c r="K303" s="98">
        <v>0.32026892741321122</v>
      </c>
      <c r="L303" s="98">
        <v>0.14458833582201799</v>
      </c>
      <c r="M303" s="98">
        <v>0.21758892162118001</v>
      </c>
      <c r="N303" s="98">
        <v>0.280671354492735</v>
      </c>
      <c r="O303" s="98">
        <v>0.33480114081934481</v>
      </c>
      <c r="P303" s="98">
        <v>0.20242933221481679</v>
      </c>
      <c r="Q303" s="98">
        <v>0.15340939905295831</v>
      </c>
      <c r="R303" s="98">
        <v>0.15139973872567744</v>
      </c>
      <c r="S303" s="98">
        <v>0.32833173204880195</v>
      </c>
      <c r="T303" s="98">
        <v>0.22949085918289236</v>
      </c>
      <c r="U303" s="98">
        <v>9.9460900765174845E-2</v>
      </c>
      <c r="V303" s="98">
        <v>2.5948710983035857E-2</v>
      </c>
      <c r="W303" s="98">
        <v>0</v>
      </c>
      <c r="DA303" s="63" t="s">
        <v>3379</v>
      </c>
    </row>
    <row r="304" spans="1:105" ht="12" customHeight="1" x14ac:dyDescent="0.25">
      <c r="A304" s="108" t="s">
        <v>52</v>
      </c>
      <c r="B304" s="98"/>
      <c r="C304" s="98">
        <v>0.10498340269681626</v>
      </c>
      <c r="D304" s="98">
        <v>0.11425872636606067</v>
      </c>
      <c r="E304" s="98">
        <v>0.15388049583721167</v>
      </c>
      <c r="F304" s="98">
        <v>0.13466460570208003</v>
      </c>
      <c r="G304" s="98">
        <v>0</v>
      </c>
      <c r="H304" s="98">
        <v>0.1775588362734456</v>
      </c>
      <c r="I304" s="98">
        <v>0.11235359698881019</v>
      </c>
      <c r="J304" s="98">
        <v>0.147913523542581</v>
      </c>
      <c r="K304" s="98">
        <v>0.4007576801827209</v>
      </c>
      <c r="L304" s="98">
        <v>0.21955802092876575</v>
      </c>
      <c r="M304" s="98">
        <v>0.29190047191968455</v>
      </c>
      <c r="N304" s="98">
        <v>0.38883152954038686</v>
      </c>
      <c r="O304" s="98">
        <v>0.5876045478090548</v>
      </c>
      <c r="P304" s="98">
        <v>0.35535592523229159</v>
      </c>
      <c r="Q304" s="98">
        <v>0.37770675449249963</v>
      </c>
      <c r="R304" s="98">
        <v>0.42974373527840842</v>
      </c>
      <c r="S304" s="98">
        <v>0.75738162757861671</v>
      </c>
      <c r="T304" s="98">
        <v>0.44104642162703095</v>
      </c>
      <c r="U304" s="98">
        <v>0.1842502371072221</v>
      </c>
      <c r="V304" s="98">
        <v>4.6484133300680644E-2</v>
      </c>
      <c r="W304" s="98">
        <v>0</v>
      </c>
      <c r="DA304" s="63" t="s">
        <v>3380</v>
      </c>
    </row>
    <row r="305" spans="1:105" ht="12" customHeight="1" x14ac:dyDescent="0.25">
      <c r="A305" s="121" t="s">
        <v>54</v>
      </c>
      <c r="B305" s="122"/>
      <c r="C305" s="122">
        <v>0.57656315698950678</v>
      </c>
      <c r="D305" s="122">
        <v>0.7704160248130536</v>
      </c>
      <c r="E305" s="122">
        <v>0.68226003258106482</v>
      </c>
      <c r="F305" s="122">
        <v>0.40931495540173912</v>
      </c>
      <c r="G305" s="122">
        <v>0</v>
      </c>
      <c r="H305" s="122">
        <v>0.20106964312893835</v>
      </c>
      <c r="I305" s="122">
        <v>0.47227337064873687</v>
      </c>
      <c r="J305" s="122">
        <v>0.62898698577657097</v>
      </c>
      <c r="K305" s="122">
        <v>0.77942431192273076</v>
      </c>
      <c r="L305" s="122">
        <v>0.7954989074526666</v>
      </c>
      <c r="M305" s="122">
        <v>0.86423813163949614</v>
      </c>
      <c r="N305" s="122">
        <v>1.0060029899450413</v>
      </c>
      <c r="O305" s="122">
        <v>1.1684054687127718</v>
      </c>
      <c r="P305" s="122">
        <v>1.3687146906978143</v>
      </c>
      <c r="Q305" s="122">
        <v>0.96583768259706382</v>
      </c>
      <c r="R305" s="122">
        <v>0.83560332858757336</v>
      </c>
      <c r="S305" s="122">
        <v>0.71994015705700276</v>
      </c>
      <c r="T305" s="122">
        <v>0.64394907565104587</v>
      </c>
      <c r="U305" s="122">
        <v>0.41637300183131454</v>
      </c>
      <c r="V305" s="122">
        <v>0.48245608970311543</v>
      </c>
      <c r="W305" s="122">
        <v>0.65688002075573182</v>
      </c>
      <c r="DA305" s="130" t="s">
        <v>3381</v>
      </c>
    </row>
    <row r="306" spans="1:105" ht="12" customHeight="1" x14ac:dyDescent="0.25">
      <c r="A306" s="97" t="s">
        <v>50</v>
      </c>
      <c r="B306" s="98"/>
      <c r="C306" s="98">
        <v>3.9405829702315858E-3</v>
      </c>
      <c r="D306" s="98">
        <v>4.1107522690632193E-3</v>
      </c>
      <c r="E306" s="98">
        <v>3.7577508879584444E-3</v>
      </c>
      <c r="F306" s="98">
        <v>3.0034271861320381E-3</v>
      </c>
      <c r="G306" s="98">
        <v>0</v>
      </c>
      <c r="H306" s="98">
        <v>1.320318132619621E-3</v>
      </c>
      <c r="I306" s="98">
        <v>2.0983703700880457E-3</v>
      </c>
      <c r="J306" s="98">
        <v>2.0229929171027795E-3</v>
      </c>
      <c r="K306" s="98">
        <v>2.7395558510060862E-3</v>
      </c>
      <c r="L306" s="98">
        <v>1.8408363666450084E-3</v>
      </c>
      <c r="M306" s="98">
        <v>7.9468308839971552E-4</v>
      </c>
      <c r="N306" s="98">
        <v>1.0142951697088116E-3</v>
      </c>
      <c r="O306" s="98">
        <v>2.9987305365314549E-3</v>
      </c>
      <c r="P306" s="98">
        <v>5.6798248625735915E-3</v>
      </c>
      <c r="Q306" s="98">
        <v>5.9810002746756505E-3</v>
      </c>
      <c r="R306" s="98">
        <v>4.0978762642245011E-3</v>
      </c>
      <c r="S306" s="98">
        <v>2.1787733329388347E-3</v>
      </c>
      <c r="T306" s="98">
        <v>8.9832535013123363E-4</v>
      </c>
      <c r="U306" s="98">
        <v>8.0334097782899425E-4</v>
      </c>
      <c r="V306" s="98">
        <v>1.4427671240279682E-3</v>
      </c>
      <c r="W306" s="98">
        <v>3.9127454958749744E-3</v>
      </c>
      <c r="DA306" s="63" t="s">
        <v>3382</v>
      </c>
    </row>
    <row r="307" spans="1:105" ht="12" customHeight="1" x14ac:dyDescent="0.25">
      <c r="A307" s="109" t="s">
        <v>120</v>
      </c>
      <c r="B307" s="33"/>
      <c r="C307" s="33">
        <v>0.57262257401927519</v>
      </c>
      <c r="D307" s="33">
        <v>0.76630527254399039</v>
      </c>
      <c r="E307" s="33">
        <v>0.67850228169310633</v>
      </c>
      <c r="F307" s="33">
        <v>0.40631152821560707</v>
      </c>
      <c r="G307" s="33">
        <v>0</v>
      </c>
      <c r="H307" s="33">
        <v>0.19974932499631873</v>
      </c>
      <c r="I307" s="33">
        <v>0.47017500027864884</v>
      </c>
      <c r="J307" s="33">
        <v>0.62696399285946824</v>
      </c>
      <c r="K307" s="33">
        <v>0.77668475607172471</v>
      </c>
      <c r="L307" s="33">
        <v>0.7936580710860216</v>
      </c>
      <c r="M307" s="33">
        <v>0.86344344855109645</v>
      </c>
      <c r="N307" s="33">
        <v>1.0049886947753326</v>
      </c>
      <c r="O307" s="33">
        <v>1.1654067381762403</v>
      </c>
      <c r="P307" s="33">
        <v>1.3630348658352407</v>
      </c>
      <c r="Q307" s="33">
        <v>0.95985668232238819</v>
      </c>
      <c r="R307" s="33">
        <v>0.83150545232334883</v>
      </c>
      <c r="S307" s="33">
        <v>0.71776138372406395</v>
      </c>
      <c r="T307" s="33">
        <v>0.64305075030091463</v>
      </c>
      <c r="U307" s="33">
        <v>0.41556966085348557</v>
      </c>
      <c r="V307" s="33">
        <v>0.48101332257908747</v>
      </c>
      <c r="W307" s="33">
        <v>0.65296727525985687</v>
      </c>
      <c r="DA307" s="60" t="s">
        <v>3383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19.127837284214131</v>
      </c>
      <c r="D309" s="117">
        <f t="shared" si="136"/>
        <v>20.982006072649437</v>
      </c>
      <c r="E309" s="117">
        <f t="shared" si="136"/>
        <v>21.464223658862394</v>
      </c>
      <c r="F309" s="117">
        <f t="shared" si="136"/>
        <v>12.382621839999524</v>
      </c>
      <c r="G309" s="117">
        <f t="shared" si="136"/>
        <v>0</v>
      </c>
      <c r="H309" s="117">
        <f t="shared" si="136"/>
        <v>5.1729562709622297</v>
      </c>
      <c r="I309" s="117">
        <f t="shared" si="136"/>
        <v>14.344931316364249</v>
      </c>
      <c r="J309" s="117">
        <f t="shared" si="136"/>
        <v>17.074656784221688</v>
      </c>
      <c r="K309" s="117">
        <f t="shared" si="136"/>
        <v>16.811799102556506</v>
      </c>
      <c r="L309" s="117">
        <f t="shared" si="136"/>
        <v>19.635395762019325</v>
      </c>
      <c r="M309" s="117">
        <f t="shared" si="136"/>
        <v>19.00192553092166</v>
      </c>
      <c r="N309" s="117">
        <f t="shared" si="136"/>
        <v>21.444948132279347</v>
      </c>
      <c r="O309" s="117">
        <f t="shared" si="136"/>
        <v>28.894396419401716</v>
      </c>
      <c r="P309" s="117">
        <f t="shared" si="136"/>
        <v>26.536154026040691</v>
      </c>
      <c r="Q309" s="117">
        <f t="shared" si="136"/>
        <v>17.898966581696104</v>
      </c>
      <c r="R309" s="117">
        <f t="shared" ref="R309:V309" si="137">R310+R313+R315+R324</f>
        <v>17.531134961223543</v>
      </c>
      <c r="S309" s="117">
        <f t="shared" si="137"/>
        <v>15.88451827452802</v>
      </c>
      <c r="T309" s="117">
        <f t="shared" si="137"/>
        <v>13.512597699861539</v>
      </c>
      <c r="U309" s="117">
        <f t="shared" si="137"/>
        <v>7.5085860426666882</v>
      </c>
      <c r="V309" s="117">
        <f t="shared" si="137"/>
        <v>9.3701434728657489</v>
      </c>
      <c r="W309" s="117">
        <f t="shared" ref="W309" si="138">W310+W313+W315+W324</f>
        <v>14.749896435432827</v>
      </c>
      <c r="DA309" s="129" t="s">
        <v>3534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16.034339681890536</v>
      </c>
      <c r="D310" s="122">
        <f t="shared" si="139"/>
        <v>16.957607891145692</v>
      </c>
      <c r="E310" s="122">
        <f t="shared" si="139"/>
        <v>17.746374354583171</v>
      </c>
      <c r="F310" s="122">
        <f t="shared" si="139"/>
        <v>10.12883874725688</v>
      </c>
      <c r="G310" s="122">
        <f t="shared" si="139"/>
        <v>0</v>
      </c>
      <c r="H310" s="122">
        <f t="shared" si="139"/>
        <v>4.1450837924438693</v>
      </c>
      <c r="I310" s="122">
        <f t="shared" si="139"/>
        <v>11.491322209397589</v>
      </c>
      <c r="J310" s="122">
        <f t="shared" si="139"/>
        <v>13.539749002698736</v>
      </c>
      <c r="K310" s="122">
        <f t="shared" si="139"/>
        <v>13.012134868053252</v>
      </c>
      <c r="L310" s="122">
        <f t="shared" si="139"/>
        <v>15.759186392511396</v>
      </c>
      <c r="M310" s="122">
        <f t="shared" si="139"/>
        <v>14.658968827506445</v>
      </c>
      <c r="N310" s="122">
        <f t="shared" si="139"/>
        <v>16.401382464401621</v>
      </c>
      <c r="O310" s="122">
        <f t="shared" si="139"/>
        <v>23.059946934113878</v>
      </c>
      <c r="P310" s="122">
        <f t="shared" si="139"/>
        <v>19.618557519590027</v>
      </c>
      <c r="Q310" s="122">
        <f t="shared" si="139"/>
        <v>12.915422916110067</v>
      </c>
      <c r="R310" s="122">
        <f t="shared" ref="R310:V310" si="140">SUM(R311:R312)</f>
        <v>13.266629131422395</v>
      </c>
      <c r="S310" s="122">
        <f t="shared" si="140"/>
        <v>12.280403553024115</v>
      </c>
      <c r="T310" s="122">
        <f t="shared" si="140"/>
        <v>10.333022939305737</v>
      </c>
      <c r="U310" s="122">
        <f t="shared" si="140"/>
        <v>5.4711172528618528</v>
      </c>
      <c r="V310" s="122">
        <f t="shared" si="140"/>
        <v>6.9703656357680286</v>
      </c>
      <c r="W310" s="122">
        <f t="shared" ref="W310" si="141">SUM(W311:W312)</f>
        <v>11.268851579354566</v>
      </c>
      <c r="DA310" s="130" t="s">
        <v>3535</v>
      </c>
    </row>
    <row r="311" spans="1:105" ht="12" customHeight="1" x14ac:dyDescent="0.25">
      <c r="A311" s="97" t="s">
        <v>203</v>
      </c>
      <c r="B311" s="98"/>
      <c r="C311" s="98">
        <v>15.945482406108706</v>
      </c>
      <c r="D311" s="98">
        <v>16.866585702091829</v>
      </c>
      <c r="E311" s="98">
        <v>17.653407626341778</v>
      </c>
      <c r="F311" s="98">
        <v>10.077446135695592</v>
      </c>
      <c r="G311" s="98">
        <v>0</v>
      </c>
      <c r="H311" s="98">
        <v>4.1264187340452638</v>
      </c>
      <c r="I311" s="98">
        <v>11.441378561277352</v>
      </c>
      <c r="J311" s="98">
        <v>13.481638230848114</v>
      </c>
      <c r="K311" s="98">
        <v>12.956796014342826</v>
      </c>
      <c r="L311" s="98">
        <v>15.692684782370778</v>
      </c>
      <c r="M311" s="98">
        <v>14.597728081826784</v>
      </c>
      <c r="N311" s="98">
        <v>16.333500127032064</v>
      </c>
      <c r="O311" s="98">
        <v>22.965409131253004</v>
      </c>
      <c r="P311" s="98">
        <v>19.538791536461012</v>
      </c>
      <c r="Q311" s="98">
        <v>12.863321822659914</v>
      </c>
      <c r="R311" s="98">
        <v>13.2134191700216</v>
      </c>
      <c r="S311" s="98">
        <v>12.231388945149352</v>
      </c>
      <c r="T311" s="98">
        <v>10.291943718002788</v>
      </c>
      <c r="U311" s="98">
        <v>5.4494311250078775</v>
      </c>
      <c r="V311" s="98">
        <v>6.9427939462098598</v>
      </c>
      <c r="W311" s="98">
        <v>11.224320845566805</v>
      </c>
      <c r="DA311" s="63" t="s">
        <v>3536</v>
      </c>
    </row>
    <row r="312" spans="1:105" ht="12" customHeight="1" x14ac:dyDescent="0.25">
      <c r="A312" s="97" t="s">
        <v>53</v>
      </c>
      <c r="B312" s="98"/>
      <c r="C312" s="98">
        <v>8.8857275781830003E-2</v>
      </c>
      <c r="D312" s="98">
        <v>9.1022189053864527E-2</v>
      </c>
      <c r="E312" s="98">
        <v>9.2966728241394167E-2</v>
      </c>
      <c r="F312" s="98">
        <v>5.1392611561289006E-2</v>
      </c>
      <c r="G312" s="98">
        <v>0</v>
      </c>
      <c r="H312" s="98">
        <v>1.866505839860521E-2</v>
      </c>
      <c r="I312" s="98">
        <v>4.9943648120237487E-2</v>
      </c>
      <c r="J312" s="98">
        <v>5.8110771850621475E-2</v>
      </c>
      <c r="K312" s="98">
        <v>5.5338853710425698E-2</v>
      </c>
      <c r="L312" s="98">
        <v>6.650161014061684E-2</v>
      </c>
      <c r="M312" s="98">
        <v>6.124074567966218E-2</v>
      </c>
      <c r="N312" s="98">
        <v>6.7882337369556636E-2</v>
      </c>
      <c r="O312" s="98">
        <v>9.4537802860872322E-2</v>
      </c>
      <c r="P312" s="98">
        <v>7.9765983129015922E-2</v>
      </c>
      <c r="Q312" s="98">
        <v>5.2101093450152812E-2</v>
      </c>
      <c r="R312" s="98">
        <v>5.3209961400795001E-2</v>
      </c>
      <c r="S312" s="98">
        <v>4.9014607874763506E-2</v>
      </c>
      <c r="T312" s="98">
        <v>4.1079221302949075E-2</v>
      </c>
      <c r="U312" s="98">
        <v>2.1686127853975695E-2</v>
      </c>
      <c r="V312" s="98">
        <v>2.7571689558168917E-2</v>
      </c>
      <c r="W312" s="98">
        <v>4.4530733787761456E-2</v>
      </c>
      <c r="DA312" s="63" t="s">
        <v>3537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5.7442072397159566E-3</v>
      </c>
      <c r="D313" s="122">
        <f t="shared" si="142"/>
        <v>4.4198865689738572E-3</v>
      </c>
      <c r="E313" s="122">
        <f t="shared" si="142"/>
        <v>1.0833116775387926E-2</v>
      </c>
      <c r="F313" s="122">
        <f t="shared" si="142"/>
        <v>4.6209688548715117E-3</v>
      </c>
      <c r="G313" s="122">
        <f t="shared" si="142"/>
        <v>0</v>
      </c>
      <c r="H313" s="122">
        <f t="shared" si="142"/>
        <v>2.8567698593255854E-3</v>
      </c>
      <c r="I313" s="122">
        <f t="shared" si="142"/>
        <v>8.080452561228621E-3</v>
      </c>
      <c r="J313" s="122">
        <f t="shared" si="142"/>
        <v>6.9232068578520163E-3</v>
      </c>
      <c r="K313" s="122">
        <f t="shared" si="142"/>
        <v>4.6048520904787135E-3</v>
      </c>
      <c r="L313" s="122">
        <f t="shared" si="142"/>
        <v>7.8798495327554834E-3</v>
      </c>
      <c r="M313" s="122">
        <f t="shared" si="142"/>
        <v>7.537578064393465E-3</v>
      </c>
      <c r="N313" s="122">
        <f t="shared" si="142"/>
        <v>5.8310802167733941E-3</v>
      </c>
      <c r="O313" s="122">
        <f t="shared" si="142"/>
        <v>1.4869045775717004E-2</v>
      </c>
      <c r="P313" s="122">
        <f t="shared" si="142"/>
        <v>4.5540543346682888E-3</v>
      </c>
      <c r="Q313" s="122">
        <f t="shared" si="142"/>
        <v>5.2419424296204862E-3</v>
      </c>
      <c r="R313" s="122">
        <f t="shared" si="142"/>
        <v>5.8217706701222827E-3</v>
      </c>
      <c r="S313" s="122">
        <f t="shared" si="142"/>
        <v>1.2432052058299312E-2</v>
      </c>
      <c r="T313" s="122">
        <f t="shared" si="142"/>
        <v>7.2660061479078485E-3</v>
      </c>
      <c r="U313" s="122">
        <f t="shared" si="142"/>
        <v>7.3539750748342824E-3</v>
      </c>
      <c r="V313" s="122">
        <f t="shared" si="142"/>
        <v>1.1169506892243455E-2</v>
      </c>
      <c r="W313" s="122">
        <f t="shared" si="142"/>
        <v>1.1459681212471552E-2</v>
      </c>
      <c r="DA313" s="130" t="s">
        <v>3538</v>
      </c>
    </row>
    <row r="314" spans="1:105" ht="12" customHeight="1" x14ac:dyDescent="0.25">
      <c r="A314" s="97" t="s">
        <v>53</v>
      </c>
      <c r="B314" s="98"/>
      <c r="C314" s="98">
        <v>5.7442072397159566E-3</v>
      </c>
      <c r="D314" s="98">
        <v>4.4198865689738572E-3</v>
      </c>
      <c r="E314" s="98">
        <v>1.0833116775387926E-2</v>
      </c>
      <c r="F314" s="98">
        <v>4.6209688548715117E-3</v>
      </c>
      <c r="G314" s="98">
        <v>0</v>
      </c>
      <c r="H314" s="98">
        <v>2.8567698593255854E-3</v>
      </c>
      <c r="I314" s="98">
        <v>8.080452561228621E-3</v>
      </c>
      <c r="J314" s="98">
        <v>6.9232068578520163E-3</v>
      </c>
      <c r="K314" s="98">
        <v>4.6048520904787135E-3</v>
      </c>
      <c r="L314" s="98">
        <v>7.8798495327554834E-3</v>
      </c>
      <c r="M314" s="98">
        <v>7.537578064393465E-3</v>
      </c>
      <c r="N314" s="98">
        <v>5.8310802167733941E-3</v>
      </c>
      <c r="O314" s="98">
        <v>1.4869045775717004E-2</v>
      </c>
      <c r="P314" s="98">
        <v>4.5540543346682888E-3</v>
      </c>
      <c r="Q314" s="98">
        <v>5.2419424296204862E-3</v>
      </c>
      <c r="R314" s="98">
        <v>5.8217706701222827E-3</v>
      </c>
      <c r="S314" s="98">
        <v>1.2432052058299312E-2</v>
      </c>
      <c r="T314" s="98">
        <v>7.2660061479078485E-3</v>
      </c>
      <c r="U314" s="98">
        <v>7.3539750748342824E-3</v>
      </c>
      <c r="V314" s="98">
        <v>1.1169506892243455E-2</v>
      </c>
      <c r="W314" s="98">
        <v>1.1459681212471552E-2</v>
      </c>
      <c r="DA314" s="63" t="s">
        <v>3539</v>
      </c>
    </row>
    <row r="315" spans="1:105" ht="12" customHeight="1" x14ac:dyDescent="0.25">
      <c r="A315" s="121" t="s">
        <v>55</v>
      </c>
      <c r="B315" s="122"/>
      <c r="C315" s="122">
        <v>2.6464195909192116</v>
      </c>
      <c r="D315" s="122">
        <v>3.4289820816952514</v>
      </c>
      <c r="E315" s="122">
        <v>3.1826540268686632</v>
      </c>
      <c r="F315" s="122">
        <v>1.9340850937135339</v>
      </c>
      <c r="G315" s="122">
        <v>0</v>
      </c>
      <c r="H315" s="122">
        <v>0.86958896552034826</v>
      </c>
      <c r="I315" s="122">
        <v>2.4795300032154892</v>
      </c>
      <c r="J315" s="122">
        <v>3.0393241584056194</v>
      </c>
      <c r="K315" s="122">
        <v>3.1881103806792019</v>
      </c>
      <c r="L315" s="122">
        <v>3.2471115576269782</v>
      </c>
      <c r="M315" s="122">
        <v>3.6579617649400662</v>
      </c>
      <c r="N315" s="122">
        <v>4.2455246189427438</v>
      </c>
      <c r="O315" s="122">
        <v>4.8940661938195191</v>
      </c>
      <c r="P315" s="122">
        <v>5.82049493832662</v>
      </c>
      <c r="Q315" s="122">
        <v>4.199763833149821</v>
      </c>
      <c r="R315" s="122">
        <v>3.5755590052813804</v>
      </c>
      <c r="S315" s="122">
        <v>2.9927588708631516</v>
      </c>
      <c r="T315" s="122">
        <v>2.6266658845383573</v>
      </c>
      <c r="U315" s="122">
        <v>1.6713631963700359</v>
      </c>
      <c r="V315" s="122">
        <v>1.9672665283612623</v>
      </c>
      <c r="W315" s="122">
        <v>2.8905375451860817</v>
      </c>
      <c r="DA315" s="130" t="s">
        <v>3540</v>
      </c>
    </row>
    <row r="316" spans="1:105" ht="12" customHeight="1" x14ac:dyDescent="0.25">
      <c r="A316" s="97" t="s">
        <v>128</v>
      </c>
      <c r="B316" s="98"/>
      <c r="C316" s="98">
        <v>2.006366011868296</v>
      </c>
      <c r="D316" s="98">
        <v>2.6667039905638856</v>
      </c>
      <c r="E316" s="98">
        <v>2.4432005459234438</v>
      </c>
      <c r="F316" s="98">
        <v>1.4084831101786897</v>
      </c>
      <c r="G316" s="98">
        <v>0</v>
      </c>
      <c r="H316" s="98">
        <v>0.30840362208734773</v>
      </c>
      <c r="I316" s="98">
        <v>1.9578029684641809</v>
      </c>
      <c r="J316" s="98">
        <v>2.5257878097633437</v>
      </c>
      <c r="K316" s="98">
        <v>2.4400452576777618</v>
      </c>
      <c r="L316" s="98">
        <v>2.4734668494885246</v>
      </c>
      <c r="M316" s="98">
        <v>2.6677365013575902</v>
      </c>
      <c r="N316" s="98">
        <v>3.0156737602442529</v>
      </c>
      <c r="O316" s="98">
        <v>3.2079280732499713</v>
      </c>
      <c r="P316" s="98">
        <v>4.5667479353433729</v>
      </c>
      <c r="Q316" s="98">
        <v>3.0612160726323436</v>
      </c>
      <c r="R316" s="98">
        <v>2.4550150876074546</v>
      </c>
      <c r="S316" s="98">
        <v>1.1958363080819068</v>
      </c>
      <c r="T316" s="98">
        <v>1.1620750684288108</v>
      </c>
      <c r="U316" s="98">
        <v>1.1274413547193423</v>
      </c>
      <c r="V316" s="98">
        <v>1.8073023654391207</v>
      </c>
      <c r="W316" s="98">
        <v>2.8594025465658413</v>
      </c>
      <c r="DA316" s="63" t="s">
        <v>3541</v>
      </c>
    </row>
    <row r="317" spans="1:105" ht="12" customHeight="1" x14ac:dyDescent="0.25">
      <c r="A317" s="97" t="s">
        <v>127</v>
      </c>
      <c r="B317" s="98"/>
      <c r="C317" s="98">
        <v>8.0314792440568696E-3</v>
      </c>
      <c r="D317" s="98">
        <v>4.9550507441134886E-3</v>
      </c>
      <c r="E317" s="98">
        <v>1.6380571708539064E-2</v>
      </c>
      <c r="F317" s="98">
        <v>2.026557695979575E-2</v>
      </c>
      <c r="G317" s="98">
        <v>0</v>
      </c>
      <c r="H317" s="98">
        <v>6.8502008311778235E-3</v>
      </c>
      <c r="I317" s="98">
        <v>1.9042804486118219E-2</v>
      </c>
      <c r="J317" s="98">
        <v>1.362288119111534E-2</v>
      </c>
      <c r="K317" s="98">
        <v>4.2509564409202921E-2</v>
      </c>
      <c r="L317" s="98">
        <v>1.6855578522356047E-2</v>
      </c>
      <c r="M317" s="98">
        <v>2.1003548742418304E-2</v>
      </c>
      <c r="N317" s="98">
        <v>1.5671098193481715E-2</v>
      </c>
      <c r="O317" s="98">
        <v>1.460101146884835E-2</v>
      </c>
      <c r="P317" s="98">
        <v>5.5905686435316196E-2</v>
      </c>
      <c r="Q317" s="98">
        <v>2.0997117334942327E-2</v>
      </c>
      <c r="R317" s="98">
        <v>1.3723272671597727E-2</v>
      </c>
      <c r="S317" s="98">
        <v>8.944477578029012E-4</v>
      </c>
      <c r="T317" s="98">
        <v>4.1009784193734022E-3</v>
      </c>
      <c r="U317" s="98">
        <v>5.8619611220891866E-3</v>
      </c>
      <c r="V317" s="98">
        <v>1.710324319827982E-2</v>
      </c>
      <c r="W317" s="98">
        <v>3.1134998620240648E-2</v>
      </c>
      <c r="DA317" s="63" t="s">
        <v>3542</v>
      </c>
    </row>
    <row r="318" spans="1:105" ht="12" customHeight="1" x14ac:dyDescent="0.25">
      <c r="A318" s="100" t="s">
        <v>203</v>
      </c>
      <c r="B318" s="101"/>
      <c r="C318" s="101">
        <v>2.9945112071952515E-3</v>
      </c>
      <c r="D318" s="101">
        <v>1.8519331274305705E-3</v>
      </c>
      <c r="E318" s="101">
        <v>6.0751708105991212E-3</v>
      </c>
      <c r="F318" s="101">
        <v>7.5197464983596061E-3</v>
      </c>
      <c r="G318" s="101">
        <v>0</v>
      </c>
      <c r="H318" s="101">
        <v>2.1020647391032424E-3</v>
      </c>
      <c r="I318" s="101">
        <v>6.1926719946961417E-3</v>
      </c>
      <c r="J318" s="101">
        <v>4.8163094967329807E-3</v>
      </c>
      <c r="K318" s="101">
        <v>1.5366035513366487E-2</v>
      </c>
      <c r="L318" s="101">
        <v>5.3609331849696342E-3</v>
      </c>
      <c r="M318" s="101">
        <v>7.3295276382396579E-3</v>
      </c>
      <c r="N318" s="101">
        <v>5.3712545403888307E-3</v>
      </c>
      <c r="O318" s="101">
        <v>4.2644107032542506E-3</v>
      </c>
      <c r="P318" s="101">
        <v>1.6700261956733884E-2</v>
      </c>
      <c r="Q318" s="101">
        <v>4.9268735011470128E-3</v>
      </c>
      <c r="R318" s="101">
        <v>2.9040669102790577E-3</v>
      </c>
      <c r="S318" s="101">
        <v>2.2385255132071805E-4</v>
      </c>
      <c r="T318" s="101">
        <v>1.1806593043776231E-3</v>
      </c>
      <c r="U318" s="101">
        <v>1.7372121945332466E-3</v>
      </c>
      <c r="V318" s="101">
        <v>5.2342985942997961E-3</v>
      </c>
      <c r="W318" s="101">
        <v>1.0050442478085592E-2</v>
      </c>
      <c r="DA318" s="131" t="s">
        <v>3543</v>
      </c>
    </row>
    <row r="319" spans="1:105" ht="12" customHeight="1" x14ac:dyDescent="0.25">
      <c r="A319" s="103" t="s">
        <v>52</v>
      </c>
      <c r="B319" s="104"/>
      <c r="C319" s="104">
        <v>5.0369680368616181E-3</v>
      </c>
      <c r="D319" s="104">
        <v>3.1031176166829186E-3</v>
      </c>
      <c r="E319" s="104">
        <v>1.0305400897939944E-2</v>
      </c>
      <c r="F319" s="104">
        <v>1.2745830461436146E-2</v>
      </c>
      <c r="G319" s="104">
        <v>0</v>
      </c>
      <c r="H319" s="104">
        <v>4.7481360920745806E-3</v>
      </c>
      <c r="I319" s="104">
        <v>1.2850132491422079E-2</v>
      </c>
      <c r="J319" s="104">
        <v>8.8065716943823598E-3</v>
      </c>
      <c r="K319" s="104">
        <v>2.7143528895836433E-2</v>
      </c>
      <c r="L319" s="104">
        <v>1.1494645337386412E-2</v>
      </c>
      <c r="M319" s="104">
        <v>1.3674021104178645E-2</v>
      </c>
      <c r="N319" s="104">
        <v>1.0299843653092883E-2</v>
      </c>
      <c r="O319" s="104">
        <v>1.0336600765594098E-2</v>
      </c>
      <c r="P319" s="104">
        <v>3.9205424478582308E-2</v>
      </c>
      <c r="Q319" s="104">
        <v>1.6070243833795312E-2</v>
      </c>
      <c r="R319" s="104">
        <v>1.081920576131867E-2</v>
      </c>
      <c r="S319" s="104">
        <v>6.7059520648218309E-4</v>
      </c>
      <c r="T319" s="104">
        <v>2.9203191149957787E-3</v>
      </c>
      <c r="U319" s="104">
        <v>4.1247489275559402E-3</v>
      </c>
      <c r="V319" s="104">
        <v>1.1868944603980025E-2</v>
      </c>
      <c r="W319" s="104">
        <v>2.1084556142155056E-2</v>
      </c>
      <c r="DA319" s="132" t="s">
        <v>3544</v>
      </c>
    </row>
    <row r="320" spans="1:105" ht="12" customHeight="1" x14ac:dyDescent="0.25">
      <c r="A320" s="106" t="s">
        <v>122</v>
      </c>
      <c r="B320" s="101"/>
      <c r="C320" s="101">
        <v>0.46463028755778746</v>
      </c>
      <c r="D320" s="101">
        <v>0.57481711150373993</v>
      </c>
      <c r="E320" s="101">
        <v>0.47852628922158813</v>
      </c>
      <c r="F320" s="101">
        <v>0.29156443306078594</v>
      </c>
      <c r="G320" s="101">
        <v>0</v>
      </c>
      <c r="H320" s="101">
        <v>0.29772614094919053</v>
      </c>
      <c r="I320" s="101">
        <v>0.33626881406693226</v>
      </c>
      <c r="J320" s="101">
        <v>0.27121640930260182</v>
      </c>
      <c r="K320" s="101">
        <v>7.7471233799730338E-2</v>
      </c>
      <c r="L320" s="101">
        <v>0.43431033074160585</v>
      </c>
      <c r="M320" s="101">
        <v>0.52164126836256786</v>
      </c>
      <c r="N320" s="101">
        <v>0.62287510531766788</v>
      </c>
      <c r="O320" s="101">
        <v>0.83941338340850469</v>
      </c>
      <c r="P320" s="101">
        <v>0.69228523600307135</v>
      </c>
      <c r="Q320" s="101">
        <v>0.62426276495587563</v>
      </c>
      <c r="R320" s="101">
        <v>0.56176958656091514</v>
      </c>
      <c r="S320" s="101">
        <v>0.78592298938988292</v>
      </c>
      <c r="T320" s="101">
        <v>0.84099576056886993</v>
      </c>
      <c r="U320" s="101">
        <v>0.27573634092011406</v>
      </c>
      <c r="V320" s="101">
        <v>7.5837707994038217E-2</v>
      </c>
      <c r="W320" s="101">
        <v>0</v>
      </c>
      <c r="DA320" s="131" t="s">
        <v>3545</v>
      </c>
    </row>
    <row r="321" spans="1:105" ht="12" customHeight="1" x14ac:dyDescent="0.25">
      <c r="A321" s="107" t="s">
        <v>121</v>
      </c>
      <c r="B321" s="104"/>
      <c r="C321" s="104">
        <v>0.16739181224907121</v>
      </c>
      <c r="D321" s="104">
        <v>0.1825059288835123</v>
      </c>
      <c r="E321" s="104">
        <v>0.24454662001509242</v>
      </c>
      <c r="F321" s="104">
        <v>0.21377197351426258</v>
      </c>
      <c r="G321" s="104">
        <v>0</v>
      </c>
      <c r="H321" s="104">
        <v>0.25660900165263223</v>
      </c>
      <c r="I321" s="104">
        <v>0.16641541619825778</v>
      </c>
      <c r="J321" s="104">
        <v>0.22869705814855842</v>
      </c>
      <c r="K321" s="104">
        <v>0.62808432479250675</v>
      </c>
      <c r="L321" s="104">
        <v>0.32247879887449182</v>
      </c>
      <c r="M321" s="104">
        <v>0.44758044647748974</v>
      </c>
      <c r="N321" s="104">
        <v>0.59130465518734088</v>
      </c>
      <c r="O321" s="104">
        <v>0.8321237256921945</v>
      </c>
      <c r="P321" s="104">
        <v>0.50555608054485979</v>
      </c>
      <c r="Q321" s="104">
        <v>0.49328787822666004</v>
      </c>
      <c r="R321" s="104">
        <v>0.54505105844141288</v>
      </c>
      <c r="S321" s="104">
        <v>1.0101051256335587</v>
      </c>
      <c r="T321" s="104">
        <v>0.61949407712130333</v>
      </c>
      <c r="U321" s="104">
        <v>0.26232353960849042</v>
      </c>
      <c r="V321" s="104">
        <v>6.702321172982359E-2</v>
      </c>
      <c r="W321" s="104">
        <v>0</v>
      </c>
      <c r="DA321" s="132" t="s">
        <v>3546</v>
      </c>
    </row>
    <row r="322" spans="1:105" ht="12" customHeight="1" x14ac:dyDescent="0.25">
      <c r="A322" s="108" t="s">
        <v>53</v>
      </c>
      <c r="B322" s="98"/>
      <c r="C322" s="98">
        <v>6.2408409552254948E-2</v>
      </c>
      <c r="D322" s="98">
        <v>6.824720251745163E-2</v>
      </c>
      <c r="E322" s="98">
        <v>9.0666124177880753E-2</v>
      </c>
      <c r="F322" s="98">
        <v>7.9107367812182555E-2</v>
      </c>
      <c r="G322" s="98">
        <v>0</v>
      </c>
      <c r="H322" s="98">
        <v>7.905016537918666E-2</v>
      </c>
      <c r="I322" s="98">
        <v>5.4061819209447602E-2</v>
      </c>
      <c r="J322" s="98">
        <v>8.0783534605977425E-2</v>
      </c>
      <c r="K322" s="98">
        <v>0.22732664460978588</v>
      </c>
      <c r="L322" s="98">
        <v>0.1029207779457261</v>
      </c>
      <c r="M322" s="98">
        <v>0.15567997455780522</v>
      </c>
      <c r="N322" s="98">
        <v>0.20247312564695408</v>
      </c>
      <c r="O322" s="98">
        <v>0.24451917788313973</v>
      </c>
      <c r="P322" s="98">
        <v>0.15020015531256825</v>
      </c>
      <c r="Q322" s="98">
        <v>0.11558112373416041</v>
      </c>
      <c r="R322" s="98">
        <v>0.11530732316300445</v>
      </c>
      <c r="S322" s="98">
        <v>0.25272349805494199</v>
      </c>
      <c r="T322" s="98">
        <v>0.17844765549427241</v>
      </c>
      <c r="U322" s="98">
        <v>7.8073302501268288E-2</v>
      </c>
      <c r="V322" s="98">
        <v>2.0539078429142953E-2</v>
      </c>
      <c r="W322" s="98">
        <v>0</v>
      </c>
      <c r="DA322" s="63" t="s">
        <v>3547</v>
      </c>
    </row>
    <row r="323" spans="1:105" ht="12" customHeight="1" x14ac:dyDescent="0.25">
      <c r="A323" s="108" t="s">
        <v>52</v>
      </c>
      <c r="B323" s="98"/>
      <c r="C323" s="98">
        <v>0.10498340269681626</v>
      </c>
      <c r="D323" s="98">
        <v>0.11425872636606067</v>
      </c>
      <c r="E323" s="98">
        <v>0.15388049583721167</v>
      </c>
      <c r="F323" s="98">
        <v>0.13466460570208003</v>
      </c>
      <c r="G323" s="98">
        <v>0</v>
      </c>
      <c r="H323" s="98">
        <v>0.1775588362734456</v>
      </c>
      <c r="I323" s="98">
        <v>0.11235359698881019</v>
      </c>
      <c r="J323" s="98">
        <v>0.147913523542581</v>
      </c>
      <c r="K323" s="98">
        <v>0.4007576801827209</v>
      </c>
      <c r="L323" s="98">
        <v>0.21955802092876575</v>
      </c>
      <c r="M323" s="98">
        <v>0.29190047191968455</v>
      </c>
      <c r="N323" s="98">
        <v>0.38883152954038686</v>
      </c>
      <c r="O323" s="98">
        <v>0.5876045478090548</v>
      </c>
      <c r="P323" s="98">
        <v>0.35535592523229159</v>
      </c>
      <c r="Q323" s="98">
        <v>0.37770675449249963</v>
      </c>
      <c r="R323" s="98">
        <v>0.42974373527840842</v>
      </c>
      <c r="S323" s="98">
        <v>0.75738162757861671</v>
      </c>
      <c r="T323" s="98">
        <v>0.44104642162703095</v>
      </c>
      <c r="U323" s="98">
        <v>0.1842502371072221</v>
      </c>
      <c r="V323" s="98">
        <v>4.6484133300680644E-2</v>
      </c>
      <c r="W323" s="98">
        <v>0</v>
      </c>
      <c r="DA323" s="63" t="s">
        <v>3548</v>
      </c>
    </row>
    <row r="324" spans="1:105" ht="12" customHeight="1" x14ac:dyDescent="0.25">
      <c r="A324" s="121" t="s">
        <v>54</v>
      </c>
      <c r="B324" s="122"/>
      <c r="C324" s="122">
        <v>0.44133380416466905</v>
      </c>
      <c r="D324" s="122">
        <v>0.59099621323951845</v>
      </c>
      <c r="E324" s="122">
        <v>0.52436216063517194</v>
      </c>
      <c r="F324" s="122">
        <v>0.31507703017423871</v>
      </c>
      <c r="G324" s="122">
        <v>0</v>
      </c>
      <c r="H324" s="122">
        <v>0.15542674313868685</v>
      </c>
      <c r="I324" s="122">
        <v>0.36599865118994307</v>
      </c>
      <c r="J324" s="122">
        <v>0.48866041625948287</v>
      </c>
      <c r="K324" s="122">
        <v>0.60694900173357669</v>
      </c>
      <c r="L324" s="122">
        <v>0.62121796234819482</v>
      </c>
      <c r="M324" s="122">
        <v>0.67745736041075721</v>
      </c>
      <c r="N324" s="122">
        <v>0.79220996871820926</v>
      </c>
      <c r="O324" s="122">
        <v>0.92551424569260121</v>
      </c>
      <c r="P324" s="122">
        <v>1.0925475137893752</v>
      </c>
      <c r="Q324" s="122">
        <v>0.77853789000659657</v>
      </c>
      <c r="R324" s="122">
        <v>0.68312505384964717</v>
      </c>
      <c r="S324" s="122">
        <v>0.59892379858245459</v>
      </c>
      <c r="T324" s="122">
        <v>0.5456428698695367</v>
      </c>
      <c r="U324" s="122">
        <v>0.3587516183599645</v>
      </c>
      <c r="V324" s="122">
        <v>0.42134180184421366</v>
      </c>
      <c r="W324" s="122">
        <v>0.57904762967970813</v>
      </c>
      <c r="DA324" s="130" t="s">
        <v>3549</v>
      </c>
    </row>
    <row r="325" spans="1:105" ht="12" customHeight="1" x14ac:dyDescent="0.25">
      <c r="A325" s="97" t="s">
        <v>50</v>
      </c>
      <c r="B325" s="98"/>
      <c r="C325" s="98">
        <v>2.4169583719989059E-3</v>
      </c>
      <c r="D325" s="98">
        <v>2.5224902072691698E-3</v>
      </c>
      <c r="E325" s="98">
        <v>2.3069211788489152E-3</v>
      </c>
      <c r="F325" s="98">
        <v>1.8446670559414768E-3</v>
      </c>
      <c r="G325" s="98">
        <v>0</v>
      </c>
      <c r="H325" s="98">
        <v>8.1164094364201932E-4</v>
      </c>
      <c r="I325" s="98">
        <v>1.2904928402463296E-3</v>
      </c>
      <c r="J325" s="98">
        <v>1.2446600540250469E-3</v>
      </c>
      <c r="K325" s="98">
        <v>1.6862130336157597E-3</v>
      </c>
      <c r="L325" s="98">
        <v>1.1334851230171614E-3</v>
      </c>
      <c r="M325" s="98">
        <v>4.8942390810069133E-4</v>
      </c>
      <c r="N325" s="98">
        <v>6.2467707338053659E-4</v>
      </c>
      <c r="O325" s="98">
        <v>1.8468373619043193E-3</v>
      </c>
      <c r="P325" s="98">
        <v>3.4980511378015053E-3</v>
      </c>
      <c r="Q325" s="98">
        <v>3.6835369614795404E-3</v>
      </c>
      <c r="R325" s="98">
        <v>2.527096421356657E-3</v>
      </c>
      <c r="S325" s="98">
        <v>1.3465062244071898E-3</v>
      </c>
      <c r="T325" s="98">
        <v>5.5656557383763233E-4</v>
      </c>
      <c r="U325" s="98">
        <v>4.9900502206284402E-4</v>
      </c>
      <c r="V325" s="98">
        <v>8.9834580364136466E-4</v>
      </c>
      <c r="W325" s="98">
        <v>2.4416970724678894E-3</v>
      </c>
      <c r="DA325" s="63" t="s">
        <v>3550</v>
      </c>
    </row>
    <row r="326" spans="1:105" ht="12" customHeight="1" x14ac:dyDescent="0.25">
      <c r="A326" s="109" t="s">
        <v>120</v>
      </c>
      <c r="B326" s="33"/>
      <c r="C326" s="33">
        <v>0.43891684579267015</v>
      </c>
      <c r="D326" s="33">
        <v>0.58847372303224932</v>
      </c>
      <c r="E326" s="33">
        <v>0.52205523945632304</v>
      </c>
      <c r="F326" s="33">
        <v>0.31323236311829722</v>
      </c>
      <c r="G326" s="33">
        <v>0</v>
      </c>
      <c r="H326" s="33">
        <v>0.15461510219504482</v>
      </c>
      <c r="I326" s="33">
        <v>0.36470815834969672</v>
      </c>
      <c r="J326" s="33">
        <v>0.4874157562054578</v>
      </c>
      <c r="K326" s="33">
        <v>0.60526278869996097</v>
      </c>
      <c r="L326" s="33">
        <v>0.62008447722517768</v>
      </c>
      <c r="M326" s="33">
        <v>0.67696793650265652</v>
      </c>
      <c r="N326" s="33">
        <v>0.79158529164482871</v>
      </c>
      <c r="O326" s="33">
        <v>0.92366740833069694</v>
      </c>
      <c r="P326" s="33">
        <v>1.0890494626515737</v>
      </c>
      <c r="Q326" s="33">
        <v>0.77485435304511707</v>
      </c>
      <c r="R326" s="33">
        <v>0.68059795742829055</v>
      </c>
      <c r="S326" s="33">
        <v>0.59757729235804735</v>
      </c>
      <c r="T326" s="33">
        <v>0.54508630429569904</v>
      </c>
      <c r="U326" s="33">
        <v>0.35825261333790165</v>
      </c>
      <c r="V326" s="33">
        <v>0.42044345604057232</v>
      </c>
      <c r="W326" s="33">
        <v>0.57660593260724025</v>
      </c>
      <c r="DA326" s="60" t="s">
        <v>3551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0.82481169083687389</v>
      </c>
      <c r="D328" s="119">
        <f t="shared" si="143"/>
        <v>0.82607658268073536</v>
      </c>
      <c r="E328" s="119">
        <f t="shared" si="143"/>
        <v>0.82893597874912417</v>
      </c>
      <c r="F328" s="119">
        <f t="shared" si="143"/>
        <v>0.83063715036916641</v>
      </c>
      <c r="G328" s="119" t="str">
        <f t="shared" si="143"/>
        <v/>
      </c>
      <c r="H328" s="119">
        <f t="shared" si="143"/>
        <v>0.82949430603684593</v>
      </c>
      <c r="I328" s="119">
        <f t="shared" si="143"/>
        <v>0.83680668562588245</v>
      </c>
      <c r="J328" s="119">
        <f t="shared" si="143"/>
        <v>0.83988252228750826</v>
      </c>
      <c r="K328" s="119">
        <f t="shared" si="143"/>
        <v>0.84395537040526791</v>
      </c>
      <c r="L328" s="119">
        <f t="shared" si="143"/>
        <v>0.84290711091933601</v>
      </c>
      <c r="M328" s="119">
        <f t="shared" si="143"/>
        <v>0.84543409795554247</v>
      </c>
      <c r="N328" s="119">
        <f t="shared" si="143"/>
        <v>0.84951558351460466</v>
      </c>
      <c r="O328" s="119">
        <f t="shared" si="143"/>
        <v>0.8553963588096285</v>
      </c>
      <c r="P328" s="119">
        <f t="shared" si="143"/>
        <v>0.86315767870192717</v>
      </c>
      <c r="Q328" s="119">
        <f t="shared" si="143"/>
        <v>0.86911998330754492</v>
      </c>
      <c r="R328" s="119">
        <f t="shared" ref="R328:V328" si="144">IF(R309=0,"",R309/R290)</f>
        <v>0.87444358195320848</v>
      </c>
      <c r="S328" s="119">
        <f t="shared" si="144"/>
        <v>0.87697836919734173</v>
      </c>
      <c r="T328" s="119">
        <f t="shared" si="144"/>
        <v>0.87938092660697842</v>
      </c>
      <c r="U328" s="119">
        <f t="shared" si="144"/>
        <v>0.88911405561399171</v>
      </c>
      <c r="V328" s="119">
        <f t="shared" si="144"/>
        <v>0.89778253168231614</v>
      </c>
      <c r="W328" s="119">
        <f t="shared" ref="W328" si="145">IF(W309=0,"",W309/W290)</f>
        <v>0.90234043800018893</v>
      </c>
      <c r="DA328" s="129" t="s">
        <v>3702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0.82761582914252485</v>
      </c>
      <c r="D329" s="124">
        <f t="shared" si="146"/>
        <v>0.82931903433030218</v>
      </c>
      <c r="E329" s="124">
        <f t="shared" si="146"/>
        <v>0.83107562599562634</v>
      </c>
      <c r="F329" s="124">
        <f t="shared" si="146"/>
        <v>0.83283385149599809</v>
      </c>
      <c r="G329" s="124" t="str">
        <f t="shared" si="146"/>
        <v/>
      </c>
      <c r="H329" s="124">
        <f t="shared" si="146"/>
        <v>0.83644267016844787</v>
      </c>
      <c r="I329" s="124">
        <f t="shared" si="146"/>
        <v>0.83833242413438724</v>
      </c>
      <c r="J329" s="124">
        <f t="shared" si="146"/>
        <v>0.84032086703785536</v>
      </c>
      <c r="K329" s="124">
        <f t="shared" si="146"/>
        <v>0.84242741612590422</v>
      </c>
      <c r="L329" s="124">
        <f t="shared" si="146"/>
        <v>0.84465918813035756</v>
      </c>
      <c r="M329" s="124">
        <f t="shared" si="146"/>
        <v>0.84774991167106561</v>
      </c>
      <c r="N329" s="124">
        <f t="shared" si="146"/>
        <v>0.85193385189138493</v>
      </c>
      <c r="O329" s="124">
        <f t="shared" si="146"/>
        <v>0.85741443290149799</v>
      </c>
      <c r="P329" s="124">
        <f t="shared" si="146"/>
        <v>0.86380431468724306</v>
      </c>
      <c r="Q329" s="124">
        <f t="shared" si="146"/>
        <v>0.86983301398564261</v>
      </c>
      <c r="R329" s="124">
        <f t="shared" ref="R329:V329" si="147">IF(R310=0,"",R310/R291)</f>
        <v>0.87445272779620142</v>
      </c>
      <c r="S329" s="124">
        <f t="shared" si="147"/>
        <v>0.87894725290392328</v>
      </c>
      <c r="T329" s="124">
        <f t="shared" si="147"/>
        <v>0.88328652725873769</v>
      </c>
      <c r="U329" s="124">
        <f t="shared" si="147"/>
        <v>0.8874405038765919</v>
      </c>
      <c r="V329" s="124">
        <f t="shared" si="147"/>
        <v>0.89137907922015547</v>
      </c>
      <c r="W329" s="124">
        <f t="shared" ref="W329" si="148">IF(W310=0,"",W310/W291)</f>
        <v>0.89500754650070824</v>
      </c>
      <c r="DA329" s="130" t="s">
        <v>3703</v>
      </c>
    </row>
    <row r="330" spans="1:105" ht="12" customHeight="1" x14ac:dyDescent="0.25">
      <c r="A330" s="97" t="s">
        <v>203</v>
      </c>
      <c r="B330" s="111"/>
      <c r="C330" s="111">
        <f t="shared" ref="C330:Q330" si="149">IF(C311=0,"",C311/C292)</f>
        <v>0.82682156581356148</v>
      </c>
      <c r="D330" s="111">
        <f t="shared" si="149"/>
        <v>0.82855585433123768</v>
      </c>
      <c r="E330" s="111">
        <f t="shared" si="149"/>
        <v>0.83033696411428048</v>
      </c>
      <c r="F330" s="111">
        <f t="shared" si="149"/>
        <v>0.83212445861532836</v>
      </c>
      <c r="G330" s="111" t="str">
        <f t="shared" si="149"/>
        <v/>
      </c>
      <c r="H330" s="111">
        <f t="shared" si="149"/>
        <v>0.83582431062594686</v>
      </c>
      <c r="I330" s="111">
        <f t="shared" si="149"/>
        <v>0.83774122373351645</v>
      </c>
      <c r="J330" s="111">
        <f t="shared" si="149"/>
        <v>0.83974289280449965</v>
      </c>
      <c r="K330" s="111">
        <f t="shared" si="149"/>
        <v>0.84186084621618329</v>
      </c>
      <c r="L330" s="111">
        <f t="shared" si="149"/>
        <v>0.84410351910208969</v>
      </c>
      <c r="M330" s="111">
        <f t="shared" si="149"/>
        <v>0.84720877969012154</v>
      </c>
      <c r="N330" s="111">
        <f t="shared" si="149"/>
        <v>0.85140992340287291</v>
      </c>
      <c r="O330" s="111">
        <f t="shared" si="149"/>
        <v>0.85691146202698987</v>
      </c>
      <c r="P330" s="111">
        <f t="shared" si="149"/>
        <v>0.86332429689415469</v>
      </c>
      <c r="Q330" s="111">
        <f t="shared" si="149"/>
        <v>0.86937465945456116</v>
      </c>
      <c r="R330" s="111">
        <f t="shared" ref="R330:V330" si="150">IF(R311=0,"",R311/R292)</f>
        <v>0.87401085034850201</v>
      </c>
      <c r="S330" s="111">
        <f t="shared" si="150"/>
        <v>0.87852108906413473</v>
      </c>
      <c r="T330" s="111">
        <f t="shared" si="150"/>
        <v>0.88287524012024143</v>
      </c>
      <c r="U330" s="111">
        <f t="shared" si="150"/>
        <v>0.88704316803561845</v>
      </c>
      <c r="V330" s="111">
        <f t="shared" si="150"/>
        <v>0.89099473732905643</v>
      </c>
      <c r="W330" s="111">
        <f t="shared" ref="W330" si="151">IF(W311=0,"",W311/W292)</f>
        <v>0.89463489429417486</v>
      </c>
      <c r="DA330" s="63" t="s">
        <v>3704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 t="str">
        <f t="shared" si="152"/>
        <v/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3705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2.3582619998382492</v>
      </c>
      <c r="D332" s="124">
        <f t="shared" si="155"/>
        <v>2.4378987751219268</v>
      </c>
      <c r="E332" s="124">
        <f t="shared" si="155"/>
        <v>2.5183764050890312</v>
      </c>
      <c r="F332" s="124">
        <f t="shared" si="155"/>
        <v>2.5989404657191755</v>
      </c>
      <c r="G332" s="124" t="str">
        <f t="shared" si="155"/>
        <v/>
      </c>
      <c r="H332" s="124">
        <f t="shared" si="155"/>
        <v>2.7622777308012898</v>
      </c>
      <c r="I332" s="124">
        <f t="shared" si="155"/>
        <v>2.8451261547958113</v>
      </c>
      <c r="J332" s="124">
        <f t="shared" si="155"/>
        <v>2.9294923208561565</v>
      </c>
      <c r="K332" s="124">
        <f t="shared" si="155"/>
        <v>3.0159454352536814</v>
      </c>
      <c r="L332" s="124">
        <f t="shared" si="155"/>
        <v>3.1046262309059189</v>
      </c>
      <c r="M332" s="124">
        <f t="shared" si="155"/>
        <v>3.2105470850261599</v>
      </c>
      <c r="N332" s="124">
        <f t="shared" si="155"/>
        <v>3.3386209488207714</v>
      </c>
      <c r="O332" s="124">
        <f t="shared" si="155"/>
        <v>3.4915639366107816</v>
      </c>
      <c r="P332" s="124">
        <f t="shared" si="155"/>
        <v>3.6574273135337112</v>
      </c>
      <c r="Q332" s="124">
        <f t="shared" si="155"/>
        <v>3.7999675772069179</v>
      </c>
      <c r="R332" s="124">
        <f t="shared" ref="R332:V332" si="156">IF(R313=0,"",R313/R294)</f>
        <v>3.8893913828012043</v>
      </c>
      <c r="S332" s="124">
        <f t="shared" si="156"/>
        <v>3.9605683413987935</v>
      </c>
      <c r="T332" s="124">
        <f t="shared" si="156"/>
        <v>4.0200393998109805</v>
      </c>
      <c r="U332" s="124">
        <f t="shared" si="156"/>
        <v>4.0741801688752473</v>
      </c>
      <c r="V332" s="124">
        <f t="shared" si="156"/>
        <v>4.1293826055336051</v>
      </c>
      <c r="W332" s="124">
        <f t="shared" ref="W332" si="157">IF(W313=0,"",W313/W294)</f>
        <v>4.1834265621208973</v>
      </c>
      <c r="DA332" s="130" t="s">
        <v>3706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2.3582619998382492</v>
      </c>
      <c r="D333" s="111">
        <f t="shared" si="158"/>
        <v>2.4378987751219268</v>
      </c>
      <c r="E333" s="111">
        <f t="shared" si="158"/>
        <v>2.5183764050890312</v>
      </c>
      <c r="F333" s="111">
        <f t="shared" si="158"/>
        <v>2.5989404657191755</v>
      </c>
      <c r="G333" s="111" t="str">
        <f t="shared" si="158"/>
        <v/>
      </c>
      <c r="H333" s="111">
        <f t="shared" si="158"/>
        <v>2.7622777308012898</v>
      </c>
      <c r="I333" s="111">
        <f t="shared" si="158"/>
        <v>2.8451261547958113</v>
      </c>
      <c r="J333" s="111">
        <f t="shared" si="158"/>
        <v>2.9294923208561565</v>
      </c>
      <c r="K333" s="111">
        <f t="shared" si="158"/>
        <v>3.0159454352536814</v>
      </c>
      <c r="L333" s="111">
        <f t="shared" si="158"/>
        <v>3.1046262309059189</v>
      </c>
      <c r="M333" s="111">
        <f t="shared" si="158"/>
        <v>3.2105470850261599</v>
      </c>
      <c r="N333" s="111">
        <f t="shared" si="158"/>
        <v>3.3386209488207714</v>
      </c>
      <c r="O333" s="111">
        <f t="shared" si="158"/>
        <v>3.4915639366107816</v>
      </c>
      <c r="P333" s="111">
        <f t="shared" si="158"/>
        <v>3.6574273135337112</v>
      </c>
      <c r="Q333" s="111">
        <f t="shared" si="158"/>
        <v>3.7999675772069179</v>
      </c>
      <c r="R333" s="111">
        <f t="shared" ref="R333:V333" si="159">IF(R314=0,"",R314/R295)</f>
        <v>3.8893913828012043</v>
      </c>
      <c r="S333" s="111">
        <f t="shared" si="159"/>
        <v>3.9605683413987935</v>
      </c>
      <c r="T333" s="111">
        <f t="shared" si="159"/>
        <v>4.0200393998109805</v>
      </c>
      <c r="U333" s="111">
        <f t="shared" si="159"/>
        <v>4.0741801688752473</v>
      </c>
      <c r="V333" s="111">
        <f t="shared" si="159"/>
        <v>4.1293826055336051</v>
      </c>
      <c r="W333" s="111">
        <f t="shared" ref="W333" si="160">IF(W314=0,"",W314/W295)</f>
        <v>4.1834265621208973</v>
      </c>
      <c r="DA333" s="63" t="s">
        <v>3707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0.81744759106927289</v>
      </c>
      <c r="D334" s="124">
        <f t="shared" si="161"/>
        <v>0.82038333607368885</v>
      </c>
      <c r="E334" s="124">
        <f t="shared" si="161"/>
        <v>0.82588209478690322</v>
      </c>
      <c r="F334" s="124">
        <f t="shared" si="161"/>
        <v>0.8285188434203512</v>
      </c>
      <c r="G334" s="124" t="str">
        <f t="shared" si="161"/>
        <v/>
      </c>
      <c r="H334" s="124">
        <f t="shared" si="161"/>
        <v>0.80624772419792423</v>
      </c>
      <c r="I334" s="124">
        <f t="shared" si="161"/>
        <v>0.83768005987025029</v>
      </c>
      <c r="J334" s="124">
        <f t="shared" si="161"/>
        <v>0.8475831775651913</v>
      </c>
      <c r="K334" s="124">
        <f t="shared" si="161"/>
        <v>0.86321591107448858</v>
      </c>
      <c r="L334" s="124">
        <f t="shared" si="161"/>
        <v>0.8457419455402726</v>
      </c>
      <c r="M334" s="124">
        <f t="shared" si="161"/>
        <v>0.84719477830100243</v>
      </c>
      <c r="N334" s="124">
        <f t="shared" si="161"/>
        <v>0.85182325295231875</v>
      </c>
      <c r="O334" s="124">
        <f t="shared" si="161"/>
        <v>0.85687295699776922</v>
      </c>
      <c r="P334" s="124">
        <f t="shared" si="161"/>
        <v>0.87377167837762459</v>
      </c>
      <c r="Q334" s="124">
        <f t="shared" si="161"/>
        <v>0.87880003443580035</v>
      </c>
      <c r="R334" s="124">
        <f t="shared" ref="R334:V334" si="162">IF(R315=0,"",R315/R296)</f>
        <v>0.88506550083535895</v>
      </c>
      <c r="S334" s="124">
        <f t="shared" si="162"/>
        <v>0.87559164632931741</v>
      </c>
      <c r="T334" s="124">
        <f t="shared" si="162"/>
        <v>0.86921111567967502</v>
      </c>
      <c r="U334" s="124">
        <f t="shared" si="162"/>
        <v>0.89771862480935039</v>
      </c>
      <c r="V334" s="124">
        <f t="shared" si="162"/>
        <v>0.92270252121478935</v>
      </c>
      <c r="W334" s="124">
        <f t="shared" ref="W334" si="163">IF(W315=0,"",W315/W296)</f>
        <v>0.93367934672910069</v>
      </c>
      <c r="DA334" s="130" t="s">
        <v>3708</v>
      </c>
    </row>
    <row r="335" spans="1:105" ht="12" customHeight="1" x14ac:dyDescent="0.25">
      <c r="A335" s="97" t="s">
        <v>128</v>
      </c>
      <c r="B335" s="111"/>
      <c r="C335" s="111">
        <f t="shared" ref="C335:Q335" si="164">IF(C316=0,"",C316/C297)</f>
        <v>0.84659511064690574</v>
      </c>
      <c r="D335" s="111">
        <f t="shared" si="164"/>
        <v>0.84881061129033475</v>
      </c>
      <c r="E335" s="111">
        <f t="shared" si="164"/>
        <v>0.85108592467108513</v>
      </c>
      <c r="F335" s="111">
        <f t="shared" si="164"/>
        <v>0.85336939433419734</v>
      </c>
      <c r="G335" s="111" t="str">
        <f t="shared" si="164"/>
        <v/>
      </c>
      <c r="H335" s="111">
        <f t="shared" si="164"/>
        <v>0.85809584234245739</v>
      </c>
      <c r="I335" s="111">
        <f t="shared" si="164"/>
        <v>0.86054464032499212</v>
      </c>
      <c r="J335" s="111">
        <f t="shared" si="164"/>
        <v>0.86310171146367309</v>
      </c>
      <c r="K335" s="111">
        <f t="shared" si="164"/>
        <v>0.86580733229810392</v>
      </c>
      <c r="L335" s="111">
        <f t="shared" si="164"/>
        <v>0.8686722784538824</v>
      </c>
      <c r="M335" s="111">
        <f t="shared" si="164"/>
        <v>0.87263915406926085</v>
      </c>
      <c r="N335" s="111">
        <f t="shared" si="164"/>
        <v>0.87800598692542886</v>
      </c>
      <c r="O335" s="111">
        <f t="shared" si="164"/>
        <v>0.88503403458725316</v>
      </c>
      <c r="P335" s="111">
        <f t="shared" si="164"/>
        <v>0.89322623538291246</v>
      </c>
      <c r="Q335" s="111">
        <f t="shared" si="164"/>
        <v>0.9009553888708931</v>
      </c>
      <c r="R335" s="111">
        <f t="shared" ref="R335:V335" si="165">IF(R316=0,"",R316/R297)</f>
        <v>0.90687798122153052</v>
      </c>
      <c r="S335" s="111">
        <f t="shared" si="165"/>
        <v>0.91263967350897834</v>
      </c>
      <c r="T335" s="111">
        <f t="shared" si="165"/>
        <v>0.91820196857584457</v>
      </c>
      <c r="U335" s="111">
        <f t="shared" si="165"/>
        <v>0.92352636926475529</v>
      </c>
      <c r="V335" s="111">
        <f t="shared" si="165"/>
        <v>0.92857437841832924</v>
      </c>
      <c r="W335" s="111">
        <f t="shared" ref="W335" si="166">IF(W316=0,"",W316/W297)</f>
        <v>0.93322456782811092</v>
      </c>
      <c r="DA335" s="63" t="s">
        <v>3709</v>
      </c>
    </row>
    <row r="336" spans="1:105" ht="12" customHeight="1" x14ac:dyDescent="0.25">
      <c r="A336" s="97" t="s">
        <v>127</v>
      </c>
      <c r="B336" s="111"/>
      <c r="C336" s="111">
        <f t="shared" ref="C336:Q336" si="167">IF(C317=0,"",C317/C298)</f>
        <v>0.93671492661222389</v>
      </c>
      <c r="D336" s="111">
        <f t="shared" si="167"/>
        <v>0.93758373597558609</v>
      </c>
      <c r="E336" s="111">
        <f t="shared" si="167"/>
        <v>0.93906228340790987</v>
      </c>
      <c r="F336" s="111">
        <f t="shared" si="167"/>
        <v>0.94006381073638567</v>
      </c>
      <c r="G336" s="111" t="str">
        <f t="shared" si="167"/>
        <v/>
      </c>
      <c r="H336" s="111">
        <f t="shared" si="167"/>
        <v>0.95170475806357235</v>
      </c>
      <c r="I336" s="111">
        <f t="shared" si="167"/>
        <v>0.94993843361277563</v>
      </c>
      <c r="J336" s="111">
        <f t="shared" si="167"/>
        <v>0.94690103567031514</v>
      </c>
      <c r="K336" s="111">
        <f t="shared" si="167"/>
        <v>0.94694718157300484</v>
      </c>
      <c r="L336" s="111">
        <f t="shared" si="167"/>
        <v>0.95412234153028774</v>
      </c>
      <c r="M336" s="111">
        <f t="shared" si="167"/>
        <v>0.9515370071022432</v>
      </c>
      <c r="N336" s="111">
        <f t="shared" si="167"/>
        <v>0.95454179413015827</v>
      </c>
      <c r="O336" s="111">
        <f t="shared" si="167"/>
        <v>0.96344779439353934</v>
      </c>
      <c r="P336" s="111">
        <f t="shared" si="167"/>
        <v>0.96552272875210277</v>
      </c>
      <c r="Q336" s="111">
        <f t="shared" si="167"/>
        <v>0.97485343738711416</v>
      </c>
      <c r="R336" s="111">
        <f t="shared" ref="R336:V336" si="168">IF(R317=0,"",R317/R298)</f>
        <v>0.97873249908273441</v>
      </c>
      <c r="S336" s="111">
        <f t="shared" si="168"/>
        <v>0.97660406001852629</v>
      </c>
      <c r="T336" s="111">
        <f t="shared" si="168"/>
        <v>0.97499403038438492</v>
      </c>
      <c r="U336" s="111">
        <f t="shared" si="168"/>
        <v>0.97604790645449524</v>
      </c>
      <c r="V336" s="111">
        <f t="shared" si="168"/>
        <v>0.97700082358381479</v>
      </c>
      <c r="W336" s="111">
        <f t="shared" ref="W336" si="169">IF(W317=0,"",W317/W298)</f>
        <v>0.9774238537800285</v>
      </c>
      <c r="DA336" s="63" t="s">
        <v>3710</v>
      </c>
    </row>
    <row r="337" spans="1:105" ht="12" customHeight="1" x14ac:dyDescent="0.25">
      <c r="A337" s="100" t="s">
        <v>203</v>
      </c>
      <c r="B337" s="112"/>
      <c r="C337" s="112">
        <f t="shared" ref="C337:Q337" si="170">IF(C318=0,"",C318/C299)</f>
        <v>0.84659511064690562</v>
      </c>
      <c r="D337" s="112">
        <f t="shared" si="170"/>
        <v>0.84881061129033475</v>
      </c>
      <c r="E337" s="112">
        <f t="shared" si="170"/>
        <v>0.85108592467108513</v>
      </c>
      <c r="F337" s="112">
        <f t="shared" si="170"/>
        <v>0.85336939433419734</v>
      </c>
      <c r="G337" s="112" t="str">
        <f t="shared" si="170"/>
        <v/>
      </c>
      <c r="H337" s="112">
        <f t="shared" si="170"/>
        <v>0.85809584234245739</v>
      </c>
      <c r="I337" s="112">
        <f t="shared" si="170"/>
        <v>0.86054464032499212</v>
      </c>
      <c r="J337" s="112">
        <f t="shared" si="170"/>
        <v>0.8631017114636732</v>
      </c>
      <c r="K337" s="112">
        <f t="shared" si="170"/>
        <v>0.86580733229810392</v>
      </c>
      <c r="L337" s="112">
        <f t="shared" si="170"/>
        <v>0.8686722784538824</v>
      </c>
      <c r="M337" s="112">
        <f t="shared" si="170"/>
        <v>0.87263915406926074</v>
      </c>
      <c r="N337" s="112">
        <f t="shared" si="170"/>
        <v>0.87800598692542886</v>
      </c>
      <c r="O337" s="112">
        <f t="shared" si="170"/>
        <v>0.88503403458725327</v>
      </c>
      <c r="P337" s="112">
        <f t="shared" si="170"/>
        <v>0.89322623538291224</v>
      </c>
      <c r="Q337" s="112">
        <f t="shared" si="170"/>
        <v>0.9009553888708931</v>
      </c>
      <c r="R337" s="112">
        <f t="shared" ref="R337:V337" si="171">IF(R318=0,"",R318/R299)</f>
        <v>0.90687798122153063</v>
      </c>
      <c r="S337" s="112">
        <f t="shared" si="171"/>
        <v>0.91263967350897834</v>
      </c>
      <c r="T337" s="112">
        <f t="shared" si="171"/>
        <v>0.91820196857584457</v>
      </c>
      <c r="U337" s="112">
        <f t="shared" si="171"/>
        <v>0.92352636926475529</v>
      </c>
      <c r="V337" s="112">
        <f t="shared" si="171"/>
        <v>0.92857437841832924</v>
      </c>
      <c r="W337" s="112">
        <f t="shared" ref="W337" si="172">IF(W318=0,"",W318/W299)</f>
        <v>0.93322456782811081</v>
      </c>
      <c r="DA337" s="131" t="s">
        <v>3711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 t="str">
        <f t="shared" si="173"/>
        <v/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3712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0.69904906460945626</v>
      </c>
      <c r="D339" s="112">
        <f t="shared" si="176"/>
        <v>0.70012983554340358</v>
      </c>
      <c r="E339" s="112">
        <f t="shared" si="176"/>
        <v>0.70129373304669129</v>
      </c>
      <c r="F339" s="112">
        <f t="shared" si="176"/>
        <v>0.70246881084862889</v>
      </c>
      <c r="G339" s="112" t="str">
        <f t="shared" si="176"/>
        <v/>
      </c>
      <c r="H339" s="112">
        <f t="shared" si="176"/>
        <v>0.70504322717626711</v>
      </c>
      <c r="I339" s="112">
        <f t="shared" si="176"/>
        <v>0.70645236332864481</v>
      </c>
      <c r="J339" s="112">
        <f t="shared" si="176"/>
        <v>0.70801736656705028</v>
      </c>
      <c r="K339" s="112">
        <f t="shared" si="176"/>
        <v>0.70979925041709979</v>
      </c>
      <c r="L339" s="112">
        <f t="shared" si="176"/>
        <v>0.71181936883496011</v>
      </c>
      <c r="M339" s="112">
        <f t="shared" si="176"/>
        <v>0.71547748570050085</v>
      </c>
      <c r="N339" s="112">
        <f t="shared" si="176"/>
        <v>0.72138863623218441</v>
      </c>
      <c r="O339" s="112">
        <f t="shared" si="176"/>
        <v>0.73034153134824509</v>
      </c>
      <c r="P339" s="112">
        <f t="shared" si="176"/>
        <v>0.74198809860804538</v>
      </c>
      <c r="Q339" s="112">
        <f t="shared" si="176"/>
        <v>0.75341618210929018</v>
      </c>
      <c r="R339" s="112">
        <f t="shared" ref="R339:V339" si="177">IF(R320=0,"",R320/R301)</f>
        <v>0.76160846863765608</v>
      </c>
      <c r="S339" s="112">
        <f t="shared" si="177"/>
        <v>0.76971999166190286</v>
      </c>
      <c r="T339" s="112">
        <f t="shared" si="177"/>
        <v>0.77758066761194544</v>
      </c>
      <c r="U339" s="112">
        <f t="shared" si="177"/>
        <v>0.78496476404931981</v>
      </c>
      <c r="V339" s="112">
        <f t="shared" si="177"/>
        <v>0.79152596221717952</v>
      </c>
      <c r="W339" s="112" t="str">
        <f t="shared" ref="W339" si="178">IF(W320=0,"",W320/W301)</f>
        <v/>
      </c>
      <c r="DA339" s="131" t="s">
        <v>3713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0.86169153294499345</v>
      </c>
      <c r="D340" s="113">
        <f t="shared" si="179"/>
        <v>0.86194774989595424</v>
      </c>
      <c r="E340" s="113">
        <f t="shared" si="179"/>
        <v>0.86362006298485461</v>
      </c>
      <c r="F340" s="113">
        <f t="shared" si="179"/>
        <v>0.86450072248128151</v>
      </c>
      <c r="G340" s="113" t="str">
        <f t="shared" si="179"/>
        <v/>
      </c>
      <c r="H340" s="113">
        <f t="shared" si="179"/>
        <v>0.88583654193695271</v>
      </c>
      <c r="I340" s="113">
        <f t="shared" si="179"/>
        <v>0.88106715255658619</v>
      </c>
      <c r="J340" s="113">
        <f t="shared" si="179"/>
        <v>0.87285034860061061</v>
      </c>
      <c r="K340" s="113">
        <f t="shared" si="179"/>
        <v>0.87109729124516466</v>
      </c>
      <c r="L340" s="113">
        <f t="shared" si="179"/>
        <v>0.8855746951635477</v>
      </c>
      <c r="M340" s="113">
        <f t="shared" si="179"/>
        <v>0.8784882514764083</v>
      </c>
      <c r="N340" s="113">
        <f t="shared" si="179"/>
        <v>0.88319956386937337</v>
      </c>
      <c r="O340" s="113">
        <f t="shared" si="179"/>
        <v>0.90212336713745478</v>
      </c>
      <c r="P340" s="113">
        <f t="shared" si="179"/>
        <v>0.90636328908854102</v>
      </c>
      <c r="Q340" s="113">
        <f t="shared" si="179"/>
        <v>0.92877589004537742</v>
      </c>
      <c r="R340" s="113">
        <f t="shared" ref="R340:V340" si="180">IF(R321=0,"",R321/R302)</f>
        <v>0.9378941394385869</v>
      </c>
      <c r="S340" s="113">
        <f t="shared" si="180"/>
        <v>0.93036077771042047</v>
      </c>
      <c r="T340" s="113">
        <f t="shared" si="180"/>
        <v>0.9238771576921625</v>
      </c>
      <c r="U340" s="113">
        <f t="shared" si="180"/>
        <v>0.92461487968256684</v>
      </c>
      <c r="V340" s="113">
        <f t="shared" si="180"/>
        <v>0.92531519910078908</v>
      </c>
      <c r="W340" s="113" t="str">
        <f t="shared" ref="W340" si="181">IF(W321=0,"",W321/W302)</f>
        <v/>
      </c>
      <c r="DA340" s="132" t="s">
        <v>3714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0.69904906460945626</v>
      </c>
      <c r="D341" s="111">
        <f t="shared" si="182"/>
        <v>0.70012983554340369</v>
      </c>
      <c r="E341" s="111">
        <f t="shared" si="182"/>
        <v>0.70129373304669129</v>
      </c>
      <c r="F341" s="111">
        <f t="shared" si="182"/>
        <v>0.70246881084862889</v>
      </c>
      <c r="G341" s="111" t="str">
        <f t="shared" si="182"/>
        <v/>
      </c>
      <c r="H341" s="111">
        <f t="shared" si="182"/>
        <v>0.70504322717626711</v>
      </c>
      <c r="I341" s="111">
        <f t="shared" si="182"/>
        <v>0.70645236332864481</v>
      </c>
      <c r="J341" s="111">
        <f t="shared" si="182"/>
        <v>0.70801736656705028</v>
      </c>
      <c r="K341" s="111">
        <f t="shared" si="182"/>
        <v>0.70979925041709979</v>
      </c>
      <c r="L341" s="111">
        <f t="shared" si="182"/>
        <v>0.71181936883496011</v>
      </c>
      <c r="M341" s="111">
        <f t="shared" si="182"/>
        <v>0.71547748570050085</v>
      </c>
      <c r="N341" s="111">
        <f t="shared" si="182"/>
        <v>0.72138863623218441</v>
      </c>
      <c r="O341" s="111">
        <f t="shared" si="182"/>
        <v>0.73034153134824509</v>
      </c>
      <c r="P341" s="111">
        <f t="shared" si="182"/>
        <v>0.74198809860804538</v>
      </c>
      <c r="Q341" s="111">
        <f t="shared" si="182"/>
        <v>0.75341618210929018</v>
      </c>
      <c r="R341" s="111">
        <f t="shared" ref="R341:V341" si="183">IF(R322=0,"",R322/R303)</f>
        <v>0.76160846863765619</v>
      </c>
      <c r="S341" s="111">
        <f t="shared" si="183"/>
        <v>0.76971999166190297</v>
      </c>
      <c r="T341" s="111">
        <f t="shared" si="183"/>
        <v>0.77758066761194544</v>
      </c>
      <c r="U341" s="111">
        <f t="shared" si="183"/>
        <v>0.78496476404931981</v>
      </c>
      <c r="V341" s="111">
        <f t="shared" si="183"/>
        <v>0.79152596221717952</v>
      </c>
      <c r="W341" s="111" t="str">
        <f t="shared" ref="W341" si="184">IF(W322=0,"",W322/W303)</f>
        <v/>
      </c>
      <c r="DA341" s="63" t="s">
        <v>3715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 t="str">
        <f t="shared" si="185"/>
        <v/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 t="str">
        <f t="shared" ref="W342" si="187">IF(W323=0,"",W323/W304)</f>
        <v/>
      </c>
      <c r="DA342" s="63" t="s">
        <v>3716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0.76545613228058063</v>
      </c>
      <c r="D343" s="124">
        <f t="shared" si="188"/>
        <v>0.76711308462583894</v>
      </c>
      <c r="E343" s="124">
        <f t="shared" si="188"/>
        <v>0.7685664344889912</v>
      </c>
      <c r="F343" s="124">
        <f t="shared" si="188"/>
        <v>0.76976671879724823</v>
      </c>
      <c r="G343" s="124" t="str">
        <f t="shared" si="188"/>
        <v/>
      </c>
      <c r="H343" s="124">
        <f t="shared" si="188"/>
        <v>0.77299954742057986</v>
      </c>
      <c r="I343" s="124">
        <f t="shared" si="188"/>
        <v>0.77497202666157139</v>
      </c>
      <c r="J343" s="124">
        <f t="shared" si="188"/>
        <v>0.77690067888473768</v>
      </c>
      <c r="K343" s="124">
        <f t="shared" si="188"/>
        <v>0.77871448510031516</v>
      </c>
      <c r="L343" s="124">
        <f t="shared" si="188"/>
        <v>0.78091617289261739</v>
      </c>
      <c r="M343" s="124">
        <f t="shared" si="188"/>
        <v>0.78387811832092169</v>
      </c>
      <c r="N343" s="124">
        <f t="shared" si="188"/>
        <v>0.78748271788087654</v>
      </c>
      <c r="O343" s="124">
        <f t="shared" si="188"/>
        <v>0.79211735178904719</v>
      </c>
      <c r="P343" s="124">
        <f t="shared" si="188"/>
        <v>0.79822882096221215</v>
      </c>
      <c r="Q343" s="124">
        <f t="shared" si="188"/>
        <v>0.80607528991120703</v>
      </c>
      <c r="R343" s="124">
        <f t="shared" ref="R343:V343" si="189">IF(R324=0,"",R324/R305)</f>
        <v>0.81752313625214801</v>
      </c>
      <c r="S343" s="124">
        <f t="shared" si="189"/>
        <v>0.8319077533204382</v>
      </c>
      <c r="T343" s="124">
        <f t="shared" si="189"/>
        <v>0.84733854042399304</v>
      </c>
      <c r="U343" s="124">
        <f t="shared" si="189"/>
        <v>0.86161114381115844</v>
      </c>
      <c r="V343" s="124">
        <f t="shared" si="189"/>
        <v>0.8733267355035168</v>
      </c>
      <c r="W343" s="124">
        <f t="shared" ref="W343" si="190">IF(W324=0,"",W324/W305)</f>
        <v>0.88151201343210506</v>
      </c>
      <c r="DA343" s="130" t="s">
        <v>3717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0.61335045861421433</v>
      </c>
      <c r="D344" s="111">
        <f t="shared" si="191"/>
        <v>0.61363226051177455</v>
      </c>
      <c r="E344" s="111">
        <f t="shared" si="191"/>
        <v>0.61391008814377446</v>
      </c>
      <c r="F344" s="111">
        <f t="shared" si="191"/>
        <v>0.61418737383047073</v>
      </c>
      <c r="G344" s="111" t="str">
        <f t="shared" si="191"/>
        <v/>
      </c>
      <c r="H344" s="111">
        <f t="shared" si="191"/>
        <v>0.61473134662754059</v>
      </c>
      <c r="I344" s="111">
        <f t="shared" si="191"/>
        <v>0.61499764705130755</v>
      </c>
      <c r="J344" s="111">
        <f t="shared" si="191"/>
        <v>0.61525675325031848</v>
      </c>
      <c r="K344" s="111">
        <f t="shared" si="191"/>
        <v>0.61550598904435827</v>
      </c>
      <c r="L344" s="111">
        <f t="shared" si="191"/>
        <v>0.61574463844550154</v>
      </c>
      <c r="M344" s="111">
        <f t="shared" si="191"/>
        <v>0.61587306341986392</v>
      </c>
      <c r="N344" s="111">
        <f t="shared" si="191"/>
        <v>0.61587306341986392</v>
      </c>
      <c r="O344" s="111">
        <f t="shared" si="191"/>
        <v>0.61587306341986392</v>
      </c>
      <c r="P344" s="111">
        <f t="shared" si="191"/>
        <v>0.61587306341986392</v>
      </c>
      <c r="Q344" s="111">
        <f t="shared" si="191"/>
        <v>0.61587306341986392</v>
      </c>
      <c r="R344" s="111">
        <f t="shared" ref="R344:V344" si="192">IF(R325=0,"",R325/R306)</f>
        <v>0.61668441368492488</v>
      </c>
      <c r="S344" s="111">
        <f t="shared" si="192"/>
        <v>0.6180111551994063</v>
      </c>
      <c r="T344" s="111">
        <f t="shared" si="192"/>
        <v>0.6195590202996335</v>
      </c>
      <c r="U344" s="111">
        <f t="shared" si="192"/>
        <v>0.62116216629629761</v>
      </c>
      <c r="V344" s="111">
        <f t="shared" si="192"/>
        <v>0.62265475050008845</v>
      </c>
      <c r="W344" s="111">
        <f t="shared" ref="W344" si="193">IF(W325=0,"",W325/W306)</f>
        <v>0.62403677291100512</v>
      </c>
      <c r="DA344" s="63" t="s">
        <v>3718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0.76650286891745145</v>
      </c>
      <c r="D345" s="45">
        <f t="shared" si="194"/>
        <v>0.76793641400720947</v>
      </c>
      <c r="E345" s="45">
        <f t="shared" si="194"/>
        <v>0.76942296811973587</v>
      </c>
      <c r="F345" s="45">
        <f t="shared" si="194"/>
        <v>0.77091675073536703</v>
      </c>
      <c r="G345" s="45" t="str">
        <f t="shared" si="194"/>
        <v/>
      </c>
      <c r="H345" s="45">
        <f t="shared" si="194"/>
        <v>0.77404568049426092</v>
      </c>
      <c r="I345" s="45">
        <f t="shared" si="194"/>
        <v>0.77568598528963195</v>
      </c>
      <c r="J345" s="45">
        <f t="shared" si="194"/>
        <v>0.77742224714124897</v>
      </c>
      <c r="K345" s="45">
        <f t="shared" si="194"/>
        <v>0.77929016112177518</v>
      </c>
      <c r="L345" s="45">
        <f t="shared" si="194"/>
        <v>0.78129927712657143</v>
      </c>
      <c r="M345" s="45">
        <f t="shared" si="194"/>
        <v>0.78403274428527348</v>
      </c>
      <c r="N345" s="45">
        <f t="shared" si="194"/>
        <v>0.78765591668848511</v>
      </c>
      <c r="O345" s="45">
        <f t="shared" si="194"/>
        <v>0.79257084936385014</v>
      </c>
      <c r="P345" s="45">
        <f t="shared" si="194"/>
        <v>0.79898870524065857</v>
      </c>
      <c r="Q345" s="45">
        <f t="shared" si="194"/>
        <v>0.80726046639623839</v>
      </c>
      <c r="R345" s="45">
        <f t="shared" ref="R345:V345" si="195">IF(R326=0,"",R326/R307)</f>
        <v>0.8185129219857783</v>
      </c>
      <c r="S345" s="45">
        <f t="shared" si="195"/>
        <v>0.83255703902256717</v>
      </c>
      <c r="T345" s="45">
        <f t="shared" si="195"/>
        <v>0.84765674255200962</v>
      </c>
      <c r="U345" s="45">
        <f t="shared" si="195"/>
        <v>0.86207595761955347</v>
      </c>
      <c r="V345" s="45">
        <f t="shared" si="195"/>
        <v>0.87407860927062708</v>
      </c>
      <c r="W345" s="45">
        <f t="shared" ref="W345" si="196">IF(W326=0,"",W326/W307)</f>
        <v>0.883054870365092</v>
      </c>
      <c r="DA345" s="60" t="s">
        <v>3719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1.0410511084032098E-2</v>
      </c>
      <c r="D347" s="117">
        <f t="shared" si="197"/>
        <v>1.0860076385671864E-2</v>
      </c>
      <c r="E347" s="117">
        <f t="shared" si="197"/>
        <v>9.9274923445714872E-3</v>
      </c>
      <c r="F347" s="117">
        <f t="shared" si="197"/>
        <v>7.9346665829683975E-3</v>
      </c>
      <c r="G347" s="117">
        <f t="shared" si="197"/>
        <v>0</v>
      </c>
      <c r="H347" s="117">
        <f t="shared" si="197"/>
        <v>3.488109921278305E-3</v>
      </c>
      <c r="I347" s="117">
        <f t="shared" si="197"/>
        <v>5.5436234083208026E-3</v>
      </c>
      <c r="J347" s="117">
        <f t="shared" si="197"/>
        <v>5.3444859163006538E-3</v>
      </c>
      <c r="K347" s="117">
        <f t="shared" si="197"/>
        <v>7.2375526077421305E-3</v>
      </c>
      <c r="L347" s="117">
        <f t="shared" si="197"/>
        <v>4.8632518446175424E-3</v>
      </c>
      <c r="M347" s="117">
        <f t="shared" si="197"/>
        <v>2.0994500464970277E-3</v>
      </c>
      <c r="N347" s="117">
        <f t="shared" si="197"/>
        <v>2.6796367914347541E-3</v>
      </c>
      <c r="O347" s="117">
        <f t="shared" si="197"/>
        <v>7.9222586415307848E-3</v>
      </c>
      <c r="P347" s="117">
        <f t="shared" si="197"/>
        <v>1.5005363453547187E-2</v>
      </c>
      <c r="Q347" s="117">
        <f t="shared" si="197"/>
        <v>1.5801029980457581E-2</v>
      </c>
      <c r="R347" s="117">
        <f t="shared" ref="R347:V347" si="198">R348+R351+R353+R362</f>
        <v>1.0826059644467796E-2</v>
      </c>
      <c r="S347" s="117">
        <f t="shared" si="198"/>
        <v>5.7560376481097866E-3</v>
      </c>
      <c r="T347" s="117">
        <f t="shared" si="198"/>
        <v>2.3732595114114826E-3</v>
      </c>
      <c r="U347" s="117">
        <f t="shared" si="198"/>
        <v>2.1223230717698676E-3</v>
      </c>
      <c r="V347" s="117">
        <f t="shared" si="198"/>
        <v>3.8116043361694683E-3</v>
      </c>
      <c r="W347" s="117">
        <f t="shared" ref="W347" si="199">W348+W351+W353+W362</f>
        <v>1.0336968073383617E-2</v>
      </c>
      <c r="DA347" s="129" t="s">
        <v>3870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3871</v>
      </c>
    </row>
    <row r="349" spans="1:105" ht="12" customHeight="1" x14ac:dyDescent="0.25">
      <c r="A349" s="97" t="s">
        <v>203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3872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3873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3874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3875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3876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3877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3878</v>
      </c>
    </row>
    <row r="356" spans="1:105" ht="12" customHeight="1" x14ac:dyDescent="0.25">
      <c r="A356" s="100" t="s">
        <v>203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3879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3880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3881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3882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3883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3884</v>
      </c>
    </row>
    <row r="362" spans="1:105" ht="12" customHeight="1" x14ac:dyDescent="0.25">
      <c r="A362" s="121" t="s">
        <v>54</v>
      </c>
      <c r="B362" s="122"/>
      <c r="C362" s="122">
        <v>1.0410511084032098E-2</v>
      </c>
      <c r="D362" s="122">
        <v>1.0860076385671864E-2</v>
      </c>
      <c r="E362" s="122">
        <v>9.9274923445714872E-3</v>
      </c>
      <c r="F362" s="122">
        <v>7.9346665829683975E-3</v>
      </c>
      <c r="G362" s="122">
        <v>0</v>
      </c>
      <c r="H362" s="122">
        <v>3.488109921278305E-3</v>
      </c>
      <c r="I362" s="122">
        <v>5.5436234083208026E-3</v>
      </c>
      <c r="J362" s="122">
        <v>5.3444859163006538E-3</v>
      </c>
      <c r="K362" s="122">
        <v>7.2375526077421305E-3</v>
      </c>
      <c r="L362" s="122">
        <v>4.8632518446175424E-3</v>
      </c>
      <c r="M362" s="122">
        <v>2.0994500464970277E-3</v>
      </c>
      <c r="N362" s="122">
        <v>2.6796367914347541E-3</v>
      </c>
      <c r="O362" s="122">
        <v>7.9222586415307848E-3</v>
      </c>
      <c r="P362" s="122">
        <v>1.5005363453547187E-2</v>
      </c>
      <c r="Q362" s="122">
        <v>1.5801029980457581E-2</v>
      </c>
      <c r="R362" s="122">
        <v>1.0826059644467796E-2</v>
      </c>
      <c r="S362" s="122">
        <v>5.7560376481097866E-3</v>
      </c>
      <c r="T362" s="122">
        <v>2.3732595114114826E-3</v>
      </c>
      <c r="U362" s="122">
        <v>2.1223230717698676E-3</v>
      </c>
      <c r="V362" s="122">
        <v>3.8116043361694683E-3</v>
      </c>
      <c r="W362" s="122">
        <v>1.0336968073383617E-2</v>
      </c>
      <c r="DA362" s="130" t="s">
        <v>3885</v>
      </c>
    </row>
    <row r="363" spans="1:105" ht="12" customHeight="1" x14ac:dyDescent="0.25">
      <c r="A363" s="97" t="s">
        <v>50</v>
      </c>
      <c r="B363" s="98"/>
      <c r="C363" s="98">
        <v>1.0410511084032098E-2</v>
      </c>
      <c r="D363" s="98">
        <v>1.0860076385671864E-2</v>
      </c>
      <c r="E363" s="98">
        <v>9.9274923445714872E-3</v>
      </c>
      <c r="F363" s="98">
        <v>7.9346665829683975E-3</v>
      </c>
      <c r="G363" s="98">
        <v>0</v>
      </c>
      <c r="H363" s="98">
        <v>3.488109921278305E-3</v>
      </c>
      <c r="I363" s="98">
        <v>5.5436234083208026E-3</v>
      </c>
      <c r="J363" s="98">
        <v>5.3444859163006538E-3</v>
      </c>
      <c r="K363" s="98">
        <v>7.2375526077421305E-3</v>
      </c>
      <c r="L363" s="98">
        <v>4.8632518446175424E-3</v>
      </c>
      <c r="M363" s="98">
        <v>2.0994500464970277E-3</v>
      </c>
      <c r="N363" s="98">
        <v>2.6796367914347541E-3</v>
      </c>
      <c r="O363" s="98">
        <v>7.9222586415307848E-3</v>
      </c>
      <c r="P363" s="98">
        <v>1.5005363453547187E-2</v>
      </c>
      <c r="Q363" s="98">
        <v>1.5801029980457581E-2</v>
      </c>
      <c r="R363" s="98">
        <v>1.0826059644467796E-2</v>
      </c>
      <c r="S363" s="98">
        <v>5.7560376481097866E-3</v>
      </c>
      <c r="T363" s="98">
        <v>2.3732595114114826E-3</v>
      </c>
      <c r="U363" s="98">
        <v>2.1223230717698676E-3</v>
      </c>
      <c r="V363" s="98">
        <v>3.8116043361694683E-3</v>
      </c>
      <c r="W363" s="98">
        <v>1.0336968073383617E-2</v>
      </c>
      <c r="DA363" s="63" t="s">
        <v>3886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3887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16685.604054361906</v>
      </c>
      <c r="D366" s="117">
        <f t="shared" si="204"/>
        <v>14311.881083388338</v>
      </c>
      <c r="E366" s="117">
        <f t="shared" si="204"/>
        <v>16426.32349349721</v>
      </c>
      <c r="F366" s="117">
        <f t="shared" si="204"/>
        <v>16772.061929018622</v>
      </c>
      <c r="G366" s="117">
        <f t="shared" si="204"/>
        <v>0</v>
      </c>
      <c r="H366" s="117">
        <f t="shared" si="204"/>
        <v>13463.505036288949</v>
      </c>
      <c r="I366" s="117">
        <f t="shared" si="204"/>
        <v>13731.448150293985</v>
      </c>
      <c r="J366" s="117">
        <f t="shared" si="204"/>
        <v>13206.488027556259</v>
      </c>
      <c r="K366" s="117">
        <f t="shared" si="204"/>
        <v>13172.938421710309</v>
      </c>
      <c r="L366" s="117">
        <f t="shared" si="204"/>
        <v>15232.155626706388</v>
      </c>
      <c r="M366" s="117">
        <f t="shared" si="204"/>
        <v>13307.971435053996</v>
      </c>
      <c r="N366" s="117">
        <f t="shared" si="204"/>
        <v>13167.002895630822</v>
      </c>
      <c r="O366" s="117">
        <f t="shared" si="204"/>
        <v>14748.254849784749</v>
      </c>
      <c r="P366" s="117">
        <f t="shared" si="204"/>
        <v>11865.476514941127</v>
      </c>
      <c r="Q366" s="117">
        <f t="shared" si="204"/>
        <v>10747.69412047343</v>
      </c>
      <c r="R366" s="117">
        <f t="shared" ref="R366:V366" si="205">R367+R370+R372+R381</f>
        <v>12213.194561256758</v>
      </c>
      <c r="S366" s="117">
        <f t="shared" si="205"/>
        <v>12639.605066337575</v>
      </c>
      <c r="T366" s="117">
        <f t="shared" si="205"/>
        <v>11672.565761161104</v>
      </c>
      <c r="U366" s="117">
        <f t="shared" si="205"/>
        <v>10006.681955610287</v>
      </c>
      <c r="V366" s="117">
        <f t="shared" si="205"/>
        <v>10368.338947087685</v>
      </c>
      <c r="W366" s="117">
        <f t="shared" ref="W366" si="206">W367+W370+W372+W381</f>
        <v>13459.860421712185</v>
      </c>
      <c r="DA366" s="129" t="s">
        <v>4038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13939.691555960308</v>
      </c>
      <c r="D367" s="122">
        <f t="shared" si="207"/>
        <v>11521.604875592471</v>
      </c>
      <c r="E367" s="122">
        <f t="shared" si="207"/>
        <v>13546.130946515234</v>
      </c>
      <c r="F367" s="122">
        <f t="shared" si="207"/>
        <v>13683.162553837936</v>
      </c>
      <c r="G367" s="122">
        <f t="shared" si="207"/>
        <v>0</v>
      </c>
      <c r="H367" s="122">
        <f t="shared" si="207"/>
        <v>10698.672012547895</v>
      </c>
      <c r="I367" s="122">
        <f t="shared" si="207"/>
        <v>10979.85861838424</v>
      </c>
      <c r="J367" s="122">
        <f t="shared" si="207"/>
        <v>10466.931173919043</v>
      </c>
      <c r="K367" s="122">
        <f t="shared" si="207"/>
        <v>10214.191947781717</v>
      </c>
      <c r="L367" s="122">
        <f t="shared" si="207"/>
        <v>12199.828014276858</v>
      </c>
      <c r="M367" s="122">
        <f t="shared" si="207"/>
        <v>10238.343027120531</v>
      </c>
      <c r="N367" s="122">
        <f t="shared" si="207"/>
        <v>10041.714312468341</v>
      </c>
      <c r="O367" s="122">
        <f t="shared" si="207"/>
        <v>11742.536473988956</v>
      </c>
      <c r="P367" s="122">
        <f t="shared" si="207"/>
        <v>8765.7493116695277</v>
      </c>
      <c r="Q367" s="122">
        <f t="shared" si="207"/>
        <v>7748.8958013163374</v>
      </c>
      <c r="R367" s="122">
        <f t="shared" ref="R367:V367" si="208">SUM(R368:R369)</f>
        <v>9242.198435708644</v>
      </c>
      <c r="S367" s="122">
        <f t="shared" si="208"/>
        <v>9749.8551310362946</v>
      </c>
      <c r="T367" s="122">
        <f t="shared" si="208"/>
        <v>8886.4911220365448</v>
      </c>
      <c r="U367" s="122">
        <f t="shared" si="208"/>
        <v>7305.1003562128326</v>
      </c>
      <c r="V367" s="122">
        <f t="shared" si="208"/>
        <v>7768.3220078662853</v>
      </c>
      <c r="W367" s="122">
        <f t="shared" ref="W367" si="209">SUM(W368:W369)</f>
        <v>10367.522045533149</v>
      </c>
      <c r="DA367" s="130" t="s">
        <v>4039</v>
      </c>
    </row>
    <row r="368" spans="1:105" ht="12" customHeight="1" x14ac:dyDescent="0.25">
      <c r="A368" s="97" t="s">
        <v>203</v>
      </c>
      <c r="B368" s="98"/>
      <c r="C368" s="98">
        <v>13875.758735040814</v>
      </c>
      <c r="D368" s="98">
        <v>11470.316694454077</v>
      </c>
      <c r="E368" s="98">
        <v>13487.155162440209</v>
      </c>
      <c r="F368" s="98">
        <v>13625.341515581402</v>
      </c>
      <c r="G368" s="98">
        <v>0</v>
      </c>
      <c r="H368" s="98">
        <v>10658.375998221594</v>
      </c>
      <c r="I368" s="98">
        <v>10939.852789633062</v>
      </c>
      <c r="J368" s="98">
        <v>10429.181730997592</v>
      </c>
      <c r="K368" s="98">
        <v>10177.597254619026</v>
      </c>
      <c r="L368" s="98">
        <v>12156.34360373287</v>
      </c>
      <c r="M368" s="98">
        <v>10202.08246952688</v>
      </c>
      <c r="N368" s="98">
        <v>10006.307236018238</v>
      </c>
      <c r="O368" s="98">
        <v>11701.260254922547</v>
      </c>
      <c r="P368" s="98">
        <v>8734.9631840423262</v>
      </c>
      <c r="Q368" s="98">
        <v>7721.705506641656</v>
      </c>
      <c r="R368" s="98">
        <v>9209.7835883412336</v>
      </c>
      <c r="S368" s="98">
        <v>9715.6513695108242</v>
      </c>
      <c r="T368" s="98">
        <v>8855.2859395575579</v>
      </c>
      <c r="U368" s="98">
        <v>7279.4040070593192</v>
      </c>
      <c r="V368" s="98">
        <v>7740.9316645194413</v>
      </c>
      <c r="W368" s="98">
        <v>10330.854498524393</v>
      </c>
      <c r="DA368" s="63" t="s">
        <v>4040</v>
      </c>
    </row>
    <row r="369" spans="1:105" ht="12" customHeight="1" x14ac:dyDescent="0.25">
      <c r="A369" s="97" t="s">
        <v>53</v>
      </c>
      <c r="B369" s="98"/>
      <c r="C369" s="98">
        <v>63.932820919492876</v>
      </c>
      <c r="D369" s="98">
        <v>51.288181138393625</v>
      </c>
      <c r="E369" s="98">
        <v>58.975784075023959</v>
      </c>
      <c r="F369" s="98">
        <v>57.821038256533924</v>
      </c>
      <c r="G369" s="98">
        <v>0</v>
      </c>
      <c r="H369" s="98">
        <v>40.296014326300089</v>
      </c>
      <c r="I369" s="98">
        <v>40.005828751178591</v>
      </c>
      <c r="J369" s="98">
        <v>37.749442921450466</v>
      </c>
      <c r="K369" s="98">
        <v>36.594693162691243</v>
      </c>
      <c r="L369" s="98">
        <v>43.484410543988183</v>
      </c>
      <c r="M369" s="98">
        <v>36.260557593649892</v>
      </c>
      <c r="N369" s="98">
        <v>35.407076450102871</v>
      </c>
      <c r="O369" s="98">
        <v>41.276219066409325</v>
      </c>
      <c r="P369" s="98">
        <v>30.786127627201246</v>
      </c>
      <c r="Q369" s="98">
        <v>27.1902946746815</v>
      </c>
      <c r="R369" s="98">
        <v>32.414847367411127</v>
      </c>
      <c r="S369" s="98">
        <v>34.203761525470995</v>
      </c>
      <c r="T369" s="98">
        <v>31.205182478987442</v>
      </c>
      <c r="U369" s="98">
        <v>25.69634915351374</v>
      </c>
      <c r="V369" s="98">
        <v>27.390343346844155</v>
      </c>
      <c r="W369" s="98">
        <v>36.667547008755719</v>
      </c>
      <c r="DA369" s="63" t="s">
        <v>4041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1.7525439582200444</v>
      </c>
      <c r="D370" s="122">
        <f t="shared" si="210"/>
        <v>1.0215637565779931</v>
      </c>
      <c r="E370" s="122">
        <f t="shared" si="210"/>
        <v>2.7288455717291136</v>
      </c>
      <c r="F370" s="122">
        <f t="shared" si="210"/>
        <v>2.0004233198982293</v>
      </c>
      <c r="G370" s="122">
        <f t="shared" si="210"/>
        <v>0</v>
      </c>
      <c r="H370" s="122">
        <f t="shared" si="210"/>
        <v>2.2327528485939845</v>
      </c>
      <c r="I370" s="122">
        <f t="shared" si="210"/>
        <v>2.2749778175243938</v>
      </c>
      <c r="J370" s="122">
        <f t="shared" si="210"/>
        <v>1.5352137349053259</v>
      </c>
      <c r="K370" s="122">
        <f t="shared" si="210"/>
        <v>1.0096716362952702</v>
      </c>
      <c r="L370" s="122">
        <f t="shared" si="210"/>
        <v>1.6596252316154823</v>
      </c>
      <c r="M370" s="122">
        <f t="shared" si="210"/>
        <v>1.3901023819426783</v>
      </c>
      <c r="N370" s="122">
        <f t="shared" si="210"/>
        <v>0.910993299553994</v>
      </c>
      <c r="O370" s="122">
        <f t="shared" si="210"/>
        <v>1.8593343957098414</v>
      </c>
      <c r="P370" s="122">
        <f t="shared" si="210"/>
        <v>0.48057353110976747</v>
      </c>
      <c r="Q370" s="122">
        <f t="shared" si="210"/>
        <v>0.71991203220392985</v>
      </c>
      <c r="R370" s="122">
        <f t="shared" si="210"/>
        <v>0.91185226926538232</v>
      </c>
      <c r="S370" s="122">
        <f t="shared" si="210"/>
        <v>2.1904515200298289</v>
      </c>
      <c r="T370" s="122">
        <f t="shared" si="210"/>
        <v>1.3729982239746874</v>
      </c>
      <c r="U370" s="122">
        <f t="shared" si="210"/>
        <v>2.1388057049322828</v>
      </c>
      <c r="V370" s="122">
        <f t="shared" si="210"/>
        <v>2.6870947027482579</v>
      </c>
      <c r="W370" s="122">
        <f t="shared" si="210"/>
        <v>2.2556015937512575</v>
      </c>
      <c r="DA370" s="130" t="s">
        <v>4042</v>
      </c>
    </row>
    <row r="371" spans="1:105" ht="12" customHeight="1" x14ac:dyDescent="0.25">
      <c r="A371" s="97" t="s">
        <v>53</v>
      </c>
      <c r="B371" s="98"/>
      <c r="C371" s="98">
        <f>RES_hhdet_in_fech!C129</f>
        <v>1.7525439582200444</v>
      </c>
      <c r="D371" s="98">
        <f>RES_hhdet_in_fech!D129</f>
        <v>1.0215637565779931</v>
      </c>
      <c r="E371" s="98">
        <f>RES_hhdet_in_fech!E129</f>
        <v>2.7288455717291136</v>
      </c>
      <c r="F371" s="98">
        <f>RES_hhdet_in_fech!F129</f>
        <v>2.0004233198982293</v>
      </c>
      <c r="G371" s="98">
        <f>RES_hhdet_in_fech!G129</f>
        <v>0</v>
      </c>
      <c r="H371" s="98">
        <f>RES_hhdet_in_fech!H129</f>
        <v>2.2327528485939845</v>
      </c>
      <c r="I371" s="98">
        <f>RES_hhdet_in_fech!I129</f>
        <v>2.2749778175243938</v>
      </c>
      <c r="J371" s="98">
        <f>RES_hhdet_in_fech!J129</f>
        <v>1.5352137349053259</v>
      </c>
      <c r="K371" s="98">
        <f>RES_hhdet_in_fech!K129</f>
        <v>1.0096716362952702</v>
      </c>
      <c r="L371" s="98">
        <f>RES_hhdet_in_fech!L129</f>
        <v>1.6596252316154823</v>
      </c>
      <c r="M371" s="98">
        <f>RES_hhdet_in_fech!M129</f>
        <v>1.3901023819426783</v>
      </c>
      <c r="N371" s="98">
        <f>RES_hhdet_in_fech!N129</f>
        <v>0.910993299553994</v>
      </c>
      <c r="O371" s="98">
        <f>RES_hhdet_in_fech!O129</f>
        <v>1.8593343957098414</v>
      </c>
      <c r="P371" s="98">
        <f>RES_hhdet_in_fech!P129</f>
        <v>0.48057353110976747</v>
      </c>
      <c r="Q371" s="98">
        <f>RES_hhdet_in_fech!Q129</f>
        <v>0.71991203220392985</v>
      </c>
      <c r="R371" s="98">
        <f>RES_hhdet_in_fech!R129</f>
        <v>0.91185226926538232</v>
      </c>
      <c r="S371" s="98">
        <f>RES_hhdet_in_fech!S129</f>
        <v>2.1904515200298289</v>
      </c>
      <c r="T371" s="98">
        <f>RES_hhdet_in_fech!T129</f>
        <v>1.3729982239746874</v>
      </c>
      <c r="U371" s="98">
        <f>RES_hhdet_in_fech!U129</f>
        <v>2.1388057049322828</v>
      </c>
      <c r="V371" s="98">
        <f>RES_hhdet_in_fech!V129</f>
        <v>2.6870947027482579</v>
      </c>
      <c r="W371" s="98">
        <f>RES_hhdet_in_fech!W129</f>
        <v>2.2556015937512575</v>
      </c>
      <c r="DA371" s="63" t="s">
        <v>4043</v>
      </c>
    </row>
    <row r="372" spans="1:105" ht="12" customHeight="1" x14ac:dyDescent="0.25">
      <c r="A372" s="121" t="s">
        <v>55</v>
      </c>
      <c r="B372" s="122"/>
      <c r="C372" s="122">
        <v>2329.3226916502585</v>
      </c>
      <c r="D372" s="122">
        <v>2355.1491029261188</v>
      </c>
      <c r="E372" s="122">
        <v>2444.6548769451961</v>
      </c>
      <c r="F372" s="122">
        <v>2626.3849795939577</v>
      </c>
      <c r="G372" s="122">
        <v>0</v>
      </c>
      <c r="H372" s="122">
        <v>2328.5108055890341</v>
      </c>
      <c r="I372" s="122">
        <v>2371.0144438473835</v>
      </c>
      <c r="J372" s="122">
        <v>2329.4242738417897</v>
      </c>
      <c r="K372" s="122">
        <v>2442.3160513022831</v>
      </c>
      <c r="L372" s="122">
        <v>2510.5031219289099</v>
      </c>
      <c r="M372" s="122">
        <v>2556.5241485936076</v>
      </c>
      <c r="N372" s="122">
        <v>2599.6516279370703</v>
      </c>
      <c r="O372" s="122">
        <v>2493.7206774278084</v>
      </c>
      <c r="P372" s="122">
        <v>2570.9835343694494</v>
      </c>
      <c r="Q372" s="122">
        <v>2494.0311893279913</v>
      </c>
      <c r="R372" s="122">
        <v>2461.0451076262634</v>
      </c>
      <c r="S372" s="122">
        <v>2385.1651464133811</v>
      </c>
      <c r="T372" s="122">
        <v>2295.5358832375118</v>
      </c>
      <c r="U372" s="122">
        <v>2206.0736636570464</v>
      </c>
      <c r="V372" s="122">
        <v>2118.0469946641006</v>
      </c>
      <c r="W372" s="122">
        <v>2549.1938874860784</v>
      </c>
      <c r="DA372" s="130" t="s">
        <v>4044</v>
      </c>
    </row>
    <row r="373" spans="1:105" ht="12" customHeight="1" x14ac:dyDescent="0.25">
      <c r="A373" s="97" t="s">
        <v>128</v>
      </c>
      <c r="B373" s="98"/>
      <c r="C373" s="98">
        <v>2251.6310193301097</v>
      </c>
      <c r="D373" s="98">
        <v>2263.1100643252798</v>
      </c>
      <c r="E373" s="98">
        <v>2380.978427318521</v>
      </c>
      <c r="F373" s="98">
        <v>2629.489464461471</v>
      </c>
      <c r="G373" s="98">
        <v>0</v>
      </c>
      <c r="H373" s="98">
        <v>2062.0996016361487</v>
      </c>
      <c r="I373" s="98">
        <v>2316.9101355158159</v>
      </c>
      <c r="J373" s="98">
        <v>2293.2501719304246</v>
      </c>
      <c r="K373" s="98">
        <v>2427.4943810396635</v>
      </c>
      <c r="L373" s="98">
        <v>2424.6147240197142</v>
      </c>
      <c r="M373" s="98">
        <v>2497.9946343594434</v>
      </c>
      <c r="N373" s="98">
        <v>2531.0723269703931</v>
      </c>
      <c r="O373" s="98">
        <v>2369.4306668415534</v>
      </c>
      <c r="P373" s="98">
        <v>2535.2855538524495</v>
      </c>
      <c r="Q373" s="98">
        <v>2441.3546687133553</v>
      </c>
      <c r="R373" s="98">
        <v>2411.0618898433977</v>
      </c>
      <c r="S373" s="98">
        <v>2280.5816976744277</v>
      </c>
      <c r="T373" s="98">
        <v>2165.5011018792638</v>
      </c>
      <c r="U373" s="98">
        <v>2110.2717854926586</v>
      </c>
      <c r="V373" s="98">
        <v>2100.17583064581</v>
      </c>
      <c r="W373" s="98">
        <v>2550.4115939578978</v>
      </c>
      <c r="DA373" s="63" t="s">
        <v>4045</v>
      </c>
    </row>
    <row r="374" spans="1:105" ht="12" customHeight="1" x14ac:dyDescent="0.25">
      <c r="A374" s="97" t="s">
        <v>127</v>
      </c>
      <c r="B374" s="98"/>
      <c r="C374" s="98">
        <v>2035.0343079406107</v>
      </c>
      <c r="D374" s="98">
        <v>2048.7855446168719</v>
      </c>
      <c r="E374" s="98">
        <v>2158.1743098806596</v>
      </c>
      <c r="F374" s="98">
        <v>2387.7675956993071</v>
      </c>
      <c r="G374" s="98">
        <v>0</v>
      </c>
      <c r="H374" s="98">
        <v>1860.2369412850667</v>
      </c>
      <c r="I374" s="98">
        <v>2100.3524865553704</v>
      </c>
      <c r="J374" s="98">
        <v>2091.4818746147434</v>
      </c>
      <c r="K374" s="98">
        <v>2221.6352187165212</v>
      </c>
      <c r="L374" s="98">
        <v>2209.2067625340742</v>
      </c>
      <c r="M374" s="98">
        <v>2292.074278350744</v>
      </c>
      <c r="N374" s="98">
        <v>2328.4683853468105</v>
      </c>
      <c r="O374" s="98">
        <v>2175.9527024553445</v>
      </c>
      <c r="P374" s="98">
        <v>2346.3419242545706</v>
      </c>
      <c r="Q374" s="98">
        <v>2256.716912836298</v>
      </c>
      <c r="R374" s="98">
        <v>2233.8321529884747</v>
      </c>
      <c r="S374" s="98">
        <v>2130.3264749995828</v>
      </c>
      <c r="T374" s="98">
        <v>2038.2338049850023</v>
      </c>
      <c r="U374" s="98">
        <v>1995.645834274738</v>
      </c>
      <c r="V374" s="98">
        <v>1996.0117077080172</v>
      </c>
      <c r="W374" s="98">
        <v>2437.2610268001649</v>
      </c>
      <c r="DA374" s="63" t="s">
        <v>4046</v>
      </c>
    </row>
    <row r="375" spans="1:105" ht="12" customHeight="1" x14ac:dyDescent="0.25">
      <c r="A375" s="100" t="s">
        <v>203</v>
      </c>
      <c r="B375" s="101"/>
      <c r="C375" s="101">
        <v>839.52536368141409</v>
      </c>
      <c r="D375" s="101">
        <v>845.81028188279367</v>
      </c>
      <c r="E375" s="101">
        <v>883.15502857170725</v>
      </c>
      <c r="F375" s="101">
        <v>976.01513601833233</v>
      </c>
      <c r="G375" s="101">
        <v>0</v>
      </c>
      <c r="H375" s="101">
        <v>633.10754682223615</v>
      </c>
      <c r="I375" s="101">
        <v>753.98274894060694</v>
      </c>
      <c r="J375" s="101">
        <v>811.22651454390768</v>
      </c>
      <c r="K375" s="101">
        <v>878.31929931831814</v>
      </c>
      <c r="L375" s="101">
        <v>771.75810367596705</v>
      </c>
      <c r="M375" s="101">
        <v>872.17369405076477</v>
      </c>
      <c r="N375" s="101">
        <v>867.64909649961226</v>
      </c>
      <c r="O375" s="101">
        <v>691.82101228424119</v>
      </c>
      <c r="P375" s="101">
        <v>757.63430513989385</v>
      </c>
      <c r="Q375" s="101">
        <v>572.96073457468094</v>
      </c>
      <c r="R375" s="101">
        <v>510.16964608250021</v>
      </c>
      <c r="S375" s="101">
        <v>570.52202472202498</v>
      </c>
      <c r="T375" s="101">
        <v>623.09583384329756</v>
      </c>
      <c r="U375" s="101">
        <v>625.05069063257861</v>
      </c>
      <c r="V375" s="101">
        <v>642.71929845029513</v>
      </c>
      <c r="W375" s="101">
        <v>824.01505355501138</v>
      </c>
      <c r="DA375" s="131" t="s">
        <v>4047</v>
      </c>
    </row>
    <row r="376" spans="1:105" ht="12" customHeight="1" x14ac:dyDescent="0.25">
      <c r="A376" s="103" t="s">
        <v>52</v>
      </c>
      <c r="B376" s="104"/>
      <c r="C376" s="104">
        <v>1195.5089442591961</v>
      </c>
      <c r="D376" s="104">
        <v>1202.9752627340781</v>
      </c>
      <c r="E376" s="104">
        <v>1275.0192813089527</v>
      </c>
      <c r="F376" s="104">
        <v>1411.7524596809751</v>
      </c>
      <c r="G376" s="104">
        <v>0</v>
      </c>
      <c r="H376" s="104">
        <v>1227.1293944628305</v>
      </c>
      <c r="I376" s="104">
        <v>1346.3697376147638</v>
      </c>
      <c r="J376" s="104">
        <v>1280.2553600708356</v>
      </c>
      <c r="K376" s="104">
        <v>1343.3159193982031</v>
      </c>
      <c r="L376" s="104">
        <v>1437.4486588581074</v>
      </c>
      <c r="M376" s="104">
        <v>1419.9005842999791</v>
      </c>
      <c r="N376" s="104">
        <v>1460.8192888471979</v>
      </c>
      <c r="O376" s="104">
        <v>1484.1316901711034</v>
      </c>
      <c r="P376" s="104">
        <v>1588.7076191146768</v>
      </c>
      <c r="Q376" s="104">
        <v>1683.7561782616167</v>
      </c>
      <c r="R376" s="104">
        <v>1723.6625069059744</v>
      </c>
      <c r="S376" s="104">
        <v>1559.8044502775579</v>
      </c>
      <c r="T376" s="104">
        <v>1415.1379711417046</v>
      </c>
      <c r="U376" s="104">
        <v>1370.5951436421597</v>
      </c>
      <c r="V376" s="104">
        <v>1353.2924092577223</v>
      </c>
      <c r="W376" s="104">
        <v>1613.2459732451532</v>
      </c>
      <c r="DA376" s="132" t="s">
        <v>4048</v>
      </c>
    </row>
    <row r="377" spans="1:105" ht="12" customHeight="1" x14ac:dyDescent="0.25">
      <c r="A377" s="106" t="s">
        <v>122</v>
      </c>
      <c r="B377" s="101"/>
      <c r="C377" s="101">
        <v>2714.185882921402</v>
      </c>
      <c r="D377" s="101">
        <v>2817.4696642400445</v>
      </c>
      <c r="E377" s="101">
        <v>2843.3198847351155</v>
      </c>
      <c r="F377" s="101">
        <v>2852.9020048016687</v>
      </c>
      <c r="G377" s="101">
        <v>0</v>
      </c>
      <c r="H377" s="101">
        <v>2757.5095075262961</v>
      </c>
      <c r="I377" s="101">
        <v>2769.303984281994</v>
      </c>
      <c r="J377" s="101">
        <v>2753.4249853433344</v>
      </c>
      <c r="K377" s="101">
        <v>3000.8499733253811</v>
      </c>
      <c r="L377" s="101">
        <v>3063.8783540755853</v>
      </c>
      <c r="M377" s="101">
        <v>2974.1198631294778</v>
      </c>
      <c r="N377" s="101">
        <v>3042.9684651401458</v>
      </c>
      <c r="O377" s="101">
        <v>3037.2338930286915</v>
      </c>
      <c r="P377" s="101">
        <v>2938.2485974227443</v>
      </c>
      <c r="Q377" s="101">
        <v>2883.4057281033533</v>
      </c>
      <c r="R377" s="101">
        <v>2837.7101033020913</v>
      </c>
      <c r="S377" s="101">
        <v>2718.5937320107623</v>
      </c>
      <c r="T377" s="101">
        <v>2573.3382151706032</v>
      </c>
      <c r="U377" s="101">
        <v>2612.0820321890701</v>
      </c>
      <c r="V377" s="101">
        <v>2538.2548761417916</v>
      </c>
      <c r="W377" s="101">
        <v>0</v>
      </c>
      <c r="DA377" s="131" t="s">
        <v>4049</v>
      </c>
    </row>
    <row r="378" spans="1:105" ht="12" customHeight="1" x14ac:dyDescent="0.25">
      <c r="A378" s="107" t="s">
        <v>121</v>
      </c>
      <c r="B378" s="104"/>
      <c r="C378" s="104">
        <v>2201.9869440211182</v>
      </c>
      <c r="D378" s="104">
        <v>2288.566205776438</v>
      </c>
      <c r="E378" s="104">
        <v>2309.3998371328803</v>
      </c>
      <c r="F378" s="104">
        <v>2319.2279466299633</v>
      </c>
      <c r="G378" s="104">
        <v>0</v>
      </c>
      <c r="H378" s="104">
        <v>2196.2038604494737</v>
      </c>
      <c r="I378" s="104">
        <v>2221.0992639455881</v>
      </c>
      <c r="J378" s="104">
        <v>2234.0152468588262</v>
      </c>
      <c r="K378" s="104">
        <v>2446.9038361075845</v>
      </c>
      <c r="L378" s="104">
        <v>2463.6545253121672</v>
      </c>
      <c r="M378" s="104">
        <v>2422.4700109894748</v>
      </c>
      <c r="N378" s="104">
        <v>2485.2596684663922</v>
      </c>
      <c r="O378" s="104">
        <v>2458.1984781733013</v>
      </c>
      <c r="P378" s="104">
        <v>2402.6083496703227</v>
      </c>
      <c r="Q378" s="104">
        <v>2334.4220958933015</v>
      </c>
      <c r="R378" s="104">
        <v>2301.2252647829482</v>
      </c>
      <c r="S378" s="104">
        <v>2250.3736183330743</v>
      </c>
      <c r="T378" s="104">
        <v>2165.6063803997245</v>
      </c>
      <c r="U378" s="104">
        <v>2217.4465950645003</v>
      </c>
      <c r="V378" s="104">
        <v>2171.1185026278945</v>
      </c>
      <c r="W378" s="104">
        <v>0</v>
      </c>
      <c r="DA378" s="132" t="s">
        <v>4050</v>
      </c>
    </row>
    <row r="379" spans="1:105" ht="12" customHeight="1" x14ac:dyDescent="0.25">
      <c r="A379" s="108" t="s">
        <v>53</v>
      </c>
      <c r="B379" s="98"/>
      <c r="C379" s="98">
        <v>1011.9704007813788</v>
      </c>
      <c r="D379" s="98">
        <v>1053.5950276748713</v>
      </c>
      <c r="E379" s="98">
        <v>1054.399720311862</v>
      </c>
      <c r="F379" s="98">
        <v>1056.2042657306156</v>
      </c>
      <c r="G379" s="98">
        <v>0</v>
      </c>
      <c r="H379" s="98">
        <v>850.04397396956983</v>
      </c>
      <c r="I379" s="98">
        <v>899.89366942601009</v>
      </c>
      <c r="J379" s="98">
        <v>972.84642075895999</v>
      </c>
      <c r="K379" s="98">
        <v>1086.8770428408657</v>
      </c>
      <c r="L379" s="98">
        <v>978.22125980806823</v>
      </c>
      <c r="M379" s="98">
        <v>1034.5703836689795</v>
      </c>
      <c r="N379" s="98">
        <v>1041.8793018673821</v>
      </c>
      <c r="O379" s="98">
        <v>892.24043715146195</v>
      </c>
      <c r="P379" s="98">
        <v>871.94560505863672</v>
      </c>
      <c r="Q379" s="98">
        <v>674.28243045574641</v>
      </c>
      <c r="R379" s="98">
        <v>599.51615981601242</v>
      </c>
      <c r="S379" s="98">
        <v>680.53787983025597</v>
      </c>
      <c r="T379" s="98">
        <v>741.17708755818876</v>
      </c>
      <c r="U379" s="98">
        <v>777.3724972439403</v>
      </c>
      <c r="V379" s="98">
        <v>777.79254828017281</v>
      </c>
      <c r="W379" s="98">
        <v>0</v>
      </c>
      <c r="DA379" s="63" t="s">
        <v>4051</v>
      </c>
    </row>
    <row r="380" spans="1:105" ht="12" customHeight="1" x14ac:dyDescent="0.25">
      <c r="A380" s="108" t="s">
        <v>52</v>
      </c>
      <c r="B380" s="98"/>
      <c r="C380" s="98">
        <v>1190.0165432397398</v>
      </c>
      <c r="D380" s="98">
        <v>1234.9711781015665</v>
      </c>
      <c r="E380" s="98">
        <v>1255.0001168210181</v>
      </c>
      <c r="F380" s="98">
        <v>1263.0236808993475</v>
      </c>
      <c r="G380" s="98">
        <v>0</v>
      </c>
      <c r="H380" s="98">
        <v>1346.1598864799039</v>
      </c>
      <c r="I380" s="98">
        <v>1321.2055945195777</v>
      </c>
      <c r="J380" s="98">
        <v>1261.1688260998658</v>
      </c>
      <c r="K380" s="98">
        <v>1360.0267932667184</v>
      </c>
      <c r="L380" s="98">
        <v>1485.4332655040987</v>
      </c>
      <c r="M380" s="98">
        <v>1387.899627320495</v>
      </c>
      <c r="N380" s="98">
        <v>1443.3803665990101</v>
      </c>
      <c r="O380" s="98">
        <v>1565.9580410218393</v>
      </c>
      <c r="P380" s="98">
        <v>1530.6627446116856</v>
      </c>
      <c r="Q380" s="98">
        <v>1660.1396654375551</v>
      </c>
      <c r="R380" s="98">
        <v>1701.7091049669357</v>
      </c>
      <c r="S380" s="98">
        <v>1569.835738502818</v>
      </c>
      <c r="T380" s="98">
        <v>1424.4292928415357</v>
      </c>
      <c r="U380" s="98">
        <v>1440.0740978205599</v>
      </c>
      <c r="V380" s="98">
        <v>1393.3259543477213</v>
      </c>
      <c r="W380" s="98">
        <v>0</v>
      </c>
      <c r="DA380" s="63" t="s">
        <v>4052</v>
      </c>
    </row>
    <row r="381" spans="1:105" ht="12" customHeight="1" x14ac:dyDescent="0.25">
      <c r="A381" s="121" t="s">
        <v>54</v>
      </c>
      <c r="B381" s="122"/>
      <c r="C381" s="122">
        <v>414.83726279311827</v>
      </c>
      <c r="D381" s="122">
        <v>434.10554111316924</v>
      </c>
      <c r="E381" s="122">
        <v>432.80882446505126</v>
      </c>
      <c r="F381" s="122">
        <v>460.51397226683036</v>
      </c>
      <c r="G381" s="122">
        <v>0</v>
      </c>
      <c r="H381" s="122">
        <v>434.08946530342553</v>
      </c>
      <c r="I381" s="122">
        <v>378.30011024483844</v>
      </c>
      <c r="J381" s="122">
        <v>408.59736606052172</v>
      </c>
      <c r="K381" s="122">
        <v>515.42075099001306</v>
      </c>
      <c r="L381" s="122">
        <v>520.16486526900451</v>
      </c>
      <c r="M381" s="122">
        <v>511.71415695791364</v>
      </c>
      <c r="N381" s="122">
        <v>524.72596192585684</v>
      </c>
      <c r="O381" s="122">
        <v>510.13836397227675</v>
      </c>
      <c r="P381" s="122">
        <v>528.263095371041</v>
      </c>
      <c r="Q381" s="122">
        <v>504.04721779689714</v>
      </c>
      <c r="R381" s="122">
        <v>509.03916565258385</v>
      </c>
      <c r="S381" s="122">
        <v>502.39433736787123</v>
      </c>
      <c r="T381" s="122">
        <v>489.16575766307398</v>
      </c>
      <c r="U381" s="122">
        <v>493.36913003547517</v>
      </c>
      <c r="V381" s="122">
        <v>479.28284985455133</v>
      </c>
      <c r="W381" s="122">
        <v>540.88888709920423</v>
      </c>
      <c r="DA381" s="130" t="s">
        <v>4053</v>
      </c>
    </row>
    <row r="382" spans="1:105" ht="12" customHeight="1" x14ac:dyDescent="0.25">
      <c r="A382" s="97" t="s">
        <v>50</v>
      </c>
      <c r="B382" s="98"/>
      <c r="C382" s="98">
        <v>520.78386299765157</v>
      </c>
      <c r="D382" s="98">
        <v>549.5178033241981</v>
      </c>
      <c r="E382" s="98">
        <v>526.53786538502061</v>
      </c>
      <c r="F382" s="98">
        <v>572.62062581500993</v>
      </c>
      <c r="G382" s="98">
        <v>0</v>
      </c>
      <c r="H382" s="98">
        <v>548.40356722736408</v>
      </c>
      <c r="I382" s="98">
        <v>478.51073341419556</v>
      </c>
      <c r="J382" s="98">
        <v>511.46538317185491</v>
      </c>
      <c r="K382" s="98">
        <v>663.77155306668294</v>
      </c>
      <c r="L382" s="98">
        <v>713.63089813604824</v>
      </c>
      <c r="M382" s="98">
        <v>660.15459414919223</v>
      </c>
      <c r="N382" s="98">
        <v>561.72632493873709</v>
      </c>
      <c r="O382" s="98">
        <v>562.50380870743254</v>
      </c>
      <c r="P382" s="98">
        <v>629.10822049267495</v>
      </c>
      <c r="Q382" s="98">
        <v>695.5903319447782</v>
      </c>
      <c r="R382" s="98">
        <v>733.20463004509156</v>
      </c>
      <c r="S382" s="98">
        <v>703.86482950218465</v>
      </c>
      <c r="T382" s="98">
        <v>652.97023887664045</v>
      </c>
      <c r="U382" s="98">
        <v>667.3468265822288</v>
      </c>
      <c r="V382" s="98">
        <v>645.36083278635658</v>
      </c>
      <c r="W382" s="98">
        <v>812.59339494689198</v>
      </c>
      <c r="DA382" s="63" t="s">
        <v>4054</v>
      </c>
    </row>
    <row r="383" spans="1:105" ht="12" customHeight="1" x14ac:dyDescent="0.25">
      <c r="A383" s="109" t="s">
        <v>120</v>
      </c>
      <c r="B383" s="33"/>
      <c r="C383" s="33">
        <v>414.25731126176726</v>
      </c>
      <c r="D383" s="33">
        <v>433.61700577466104</v>
      </c>
      <c r="E383" s="33">
        <v>432.38254992278502</v>
      </c>
      <c r="F383" s="33">
        <v>459.84848901785813</v>
      </c>
      <c r="G383" s="33">
        <v>0</v>
      </c>
      <c r="H383" s="33">
        <v>433.49219065258194</v>
      </c>
      <c r="I383" s="33">
        <v>377.94686572025751</v>
      </c>
      <c r="J383" s="33">
        <v>408.33237592852191</v>
      </c>
      <c r="K383" s="33">
        <v>515.01475073346012</v>
      </c>
      <c r="L383" s="33">
        <v>519.83799091746062</v>
      </c>
      <c r="M383" s="33">
        <v>511.60827932796263</v>
      </c>
      <c r="N383" s="33">
        <v>524.69108099466325</v>
      </c>
      <c r="O383" s="33">
        <v>510.01619435520877</v>
      </c>
      <c r="P383" s="33">
        <v>527.91046655334515</v>
      </c>
      <c r="Q383" s="33">
        <v>503.18382760465965</v>
      </c>
      <c r="R383" s="33">
        <v>508.27333178390347</v>
      </c>
      <c r="S383" s="33">
        <v>501.95820160618541</v>
      </c>
      <c r="T383" s="33">
        <v>488.99439165683521</v>
      </c>
      <c r="U383" s="33">
        <v>493.12061582757241</v>
      </c>
      <c r="V383" s="33">
        <v>478.91318736364923</v>
      </c>
      <c r="W383" s="33">
        <v>539.80732238215353</v>
      </c>
      <c r="DA383" s="60" t="s">
        <v>4055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13762.481292712841</v>
      </c>
      <c r="D385" s="117">
        <f t="shared" si="211"/>
        <v>11822.709817098495</v>
      </c>
      <c r="E385" s="117">
        <f t="shared" si="211"/>
        <v>13616.370542331842</v>
      </c>
      <c r="F385" s="117">
        <f t="shared" si="211"/>
        <v>13931.49772653521</v>
      </c>
      <c r="G385" s="117">
        <f t="shared" si="211"/>
        <v>0</v>
      </c>
      <c r="H385" s="117">
        <f t="shared" si="211"/>
        <v>11167.90076690008</v>
      </c>
      <c r="I385" s="117">
        <f t="shared" si="211"/>
        <v>11490.567615491165</v>
      </c>
      <c r="J385" s="117">
        <f t="shared" si="211"/>
        <v>11091.898475143737</v>
      </c>
      <c r="K385" s="117">
        <f t="shared" si="211"/>
        <v>11117.372125020311</v>
      </c>
      <c r="L385" s="117">
        <f t="shared" si="211"/>
        <v>12839.292292380789</v>
      </c>
      <c r="M385" s="117">
        <f t="shared" si="211"/>
        <v>11251.012825812999</v>
      </c>
      <c r="N385" s="117">
        <f t="shared" si="211"/>
        <v>11185.574148020309</v>
      </c>
      <c r="O385" s="117">
        <f t="shared" si="211"/>
        <v>12615.60349730232</v>
      </c>
      <c r="P385" s="117">
        <f t="shared" si="211"/>
        <v>10241.777165328818</v>
      </c>
      <c r="Q385" s="117">
        <f t="shared" si="211"/>
        <v>9341.0357345804659</v>
      </c>
      <c r="R385" s="117">
        <f t="shared" ref="R385:V385" si="212">R386+R389+R391+R400</f>
        <v>10679.749599236806</v>
      </c>
      <c r="S385" s="117">
        <f t="shared" si="212"/>
        <v>11084.660238375187</v>
      </c>
      <c r="T385" s="117">
        <f t="shared" si="212"/>
        <v>10264.631694930744</v>
      </c>
      <c r="U385" s="117">
        <f t="shared" si="212"/>
        <v>8897.0815767920085</v>
      </c>
      <c r="V385" s="117">
        <f t="shared" si="212"/>
        <v>9308.5135892567396</v>
      </c>
      <c r="W385" s="117">
        <f t="shared" ref="W385" si="213">W386+W389+W391+W400</f>
        <v>12145.376348349178</v>
      </c>
      <c r="DA385" s="129" t="s">
        <v>4206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11536.709385077143</v>
      </c>
      <c r="D386" s="122">
        <f t="shared" si="214"/>
        <v>9555.0862293616483</v>
      </c>
      <c r="E386" s="122">
        <f t="shared" si="214"/>
        <v>11257.859256193875</v>
      </c>
      <c r="F386" s="122">
        <f t="shared" si="214"/>
        <v>11395.800970358665</v>
      </c>
      <c r="G386" s="122">
        <f t="shared" si="214"/>
        <v>0</v>
      </c>
      <c r="H386" s="122">
        <f t="shared" si="214"/>
        <v>8948.8257854320036</v>
      </c>
      <c r="I386" s="122">
        <f t="shared" si="214"/>
        <v>9204.7714922029045</v>
      </c>
      <c r="J386" s="122">
        <f t="shared" si="214"/>
        <v>8795.580679293209</v>
      </c>
      <c r="K386" s="122">
        <f t="shared" si="214"/>
        <v>8604.7153303837677</v>
      </c>
      <c r="L386" s="122">
        <f t="shared" si="214"/>
        <v>10304.696825869083</v>
      </c>
      <c r="M386" s="122">
        <f t="shared" si="214"/>
        <v>8679.5543968994989</v>
      </c>
      <c r="N386" s="122">
        <f t="shared" si="214"/>
        <v>8554.8763538140047</v>
      </c>
      <c r="O386" s="122">
        <f t="shared" si="214"/>
        <v>10068.220251670396</v>
      </c>
      <c r="P386" s="122">
        <f t="shared" si="214"/>
        <v>7571.8920768868693</v>
      </c>
      <c r="Q386" s="122">
        <f t="shared" si="214"/>
        <v>6740.2453899196798</v>
      </c>
      <c r="R386" s="122">
        <f t="shared" ref="R386:V386" si="215">SUM(R387:R388)</f>
        <v>8081.8656329392106</v>
      </c>
      <c r="S386" s="122">
        <f t="shared" si="215"/>
        <v>8569.608383635572</v>
      </c>
      <c r="T386" s="122">
        <f t="shared" si="215"/>
        <v>7849.3178826992635</v>
      </c>
      <c r="U386" s="122">
        <f t="shared" si="215"/>
        <v>6482.8419409865865</v>
      </c>
      <c r="V386" s="122">
        <f t="shared" si="215"/>
        <v>6924.519718457519</v>
      </c>
      <c r="W386" s="122">
        <f t="shared" ref="W386" si="216">SUM(W387:W388)</f>
        <v>9279.0104692646291</v>
      </c>
      <c r="DA386" s="130" t="s">
        <v>4207</v>
      </c>
    </row>
    <row r="387" spans="1:105" ht="12" customHeight="1" x14ac:dyDescent="0.25">
      <c r="A387" s="97" t="s">
        <v>203</v>
      </c>
      <c r="B387" s="98"/>
      <c r="C387" s="98">
        <v>11472.77656415765</v>
      </c>
      <c r="D387" s="98">
        <v>9503.7980482232542</v>
      </c>
      <c r="E387" s="98">
        <v>11198.88347211885</v>
      </c>
      <c r="F387" s="98">
        <v>11337.979932102131</v>
      </c>
      <c r="G387" s="98">
        <v>0</v>
      </c>
      <c r="H387" s="98">
        <v>8908.5297711057028</v>
      </c>
      <c r="I387" s="98">
        <v>9164.7656634517261</v>
      </c>
      <c r="J387" s="98">
        <v>8757.8312363717578</v>
      </c>
      <c r="K387" s="98">
        <v>8568.1206372210763</v>
      </c>
      <c r="L387" s="98">
        <v>10261.212415325095</v>
      </c>
      <c r="M387" s="98">
        <v>8643.2938393058485</v>
      </c>
      <c r="N387" s="98">
        <v>8519.4692773639017</v>
      </c>
      <c r="O387" s="98">
        <v>10026.944032603988</v>
      </c>
      <c r="P387" s="98">
        <v>7541.1059492596678</v>
      </c>
      <c r="Q387" s="98">
        <v>6713.0550952449985</v>
      </c>
      <c r="R387" s="98">
        <v>8049.4507855717993</v>
      </c>
      <c r="S387" s="98">
        <v>8535.4046221101016</v>
      </c>
      <c r="T387" s="98">
        <v>7818.1127002202757</v>
      </c>
      <c r="U387" s="98">
        <v>6457.145591833073</v>
      </c>
      <c r="V387" s="98">
        <v>6897.129375110675</v>
      </c>
      <c r="W387" s="98">
        <v>9242.3429222558734</v>
      </c>
      <c r="DA387" s="63" t="s">
        <v>4208</v>
      </c>
    </row>
    <row r="388" spans="1:105" ht="12" customHeight="1" x14ac:dyDescent="0.25">
      <c r="A388" s="97" t="s">
        <v>53</v>
      </c>
      <c r="B388" s="98"/>
      <c r="C388" s="98">
        <v>63.932820919492876</v>
      </c>
      <c r="D388" s="98">
        <v>51.288181138393625</v>
      </c>
      <c r="E388" s="98">
        <v>58.975784075023959</v>
      </c>
      <c r="F388" s="98">
        <v>57.821038256533924</v>
      </c>
      <c r="G388" s="98">
        <v>0</v>
      </c>
      <c r="H388" s="98">
        <v>40.296014326300089</v>
      </c>
      <c r="I388" s="98">
        <v>40.005828751178591</v>
      </c>
      <c r="J388" s="98">
        <v>37.749442921450466</v>
      </c>
      <c r="K388" s="98">
        <v>36.594693162691243</v>
      </c>
      <c r="L388" s="98">
        <v>43.484410543988183</v>
      </c>
      <c r="M388" s="98">
        <v>36.260557593649892</v>
      </c>
      <c r="N388" s="98">
        <v>35.407076450102871</v>
      </c>
      <c r="O388" s="98">
        <v>41.276219066409325</v>
      </c>
      <c r="P388" s="98">
        <v>30.786127627201246</v>
      </c>
      <c r="Q388" s="98">
        <v>27.1902946746815</v>
      </c>
      <c r="R388" s="98">
        <v>32.414847367411127</v>
      </c>
      <c r="S388" s="98">
        <v>34.203761525470995</v>
      </c>
      <c r="T388" s="98">
        <v>31.205182478987442</v>
      </c>
      <c r="U388" s="98">
        <v>25.69634915351374</v>
      </c>
      <c r="V388" s="98">
        <v>27.390343346844155</v>
      </c>
      <c r="W388" s="98">
        <v>36.667547008755719</v>
      </c>
      <c r="DA388" s="63" t="s">
        <v>4209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4.1329578197164425</v>
      </c>
      <c r="D389" s="122">
        <f t="shared" si="217"/>
        <v>2.490469030870444</v>
      </c>
      <c r="E389" s="122">
        <f t="shared" si="217"/>
        <v>6.8722603009742862</v>
      </c>
      <c r="F389" s="122">
        <f t="shared" si="217"/>
        <v>5.1989811146518026</v>
      </c>
      <c r="G389" s="122">
        <f t="shared" si="217"/>
        <v>0</v>
      </c>
      <c r="H389" s="122">
        <f t="shared" si="217"/>
        <v>6.1674834720543084</v>
      </c>
      <c r="I389" s="122">
        <f t="shared" si="217"/>
        <v>6.4725988902189444</v>
      </c>
      <c r="J389" s="122">
        <f t="shared" si="217"/>
        <v>4.4973968472780514</v>
      </c>
      <c r="K389" s="122">
        <f t="shared" si="217"/>
        <v>3.0451145625898355</v>
      </c>
      <c r="L389" s="122">
        <f t="shared" si="217"/>
        <v>5.1525160275467377</v>
      </c>
      <c r="M389" s="122">
        <f t="shared" si="217"/>
        <v>4.4629891502339882</v>
      </c>
      <c r="N389" s="122">
        <f t="shared" si="217"/>
        <v>3.0414613141263209</v>
      </c>
      <c r="O389" s="122">
        <f t="shared" si="217"/>
        <v>6.4919849221604817</v>
      </c>
      <c r="P389" s="122">
        <f t="shared" si="217"/>
        <v>1.757662758842206</v>
      </c>
      <c r="Q389" s="122">
        <f t="shared" si="217"/>
        <v>2.7356423808160764</v>
      </c>
      <c r="R389" s="122">
        <f t="shared" si="217"/>
        <v>3.546550358468501</v>
      </c>
      <c r="S389" s="122">
        <f t="shared" si="217"/>
        <v>8.6754329435990041</v>
      </c>
      <c r="T389" s="122">
        <f t="shared" si="217"/>
        <v>5.5195069562487449</v>
      </c>
      <c r="U389" s="122">
        <f t="shared" si="217"/>
        <v>8.7138797881123473</v>
      </c>
      <c r="V389" s="122">
        <f t="shared" si="217"/>
        <v>11.096042124950149</v>
      </c>
      <c r="W389" s="122">
        <f t="shared" si="217"/>
        <v>9.4361436208612375</v>
      </c>
      <c r="DA389" s="130" t="s">
        <v>4210</v>
      </c>
    </row>
    <row r="390" spans="1:105" ht="12" customHeight="1" x14ac:dyDescent="0.25">
      <c r="A390" s="97" t="s">
        <v>53</v>
      </c>
      <c r="B390" s="98"/>
      <c r="C390" s="98">
        <f>RES_hhdet_in_tesh!C129</f>
        <v>4.1329578197164425</v>
      </c>
      <c r="D390" s="98">
        <f>RES_hhdet_in_tesh!D129</f>
        <v>2.490469030870444</v>
      </c>
      <c r="E390" s="98">
        <f>RES_hhdet_in_tesh!E129</f>
        <v>6.8722603009742862</v>
      </c>
      <c r="F390" s="98">
        <f>RES_hhdet_in_tesh!F129</f>
        <v>5.1989811146518026</v>
      </c>
      <c r="G390" s="98">
        <f>RES_hhdet_in_tesh!G129</f>
        <v>0</v>
      </c>
      <c r="H390" s="98">
        <f>RES_hhdet_in_tesh!H129</f>
        <v>6.1674834720543084</v>
      </c>
      <c r="I390" s="98">
        <f>RES_hhdet_in_tesh!I129</f>
        <v>6.4725988902189444</v>
      </c>
      <c r="J390" s="98">
        <f>RES_hhdet_in_tesh!J129</f>
        <v>4.4973968472780514</v>
      </c>
      <c r="K390" s="98">
        <f>RES_hhdet_in_tesh!K129</f>
        <v>3.0451145625898355</v>
      </c>
      <c r="L390" s="98">
        <f>RES_hhdet_in_tesh!L129</f>
        <v>5.1525160275467377</v>
      </c>
      <c r="M390" s="98">
        <f>RES_hhdet_in_tesh!M129</f>
        <v>4.4629891502339882</v>
      </c>
      <c r="N390" s="98">
        <f>RES_hhdet_in_tesh!N129</f>
        <v>3.0414613141263209</v>
      </c>
      <c r="O390" s="98">
        <f>RES_hhdet_in_tesh!O129</f>
        <v>6.4919849221604817</v>
      </c>
      <c r="P390" s="98">
        <f>RES_hhdet_in_tesh!P129</f>
        <v>1.757662758842206</v>
      </c>
      <c r="Q390" s="98">
        <f>RES_hhdet_in_tesh!Q129</f>
        <v>2.7356423808160764</v>
      </c>
      <c r="R390" s="98">
        <f>RES_hhdet_in_tesh!R129</f>
        <v>3.546550358468501</v>
      </c>
      <c r="S390" s="98">
        <f>RES_hhdet_in_tesh!S129</f>
        <v>8.6754329435990041</v>
      </c>
      <c r="T390" s="98">
        <f>RES_hhdet_in_tesh!T129</f>
        <v>5.5195069562487449</v>
      </c>
      <c r="U390" s="98">
        <f>RES_hhdet_in_tesh!U129</f>
        <v>8.7138797881123473</v>
      </c>
      <c r="V390" s="98">
        <f>RES_hhdet_in_tesh!V129</f>
        <v>11.096042124950149</v>
      </c>
      <c r="W390" s="98">
        <f>RES_hhdet_in_tesh!W129</f>
        <v>9.4361436208612375</v>
      </c>
      <c r="DA390" s="63" t="s">
        <v>4211</v>
      </c>
    </row>
    <row r="391" spans="1:105" ht="12" customHeight="1" x14ac:dyDescent="0.25">
      <c r="A391" s="121" t="s">
        <v>55</v>
      </c>
      <c r="B391" s="122"/>
      <c r="C391" s="122">
        <v>1904.099223112499</v>
      </c>
      <c r="D391" s="122">
        <v>1932.1250780094852</v>
      </c>
      <c r="E391" s="122">
        <v>2018.9966908025176</v>
      </c>
      <c r="F391" s="122">
        <v>2176.0094456697684</v>
      </c>
      <c r="G391" s="122">
        <v>0</v>
      </c>
      <c r="H391" s="122">
        <v>1877.3565377764339</v>
      </c>
      <c r="I391" s="122">
        <v>1986.1515212753043</v>
      </c>
      <c r="J391" s="122">
        <v>1974.3808279203126</v>
      </c>
      <c r="K391" s="122">
        <v>2108.2460753567475</v>
      </c>
      <c r="L391" s="122">
        <v>2123.2377946250845</v>
      </c>
      <c r="M391" s="122">
        <v>2165.8739092889205</v>
      </c>
      <c r="N391" s="122">
        <v>2214.4437062521465</v>
      </c>
      <c r="O391" s="122">
        <v>2136.8018107940461</v>
      </c>
      <c r="P391" s="122">
        <v>2246.4525979072314</v>
      </c>
      <c r="Q391" s="122">
        <v>2191.7546950653991</v>
      </c>
      <c r="R391" s="122">
        <v>2178.1861207596489</v>
      </c>
      <c r="S391" s="122">
        <v>2088.4306773153999</v>
      </c>
      <c r="T391" s="122">
        <v>1995.3053061516064</v>
      </c>
      <c r="U391" s="122">
        <v>1980.4334155663289</v>
      </c>
      <c r="V391" s="122">
        <v>1954.3273020279732</v>
      </c>
      <c r="W391" s="122">
        <v>2380.1296835538178</v>
      </c>
      <c r="DA391" s="130" t="s">
        <v>4212</v>
      </c>
    </row>
    <row r="392" spans="1:105" ht="12" customHeight="1" x14ac:dyDescent="0.25">
      <c r="A392" s="97" t="s">
        <v>128</v>
      </c>
      <c r="B392" s="98"/>
      <c r="C392" s="98">
        <v>1906.2198119457789</v>
      </c>
      <c r="D392" s="98">
        <v>1920.9518371172494</v>
      </c>
      <c r="E392" s="98">
        <v>2026.4172264362896</v>
      </c>
      <c r="F392" s="98">
        <v>2243.9258316956384</v>
      </c>
      <c r="G392" s="98">
        <v>0</v>
      </c>
      <c r="H392" s="98">
        <v>1769.4790946600167</v>
      </c>
      <c r="I392" s="98">
        <v>1993.8045992327868</v>
      </c>
      <c r="J392" s="98">
        <v>1979.308148207512</v>
      </c>
      <c r="K392" s="98">
        <v>2101.7424342165878</v>
      </c>
      <c r="L392" s="98">
        <v>2106.195596687036</v>
      </c>
      <c r="M392" s="98">
        <v>2179.847924596977</v>
      </c>
      <c r="N392" s="98">
        <v>2222.2966564212811</v>
      </c>
      <c r="O392" s="98">
        <v>2097.0267827495454</v>
      </c>
      <c r="P392" s="98">
        <v>2264.5835708883055</v>
      </c>
      <c r="Q392" s="98">
        <v>2199.5516449224119</v>
      </c>
      <c r="R392" s="98">
        <v>2186.5389392613492</v>
      </c>
      <c r="S392" s="98">
        <v>2081.3493359761414</v>
      </c>
      <c r="T392" s="98">
        <v>1988.367374698701</v>
      </c>
      <c r="U392" s="98">
        <v>1948.8916402178882</v>
      </c>
      <c r="V392" s="98">
        <v>1950.1694665111315</v>
      </c>
      <c r="W392" s="98">
        <v>2380.1067575551629</v>
      </c>
      <c r="DA392" s="63" t="s">
        <v>4213</v>
      </c>
    </row>
    <row r="393" spans="1:105" ht="12" customHeight="1" x14ac:dyDescent="0.25">
      <c r="A393" s="97" t="s">
        <v>127</v>
      </c>
      <c r="B393" s="98"/>
      <c r="C393" s="98">
        <v>1906.2470124159465</v>
      </c>
      <c r="D393" s="98">
        <v>1920.9080051346623</v>
      </c>
      <c r="E393" s="98">
        <v>2026.6600954288226</v>
      </c>
      <c r="F393" s="98">
        <v>2244.6539051659483</v>
      </c>
      <c r="G393" s="98">
        <v>0</v>
      </c>
      <c r="H393" s="98">
        <v>1770.396348146624</v>
      </c>
      <c r="I393" s="98">
        <v>1995.205551113107</v>
      </c>
      <c r="J393" s="98">
        <v>1980.4263531583929</v>
      </c>
      <c r="K393" s="98">
        <v>2103.7712088469361</v>
      </c>
      <c r="L393" s="98">
        <v>2107.8535291935577</v>
      </c>
      <c r="M393" s="98">
        <v>2180.9934988779005</v>
      </c>
      <c r="N393" s="98">
        <v>2222.6203901242966</v>
      </c>
      <c r="O393" s="98">
        <v>2096.416831885263</v>
      </c>
      <c r="P393" s="98">
        <v>2265.4464572917327</v>
      </c>
      <c r="Q393" s="98">
        <v>2199.9682396881012</v>
      </c>
      <c r="R393" s="98">
        <v>2186.3241256257747</v>
      </c>
      <c r="S393" s="98">
        <v>2080.4854846495482</v>
      </c>
      <c r="T393" s="98">
        <v>1987.2657923880279</v>
      </c>
      <c r="U393" s="98">
        <v>1947.8459385684928</v>
      </c>
      <c r="V393" s="98">
        <v>1950.1050823136698</v>
      </c>
      <c r="W393" s="98">
        <v>2382.2370654828865</v>
      </c>
      <c r="DA393" s="63" t="s">
        <v>4214</v>
      </c>
    </row>
    <row r="394" spans="1:105" ht="12" customHeight="1" x14ac:dyDescent="0.25">
      <c r="A394" s="100" t="s">
        <v>203</v>
      </c>
      <c r="B394" s="101"/>
      <c r="C394" s="101">
        <v>710.7380681567505</v>
      </c>
      <c r="D394" s="101">
        <v>717.9327424005844</v>
      </c>
      <c r="E394" s="101">
        <v>751.64081411987002</v>
      </c>
      <c r="F394" s="101">
        <v>832.90144548497346</v>
      </c>
      <c r="G394" s="101">
        <v>0</v>
      </c>
      <c r="H394" s="101">
        <v>543.26695368379353</v>
      </c>
      <c r="I394" s="101">
        <v>648.83581349834344</v>
      </c>
      <c r="J394" s="101">
        <v>700.17099308755701</v>
      </c>
      <c r="K394" s="101">
        <v>760.45528944873297</v>
      </c>
      <c r="L394" s="101">
        <v>670.40487033545003</v>
      </c>
      <c r="M394" s="101">
        <v>761.09291457792165</v>
      </c>
      <c r="N394" s="101">
        <v>761.80110127709872</v>
      </c>
      <c r="O394" s="101">
        <v>612.28514171415975</v>
      </c>
      <c r="P394" s="101">
        <v>676.73883817705598</v>
      </c>
      <c r="Q394" s="101">
        <v>516.2120614264843</v>
      </c>
      <c r="R394" s="101">
        <v>462.66161871980057</v>
      </c>
      <c r="S394" s="101">
        <v>520.68103437199022</v>
      </c>
      <c r="T394" s="101">
        <v>572.12782124632315</v>
      </c>
      <c r="U394" s="101">
        <v>577.25079492633301</v>
      </c>
      <c r="V394" s="101">
        <v>596.81267305594736</v>
      </c>
      <c r="W394" s="101">
        <v>768.99109223773314</v>
      </c>
      <c r="DA394" s="131" t="s">
        <v>4215</v>
      </c>
    </row>
    <row r="395" spans="1:105" ht="12" customHeight="1" x14ac:dyDescent="0.25">
      <c r="A395" s="103" t="s">
        <v>52</v>
      </c>
      <c r="B395" s="104"/>
      <c r="C395" s="104">
        <v>1195.5089442591961</v>
      </c>
      <c r="D395" s="104">
        <v>1202.9752627340781</v>
      </c>
      <c r="E395" s="104">
        <v>1275.0192813089527</v>
      </c>
      <c r="F395" s="104">
        <v>1411.7524596809751</v>
      </c>
      <c r="G395" s="104">
        <v>0</v>
      </c>
      <c r="H395" s="104">
        <v>1227.1293944628305</v>
      </c>
      <c r="I395" s="104">
        <v>1346.3697376147638</v>
      </c>
      <c r="J395" s="104">
        <v>1280.2553600708356</v>
      </c>
      <c r="K395" s="104">
        <v>1343.3159193982031</v>
      </c>
      <c r="L395" s="104">
        <v>1437.4486588581074</v>
      </c>
      <c r="M395" s="104">
        <v>1419.9005842999791</v>
      </c>
      <c r="N395" s="104">
        <v>1460.8192888471979</v>
      </c>
      <c r="O395" s="104">
        <v>1484.1316901711034</v>
      </c>
      <c r="P395" s="104">
        <v>1588.7076191146768</v>
      </c>
      <c r="Q395" s="104">
        <v>1683.7561782616167</v>
      </c>
      <c r="R395" s="104">
        <v>1723.6625069059744</v>
      </c>
      <c r="S395" s="104">
        <v>1559.8044502775579</v>
      </c>
      <c r="T395" s="104">
        <v>1415.1379711417046</v>
      </c>
      <c r="U395" s="104">
        <v>1370.5951436421597</v>
      </c>
      <c r="V395" s="104">
        <v>1353.2924092577223</v>
      </c>
      <c r="W395" s="104">
        <v>1613.2459732451532</v>
      </c>
      <c r="DA395" s="132" t="s">
        <v>4216</v>
      </c>
    </row>
    <row r="396" spans="1:105" ht="12" customHeight="1" x14ac:dyDescent="0.25">
      <c r="A396" s="106" t="s">
        <v>122</v>
      </c>
      <c r="B396" s="101"/>
      <c r="C396" s="101">
        <v>1897.3491026323973</v>
      </c>
      <c r="D396" s="101">
        <v>1972.594572672911</v>
      </c>
      <c r="E396" s="101">
        <v>1994.002416211777</v>
      </c>
      <c r="F396" s="101">
        <v>2004.0746787806977</v>
      </c>
      <c r="G396" s="101">
        <v>0</v>
      </c>
      <c r="H396" s="101">
        <v>1944.163402155579</v>
      </c>
      <c r="I396" s="101">
        <v>1956.3813444714469</v>
      </c>
      <c r="J396" s="101">
        <v>1949.4727071627067</v>
      </c>
      <c r="K396" s="101">
        <v>2130.0010616805293</v>
      </c>
      <c r="L396" s="101">
        <v>2180.9279561851799</v>
      </c>
      <c r="M396" s="101">
        <v>2127.9158018437965</v>
      </c>
      <c r="N396" s="101">
        <v>2195.1628711649932</v>
      </c>
      <c r="O396" s="101">
        <v>2218.2180524973664</v>
      </c>
      <c r="P396" s="101">
        <v>2180.1454900394583</v>
      </c>
      <c r="Q396" s="101">
        <v>2172.4045351396871</v>
      </c>
      <c r="R396" s="101">
        <v>2161.224046213511</v>
      </c>
      <c r="S396" s="101">
        <v>2092.5559447354258</v>
      </c>
      <c r="T396" s="101">
        <v>2000.9780473436902</v>
      </c>
      <c r="U396" s="101">
        <v>2050.3923560747612</v>
      </c>
      <c r="V396" s="101">
        <v>2009.0946331905795</v>
      </c>
      <c r="W396" s="101">
        <v>0</v>
      </c>
      <c r="DA396" s="131" t="s">
        <v>4217</v>
      </c>
    </row>
    <row r="397" spans="1:105" ht="12" customHeight="1" x14ac:dyDescent="0.25">
      <c r="A397" s="107" t="s">
        <v>121</v>
      </c>
      <c r="B397" s="104"/>
      <c r="C397" s="104">
        <v>1897.4335053184191</v>
      </c>
      <c r="D397" s="104">
        <v>1972.6244915569218</v>
      </c>
      <c r="E397" s="104">
        <v>1994.4440328019109</v>
      </c>
      <c r="F397" s="104">
        <v>2004.9742354603823</v>
      </c>
      <c r="G397" s="104">
        <v>0</v>
      </c>
      <c r="H397" s="104">
        <v>1945.4776331291478</v>
      </c>
      <c r="I397" s="104">
        <v>1956.9376040300688</v>
      </c>
      <c r="J397" s="104">
        <v>1949.9609869998055</v>
      </c>
      <c r="K397" s="104">
        <v>2131.4913035707186</v>
      </c>
      <c r="L397" s="104">
        <v>2181.7501052416173</v>
      </c>
      <c r="M397" s="104">
        <v>2128.1114442081789</v>
      </c>
      <c r="N397" s="104">
        <v>2194.9802552916613</v>
      </c>
      <c r="O397" s="104">
        <v>2217.5982882218655</v>
      </c>
      <c r="P397" s="104">
        <v>2177.6360061987848</v>
      </c>
      <c r="Q397" s="104">
        <v>2168.1549598548963</v>
      </c>
      <c r="R397" s="104">
        <v>2158.3056893679377</v>
      </c>
      <c r="S397" s="104">
        <v>2093.6593496913715</v>
      </c>
      <c r="T397" s="104">
        <v>2000.7542674037093</v>
      </c>
      <c r="U397" s="104">
        <v>2050.2841166980802</v>
      </c>
      <c r="V397" s="104">
        <v>2008.9689495305372</v>
      </c>
      <c r="W397" s="104">
        <v>0</v>
      </c>
      <c r="DA397" s="132" t="s">
        <v>4218</v>
      </c>
    </row>
    <row r="398" spans="1:105" ht="12" customHeight="1" x14ac:dyDescent="0.25">
      <c r="A398" s="108" t="s">
        <v>53</v>
      </c>
      <c r="B398" s="98"/>
      <c r="C398" s="98">
        <v>707.41696207867938</v>
      </c>
      <c r="D398" s="98">
        <v>737.65331345535549</v>
      </c>
      <c r="E398" s="98">
        <v>739.44391598089283</v>
      </c>
      <c r="F398" s="98">
        <v>741.95055456103478</v>
      </c>
      <c r="G398" s="98">
        <v>0</v>
      </c>
      <c r="H398" s="98">
        <v>599.31774664924433</v>
      </c>
      <c r="I398" s="98">
        <v>635.73200951049091</v>
      </c>
      <c r="J398" s="98">
        <v>688.79216089993952</v>
      </c>
      <c r="K398" s="98">
        <v>771.46451030400056</v>
      </c>
      <c r="L398" s="98">
        <v>696.31683973751854</v>
      </c>
      <c r="M398" s="98">
        <v>740.21181688768388</v>
      </c>
      <c r="N398" s="98">
        <v>751.59988869265112</v>
      </c>
      <c r="O398" s="98">
        <v>651.64024720002635</v>
      </c>
      <c r="P398" s="98">
        <v>646.9732615870995</v>
      </c>
      <c r="Q398" s="98">
        <v>508.01529441734147</v>
      </c>
      <c r="R398" s="98">
        <v>456.59658440100156</v>
      </c>
      <c r="S398" s="98">
        <v>523.82361118855374</v>
      </c>
      <c r="T398" s="98">
        <v>576.32497456217379</v>
      </c>
      <c r="U398" s="98">
        <v>610.21001887752027</v>
      </c>
      <c r="V398" s="98">
        <v>615.64299518281587</v>
      </c>
      <c r="W398" s="98">
        <v>0</v>
      </c>
      <c r="DA398" s="63" t="s">
        <v>4219</v>
      </c>
    </row>
    <row r="399" spans="1:105" ht="12" customHeight="1" x14ac:dyDescent="0.25">
      <c r="A399" s="108" t="s">
        <v>52</v>
      </c>
      <c r="B399" s="98"/>
      <c r="C399" s="98">
        <v>1190.0165432397398</v>
      </c>
      <c r="D399" s="98">
        <v>1234.9711781015665</v>
      </c>
      <c r="E399" s="98">
        <v>1255.0001168210181</v>
      </c>
      <c r="F399" s="98">
        <v>1263.0236808993475</v>
      </c>
      <c r="G399" s="98">
        <v>0</v>
      </c>
      <c r="H399" s="98">
        <v>1346.1598864799039</v>
      </c>
      <c r="I399" s="98">
        <v>1321.2055945195777</v>
      </c>
      <c r="J399" s="98">
        <v>1261.1688260998658</v>
      </c>
      <c r="K399" s="98">
        <v>1360.0267932667184</v>
      </c>
      <c r="L399" s="98">
        <v>1485.4332655040987</v>
      </c>
      <c r="M399" s="98">
        <v>1387.899627320495</v>
      </c>
      <c r="N399" s="98">
        <v>1443.3803665990101</v>
      </c>
      <c r="O399" s="98">
        <v>1565.9580410218393</v>
      </c>
      <c r="P399" s="98">
        <v>1530.6627446116856</v>
      </c>
      <c r="Q399" s="98">
        <v>1660.1396654375551</v>
      </c>
      <c r="R399" s="98">
        <v>1701.7091049669357</v>
      </c>
      <c r="S399" s="98">
        <v>1569.835738502818</v>
      </c>
      <c r="T399" s="98">
        <v>1424.4292928415357</v>
      </c>
      <c r="U399" s="98">
        <v>1440.0740978205599</v>
      </c>
      <c r="V399" s="98">
        <v>1393.3259543477213</v>
      </c>
      <c r="W399" s="98">
        <v>0</v>
      </c>
      <c r="DA399" s="63" t="s">
        <v>4220</v>
      </c>
    </row>
    <row r="400" spans="1:105" ht="12" customHeight="1" x14ac:dyDescent="0.25">
      <c r="A400" s="121" t="s">
        <v>54</v>
      </c>
      <c r="B400" s="122"/>
      <c r="C400" s="122">
        <v>317.5397267034831</v>
      </c>
      <c r="D400" s="122">
        <v>333.00804069649223</v>
      </c>
      <c r="E400" s="122">
        <v>332.6423350344761</v>
      </c>
      <c r="F400" s="122">
        <v>354.48832939212502</v>
      </c>
      <c r="G400" s="122">
        <v>0</v>
      </c>
      <c r="H400" s="122">
        <v>335.55096021958934</v>
      </c>
      <c r="I400" s="122">
        <v>293.17200312273832</v>
      </c>
      <c r="J400" s="122">
        <v>317.43957108293506</v>
      </c>
      <c r="K400" s="122">
        <v>401.36560471720577</v>
      </c>
      <c r="L400" s="122">
        <v>406.20515585907486</v>
      </c>
      <c r="M400" s="122">
        <v>401.12153047434612</v>
      </c>
      <c r="N400" s="122">
        <v>413.21262664003109</v>
      </c>
      <c r="O400" s="122">
        <v>404.0894499157169</v>
      </c>
      <c r="P400" s="122">
        <v>421.67482777587475</v>
      </c>
      <c r="Q400" s="122">
        <v>406.30000721457111</v>
      </c>
      <c r="R400" s="122">
        <v>416.15129517947707</v>
      </c>
      <c r="S400" s="122">
        <v>417.94574448061599</v>
      </c>
      <c r="T400" s="122">
        <v>414.48899912362589</v>
      </c>
      <c r="U400" s="122">
        <v>425.09234045098185</v>
      </c>
      <c r="V400" s="122">
        <v>418.57052664629748</v>
      </c>
      <c r="W400" s="122">
        <v>476.80005190987015</v>
      </c>
      <c r="DA400" s="130" t="s">
        <v>4221</v>
      </c>
    </row>
    <row r="401" spans="1:105" ht="12" customHeight="1" x14ac:dyDescent="0.25">
      <c r="A401" s="97" t="s">
        <v>50</v>
      </c>
      <c r="B401" s="98"/>
      <c r="C401" s="98">
        <v>319.42302120849178</v>
      </c>
      <c r="D401" s="98">
        <v>337.20185184529242</v>
      </c>
      <c r="E401" s="98">
        <v>323.24690734955288</v>
      </c>
      <c r="F401" s="98">
        <v>351.69635837048156</v>
      </c>
      <c r="G401" s="98">
        <v>0</v>
      </c>
      <c r="H401" s="98">
        <v>337.12086337702442</v>
      </c>
      <c r="I401" s="98">
        <v>294.28297513852573</v>
      </c>
      <c r="J401" s="98">
        <v>314.68253105024559</v>
      </c>
      <c r="K401" s="98">
        <v>408.55536626981848</v>
      </c>
      <c r="L401" s="98">
        <v>439.41439935631956</v>
      </c>
      <c r="M401" s="98">
        <v>406.57143222936003</v>
      </c>
      <c r="N401" s="98">
        <v>345.95211254360191</v>
      </c>
      <c r="O401" s="98">
        <v>346.43094385398763</v>
      </c>
      <c r="P401" s="98">
        <v>387.45080697744299</v>
      </c>
      <c r="Q401" s="98">
        <v>428.39534862007059</v>
      </c>
      <c r="R401" s="98">
        <v>452.15586739042953</v>
      </c>
      <c r="S401" s="98">
        <v>434.9963163848783</v>
      </c>
      <c r="T401" s="98">
        <v>404.55360148322899</v>
      </c>
      <c r="U401" s="98">
        <v>414.53060047077685</v>
      </c>
      <c r="V401" s="98">
        <v>401.8369883211181</v>
      </c>
      <c r="W401" s="98">
        <v>507.0881598714563</v>
      </c>
      <c r="DA401" s="63" t="s">
        <v>4222</v>
      </c>
    </row>
    <row r="402" spans="1:105" ht="12" customHeight="1" x14ac:dyDescent="0.25">
      <c r="A402" s="109" t="s">
        <v>120</v>
      </c>
      <c r="B402" s="33"/>
      <c r="C402" s="33">
        <v>317.52941755217432</v>
      </c>
      <c r="D402" s="33">
        <v>332.99028846713662</v>
      </c>
      <c r="E402" s="33">
        <v>332.68506492476916</v>
      </c>
      <c r="F402" s="33">
        <v>354.50490298421533</v>
      </c>
      <c r="G402" s="33">
        <v>0</v>
      </c>
      <c r="H402" s="33">
        <v>335.54275770262569</v>
      </c>
      <c r="I402" s="33">
        <v>293.16808692334621</v>
      </c>
      <c r="J402" s="33">
        <v>317.44667327487673</v>
      </c>
      <c r="K402" s="33">
        <v>401.34592807916908</v>
      </c>
      <c r="L402" s="33">
        <v>406.14904652674119</v>
      </c>
      <c r="M402" s="33">
        <v>401.11764324056935</v>
      </c>
      <c r="N402" s="33">
        <v>413.27603437912359</v>
      </c>
      <c r="O402" s="33">
        <v>404.22396834942634</v>
      </c>
      <c r="P402" s="33">
        <v>421.79450015444922</v>
      </c>
      <c r="Q402" s="33">
        <v>406.20041135518193</v>
      </c>
      <c r="R402" s="33">
        <v>416.02828996588983</v>
      </c>
      <c r="S402" s="33">
        <v>417.90883404233858</v>
      </c>
      <c r="T402" s="33">
        <v>414.49939315803448</v>
      </c>
      <c r="U402" s="33">
        <v>425.10742711149845</v>
      </c>
      <c r="V402" s="33">
        <v>418.60777277218182</v>
      </c>
      <c r="W402" s="33">
        <v>476.6794850883</v>
      </c>
      <c r="DA402" s="60" t="s">
        <v>4223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0.64405537515665046</v>
      </c>
      <c r="D404" s="117">
        <f t="shared" si="218"/>
        <v>0.52616649155386941</v>
      </c>
      <c r="E404" s="117">
        <f t="shared" si="218"/>
        <v>0.54150942805713664</v>
      </c>
      <c r="F404" s="117">
        <f t="shared" si="218"/>
        <v>0.76759858595031416</v>
      </c>
      <c r="G404" s="117">
        <f t="shared" si="218"/>
        <v>0</v>
      </c>
      <c r="H404" s="117">
        <f t="shared" si="218"/>
        <v>0.64750509026885195</v>
      </c>
      <c r="I404" s="117">
        <f t="shared" si="218"/>
        <v>0.38181854179494473</v>
      </c>
      <c r="J404" s="117">
        <f t="shared" si="218"/>
        <v>0.29852460013967791</v>
      </c>
      <c r="K404" s="117">
        <f t="shared" si="218"/>
        <v>0.41152854993700633</v>
      </c>
      <c r="L404" s="117">
        <f t="shared" si="218"/>
        <v>0.27343145421216364</v>
      </c>
      <c r="M404" s="117">
        <f t="shared" si="218"/>
        <v>0.10688575738198899</v>
      </c>
      <c r="N404" s="117">
        <f t="shared" si="218"/>
        <v>0.12017925243013654</v>
      </c>
      <c r="O404" s="117">
        <f t="shared" si="218"/>
        <v>0.29741557388334966</v>
      </c>
      <c r="P404" s="117">
        <f t="shared" si="218"/>
        <v>0.49797110986450688</v>
      </c>
      <c r="Q404" s="117">
        <f t="shared" si="218"/>
        <v>0.70904330179302588</v>
      </c>
      <c r="R404" s="117">
        <f t="shared" ref="R404:V404" si="219">R405+R408+R410+R419</f>
        <v>0.5670766143453877</v>
      </c>
      <c r="S404" s="117">
        <f t="shared" si="219"/>
        <v>0.34537607392954439</v>
      </c>
      <c r="T404" s="117">
        <f t="shared" si="219"/>
        <v>0.15501368461211512</v>
      </c>
      <c r="U404" s="117">
        <f t="shared" si="219"/>
        <v>0.21623261047069461</v>
      </c>
      <c r="V404" s="117">
        <f t="shared" si="219"/>
        <v>0.32558335493033813</v>
      </c>
      <c r="W404" s="117">
        <f t="shared" ref="W404" si="220">W405+W408+W410+W419</f>
        <v>0.7318725625448611</v>
      </c>
      <c r="DA404" s="129" t="s">
        <v>4373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4374</v>
      </c>
    </row>
    <row r="406" spans="1:105" ht="12" customHeight="1" x14ac:dyDescent="0.25">
      <c r="A406" s="97" t="s">
        <v>203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4375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4376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4377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4378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4379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4380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4381</v>
      </c>
    </row>
    <row r="413" spans="1:105" ht="12" customHeight="1" x14ac:dyDescent="0.25">
      <c r="A413" s="100" t="s">
        <v>203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4382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4383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4384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4385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4386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4387</v>
      </c>
    </row>
    <row r="419" spans="1:105" ht="12" customHeight="1" x14ac:dyDescent="0.25">
      <c r="A419" s="121" t="s">
        <v>54</v>
      </c>
      <c r="B419" s="122"/>
      <c r="C419" s="122">
        <v>0.64405537515665046</v>
      </c>
      <c r="D419" s="122">
        <v>0.52616649155386941</v>
      </c>
      <c r="E419" s="122">
        <v>0.54150942805713664</v>
      </c>
      <c r="F419" s="122">
        <v>0.76759858595031416</v>
      </c>
      <c r="G419" s="122">
        <v>0</v>
      </c>
      <c r="H419" s="122">
        <v>0.64750509026885195</v>
      </c>
      <c r="I419" s="122">
        <v>0.38181854179494473</v>
      </c>
      <c r="J419" s="122">
        <v>0.29852460013967791</v>
      </c>
      <c r="K419" s="122">
        <v>0.41152854993700633</v>
      </c>
      <c r="L419" s="122">
        <v>0.27343145421216364</v>
      </c>
      <c r="M419" s="122">
        <v>0.10688575738198899</v>
      </c>
      <c r="N419" s="122">
        <v>0.12017925243013654</v>
      </c>
      <c r="O419" s="122">
        <v>0.29741557388334966</v>
      </c>
      <c r="P419" s="122">
        <v>0.49797110986450688</v>
      </c>
      <c r="Q419" s="122">
        <v>0.70904330179302588</v>
      </c>
      <c r="R419" s="122">
        <v>0.5670766143453877</v>
      </c>
      <c r="S419" s="122">
        <v>0.34537607392954439</v>
      </c>
      <c r="T419" s="122">
        <v>0.15501368461211512</v>
      </c>
      <c r="U419" s="122">
        <v>0.21623261047069461</v>
      </c>
      <c r="V419" s="122">
        <v>0.32558335493033813</v>
      </c>
      <c r="W419" s="122">
        <v>0.7318725625448611</v>
      </c>
      <c r="DA419" s="130" t="s">
        <v>4388</v>
      </c>
    </row>
    <row r="420" spans="1:105" ht="12" customHeight="1" x14ac:dyDescent="0.25">
      <c r="A420" s="97" t="s">
        <v>50</v>
      </c>
      <c r="B420" s="98"/>
      <c r="C420" s="98">
        <v>118.30126231854656</v>
      </c>
      <c r="D420" s="98">
        <v>124.82846420312488</v>
      </c>
      <c r="E420" s="98">
        <v>119.60834150086129</v>
      </c>
      <c r="F420" s="98">
        <v>130.07650136013766</v>
      </c>
      <c r="G420" s="98">
        <v>0</v>
      </c>
      <c r="H420" s="98">
        <v>124.57535433136805</v>
      </c>
      <c r="I420" s="98">
        <v>108.69849820236868</v>
      </c>
      <c r="J420" s="98">
        <v>116.18447644131857</v>
      </c>
      <c r="K420" s="98">
        <v>150.78234599462772</v>
      </c>
      <c r="L420" s="98">
        <v>162.10839482058475</v>
      </c>
      <c r="M420" s="98">
        <v>149.96071760693056</v>
      </c>
      <c r="N420" s="98">
        <v>127.60175197308354</v>
      </c>
      <c r="O420" s="98">
        <v>127.77836518598041</v>
      </c>
      <c r="P420" s="98">
        <v>142.90822336711605</v>
      </c>
      <c r="Q420" s="98">
        <v>158.01029980457579</v>
      </c>
      <c r="R420" s="98">
        <v>166.55476376104301</v>
      </c>
      <c r="S420" s="98">
        <v>159.8899346697163</v>
      </c>
      <c r="T420" s="98">
        <v>148.32871946321765</v>
      </c>
      <c r="U420" s="98">
        <v>151.59450512641911</v>
      </c>
      <c r="V420" s="98">
        <v>146.60016677574879</v>
      </c>
      <c r="W420" s="98">
        <v>184.58871559613604</v>
      </c>
      <c r="DA420" s="63" t="s">
        <v>4389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4390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145.34873368084445</v>
      </c>
      <c r="D423" s="118">
        <f t="shared" si="225"/>
        <v>136.46059189659744</v>
      </c>
      <c r="E423" s="118">
        <f t="shared" si="225"/>
        <v>134.92362213763596</v>
      </c>
      <c r="F423" s="118">
        <f t="shared" si="225"/>
        <v>146.16143107445697</v>
      </c>
      <c r="G423" s="118">
        <f t="shared" si="225"/>
        <v>0</v>
      </c>
      <c r="H423" s="118">
        <f t="shared" si="225"/>
        <v>119.12966179167147</v>
      </c>
      <c r="I423" s="118">
        <f t="shared" si="225"/>
        <v>127.65664929499913</v>
      </c>
      <c r="J423" s="118">
        <f t="shared" si="225"/>
        <v>129.62397166033003</v>
      </c>
      <c r="K423" s="118">
        <f t="shared" si="225"/>
        <v>129.99257141340814</v>
      </c>
      <c r="L423" s="118">
        <f t="shared" si="225"/>
        <v>133.08930538474095</v>
      </c>
      <c r="M423" s="118">
        <f t="shared" si="225"/>
        <v>128.41762842705708</v>
      </c>
      <c r="N423" s="118">
        <f t="shared" si="225"/>
        <v>134.83688338296287</v>
      </c>
      <c r="O423" s="118">
        <f t="shared" si="225"/>
        <v>131.19182233389731</v>
      </c>
      <c r="P423" s="118">
        <f t="shared" si="225"/>
        <v>120.29006647593661</v>
      </c>
      <c r="Q423" s="118">
        <f t="shared" si="225"/>
        <v>134.09619987090701</v>
      </c>
      <c r="R423" s="118">
        <f t="shared" ref="R423:V423" si="226">R424+R427+R429+R438</f>
        <v>122.70475674338194</v>
      </c>
      <c r="S423" s="118">
        <f t="shared" si="226"/>
        <v>119.21141172211496</v>
      </c>
      <c r="T423" s="118">
        <f t="shared" si="226"/>
        <v>106.98063314429346</v>
      </c>
      <c r="U423" s="118">
        <f t="shared" si="226"/>
        <v>108.60244612713053</v>
      </c>
      <c r="V423" s="118">
        <f t="shared" si="226"/>
        <v>110.17425203879381</v>
      </c>
      <c r="W423" s="118">
        <f t="shared" ref="W423" si="227">W424+W427+W429+W438</f>
        <v>101.08135632448106</v>
      </c>
      <c r="DA423" s="129" t="s">
        <v>4541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121.42901803011016</v>
      </c>
      <c r="D424" s="123">
        <f t="shared" si="228"/>
        <v>109.85593101014241</v>
      </c>
      <c r="E424" s="123">
        <f t="shared" si="228"/>
        <v>111.26610613617213</v>
      </c>
      <c r="F424" s="123">
        <f t="shared" si="228"/>
        <v>119.24297852925923</v>
      </c>
      <c r="G424" s="123">
        <f t="shared" si="228"/>
        <v>0</v>
      </c>
      <c r="H424" s="123">
        <f t="shared" si="228"/>
        <v>94.665480871403176</v>
      </c>
      <c r="I424" s="123">
        <f t="shared" si="228"/>
        <v>102.07604803326892</v>
      </c>
      <c r="J424" s="123">
        <f t="shared" si="228"/>
        <v>102.73474575736725</v>
      </c>
      <c r="K424" s="123">
        <f t="shared" si="228"/>
        <v>100.7952086084285</v>
      </c>
      <c r="L424" s="123">
        <f t="shared" si="228"/>
        <v>106.59467222004034</v>
      </c>
      <c r="M424" s="123">
        <f t="shared" si="228"/>
        <v>98.796705191468618</v>
      </c>
      <c r="N424" s="123">
        <f t="shared" si="228"/>
        <v>102.83232049448516</v>
      </c>
      <c r="O424" s="123">
        <f t="shared" si="228"/>
        <v>104.45471511955544</v>
      </c>
      <c r="P424" s="123">
        <f t="shared" si="228"/>
        <v>88.865589686547438</v>
      </c>
      <c r="Q424" s="123">
        <f t="shared" si="228"/>
        <v>96.680968820349733</v>
      </c>
      <c r="R424" s="123">
        <f t="shared" ref="R424:V424" si="229">SUM(R425:R426)</f>
        <v>92.855452776066926</v>
      </c>
      <c r="S424" s="123">
        <f t="shared" si="229"/>
        <v>91.956511944540253</v>
      </c>
      <c r="T424" s="123">
        <f t="shared" si="229"/>
        <v>81.445884831069492</v>
      </c>
      <c r="U424" s="123">
        <f t="shared" si="229"/>
        <v>79.282200774262677</v>
      </c>
      <c r="V424" s="123">
        <f t="shared" si="229"/>
        <v>82.546401229829598</v>
      </c>
      <c r="W424" s="123">
        <f t="shared" ref="W424" si="230">SUM(W425:W426)</f>
        <v>77.858399511778984</v>
      </c>
      <c r="DA424" s="130" t="s">
        <v>4542</v>
      </c>
    </row>
    <row r="425" spans="1:105" ht="12" customHeight="1" x14ac:dyDescent="0.25">
      <c r="A425" s="97" t="s">
        <v>203</v>
      </c>
      <c r="B425" s="99"/>
      <c r="C425" s="99">
        <v>120.87209755357138</v>
      </c>
      <c r="D425" s="99">
        <v>109.36690964987073</v>
      </c>
      <c r="E425" s="99">
        <v>110.78168694103333</v>
      </c>
      <c r="F425" s="99">
        <v>118.73909261865668</v>
      </c>
      <c r="G425" s="99">
        <v>0</v>
      </c>
      <c r="H425" s="99">
        <v>94.308928061023892</v>
      </c>
      <c r="I425" s="99">
        <v>101.70412731560334</v>
      </c>
      <c r="J425" s="99">
        <v>102.36422842458103</v>
      </c>
      <c r="K425" s="99">
        <v>100.4340865783989</v>
      </c>
      <c r="L425" s="99">
        <v>106.21473190586593</v>
      </c>
      <c r="M425" s="99">
        <v>98.446802515892259</v>
      </c>
      <c r="N425" s="99">
        <v>102.4697338165542</v>
      </c>
      <c r="O425" s="99">
        <v>104.08754609152265</v>
      </c>
      <c r="P425" s="99">
        <v>88.553485462654749</v>
      </c>
      <c r="Q425" s="99">
        <v>96.341722545904744</v>
      </c>
      <c r="R425" s="99">
        <v>92.529784013390412</v>
      </c>
      <c r="S425" s="99">
        <v>91.633916525121862</v>
      </c>
      <c r="T425" s="99">
        <v>81.159885141944315</v>
      </c>
      <c r="U425" s="99">
        <v>79.003318484709766</v>
      </c>
      <c r="V425" s="99">
        <v>82.255350695435951</v>
      </c>
      <c r="W425" s="99">
        <v>77.58303221459974</v>
      </c>
      <c r="DA425" s="63" t="s">
        <v>4543</v>
      </c>
    </row>
    <row r="426" spans="1:105" ht="12" customHeight="1" x14ac:dyDescent="0.25">
      <c r="A426" s="97" t="s">
        <v>53</v>
      </c>
      <c r="B426" s="99"/>
      <c r="C426" s="99">
        <v>0.55692047653877153</v>
      </c>
      <c r="D426" s="99">
        <v>0.48902136027168064</v>
      </c>
      <c r="E426" s="99">
        <v>0.4844191951387915</v>
      </c>
      <c r="F426" s="99">
        <v>0.50388591060255072</v>
      </c>
      <c r="G426" s="99">
        <v>0</v>
      </c>
      <c r="H426" s="99">
        <v>0.35655281037928466</v>
      </c>
      <c r="I426" s="99">
        <v>0.37192071766557694</v>
      </c>
      <c r="J426" s="99">
        <v>0.37051733278622367</v>
      </c>
      <c r="K426" s="99">
        <v>0.36112203002959692</v>
      </c>
      <c r="L426" s="99">
        <v>0.37994031417440738</v>
      </c>
      <c r="M426" s="99">
        <v>0.3499026755763654</v>
      </c>
      <c r="N426" s="99">
        <v>0.36258667793096466</v>
      </c>
      <c r="O426" s="99">
        <v>0.36716902803279328</v>
      </c>
      <c r="P426" s="99">
        <v>0.3121042238926956</v>
      </c>
      <c r="Q426" s="99">
        <v>0.33924627444499139</v>
      </c>
      <c r="R426" s="99">
        <v>0.32566876267651546</v>
      </c>
      <c r="S426" s="99">
        <v>0.32259541941838843</v>
      </c>
      <c r="T426" s="99">
        <v>0.28599968912517942</v>
      </c>
      <c r="U426" s="99">
        <v>0.27888228955291244</v>
      </c>
      <c r="V426" s="99">
        <v>0.29105053439364442</v>
      </c>
      <c r="W426" s="99">
        <v>0.27536729717923902</v>
      </c>
      <c r="DA426" s="63" t="s">
        <v>4544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1.5266456294742737E-2</v>
      </c>
      <c r="D427" s="123">
        <f t="shared" si="231"/>
        <v>9.7403824186709093E-3</v>
      </c>
      <c r="E427" s="123">
        <f t="shared" si="231"/>
        <v>2.241437220798044E-2</v>
      </c>
      <c r="F427" s="123">
        <f t="shared" si="231"/>
        <v>1.74328437629463E-2</v>
      </c>
      <c r="G427" s="123">
        <f t="shared" si="231"/>
        <v>0</v>
      </c>
      <c r="H427" s="123">
        <f t="shared" si="231"/>
        <v>1.9756154953740675E-2</v>
      </c>
      <c r="I427" s="123">
        <f t="shared" si="231"/>
        <v>2.1149702655316537E-2</v>
      </c>
      <c r="J427" s="123">
        <f t="shared" si="231"/>
        <v>1.5068389207690108E-2</v>
      </c>
      <c r="K427" s="123">
        <f t="shared" si="231"/>
        <v>9.9635941567063641E-3</v>
      </c>
      <c r="L427" s="123">
        <f t="shared" si="231"/>
        <v>1.4500795205074617E-2</v>
      </c>
      <c r="M427" s="123">
        <f t="shared" si="231"/>
        <v>1.3414039249413041E-2</v>
      </c>
      <c r="N427" s="123">
        <f t="shared" si="231"/>
        <v>9.3290400456570634E-3</v>
      </c>
      <c r="O427" s="123">
        <f t="shared" si="231"/>
        <v>1.6539547911652065E-2</v>
      </c>
      <c r="P427" s="123">
        <f t="shared" si="231"/>
        <v>4.8719680099637659E-3</v>
      </c>
      <c r="Q427" s="123">
        <f t="shared" si="231"/>
        <v>8.9821562353541023E-3</v>
      </c>
      <c r="R427" s="123">
        <f t="shared" si="231"/>
        <v>9.1612894828554999E-3</v>
      </c>
      <c r="S427" s="123">
        <f t="shared" si="231"/>
        <v>2.0659412745976879E-2</v>
      </c>
      <c r="T427" s="123">
        <f t="shared" si="231"/>
        <v>1.2583713153755793E-2</v>
      </c>
      <c r="U427" s="123">
        <f t="shared" si="231"/>
        <v>2.3212442683469042E-2</v>
      </c>
      <c r="V427" s="123">
        <f t="shared" si="231"/>
        <v>2.855314149580826E-2</v>
      </c>
      <c r="W427" s="123">
        <f t="shared" si="231"/>
        <v>1.6939200057100978E-2</v>
      </c>
      <c r="DA427" s="130" t="s">
        <v>4545</v>
      </c>
    </row>
    <row r="428" spans="1:105" ht="12" customHeight="1" x14ac:dyDescent="0.25">
      <c r="A428" s="97" t="s">
        <v>53</v>
      </c>
      <c r="B428" s="99"/>
      <c r="C428" s="99">
        <f>RES_hhdet_in_fecs!C129</f>
        <v>1.5266456294742737E-2</v>
      </c>
      <c r="D428" s="99">
        <f>RES_hhdet_in_fecs!D129</f>
        <v>9.7403824186709093E-3</v>
      </c>
      <c r="E428" s="99">
        <f>RES_hhdet_in_fecs!E129</f>
        <v>2.241437220798044E-2</v>
      </c>
      <c r="F428" s="99">
        <f>RES_hhdet_in_fecs!F129</f>
        <v>1.74328437629463E-2</v>
      </c>
      <c r="G428" s="99">
        <f>RES_hhdet_in_fecs!G129</f>
        <v>0</v>
      </c>
      <c r="H428" s="99">
        <f>RES_hhdet_in_fecs!H129</f>
        <v>1.9756154953740675E-2</v>
      </c>
      <c r="I428" s="99">
        <f>RES_hhdet_in_fecs!I129</f>
        <v>2.1149702655316537E-2</v>
      </c>
      <c r="J428" s="99">
        <f>RES_hhdet_in_fecs!J129</f>
        <v>1.5068389207690108E-2</v>
      </c>
      <c r="K428" s="99">
        <f>RES_hhdet_in_fecs!K129</f>
        <v>9.9635941567063641E-3</v>
      </c>
      <c r="L428" s="99">
        <f>RES_hhdet_in_fecs!L129</f>
        <v>1.4500795205074617E-2</v>
      </c>
      <c r="M428" s="99">
        <f>RES_hhdet_in_fecs!M129</f>
        <v>1.3414039249413041E-2</v>
      </c>
      <c r="N428" s="99">
        <f>RES_hhdet_in_fecs!N129</f>
        <v>9.3290400456570634E-3</v>
      </c>
      <c r="O428" s="99">
        <f>RES_hhdet_in_fecs!O129</f>
        <v>1.6539547911652065E-2</v>
      </c>
      <c r="P428" s="99">
        <f>RES_hhdet_in_fecs!P129</f>
        <v>4.8719680099637659E-3</v>
      </c>
      <c r="Q428" s="99">
        <f>RES_hhdet_in_fecs!Q129</f>
        <v>8.9821562353541023E-3</v>
      </c>
      <c r="R428" s="99">
        <f>RES_hhdet_in_fecs!R129</f>
        <v>9.1612894828554999E-3</v>
      </c>
      <c r="S428" s="99">
        <f>RES_hhdet_in_fecs!S129</f>
        <v>2.0659412745976879E-2</v>
      </c>
      <c r="T428" s="99">
        <f>RES_hhdet_in_fecs!T129</f>
        <v>1.2583713153755793E-2</v>
      </c>
      <c r="U428" s="99">
        <f>RES_hhdet_in_fecs!U129</f>
        <v>2.3212442683469042E-2</v>
      </c>
      <c r="V428" s="99">
        <f>RES_hhdet_in_fecs!V129</f>
        <v>2.855314149580826E-2</v>
      </c>
      <c r="W428" s="99">
        <f>RES_hhdet_in_fecs!W129</f>
        <v>1.6939200057100978E-2</v>
      </c>
      <c r="DA428" s="63" t="s">
        <v>4546</v>
      </c>
    </row>
    <row r="429" spans="1:105" ht="12" customHeight="1" x14ac:dyDescent="0.25">
      <c r="A429" s="121" t="s">
        <v>55</v>
      </c>
      <c r="B429" s="123"/>
      <c r="C429" s="123">
        <v>20.290790939445472</v>
      </c>
      <c r="D429" s="123">
        <v>22.45582105646945</v>
      </c>
      <c r="E429" s="123">
        <v>20.080067886429912</v>
      </c>
      <c r="F429" s="123">
        <v>22.887835067299498</v>
      </c>
      <c r="G429" s="123">
        <v>0</v>
      </c>
      <c r="H429" s="123">
        <v>20.603453855470505</v>
      </c>
      <c r="I429" s="123">
        <v>22.042522829256189</v>
      </c>
      <c r="J429" s="123">
        <v>22.863703463579025</v>
      </c>
      <c r="K429" s="123">
        <v>24.101148396001133</v>
      </c>
      <c r="L429" s="123">
        <v>21.935248355651709</v>
      </c>
      <c r="M429" s="123">
        <v>24.66963276717917</v>
      </c>
      <c r="N429" s="123">
        <v>26.621770054352734</v>
      </c>
      <c r="O429" s="123">
        <v>22.18267607901079</v>
      </c>
      <c r="P429" s="123">
        <v>26.064168587617321</v>
      </c>
      <c r="Q429" s="123">
        <v>31.117382119325743</v>
      </c>
      <c r="R429" s="123">
        <v>24.725876571534485</v>
      </c>
      <c r="S429" s="123">
        <v>22.495869356835339</v>
      </c>
      <c r="T429" s="123">
        <v>21.038894722814184</v>
      </c>
      <c r="U429" s="123">
        <v>23.942501347859022</v>
      </c>
      <c r="V429" s="123">
        <v>22.506425051399212</v>
      </c>
      <c r="W429" s="123">
        <v>19.144030295106973</v>
      </c>
      <c r="DA429" s="130" t="s">
        <v>4547</v>
      </c>
    </row>
    <row r="430" spans="1:105" ht="12" customHeight="1" x14ac:dyDescent="0.25">
      <c r="A430" s="97" t="s">
        <v>128</v>
      </c>
      <c r="B430" s="99"/>
      <c r="C430" s="99">
        <v>19.614016748203127</v>
      </c>
      <c r="D430" s="99">
        <v>21.578249365376923</v>
      </c>
      <c r="E430" s="99">
        <v>19.557038053741127</v>
      </c>
      <c r="F430" s="99">
        <v>22.914889340823237</v>
      </c>
      <c r="G430" s="99">
        <v>0</v>
      </c>
      <c r="H430" s="99">
        <v>18.246157108533104</v>
      </c>
      <c r="I430" s="99">
        <v>21.539533294690344</v>
      </c>
      <c r="J430" s="99">
        <v>22.508648376169511</v>
      </c>
      <c r="K430" s="99">
        <v>23.954885886574672</v>
      </c>
      <c r="L430" s="99">
        <v>21.184807807479949</v>
      </c>
      <c r="M430" s="99">
        <v>24.104841848621824</v>
      </c>
      <c r="N430" s="99">
        <v>25.919482732004123</v>
      </c>
      <c r="O430" s="99">
        <v>21.07706506585772</v>
      </c>
      <c r="P430" s="99">
        <v>25.702268882701176</v>
      </c>
      <c r="Q430" s="99">
        <v>30.460150795316583</v>
      </c>
      <c r="R430" s="99">
        <v>24.223700130429226</v>
      </c>
      <c r="S430" s="99">
        <v>21.509482479911291</v>
      </c>
      <c r="T430" s="99">
        <v>19.847108484455795</v>
      </c>
      <c r="U430" s="99">
        <v>22.902764264340284</v>
      </c>
      <c r="V430" s="99">
        <v>22.31652557581052</v>
      </c>
      <c r="W430" s="99">
        <v>19.153175072089805</v>
      </c>
      <c r="DA430" s="63" t="s">
        <v>4548</v>
      </c>
    </row>
    <row r="431" spans="1:105" ht="12" customHeight="1" x14ac:dyDescent="0.25">
      <c r="A431" s="97" t="s">
        <v>127</v>
      </c>
      <c r="B431" s="99"/>
      <c r="C431" s="99">
        <v>17.727237125641665</v>
      </c>
      <c r="D431" s="99">
        <v>19.53471290451925</v>
      </c>
      <c r="E431" s="99">
        <v>17.726954860517999</v>
      </c>
      <c r="F431" s="99">
        <v>20.808385417227406</v>
      </c>
      <c r="G431" s="99">
        <v>0</v>
      </c>
      <c r="H431" s="99">
        <v>16.460007781803256</v>
      </c>
      <c r="I431" s="99">
        <v>19.526269759561949</v>
      </c>
      <c r="J431" s="99">
        <v>20.528257525957954</v>
      </c>
      <c r="K431" s="99">
        <v>21.923436182437889</v>
      </c>
      <c r="L431" s="99">
        <v>19.302704140011986</v>
      </c>
      <c r="M431" s="99">
        <v>22.117776885900465</v>
      </c>
      <c r="N431" s="99">
        <v>23.844714140687667</v>
      </c>
      <c r="O431" s="99">
        <v>19.355998608313421</v>
      </c>
      <c r="P431" s="99">
        <v>23.786792354142527</v>
      </c>
      <c r="Q431" s="99">
        <v>28.156473268000148</v>
      </c>
      <c r="R431" s="99">
        <v>22.443090508646609</v>
      </c>
      <c r="S431" s="99">
        <v>20.092338738498558</v>
      </c>
      <c r="T431" s="99">
        <v>18.680686612958322</v>
      </c>
      <c r="U431" s="99">
        <v>21.658729653553447</v>
      </c>
      <c r="V431" s="99">
        <v>21.209674768510109</v>
      </c>
      <c r="W431" s="99">
        <v>18.303432768764122</v>
      </c>
      <c r="DA431" s="63" t="s">
        <v>4549</v>
      </c>
    </row>
    <row r="432" spans="1:105" ht="12" customHeight="1" x14ac:dyDescent="0.25">
      <c r="A432" s="100" t="s">
        <v>203</v>
      </c>
      <c r="B432" s="102"/>
      <c r="C432" s="102">
        <v>7.3131274184913178</v>
      </c>
      <c r="D432" s="102">
        <v>8.0646122634375832</v>
      </c>
      <c r="E432" s="102">
        <v>7.2541171742498625</v>
      </c>
      <c r="F432" s="102">
        <v>8.5055594019689735</v>
      </c>
      <c r="G432" s="102">
        <v>0</v>
      </c>
      <c r="H432" s="102">
        <v>5.6019504376756952</v>
      </c>
      <c r="I432" s="102">
        <v>7.009523708097003</v>
      </c>
      <c r="J432" s="102">
        <v>7.9623290091912233</v>
      </c>
      <c r="K432" s="102">
        <v>8.6673892024151122</v>
      </c>
      <c r="L432" s="102">
        <v>6.7431526082358362</v>
      </c>
      <c r="M432" s="102">
        <v>8.4161946028410952</v>
      </c>
      <c r="N432" s="102">
        <v>8.8851731080633556</v>
      </c>
      <c r="O432" s="102">
        <v>6.1540338334861229</v>
      </c>
      <c r="P432" s="102">
        <v>7.6807602977401421</v>
      </c>
      <c r="Q432" s="102">
        <v>7.1486829007675308</v>
      </c>
      <c r="R432" s="102">
        <v>5.1256239312680512</v>
      </c>
      <c r="S432" s="102">
        <v>5.3809225548357409</v>
      </c>
      <c r="T432" s="102">
        <v>5.7107570159019314</v>
      </c>
      <c r="U432" s="102">
        <v>6.7836705770479711</v>
      </c>
      <c r="V432" s="102">
        <v>6.8295527701232572</v>
      </c>
      <c r="W432" s="102">
        <v>6.1882186468123184</v>
      </c>
      <c r="DA432" s="131" t="s">
        <v>4550</v>
      </c>
    </row>
    <row r="433" spans="1:105" ht="12" customHeight="1" x14ac:dyDescent="0.25">
      <c r="A433" s="103" t="s">
        <v>52</v>
      </c>
      <c r="B433" s="105"/>
      <c r="C433" s="105">
        <v>10.414109707150342</v>
      </c>
      <c r="D433" s="105">
        <v>11.470100641081665</v>
      </c>
      <c r="E433" s="105">
        <v>10.472837686268139</v>
      </c>
      <c r="F433" s="105">
        <v>12.302826015258438</v>
      </c>
      <c r="G433" s="105">
        <v>0</v>
      </c>
      <c r="H433" s="105">
        <v>10.858057344127561</v>
      </c>
      <c r="I433" s="105">
        <v>12.516746051464947</v>
      </c>
      <c r="J433" s="105">
        <v>12.56592851676673</v>
      </c>
      <c r="K433" s="105">
        <v>13.256046980022779</v>
      </c>
      <c r="L433" s="105">
        <v>12.559551531776153</v>
      </c>
      <c r="M433" s="105">
        <v>13.701582283059368</v>
      </c>
      <c r="N433" s="105">
        <v>14.959541032624308</v>
      </c>
      <c r="O433" s="105">
        <v>13.201964774827296</v>
      </c>
      <c r="P433" s="105">
        <v>16.106032056402388</v>
      </c>
      <c r="Q433" s="105">
        <v>21.007790367232616</v>
      </c>
      <c r="R433" s="105">
        <v>17.317466577378557</v>
      </c>
      <c r="S433" s="105">
        <v>14.711416183662815</v>
      </c>
      <c r="T433" s="105">
        <v>12.969929597056389</v>
      </c>
      <c r="U433" s="105">
        <v>14.875059076505478</v>
      </c>
      <c r="V433" s="105">
        <v>14.380121998386853</v>
      </c>
      <c r="W433" s="105">
        <v>12.115214121951801</v>
      </c>
      <c r="DA433" s="132" t="s">
        <v>4551</v>
      </c>
    </row>
    <row r="434" spans="1:105" ht="12" customHeight="1" x14ac:dyDescent="0.25">
      <c r="A434" s="106" t="s">
        <v>122</v>
      </c>
      <c r="B434" s="102"/>
      <c r="C434" s="102">
        <v>23.643344272808662</v>
      </c>
      <c r="D434" s="102">
        <v>26.863944424409652</v>
      </c>
      <c r="E434" s="102">
        <v>23.354648890014719</v>
      </c>
      <c r="F434" s="102">
        <v>24.861835205577375</v>
      </c>
      <c r="G434" s="102">
        <v>0</v>
      </c>
      <c r="H434" s="102">
        <v>24.399379963352661</v>
      </c>
      <c r="I434" s="102">
        <v>25.745286559973032</v>
      </c>
      <c r="J434" s="102">
        <v>27.025344022140601</v>
      </c>
      <c r="K434" s="102">
        <v>29.612846577610927</v>
      </c>
      <c r="L434" s="102">
        <v>26.77030434302581</v>
      </c>
      <c r="M434" s="102">
        <v>28.699296609163603</v>
      </c>
      <c r="N434" s="102">
        <v>31.161562530550196</v>
      </c>
      <c r="O434" s="102">
        <v>27.017450765473235</v>
      </c>
      <c r="P434" s="102">
        <v>29.787435731026189</v>
      </c>
      <c r="Q434" s="102">
        <v>35.975507535902373</v>
      </c>
      <c r="R434" s="102">
        <v>28.510192496113802</v>
      </c>
      <c r="S434" s="102">
        <v>25.640626822670406</v>
      </c>
      <c r="T434" s="102">
        <v>23.584990411394568</v>
      </c>
      <c r="U434" s="102">
        <v>28.348907204092125</v>
      </c>
      <c r="V434" s="102">
        <v>26.971565444558774</v>
      </c>
      <c r="W434" s="102">
        <v>0</v>
      </c>
      <c r="DA434" s="131" t="s">
        <v>4552</v>
      </c>
    </row>
    <row r="435" spans="1:105" ht="12" customHeight="1" x14ac:dyDescent="0.25">
      <c r="A435" s="107" t="s">
        <v>121</v>
      </c>
      <c r="B435" s="105"/>
      <c r="C435" s="105">
        <v>19.181565908700435</v>
      </c>
      <c r="D435" s="105">
        <v>21.820967992620165</v>
      </c>
      <c r="E435" s="105">
        <v>18.969101096382694</v>
      </c>
      <c r="F435" s="105">
        <v>20.211091343564128</v>
      </c>
      <c r="G435" s="105">
        <v>0</v>
      </c>
      <c r="H435" s="105">
        <v>19.43275710267978</v>
      </c>
      <c r="I435" s="105">
        <v>20.648811886662674</v>
      </c>
      <c r="J435" s="105">
        <v>21.92724730778847</v>
      </c>
      <c r="K435" s="105">
        <v>24.146421358254536</v>
      </c>
      <c r="L435" s="105">
        <v>21.525913831059512</v>
      </c>
      <c r="M435" s="105">
        <v>23.376053613063164</v>
      </c>
      <c r="N435" s="105">
        <v>25.450337540715584</v>
      </c>
      <c r="O435" s="105">
        <v>21.866691435337874</v>
      </c>
      <c r="P435" s="105">
        <v>24.357211253467931</v>
      </c>
      <c r="Q435" s="105">
        <v>29.125980740153476</v>
      </c>
      <c r="R435" s="105">
        <v>23.120182431439122</v>
      </c>
      <c r="S435" s="105">
        <v>21.224572645719782</v>
      </c>
      <c r="T435" s="105">
        <v>19.848073376237586</v>
      </c>
      <c r="U435" s="105">
        <v>24.065931689301333</v>
      </c>
      <c r="V435" s="105">
        <v>23.070364340452279</v>
      </c>
      <c r="W435" s="105">
        <v>0</v>
      </c>
      <c r="DA435" s="132" t="s">
        <v>4553</v>
      </c>
    </row>
    <row r="436" spans="1:105" ht="12" customHeight="1" x14ac:dyDescent="0.25">
      <c r="A436" s="108" t="s">
        <v>53</v>
      </c>
      <c r="B436" s="99"/>
      <c r="C436" s="99">
        <v>8.8153006505999727</v>
      </c>
      <c r="D436" s="99">
        <v>10.045793439599091</v>
      </c>
      <c r="E436" s="99">
        <v>8.6606981471968094</v>
      </c>
      <c r="F436" s="99">
        <v>9.2043737758345952</v>
      </c>
      <c r="G436" s="99">
        <v>0</v>
      </c>
      <c r="H436" s="99">
        <v>7.5214775687383577</v>
      </c>
      <c r="I436" s="99">
        <v>8.3660083993578329</v>
      </c>
      <c r="J436" s="99">
        <v>9.5486564339578912</v>
      </c>
      <c r="K436" s="99">
        <v>10.725468918630325</v>
      </c>
      <c r="L436" s="99">
        <v>8.5471020104455722</v>
      </c>
      <c r="M436" s="99">
        <v>9.9832702346871152</v>
      </c>
      <c r="N436" s="99">
        <v>10.669380043322645</v>
      </c>
      <c r="O436" s="99">
        <v>7.9368474509105642</v>
      </c>
      <c r="P436" s="99">
        <v>8.83962769331937</v>
      </c>
      <c r="Q436" s="99">
        <v>8.4128474955009089</v>
      </c>
      <c r="R436" s="99">
        <v>6.0232795101219185</v>
      </c>
      <c r="S436" s="99">
        <v>6.4185455921406627</v>
      </c>
      <c r="T436" s="99">
        <v>6.7929875677248779</v>
      </c>
      <c r="U436" s="99">
        <v>8.436818030907336</v>
      </c>
      <c r="V436" s="99">
        <v>8.2648448016049176</v>
      </c>
      <c r="W436" s="99">
        <v>0</v>
      </c>
      <c r="DA436" s="63" t="s">
        <v>4554</v>
      </c>
    </row>
    <row r="437" spans="1:105" ht="12" customHeight="1" x14ac:dyDescent="0.25">
      <c r="A437" s="108" t="s">
        <v>52</v>
      </c>
      <c r="B437" s="99"/>
      <c r="C437" s="99">
        <v>10.366265258100464</v>
      </c>
      <c r="D437" s="99">
        <v>11.775174553021072</v>
      </c>
      <c r="E437" s="99">
        <v>10.308402949185885</v>
      </c>
      <c r="F437" s="99">
        <v>11.006717567729529</v>
      </c>
      <c r="G437" s="99">
        <v>0</v>
      </c>
      <c r="H437" s="99">
        <v>11.911279533941421</v>
      </c>
      <c r="I437" s="99">
        <v>12.28280348730484</v>
      </c>
      <c r="J437" s="99">
        <v>12.378590873830577</v>
      </c>
      <c r="K437" s="99">
        <v>13.420952439624205</v>
      </c>
      <c r="L437" s="99">
        <v>12.978811820613938</v>
      </c>
      <c r="M437" s="99">
        <v>13.392783378376047</v>
      </c>
      <c r="N437" s="99">
        <v>14.780957497392938</v>
      </c>
      <c r="O437" s="99">
        <v>13.929843984427311</v>
      </c>
      <c r="P437" s="99">
        <v>15.517583560148559</v>
      </c>
      <c r="Q437" s="99">
        <v>20.713133244652568</v>
      </c>
      <c r="R437" s="99">
        <v>17.096902921317202</v>
      </c>
      <c r="S437" s="99">
        <v>14.806027053579117</v>
      </c>
      <c r="T437" s="99">
        <v>13.055085808512709</v>
      </c>
      <c r="U437" s="99">
        <v>15.629113658393994</v>
      </c>
      <c r="V437" s="99">
        <v>14.805519538847358</v>
      </c>
      <c r="W437" s="99">
        <v>0</v>
      </c>
      <c r="DA437" s="63" t="s">
        <v>4555</v>
      </c>
    </row>
    <row r="438" spans="1:105" ht="12" customHeight="1" x14ac:dyDescent="0.25">
      <c r="A438" s="121" t="s">
        <v>54</v>
      </c>
      <c r="B438" s="123"/>
      <c r="C438" s="123">
        <v>3.6136582549940708</v>
      </c>
      <c r="D438" s="123">
        <v>4.1390994475668972</v>
      </c>
      <c r="E438" s="123">
        <v>3.5550337428259353</v>
      </c>
      <c r="F438" s="123">
        <v>4.0131846341352713</v>
      </c>
      <c r="G438" s="123">
        <v>0</v>
      </c>
      <c r="H438" s="123">
        <v>3.840970909844041</v>
      </c>
      <c r="I438" s="123">
        <v>3.516928729818706</v>
      </c>
      <c r="J438" s="123">
        <v>4.0104540501760537</v>
      </c>
      <c r="K438" s="123">
        <v>5.0862508148218222</v>
      </c>
      <c r="L438" s="123">
        <v>4.5448840138438271</v>
      </c>
      <c r="M438" s="123">
        <v>4.937876429159882</v>
      </c>
      <c r="N438" s="123">
        <v>5.3734637940793188</v>
      </c>
      <c r="O438" s="123">
        <v>4.5378915874194261</v>
      </c>
      <c r="P438" s="123">
        <v>5.3554362337618988</v>
      </c>
      <c r="Q438" s="123">
        <v>6.2888667749961975</v>
      </c>
      <c r="R438" s="123">
        <v>5.1142661062976638</v>
      </c>
      <c r="S438" s="123">
        <v>4.7383710079933961</v>
      </c>
      <c r="T438" s="123">
        <v>4.4832698772560287</v>
      </c>
      <c r="U438" s="123">
        <v>5.3545315623253611</v>
      </c>
      <c r="V438" s="123">
        <v>5.092872616069207</v>
      </c>
      <c r="W438" s="123">
        <v>4.0619873175380077</v>
      </c>
      <c r="DA438" s="130" t="s">
        <v>4556</v>
      </c>
    </row>
    <row r="439" spans="1:105" ht="12" customHeight="1" x14ac:dyDescent="0.25">
      <c r="A439" s="97" t="s">
        <v>50</v>
      </c>
      <c r="B439" s="99"/>
      <c r="C439" s="99">
        <v>4.5365618626398483</v>
      </c>
      <c r="D439" s="99">
        <v>5.2395296091703409</v>
      </c>
      <c r="E439" s="99">
        <v>4.3249115371732412</v>
      </c>
      <c r="F439" s="99">
        <v>4.9901467384320704</v>
      </c>
      <c r="G439" s="99">
        <v>0</v>
      </c>
      <c r="H439" s="99">
        <v>4.8524608794701933</v>
      </c>
      <c r="I439" s="99">
        <v>4.4485531468172912</v>
      </c>
      <c r="J439" s="99">
        <v>5.020121488405743</v>
      </c>
      <c r="K439" s="99">
        <v>6.5501992229769161</v>
      </c>
      <c r="L439" s="99">
        <v>6.2352724631761163</v>
      </c>
      <c r="M439" s="99">
        <v>6.3702787302775485</v>
      </c>
      <c r="N439" s="99">
        <v>5.752366546075411</v>
      </c>
      <c r="O439" s="99">
        <v>5.003703860946171</v>
      </c>
      <c r="P439" s="99">
        <v>6.3777859716237062</v>
      </c>
      <c r="Q439" s="99">
        <v>8.6787006715286754</v>
      </c>
      <c r="R439" s="99">
        <v>7.3664343363696059</v>
      </c>
      <c r="S439" s="99">
        <v>6.6385555202172455</v>
      </c>
      <c r="T439" s="99">
        <v>5.9845599509781504</v>
      </c>
      <c r="U439" s="99">
        <v>7.2427102313743807</v>
      </c>
      <c r="V439" s="99">
        <v>6.8576217859217916</v>
      </c>
      <c r="W439" s="99">
        <v>6.1024438536561032</v>
      </c>
      <c r="DA439" s="63" t="s">
        <v>4557</v>
      </c>
    </row>
    <row r="440" spans="1:105" ht="12" customHeight="1" x14ac:dyDescent="0.25">
      <c r="A440" s="109" t="s">
        <v>120</v>
      </c>
      <c r="B440" s="110"/>
      <c r="C440" s="110">
        <v>3.6086062820236284</v>
      </c>
      <c r="D440" s="110">
        <v>4.1344413721492206</v>
      </c>
      <c r="E440" s="110">
        <v>3.5515323808023278</v>
      </c>
      <c r="F440" s="110">
        <v>4.0073852288839964</v>
      </c>
      <c r="G440" s="110">
        <v>0</v>
      </c>
      <c r="H440" s="110">
        <v>3.835686021030916</v>
      </c>
      <c r="I440" s="110">
        <v>3.5136447344311663</v>
      </c>
      <c r="J440" s="110">
        <v>4.007853126047781</v>
      </c>
      <c r="K440" s="110">
        <v>5.0822443421841879</v>
      </c>
      <c r="L440" s="110">
        <v>4.5420279846998772</v>
      </c>
      <c r="M440" s="110">
        <v>4.9368547442090129</v>
      </c>
      <c r="N440" s="110">
        <v>5.3731065953994888</v>
      </c>
      <c r="O440" s="110">
        <v>4.5368048381829755</v>
      </c>
      <c r="P440" s="110">
        <v>5.3518613462410682</v>
      </c>
      <c r="Q440" s="110">
        <v>6.278094478865782</v>
      </c>
      <c r="R440" s="110">
        <v>5.1065718492307717</v>
      </c>
      <c r="S440" s="110">
        <v>4.7342575598611019</v>
      </c>
      <c r="T440" s="110">
        <v>4.4816992847897321</v>
      </c>
      <c r="U440" s="110">
        <v>5.3518344394433397</v>
      </c>
      <c r="V440" s="110">
        <v>5.0889445723729336</v>
      </c>
      <c r="W440" s="110">
        <v>4.0538649429273592</v>
      </c>
      <c r="DA440" s="60" t="s">
        <v>4558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119.88533478829579</v>
      </c>
      <c r="D442" s="118">
        <f t="shared" si="232"/>
        <v>112.72689942453162</v>
      </c>
      <c r="E442" s="118">
        <f t="shared" si="232"/>
        <v>111.84304477303827</v>
      </c>
      <c r="F442" s="118">
        <f t="shared" si="232"/>
        <v>121.40711460156624</v>
      </c>
      <c r="G442" s="118">
        <f t="shared" si="232"/>
        <v>0</v>
      </c>
      <c r="H442" s="118">
        <f t="shared" si="232"/>
        <v>98.817376136286668</v>
      </c>
      <c r="I442" s="118">
        <f t="shared" si="232"/>
        <v>106.82393759465387</v>
      </c>
      <c r="J442" s="118">
        <f t="shared" si="232"/>
        <v>108.86890826700251</v>
      </c>
      <c r="K442" s="118">
        <f t="shared" si="232"/>
        <v>109.70792875713616</v>
      </c>
      <c r="L442" s="118">
        <f t="shared" si="232"/>
        <v>112.18192189611322</v>
      </c>
      <c r="M442" s="118">
        <f t="shared" si="232"/>
        <v>108.56864185081903</v>
      </c>
      <c r="N442" s="118">
        <f t="shared" si="232"/>
        <v>114.54603366636843</v>
      </c>
      <c r="O442" s="118">
        <f t="shared" si="232"/>
        <v>112.22100713001545</v>
      </c>
      <c r="P442" s="118">
        <f t="shared" si="232"/>
        <v>103.82929455026998</v>
      </c>
      <c r="Q442" s="118">
        <f t="shared" si="232"/>
        <v>116.54568699340793</v>
      </c>
      <c r="R442" s="118">
        <f t="shared" ref="R442:V442" si="233">R443+R446+R448+R457</f>
        <v>107.29838700938001</v>
      </c>
      <c r="S442" s="118">
        <f t="shared" si="233"/>
        <v>104.54582944177326</v>
      </c>
      <c r="T442" s="118">
        <f t="shared" si="233"/>
        <v>94.076728303430031</v>
      </c>
      <c r="U442" s="118">
        <f t="shared" si="233"/>
        <v>96.559961325693052</v>
      </c>
      <c r="V442" s="118">
        <f t="shared" si="233"/>
        <v>98.912518921593872</v>
      </c>
      <c r="W442" s="118">
        <f t="shared" ref="W442" si="234">W443+W446+W448+W457</f>
        <v>91.209795339485396</v>
      </c>
      <c r="DA442" s="129" t="s">
        <v>4709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100.49657743895223</v>
      </c>
      <c r="D443" s="123">
        <f t="shared" si="235"/>
        <v>91.105614620787591</v>
      </c>
      <c r="E443" s="123">
        <f t="shared" si="235"/>
        <v>92.47054880921506</v>
      </c>
      <c r="F443" s="123">
        <f t="shared" si="235"/>
        <v>99.309589072377577</v>
      </c>
      <c r="G443" s="123">
        <f t="shared" si="235"/>
        <v>0</v>
      </c>
      <c r="H443" s="123">
        <f t="shared" si="235"/>
        <v>79.182247592856598</v>
      </c>
      <c r="I443" s="123">
        <f t="shared" si="235"/>
        <v>85.573660793788491</v>
      </c>
      <c r="J443" s="123">
        <f t="shared" si="235"/>
        <v>86.330150629744494</v>
      </c>
      <c r="K443" s="123">
        <f t="shared" si="235"/>
        <v>84.912647145869911</v>
      </c>
      <c r="L443" s="123">
        <f t="shared" si="235"/>
        <v>90.036169296400843</v>
      </c>
      <c r="M443" s="123">
        <f t="shared" si="235"/>
        <v>83.754898099459822</v>
      </c>
      <c r="N443" s="123">
        <f t="shared" si="235"/>
        <v>87.60633489779616</v>
      </c>
      <c r="O443" s="123">
        <f t="shared" si="235"/>
        <v>89.560980328121161</v>
      </c>
      <c r="P443" s="123">
        <f t="shared" si="235"/>
        <v>76.762479798465847</v>
      </c>
      <c r="Q443" s="123">
        <f t="shared" si="235"/>
        <v>84.096298504056733</v>
      </c>
      <c r="R443" s="123">
        <f t="shared" ref="R443:V443" si="236">SUM(R444:R445)</f>
        <v>81.197703970783081</v>
      </c>
      <c r="S443" s="123">
        <f t="shared" si="236"/>
        <v>80.824923560280467</v>
      </c>
      <c r="T443" s="123">
        <f t="shared" si="236"/>
        <v>71.940052771950477</v>
      </c>
      <c r="U443" s="123">
        <f t="shared" si="236"/>
        <v>70.358236203556785</v>
      </c>
      <c r="V443" s="123">
        <f t="shared" si="236"/>
        <v>73.580135121183019</v>
      </c>
      <c r="W443" s="123">
        <f t="shared" ref="W443" si="237">SUM(W444:W445)</f>
        <v>69.683855121509254</v>
      </c>
      <c r="DA443" s="130" t="s">
        <v>4710</v>
      </c>
    </row>
    <row r="444" spans="1:105" ht="12" customHeight="1" x14ac:dyDescent="0.25">
      <c r="A444" s="97" t="s">
        <v>203</v>
      </c>
      <c r="B444" s="99"/>
      <c r="C444" s="99">
        <v>99.939656962413451</v>
      </c>
      <c r="D444" s="99">
        <v>90.616593260515913</v>
      </c>
      <c r="E444" s="99">
        <v>91.986129614076262</v>
      </c>
      <c r="F444" s="99">
        <v>98.805703161775028</v>
      </c>
      <c r="G444" s="99">
        <v>0</v>
      </c>
      <c r="H444" s="99">
        <v>78.825694782477314</v>
      </c>
      <c r="I444" s="99">
        <v>85.201740076122917</v>
      </c>
      <c r="J444" s="99">
        <v>85.959633296958273</v>
      </c>
      <c r="K444" s="99">
        <v>84.55152511584032</v>
      </c>
      <c r="L444" s="99">
        <v>89.656228982226438</v>
      </c>
      <c r="M444" s="99">
        <v>83.404995423883463</v>
      </c>
      <c r="N444" s="99">
        <v>87.243748219865196</v>
      </c>
      <c r="O444" s="99">
        <v>89.19381130008837</v>
      </c>
      <c r="P444" s="99">
        <v>76.450375574573158</v>
      </c>
      <c r="Q444" s="99">
        <v>83.757052229611745</v>
      </c>
      <c r="R444" s="99">
        <v>80.872035208106567</v>
      </c>
      <c r="S444" s="99">
        <v>80.502328140862076</v>
      </c>
      <c r="T444" s="99">
        <v>71.6540530828253</v>
      </c>
      <c r="U444" s="99">
        <v>70.079353914003875</v>
      </c>
      <c r="V444" s="99">
        <v>73.289084586789372</v>
      </c>
      <c r="W444" s="99">
        <v>69.40848782433001</v>
      </c>
      <c r="DA444" s="63" t="s">
        <v>4711</v>
      </c>
    </row>
    <row r="445" spans="1:105" ht="12" customHeight="1" x14ac:dyDescent="0.25">
      <c r="A445" s="97" t="s">
        <v>53</v>
      </c>
      <c r="B445" s="99"/>
      <c r="C445" s="99">
        <v>0.55692047653877153</v>
      </c>
      <c r="D445" s="99">
        <v>0.48902136027168064</v>
      </c>
      <c r="E445" s="99">
        <v>0.4844191951387915</v>
      </c>
      <c r="F445" s="99">
        <v>0.50388591060255072</v>
      </c>
      <c r="G445" s="99">
        <v>0</v>
      </c>
      <c r="H445" s="99">
        <v>0.35655281037928466</v>
      </c>
      <c r="I445" s="99">
        <v>0.37192071766557694</v>
      </c>
      <c r="J445" s="99">
        <v>0.37051733278622367</v>
      </c>
      <c r="K445" s="99">
        <v>0.36112203002959692</v>
      </c>
      <c r="L445" s="99">
        <v>0.37994031417440738</v>
      </c>
      <c r="M445" s="99">
        <v>0.3499026755763654</v>
      </c>
      <c r="N445" s="99">
        <v>0.36258667793096466</v>
      </c>
      <c r="O445" s="99">
        <v>0.36716902803279328</v>
      </c>
      <c r="P445" s="99">
        <v>0.3121042238926956</v>
      </c>
      <c r="Q445" s="99">
        <v>0.33924627444499139</v>
      </c>
      <c r="R445" s="99">
        <v>0.32566876267651546</v>
      </c>
      <c r="S445" s="99">
        <v>0.32259541941838843</v>
      </c>
      <c r="T445" s="99">
        <v>0.28599968912517942</v>
      </c>
      <c r="U445" s="99">
        <v>0.27888228955291244</v>
      </c>
      <c r="V445" s="99">
        <v>0.29105053439364442</v>
      </c>
      <c r="W445" s="99">
        <v>0.27536729717923902</v>
      </c>
      <c r="DA445" s="63" t="s">
        <v>4712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3.6002303752083228E-2</v>
      </c>
      <c r="D446" s="123">
        <f t="shared" si="238"/>
        <v>2.3746066367696963E-2</v>
      </c>
      <c r="E446" s="123">
        <f t="shared" si="238"/>
        <v>5.6447826103461267E-2</v>
      </c>
      <c r="F446" s="123">
        <f t="shared" si="238"/>
        <v>4.5306923088081277E-2</v>
      </c>
      <c r="G446" s="123">
        <f t="shared" si="238"/>
        <v>0</v>
      </c>
      <c r="H446" s="123">
        <f t="shared" si="238"/>
        <v>5.4571986874977461E-2</v>
      </c>
      <c r="I446" s="123">
        <f t="shared" si="238"/>
        <v>6.0173572190795492E-2</v>
      </c>
      <c r="J446" s="123">
        <f t="shared" si="238"/>
        <v>4.4142730471599959E-2</v>
      </c>
      <c r="K446" s="123">
        <f t="shared" si="238"/>
        <v>3.0049656315638815E-2</v>
      </c>
      <c r="L446" s="123">
        <f t="shared" si="238"/>
        <v>4.5019549162669432E-2</v>
      </c>
      <c r="M446" s="123">
        <f t="shared" si="238"/>
        <v>4.3066404610629543E-2</v>
      </c>
      <c r="N446" s="123">
        <f t="shared" si="238"/>
        <v>3.114612852881856E-2</v>
      </c>
      <c r="O446" s="123">
        <f t="shared" si="238"/>
        <v>5.7748889016170514E-2</v>
      </c>
      <c r="P446" s="123">
        <f t="shared" si="238"/>
        <v>1.7818868870303955E-2</v>
      </c>
      <c r="Q446" s="123">
        <f t="shared" si="238"/>
        <v>3.4131902467752544E-2</v>
      </c>
      <c r="R446" s="123">
        <f t="shared" si="238"/>
        <v>3.563184036996548E-2</v>
      </c>
      <c r="S446" s="123">
        <f t="shared" si="238"/>
        <v>8.182301607360673E-2</v>
      </c>
      <c r="T446" s="123">
        <f t="shared" si="238"/>
        <v>5.0587022674017983E-2</v>
      </c>
      <c r="U446" s="123">
        <f t="shared" si="238"/>
        <v>9.4571673652142862E-2</v>
      </c>
      <c r="V446" s="123">
        <f t="shared" si="238"/>
        <v>0.11790684582613041</v>
      </c>
      <c r="W446" s="123">
        <f t="shared" si="238"/>
        <v>7.086389945995604E-2</v>
      </c>
      <c r="DA446" s="130" t="s">
        <v>4713</v>
      </c>
    </row>
    <row r="447" spans="1:105" ht="12" customHeight="1" x14ac:dyDescent="0.25">
      <c r="A447" s="97" t="s">
        <v>53</v>
      </c>
      <c r="B447" s="99"/>
      <c r="C447" s="99">
        <f>RES_hhdet_in_tess!C129</f>
        <v>3.6002303752083228E-2</v>
      </c>
      <c r="D447" s="99">
        <f>RES_hhdet_in_tess!D129</f>
        <v>2.3746066367696963E-2</v>
      </c>
      <c r="E447" s="99">
        <f>RES_hhdet_in_tess!E129</f>
        <v>5.6447826103461267E-2</v>
      </c>
      <c r="F447" s="99">
        <f>RES_hhdet_in_tess!F129</f>
        <v>4.5306923088081277E-2</v>
      </c>
      <c r="G447" s="99">
        <f>RES_hhdet_in_tess!G129</f>
        <v>0</v>
      </c>
      <c r="H447" s="99">
        <f>RES_hhdet_in_tess!H129</f>
        <v>5.4571986874977461E-2</v>
      </c>
      <c r="I447" s="99">
        <f>RES_hhdet_in_tess!I129</f>
        <v>6.0173572190795492E-2</v>
      </c>
      <c r="J447" s="99">
        <f>RES_hhdet_in_tess!J129</f>
        <v>4.4142730471599959E-2</v>
      </c>
      <c r="K447" s="99">
        <f>RES_hhdet_in_tess!K129</f>
        <v>3.0049656315638815E-2</v>
      </c>
      <c r="L447" s="99">
        <f>RES_hhdet_in_tess!L129</f>
        <v>4.5019549162669432E-2</v>
      </c>
      <c r="M447" s="99">
        <f>RES_hhdet_in_tess!M129</f>
        <v>4.3066404610629543E-2</v>
      </c>
      <c r="N447" s="99">
        <f>RES_hhdet_in_tess!N129</f>
        <v>3.114612852881856E-2</v>
      </c>
      <c r="O447" s="99">
        <f>RES_hhdet_in_tess!O129</f>
        <v>5.7748889016170514E-2</v>
      </c>
      <c r="P447" s="99">
        <f>RES_hhdet_in_tess!P129</f>
        <v>1.7818868870303955E-2</v>
      </c>
      <c r="Q447" s="99">
        <f>RES_hhdet_in_tess!Q129</f>
        <v>3.4131902467752544E-2</v>
      </c>
      <c r="R447" s="99">
        <f>RES_hhdet_in_tess!R129</f>
        <v>3.563184036996548E-2</v>
      </c>
      <c r="S447" s="99">
        <f>RES_hhdet_in_tess!S129</f>
        <v>8.182301607360673E-2</v>
      </c>
      <c r="T447" s="99">
        <f>RES_hhdet_in_tess!T129</f>
        <v>5.0587022674017983E-2</v>
      </c>
      <c r="U447" s="99">
        <f>RES_hhdet_in_tess!U129</f>
        <v>9.4571673652142862E-2</v>
      </c>
      <c r="V447" s="99">
        <f>RES_hhdet_in_tess!V129</f>
        <v>0.11790684582613041</v>
      </c>
      <c r="W447" s="99">
        <f>RES_hhdet_in_tess!W129</f>
        <v>7.086389945995604E-2</v>
      </c>
      <c r="DA447" s="63" t="s">
        <v>4714</v>
      </c>
    </row>
    <row r="448" spans="1:105" ht="12" customHeight="1" x14ac:dyDescent="0.25">
      <c r="A448" s="121" t="s">
        <v>55</v>
      </c>
      <c r="B448" s="123"/>
      <c r="C448" s="123">
        <v>16.586658174339934</v>
      </c>
      <c r="D448" s="123">
        <v>18.422381392580199</v>
      </c>
      <c r="E448" s="123">
        <v>16.58376852950796</v>
      </c>
      <c r="F448" s="123">
        <v>18.963002638354734</v>
      </c>
      <c r="G448" s="123">
        <v>0</v>
      </c>
      <c r="H448" s="123">
        <v>16.611487781590043</v>
      </c>
      <c r="I448" s="123">
        <v>18.464581843302682</v>
      </c>
      <c r="J448" s="123">
        <v>19.378890432568582</v>
      </c>
      <c r="K448" s="123">
        <v>20.804494770595564</v>
      </c>
      <c r="L448" s="123">
        <v>18.55155962021794</v>
      </c>
      <c r="M448" s="123">
        <v>20.8999840629575</v>
      </c>
      <c r="N448" s="123">
        <v>22.677042767047375</v>
      </c>
      <c r="O448" s="123">
        <v>19.007735245945653</v>
      </c>
      <c r="P448" s="123">
        <v>22.774132332319748</v>
      </c>
      <c r="Q448" s="123">
        <v>27.345956478015424</v>
      </c>
      <c r="R448" s="123">
        <v>21.884020331378437</v>
      </c>
      <c r="S448" s="123">
        <v>19.697195285760696</v>
      </c>
      <c r="T448" s="123">
        <v>18.287241154684551</v>
      </c>
      <c r="U448" s="123">
        <v>21.493629384496018</v>
      </c>
      <c r="V448" s="123">
        <v>20.766735138457747</v>
      </c>
      <c r="W448" s="123">
        <v>17.874385699697587</v>
      </c>
      <c r="DA448" s="130" t="s">
        <v>4715</v>
      </c>
    </row>
    <row r="449" spans="1:105" ht="12" customHeight="1" x14ac:dyDescent="0.25">
      <c r="A449" s="97" t="s">
        <v>128</v>
      </c>
      <c r="B449" s="99"/>
      <c r="C449" s="99">
        <v>16.605130679175286</v>
      </c>
      <c r="D449" s="99">
        <v>18.315847034400864</v>
      </c>
      <c r="E449" s="99">
        <v>16.644719815795867</v>
      </c>
      <c r="F449" s="99">
        <v>19.55486523801348</v>
      </c>
      <c r="G449" s="99">
        <v>0</v>
      </c>
      <c r="H449" s="99">
        <v>15.65695155355953</v>
      </c>
      <c r="I449" s="99">
        <v>18.535729931847495</v>
      </c>
      <c r="J449" s="99">
        <v>19.427252936205932</v>
      </c>
      <c r="K449" s="99">
        <v>20.740315844960715</v>
      </c>
      <c r="L449" s="99">
        <v>18.402655266731202</v>
      </c>
      <c r="M449" s="99">
        <v>21.034828799754663</v>
      </c>
      <c r="N449" s="99">
        <v>22.757461016709883</v>
      </c>
      <c r="O449" s="99">
        <v>18.653919932494105</v>
      </c>
      <c r="P449" s="99">
        <v>22.957940874894547</v>
      </c>
      <c r="Q449" s="99">
        <v>27.443237004860503</v>
      </c>
      <c r="R449" s="99">
        <v>21.967940271999385</v>
      </c>
      <c r="S449" s="99">
        <v>19.630407067813334</v>
      </c>
      <c r="T449" s="99">
        <v>18.223654080965662</v>
      </c>
      <c r="U449" s="99">
        <v>21.151306727172773</v>
      </c>
      <c r="V449" s="99">
        <v>20.722553865015001</v>
      </c>
      <c r="W449" s="99">
        <v>17.874213529187159</v>
      </c>
      <c r="DA449" s="63" t="s">
        <v>4716</v>
      </c>
    </row>
    <row r="450" spans="1:105" ht="12" customHeight="1" x14ac:dyDescent="0.25">
      <c r="A450" s="97" t="s">
        <v>127</v>
      </c>
      <c r="B450" s="99"/>
      <c r="C450" s="99">
        <v>16.605367623182918</v>
      </c>
      <c r="D450" s="99">
        <v>18.315429106229647</v>
      </c>
      <c r="E450" s="99">
        <v>16.64671470918698</v>
      </c>
      <c r="F450" s="99">
        <v>19.561210090590237</v>
      </c>
      <c r="G450" s="99">
        <v>0</v>
      </c>
      <c r="H450" s="99">
        <v>15.665067723705583</v>
      </c>
      <c r="I450" s="99">
        <v>18.548754109698788</v>
      </c>
      <c r="J450" s="99">
        <v>19.438228311836529</v>
      </c>
      <c r="K450" s="99">
        <v>20.760336103355201</v>
      </c>
      <c r="L450" s="99">
        <v>18.417141271934621</v>
      </c>
      <c r="M450" s="99">
        <v>21.0458832217649</v>
      </c>
      <c r="N450" s="99">
        <v>22.760776216372754</v>
      </c>
      <c r="O450" s="99">
        <v>18.64849416746398</v>
      </c>
      <c r="P450" s="99">
        <v>22.966688662031348</v>
      </c>
      <c r="Q450" s="99">
        <v>27.448434750008332</v>
      </c>
      <c r="R450" s="99">
        <v>21.965782060667689</v>
      </c>
      <c r="S450" s="99">
        <v>19.622259587285207</v>
      </c>
      <c r="T450" s="99">
        <v>18.213557931115858</v>
      </c>
      <c r="U450" s="99">
        <v>21.139957734814736</v>
      </c>
      <c r="V450" s="99">
        <v>20.721869716779235</v>
      </c>
      <c r="W450" s="99">
        <v>17.890211794249083</v>
      </c>
      <c r="DA450" s="63" t="s">
        <v>4717</v>
      </c>
    </row>
    <row r="451" spans="1:105" ht="12" customHeight="1" x14ac:dyDescent="0.25">
      <c r="A451" s="100" t="s">
        <v>203</v>
      </c>
      <c r="B451" s="102"/>
      <c r="C451" s="102">
        <v>6.1912579160325771</v>
      </c>
      <c r="D451" s="102">
        <v>6.8453284651479844</v>
      </c>
      <c r="E451" s="102">
        <v>6.1738770229188429</v>
      </c>
      <c r="F451" s="102">
        <v>7.2583840753317999</v>
      </c>
      <c r="G451" s="102">
        <v>0</v>
      </c>
      <c r="H451" s="102">
        <v>4.8070103795780232</v>
      </c>
      <c r="I451" s="102">
        <v>6.0320080582338411</v>
      </c>
      <c r="J451" s="102">
        <v>6.8722997950697975</v>
      </c>
      <c r="K451" s="102">
        <v>7.5042891233324198</v>
      </c>
      <c r="L451" s="102">
        <v>5.8575897401584642</v>
      </c>
      <c r="M451" s="102">
        <v>7.3443009387055316</v>
      </c>
      <c r="N451" s="102">
        <v>7.8012351837484468</v>
      </c>
      <c r="O451" s="102">
        <v>5.4465293926366849</v>
      </c>
      <c r="P451" s="102">
        <v>6.8606566056289635</v>
      </c>
      <c r="Q451" s="102">
        <v>6.4406443827757149</v>
      </c>
      <c r="R451" s="102">
        <v>4.6483154832891351</v>
      </c>
      <c r="S451" s="102">
        <v>4.9108434036223887</v>
      </c>
      <c r="T451" s="102">
        <v>5.2436283340594692</v>
      </c>
      <c r="U451" s="102">
        <v>6.2648986583092592</v>
      </c>
      <c r="V451" s="102">
        <v>6.3417477183923818</v>
      </c>
      <c r="W451" s="102">
        <v>5.7749976722972827</v>
      </c>
      <c r="DA451" s="131" t="s">
        <v>4718</v>
      </c>
    </row>
    <row r="452" spans="1:105" ht="12" customHeight="1" x14ac:dyDescent="0.25">
      <c r="A452" s="103" t="s">
        <v>52</v>
      </c>
      <c r="B452" s="105"/>
      <c r="C452" s="105">
        <v>10.414109707150342</v>
      </c>
      <c r="D452" s="105">
        <v>11.470100641081665</v>
      </c>
      <c r="E452" s="105">
        <v>10.472837686268139</v>
      </c>
      <c r="F452" s="105">
        <v>12.302826015258438</v>
      </c>
      <c r="G452" s="105">
        <v>0</v>
      </c>
      <c r="H452" s="105">
        <v>10.858057344127561</v>
      </c>
      <c r="I452" s="105">
        <v>12.516746051464947</v>
      </c>
      <c r="J452" s="105">
        <v>12.56592851676673</v>
      </c>
      <c r="K452" s="105">
        <v>13.256046980022779</v>
      </c>
      <c r="L452" s="105">
        <v>12.559551531776153</v>
      </c>
      <c r="M452" s="105">
        <v>13.701582283059368</v>
      </c>
      <c r="N452" s="105">
        <v>14.959541032624308</v>
      </c>
      <c r="O452" s="105">
        <v>13.201964774827296</v>
      </c>
      <c r="P452" s="105">
        <v>16.106032056402388</v>
      </c>
      <c r="Q452" s="105">
        <v>21.007790367232616</v>
      </c>
      <c r="R452" s="105">
        <v>17.317466577378557</v>
      </c>
      <c r="S452" s="105">
        <v>14.711416183662815</v>
      </c>
      <c r="T452" s="105">
        <v>12.969929597056389</v>
      </c>
      <c r="U452" s="105">
        <v>14.875059076505478</v>
      </c>
      <c r="V452" s="105">
        <v>14.380121998386853</v>
      </c>
      <c r="W452" s="105">
        <v>12.115214121951801</v>
      </c>
      <c r="DA452" s="132" t="s">
        <v>4719</v>
      </c>
    </row>
    <row r="453" spans="1:105" ht="12" customHeight="1" x14ac:dyDescent="0.25">
      <c r="A453" s="106" t="s">
        <v>122</v>
      </c>
      <c r="B453" s="102"/>
      <c r="C453" s="102">
        <v>16.527857698146239</v>
      </c>
      <c r="D453" s="102">
        <v>18.808248991909068</v>
      </c>
      <c r="E453" s="102">
        <v>16.378468904073188</v>
      </c>
      <c r="F453" s="102">
        <v>17.464663812376518</v>
      </c>
      <c r="G453" s="102">
        <v>0</v>
      </c>
      <c r="H453" s="102">
        <v>17.202617590462111</v>
      </c>
      <c r="I453" s="102">
        <v>18.187818534866146</v>
      </c>
      <c r="J453" s="102">
        <v>19.134412905124563</v>
      </c>
      <c r="K453" s="102">
        <v>21.019176303504814</v>
      </c>
      <c r="L453" s="102">
        <v>19.055621140972427</v>
      </c>
      <c r="M453" s="102">
        <v>20.533700579297285</v>
      </c>
      <c r="N453" s="102">
        <v>22.479597096777542</v>
      </c>
      <c r="O453" s="102">
        <v>19.731966365181538</v>
      </c>
      <c r="P453" s="102">
        <v>22.101922800473474</v>
      </c>
      <c r="Q453" s="102">
        <v>27.10452953714357</v>
      </c>
      <c r="R453" s="102">
        <v>21.71360404753003</v>
      </c>
      <c r="S453" s="102">
        <v>19.736103064151834</v>
      </c>
      <c r="T453" s="102">
        <v>18.339232589713525</v>
      </c>
      <c r="U453" s="102">
        <v>22.252893254516238</v>
      </c>
      <c r="V453" s="102">
        <v>21.348694291008016</v>
      </c>
      <c r="W453" s="102">
        <v>0</v>
      </c>
      <c r="DA453" s="131" t="s">
        <v>4720</v>
      </c>
    </row>
    <row r="454" spans="1:105" ht="12" customHeight="1" x14ac:dyDescent="0.25">
      <c r="A454" s="107" t="s">
        <v>121</v>
      </c>
      <c r="B454" s="105"/>
      <c r="C454" s="105">
        <v>16.528592932153504</v>
      </c>
      <c r="D454" s="105">
        <v>18.808534261790587</v>
      </c>
      <c r="E454" s="105">
        <v>16.382096283624097</v>
      </c>
      <c r="F454" s="105">
        <v>17.472503068646361</v>
      </c>
      <c r="G454" s="105">
        <v>0</v>
      </c>
      <c r="H454" s="105">
        <v>17.214246352138613</v>
      </c>
      <c r="I454" s="105">
        <v>18.192989892658474</v>
      </c>
      <c r="J454" s="105">
        <v>19.139205456454967</v>
      </c>
      <c r="K454" s="105">
        <v>21.033882238439908</v>
      </c>
      <c r="L454" s="105">
        <v>19.062804579057325</v>
      </c>
      <c r="M454" s="105">
        <v>20.535588464958632</v>
      </c>
      <c r="N454" s="105">
        <v>22.477727016288345</v>
      </c>
      <c r="O454" s="105">
        <v>19.726453305802746</v>
      </c>
      <c r="P454" s="105">
        <v>22.076482104717616</v>
      </c>
      <c r="Q454" s="105">
        <v>27.051508685380561</v>
      </c>
      <c r="R454" s="105">
        <v>21.684283605197734</v>
      </c>
      <c r="S454" s="105">
        <v>19.74650991324317</v>
      </c>
      <c r="T454" s="105">
        <v>18.337181616503862</v>
      </c>
      <c r="U454" s="105">
        <v>22.251718533352221</v>
      </c>
      <c r="V454" s="105">
        <v>21.347358773013347</v>
      </c>
      <c r="W454" s="105">
        <v>0</v>
      </c>
      <c r="DA454" s="132" t="s">
        <v>4721</v>
      </c>
    </row>
    <row r="455" spans="1:105" ht="12" customHeight="1" x14ac:dyDescent="0.25">
      <c r="A455" s="108" t="s">
        <v>53</v>
      </c>
      <c r="B455" s="99"/>
      <c r="C455" s="99">
        <v>6.1623276740530422</v>
      </c>
      <c r="D455" s="99">
        <v>7.0333597087695159</v>
      </c>
      <c r="E455" s="99">
        <v>6.0736933344382118</v>
      </c>
      <c r="F455" s="99">
        <v>6.4657855009168319</v>
      </c>
      <c r="G455" s="99">
        <v>0</v>
      </c>
      <c r="H455" s="99">
        <v>5.3029668181971958</v>
      </c>
      <c r="I455" s="99">
        <v>5.9101864053536319</v>
      </c>
      <c r="J455" s="99">
        <v>6.7606145826243882</v>
      </c>
      <c r="K455" s="99">
        <v>7.6129297988157063</v>
      </c>
      <c r="L455" s="99">
        <v>6.0839927584433848</v>
      </c>
      <c r="M455" s="99">
        <v>7.1428050865825847</v>
      </c>
      <c r="N455" s="99">
        <v>7.6967695188954073</v>
      </c>
      <c r="O455" s="99">
        <v>5.7966093213754366</v>
      </c>
      <c r="P455" s="99">
        <v>6.5588985445690611</v>
      </c>
      <c r="Q455" s="99">
        <v>6.3383754407279991</v>
      </c>
      <c r="R455" s="99">
        <v>4.5873806838805269</v>
      </c>
      <c r="S455" s="99">
        <v>4.9404828596640549</v>
      </c>
      <c r="T455" s="99">
        <v>5.2820958079911566</v>
      </c>
      <c r="U455" s="99">
        <v>6.6226048749582258</v>
      </c>
      <c r="V455" s="99">
        <v>6.5418392341659874</v>
      </c>
      <c r="W455" s="99">
        <v>0</v>
      </c>
      <c r="DA455" s="63" t="s">
        <v>4722</v>
      </c>
    </row>
    <row r="456" spans="1:105" ht="12" customHeight="1" x14ac:dyDescent="0.25">
      <c r="A456" s="108" t="s">
        <v>52</v>
      </c>
      <c r="B456" s="99"/>
      <c r="C456" s="99">
        <v>10.366265258100464</v>
      </c>
      <c r="D456" s="99">
        <v>11.775174553021072</v>
      </c>
      <c r="E456" s="99">
        <v>10.308402949185885</v>
      </c>
      <c r="F456" s="99">
        <v>11.006717567729529</v>
      </c>
      <c r="G456" s="99">
        <v>0</v>
      </c>
      <c r="H456" s="99">
        <v>11.911279533941421</v>
      </c>
      <c r="I456" s="99">
        <v>12.28280348730484</v>
      </c>
      <c r="J456" s="99">
        <v>12.378590873830577</v>
      </c>
      <c r="K456" s="99">
        <v>13.420952439624205</v>
      </c>
      <c r="L456" s="99">
        <v>12.978811820613938</v>
      </c>
      <c r="M456" s="99">
        <v>13.392783378376047</v>
      </c>
      <c r="N456" s="99">
        <v>14.780957497392938</v>
      </c>
      <c r="O456" s="99">
        <v>13.929843984427311</v>
      </c>
      <c r="P456" s="99">
        <v>15.517583560148559</v>
      </c>
      <c r="Q456" s="99">
        <v>20.713133244652568</v>
      </c>
      <c r="R456" s="99">
        <v>17.096902921317202</v>
      </c>
      <c r="S456" s="99">
        <v>14.806027053579117</v>
      </c>
      <c r="T456" s="99">
        <v>13.055085808512709</v>
      </c>
      <c r="U456" s="99">
        <v>15.629113658393994</v>
      </c>
      <c r="V456" s="99">
        <v>14.805519538847358</v>
      </c>
      <c r="W456" s="99">
        <v>0</v>
      </c>
      <c r="DA456" s="63" t="s">
        <v>4723</v>
      </c>
    </row>
    <row r="457" spans="1:105" ht="12" customHeight="1" x14ac:dyDescent="0.25">
      <c r="A457" s="121" t="s">
        <v>54</v>
      </c>
      <c r="B457" s="123"/>
      <c r="C457" s="123">
        <v>2.7660968712515532</v>
      </c>
      <c r="D457" s="123">
        <v>3.1751573447961485</v>
      </c>
      <c r="E457" s="123">
        <v>2.7322796082117824</v>
      </c>
      <c r="F457" s="123">
        <v>3.0892159677458433</v>
      </c>
      <c r="G457" s="123">
        <v>0</v>
      </c>
      <c r="H457" s="123">
        <v>2.9690687749650557</v>
      </c>
      <c r="I457" s="123">
        <v>2.7255213853719087</v>
      </c>
      <c r="J457" s="123">
        <v>3.1157244742178225</v>
      </c>
      <c r="K457" s="123">
        <v>3.9607371843550334</v>
      </c>
      <c r="L457" s="123">
        <v>3.5491734303317584</v>
      </c>
      <c r="M457" s="123">
        <v>3.8706932837910801</v>
      </c>
      <c r="N457" s="123">
        <v>4.2315098729960683</v>
      </c>
      <c r="O457" s="123">
        <v>3.5945426669324707</v>
      </c>
      <c r="P457" s="123">
        <v>4.2748635506140706</v>
      </c>
      <c r="Q457" s="123">
        <v>5.0693001088680161</v>
      </c>
      <c r="R457" s="123">
        <v>4.181030866848527</v>
      </c>
      <c r="S457" s="123">
        <v>3.941887579658486</v>
      </c>
      <c r="T457" s="123">
        <v>3.7988473541209791</v>
      </c>
      <c r="U457" s="123">
        <v>4.6135240639881028</v>
      </c>
      <c r="V457" s="123">
        <v>4.4477418161269764</v>
      </c>
      <c r="W457" s="123">
        <v>3.580690618818605</v>
      </c>
      <c r="DA457" s="130" t="s">
        <v>4724</v>
      </c>
    </row>
    <row r="458" spans="1:105" ht="12" customHeight="1" x14ac:dyDescent="0.25">
      <c r="A458" s="97" t="s">
        <v>50</v>
      </c>
      <c r="B458" s="99"/>
      <c r="C458" s="99">
        <v>2.7825022989819055</v>
      </c>
      <c r="D458" s="99">
        <v>3.215144398093571</v>
      </c>
      <c r="E458" s="99">
        <v>2.6551068230000521</v>
      </c>
      <c r="F458" s="99">
        <v>3.0648851203062821</v>
      </c>
      <c r="G458" s="99">
        <v>0</v>
      </c>
      <c r="H458" s="99">
        <v>2.9829598108941711</v>
      </c>
      <c r="I458" s="99">
        <v>2.7358497180753236</v>
      </c>
      <c r="J458" s="99">
        <v>3.0886636478786742</v>
      </c>
      <c r="K458" s="99">
        <v>4.0316868511759942</v>
      </c>
      <c r="L458" s="99">
        <v>3.8393355884475695</v>
      </c>
      <c r="M458" s="99">
        <v>3.9232830764544353</v>
      </c>
      <c r="N458" s="99">
        <v>3.5427276066454048</v>
      </c>
      <c r="O458" s="99">
        <v>3.0816464252867193</v>
      </c>
      <c r="P458" s="99">
        <v>3.9279065841801257</v>
      </c>
      <c r="Q458" s="99">
        <v>5.3449779690783954</v>
      </c>
      <c r="R458" s="99">
        <v>4.5427652396725886</v>
      </c>
      <c r="S458" s="99">
        <v>4.1027013659048555</v>
      </c>
      <c r="T458" s="99">
        <v>3.7077881001524453</v>
      </c>
      <c r="U458" s="99">
        <v>4.4988975771768693</v>
      </c>
      <c r="V458" s="99">
        <v>4.2699307821371031</v>
      </c>
      <c r="W458" s="99">
        <v>3.8081493693061521</v>
      </c>
      <c r="DA458" s="63" t="s">
        <v>4725</v>
      </c>
    </row>
    <row r="459" spans="1:105" ht="12" customHeight="1" x14ac:dyDescent="0.25">
      <c r="A459" s="109" t="s">
        <v>120</v>
      </c>
      <c r="B459" s="110"/>
      <c r="C459" s="110">
        <v>2.7660070679646496</v>
      </c>
      <c r="D459" s="110">
        <v>3.1749880812513189</v>
      </c>
      <c r="E459" s="110">
        <v>2.7326305858102797</v>
      </c>
      <c r="F459" s="110">
        <v>3.0893603995961558</v>
      </c>
      <c r="G459" s="110">
        <v>0</v>
      </c>
      <c r="H459" s="110">
        <v>2.9689961963111995</v>
      </c>
      <c r="I459" s="110">
        <v>2.725484977784967</v>
      </c>
      <c r="J459" s="110">
        <v>3.1157941834641454</v>
      </c>
      <c r="K459" s="110">
        <v>3.9605430122809469</v>
      </c>
      <c r="L459" s="110">
        <v>3.5486831811346717</v>
      </c>
      <c r="M459" s="110">
        <v>3.8706557732399651</v>
      </c>
      <c r="N459" s="110">
        <v>4.232159200864329</v>
      </c>
      <c r="O459" s="110">
        <v>3.5957392639967058</v>
      </c>
      <c r="P459" s="110">
        <v>4.2760767676606788</v>
      </c>
      <c r="Q459" s="110">
        <v>5.06805747708884</v>
      </c>
      <c r="R459" s="110">
        <v>4.179795045644199</v>
      </c>
      <c r="S459" s="110">
        <v>3.9415394560081634</v>
      </c>
      <c r="T459" s="110">
        <v>3.7989426168425355</v>
      </c>
      <c r="U459" s="110">
        <v>4.6136877994044241</v>
      </c>
      <c r="V459" s="110">
        <v>4.4481375944750408</v>
      </c>
      <c r="W459" s="110">
        <v>3.57978518165431</v>
      </c>
      <c r="DA459" s="60" t="s">
        <v>4726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5.6103832318188315E-3</v>
      </c>
      <c r="D461" s="118">
        <f t="shared" si="239"/>
        <v>5.0168800631620516E-3</v>
      </c>
      <c r="E461" s="118">
        <f t="shared" si="239"/>
        <v>4.4478859486769594E-3</v>
      </c>
      <c r="F461" s="118">
        <f t="shared" si="239"/>
        <v>6.6892972544486777E-3</v>
      </c>
      <c r="G461" s="118">
        <f t="shared" si="239"/>
        <v>0</v>
      </c>
      <c r="H461" s="118">
        <f t="shared" si="239"/>
        <v>5.7293447883149402E-3</v>
      </c>
      <c r="I461" s="118">
        <f t="shared" si="239"/>
        <v>3.5496384030843597E-3</v>
      </c>
      <c r="J461" s="118">
        <f t="shared" si="239"/>
        <v>2.9300707521693254E-3</v>
      </c>
      <c r="K461" s="118">
        <f t="shared" si="239"/>
        <v>4.0610266824125177E-3</v>
      </c>
      <c r="L461" s="118">
        <f t="shared" si="239"/>
        <v>2.3890776330851571E-3</v>
      </c>
      <c r="M461" s="118">
        <f t="shared" si="239"/>
        <v>1.0314130551460075E-3</v>
      </c>
      <c r="N461" s="118">
        <f t="shared" si="239"/>
        <v>1.2306973708003902E-3</v>
      </c>
      <c r="O461" s="118">
        <f t="shared" si="239"/>
        <v>2.6456344513742917E-3</v>
      </c>
      <c r="P461" s="118">
        <f t="shared" si="239"/>
        <v>5.0483415337993004E-3</v>
      </c>
      <c r="Q461" s="118">
        <f t="shared" si="239"/>
        <v>8.8465498969910426E-3</v>
      </c>
      <c r="R461" s="118">
        <f t="shared" ref="R461:V461" si="240">R462+R465+R467+R476</f>
        <v>5.6973626080473409E-3</v>
      </c>
      <c r="S461" s="118">
        <f t="shared" si="240"/>
        <v>3.2574411251057116E-3</v>
      </c>
      <c r="T461" s="118">
        <f t="shared" si="240"/>
        <v>1.4207212420265937E-3</v>
      </c>
      <c r="U461" s="118">
        <f t="shared" si="240"/>
        <v>2.3467709410316929E-3</v>
      </c>
      <c r="V461" s="118">
        <f t="shared" si="240"/>
        <v>3.4596575969197793E-3</v>
      </c>
      <c r="W461" s="118">
        <f t="shared" ref="W461" si="241">W462+W465+W467+W476</f>
        <v>5.4962435687202745E-3</v>
      </c>
      <c r="DA461" s="129" t="s">
        <v>4877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4878</v>
      </c>
    </row>
    <row r="463" spans="1:105" ht="12" customHeight="1" x14ac:dyDescent="0.25">
      <c r="A463" s="97" t="s">
        <v>203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4879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4880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4881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4882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4883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4884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4885</v>
      </c>
    </row>
    <row r="470" spans="1:105" ht="12" customHeight="1" x14ac:dyDescent="0.25">
      <c r="A470" s="100" t="s">
        <v>203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4886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4887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4888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4889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4890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4891</v>
      </c>
    </row>
    <row r="476" spans="1:105" ht="12" customHeight="1" x14ac:dyDescent="0.25">
      <c r="A476" s="121" t="s">
        <v>54</v>
      </c>
      <c r="B476" s="123"/>
      <c r="C476" s="123">
        <v>5.6103832318188315E-3</v>
      </c>
      <c r="D476" s="123">
        <v>5.0168800631620516E-3</v>
      </c>
      <c r="E476" s="123">
        <v>4.4478859486769594E-3</v>
      </c>
      <c r="F476" s="123">
        <v>6.6892972544486777E-3</v>
      </c>
      <c r="G476" s="123">
        <v>0</v>
      </c>
      <c r="H476" s="123">
        <v>5.7293447883149402E-3</v>
      </c>
      <c r="I476" s="123">
        <v>3.5496384030843597E-3</v>
      </c>
      <c r="J476" s="123">
        <v>2.9300707521693254E-3</v>
      </c>
      <c r="K476" s="123">
        <v>4.0610266824125177E-3</v>
      </c>
      <c r="L476" s="123">
        <v>2.3890776330851571E-3</v>
      </c>
      <c r="M476" s="123">
        <v>1.0314130551460075E-3</v>
      </c>
      <c r="N476" s="123">
        <v>1.2306973708003902E-3</v>
      </c>
      <c r="O476" s="123">
        <v>2.6456344513742917E-3</v>
      </c>
      <c r="P476" s="123">
        <v>5.0483415337993004E-3</v>
      </c>
      <c r="Q476" s="123">
        <v>8.8465498969910426E-3</v>
      </c>
      <c r="R476" s="123">
        <v>5.6973626080473409E-3</v>
      </c>
      <c r="S476" s="123">
        <v>3.2574411251057116E-3</v>
      </c>
      <c r="T476" s="123">
        <v>1.4207212420265937E-3</v>
      </c>
      <c r="U476" s="123">
        <v>2.3467709410316929E-3</v>
      </c>
      <c r="V476" s="123">
        <v>3.4596575969197793E-3</v>
      </c>
      <c r="W476" s="123">
        <v>5.4962435687202745E-3</v>
      </c>
      <c r="DA476" s="130" t="s">
        <v>4892</v>
      </c>
    </row>
    <row r="477" spans="1:105" ht="12" customHeight="1" x14ac:dyDescent="0.25">
      <c r="A477" s="97" t="s">
        <v>50</v>
      </c>
      <c r="B477" s="99"/>
      <c r="C477" s="99">
        <v>1.0305253927172682</v>
      </c>
      <c r="D477" s="99">
        <v>1.1902115460191351</v>
      </c>
      <c r="E477" s="99">
        <v>0.98244690478427354</v>
      </c>
      <c r="F477" s="99">
        <v>1.1335617331022292</v>
      </c>
      <c r="G477" s="99">
        <v>0</v>
      </c>
      <c r="H477" s="99">
        <v>1.1022850133804494</v>
      </c>
      <c r="I477" s="99">
        <v>1.010533332831016</v>
      </c>
      <c r="J477" s="99">
        <v>1.1403707973062487</v>
      </c>
      <c r="K477" s="99">
        <v>1.4879432554914365</v>
      </c>
      <c r="L477" s="99">
        <v>1.416404492735087</v>
      </c>
      <c r="M477" s="99">
        <v>1.4470725163698486</v>
      </c>
      <c r="N477" s="99">
        <v>1.3067075846064904</v>
      </c>
      <c r="O477" s="99">
        <v>1.1366413690525325</v>
      </c>
      <c r="P477" s="99">
        <v>1.4487778613140412</v>
      </c>
      <c r="Q477" s="99">
        <v>1.9714536445444535</v>
      </c>
      <c r="R477" s="99">
        <v>1.6733592238497197</v>
      </c>
      <c r="S477" s="99">
        <v>1.5080142719725498</v>
      </c>
      <c r="T477" s="99">
        <v>1.3594526384641967</v>
      </c>
      <c r="U477" s="99">
        <v>1.6452540561590046</v>
      </c>
      <c r="V477" s="99">
        <v>1.5577773648899944</v>
      </c>
      <c r="W477" s="99">
        <v>1.3862311457965208</v>
      </c>
      <c r="DA477" s="63" t="s">
        <v>4893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4894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32127</v>
      </c>
      <c r="C5" s="120">
        <v>45193</v>
      </c>
      <c r="D5" s="120">
        <v>67689</v>
      </c>
      <c r="E5" s="120">
        <v>89555</v>
      </c>
      <c r="F5" s="120">
        <v>107280</v>
      </c>
      <c r="G5" s="120">
        <v>123604</v>
      </c>
      <c r="H5" s="120">
        <v>134411</v>
      </c>
      <c r="I5" s="120">
        <v>152501</v>
      </c>
      <c r="J5" s="120">
        <v>165199</v>
      </c>
      <c r="K5" s="120">
        <v>186124</v>
      </c>
      <c r="L5" s="120">
        <v>194585</v>
      </c>
      <c r="M5" s="120">
        <v>202747</v>
      </c>
      <c r="N5" s="120">
        <v>206732</v>
      </c>
      <c r="O5" s="120">
        <v>215598</v>
      </c>
      <c r="P5" s="120">
        <v>234087</v>
      </c>
      <c r="Q5" s="120">
        <v>251430</v>
      </c>
      <c r="R5" s="120">
        <v>260926</v>
      </c>
      <c r="S5" s="120">
        <v>267008</v>
      </c>
      <c r="T5" s="120">
        <v>289781</v>
      </c>
      <c r="U5" s="120">
        <v>312109</v>
      </c>
      <c r="V5" s="120">
        <v>356745</v>
      </c>
      <c r="W5" s="120">
        <v>379946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32127</v>
      </c>
      <c r="C7" s="52">
        <v>45193</v>
      </c>
      <c r="D7" s="52">
        <v>67689</v>
      </c>
      <c r="E7" s="52">
        <v>89555</v>
      </c>
      <c r="F7" s="52">
        <v>107280</v>
      </c>
      <c r="G7" s="52">
        <v>123604</v>
      </c>
      <c r="H7" s="52">
        <v>134411</v>
      </c>
      <c r="I7" s="52">
        <v>152501</v>
      </c>
      <c r="J7" s="52">
        <v>165199</v>
      </c>
      <c r="K7" s="52">
        <v>186124</v>
      </c>
      <c r="L7" s="52">
        <v>194585</v>
      </c>
      <c r="M7" s="52">
        <v>202747</v>
      </c>
      <c r="N7" s="52">
        <v>206732</v>
      </c>
      <c r="O7" s="52">
        <v>215598</v>
      </c>
      <c r="P7" s="52">
        <v>234087</v>
      </c>
      <c r="Q7" s="52">
        <v>251430</v>
      </c>
      <c r="R7" s="52">
        <v>260926</v>
      </c>
      <c r="S7" s="52">
        <v>267008</v>
      </c>
      <c r="T7" s="52">
        <v>289781</v>
      </c>
      <c r="U7" s="52">
        <v>312109</v>
      </c>
      <c r="V7" s="52">
        <v>356745</v>
      </c>
      <c r="W7" s="52">
        <v>379946</v>
      </c>
      <c r="DA7" s="63" t="s">
        <v>1119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2137</v>
      </c>
      <c r="C9" s="52">
        <v>2956</v>
      </c>
      <c r="D9" s="52">
        <v>4242</v>
      </c>
      <c r="E9" s="52">
        <v>6393</v>
      </c>
      <c r="F9" s="52">
        <v>8807</v>
      </c>
      <c r="G9" s="52">
        <v>11235</v>
      </c>
      <c r="H9" s="52">
        <v>13299</v>
      </c>
      <c r="I9" s="52">
        <v>15595</v>
      </c>
      <c r="J9" s="52">
        <v>17572</v>
      </c>
      <c r="K9" s="52">
        <v>19844</v>
      </c>
      <c r="L9" s="52">
        <v>21411</v>
      </c>
      <c r="M9" s="52">
        <v>22479</v>
      </c>
      <c r="N9" s="52">
        <v>22428</v>
      </c>
      <c r="O9" s="52">
        <v>23174</v>
      </c>
      <c r="P9" s="52">
        <v>25362</v>
      </c>
      <c r="Q9" s="52">
        <v>30170</v>
      </c>
      <c r="R9" s="52">
        <v>36897</v>
      </c>
      <c r="S9" s="52">
        <v>42401</v>
      </c>
      <c r="T9" s="52">
        <v>48083</v>
      </c>
      <c r="U9" s="52">
        <v>56617</v>
      </c>
      <c r="V9" s="52">
        <v>75706</v>
      </c>
      <c r="W9" s="52">
        <v>97508</v>
      </c>
      <c r="DA9" s="63" t="s">
        <v>1120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1083</v>
      </c>
      <c r="C11" s="52">
        <v>985</v>
      </c>
      <c r="D11" s="52">
        <v>1081</v>
      </c>
      <c r="E11" s="52">
        <v>1451</v>
      </c>
      <c r="F11" s="52">
        <v>2195</v>
      </c>
      <c r="G11" s="52">
        <v>3160</v>
      </c>
      <c r="H11" s="52">
        <v>3653</v>
      </c>
      <c r="I11" s="52">
        <v>4021</v>
      </c>
      <c r="J11" s="52">
        <v>3770</v>
      </c>
      <c r="K11" s="52">
        <v>3289</v>
      </c>
      <c r="L11" s="52">
        <v>2900</v>
      </c>
      <c r="M11" s="52">
        <v>2630</v>
      </c>
      <c r="N11" s="52">
        <v>2558</v>
      </c>
      <c r="O11" s="52">
        <v>2639</v>
      </c>
      <c r="P11" s="52">
        <v>2812</v>
      </c>
      <c r="Q11" s="52">
        <v>2840</v>
      </c>
      <c r="R11" s="52">
        <v>2666</v>
      </c>
      <c r="S11" s="52">
        <v>2642</v>
      </c>
      <c r="T11" s="52">
        <v>2752</v>
      </c>
      <c r="U11" s="52">
        <v>3042</v>
      </c>
      <c r="V11" s="52">
        <v>3541</v>
      </c>
      <c r="W11" s="52">
        <v>3902</v>
      </c>
      <c r="DA11" s="63" t="s">
        <v>1121</v>
      </c>
    </row>
    <row r="12" spans="1:105" ht="12" customHeight="1" x14ac:dyDescent="0.25">
      <c r="A12" s="97" t="s">
        <v>123</v>
      </c>
      <c r="B12" s="52">
        <v>3</v>
      </c>
      <c r="C12" s="52">
        <v>3</v>
      </c>
      <c r="D12" s="52">
        <v>2</v>
      </c>
      <c r="E12" s="52">
        <v>4</v>
      </c>
      <c r="F12" s="52">
        <v>6</v>
      </c>
      <c r="G12" s="52">
        <v>15</v>
      </c>
      <c r="H12" s="52">
        <v>17</v>
      </c>
      <c r="I12" s="52">
        <v>20</v>
      </c>
      <c r="J12" s="52">
        <v>22</v>
      </c>
      <c r="K12" s="52">
        <v>21</v>
      </c>
      <c r="L12" s="52">
        <v>17</v>
      </c>
      <c r="M12" s="52">
        <v>16</v>
      </c>
      <c r="N12" s="52">
        <v>17</v>
      </c>
      <c r="O12" s="52">
        <v>14</v>
      </c>
      <c r="P12" s="52">
        <v>16</v>
      </c>
      <c r="Q12" s="52">
        <v>17</v>
      </c>
      <c r="R12" s="52">
        <v>17</v>
      </c>
      <c r="S12" s="52">
        <v>17</v>
      </c>
      <c r="T12" s="52">
        <v>17</v>
      </c>
      <c r="U12" s="52">
        <v>16</v>
      </c>
      <c r="V12" s="52">
        <v>20</v>
      </c>
      <c r="W12" s="52">
        <v>25</v>
      </c>
      <c r="DA12" s="63" t="s">
        <v>1122</v>
      </c>
    </row>
    <row r="13" spans="1:105" ht="12" customHeight="1" x14ac:dyDescent="0.25">
      <c r="A13" s="97" t="s">
        <v>122</v>
      </c>
      <c r="B13" s="52">
        <v>23341</v>
      </c>
      <c r="C13" s="52">
        <v>32937</v>
      </c>
      <c r="D13" s="52">
        <v>49976</v>
      </c>
      <c r="E13" s="52">
        <v>63744</v>
      </c>
      <c r="F13" s="52">
        <v>72516</v>
      </c>
      <c r="G13" s="52">
        <v>77352</v>
      </c>
      <c r="H13" s="52">
        <v>80857</v>
      </c>
      <c r="I13" s="52">
        <v>92210</v>
      </c>
      <c r="J13" s="52">
        <v>96917</v>
      </c>
      <c r="K13" s="52">
        <v>86187</v>
      </c>
      <c r="L13" s="52">
        <v>89390</v>
      </c>
      <c r="M13" s="52">
        <v>93016</v>
      </c>
      <c r="N13" s="52">
        <v>94857</v>
      </c>
      <c r="O13" s="52">
        <v>99496</v>
      </c>
      <c r="P13" s="52">
        <v>112362</v>
      </c>
      <c r="Q13" s="52">
        <v>124644</v>
      </c>
      <c r="R13" s="52">
        <v>132977</v>
      </c>
      <c r="S13" s="52">
        <v>137748</v>
      </c>
      <c r="T13" s="52">
        <v>151963</v>
      </c>
      <c r="U13" s="52">
        <v>162638</v>
      </c>
      <c r="V13" s="52">
        <v>186167</v>
      </c>
      <c r="W13" s="52">
        <v>199464</v>
      </c>
      <c r="DA13" s="63" t="s">
        <v>1123</v>
      </c>
    </row>
    <row r="14" spans="1:105" ht="12" customHeight="1" x14ac:dyDescent="0.25">
      <c r="A14" s="97" t="s">
        <v>121</v>
      </c>
      <c r="B14" s="52">
        <v>7700</v>
      </c>
      <c r="C14" s="52">
        <v>11268</v>
      </c>
      <c r="D14" s="52">
        <v>16630</v>
      </c>
      <c r="E14" s="52">
        <v>24356</v>
      </c>
      <c r="F14" s="52">
        <v>32563</v>
      </c>
      <c r="G14" s="52">
        <v>43077</v>
      </c>
      <c r="H14" s="52">
        <v>49884</v>
      </c>
      <c r="I14" s="52">
        <v>56250</v>
      </c>
      <c r="J14" s="52">
        <v>64490</v>
      </c>
      <c r="K14" s="52">
        <v>96627</v>
      </c>
      <c r="L14" s="52">
        <v>102278</v>
      </c>
      <c r="M14" s="52">
        <v>107085</v>
      </c>
      <c r="N14" s="52">
        <v>109300</v>
      </c>
      <c r="O14" s="52">
        <v>113449</v>
      </c>
      <c r="P14" s="52">
        <v>118897</v>
      </c>
      <c r="Q14" s="52">
        <v>123929</v>
      </c>
      <c r="R14" s="52">
        <v>125266</v>
      </c>
      <c r="S14" s="52">
        <v>126601</v>
      </c>
      <c r="T14" s="52">
        <v>135049</v>
      </c>
      <c r="U14" s="52">
        <v>146413</v>
      </c>
      <c r="V14" s="52">
        <v>167017</v>
      </c>
      <c r="W14" s="52">
        <v>176555</v>
      </c>
      <c r="DA14" s="63" t="s">
        <v>1124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210</v>
      </c>
      <c r="C16" s="52">
        <v>275</v>
      </c>
      <c r="D16" s="52">
        <v>358</v>
      </c>
      <c r="E16" s="52">
        <v>446</v>
      </c>
      <c r="F16" s="52">
        <v>546</v>
      </c>
      <c r="G16" s="52">
        <v>647</v>
      </c>
      <c r="H16" s="52">
        <v>696</v>
      </c>
      <c r="I16" s="52">
        <v>737</v>
      </c>
      <c r="J16" s="52">
        <v>733</v>
      </c>
      <c r="K16" s="52">
        <v>738</v>
      </c>
      <c r="L16" s="52">
        <v>673</v>
      </c>
      <c r="M16" s="52">
        <v>567</v>
      </c>
      <c r="N16" s="52">
        <v>470</v>
      </c>
      <c r="O16" s="52">
        <v>439</v>
      </c>
      <c r="P16" s="52">
        <v>507</v>
      </c>
      <c r="Q16" s="52">
        <v>644</v>
      </c>
      <c r="R16" s="52">
        <v>722</v>
      </c>
      <c r="S16" s="52">
        <v>738</v>
      </c>
      <c r="T16" s="52">
        <v>726</v>
      </c>
      <c r="U16" s="52">
        <v>744</v>
      </c>
      <c r="V16" s="52">
        <v>812</v>
      </c>
      <c r="W16" s="52">
        <v>950</v>
      </c>
      <c r="DA16" s="63" t="s">
        <v>1125</v>
      </c>
    </row>
    <row r="17" spans="1:105" ht="12" customHeight="1" x14ac:dyDescent="0.25">
      <c r="A17" s="109" t="s">
        <v>120</v>
      </c>
      <c r="B17" s="36">
        <v>31917</v>
      </c>
      <c r="C17" s="36">
        <v>44918</v>
      </c>
      <c r="D17" s="36">
        <v>67331</v>
      </c>
      <c r="E17" s="36">
        <v>89109</v>
      </c>
      <c r="F17" s="36">
        <v>106734</v>
      </c>
      <c r="G17" s="36">
        <v>122957</v>
      </c>
      <c r="H17" s="36">
        <v>133715</v>
      </c>
      <c r="I17" s="36">
        <v>151764</v>
      </c>
      <c r="J17" s="36">
        <v>164466</v>
      </c>
      <c r="K17" s="36">
        <v>185386</v>
      </c>
      <c r="L17" s="36">
        <v>193912</v>
      </c>
      <c r="M17" s="36">
        <v>202180</v>
      </c>
      <c r="N17" s="36">
        <v>206262</v>
      </c>
      <c r="O17" s="36">
        <v>215159</v>
      </c>
      <c r="P17" s="36">
        <v>233580</v>
      </c>
      <c r="Q17" s="36">
        <v>250786</v>
      </c>
      <c r="R17" s="36">
        <v>260204</v>
      </c>
      <c r="S17" s="36">
        <v>266270</v>
      </c>
      <c r="T17" s="36">
        <v>289055</v>
      </c>
      <c r="U17" s="36">
        <v>311365</v>
      </c>
      <c r="V17" s="36">
        <v>355933</v>
      </c>
      <c r="W17" s="36">
        <v>378996</v>
      </c>
      <c r="DA17" s="60" t="s">
        <v>1126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1204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2510</v>
      </c>
      <c r="D21" s="52">
        <v>2514</v>
      </c>
      <c r="E21" s="52">
        <v>2543</v>
      </c>
      <c r="F21" s="52">
        <v>2630</v>
      </c>
      <c r="G21" s="52">
        <v>2814</v>
      </c>
      <c r="H21" s="52">
        <v>3122</v>
      </c>
      <c r="I21" s="52">
        <v>3575</v>
      </c>
      <c r="J21" s="52">
        <v>4213</v>
      </c>
      <c r="K21" s="52">
        <v>5053</v>
      </c>
      <c r="L21" s="52">
        <v>6121</v>
      </c>
      <c r="M21" s="52">
        <v>7457</v>
      </c>
      <c r="N21" s="52">
        <v>9087</v>
      </c>
      <c r="O21" s="52">
        <v>10520</v>
      </c>
      <c r="P21" s="52">
        <v>10783</v>
      </c>
      <c r="Q21" s="52">
        <v>13405</v>
      </c>
      <c r="R21" s="52">
        <v>16450</v>
      </c>
      <c r="S21" s="52">
        <v>19931</v>
      </c>
      <c r="T21" s="52">
        <v>20788</v>
      </c>
      <c r="U21" s="52">
        <v>19915</v>
      </c>
      <c r="V21" s="52">
        <v>19088</v>
      </c>
      <c r="W21" s="52">
        <v>19079</v>
      </c>
      <c r="DA21" s="63" t="s">
        <v>1205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334</v>
      </c>
      <c r="D23" s="52">
        <v>336</v>
      </c>
      <c r="E23" s="52">
        <v>352</v>
      </c>
      <c r="F23" s="52">
        <v>404</v>
      </c>
      <c r="G23" s="52">
        <v>520</v>
      </c>
      <c r="H23" s="52">
        <v>723</v>
      </c>
      <c r="I23" s="52">
        <v>862</v>
      </c>
      <c r="J23" s="52">
        <v>1232</v>
      </c>
      <c r="K23" s="52">
        <v>1929</v>
      </c>
      <c r="L23" s="52">
        <v>2378</v>
      </c>
      <c r="M23" s="52">
        <v>2790</v>
      </c>
      <c r="N23" s="52">
        <v>2982</v>
      </c>
      <c r="O23" s="52">
        <v>3321</v>
      </c>
      <c r="P23" s="52">
        <v>3187</v>
      </c>
      <c r="Q23" s="52">
        <v>3453</v>
      </c>
      <c r="R23" s="52">
        <v>3668</v>
      </c>
      <c r="S23" s="52">
        <v>4217</v>
      </c>
      <c r="T23" s="52">
        <v>4405</v>
      </c>
      <c r="U23" s="52">
        <v>4701</v>
      </c>
      <c r="V23" s="52">
        <v>5290</v>
      </c>
      <c r="W23" s="52">
        <v>6769</v>
      </c>
      <c r="DA23" s="63" t="s">
        <v>1206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169</v>
      </c>
      <c r="D25" s="52">
        <v>169</v>
      </c>
      <c r="E25" s="52">
        <v>171</v>
      </c>
      <c r="F25" s="52">
        <v>177</v>
      </c>
      <c r="G25" s="52">
        <v>192</v>
      </c>
      <c r="H25" s="52">
        <v>232</v>
      </c>
      <c r="I25" s="52">
        <v>199</v>
      </c>
      <c r="J25" s="52">
        <v>372</v>
      </c>
      <c r="K25" s="52">
        <v>1085</v>
      </c>
      <c r="L25" s="52">
        <v>791</v>
      </c>
      <c r="M25" s="52">
        <v>418</v>
      </c>
      <c r="N25" s="52">
        <v>524</v>
      </c>
      <c r="O25" s="52">
        <v>553</v>
      </c>
      <c r="P25" s="52">
        <v>381</v>
      </c>
      <c r="Q25" s="52">
        <v>386</v>
      </c>
      <c r="R25" s="52">
        <v>338</v>
      </c>
      <c r="S25" s="52">
        <v>458</v>
      </c>
      <c r="T25" s="52">
        <v>400</v>
      </c>
      <c r="U25" s="52">
        <v>389</v>
      </c>
      <c r="V25" s="52">
        <v>494</v>
      </c>
      <c r="W25" s="52">
        <v>502</v>
      </c>
      <c r="DA25" s="63" t="s">
        <v>1207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1</v>
      </c>
      <c r="E26" s="52">
        <v>0</v>
      </c>
      <c r="F26" s="52">
        <v>1</v>
      </c>
      <c r="G26" s="52">
        <v>0</v>
      </c>
      <c r="H26" s="52">
        <v>1</v>
      </c>
      <c r="I26" s="52">
        <v>0</v>
      </c>
      <c r="J26" s="52">
        <v>0</v>
      </c>
      <c r="K26" s="52">
        <v>1</v>
      </c>
      <c r="L26" s="52">
        <v>4</v>
      </c>
      <c r="M26" s="52">
        <v>2</v>
      </c>
      <c r="N26" s="52">
        <v>4</v>
      </c>
      <c r="O26" s="52">
        <v>7</v>
      </c>
      <c r="P26" s="52">
        <v>1</v>
      </c>
      <c r="Q26" s="52">
        <v>3</v>
      </c>
      <c r="R26" s="52">
        <v>0</v>
      </c>
      <c r="S26" s="52">
        <v>0</v>
      </c>
      <c r="T26" s="52">
        <v>2</v>
      </c>
      <c r="U26" s="52">
        <v>5</v>
      </c>
      <c r="V26" s="52">
        <v>3</v>
      </c>
      <c r="W26" s="52">
        <v>3</v>
      </c>
      <c r="DA26" s="63" t="s">
        <v>1208</v>
      </c>
    </row>
    <row r="27" spans="1:105" ht="12" customHeight="1" x14ac:dyDescent="0.25">
      <c r="A27" s="97" t="s">
        <v>122</v>
      </c>
      <c r="B27" s="52"/>
      <c r="C27" s="52">
        <v>3647</v>
      </c>
      <c r="D27" s="52">
        <v>3673</v>
      </c>
      <c r="E27" s="52">
        <v>3869</v>
      </c>
      <c r="F27" s="52">
        <v>4456</v>
      </c>
      <c r="G27" s="52">
        <v>5638</v>
      </c>
      <c r="H27" s="52">
        <v>7577</v>
      </c>
      <c r="I27" s="52">
        <v>8209</v>
      </c>
      <c r="J27" s="52">
        <v>11056</v>
      </c>
      <c r="K27" s="52">
        <v>15607</v>
      </c>
      <c r="L27" s="52">
        <v>16648</v>
      </c>
      <c r="M27" s="52">
        <v>14688</v>
      </c>
      <c r="N27" s="52">
        <v>13323</v>
      </c>
      <c r="O27" s="52">
        <v>13150</v>
      </c>
      <c r="P27" s="52">
        <v>13546</v>
      </c>
      <c r="Q27" s="52">
        <v>15529</v>
      </c>
      <c r="R27" s="52">
        <v>14311</v>
      </c>
      <c r="S27" s="52">
        <v>14973</v>
      </c>
      <c r="T27" s="52">
        <v>20244</v>
      </c>
      <c r="U27" s="52">
        <v>20028</v>
      </c>
      <c r="V27" s="52">
        <v>20742</v>
      </c>
      <c r="W27" s="52">
        <v>23441</v>
      </c>
      <c r="DA27" s="63" t="s">
        <v>1209</v>
      </c>
    </row>
    <row r="28" spans="1:105" ht="12" customHeight="1" x14ac:dyDescent="0.25">
      <c r="A28" s="97" t="s">
        <v>121</v>
      </c>
      <c r="B28" s="52"/>
      <c r="C28" s="52">
        <v>1203</v>
      </c>
      <c r="D28" s="52">
        <v>1212</v>
      </c>
      <c r="E28" s="52">
        <v>1281</v>
      </c>
      <c r="F28" s="52">
        <v>1488</v>
      </c>
      <c r="G28" s="52">
        <v>1935</v>
      </c>
      <c r="H28" s="52">
        <v>2734</v>
      </c>
      <c r="I28" s="52">
        <v>3315</v>
      </c>
      <c r="J28" s="52">
        <v>5042</v>
      </c>
      <c r="K28" s="52">
        <v>7344</v>
      </c>
      <c r="L28" s="52">
        <v>9083</v>
      </c>
      <c r="M28" s="52">
        <v>10911</v>
      </c>
      <c r="N28" s="52">
        <v>12177</v>
      </c>
      <c r="O28" s="52">
        <v>13467</v>
      </c>
      <c r="P28" s="52">
        <v>13863</v>
      </c>
      <c r="Q28" s="52">
        <v>16994</v>
      </c>
      <c r="R28" s="52">
        <v>20641</v>
      </c>
      <c r="S28" s="52">
        <v>24034</v>
      </c>
      <c r="T28" s="52">
        <v>16935</v>
      </c>
      <c r="U28" s="52">
        <v>17838</v>
      </c>
      <c r="V28" s="52">
        <v>18547</v>
      </c>
      <c r="W28" s="52">
        <v>20496</v>
      </c>
      <c r="DA28" s="63" t="s">
        <v>1210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33</v>
      </c>
      <c r="D30" s="52">
        <v>33</v>
      </c>
      <c r="E30" s="52">
        <v>34</v>
      </c>
      <c r="F30" s="52">
        <v>39</v>
      </c>
      <c r="G30" s="52">
        <v>45</v>
      </c>
      <c r="H30" s="52">
        <v>58</v>
      </c>
      <c r="I30" s="52">
        <v>62</v>
      </c>
      <c r="J30" s="52">
        <v>78</v>
      </c>
      <c r="K30" s="52">
        <v>113</v>
      </c>
      <c r="L30" s="52">
        <v>122</v>
      </c>
      <c r="M30" s="52">
        <v>128</v>
      </c>
      <c r="N30" s="52">
        <v>123</v>
      </c>
      <c r="O30" s="52">
        <v>112</v>
      </c>
      <c r="P30" s="52">
        <v>89</v>
      </c>
      <c r="Q30" s="52">
        <v>86</v>
      </c>
      <c r="R30" s="52">
        <v>69</v>
      </c>
      <c r="S30" s="52">
        <v>78</v>
      </c>
      <c r="T30" s="52">
        <v>70</v>
      </c>
      <c r="U30" s="52">
        <v>65</v>
      </c>
      <c r="V30" s="52">
        <v>110</v>
      </c>
      <c r="W30" s="52">
        <v>125</v>
      </c>
      <c r="DA30" s="63" t="s">
        <v>1211</v>
      </c>
    </row>
    <row r="31" spans="1:105" ht="12" customHeight="1" x14ac:dyDescent="0.25">
      <c r="A31" s="109" t="s">
        <v>120</v>
      </c>
      <c r="B31" s="36"/>
      <c r="C31" s="36">
        <v>4987</v>
      </c>
      <c r="D31" s="36">
        <v>5022</v>
      </c>
      <c r="E31" s="36">
        <v>5287</v>
      </c>
      <c r="F31" s="36">
        <v>6082</v>
      </c>
      <c r="G31" s="36">
        <v>7720</v>
      </c>
      <c r="H31" s="36">
        <v>10487</v>
      </c>
      <c r="I31" s="36">
        <v>11663</v>
      </c>
      <c r="J31" s="36">
        <v>16306</v>
      </c>
      <c r="K31" s="36">
        <v>23316</v>
      </c>
      <c r="L31" s="36">
        <v>26254</v>
      </c>
      <c r="M31" s="36">
        <v>26156</v>
      </c>
      <c r="N31" s="36">
        <v>26123</v>
      </c>
      <c r="O31" s="36">
        <v>27161</v>
      </c>
      <c r="P31" s="36">
        <v>27774</v>
      </c>
      <c r="Q31" s="36">
        <v>32831</v>
      </c>
      <c r="R31" s="36">
        <v>35125</v>
      </c>
      <c r="S31" s="36">
        <v>39246</v>
      </c>
      <c r="T31" s="36">
        <v>37510</v>
      </c>
      <c r="U31" s="36">
        <v>38271</v>
      </c>
      <c r="V31" s="36">
        <v>39757</v>
      </c>
      <c r="W31" s="36">
        <v>44358</v>
      </c>
      <c r="DA31" s="60" t="s">
        <v>1212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1291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15576</v>
      </c>
      <c r="D35" s="52">
        <v>25010</v>
      </c>
      <c r="E35" s="52">
        <v>24409</v>
      </c>
      <c r="F35" s="52">
        <v>20355</v>
      </c>
      <c r="G35" s="52">
        <v>19138</v>
      </c>
      <c r="H35" s="52">
        <v>13929</v>
      </c>
      <c r="I35" s="52">
        <v>21665</v>
      </c>
      <c r="J35" s="52">
        <v>16911</v>
      </c>
      <c r="K35" s="52">
        <v>25978</v>
      </c>
      <c r="L35" s="52">
        <v>14582</v>
      </c>
      <c r="M35" s="52">
        <v>15619</v>
      </c>
      <c r="N35" s="52">
        <v>13072</v>
      </c>
      <c r="O35" s="52">
        <v>19386</v>
      </c>
      <c r="P35" s="52">
        <v>29272</v>
      </c>
      <c r="Q35" s="52">
        <v>30748</v>
      </c>
      <c r="R35" s="52">
        <v>25946</v>
      </c>
      <c r="S35" s="52">
        <v>26013</v>
      </c>
      <c r="T35" s="52">
        <v>43561</v>
      </c>
      <c r="U35" s="52">
        <v>42243</v>
      </c>
      <c r="V35" s="52">
        <v>63724</v>
      </c>
      <c r="W35" s="52">
        <v>42280</v>
      </c>
      <c r="DA35" s="63" t="s">
        <v>1292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1153</v>
      </c>
      <c r="D37" s="52">
        <v>1622</v>
      </c>
      <c r="E37" s="52">
        <v>2503</v>
      </c>
      <c r="F37" s="52">
        <v>2818</v>
      </c>
      <c r="G37" s="52">
        <v>2948</v>
      </c>
      <c r="H37" s="52">
        <v>2787</v>
      </c>
      <c r="I37" s="52">
        <v>3158</v>
      </c>
      <c r="J37" s="52">
        <v>3209</v>
      </c>
      <c r="K37" s="52">
        <v>4201</v>
      </c>
      <c r="L37" s="52">
        <v>3945</v>
      </c>
      <c r="M37" s="52">
        <v>3858</v>
      </c>
      <c r="N37" s="52">
        <v>2931</v>
      </c>
      <c r="O37" s="52">
        <v>4067</v>
      </c>
      <c r="P37" s="52">
        <v>5375</v>
      </c>
      <c r="Q37" s="52">
        <v>8261</v>
      </c>
      <c r="R37" s="52">
        <v>10395</v>
      </c>
      <c r="S37" s="52">
        <v>9721</v>
      </c>
      <c r="T37" s="52">
        <v>10087</v>
      </c>
      <c r="U37" s="52">
        <v>13235</v>
      </c>
      <c r="V37" s="52">
        <v>24379</v>
      </c>
      <c r="W37" s="52">
        <v>28571</v>
      </c>
      <c r="DA37" s="63" t="s">
        <v>1293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71</v>
      </c>
      <c r="D39" s="52">
        <v>265</v>
      </c>
      <c r="E39" s="52">
        <v>541</v>
      </c>
      <c r="F39" s="52">
        <v>921</v>
      </c>
      <c r="G39" s="52">
        <v>1157</v>
      </c>
      <c r="H39" s="52">
        <v>725</v>
      </c>
      <c r="I39" s="52">
        <v>567</v>
      </c>
      <c r="J39" s="52">
        <v>121</v>
      </c>
      <c r="K39" s="52">
        <v>604</v>
      </c>
      <c r="L39" s="52">
        <v>402</v>
      </c>
      <c r="M39" s="52">
        <v>148</v>
      </c>
      <c r="N39" s="52">
        <v>452</v>
      </c>
      <c r="O39" s="52">
        <v>634</v>
      </c>
      <c r="P39" s="52">
        <v>554</v>
      </c>
      <c r="Q39" s="52">
        <v>414</v>
      </c>
      <c r="R39" s="52">
        <v>164</v>
      </c>
      <c r="S39" s="52">
        <v>434</v>
      </c>
      <c r="T39" s="52">
        <v>510</v>
      </c>
      <c r="U39" s="52">
        <v>679</v>
      </c>
      <c r="V39" s="52">
        <v>993</v>
      </c>
      <c r="W39" s="52">
        <v>863</v>
      </c>
      <c r="DA39" s="63" t="s">
        <v>1294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2</v>
      </c>
      <c r="F40" s="52">
        <v>3</v>
      </c>
      <c r="G40" s="52">
        <v>9</v>
      </c>
      <c r="H40" s="52">
        <v>3</v>
      </c>
      <c r="I40" s="52">
        <v>3</v>
      </c>
      <c r="J40" s="52">
        <v>2</v>
      </c>
      <c r="K40" s="52">
        <v>0</v>
      </c>
      <c r="L40" s="52">
        <v>0</v>
      </c>
      <c r="M40" s="52">
        <v>1</v>
      </c>
      <c r="N40" s="52">
        <v>5</v>
      </c>
      <c r="O40" s="52">
        <v>4</v>
      </c>
      <c r="P40" s="52">
        <v>3</v>
      </c>
      <c r="Q40" s="52">
        <v>4</v>
      </c>
      <c r="R40" s="52">
        <v>0</v>
      </c>
      <c r="S40" s="52">
        <v>0</v>
      </c>
      <c r="T40" s="52">
        <v>2</v>
      </c>
      <c r="U40" s="52">
        <v>4</v>
      </c>
      <c r="V40" s="52">
        <v>7</v>
      </c>
      <c r="W40" s="52">
        <v>8</v>
      </c>
      <c r="DA40" s="63" t="s">
        <v>1295</v>
      </c>
    </row>
    <row r="41" spans="1:105" ht="12" customHeight="1" x14ac:dyDescent="0.25">
      <c r="A41" s="97" t="s">
        <v>122</v>
      </c>
      <c r="B41" s="52"/>
      <c r="C41" s="52">
        <v>13243</v>
      </c>
      <c r="D41" s="52">
        <v>20712</v>
      </c>
      <c r="E41" s="52">
        <v>17637</v>
      </c>
      <c r="F41" s="52">
        <v>13228</v>
      </c>
      <c r="G41" s="52">
        <v>10474</v>
      </c>
      <c r="H41" s="52">
        <v>11082</v>
      </c>
      <c r="I41" s="52">
        <v>19562</v>
      </c>
      <c r="J41" s="52">
        <v>15763</v>
      </c>
      <c r="K41" s="52">
        <v>4877</v>
      </c>
      <c r="L41" s="52">
        <v>19851</v>
      </c>
      <c r="M41" s="52">
        <v>18314</v>
      </c>
      <c r="N41" s="52">
        <v>15164</v>
      </c>
      <c r="O41" s="52">
        <v>17789</v>
      </c>
      <c r="P41" s="52">
        <v>26412</v>
      </c>
      <c r="Q41" s="52">
        <v>27811</v>
      </c>
      <c r="R41" s="52">
        <v>22644</v>
      </c>
      <c r="S41" s="52">
        <v>19744</v>
      </c>
      <c r="T41" s="52">
        <v>34459</v>
      </c>
      <c r="U41" s="52">
        <v>30703</v>
      </c>
      <c r="V41" s="52">
        <v>44271</v>
      </c>
      <c r="W41" s="52">
        <v>36738</v>
      </c>
      <c r="DA41" s="63" t="s">
        <v>1296</v>
      </c>
    </row>
    <row r="42" spans="1:105" ht="12" customHeight="1" x14ac:dyDescent="0.25">
      <c r="A42" s="97" t="s">
        <v>121</v>
      </c>
      <c r="B42" s="52"/>
      <c r="C42" s="52">
        <v>4771</v>
      </c>
      <c r="D42" s="52">
        <v>6574</v>
      </c>
      <c r="E42" s="52">
        <v>9007</v>
      </c>
      <c r="F42" s="52">
        <v>9695</v>
      </c>
      <c r="G42" s="52">
        <v>12449</v>
      </c>
      <c r="H42" s="52">
        <v>9541</v>
      </c>
      <c r="I42" s="52">
        <v>9681</v>
      </c>
      <c r="J42" s="52">
        <v>13282</v>
      </c>
      <c r="K42" s="52">
        <v>39481</v>
      </c>
      <c r="L42" s="52">
        <v>14734</v>
      </c>
      <c r="M42" s="52">
        <v>15718</v>
      </c>
      <c r="N42" s="52">
        <v>14392</v>
      </c>
      <c r="O42" s="52">
        <v>17616</v>
      </c>
      <c r="P42" s="52">
        <v>19311</v>
      </c>
      <c r="Q42" s="52">
        <v>22026</v>
      </c>
      <c r="R42" s="52">
        <v>21978</v>
      </c>
      <c r="S42" s="52">
        <v>25369</v>
      </c>
      <c r="T42" s="52">
        <v>25383</v>
      </c>
      <c r="U42" s="52">
        <v>29202</v>
      </c>
      <c r="V42" s="52">
        <v>39151</v>
      </c>
      <c r="W42" s="52">
        <v>30034</v>
      </c>
      <c r="DA42" s="63" t="s">
        <v>1297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98</v>
      </c>
      <c r="D44" s="52">
        <v>116</v>
      </c>
      <c r="E44" s="52">
        <v>122</v>
      </c>
      <c r="F44" s="52">
        <v>139</v>
      </c>
      <c r="G44" s="52">
        <v>146</v>
      </c>
      <c r="H44" s="52">
        <v>107</v>
      </c>
      <c r="I44" s="52">
        <v>103</v>
      </c>
      <c r="J44" s="52">
        <v>74</v>
      </c>
      <c r="K44" s="52">
        <v>118</v>
      </c>
      <c r="L44" s="52">
        <v>57</v>
      </c>
      <c r="M44" s="52">
        <v>22</v>
      </c>
      <c r="N44" s="52">
        <v>26</v>
      </c>
      <c r="O44" s="52">
        <v>81</v>
      </c>
      <c r="P44" s="52">
        <v>157</v>
      </c>
      <c r="Q44" s="52">
        <v>223</v>
      </c>
      <c r="R44" s="52">
        <v>147</v>
      </c>
      <c r="S44" s="52">
        <v>94</v>
      </c>
      <c r="T44" s="52">
        <v>58</v>
      </c>
      <c r="U44" s="52">
        <v>83</v>
      </c>
      <c r="V44" s="52">
        <v>178</v>
      </c>
      <c r="W44" s="52">
        <v>263</v>
      </c>
      <c r="DA44" s="63" t="s">
        <v>1298</v>
      </c>
    </row>
    <row r="45" spans="1:105" ht="12" customHeight="1" x14ac:dyDescent="0.25">
      <c r="A45" s="109" t="s">
        <v>120</v>
      </c>
      <c r="B45" s="36"/>
      <c r="C45" s="36">
        <v>17988</v>
      </c>
      <c r="D45" s="36">
        <v>27435</v>
      </c>
      <c r="E45" s="36">
        <v>27065</v>
      </c>
      <c r="F45" s="36">
        <v>23707</v>
      </c>
      <c r="G45" s="36">
        <v>23943</v>
      </c>
      <c r="H45" s="36">
        <v>21245</v>
      </c>
      <c r="I45" s="36">
        <v>29712</v>
      </c>
      <c r="J45" s="36">
        <v>29008</v>
      </c>
      <c r="K45" s="36">
        <v>44236</v>
      </c>
      <c r="L45" s="36">
        <v>34780</v>
      </c>
      <c r="M45" s="36">
        <v>34424</v>
      </c>
      <c r="N45" s="36">
        <v>30205</v>
      </c>
      <c r="O45" s="36">
        <v>36058</v>
      </c>
      <c r="P45" s="36">
        <v>46195</v>
      </c>
      <c r="Q45" s="36">
        <v>50037</v>
      </c>
      <c r="R45" s="36">
        <v>44543</v>
      </c>
      <c r="S45" s="36">
        <v>45312</v>
      </c>
      <c r="T45" s="36">
        <v>60295</v>
      </c>
      <c r="U45" s="36">
        <v>60581</v>
      </c>
      <c r="V45" s="36">
        <v>84325</v>
      </c>
      <c r="W45" s="36">
        <v>67421</v>
      </c>
      <c r="DA45" s="60" t="s">
        <v>1299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1378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6152</v>
      </c>
      <c r="D49" s="52">
        <v>10303</v>
      </c>
      <c r="E49" s="52">
        <v>10152</v>
      </c>
      <c r="F49" s="52">
        <v>6713</v>
      </c>
      <c r="G49" s="52">
        <v>7185</v>
      </c>
      <c r="H49" s="52">
        <v>5128</v>
      </c>
      <c r="I49" s="52">
        <v>7402</v>
      </c>
      <c r="J49" s="52">
        <v>5964</v>
      </c>
      <c r="K49" s="52">
        <v>8523</v>
      </c>
      <c r="L49" s="52">
        <v>4601</v>
      </c>
      <c r="M49" s="52">
        <v>4297</v>
      </c>
      <c r="N49" s="52">
        <v>3527</v>
      </c>
      <c r="O49" s="52">
        <v>6403</v>
      </c>
      <c r="P49" s="52">
        <v>18239</v>
      </c>
      <c r="Q49" s="52">
        <v>15482</v>
      </c>
      <c r="R49" s="52">
        <v>11346</v>
      </c>
      <c r="S49" s="52">
        <v>8589</v>
      </c>
      <c r="T49" s="52">
        <v>15341</v>
      </c>
      <c r="U49" s="52">
        <v>13578</v>
      </c>
      <c r="V49" s="52">
        <v>23234</v>
      </c>
      <c r="W49" s="52">
        <v>20948</v>
      </c>
      <c r="DA49" s="63" t="s">
        <v>1379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374</v>
      </c>
      <c r="D51" s="52">
        <v>719</v>
      </c>
      <c r="E51" s="52">
        <v>871</v>
      </c>
      <c r="F51" s="52">
        <v>644</v>
      </c>
      <c r="G51" s="52">
        <v>773</v>
      </c>
      <c r="H51" s="52">
        <v>609</v>
      </c>
      <c r="I51" s="52">
        <v>979</v>
      </c>
      <c r="J51" s="52">
        <v>853</v>
      </c>
      <c r="K51" s="52">
        <v>1295</v>
      </c>
      <c r="L51" s="52">
        <v>738</v>
      </c>
      <c r="M51" s="52">
        <v>727</v>
      </c>
      <c r="N51" s="52">
        <v>611</v>
      </c>
      <c r="O51" s="52">
        <v>1186</v>
      </c>
      <c r="P51" s="52">
        <v>2651</v>
      </c>
      <c r="Q51" s="52">
        <v>2421</v>
      </c>
      <c r="R51" s="52">
        <v>2347</v>
      </c>
      <c r="S51" s="52">
        <v>1973</v>
      </c>
      <c r="T51" s="52">
        <v>3786</v>
      </c>
      <c r="U51" s="52">
        <v>3823</v>
      </c>
      <c r="V51" s="52">
        <v>8281</v>
      </c>
      <c r="W51" s="52">
        <v>8781</v>
      </c>
      <c r="DA51" s="63" t="s">
        <v>1380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24</v>
      </c>
      <c r="D53" s="52">
        <v>99</v>
      </c>
      <c r="E53" s="52">
        <v>202</v>
      </c>
      <c r="F53" s="52">
        <v>259</v>
      </c>
      <c r="G53" s="52">
        <v>345</v>
      </c>
      <c r="H53" s="52">
        <v>174</v>
      </c>
      <c r="I53" s="52">
        <v>140</v>
      </c>
      <c r="J53" s="52">
        <v>24</v>
      </c>
      <c r="K53" s="52">
        <v>115</v>
      </c>
      <c r="L53" s="52">
        <v>53</v>
      </c>
      <c r="M53" s="52">
        <v>19</v>
      </c>
      <c r="N53" s="52">
        <v>53</v>
      </c>
      <c r="O53" s="52">
        <v>114</v>
      </c>
      <c r="P53" s="52">
        <v>218</v>
      </c>
      <c r="Q53" s="52">
        <v>128</v>
      </c>
      <c r="R53" s="52">
        <v>43</v>
      </c>
      <c r="S53" s="52">
        <v>83</v>
      </c>
      <c r="T53" s="52">
        <v>131</v>
      </c>
      <c r="U53" s="52">
        <v>153</v>
      </c>
      <c r="V53" s="52">
        <v>274</v>
      </c>
      <c r="W53" s="52">
        <v>268</v>
      </c>
      <c r="DA53" s="63" t="s">
        <v>1381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1</v>
      </c>
      <c r="F54" s="52">
        <v>1</v>
      </c>
      <c r="G54" s="52">
        <v>3</v>
      </c>
      <c r="H54" s="52">
        <v>1</v>
      </c>
      <c r="I54" s="52">
        <v>1</v>
      </c>
      <c r="J54" s="52">
        <v>1</v>
      </c>
      <c r="K54" s="52">
        <v>0</v>
      </c>
      <c r="L54" s="52">
        <v>0</v>
      </c>
      <c r="M54" s="52">
        <v>0</v>
      </c>
      <c r="N54" s="52">
        <v>1</v>
      </c>
      <c r="O54" s="52">
        <v>1</v>
      </c>
      <c r="P54" s="52">
        <v>3</v>
      </c>
      <c r="Q54" s="52">
        <v>2</v>
      </c>
      <c r="R54" s="52">
        <v>0</v>
      </c>
      <c r="S54" s="52">
        <v>0</v>
      </c>
      <c r="T54" s="52">
        <v>1</v>
      </c>
      <c r="U54" s="52">
        <v>2</v>
      </c>
      <c r="V54" s="52">
        <v>3</v>
      </c>
      <c r="W54" s="52">
        <v>4</v>
      </c>
      <c r="DA54" s="63" t="s">
        <v>1382</v>
      </c>
    </row>
    <row r="55" spans="1:105" ht="12" customHeight="1" x14ac:dyDescent="0.25">
      <c r="A55" s="108" t="s">
        <v>122</v>
      </c>
      <c r="B55" s="52"/>
      <c r="C55" s="52">
        <v>4505</v>
      </c>
      <c r="D55" s="52">
        <v>7745</v>
      </c>
      <c r="E55" s="52">
        <v>6586</v>
      </c>
      <c r="F55" s="52">
        <v>3723</v>
      </c>
      <c r="G55" s="52">
        <v>3124</v>
      </c>
      <c r="H55" s="52">
        <v>2662</v>
      </c>
      <c r="I55" s="52">
        <v>4857</v>
      </c>
      <c r="J55" s="52">
        <v>3223</v>
      </c>
      <c r="K55" s="52">
        <v>925</v>
      </c>
      <c r="L55" s="52">
        <v>2610</v>
      </c>
      <c r="M55" s="52">
        <v>2302</v>
      </c>
      <c r="N55" s="52">
        <v>1782</v>
      </c>
      <c r="O55" s="52">
        <v>3157</v>
      </c>
      <c r="P55" s="52">
        <v>10408</v>
      </c>
      <c r="Q55" s="52">
        <v>8567</v>
      </c>
      <c r="R55" s="52">
        <v>5733</v>
      </c>
      <c r="S55" s="52">
        <v>3723</v>
      </c>
      <c r="T55" s="52">
        <v>8757</v>
      </c>
      <c r="U55" s="52">
        <v>6879</v>
      </c>
      <c r="V55" s="52">
        <v>12180</v>
      </c>
      <c r="W55" s="52">
        <v>11372</v>
      </c>
      <c r="DA55" s="63" t="s">
        <v>1383</v>
      </c>
    </row>
    <row r="56" spans="1:105" ht="12" customHeight="1" x14ac:dyDescent="0.25">
      <c r="A56" s="108" t="s">
        <v>121</v>
      </c>
      <c r="B56" s="52"/>
      <c r="C56" s="52">
        <v>1623</v>
      </c>
      <c r="D56" s="52">
        <v>2459</v>
      </c>
      <c r="E56" s="52">
        <v>3363</v>
      </c>
      <c r="F56" s="52">
        <v>2730</v>
      </c>
      <c r="G56" s="52">
        <v>3713</v>
      </c>
      <c r="H56" s="52">
        <v>2291</v>
      </c>
      <c r="I56" s="52">
        <v>2404</v>
      </c>
      <c r="J56" s="52">
        <v>2716</v>
      </c>
      <c r="K56" s="52">
        <v>7483</v>
      </c>
      <c r="L56" s="52">
        <v>1938</v>
      </c>
      <c r="M56" s="52">
        <v>1976</v>
      </c>
      <c r="N56" s="52">
        <v>1691</v>
      </c>
      <c r="O56" s="52">
        <v>3131</v>
      </c>
      <c r="P56" s="52">
        <v>7610</v>
      </c>
      <c r="Q56" s="52">
        <v>6785</v>
      </c>
      <c r="R56" s="52">
        <v>5570</v>
      </c>
      <c r="S56" s="52">
        <v>4783</v>
      </c>
      <c r="T56" s="52">
        <v>6452</v>
      </c>
      <c r="U56" s="52">
        <v>6544</v>
      </c>
      <c r="V56" s="52">
        <v>10777</v>
      </c>
      <c r="W56" s="52">
        <v>9304</v>
      </c>
      <c r="DA56" s="63" t="s">
        <v>1384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33</v>
      </c>
      <c r="D58" s="52">
        <v>43</v>
      </c>
      <c r="E58" s="52">
        <v>46</v>
      </c>
      <c r="F58" s="52">
        <v>39</v>
      </c>
      <c r="G58" s="52">
        <v>44</v>
      </c>
      <c r="H58" s="52">
        <v>26</v>
      </c>
      <c r="I58" s="52">
        <v>26</v>
      </c>
      <c r="J58" s="52">
        <v>15</v>
      </c>
      <c r="K58" s="52">
        <v>23</v>
      </c>
      <c r="L58" s="52">
        <v>8</v>
      </c>
      <c r="M58" s="52">
        <v>3</v>
      </c>
      <c r="N58" s="52">
        <v>3</v>
      </c>
      <c r="O58" s="52">
        <v>15</v>
      </c>
      <c r="P58" s="52">
        <v>63</v>
      </c>
      <c r="Q58" s="52">
        <v>70</v>
      </c>
      <c r="R58" s="52">
        <v>38</v>
      </c>
      <c r="S58" s="52">
        <v>19</v>
      </c>
      <c r="T58" s="52">
        <v>16</v>
      </c>
      <c r="U58" s="52">
        <v>20</v>
      </c>
      <c r="V58" s="52">
        <v>51</v>
      </c>
      <c r="W58" s="52">
        <v>83</v>
      </c>
      <c r="DA58" s="63" t="s">
        <v>1385</v>
      </c>
    </row>
    <row r="59" spans="1:105" ht="12" customHeight="1" x14ac:dyDescent="0.25">
      <c r="A59" s="115" t="s">
        <v>120</v>
      </c>
      <c r="B59" s="36"/>
      <c r="C59" s="36">
        <v>6119</v>
      </c>
      <c r="D59" s="36">
        <v>10260</v>
      </c>
      <c r="E59" s="36">
        <v>10106</v>
      </c>
      <c r="F59" s="36">
        <v>6674</v>
      </c>
      <c r="G59" s="36">
        <v>7141</v>
      </c>
      <c r="H59" s="36">
        <v>5102</v>
      </c>
      <c r="I59" s="36">
        <v>7376</v>
      </c>
      <c r="J59" s="36">
        <v>5949</v>
      </c>
      <c r="K59" s="36">
        <v>8500</v>
      </c>
      <c r="L59" s="36">
        <v>4593</v>
      </c>
      <c r="M59" s="36">
        <v>4294</v>
      </c>
      <c r="N59" s="36">
        <v>3524</v>
      </c>
      <c r="O59" s="36">
        <v>6388</v>
      </c>
      <c r="P59" s="36">
        <v>18176</v>
      </c>
      <c r="Q59" s="36">
        <v>15412</v>
      </c>
      <c r="R59" s="36">
        <v>11308</v>
      </c>
      <c r="S59" s="36">
        <v>8570</v>
      </c>
      <c r="T59" s="36">
        <v>15325</v>
      </c>
      <c r="U59" s="36">
        <v>13558</v>
      </c>
      <c r="V59" s="36">
        <v>23183</v>
      </c>
      <c r="W59" s="36">
        <v>20865</v>
      </c>
      <c r="DA59" s="60" t="s">
        <v>1386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1465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9424</v>
      </c>
      <c r="D63" s="52">
        <v>14707</v>
      </c>
      <c r="E63" s="52">
        <v>14257</v>
      </c>
      <c r="F63" s="52">
        <v>13642</v>
      </c>
      <c r="G63" s="52">
        <v>11953</v>
      </c>
      <c r="H63" s="52">
        <v>8801</v>
      </c>
      <c r="I63" s="52">
        <v>14263</v>
      </c>
      <c r="J63" s="52">
        <v>10947</v>
      </c>
      <c r="K63" s="52">
        <v>17455</v>
      </c>
      <c r="L63" s="52">
        <v>9981</v>
      </c>
      <c r="M63" s="52">
        <v>11322</v>
      </c>
      <c r="N63" s="52">
        <v>9545</v>
      </c>
      <c r="O63" s="52">
        <v>12983</v>
      </c>
      <c r="P63" s="52">
        <v>11033</v>
      </c>
      <c r="Q63" s="52">
        <v>15266</v>
      </c>
      <c r="R63" s="52">
        <v>14600</v>
      </c>
      <c r="S63" s="52">
        <v>17424</v>
      </c>
      <c r="T63" s="52">
        <v>28220</v>
      </c>
      <c r="U63" s="52">
        <v>28665</v>
      </c>
      <c r="V63" s="52">
        <v>40490</v>
      </c>
      <c r="W63" s="52">
        <v>21332</v>
      </c>
      <c r="DA63" s="63" t="s">
        <v>1466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779</v>
      </c>
      <c r="D65" s="52">
        <v>903</v>
      </c>
      <c r="E65" s="52">
        <v>1632</v>
      </c>
      <c r="F65" s="52">
        <v>2174</v>
      </c>
      <c r="G65" s="52">
        <v>2175</v>
      </c>
      <c r="H65" s="52">
        <v>2178</v>
      </c>
      <c r="I65" s="52">
        <v>2179</v>
      </c>
      <c r="J65" s="52">
        <v>2356</v>
      </c>
      <c r="K65" s="52">
        <v>2906</v>
      </c>
      <c r="L65" s="52">
        <v>3207</v>
      </c>
      <c r="M65" s="52">
        <v>3131</v>
      </c>
      <c r="N65" s="52">
        <v>2320</v>
      </c>
      <c r="O65" s="52">
        <v>2881</v>
      </c>
      <c r="P65" s="52">
        <v>2724</v>
      </c>
      <c r="Q65" s="52">
        <v>5840</v>
      </c>
      <c r="R65" s="52">
        <v>8048</v>
      </c>
      <c r="S65" s="52">
        <v>7748</v>
      </c>
      <c r="T65" s="52">
        <v>6301</v>
      </c>
      <c r="U65" s="52">
        <v>9412</v>
      </c>
      <c r="V65" s="52">
        <v>16098</v>
      </c>
      <c r="W65" s="52">
        <v>19790</v>
      </c>
      <c r="DA65" s="63" t="s">
        <v>1467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47</v>
      </c>
      <c r="D67" s="52">
        <f t="shared" si="0"/>
        <v>166</v>
      </c>
      <c r="E67" s="52">
        <f t="shared" si="0"/>
        <v>339</v>
      </c>
      <c r="F67" s="52">
        <f t="shared" si="0"/>
        <v>662</v>
      </c>
      <c r="G67" s="52">
        <f t="shared" si="0"/>
        <v>812</v>
      </c>
      <c r="H67" s="52">
        <f t="shared" si="0"/>
        <v>551</v>
      </c>
      <c r="I67" s="52">
        <f t="shared" si="0"/>
        <v>427</v>
      </c>
      <c r="J67" s="52">
        <f t="shared" si="0"/>
        <v>97</v>
      </c>
      <c r="K67" s="52">
        <f t="shared" si="0"/>
        <v>489</v>
      </c>
      <c r="L67" s="52">
        <f t="shared" si="0"/>
        <v>349</v>
      </c>
      <c r="M67" s="52">
        <f t="shared" si="0"/>
        <v>129</v>
      </c>
      <c r="N67" s="52">
        <f t="shared" si="0"/>
        <v>399</v>
      </c>
      <c r="O67" s="52">
        <f t="shared" si="0"/>
        <v>520</v>
      </c>
      <c r="P67" s="52">
        <f t="shared" si="0"/>
        <v>336</v>
      </c>
      <c r="Q67" s="52">
        <f t="shared" si="0"/>
        <v>286</v>
      </c>
      <c r="R67" s="52">
        <f t="shared" ref="R67:V67" si="1">R39-R53</f>
        <v>121</v>
      </c>
      <c r="S67" s="52">
        <f t="shared" si="1"/>
        <v>351</v>
      </c>
      <c r="T67" s="52">
        <f t="shared" si="1"/>
        <v>379</v>
      </c>
      <c r="U67" s="52">
        <f t="shared" si="1"/>
        <v>526</v>
      </c>
      <c r="V67" s="52">
        <f t="shared" si="1"/>
        <v>719</v>
      </c>
      <c r="W67" s="52">
        <f t="shared" ref="W67" si="2">W39-W53</f>
        <v>595</v>
      </c>
      <c r="DA67" s="63" t="s">
        <v>1468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1</v>
      </c>
      <c r="F68" s="52">
        <f t="shared" si="3"/>
        <v>2</v>
      </c>
      <c r="G68" s="52">
        <f t="shared" si="3"/>
        <v>6</v>
      </c>
      <c r="H68" s="52">
        <f t="shared" si="3"/>
        <v>2</v>
      </c>
      <c r="I68" s="52">
        <f t="shared" si="3"/>
        <v>2</v>
      </c>
      <c r="J68" s="52">
        <f t="shared" si="3"/>
        <v>1</v>
      </c>
      <c r="K68" s="52">
        <f t="shared" si="3"/>
        <v>0</v>
      </c>
      <c r="L68" s="52">
        <f t="shared" si="3"/>
        <v>0</v>
      </c>
      <c r="M68" s="52">
        <f t="shared" si="3"/>
        <v>1</v>
      </c>
      <c r="N68" s="52">
        <f t="shared" si="3"/>
        <v>4</v>
      </c>
      <c r="O68" s="52">
        <f t="shared" si="3"/>
        <v>3</v>
      </c>
      <c r="P68" s="52">
        <f t="shared" si="3"/>
        <v>0</v>
      </c>
      <c r="Q68" s="52">
        <f t="shared" si="3"/>
        <v>2</v>
      </c>
      <c r="R68" s="52">
        <f t="shared" ref="R68:V68" si="4">R40-R54</f>
        <v>0</v>
      </c>
      <c r="S68" s="52">
        <f t="shared" si="4"/>
        <v>0</v>
      </c>
      <c r="T68" s="52">
        <f t="shared" si="4"/>
        <v>1</v>
      </c>
      <c r="U68" s="52">
        <f t="shared" si="4"/>
        <v>2</v>
      </c>
      <c r="V68" s="52">
        <f t="shared" si="4"/>
        <v>4</v>
      </c>
      <c r="W68" s="52">
        <f t="shared" ref="W68" si="5">W40-W54</f>
        <v>4</v>
      </c>
      <c r="DA68" s="63" t="s">
        <v>1469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8738</v>
      </c>
      <c r="D69" s="52">
        <f t="shared" si="6"/>
        <v>12967</v>
      </c>
      <c r="E69" s="52">
        <f t="shared" si="6"/>
        <v>11051</v>
      </c>
      <c r="F69" s="52">
        <f t="shared" si="6"/>
        <v>9505</v>
      </c>
      <c r="G69" s="52">
        <f t="shared" si="6"/>
        <v>7350</v>
      </c>
      <c r="H69" s="52">
        <f t="shared" si="6"/>
        <v>8420</v>
      </c>
      <c r="I69" s="52">
        <f t="shared" si="6"/>
        <v>14705</v>
      </c>
      <c r="J69" s="52">
        <f t="shared" si="6"/>
        <v>12540</v>
      </c>
      <c r="K69" s="52">
        <f t="shared" si="6"/>
        <v>3952</v>
      </c>
      <c r="L69" s="52">
        <f t="shared" si="6"/>
        <v>17241</v>
      </c>
      <c r="M69" s="52">
        <f t="shared" si="6"/>
        <v>16012</v>
      </c>
      <c r="N69" s="52">
        <f t="shared" si="6"/>
        <v>13382</v>
      </c>
      <c r="O69" s="52">
        <f t="shared" si="6"/>
        <v>14632</v>
      </c>
      <c r="P69" s="52">
        <f t="shared" si="6"/>
        <v>16004</v>
      </c>
      <c r="Q69" s="52">
        <f t="shared" si="6"/>
        <v>19244</v>
      </c>
      <c r="R69" s="52">
        <f t="shared" ref="R69:V69" si="7">R41-R55</f>
        <v>16911</v>
      </c>
      <c r="S69" s="52">
        <f t="shared" si="7"/>
        <v>16021</v>
      </c>
      <c r="T69" s="52">
        <f t="shared" si="7"/>
        <v>25702</v>
      </c>
      <c r="U69" s="52">
        <f t="shared" si="7"/>
        <v>23824</v>
      </c>
      <c r="V69" s="52">
        <f t="shared" si="7"/>
        <v>32091</v>
      </c>
      <c r="W69" s="52">
        <f t="shared" ref="W69" si="8">W41-W55</f>
        <v>25366</v>
      </c>
      <c r="DA69" s="63" t="s">
        <v>1470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3148</v>
      </c>
      <c r="D70" s="52">
        <f t="shared" si="9"/>
        <v>4115</v>
      </c>
      <c r="E70" s="52">
        <f t="shared" si="9"/>
        <v>5644</v>
      </c>
      <c r="F70" s="52">
        <f t="shared" si="9"/>
        <v>6965</v>
      </c>
      <c r="G70" s="52">
        <f t="shared" si="9"/>
        <v>8736</v>
      </c>
      <c r="H70" s="52">
        <f t="shared" si="9"/>
        <v>7250</v>
      </c>
      <c r="I70" s="52">
        <f t="shared" si="9"/>
        <v>7277</v>
      </c>
      <c r="J70" s="52">
        <f t="shared" si="9"/>
        <v>10566</v>
      </c>
      <c r="K70" s="52">
        <f t="shared" si="9"/>
        <v>31998</v>
      </c>
      <c r="L70" s="52">
        <f t="shared" si="9"/>
        <v>12796</v>
      </c>
      <c r="M70" s="52">
        <f t="shared" si="9"/>
        <v>13742</v>
      </c>
      <c r="N70" s="52">
        <f t="shared" si="9"/>
        <v>12701</v>
      </c>
      <c r="O70" s="52">
        <f t="shared" si="9"/>
        <v>14485</v>
      </c>
      <c r="P70" s="52">
        <f t="shared" si="9"/>
        <v>11701</v>
      </c>
      <c r="Q70" s="52">
        <f t="shared" si="9"/>
        <v>15241</v>
      </c>
      <c r="R70" s="52">
        <f t="shared" ref="R70:V70" si="10">R42-R56</f>
        <v>16408</v>
      </c>
      <c r="S70" s="52">
        <f t="shared" si="10"/>
        <v>20586</v>
      </c>
      <c r="T70" s="52">
        <f t="shared" si="10"/>
        <v>18931</v>
      </c>
      <c r="U70" s="52">
        <f t="shared" si="10"/>
        <v>22658</v>
      </c>
      <c r="V70" s="52">
        <f t="shared" si="10"/>
        <v>28374</v>
      </c>
      <c r="W70" s="52">
        <f t="shared" ref="W70" si="11">W42-W56</f>
        <v>20730</v>
      </c>
      <c r="DA70" s="63" t="s">
        <v>1471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65</v>
      </c>
      <c r="D72" s="52">
        <v>73</v>
      </c>
      <c r="E72" s="52">
        <v>76</v>
      </c>
      <c r="F72" s="52">
        <v>100</v>
      </c>
      <c r="G72" s="52">
        <v>102</v>
      </c>
      <c r="H72" s="52">
        <v>81</v>
      </c>
      <c r="I72" s="52">
        <v>77</v>
      </c>
      <c r="J72" s="52">
        <v>59</v>
      </c>
      <c r="K72" s="52">
        <v>95</v>
      </c>
      <c r="L72" s="52">
        <v>49</v>
      </c>
      <c r="M72" s="52">
        <v>19</v>
      </c>
      <c r="N72" s="52">
        <v>23</v>
      </c>
      <c r="O72" s="52">
        <v>66</v>
      </c>
      <c r="P72" s="52">
        <v>94</v>
      </c>
      <c r="Q72" s="52">
        <v>153</v>
      </c>
      <c r="R72" s="52">
        <v>109</v>
      </c>
      <c r="S72" s="52">
        <v>75</v>
      </c>
      <c r="T72" s="52">
        <v>42</v>
      </c>
      <c r="U72" s="52">
        <v>63</v>
      </c>
      <c r="V72" s="52">
        <v>127</v>
      </c>
      <c r="W72" s="52">
        <v>180</v>
      </c>
      <c r="DA72" s="63" t="s">
        <v>1472</v>
      </c>
    </row>
    <row r="73" spans="1:105" ht="12" customHeight="1" x14ac:dyDescent="0.25">
      <c r="A73" s="115" t="s">
        <v>120</v>
      </c>
      <c r="B73" s="36"/>
      <c r="C73" s="36">
        <v>11869</v>
      </c>
      <c r="D73" s="36">
        <v>17175</v>
      </c>
      <c r="E73" s="36">
        <v>16959</v>
      </c>
      <c r="F73" s="36">
        <v>17033</v>
      </c>
      <c r="G73" s="36">
        <v>16802</v>
      </c>
      <c r="H73" s="36">
        <v>16143</v>
      </c>
      <c r="I73" s="36">
        <v>22336</v>
      </c>
      <c r="J73" s="36">
        <v>23059</v>
      </c>
      <c r="K73" s="36">
        <v>35736</v>
      </c>
      <c r="L73" s="36">
        <v>30187</v>
      </c>
      <c r="M73" s="36">
        <v>30130</v>
      </c>
      <c r="N73" s="36">
        <v>26681</v>
      </c>
      <c r="O73" s="36">
        <v>29670</v>
      </c>
      <c r="P73" s="36">
        <v>28019</v>
      </c>
      <c r="Q73" s="36">
        <v>34625</v>
      </c>
      <c r="R73" s="36">
        <v>33235</v>
      </c>
      <c r="S73" s="36">
        <v>36742</v>
      </c>
      <c r="T73" s="36">
        <v>44970</v>
      </c>
      <c r="U73" s="36">
        <v>47023</v>
      </c>
      <c r="V73" s="36">
        <v>61142</v>
      </c>
      <c r="W73" s="36">
        <v>46556</v>
      </c>
      <c r="DA73" s="60" t="s">
        <v>1473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1552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2453</v>
      </c>
      <c r="I79" s="138">
        <f>RES_hhdet_numvin!I145</f>
        <v>7151</v>
      </c>
      <c r="J79" s="138">
        <f>RES_hhdet_numvin!J145</f>
        <v>7839</v>
      </c>
      <c r="K79" s="138">
        <f>RES_hhdet_numvin!K145</f>
        <v>15017</v>
      </c>
      <c r="L79" s="138">
        <f>RES_hhdet_numvin!L145</f>
        <v>9844</v>
      </c>
      <c r="M79" s="138">
        <f>RES_hhdet_numvin!M145</f>
        <v>11805</v>
      </c>
      <c r="N79" s="138">
        <f>RES_hhdet_numvin!N145</f>
        <v>10744</v>
      </c>
      <c r="O79" s="138">
        <f>RES_hhdet_numvin!O145</f>
        <v>16963</v>
      </c>
      <c r="P79" s="138">
        <f>RES_hhdet_numvin!P145</f>
        <v>26819</v>
      </c>
      <c r="Q79" s="138">
        <f>RES_hhdet_numvin!Q145</f>
        <v>29126</v>
      </c>
      <c r="R79" s="138">
        <f>RES_hhdet_numvin!R145</f>
        <v>25156</v>
      </c>
      <c r="S79" s="138">
        <f>RES_hhdet_numvin!S145</f>
        <v>25606</v>
      </c>
      <c r="T79" s="138">
        <f>RES_hhdet_numvin!T145</f>
        <v>43274</v>
      </c>
      <c r="U79" s="138">
        <f>RES_hhdet_numvin!U145</f>
        <v>42160</v>
      </c>
      <c r="V79" s="138">
        <f>RES_hhdet_numvin!V145</f>
        <v>63709</v>
      </c>
      <c r="W79" s="138">
        <f>RES_hhdet_numvin!W145</f>
        <v>42280</v>
      </c>
      <c r="DA79" s="63" t="s">
        <v>1553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1671</v>
      </c>
      <c r="Q81" s="138">
        <f>RES_hhdet_numvin!Q147</f>
        <v>4612</v>
      </c>
      <c r="R81" s="138">
        <f>RES_hhdet_numvin!R147</f>
        <v>7684</v>
      </c>
      <c r="S81" s="138">
        <f>RES_hhdet_numvin!S147</f>
        <v>8306</v>
      </c>
      <c r="T81" s="138">
        <f>RES_hhdet_numvin!T147</f>
        <v>9450</v>
      </c>
      <c r="U81" s="138">
        <f>RES_hhdet_numvin!U147</f>
        <v>12939</v>
      </c>
      <c r="V81" s="138">
        <f>RES_hhdet_numvin!V147</f>
        <v>24275</v>
      </c>
      <c r="W81" s="138">
        <f>RES_hhdet_numvin!W147</f>
        <v>28571</v>
      </c>
      <c r="DA81" s="63" t="s">
        <v>1554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181</v>
      </c>
      <c r="Q83" s="138">
        <f>RES_hhdet_numvin!Q149</f>
        <v>234</v>
      </c>
      <c r="R83" s="138">
        <f>RES_hhdet_numvin!R149</f>
        <v>123</v>
      </c>
      <c r="S83" s="138">
        <f>RES_hhdet_numvin!S149</f>
        <v>369</v>
      </c>
      <c r="T83" s="138">
        <f>RES_hhdet_numvin!T149</f>
        <v>475</v>
      </c>
      <c r="U83" s="138">
        <f>RES_hhdet_numvin!U149</f>
        <v>666</v>
      </c>
      <c r="V83" s="138">
        <f>RES_hhdet_numvin!V149</f>
        <v>991</v>
      </c>
      <c r="W83" s="138">
        <f>RES_hhdet_numvin!W149</f>
        <v>863</v>
      </c>
      <c r="DA83" s="63" t="s">
        <v>1555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1</v>
      </c>
      <c r="Q84" s="138">
        <f>RES_hhdet_numvin!Q150</f>
        <v>3</v>
      </c>
      <c r="R84" s="138">
        <f>RES_hhdet_numvin!R150</f>
        <v>0</v>
      </c>
      <c r="S84" s="138">
        <f>RES_hhdet_numvin!S150</f>
        <v>0</v>
      </c>
      <c r="T84" s="138">
        <f>RES_hhdet_numvin!T150</f>
        <v>2</v>
      </c>
      <c r="U84" s="138">
        <f>RES_hhdet_numvin!U150</f>
        <v>4</v>
      </c>
      <c r="V84" s="138">
        <f>RES_hhdet_numvin!V150</f>
        <v>7</v>
      </c>
      <c r="W84" s="138">
        <f>RES_hhdet_numvin!W150</f>
        <v>8</v>
      </c>
      <c r="DA84" s="63" t="s">
        <v>1556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8536</v>
      </c>
      <c r="Q87" s="138">
        <f>RES_hhdet_numvin!Q153</f>
        <v>15519</v>
      </c>
      <c r="R87" s="138">
        <f>RES_hhdet_numvin!R153</f>
        <v>16331</v>
      </c>
      <c r="S87" s="138">
        <f>RES_hhdet_numvin!S153</f>
        <v>16530</v>
      </c>
      <c r="T87" s="138">
        <f>RES_hhdet_numvin!T153</f>
        <v>31833</v>
      </c>
      <c r="U87" s="138">
        <f>RES_hhdet_numvin!U153</f>
        <v>29844</v>
      </c>
      <c r="V87" s="138">
        <f>RES_hhdet_numvin!V153</f>
        <v>44133</v>
      </c>
      <c r="W87" s="138">
        <f>RES_hhdet_numvin!W153</f>
        <v>36738</v>
      </c>
      <c r="DA87" s="63" t="s">
        <v>1557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6244</v>
      </c>
      <c r="Q88" s="138">
        <f>RES_hhdet_numvin!Q154</f>
        <v>12294</v>
      </c>
      <c r="R88" s="138">
        <f>RES_hhdet_numvin!R154</f>
        <v>15854</v>
      </c>
      <c r="S88" s="138">
        <f>RES_hhdet_numvin!S154</f>
        <v>21232</v>
      </c>
      <c r="T88" s="138">
        <f>RES_hhdet_numvin!T154</f>
        <v>23467</v>
      </c>
      <c r="U88" s="138">
        <f>RES_hhdet_numvin!U154</f>
        <v>28394</v>
      </c>
      <c r="V88" s="138">
        <f>RES_hhdet_numvin!V154</f>
        <v>39036</v>
      </c>
      <c r="W88" s="138">
        <f>RES_hhdet_numvin!W154</f>
        <v>30034</v>
      </c>
      <c r="DA88" s="63" t="s">
        <v>1558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51</v>
      </c>
      <c r="Q92" s="138">
        <f>RES_hhdet_numvin!Q158</f>
        <v>124</v>
      </c>
      <c r="R92" s="138">
        <f>RES_hhdet_numvin!R158</f>
        <v>112</v>
      </c>
      <c r="S92" s="138">
        <f>RES_hhdet_numvin!S158</f>
        <v>84</v>
      </c>
      <c r="T92" s="138">
        <f>RES_hhdet_numvin!T158</f>
        <v>56</v>
      </c>
      <c r="U92" s="138">
        <f>RES_hhdet_numvin!U158</f>
        <v>82</v>
      </c>
      <c r="V92" s="138">
        <f>RES_hhdet_numvin!V158</f>
        <v>178</v>
      </c>
      <c r="W92" s="138">
        <f>RES_hhdet_numvin!W158</f>
        <v>263</v>
      </c>
      <c r="DA92" s="63" t="s">
        <v>1559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14920</v>
      </c>
      <c r="Q93" s="39">
        <f>RES_hhdet_numvin!Q159</f>
        <v>27925</v>
      </c>
      <c r="R93" s="39">
        <f>RES_hhdet_numvin!R159</f>
        <v>32164</v>
      </c>
      <c r="S93" s="39">
        <f>RES_hhdet_numvin!S159</f>
        <v>38018</v>
      </c>
      <c r="T93" s="39">
        <f>RES_hhdet_numvin!T159</f>
        <v>55650</v>
      </c>
      <c r="U93" s="39">
        <f>RES_hhdet_numvin!U159</f>
        <v>58831</v>
      </c>
      <c r="V93" s="39">
        <f>RES_hhdet_numvin!V159</f>
        <v>84067</v>
      </c>
      <c r="W93" s="39">
        <f>RES_hhdet_numvin!W159</f>
        <v>67421</v>
      </c>
      <c r="DA93" s="60" t="s">
        <v>1560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23.362479157251144</v>
      </c>
      <c r="C97" s="117">
        <f t="shared" si="12"/>
        <v>37.810333821323034</v>
      </c>
      <c r="D97" s="117">
        <f t="shared" si="12"/>
        <v>53.970978473420729</v>
      </c>
      <c r="E97" s="117">
        <f t="shared" si="12"/>
        <v>72.65373696306564</v>
      </c>
      <c r="F97" s="117">
        <f t="shared" si="12"/>
        <v>83.571680835368753</v>
      </c>
      <c r="G97" s="117">
        <f t="shared" si="12"/>
        <v>94.448059343956743</v>
      </c>
      <c r="H97" s="117">
        <f t="shared" si="12"/>
        <v>95.274417387372523</v>
      </c>
      <c r="I97" s="117">
        <f t="shared" si="12"/>
        <v>110.05872796834058</v>
      </c>
      <c r="J97" s="117">
        <f t="shared" si="12"/>
        <v>111.30707511620074</v>
      </c>
      <c r="K97" s="117">
        <f t="shared" si="12"/>
        <v>140.02050837845755</v>
      </c>
      <c r="L97" s="117">
        <f t="shared" si="12"/>
        <v>148.05439798459079</v>
      </c>
      <c r="M97" s="117">
        <f t="shared" si="12"/>
        <v>146.40869168440608</v>
      </c>
      <c r="N97" s="117">
        <f t="shared" si="12"/>
        <v>150.5997753647604</v>
      </c>
      <c r="O97" s="117">
        <f t="shared" si="12"/>
        <v>151.30980523436213</v>
      </c>
      <c r="P97" s="117">
        <f t="shared" si="12"/>
        <v>152.54887197985425</v>
      </c>
      <c r="Q97" s="117">
        <f t="shared" si="12"/>
        <v>172.61530723518746</v>
      </c>
      <c r="R97" s="117">
        <f t="shared" ref="R97:V97" si="13">R98+R100+R102+R111</f>
        <v>171.79551999405743</v>
      </c>
      <c r="S97" s="117">
        <f t="shared" si="13"/>
        <v>165.13635363175729</v>
      </c>
      <c r="T97" s="117">
        <f t="shared" si="13"/>
        <v>171.12156182908745</v>
      </c>
      <c r="U97" s="117">
        <f t="shared" si="13"/>
        <v>172.77139321070814</v>
      </c>
      <c r="V97" s="117">
        <f t="shared" si="13"/>
        <v>216.04990993455465</v>
      </c>
      <c r="W97" s="117">
        <f t="shared" ref="W97" si="14">W98+W100+W102+W111</f>
        <v>244.84197008333973</v>
      </c>
      <c r="DA97" s="129" t="s">
        <v>1704</v>
      </c>
    </row>
    <row r="98" spans="1:105" ht="12" customHeight="1" x14ac:dyDescent="0.25">
      <c r="A98" s="121" t="s">
        <v>57</v>
      </c>
      <c r="B98" s="122">
        <f t="shared" ref="B98:W98" si="15">B99</f>
        <v>15.174047478354693</v>
      </c>
      <c r="C98" s="122">
        <f t="shared" si="15"/>
        <v>25.89271729708577</v>
      </c>
      <c r="D98" s="122">
        <f t="shared" si="15"/>
        <v>35.507126665876342</v>
      </c>
      <c r="E98" s="122">
        <f t="shared" si="15"/>
        <v>48.202244280719533</v>
      </c>
      <c r="F98" s="122">
        <f t="shared" si="15"/>
        <v>54.102918738973479</v>
      </c>
      <c r="G98" s="122">
        <f t="shared" si="15"/>
        <v>63.547184172266725</v>
      </c>
      <c r="H98" s="122">
        <f t="shared" si="15"/>
        <v>60.096877656969866</v>
      </c>
      <c r="I98" s="122">
        <f t="shared" si="15"/>
        <v>70.487531793264722</v>
      </c>
      <c r="J98" s="122">
        <f t="shared" si="15"/>
        <v>68.039244700167131</v>
      </c>
      <c r="K98" s="122">
        <f t="shared" si="15"/>
        <v>87.097237635151217</v>
      </c>
      <c r="L98" s="122">
        <f t="shared" si="15"/>
        <v>91.785174016003168</v>
      </c>
      <c r="M98" s="122">
        <f t="shared" si="15"/>
        <v>88.758957072248208</v>
      </c>
      <c r="N98" s="122">
        <f t="shared" si="15"/>
        <v>89.978345280120905</v>
      </c>
      <c r="O98" s="122">
        <f t="shared" si="15"/>
        <v>88.206932468111162</v>
      </c>
      <c r="P98" s="122">
        <f t="shared" si="15"/>
        <v>84.638037463272425</v>
      </c>
      <c r="Q98" s="122">
        <f t="shared" si="15"/>
        <v>100.98810410625109</v>
      </c>
      <c r="R98" s="122">
        <f t="shared" si="15"/>
        <v>97.949288547011022</v>
      </c>
      <c r="S98" s="122">
        <f t="shared" si="15"/>
        <v>91.228750874757225</v>
      </c>
      <c r="T98" s="122">
        <f t="shared" si="15"/>
        <v>94.085764366958145</v>
      </c>
      <c r="U98" s="122">
        <f t="shared" si="15"/>
        <v>88.112098039986577</v>
      </c>
      <c r="V98" s="122">
        <f t="shared" si="15"/>
        <v>121.68820590216544</v>
      </c>
      <c r="W98" s="122">
        <f t="shared" si="15"/>
        <v>130.82753838128534</v>
      </c>
      <c r="DA98" s="130" t="s">
        <v>1705</v>
      </c>
    </row>
    <row r="99" spans="1:105" ht="12" customHeight="1" x14ac:dyDescent="0.25">
      <c r="A99" s="97" t="s">
        <v>53</v>
      </c>
      <c r="B99" s="98">
        <v>15.174047478354693</v>
      </c>
      <c r="C99" s="98">
        <v>25.89271729708577</v>
      </c>
      <c r="D99" s="98">
        <v>35.507126665876342</v>
      </c>
      <c r="E99" s="98">
        <v>48.202244280719533</v>
      </c>
      <c r="F99" s="98">
        <v>54.102918738973479</v>
      </c>
      <c r="G99" s="98">
        <v>63.547184172266725</v>
      </c>
      <c r="H99" s="98">
        <v>60.096877656969866</v>
      </c>
      <c r="I99" s="98">
        <v>70.487531793264722</v>
      </c>
      <c r="J99" s="98">
        <v>68.039244700167131</v>
      </c>
      <c r="K99" s="98">
        <v>87.097237635151217</v>
      </c>
      <c r="L99" s="98">
        <v>91.785174016003168</v>
      </c>
      <c r="M99" s="98">
        <v>88.758957072248208</v>
      </c>
      <c r="N99" s="98">
        <v>89.978345280120905</v>
      </c>
      <c r="O99" s="98">
        <v>88.206932468111162</v>
      </c>
      <c r="P99" s="98">
        <v>84.638037463272425</v>
      </c>
      <c r="Q99" s="98">
        <v>100.98810410625109</v>
      </c>
      <c r="R99" s="98">
        <v>97.949288547011022</v>
      </c>
      <c r="S99" s="98">
        <v>91.228750874757225</v>
      </c>
      <c r="T99" s="98">
        <v>94.085764366958145</v>
      </c>
      <c r="U99" s="98">
        <v>88.112098039986577</v>
      </c>
      <c r="V99" s="98">
        <v>121.68820590216544</v>
      </c>
      <c r="W99" s="98">
        <v>130.82753838128534</v>
      </c>
      <c r="DA99" s="63" t="s">
        <v>1706</v>
      </c>
    </row>
    <row r="100" spans="1:105" ht="12" customHeight="1" x14ac:dyDescent="0.25">
      <c r="A100" s="121" t="s">
        <v>92</v>
      </c>
      <c r="B100" s="122">
        <f t="shared" ref="B100:W100" si="16">B101</f>
        <v>1.1852647474734671E-2</v>
      </c>
      <c r="C100" s="122">
        <f t="shared" si="16"/>
        <v>1.6019698652934396E-2</v>
      </c>
      <c r="D100" s="122">
        <f t="shared" si="16"/>
        <v>2.2299531731774187E-2</v>
      </c>
      <c r="E100" s="122">
        <f t="shared" si="16"/>
        <v>5.3163750073788443E-2</v>
      </c>
      <c r="F100" s="122">
        <f t="shared" si="16"/>
        <v>4.2796959182530639E-2</v>
      </c>
      <c r="G100" s="122">
        <f t="shared" si="16"/>
        <v>5.5828614398140033E-2</v>
      </c>
      <c r="H100" s="122">
        <f t="shared" si="16"/>
        <v>7.8426652632099095E-2</v>
      </c>
      <c r="I100" s="122">
        <f t="shared" si="16"/>
        <v>8.6193246246304089E-2</v>
      </c>
      <c r="J100" s="122">
        <f t="shared" si="16"/>
        <v>8.2704390725795579E-2</v>
      </c>
      <c r="K100" s="122">
        <f t="shared" si="16"/>
        <v>9.3647618959352447E-2</v>
      </c>
      <c r="L100" s="122">
        <f t="shared" si="16"/>
        <v>0.11021158359025189</v>
      </c>
      <c r="M100" s="122">
        <f t="shared" si="16"/>
        <v>0.1026092112259175</v>
      </c>
      <c r="N100" s="122">
        <f t="shared" si="16"/>
        <v>0.11507560663359018</v>
      </c>
      <c r="O100" s="122">
        <f t="shared" si="16"/>
        <v>0.14287381650230715</v>
      </c>
      <c r="P100" s="122">
        <f t="shared" si="16"/>
        <v>9.3694092622090358E-2</v>
      </c>
      <c r="Q100" s="122">
        <f t="shared" si="16"/>
        <v>0.17910384157306519</v>
      </c>
      <c r="R100" s="122">
        <f t="shared" si="16"/>
        <v>0.12173881602254172</v>
      </c>
      <c r="S100" s="122">
        <f t="shared" si="16"/>
        <v>0.16447378611706784</v>
      </c>
      <c r="T100" s="122">
        <f t="shared" si="16"/>
        <v>0.16569531781982907</v>
      </c>
      <c r="U100" s="122">
        <f t="shared" si="16"/>
        <v>0.19126197569153994</v>
      </c>
      <c r="V100" s="122">
        <f t="shared" si="16"/>
        <v>0.20089722335292876</v>
      </c>
      <c r="W100" s="122">
        <f t="shared" si="16"/>
        <v>0.18227041861836163</v>
      </c>
      <c r="DA100" s="130" t="s">
        <v>1707</v>
      </c>
    </row>
    <row r="101" spans="1:105" ht="12" customHeight="1" x14ac:dyDescent="0.25">
      <c r="A101" s="97" t="s">
        <v>53</v>
      </c>
      <c r="B101" s="98">
        <v>1.1852647474734671E-2</v>
      </c>
      <c r="C101" s="98">
        <v>1.6019698652934396E-2</v>
      </c>
      <c r="D101" s="98">
        <v>2.2299531731774187E-2</v>
      </c>
      <c r="E101" s="98">
        <v>5.3163750073788443E-2</v>
      </c>
      <c r="F101" s="98">
        <v>4.2796959182530639E-2</v>
      </c>
      <c r="G101" s="98">
        <v>5.5828614398140033E-2</v>
      </c>
      <c r="H101" s="98">
        <v>7.8426652632099095E-2</v>
      </c>
      <c r="I101" s="98">
        <v>8.6193246246304089E-2</v>
      </c>
      <c r="J101" s="98">
        <v>8.2704390725795579E-2</v>
      </c>
      <c r="K101" s="98">
        <v>9.3647618959352447E-2</v>
      </c>
      <c r="L101" s="98">
        <v>0.11021158359025189</v>
      </c>
      <c r="M101" s="98">
        <v>0.1026092112259175</v>
      </c>
      <c r="N101" s="98">
        <v>0.11507560663359018</v>
      </c>
      <c r="O101" s="98">
        <v>0.14287381650230715</v>
      </c>
      <c r="P101" s="98">
        <v>9.3694092622090358E-2</v>
      </c>
      <c r="Q101" s="98">
        <v>0.17910384157306519</v>
      </c>
      <c r="R101" s="98">
        <v>0.12173881602254172</v>
      </c>
      <c r="S101" s="98">
        <v>0.16447378611706784</v>
      </c>
      <c r="T101" s="98">
        <v>0.16569531781982907</v>
      </c>
      <c r="U101" s="98">
        <v>0.19126197569153994</v>
      </c>
      <c r="V101" s="98">
        <v>0.20089722335292876</v>
      </c>
      <c r="W101" s="98">
        <v>0.18227041861836163</v>
      </c>
      <c r="DA101" s="63" t="s">
        <v>1708</v>
      </c>
    </row>
    <row r="102" spans="1:105" ht="12" customHeight="1" x14ac:dyDescent="0.25">
      <c r="A102" s="121" t="s">
        <v>55</v>
      </c>
      <c r="B102" s="122">
        <v>7.1633406215148536</v>
      </c>
      <c r="C102" s="122">
        <v>10.270773511805404</v>
      </c>
      <c r="D102" s="122">
        <v>15.895612093878144</v>
      </c>
      <c r="E102" s="122">
        <v>21.046102148861834</v>
      </c>
      <c r="F102" s="122">
        <v>25.156792944490309</v>
      </c>
      <c r="G102" s="122">
        <v>26.861113809115718</v>
      </c>
      <c r="H102" s="122">
        <v>30.056827576514735</v>
      </c>
      <c r="I102" s="122">
        <v>34.496390707444917</v>
      </c>
      <c r="J102" s="122">
        <v>37.344507745392661</v>
      </c>
      <c r="K102" s="122">
        <v>44.531467886778458</v>
      </c>
      <c r="L102" s="122">
        <v>47.398604110174375</v>
      </c>
      <c r="M102" s="122">
        <v>48.558042561511598</v>
      </c>
      <c r="N102" s="122">
        <v>51.092109041303559</v>
      </c>
      <c r="O102" s="122">
        <v>53.388801299285362</v>
      </c>
      <c r="P102" s="122">
        <v>57.023266037928806</v>
      </c>
      <c r="Q102" s="122">
        <v>60.348195500381038</v>
      </c>
      <c r="R102" s="122">
        <v>62.011437229450692</v>
      </c>
      <c r="S102" s="122">
        <v>61.820437391020704</v>
      </c>
      <c r="T102" s="122">
        <v>64.206587551750872</v>
      </c>
      <c r="U102" s="122">
        <v>70.670999627860198</v>
      </c>
      <c r="V102" s="122">
        <v>78.884934987069954</v>
      </c>
      <c r="W102" s="122">
        <v>95.540565274812963</v>
      </c>
      <c r="DA102" s="130" t="s">
        <v>1709</v>
      </c>
    </row>
    <row r="103" spans="1:105" ht="12" customHeight="1" x14ac:dyDescent="0.25">
      <c r="A103" s="97" t="s">
        <v>124</v>
      </c>
      <c r="B103" s="98">
        <v>0.30770889495329523</v>
      </c>
      <c r="C103" s="98">
        <v>0.24940251556518783</v>
      </c>
      <c r="D103" s="98">
        <v>0.2951306798532472</v>
      </c>
      <c r="E103" s="98">
        <v>0.36276777891778345</v>
      </c>
      <c r="F103" s="98">
        <v>0.54560846665128615</v>
      </c>
      <c r="G103" s="98">
        <v>0.90156598144167988</v>
      </c>
      <c r="H103" s="98">
        <v>0.97719955165243244</v>
      </c>
      <c r="I103" s="98">
        <v>1.149517959710415</v>
      </c>
      <c r="J103" s="98">
        <v>1.1823728029195806</v>
      </c>
      <c r="K103" s="98">
        <v>0.8280427763736703</v>
      </c>
      <c r="L103" s="98">
        <v>0.80430234403981271</v>
      </c>
      <c r="M103" s="98">
        <v>0.79068853155050267</v>
      </c>
      <c r="N103" s="98">
        <v>0.77482850105471568</v>
      </c>
      <c r="O103" s="98">
        <v>0.75079014382244535</v>
      </c>
      <c r="P103" s="98">
        <v>0.84035811345156242</v>
      </c>
      <c r="Q103" s="98">
        <v>0.8554686743719484</v>
      </c>
      <c r="R103" s="98">
        <v>0.68750637741978149</v>
      </c>
      <c r="S103" s="98">
        <v>0.69372025640535862</v>
      </c>
      <c r="T103" s="98">
        <v>0.66597757941007618</v>
      </c>
      <c r="U103" s="98">
        <v>0.72712169829850259</v>
      </c>
      <c r="V103" s="98">
        <v>0.79345398639323683</v>
      </c>
      <c r="W103" s="98">
        <v>1.095522771424736</v>
      </c>
      <c r="DA103" s="63" t="s">
        <v>1710</v>
      </c>
    </row>
    <row r="104" spans="1:105" ht="12" customHeight="1" x14ac:dyDescent="0.25">
      <c r="A104" s="97" t="s">
        <v>123</v>
      </c>
      <c r="B104" s="98">
        <v>6.405695962627743E-4</v>
      </c>
      <c r="C104" s="98">
        <v>5.7173166119975751E-4</v>
      </c>
      <c r="D104" s="98">
        <v>4.147361706226277E-4</v>
      </c>
      <c r="E104" s="98">
        <v>7.5918664053085776E-4</v>
      </c>
      <c r="F104" s="98">
        <v>1.1345153167927106E-3</v>
      </c>
      <c r="G104" s="98">
        <v>3.2700975102767523E-3</v>
      </c>
      <c r="H104" s="98">
        <v>3.3743499108605784E-3</v>
      </c>
      <c r="I104" s="98">
        <v>4.2872823467689459E-3</v>
      </c>
      <c r="J104" s="98">
        <v>5.2482856283408517E-3</v>
      </c>
      <c r="K104" s="98">
        <v>4.0478885342880005E-3</v>
      </c>
      <c r="L104" s="98">
        <v>3.544451212947667E-3</v>
      </c>
      <c r="M104" s="98">
        <v>3.6811296333468264E-3</v>
      </c>
      <c r="N104" s="98">
        <v>3.9420101578523936E-3</v>
      </c>
      <c r="O104" s="98">
        <v>3.0054953986136655E-3</v>
      </c>
      <c r="P104" s="98">
        <v>3.6667844659225919E-3</v>
      </c>
      <c r="Q104" s="98">
        <v>3.8637661983857586E-3</v>
      </c>
      <c r="R104" s="98">
        <v>3.3286167832943005E-3</v>
      </c>
      <c r="S104" s="98">
        <v>3.5444933329792771E-3</v>
      </c>
      <c r="T104" s="98">
        <v>3.3762568594811835E-3</v>
      </c>
      <c r="U104" s="98">
        <v>3.1792907046557322E-3</v>
      </c>
      <c r="V104" s="98">
        <v>3.7953682400494225E-3</v>
      </c>
      <c r="W104" s="98">
        <v>6.0536763568271659E-3</v>
      </c>
      <c r="DA104" s="63" t="s">
        <v>1711</v>
      </c>
    </row>
    <row r="105" spans="1:105" ht="12" customHeight="1" x14ac:dyDescent="0.25">
      <c r="A105" s="100" t="s">
        <v>50</v>
      </c>
      <c r="B105" s="101">
        <v>3.1942667871939328E-4</v>
      </c>
      <c r="C105" s="101">
        <v>2.8410802903539408E-4</v>
      </c>
      <c r="D105" s="101">
        <v>2.0630616221659426E-4</v>
      </c>
      <c r="E105" s="101">
        <v>3.711414681269953E-4</v>
      </c>
      <c r="F105" s="101">
        <v>5.4928368610852223E-4</v>
      </c>
      <c r="G105" s="101">
        <v>1.5848399665847202E-3</v>
      </c>
      <c r="H105" s="101">
        <v>1.3953860730891183E-3</v>
      </c>
      <c r="I105" s="101">
        <v>1.856298175863669E-3</v>
      </c>
      <c r="J105" s="101">
        <v>2.4419482043923405E-3</v>
      </c>
      <c r="K105" s="101">
        <v>1.9076756614239566E-3</v>
      </c>
      <c r="L105" s="101">
        <v>1.4983642804716961E-3</v>
      </c>
      <c r="M105" s="101">
        <v>1.681066729944714E-3</v>
      </c>
      <c r="N105" s="101">
        <v>1.7537878713556449E-3</v>
      </c>
      <c r="O105" s="101">
        <v>1.1399033604652126E-3</v>
      </c>
      <c r="P105" s="101">
        <v>1.402492196576162E-3</v>
      </c>
      <c r="Q105" s="101">
        <v>1.1643461934866186E-3</v>
      </c>
      <c r="R105" s="101">
        <v>9.1738607252438078E-4</v>
      </c>
      <c r="S105" s="101">
        <v>1.1357584134030565E-3</v>
      </c>
      <c r="T105" s="101">
        <v>1.2111817108629139E-3</v>
      </c>
      <c r="U105" s="101">
        <v>1.1267064867178976E-3</v>
      </c>
      <c r="V105" s="101">
        <v>1.3331738058112253E-3</v>
      </c>
      <c r="W105" s="101">
        <v>2.2251784705275331E-3</v>
      </c>
      <c r="DA105" s="131" t="s">
        <v>1712</v>
      </c>
    </row>
    <row r="106" spans="1:105" ht="12" customHeight="1" x14ac:dyDescent="0.25">
      <c r="A106" s="103" t="s">
        <v>52</v>
      </c>
      <c r="B106" s="104">
        <v>3.2114291754338096E-4</v>
      </c>
      <c r="C106" s="104">
        <v>2.8762363216436348E-4</v>
      </c>
      <c r="D106" s="104">
        <v>2.0843000840603345E-4</v>
      </c>
      <c r="E106" s="104">
        <v>3.8804517240386251E-4</v>
      </c>
      <c r="F106" s="104">
        <v>5.8523163068418822E-4</v>
      </c>
      <c r="G106" s="104">
        <v>1.6852575436920321E-3</v>
      </c>
      <c r="H106" s="104">
        <v>1.9789638377714601E-3</v>
      </c>
      <c r="I106" s="104">
        <v>2.4309841709052767E-3</v>
      </c>
      <c r="J106" s="104">
        <v>2.8063374239485116E-3</v>
      </c>
      <c r="K106" s="104">
        <v>2.1402128728640443E-3</v>
      </c>
      <c r="L106" s="104">
        <v>2.0460869324759709E-3</v>
      </c>
      <c r="M106" s="104">
        <v>2.0000629034021122E-3</v>
      </c>
      <c r="N106" s="104">
        <v>2.1882222864967487E-3</v>
      </c>
      <c r="O106" s="104">
        <v>1.8655920381484528E-3</v>
      </c>
      <c r="P106" s="104">
        <v>2.2642922693464299E-3</v>
      </c>
      <c r="Q106" s="104">
        <v>2.6994200048991402E-3</v>
      </c>
      <c r="R106" s="104">
        <v>2.4112307107699198E-3</v>
      </c>
      <c r="S106" s="104">
        <v>2.4087349195762203E-3</v>
      </c>
      <c r="T106" s="104">
        <v>2.1650751486182694E-3</v>
      </c>
      <c r="U106" s="104">
        <v>2.0525842179378345E-3</v>
      </c>
      <c r="V106" s="104">
        <v>2.4621944342381971E-3</v>
      </c>
      <c r="W106" s="104">
        <v>3.8284978862996328E-3</v>
      </c>
      <c r="DA106" s="132" t="s">
        <v>1713</v>
      </c>
    </row>
    <row r="107" spans="1:105" ht="12" customHeight="1" x14ac:dyDescent="0.25">
      <c r="A107" s="106" t="s">
        <v>122</v>
      </c>
      <c r="B107" s="101">
        <v>5.4282591042181698</v>
      </c>
      <c r="C107" s="101">
        <v>7.8635804690313345</v>
      </c>
      <c r="D107" s="101">
        <v>12.297928304305557</v>
      </c>
      <c r="E107" s="101">
        <v>15.804247092268561</v>
      </c>
      <c r="F107" s="101">
        <v>18.052082697598532</v>
      </c>
      <c r="G107" s="101">
        <v>17.88592663381047</v>
      </c>
      <c r="H107" s="101">
        <v>19.524020095887639</v>
      </c>
      <c r="I107" s="101">
        <v>22.41452589369645</v>
      </c>
      <c r="J107" s="101">
        <v>23.511226309384185</v>
      </c>
      <c r="K107" s="101">
        <v>22.893551006571517</v>
      </c>
      <c r="L107" s="101">
        <v>24.324172622237224</v>
      </c>
      <c r="M107" s="101">
        <v>24.712713876123463</v>
      </c>
      <c r="N107" s="101">
        <v>26.01599791684442</v>
      </c>
      <c r="O107" s="101">
        <v>27.534185365929158</v>
      </c>
      <c r="P107" s="101">
        <v>30.313732670880359</v>
      </c>
      <c r="Q107" s="101">
        <v>33.224076605593083</v>
      </c>
      <c r="R107" s="101">
        <v>35.081405654373782</v>
      </c>
      <c r="S107" s="101">
        <v>35.070066023666335</v>
      </c>
      <c r="T107" s="101">
        <v>36.649254619353485</v>
      </c>
      <c r="U107" s="101">
        <v>39.953754685161428</v>
      </c>
      <c r="V107" s="101">
        <v>44.481224854165298</v>
      </c>
      <c r="W107" s="101">
        <v>53.876010159494605</v>
      </c>
      <c r="DA107" s="131" t="s">
        <v>1714</v>
      </c>
    </row>
    <row r="108" spans="1:105" ht="12" customHeight="1" x14ac:dyDescent="0.25">
      <c r="A108" s="107" t="s">
        <v>121</v>
      </c>
      <c r="B108" s="104">
        <v>1.4267320527471259</v>
      </c>
      <c r="C108" s="104">
        <v>2.1572187955476814</v>
      </c>
      <c r="D108" s="104">
        <v>3.3021383735487166</v>
      </c>
      <c r="E108" s="104">
        <v>4.8783280910349571</v>
      </c>
      <c r="F108" s="104">
        <v>6.5579672649236977</v>
      </c>
      <c r="G108" s="104">
        <v>8.0703510963532921</v>
      </c>
      <c r="H108" s="104">
        <v>9.5522335790638007</v>
      </c>
      <c r="I108" s="104">
        <v>10.928059571691286</v>
      </c>
      <c r="J108" s="104">
        <v>12.645660347460559</v>
      </c>
      <c r="K108" s="104">
        <v>20.805826215298985</v>
      </c>
      <c r="L108" s="104">
        <v>22.26658469268439</v>
      </c>
      <c r="M108" s="104">
        <v>23.050959024204289</v>
      </c>
      <c r="N108" s="104">
        <v>24.297340613246575</v>
      </c>
      <c r="O108" s="104">
        <v>25.100820294135147</v>
      </c>
      <c r="P108" s="104">
        <v>25.865508469130965</v>
      </c>
      <c r="Q108" s="104">
        <v>26.264786454217624</v>
      </c>
      <c r="R108" s="104">
        <v>26.239196580873834</v>
      </c>
      <c r="S108" s="104">
        <v>26.053106617616031</v>
      </c>
      <c r="T108" s="104">
        <v>26.887979096127825</v>
      </c>
      <c r="U108" s="104">
        <v>29.986943953695615</v>
      </c>
      <c r="V108" s="104">
        <v>33.606460778271376</v>
      </c>
      <c r="W108" s="104">
        <v>40.562978667536804</v>
      </c>
      <c r="DA108" s="132" t="s">
        <v>1715</v>
      </c>
    </row>
    <row r="109" spans="1:105" ht="12" customHeight="1" x14ac:dyDescent="0.25">
      <c r="A109" s="108" t="s">
        <v>53</v>
      </c>
      <c r="B109" s="98">
        <v>0.67044432216479455</v>
      </c>
      <c r="C109" s="98">
        <v>1.0022654136742151</v>
      </c>
      <c r="D109" s="98">
        <v>1.5302215561856694</v>
      </c>
      <c r="E109" s="98">
        <v>2.2364581739639009</v>
      </c>
      <c r="F109" s="98">
        <v>2.9953564038635512</v>
      </c>
      <c r="G109" s="98">
        <v>3.6829568983937597</v>
      </c>
      <c r="H109" s="98">
        <v>3.706131838254533</v>
      </c>
      <c r="I109" s="98">
        <v>4.4393068499446251</v>
      </c>
      <c r="J109" s="98">
        <v>5.5225112225806861</v>
      </c>
      <c r="K109" s="98">
        <v>9.2629235203097728</v>
      </c>
      <c r="L109" s="98">
        <v>8.8701267396360457</v>
      </c>
      <c r="M109" s="98">
        <v>9.8918587734460495</v>
      </c>
      <c r="N109" s="98">
        <v>10.2676728411053</v>
      </c>
      <c r="O109" s="98">
        <v>9.2348558211526175</v>
      </c>
      <c r="P109" s="98">
        <v>9.5687266501898787</v>
      </c>
      <c r="Q109" s="98">
        <v>7.7809017760194941</v>
      </c>
      <c r="R109" s="98">
        <v>7.0148251108195767</v>
      </c>
      <c r="S109" s="98">
        <v>8.0514057498292591</v>
      </c>
      <c r="T109" s="98">
        <v>9.3844459626029071</v>
      </c>
      <c r="U109" s="98">
        <v>10.702986123154945</v>
      </c>
      <c r="V109" s="98">
        <v>12.227459101288039</v>
      </c>
      <c r="W109" s="98">
        <v>15.335135580772848</v>
      </c>
      <c r="DA109" s="63" t="s">
        <v>1716</v>
      </c>
    </row>
    <row r="110" spans="1:105" ht="12" customHeight="1" x14ac:dyDescent="0.25">
      <c r="A110" s="108" t="s">
        <v>52</v>
      </c>
      <c r="B110" s="98">
        <v>0.75628773058233134</v>
      </c>
      <c r="C110" s="98">
        <v>1.1549533818734661</v>
      </c>
      <c r="D110" s="98">
        <v>1.7719168173630471</v>
      </c>
      <c r="E110" s="98">
        <v>2.6418699170710558</v>
      </c>
      <c r="F110" s="98">
        <v>3.5626108610601466</v>
      </c>
      <c r="G110" s="98">
        <v>4.3873941979595328</v>
      </c>
      <c r="H110" s="98">
        <v>5.8461017408092673</v>
      </c>
      <c r="I110" s="98">
        <v>6.4887527217466614</v>
      </c>
      <c r="J110" s="98">
        <v>7.1231491248798724</v>
      </c>
      <c r="K110" s="98">
        <v>11.542902694989213</v>
      </c>
      <c r="L110" s="98">
        <v>13.396457953048346</v>
      </c>
      <c r="M110" s="98">
        <v>13.159100250758238</v>
      </c>
      <c r="N110" s="98">
        <v>14.029667772141275</v>
      </c>
      <c r="O110" s="98">
        <v>15.865964472982531</v>
      </c>
      <c r="P110" s="98">
        <v>16.296781818941085</v>
      </c>
      <c r="Q110" s="98">
        <v>18.48388467819813</v>
      </c>
      <c r="R110" s="98">
        <v>19.224371470054258</v>
      </c>
      <c r="S110" s="98">
        <v>18.00170086778677</v>
      </c>
      <c r="T110" s="98">
        <v>17.503533133524918</v>
      </c>
      <c r="U110" s="98">
        <v>19.283957830540672</v>
      </c>
      <c r="V110" s="98">
        <v>21.379001676983336</v>
      </c>
      <c r="W110" s="98">
        <v>25.227843086763954</v>
      </c>
      <c r="DA110" s="63" t="s">
        <v>1717</v>
      </c>
    </row>
    <row r="111" spans="1:105" ht="12" customHeight="1" x14ac:dyDescent="0.25">
      <c r="A111" s="121" t="s">
        <v>54</v>
      </c>
      <c r="B111" s="122">
        <v>1.0132384099068601</v>
      </c>
      <c r="C111" s="122">
        <v>1.6308233137789245</v>
      </c>
      <c r="D111" s="122">
        <v>2.5459401819344696</v>
      </c>
      <c r="E111" s="122">
        <v>3.3522267834104884</v>
      </c>
      <c r="F111" s="122">
        <v>4.2691721927224329</v>
      </c>
      <c r="G111" s="122">
        <v>3.9839327481761617</v>
      </c>
      <c r="H111" s="122">
        <v>5.042285501255833</v>
      </c>
      <c r="I111" s="122">
        <v>4.9886122213846305</v>
      </c>
      <c r="J111" s="122">
        <v>5.8406182799151471</v>
      </c>
      <c r="K111" s="122">
        <v>8.2981552375685119</v>
      </c>
      <c r="L111" s="122">
        <v>8.7604082748230034</v>
      </c>
      <c r="M111" s="122">
        <v>8.9890828394203837</v>
      </c>
      <c r="N111" s="122">
        <v>9.41424543670235</v>
      </c>
      <c r="O111" s="122">
        <v>9.5711976504633025</v>
      </c>
      <c r="P111" s="122">
        <v>10.793874386030938</v>
      </c>
      <c r="Q111" s="122">
        <v>11.099903786982287</v>
      </c>
      <c r="R111" s="122">
        <v>11.713055401573172</v>
      </c>
      <c r="S111" s="122">
        <v>11.922691579862279</v>
      </c>
      <c r="T111" s="122">
        <v>12.663514592558617</v>
      </c>
      <c r="U111" s="122">
        <v>13.797033567169814</v>
      </c>
      <c r="V111" s="122">
        <v>15.275871821966346</v>
      </c>
      <c r="W111" s="122">
        <v>18.291596008623049</v>
      </c>
      <c r="DA111" s="130" t="s">
        <v>1718</v>
      </c>
    </row>
    <row r="112" spans="1:105" ht="12" customHeight="1" x14ac:dyDescent="0.25">
      <c r="A112" s="97" t="s">
        <v>50</v>
      </c>
      <c r="B112" s="98">
        <v>8.2297272195259608E-3</v>
      </c>
      <c r="C112" s="98">
        <v>1.239806185964101E-2</v>
      </c>
      <c r="D112" s="98">
        <v>1.6992682328545745E-2</v>
      </c>
      <c r="E112" s="98">
        <v>2.0256844177877265E-2</v>
      </c>
      <c r="F112" s="98">
        <v>2.6943566060154332E-2</v>
      </c>
      <c r="G112" s="98">
        <v>2.6696262389674784E-2</v>
      </c>
      <c r="H112" s="98">
        <v>3.2859852629032439E-2</v>
      </c>
      <c r="I112" s="98">
        <v>3.0359799011037324E-2</v>
      </c>
      <c r="J112" s="98">
        <v>3.2280118526857686E-2</v>
      </c>
      <c r="K112" s="98">
        <v>4.2176951332256664E-2</v>
      </c>
      <c r="L112" s="98">
        <v>4.1353427269174806E-2</v>
      </c>
      <c r="M112" s="98">
        <v>3.2226943701767582E-2</v>
      </c>
      <c r="N112" s="98">
        <v>2.2723863553804017E-2</v>
      </c>
      <c r="O112" s="98">
        <v>2.124630748072813E-2</v>
      </c>
      <c r="P112" s="98">
        <v>2.7433985553689002E-2</v>
      </c>
      <c r="Q112" s="98">
        <v>3.8522006624258025E-2</v>
      </c>
      <c r="R112" s="98">
        <v>4.5567634024540345E-2</v>
      </c>
      <c r="S112" s="98">
        <v>4.4788658538164834E-2</v>
      </c>
      <c r="T112" s="98">
        <v>4.0956909272649389E-2</v>
      </c>
      <c r="U112" s="98">
        <v>4.2968747261727967E-2</v>
      </c>
      <c r="V112" s="98">
        <v>4.5361005973787533E-2</v>
      </c>
      <c r="W112" s="98">
        <v>6.6771932210478183E-2</v>
      </c>
      <c r="DA112" s="63" t="s">
        <v>1719</v>
      </c>
    </row>
    <row r="113" spans="1:105" ht="12" customHeight="1" x14ac:dyDescent="0.25">
      <c r="A113" s="109" t="s">
        <v>120</v>
      </c>
      <c r="B113" s="33">
        <v>1.0050086826873341</v>
      </c>
      <c r="C113" s="33">
        <v>1.6184252519192834</v>
      </c>
      <c r="D113" s="33">
        <v>2.5289474996059238</v>
      </c>
      <c r="E113" s="33">
        <v>3.3319699392326112</v>
      </c>
      <c r="F113" s="33">
        <v>4.2422286266622784</v>
      </c>
      <c r="G113" s="33">
        <v>3.957236485786487</v>
      </c>
      <c r="H113" s="33">
        <v>5.0094256486268005</v>
      </c>
      <c r="I113" s="33">
        <v>4.9582524223735929</v>
      </c>
      <c r="J113" s="33">
        <v>5.8083381613882894</v>
      </c>
      <c r="K113" s="33">
        <v>8.255978286236255</v>
      </c>
      <c r="L113" s="33">
        <v>8.7190548475538279</v>
      </c>
      <c r="M113" s="33">
        <v>8.9568558957186166</v>
      </c>
      <c r="N113" s="33">
        <v>9.3915215731485464</v>
      </c>
      <c r="O113" s="33">
        <v>9.549951342982574</v>
      </c>
      <c r="P113" s="33">
        <v>10.766440400477249</v>
      </c>
      <c r="Q113" s="33">
        <v>11.061381780358028</v>
      </c>
      <c r="R113" s="33">
        <v>11.667487767548632</v>
      </c>
      <c r="S113" s="33">
        <v>11.877902921324115</v>
      </c>
      <c r="T113" s="33">
        <v>12.622557683285967</v>
      </c>
      <c r="U113" s="33">
        <v>13.754064819908086</v>
      </c>
      <c r="V113" s="33">
        <v>15.230510815992558</v>
      </c>
      <c r="W113" s="33">
        <v>18.22482407641257</v>
      </c>
      <c r="DA113" s="60" t="s">
        <v>1720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26.848403471098802</v>
      </c>
      <c r="C115" s="117">
        <f t="shared" si="17"/>
        <v>45.508507400108279</v>
      </c>
      <c r="D115" s="117">
        <f t="shared" si="17"/>
        <v>66.336701667510951</v>
      </c>
      <c r="E115" s="117">
        <f t="shared" si="17"/>
        <v>92.773584833246019</v>
      </c>
      <c r="F115" s="117">
        <f t="shared" si="17"/>
        <v>108.50727248483101</v>
      </c>
      <c r="G115" s="117">
        <f t="shared" si="17"/>
        <v>128.02863290455574</v>
      </c>
      <c r="H115" s="117">
        <f t="shared" si="17"/>
        <v>128.375296616105</v>
      </c>
      <c r="I115" s="117">
        <f t="shared" si="17"/>
        <v>153.56597136601013</v>
      </c>
      <c r="J115" s="117">
        <f t="shared" si="17"/>
        <v>155.61024425188035</v>
      </c>
      <c r="K115" s="117">
        <f t="shared" si="17"/>
        <v>204.8399427641223</v>
      </c>
      <c r="L115" s="117">
        <f t="shared" si="17"/>
        <v>221.38133945731792</v>
      </c>
      <c r="M115" s="117">
        <f t="shared" si="17"/>
        <v>221.74924745202614</v>
      </c>
      <c r="N115" s="117">
        <f t="shared" si="17"/>
        <v>231.98667813576517</v>
      </c>
      <c r="O115" s="117">
        <f t="shared" si="17"/>
        <v>238.45616062294116</v>
      </c>
      <c r="P115" s="117">
        <f t="shared" si="17"/>
        <v>243.7852963639067</v>
      </c>
      <c r="Q115" s="117">
        <f t="shared" si="17"/>
        <v>296.20052259709479</v>
      </c>
      <c r="R115" s="117">
        <f t="shared" ref="R115:V115" si="18">R116+R118+R120+R129</f>
        <v>303.27188677036065</v>
      </c>
      <c r="S115" s="117">
        <f t="shared" si="18"/>
        <v>300.31596047324604</v>
      </c>
      <c r="T115" s="117">
        <f t="shared" si="18"/>
        <v>327.73768566934689</v>
      </c>
      <c r="U115" s="117">
        <f t="shared" si="18"/>
        <v>331.27230896942552</v>
      </c>
      <c r="V115" s="117">
        <f t="shared" si="18"/>
        <v>456.85909105807343</v>
      </c>
      <c r="W115" s="117">
        <f t="shared" ref="W115" si="19">W116+W118+W120+W129</f>
        <v>514.93584277570153</v>
      </c>
      <c r="DA115" s="129" t="s">
        <v>1872</v>
      </c>
    </row>
    <row r="116" spans="1:105" ht="12" customHeight="1" x14ac:dyDescent="0.25">
      <c r="A116" s="121" t="s">
        <v>57</v>
      </c>
      <c r="B116" s="122">
        <f t="shared" ref="B116:W116" si="20">B117</f>
        <v>21.006690108804627</v>
      </c>
      <c r="C116" s="122">
        <f t="shared" si="20"/>
        <v>36.867097538070809</v>
      </c>
      <c r="D116" s="122">
        <f t="shared" si="20"/>
        <v>52.834428216823724</v>
      </c>
      <c r="E116" s="122">
        <f t="shared" si="20"/>
        <v>74.678707389893532</v>
      </c>
      <c r="F116" s="122">
        <f t="shared" si="20"/>
        <v>86.545562408714986</v>
      </c>
      <c r="G116" s="122">
        <f t="shared" si="20"/>
        <v>104.78493137776972</v>
      </c>
      <c r="H116" s="122">
        <f t="shared" si="20"/>
        <v>101.53617258388304</v>
      </c>
      <c r="I116" s="122">
        <f t="shared" si="20"/>
        <v>123.39931167288638</v>
      </c>
      <c r="J116" s="122">
        <f t="shared" si="20"/>
        <v>122.56228855227373</v>
      </c>
      <c r="K116" s="122">
        <f t="shared" si="20"/>
        <v>163.39998913988038</v>
      </c>
      <c r="L116" s="122">
        <f t="shared" si="20"/>
        <v>176.88061683629542</v>
      </c>
      <c r="M116" s="122">
        <f t="shared" si="20"/>
        <v>176.24124426055442</v>
      </c>
      <c r="N116" s="122">
        <f t="shared" si="20"/>
        <v>183.93767460084311</v>
      </c>
      <c r="O116" s="122">
        <f t="shared" si="20"/>
        <v>187.84261604506725</v>
      </c>
      <c r="P116" s="122">
        <f t="shared" si="20"/>
        <v>189.32943901099381</v>
      </c>
      <c r="Q116" s="122">
        <f t="shared" si="20"/>
        <v>237.78638441579537</v>
      </c>
      <c r="R116" s="122">
        <f t="shared" si="20"/>
        <v>242.74645105775912</v>
      </c>
      <c r="S116" s="122">
        <f t="shared" si="20"/>
        <v>239.49435706564279</v>
      </c>
      <c r="T116" s="122">
        <f t="shared" si="20"/>
        <v>264.04371793531601</v>
      </c>
      <c r="U116" s="122">
        <f t="shared" si="20"/>
        <v>260.61725711135375</v>
      </c>
      <c r="V116" s="122">
        <f t="shared" si="20"/>
        <v>377.4119376304543</v>
      </c>
      <c r="W116" s="122">
        <f t="shared" si="20"/>
        <v>418.5562572118954</v>
      </c>
      <c r="DA116" s="130" t="s">
        <v>1873</v>
      </c>
    </row>
    <row r="117" spans="1:105" ht="12" customHeight="1" x14ac:dyDescent="0.25">
      <c r="A117" s="97" t="s">
        <v>53</v>
      </c>
      <c r="B117" s="98">
        <v>21.006690108804627</v>
      </c>
      <c r="C117" s="98">
        <v>36.867097538070809</v>
      </c>
      <c r="D117" s="98">
        <v>52.834428216823724</v>
      </c>
      <c r="E117" s="98">
        <v>74.678707389893532</v>
      </c>
      <c r="F117" s="98">
        <v>86.545562408714986</v>
      </c>
      <c r="G117" s="98">
        <v>104.78493137776972</v>
      </c>
      <c r="H117" s="98">
        <v>101.53617258388304</v>
      </c>
      <c r="I117" s="98">
        <v>123.39931167288638</v>
      </c>
      <c r="J117" s="98">
        <v>122.56228855227373</v>
      </c>
      <c r="K117" s="98">
        <v>163.39998913988038</v>
      </c>
      <c r="L117" s="98">
        <v>176.88061683629542</v>
      </c>
      <c r="M117" s="98">
        <v>176.24124426055442</v>
      </c>
      <c r="N117" s="98">
        <v>183.93767460084311</v>
      </c>
      <c r="O117" s="98">
        <v>187.84261604506725</v>
      </c>
      <c r="P117" s="98">
        <v>189.32943901099381</v>
      </c>
      <c r="Q117" s="98">
        <v>237.78638441579537</v>
      </c>
      <c r="R117" s="98">
        <v>242.74645105775912</v>
      </c>
      <c r="S117" s="98">
        <v>239.49435706564279</v>
      </c>
      <c r="T117" s="98">
        <v>264.04371793531601</v>
      </c>
      <c r="U117" s="98">
        <v>260.61725711135375</v>
      </c>
      <c r="V117" s="98">
        <v>377.4119376304543</v>
      </c>
      <c r="W117" s="98">
        <v>418.5562572118954</v>
      </c>
      <c r="DA117" s="63" t="s">
        <v>1874</v>
      </c>
    </row>
    <row r="118" spans="1:105" ht="12" customHeight="1" x14ac:dyDescent="0.25">
      <c r="A118" s="121" t="s">
        <v>92</v>
      </c>
      <c r="B118" s="122">
        <f t="shared" ref="B118:W118" si="21">B119</f>
        <v>2.1586586513115156E-2</v>
      </c>
      <c r="C118" s="122">
        <f t="shared" si="21"/>
        <v>3.2127316666940485E-2</v>
      </c>
      <c r="D118" s="122">
        <f t="shared" si="21"/>
        <v>4.8416459367694481E-2</v>
      </c>
      <c r="E118" s="122">
        <f t="shared" si="21"/>
        <v>0.12361907556390975</v>
      </c>
      <c r="F118" s="122">
        <f t="shared" si="21"/>
        <v>0.10411110253425555</v>
      </c>
      <c r="G118" s="122">
        <f t="shared" si="21"/>
        <v>0.14056569494250459</v>
      </c>
      <c r="H118" s="122">
        <f t="shared" si="21"/>
        <v>0.20307655038191796</v>
      </c>
      <c r="I118" s="122">
        <f t="shared" si="21"/>
        <v>0.22843683994404462</v>
      </c>
      <c r="J118" s="122">
        <f t="shared" si="21"/>
        <v>0.22385355292637846</v>
      </c>
      <c r="K118" s="122">
        <f t="shared" si="21"/>
        <v>0.26067710379899034</v>
      </c>
      <c r="L118" s="122">
        <f t="shared" si="21"/>
        <v>0.31534192648148257</v>
      </c>
      <c r="M118" s="122">
        <f t="shared" si="21"/>
        <v>0.30232241777834096</v>
      </c>
      <c r="N118" s="122">
        <f t="shared" si="21"/>
        <v>0.34828787067960276</v>
      </c>
      <c r="O118" s="122">
        <f t="shared" si="21"/>
        <v>0.44760634390313797</v>
      </c>
      <c r="P118" s="122">
        <f t="shared" si="21"/>
        <v>0.30545154449114503</v>
      </c>
      <c r="Q118" s="122">
        <f t="shared" si="21"/>
        <v>0.6125280339180853</v>
      </c>
      <c r="R118" s="122">
        <f t="shared" si="21"/>
        <v>0.43525207378631797</v>
      </c>
      <c r="S118" s="122">
        <f t="shared" si="21"/>
        <v>0.60917666134334036</v>
      </c>
      <c r="T118" s="122">
        <f t="shared" si="21"/>
        <v>0.63135150526849848</v>
      </c>
      <c r="U118" s="122">
        <f t="shared" si="21"/>
        <v>0.74625270400516697</v>
      </c>
      <c r="V118" s="122">
        <f t="shared" si="21"/>
        <v>0.80184784282804022</v>
      </c>
      <c r="W118" s="122">
        <f t="shared" si="21"/>
        <v>0.74054442199427217</v>
      </c>
      <c r="DA118" s="130" t="s">
        <v>1875</v>
      </c>
    </row>
    <row r="119" spans="1:105" ht="12" customHeight="1" x14ac:dyDescent="0.25">
      <c r="A119" s="97" t="s">
        <v>53</v>
      </c>
      <c r="B119" s="98">
        <v>2.1586586513115156E-2</v>
      </c>
      <c r="C119" s="98">
        <v>3.2127316666940485E-2</v>
      </c>
      <c r="D119" s="98">
        <v>4.8416459367694481E-2</v>
      </c>
      <c r="E119" s="98">
        <v>0.12361907556390975</v>
      </c>
      <c r="F119" s="98">
        <v>0.10411110253425555</v>
      </c>
      <c r="G119" s="98">
        <v>0.14056569494250459</v>
      </c>
      <c r="H119" s="98">
        <v>0.20307655038191796</v>
      </c>
      <c r="I119" s="98">
        <v>0.22843683994404462</v>
      </c>
      <c r="J119" s="98">
        <v>0.22385355292637846</v>
      </c>
      <c r="K119" s="98">
        <v>0.26067710379899034</v>
      </c>
      <c r="L119" s="98">
        <v>0.31534192648148257</v>
      </c>
      <c r="M119" s="98">
        <v>0.30232241777834096</v>
      </c>
      <c r="N119" s="98">
        <v>0.34828787067960276</v>
      </c>
      <c r="O119" s="98">
        <v>0.44760634390313797</v>
      </c>
      <c r="P119" s="98">
        <v>0.30545154449114503</v>
      </c>
      <c r="Q119" s="98">
        <v>0.6125280339180853</v>
      </c>
      <c r="R119" s="98">
        <v>0.43525207378631797</v>
      </c>
      <c r="S119" s="98">
        <v>0.60917666134334036</v>
      </c>
      <c r="T119" s="98">
        <v>0.63135150526849848</v>
      </c>
      <c r="U119" s="98">
        <v>0.74625270400516697</v>
      </c>
      <c r="V119" s="98">
        <v>0.80184784282804022</v>
      </c>
      <c r="W119" s="98">
        <v>0.74054442199427217</v>
      </c>
      <c r="DA119" s="63" t="s">
        <v>1876</v>
      </c>
    </row>
    <row r="120" spans="1:105" ht="12" customHeight="1" x14ac:dyDescent="0.25">
      <c r="A120" s="121" t="s">
        <v>55</v>
      </c>
      <c r="B120" s="122">
        <v>5.0593337505018976</v>
      </c>
      <c r="C120" s="122">
        <v>7.3753506701821534</v>
      </c>
      <c r="D120" s="122">
        <v>11.515655153336619</v>
      </c>
      <c r="E120" s="122">
        <v>15.409830889623564</v>
      </c>
      <c r="F120" s="122">
        <v>18.587628850900114</v>
      </c>
      <c r="G120" s="122">
        <v>20.045229315459764</v>
      </c>
      <c r="H120" s="122">
        <v>22.757996237891867</v>
      </c>
      <c r="I120" s="122">
        <v>26.093919491484804</v>
      </c>
      <c r="J120" s="122">
        <v>28.315086939278206</v>
      </c>
      <c r="K120" s="122">
        <v>34.755765765224339</v>
      </c>
      <c r="L120" s="122">
        <v>37.388054830322602</v>
      </c>
      <c r="M120" s="122">
        <v>38.212689276492007</v>
      </c>
      <c r="N120" s="122">
        <v>40.357143962092657</v>
      </c>
      <c r="O120" s="122">
        <v>42.674578991456045</v>
      </c>
      <c r="P120" s="122">
        <v>45.662082772719785</v>
      </c>
      <c r="Q120" s="122">
        <v>49.018698456355324</v>
      </c>
      <c r="R120" s="122">
        <v>50.754097508244222</v>
      </c>
      <c r="S120" s="122">
        <v>50.616759289514874</v>
      </c>
      <c r="T120" s="122">
        <v>52.735287939512773</v>
      </c>
      <c r="U120" s="122">
        <v>58.50106185317906</v>
      </c>
      <c r="V120" s="122">
        <v>65.805872049052653</v>
      </c>
      <c r="W120" s="122">
        <v>80.063688443410825</v>
      </c>
      <c r="DA120" s="130" t="s">
        <v>1877</v>
      </c>
    </row>
    <row r="121" spans="1:105" ht="12" customHeight="1" x14ac:dyDescent="0.25">
      <c r="A121" s="97" t="s">
        <v>124</v>
      </c>
      <c r="B121" s="98">
        <v>0.1854171364348437</v>
      </c>
      <c r="C121" s="98">
        <v>0.15063991198277357</v>
      </c>
      <c r="D121" s="98">
        <v>0.17978390290430321</v>
      </c>
      <c r="E121" s="98">
        <v>0.22358425828415135</v>
      </c>
      <c r="F121" s="98">
        <v>0.33961958065799303</v>
      </c>
      <c r="G121" s="98">
        <v>0.56487390547265048</v>
      </c>
      <c r="H121" s="98">
        <v>0.6146718468748561</v>
      </c>
      <c r="I121" s="98">
        <v>0.72477823121978036</v>
      </c>
      <c r="J121" s="98">
        <v>0.74604730934395658</v>
      </c>
      <c r="K121" s="98">
        <v>0.52447745204654761</v>
      </c>
      <c r="L121" s="98">
        <v>0.51123174529928361</v>
      </c>
      <c r="M121" s="98">
        <v>0.50413710013061253</v>
      </c>
      <c r="N121" s="98">
        <v>0.4999207316053203</v>
      </c>
      <c r="O121" s="98">
        <v>0.49532132033266746</v>
      </c>
      <c r="P121" s="98">
        <v>0.56721627663732954</v>
      </c>
      <c r="Q121" s="98">
        <v>0.59012740498956751</v>
      </c>
      <c r="R121" s="98">
        <v>0.4808551253283983</v>
      </c>
      <c r="S121" s="98">
        <v>0.49963814031739218</v>
      </c>
      <c r="T121" s="98">
        <v>0.49343532711484472</v>
      </c>
      <c r="U121" s="98">
        <v>0.55437278829243097</v>
      </c>
      <c r="V121" s="98">
        <v>0.62476181542886156</v>
      </c>
      <c r="W121" s="98">
        <v>0.88162860722244085</v>
      </c>
      <c r="DA121" s="63" t="s">
        <v>1878</v>
      </c>
    </row>
    <row r="122" spans="1:105" ht="12" customHeight="1" x14ac:dyDescent="0.25">
      <c r="A122" s="97" t="s">
        <v>123</v>
      </c>
      <c r="B122" s="98">
        <v>5.1362087655081349E-4</v>
      </c>
      <c r="C122" s="98">
        <v>4.5881951907522406E-4</v>
      </c>
      <c r="D122" s="98">
        <v>3.32744574719982E-4</v>
      </c>
      <c r="E122" s="98">
        <v>6.1604657160009059E-4</v>
      </c>
      <c r="F122" s="98">
        <v>9.276525383262351E-4</v>
      </c>
      <c r="G122" s="98">
        <v>2.6801616142408686E-3</v>
      </c>
      <c r="H122" s="98">
        <v>2.8584197822731929E-3</v>
      </c>
      <c r="I122" s="98">
        <v>3.6024658985412627E-3</v>
      </c>
      <c r="J122" s="98">
        <v>4.3491378458608062E-3</v>
      </c>
      <c r="K122" s="98">
        <v>3.3455633853719702E-3</v>
      </c>
      <c r="L122" s="98">
        <v>2.9941498806608478E-3</v>
      </c>
      <c r="M122" s="98">
        <v>3.0668621561793733E-3</v>
      </c>
      <c r="N122" s="98">
        <v>3.3220631041050866E-3</v>
      </c>
      <c r="O122" s="98">
        <v>2.6266359931446308E-3</v>
      </c>
      <c r="P122" s="98">
        <v>3.2173487726554284E-3</v>
      </c>
      <c r="Q122" s="98">
        <v>3.5184842372446021E-3</v>
      </c>
      <c r="R122" s="98">
        <v>3.0565698061866785E-3</v>
      </c>
      <c r="S122" s="98">
        <v>3.207688957651637E-3</v>
      </c>
      <c r="T122" s="98">
        <v>3.0355103369064094E-3</v>
      </c>
      <c r="U122" s="98">
        <v>2.8990699406792422E-3</v>
      </c>
      <c r="V122" s="98">
        <v>3.5104673529451195E-3</v>
      </c>
      <c r="W122" s="98">
        <v>5.6254985549015219E-3</v>
      </c>
      <c r="DA122" s="63" t="s">
        <v>1879</v>
      </c>
    </row>
    <row r="123" spans="1:105" ht="12" customHeight="1" x14ac:dyDescent="0.25">
      <c r="A123" s="100" t="s">
        <v>50</v>
      </c>
      <c r="B123" s="101">
        <v>1.9247795900743256E-4</v>
      </c>
      <c r="C123" s="101">
        <v>1.7119588691086055E-4</v>
      </c>
      <c r="D123" s="101">
        <v>1.2431456631394855E-4</v>
      </c>
      <c r="E123" s="101">
        <v>2.280013991962281E-4</v>
      </c>
      <c r="F123" s="101">
        <v>3.4242090764204688E-4</v>
      </c>
      <c r="G123" s="101">
        <v>9.9490407054883632E-4</v>
      </c>
      <c r="H123" s="101">
        <v>8.7945594450173292E-4</v>
      </c>
      <c r="I123" s="101">
        <v>1.171481727635986E-3</v>
      </c>
      <c r="J123" s="101">
        <v>1.5428004219122942E-3</v>
      </c>
      <c r="K123" s="101">
        <v>1.2053505125079259E-3</v>
      </c>
      <c r="L123" s="101">
        <v>9.4806294818487714E-4</v>
      </c>
      <c r="M123" s="101">
        <v>1.0667992527772614E-3</v>
      </c>
      <c r="N123" s="101">
        <v>1.1338408176083379E-3</v>
      </c>
      <c r="O123" s="101">
        <v>7.6104395499617793E-4</v>
      </c>
      <c r="P123" s="101">
        <v>9.5305650330899873E-4</v>
      </c>
      <c r="Q123" s="101">
        <v>8.1906423234546198E-4</v>
      </c>
      <c r="R123" s="101">
        <v>6.4533909541675846E-4</v>
      </c>
      <c r="S123" s="101">
        <v>7.9895403807541667E-4</v>
      </c>
      <c r="T123" s="101">
        <v>8.7043518828813988E-4</v>
      </c>
      <c r="U123" s="101">
        <v>8.4648572274140764E-4</v>
      </c>
      <c r="V123" s="101">
        <v>1.0482729187069224E-3</v>
      </c>
      <c r="W123" s="101">
        <v>1.7970006686018891E-3</v>
      </c>
      <c r="DA123" s="131" t="s">
        <v>1880</v>
      </c>
    </row>
    <row r="124" spans="1:105" ht="12" customHeight="1" x14ac:dyDescent="0.25">
      <c r="A124" s="103" t="s">
        <v>52</v>
      </c>
      <c r="B124" s="104">
        <v>3.2114291754338096E-4</v>
      </c>
      <c r="C124" s="104">
        <v>2.8762363216436348E-4</v>
      </c>
      <c r="D124" s="104">
        <v>2.0843000840603345E-4</v>
      </c>
      <c r="E124" s="104">
        <v>3.8804517240386251E-4</v>
      </c>
      <c r="F124" s="104">
        <v>5.8523163068418822E-4</v>
      </c>
      <c r="G124" s="104">
        <v>1.6852575436920321E-3</v>
      </c>
      <c r="H124" s="104">
        <v>1.9789638377714601E-3</v>
      </c>
      <c r="I124" s="104">
        <v>2.4309841709052767E-3</v>
      </c>
      <c r="J124" s="104">
        <v>2.8063374239485116E-3</v>
      </c>
      <c r="K124" s="104">
        <v>2.1402128728640443E-3</v>
      </c>
      <c r="L124" s="104">
        <v>2.0460869324759709E-3</v>
      </c>
      <c r="M124" s="104">
        <v>2.0000629034021122E-3</v>
      </c>
      <c r="N124" s="104">
        <v>2.1882222864967487E-3</v>
      </c>
      <c r="O124" s="104">
        <v>1.8655920381484528E-3</v>
      </c>
      <c r="P124" s="104">
        <v>2.2642922693464299E-3</v>
      </c>
      <c r="Q124" s="104">
        <v>2.6994200048991402E-3</v>
      </c>
      <c r="R124" s="104">
        <v>2.4112307107699198E-3</v>
      </c>
      <c r="S124" s="104">
        <v>2.4087349195762203E-3</v>
      </c>
      <c r="T124" s="104">
        <v>2.1650751486182694E-3</v>
      </c>
      <c r="U124" s="104">
        <v>2.0525842179378345E-3</v>
      </c>
      <c r="V124" s="104">
        <v>2.4621944342381971E-3</v>
      </c>
      <c r="W124" s="104">
        <v>3.8284978862996328E-3</v>
      </c>
      <c r="DA124" s="132" t="s">
        <v>1881</v>
      </c>
    </row>
    <row r="125" spans="1:105" ht="12" customHeight="1" x14ac:dyDescent="0.25">
      <c r="A125" s="106" t="s">
        <v>122</v>
      </c>
      <c r="B125" s="101">
        <v>3.6645114288862963</v>
      </c>
      <c r="C125" s="101">
        <v>5.382725233613276</v>
      </c>
      <c r="D125" s="101">
        <v>8.5052485582775574</v>
      </c>
      <c r="E125" s="101">
        <v>10.98717544447025</v>
      </c>
      <c r="F125" s="101">
        <v>12.591650848337123</v>
      </c>
      <c r="G125" s="101">
        <v>12.509260098842708</v>
      </c>
      <c r="H125" s="101">
        <v>13.691647749884778</v>
      </c>
      <c r="I125" s="101">
        <v>15.754556024454866</v>
      </c>
      <c r="J125" s="101">
        <v>16.551206325141749</v>
      </c>
      <c r="K125" s="101">
        <v>16.137419214417147</v>
      </c>
      <c r="L125" s="101">
        <v>17.197600976824123</v>
      </c>
      <c r="M125" s="101">
        <v>17.528210756399883</v>
      </c>
      <c r="N125" s="101">
        <v>18.51867695291455</v>
      </c>
      <c r="O125" s="101">
        <v>19.708381736882082</v>
      </c>
      <c r="P125" s="101">
        <v>21.906620963263357</v>
      </c>
      <c r="Q125" s="101">
        <v>24.284959370898196</v>
      </c>
      <c r="R125" s="101">
        <v>25.887598802654082</v>
      </c>
      <c r="S125" s="101">
        <v>26.105395621211542</v>
      </c>
      <c r="T125" s="101">
        <v>27.653343616268199</v>
      </c>
      <c r="U125" s="101">
        <v>30.488541333179075</v>
      </c>
      <c r="V125" s="101">
        <v>34.352256703507386</v>
      </c>
      <c r="W125" s="101">
        <v>41.996688525517641</v>
      </c>
      <c r="DA125" s="131" t="s">
        <v>1882</v>
      </c>
    </row>
    <row r="126" spans="1:105" ht="12" customHeight="1" x14ac:dyDescent="0.25">
      <c r="A126" s="107" t="s">
        <v>121</v>
      </c>
      <c r="B126" s="104">
        <v>1.2088915643042064</v>
      </c>
      <c r="C126" s="104">
        <v>1.8415267050670288</v>
      </c>
      <c r="D126" s="104">
        <v>2.8302899475800376</v>
      </c>
      <c r="E126" s="104">
        <v>4.1984551402975629</v>
      </c>
      <c r="F126" s="104">
        <v>5.6554307693666708</v>
      </c>
      <c r="G126" s="104">
        <v>6.9684151495301663</v>
      </c>
      <c r="H126" s="104">
        <v>8.4488182213499599</v>
      </c>
      <c r="I126" s="104">
        <v>9.6109827699116188</v>
      </c>
      <c r="J126" s="104">
        <v>11.01348416694664</v>
      </c>
      <c r="K126" s="104">
        <v>18.090523535375269</v>
      </c>
      <c r="L126" s="104">
        <v>19.676227958318531</v>
      </c>
      <c r="M126" s="104">
        <v>20.177274557805333</v>
      </c>
      <c r="N126" s="104">
        <v>21.335224214468681</v>
      </c>
      <c r="O126" s="104">
        <v>22.468249298248146</v>
      </c>
      <c r="P126" s="104">
        <v>23.185028184046445</v>
      </c>
      <c r="Q126" s="104">
        <v>24.14009319623031</v>
      </c>
      <c r="R126" s="104">
        <v>24.382587010455556</v>
      </c>
      <c r="S126" s="104">
        <v>24.008517839028293</v>
      </c>
      <c r="T126" s="104">
        <v>24.585473485792825</v>
      </c>
      <c r="U126" s="104">
        <v>27.455248661766873</v>
      </c>
      <c r="V126" s="104">
        <v>30.825343062763459</v>
      </c>
      <c r="W126" s="104">
        <v>37.17974581211584</v>
      </c>
      <c r="DA126" s="132" t="s">
        <v>1883</v>
      </c>
    </row>
    <row r="127" spans="1:105" ht="12" customHeight="1" x14ac:dyDescent="0.25">
      <c r="A127" s="108" t="s">
        <v>53</v>
      </c>
      <c r="B127" s="98">
        <v>0.45260383372187518</v>
      </c>
      <c r="C127" s="98">
        <v>0.68657332319356268</v>
      </c>
      <c r="D127" s="98">
        <v>1.0583731302169905</v>
      </c>
      <c r="E127" s="98">
        <v>1.5565852232265074</v>
      </c>
      <c r="F127" s="98">
        <v>2.0928199083065242</v>
      </c>
      <c r="G127" s="98">
        <v>2.5810209515706339</v>
      </c>
      <c r="H127" s="98">
        <v>2.6027164805406935</v>
      </c>
      <c r="I127" s="98">
        <v>3.122230048164957</v>
      </c>
      <c r="J127" s="98">
        <v>3.8903350420667673</v>
      </c>
      <c r="K127" s="98">
        <v>6.5476208403860578</v>
      </c>
      <c r="L127" s="98">
        <v>6.2797700052701853</v>
      </c>
      <c r="M127" s="98">
        <v>7.0181743070470972</v>
      </c>
      <c r="N127" s="98">
        <v>7.3055564423274042</v>
      </c>
      <c r="O127" s="98">
        <v>6.602284825265615</v>
      </c>
      <c r="P127" s="98">
        <v>6.888246365105358</v>
      </c>
      <c r="Q127" s="98">
        <v>5.6562085180321793</v>
      </c>
      <c r="R127" s="98">
        <v>5.1582155404012973</v>
      </c>
      <c r="S127" s="98">
        <v>6.0068169712415234</v>
      </c>
      <c r="T127" s="98">
        <v>7.0819403522679067</v>
      </c>
      <c r="U127" s="98">
        <v>8.1712908312262016</v>
      </c>
      <c r="V127" s="98">
        <v>9.4463413857801228</v>
      </c>
      <c r="W127" s="98">
        <v>11.951902725351882</v>
      </c>
      <c r="DA127" s="63" t="s">
        <v>1884</v>
      </c>
    </row>
    <row r="128" spans="1:105" ht="12" customHeight="1" x14ac:dyDescent="0.25">
      <c r="A128" s="108" t="s">
        <v>52</v>
      </c>
      <c r="B128" s="98">
        <v>0.75628773058233134</v>
      </c>
      <c r="C128" s="98">
        <v>1.1549533818734661</v>
      </c>
      <c r="D128" s="98">
        <v>1.7719168173630471</v>
      </c>
      <c r="E128" s="98">
        <v>2.6418699170710558</v>
      </c>
      <c r="F128" s="98">
        <v>3.5626108610601466</v>
      </c>
      <c r="G128" s="98">
        <v>4.3873941979595328</v>
      </c>
      <c r="H128" s="98">
        <v>5.8461017408092673</v>
      </c>
      <c r="I128" s="98">
        <v>6.4887527217466614</v>
      </c>
      <c r="J128" s="98">
        <v>7.1231491248798724</v>
      </c>
      <c r="K128" s="98">
        <v>11.542902694989213</v>
      </c>
      <c r="L128" s="98">
        <v>13.396457953048346</v>
      </c>
      <c r="M128" s="98">
        <v>13.159100250758238</v>
      </c>
      <c r="N128" s="98">
        <v>14.029667772141275</v>
      </c>
      <c r="O128" s="98">
        <v>15.865964472982531</v>
      </c>
      <c r="P128" s="98">
        <v>16.296781818941085</v>
      </c>
      <c r="Q128" s="98">
        <v>18.48388467819813</v>
      </c>
      <c r="R128" s="98">
        <v>19.224371470054258</v>
      </c>
      <c r="S128" s="98">
        <v>18.00170086778677</v>
      </c>
      <c r="T128" s="98">
        <v>17.503533133524918</v>
      </c>
      <c r="U128" s="98">
        <v>19.283957830540672</v>
      </c>
      <c r="V128" s="98">
        <v>21.379001676983336</v>
      </c>
      <c r="W128" s="98">
        <v>25.227843086763954</v>
      </c>
      <c r="DA128" s="63" t="s">
        <v>1885</v>
      </c>
    </row>
    <row r="129" spans="1:105" ht="12" customHeight="1" x14ac:dyDescent="0.25">
      <c r="A129" s="121" t="s">
        <v>54</v>
      </c>
      <c r="B129" s="122">
        <v>0.76079302527916071</v>
      </c>
      <c r="C129" s="122">
        <v>1.2339318751883834</v>
      </c>
      <c r="D129" s="122">
        <v>1.9382018379829229</v>
      </c>
      <c r="E129" s="122">
        <v>2.561427478165017</v>
      </c>
      <c r="F129" s="122">
        <v>3.2699701226816447</v>
      </c>
      <c r="G129" s="122">
        <v>3.0579065163837402</v>
      </c>
      <c r="H129" s="122">
        <v>3.8780512439481516</v>
      </c>
      <c r="I129" s="122">
        <v>3.8443033616949096</v>
      </c>
      <c r="J129" s="122">
        <v>4.5090152074020402</v>
      </c>
      <c r="K129" s="122">
        <v>6.4235107552185742</v>
      </c>
      <c r="L129" s="122">
        <v>6.7973258642184184</v>
      </c>
      <c r="M129" s="122">
        <v>6.9929914972013965</v>
      </c>
      <c r="N129" s="122">
        <v>7.3435717021498075</v>
      </c>
      <c r="O129" s="122">
        <v>7.4913592425147302</v>
      </c>
      <c r="P129" s="122">
        <v>8.4883230357019706</v>
      </c>
      <c r="Q129" s="122">
        <v>8.7829116910260279</v>
      </c>
      <c r="R129" s="122">
        <v>9.336086130570985</v>
      </c>
      <c r="S129" s="122">
        <v>9.5956674567450673</v>
      </c>
      <c r="T129" s="122">
        <v>10.32732828924955</v>
      </c>
      <c r="U129" s="122">
        <v>11.407737300887542</v>
      </c>
      <c r="V129" s="122">
        <v>12.839433535738415</v>
      </c>
      <c r="W129" s="122">
        <v>15.575352698401058</v>
      </c>
      <c r="DA129" s="130" t="s">
        <v>1886</v>
      </c>
    </row>
    <row r="130" spans="1:105" ht="12" customHeight="1" x14ac:dyDescent="0.25">
      <c r="A130" s="97" t="s">
        <v>50</v>
      </c>
      <c r="B130" s="98">
        <v>4.9949339335030743E-3</v>
      </c>
      <c r="C130" s="98">
        <v>7.5529949124965813E-3</v>
      </c>
      <c r="D130" s="98">
        <v>1.0379902232211066E-2</v>
      </c>
      <c r="E130" s="98">
        <v>1.2396227057429111E-2</v>
      </c>
      <c r="F130" s="98">
        <v>1.651128217285322E-2</v>
      </c>
      <c r="G130" s="98">
        <v>1.6377384064066653E-2</v>
      </c>
      <c r="H130" s="98">
        <v>2.0175074884815913E-2</v>
      </c>
      <c r="I130" s="98">
        <v>1.8648886730618527E-2</v>
      </c>
      <c r="J130" s="98">
        <v>1.9833387382616502E-2</v>
      </c>
      <c r="K130" s="98">
        <v>2.5925525391842324E-2</v>
      </c>
      <c r="L130" s="98">
        <v>2.5427849593018349E-2</v>
      </c>
      <c r="M130" s="98">
        <v>1.9821668278077992E-2</v>
      </c>
      <c r="N130" s="98">
        <v>1.398086783280247E-2</v>
      </c>
      <c r="O130" s="98">
        <v>1.3076800030257985E-2</v>
      </c>
      <c r="P130" s="98">
        <v>1.6890589779670125E-2</v>
      </c>
      <c r="Q130" s="98">
        <v>2.3721978031928263E-2</v>
      </c>
      <c r="R130" s="98">
        <v>2.8070209480300062E-2</v>
      </c>
      <c r="S130" s="98">
        <v>2.7603377600347371E-2</v>
      </c>
      <c r="T130" s="98">
        <v>2.525416291288261E-2</v>
      </c>
      <c r="U130" s="98">
        <v>2.6518552601054068E-2</v>
      </c>
      <c r="V130" s="98">
        <v>2.8056030482953347E-2</v>
      </c>
      <c r="W130" s="98">
        <v>4.1421646765080249E-2</v>
      </c>
      <c r="DA130" s="63" t="s">
        <v>1887</v>
      </c>
    </row>
    <row r="131" spans="1:105" ht="12" customHeight="1" x14ac:dyDescent="0.25">
      <c r="A131" s="109" t="s">
        <v>120</v>
      </c>
      <c r="B131" s="33">
        <v>0.75579809134565767</v>
      </c>
      <c r="C131" s="33">
        <v>1.2263788802758868</v>
      </c>
      <c r="D131" s="33">
        <v>1.9278219357507118</v>
      </c>
      <c r="E131" s="33">
        <v>2.5490312511075879</v>
      </c>
      <c r="F131" s="33">
        <v>3.2534588405087916</v>
      </c>
      <c r="G131" s="33">
        <v>3.0415291323196736</v>
      </c>
      <c r="H131" s="33">
        <v>3.8578761690633359</v>
      </c>
      <c r="I131" s="33">
        <v>3.8256544749642911</v>
      </c>
      <c r="J131" s="33">
        <v>4.4891818200194233</v>
      </c>
      <c r="K131" s="33">
        <v>6.3975852298267322</v>
      </c>
      <c r="L131" s="33">
        <v>6.7718980146253998</v>
      </c>
      <c r="M131" s="33">
        <v>6.9731698289233188</v>
      </c>
      <c r="N131" s="33">
        <v>7.3295908343170053</v>
      </c>
      <c r="O131" s="33">
        <v>7.4782824424844723</v>
      </c>
      <c r="P131" s="33">
        <v>8.4714324459223</v>
      </c>
      <c r="Q131" s="33">
        <v>8.7591897129941003</v>
      </c>
      <c r="R131" s="33">
        <v>9.3080159210906857</v>
      </c>
      <c r="S131" s="33">
        <v>9.5680640791447207</v>
      </c>
      <c r="T131" s="33">
        <v>10.302074126336668</v>
      </c>
      <c r="U131" s="33">
        <v>11.381218748286487</v>
      </c>
      <c r="V131" s="33">
        <v>12.811377505255463</v>
      </c>
      <c r="W131" s="33">
        <v>15.533931051635978</v>
      </c>
      <c r="DA131" s="60" t="s">
        <v>1888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1.1492103766207411</v>
      </c>
      <c r="C133" s="154">
        <f t="shared" si="22"/>
        <v>1.2035997252804966</v>
      </c>
      <c r="D133" s="154">
        <f t="shared" si="22"/>
        <v>1.229118010157626</v>
      </c>
      <c r="E133" s="154">
        <f t="shared" si="22"/>
        <v>1.276927914670219</v>
      </c>
      <c r="F133" s="154">
        <f t="shared" si="22"/>
        <v>1.2983737002799296</v>
      </c>
      <c r="G133" s="154">
        <f t="shared" si="22"/>
        <v>1.3555454055260865</v>
      </c>
      <c r="H133" s="154">
        <f t="shared" si="22"/>
        <v>1.3474267294036437</v>
      </c>
      <c r="I133" s="154">
        <f t="shared" si="22"/>
        <v>1.395309342573765</v>
      </c>
      <c r="J133" s="154">
        <f t="shared" si="22"/>
        <v>1.3980265323603971</v>
      </c>
      <c r="K133" s="154">
        <f t="shared" si="22"/>
        <v>1.4629281462860146</v>
      </c>
      <c r="L133" s="154">
        <f t="shared" si="22"/>
        <v>1.4952702687046071</v>
      </c>
      <c r="M133" s="154">
        <f t="shared" si="22"/>
        <v>1.5145907316078049</v>
      </c>
      <c r="N133" s="154">
        <f t="shared" si="22"/>
        <v>1.5404184871715878</v>
      </c>
      <c r="O133" s="154">
        <f t="shared" si="22"/>
        <v>1.5759465175016185</v>
      </c>
      <c r="P133" s="154">
        <f t="shared" si="22"/>
        <v>1.5980799674225137</v>
      </c>
      <c r="Q133" s="154">
        <f t="shared" si="22"/>
        <v>1.715957450943346</v>
      </c>
      <c r="R133" s="154">
        <f t="shared" ref="R133:V133" si="23">IF(R115=0,"",R115/R97)</f>
        <v>1.7653073070872345</v>
      </c>
      <c r="S133" s="154">
        <f t="shared" si="23"/>
        <v>1.8185938702687476</v>
      </c>
      <c r="T133" s="154">
        <f t="shared" si="23"/>
        <v>1.9152331369946487</v>
      </c>
      <c r="U133" s="154">
        <f t="shared" si="23"/>
        <v>1.9174025445602165</v>
      </c>
      <c r="V133" s="154">
        <f t="shared" si="23"/>
        <v>2.1145997755632675</v>
      </c>
      <c r="W133" s="154">
        <f t="shared" ref="W133" si="24">IF(W115=0,"",W115/W97)</f>
        <v>2.1031355147176227</v>
      </c>
      <c r="DA133" s="129" t="s">
        <v>2040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1.3843827850657524</v>
      </c>
      <c r="C134" s="155">
        <f t="shared" si="25"/>
        <v>1.423840422581689</v>
      </c>
      <c r="D134" s="155">
        <f t="shared" si="25"/>
        <v>1.4879950358697867</v>
      </c>
      <c r="E134" s="155">
        <f t="shared" si="25"/>
        <v>1.5492786384588393</v>
      </c>
      <c r="F134" s="155">
        <f t="shared" si="25"/>
        <v>1.5996468291528823</v>
      </c>
      <c r="G134" s="155">
        <f t="shared" si="25"/>
        <v>1.6489311484473295</v>
      </c>
      <c r="H134" s="155">
        <f t="shared" si="25"/>
        <v>1.6895415625990873</v>
      </c>
      <c r="I134" s="155">
        <f t="shared" si="25"/>
        <v>1.750654456660625</v>
      </c>
      <c r="J134" s="155">
        <f t="shared" si="25"/>
        <v>1.8013469886736215</v>
      </c>
      <c r="K134" s="155">
        <f t="shared" si="25"/>
        <v>1.8760639668546095</v>
      </c>
      <c r="L134" s="155">
        <f t="shared" si="25"/>
        <v>1.9271153400597734</v>
      </c>
      <c r="M134" s="155">
        <f t="shared" si="25"/>
        <v>1.9856164388806101</v>
      </c>
      <c r="N134" s="155">
        <f t="shared" si="25"/>
        <v>2.0442438014191935</v>
      </c>
      <c r="O134" s="155">
        <f t="shared" si="25"/>
        <v>2.1295674930423036</v>
      </c>
      <c r="P134" s="155">
        <f t="shared" si="25"/>
        <v>2.2369308727550643</v>
      </c>
      <c r="Q134" s="155">
        <f t="shared" si="25"/>
        <v>2.3545979649802788</v>
      </c>
      <c r="R134" s="155">
        <f t="shared" ref="R134:V134" si="26">IF(R116=0,"",R116/R98)</f>
        <v>2.4782870264672958</v>
      </c>
      <c r="S134" s="155">
        <f t="shared" si="26"/>
        <v>2.6252070182834246</v>
      </c>
      <c r="T134" s="155">
        <f t="shared" si="26"/>
        <v>2.8064151863131928</v>
      </c>
      <c r="U134" s="155">
        <f t="shared" si="26"/>
        <v>2.9577919821303289</v>
      </c>
      <c r="V134" s="155">
        <f t="shared" si="26"/>
        <v>3.1014668581266203</v>
      </c>
      <c r="W134" s="155">
        <f t="shared" ref="W134" si="27">IF(W116=0,"",W116/W98)</f>
        <v>3.199297811383182</v>
      </c>
      <c r="DA134" s="130" t="s">
        <v>2041</v>
      </c>
    </row>
    <row r="135" spans="1:105" ht="12" customHeight="1" x14ac:dyDescent="0.25">
      <c r="A135" s="97" t="s">
        <v>53</v>
      </c>
      <c r="B135" s="156">
        <f t="shared" ref="B135:Q135" si="28">IF(B117=0,"",B117/B99)</f>
        <v>1.3843827850657524</v>
      </c>
      <c r="C135" s="156">
        <f t="shared" si="28"/>
        <v>1.423840422581689</v>
      </c>
      <c r="D135" s="156">
        <f t="shared" si="28"/>
        <v>1.4879950358697867</v>
      </c>
      <c r="E135" s="156">
        <f t="shared" si="28"/>
        <v>1.5492786384588393</v>
      </c>
      <c r="F135" s="156">
        <f t="shared" si="28"/>
        <v>1.5996468291528823</v>
      </c>
      <c r="G135" s="156">
        <f t="shared" si="28"/>
        <v>1.6489311484473295</v>
      </c>
      <c r="H135" s="156">
        <f t="shared" si="28"/>
        <v>1.6895415625990873</v>
      </c>
      <c r="I135" s="156">
        <f t="shared" si="28"/>
        <v>1.750654456660625</v>
      </c>
      <c r="J135" s="156">
        <f t="shared" si="28"/>
        <v>1.8013469886736215</v>
      </c>
      <c r="K135" s="156">
        <f t="shared" si="28"/>
        <v>1.8760639668546095</v>
      </c>
      <c r="L135" s="156">
        <f t="shared" si="28"/>
        <v>1.9271153400597734</v>
      </c>
      <c r="M135" s="156">
        <f t="shared" si="28"/>
        <v>1.9856164388806101</v>
      </c>
      <c r="N135" s="156">
        <f t="shared" si="28"/>
        <v>2.0442438014191935</v>
      </c>
      <c r="O135" s="156">
        <f t="shared" si="28"/>
        <v>2.1295674930423036</v>
      </c>
      <c r="P135" s="156">
        <f t="shared" si="28"/>
        <v>2.2369308727550643</v>
      </c>
      <c r="Q135" s="156">
        <f t="shared" si="28"/>
        <v>2.3545979649802788</v>
      </c>
      <c r="R135" s="156">
        <f t="shared" ref="R135:V135" si="29">IF(R117=0,"",R117/R99)</f>
        <v>2.4782870264672958</v>
      </c>
      <c r="S135" s="156">
        <f t="shared" si="29"/>
        <v>2.6252070182834246</v>
      </c>
      <c r="T135" s="156">
        <f t="shared" si="29"/>
        <v>2.8064151863131928</v>
      </c>
      <c r="U135" s="156">
        <f t="shared" si="29"/>
        <v>2.9577919821303289</v>
      </c>
      <c r="V135" s="156">
        <f t="shared" si="29"/>
        <v>3.1014668581266203</v>
      </c>
      <c r="W135" s="156">
        <f t="shared" ref="W135" si="30">IF(W117=0,"",W117/W99)</f>
        <v>3.199297811383182</v>
      </c>
      <c r="DA135" s="63" t="s">
        <v>2042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1.8212459755619608</v>
      </c>
      <c r="C136" s="155">
        <f t="shared" si="31"/>
        <v>2.0054882031788774</v>
      </c>
      <c r="D136" s="155">
        <f t="shared" si="31"/>
        <v>2.1711872675203656</v>
      </c>
      <c r="E136" s="155">
        <f t="shared" si="31"/>
        <v>2.3252512358953812</v>
      </c>
      <c r="F136" s="155">
        <f t="shared" si="31"/>
        <v>2.4326752302708656</v>
      </c>
      <c r="G136" s="155">
        <f t="shared" si="31"/>
        <v>2.5178073369341516</v>
      </c>
      <c r="H136" s="155">
        <f t="shared" si="31"/>
        <v>2.5893818436259659</v>
      </c>
      <c r="I136" s="155">
        <f t="shared" si="31"/>
        <v>2.6502869991839977</v>
      </c>
      <c r="J136" s="155">
        <f t="shared" si="31"/>
        <v>2.7066707216133126</v>
      </c>
      <c r="K136" s="155">
        <f t="shared" si="31"/>
        <v>2.7835956396514119</v>
      </c>
      <c r="L136" s="155">
        <f t="shared" si="31"/>
        <v>2.8612412253676598</v>
      </c>
      <c r="M136" s="155">
        <f t="shared" si="31"/>
        <v>2.9463477417510737</v>
      </c>
      <c r="N136" s="155">
        <f t="shared" si="31"/>
        <v>3.0266003444898524</v>
      </c>
      <c r="O136" s="155">
        <f t="shared" si="31"/>
        <v>3.1328787517614183</v>
      </c>
      <c r="P136" s="155">
        <f t="shared" si="31"/>
        <v>3.2600939498199311</v>
      </c>
      <c r="Q136" s="155">
        <f t="shared" si="31"/>
        <v>3.4199603343974352</v>
      </c>
      <c r="R136" s="155">
        <f t="shared" ref="R136:V136" si="32">IF(R118=0,"",R118/R100)</f>
        <v>3.5752941256281372</v>
      </c>
      <c r="S136" s="155">
        <f t="shared" si="32"/>
        <v>3.7037918061285793</v>
      </c>
      <c r="T136" s="155">
        <f t="shared" si="32"/>
        <v>3.8103159073873569</v>
      </c>
      <c r="U136" s="155">
        <f t="shared" si="32"/>
        <v>3.9017306043554365</v>
      </c>
      <c r="V136" s="155">
        <f t="shared" si="32"/>
        <v>3.9913336254497844</v>
      </c>
      <c r="W136" s="155">
        <f t="shared" ref="W136" si="33">IF(W118=0,"",W118/W100)</f>
        <v>4.062888688179437</v>
      </c>
      <c r="DA136" s="130" t="s">
        <v>2043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1.8212459755619608</v>
      </c>
      <c r="C137" s="156">
        <f t="shared" si="34"/>
        <v>2.0054882031788774</v>
      </c>
      <c r="D137" s="156">
        <f t="shared" si="34"/>
        <v>2.1711872675203656</v>
      </c>
      <c r="E137" s="156">
        <f t="shared" si="34"/>
        <v>2.3252512358953812</v>
      </c>
      <c r="F137" s="156">
        <f t="shared" si="34"/>
        <v>2.4326752302708656</v>
      </c>
      <c r="G137" s="156">
        <f t="shared" si="34"/>
        <v>2.5178073369341516</v>
      </c>
      <c r="H137" s="156">
        <f t="shared" si="34"/>
        <v>2.5893818436259659</v>
      </c>
      <c r="I137" s="156">
        <f t="shared" si="34"/>
        <v>2.6502869991839977</v>
      </c>
      <c r="J137" s="156">
        <f t="shared" si="34"/>
        <v>2.7066707216133126</v>
      </c>
      <c r="K137" s="156">
        <f t="shared" si="34"/>
        <v>2.7835956396514119</v>
      </c>
      <c r="L137" s="156">
        <f t="shared" si="34"/>
        <v>2.8612412253676598</v>
      </c>
      <c r="M137" s="156">
        <f t="shared" si="34"/>
        <v>2.9463477417510737</v>
      </c>
      <c r="N137" s="156">
        <f t="shared" si="34"/>
        <v>3.0266003444898524</v>
      </c>
      <c r="O137" s="156">
        <f t="shared" si="34"/>
        <v>3.1328787517614183</v>
      </c>
      <c r="P137" s="156">
        <f t="shared" si="34"/>
        <v>3.2600939498199311</v>
      </c>
      <c r="Q137" s="156">
        <f t="shared" si="34"/>
        <v>3.4199603343974352</v>
      </c>
      <c r="R137" s="156">
        <f t="shared" ref="R137:V137" si="35">IF(R119=0,"",R119/R101)</f>
        <v>3.5752941256281372</v>
      </c>
      <c r="S137" s="156">
        <f t="shared" si="35"/>
        <v>3.7037918061285793</v>
      </c>
      <c r="T137" s="156">
        <f t="shared" si="35"/>
        <v>3.8103159073873569</v>
      </c>
      <c r="U137" s="156">
        <f t="shared" si="35"/>
        <v>3.9017306043554365</v>
      </c>
      <c r="V137" s="156">
        <f t="shared" si="35"/>
        <v>3.9913336254497844</v>
      </c>
      <c r="W137" s="156">
        <f t="shared" ref="W137" si="36">IF(W119=0,"",W119/W101)</f>
        <v>4.062888688179437</v>
      </c>
      <c r="DA137" s="63" t="s">
        <v>2044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0.70628133126970927</v>
      </c>
      <c r="C138" s="155">
        <f t="shared" si="37"/>
        <v>0.71809106312244142</v>
      </c>
      <c r="D138" s="155">
        <f t="shared" si="37"/>
        <v>0.72445496815889387</v>
      </c>
      <c r="E138" s="155">
        <f t="shared" si="37"/>
        <v>0.73219405572717522</v>
      </c>
      <c r="F138" s="155">
        <f t="shared" si="37"/>
        <v>0.7388711626285045</v>
      </c>
      <c r="G138" s="155">
        <f t="shared" si="37"/>
        <v>0.74625458415120216</v>
      </c>
      <c r="H138" s="155">
        <f t="shared" si="37"/>
        <v>0.75716561170527863</v>
      </c>
      <c r="I138" s="155">
        <f t="shared" si="37"/>
        <v>0.75642462751482242</v>
      </c>
      <c r="J138" s="155">
        <f t="shared" si="37"/>
        <v>0.75821288453779523</v>
      </c>
      <c r="K138" s="155">
        <f t="shared" si="37"/>
        <v>0.78047653523551253</v>
      </c>
      <c r="L138" s="155">
        <f t="shared" si="37"/>
        <v>0.78880075757963186</v>
      </c>
      <c r="M138" s="155">
        <f t="shared" si="37"/>
        <v>0.78694871664329413</v>
      </c>
      <c r="N138" s="155">
        <f t="shared" si="37"/>
        <v>0.78988995990491195</v>
      </c>
      <c r="O138" s="155">
        <f t="shared" si="37"/>
        <v>0.79931704688839433</v>
      </c>
      <c r="P138" s="155">
        <f t="shared" si="37"/>
        <v>0.80076231940744724</v>
      </c>
      <c r="Q138" s="155">
        <f t="shared" si="37"/>
        <v>0.81226452671722094</v>
      </c>
      <c r="R138" s="155">
        <f t="shared" ref="R138:V138" si="38">IF(R120=0,"",R120/R102)</f>
        <v>0.81846349279806574</v>
      </c>
      <c r="S138" s="155">
        <f t="shared" si="38"/>
        <v>0.81877064326411342</v>
      </c>
      <c r="T138" s="155">
        <f t="shared" si="38"/>
        <v>0.82133765319653274</v>
      </c>
      <c r="U138" s="155">
        <f t="shared" si="38"/>
        <v>0.82779445828181752</v>
      </c>
      <c r="V138" s="155">
        <f t="shared" si="38"/>
        <v>0.83420075151027129</v>
      </c>
      <c r="W138" s="155">
        <f t="shared" ref="W138" si="39">IF(W120=0,"",W120/W102)</f>
        <v>0.83800727170825884</v>
      </c>
      <c r="DA138" s="130" t="s">
        <v>2045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0.60257320953619731</v>
      </c>
      <c r="C139" s="156">
        <f t="shared" si="40"/>
        <v>0.60400317792063296</v>
      </c>
      <c r="D139" s="156">
        <f t="shared" si="40"/>
        <v>0.60916710859643664</v>
      </c>
      <c r="E139" s="156">
        <f t="shared" si="40"/>
        <v>0.61632887835615568</v>
      </c>
      <c r="F139" s="156">
        <f t="shared" si="40"/>
        <v>0.6224602465251946</v>
      </c>
      <c r="G139" s="156">
        <f t="shared" si="40"/>
        <v>0.62654749302915091</v>
      </c>
      <c r="H139" s="156">
        <f t="shared" si="40"/>
        <v>0.62901363988087544</v>
      </c>
      <c r="I139" s="156">
        <f t="shared" si="40"/>
        <v>0.63050622662943467</v>
      </c>
      <c r="J139" s="156">
        <f t="shared" si="40"/>
        <v>0.63097468708834903</v>
      </c>
      <c r="K139" s="156">
        <f t="shared" si="40"/>
        <v>0.63339415186186832</v>
      </c>
      <c r="L139" s="156">
        <f t="shared" si="40"/>
        <v>0.63562135444177914</v>
      </c>
      <c r="M139" s="156">
        <f t="shared" si="40"/>
        <v>0.63759252855485793</v>
      </c>
      <c r="N139" s="156">
        <f t="shared" si="40"/>
        <v>0.64520178455595767</v>
      </c>
      <c r="O139" s="156">
        <f t="shared" si="40"/>
        <v>0.65973338143581994</v>
      </c>
      <c r="P139" s="156">
        <f t="shared" si="40"/>
        <v>0.67496971536054962</v>
      </c>
      <c r="Q139" s="156">
        <f t="shared" si="40"/>
        <v>0.68982935631490649</v>
      </c>
      <c r="R139" s="156">
        <f t="shared" ref="R139:V139" si="41">IF(R121=0,"",R121/R103)</f>
        <v>0.69941914885655687</v>
      </c>
      <c r="S139" s="156">
        <f t="shared" si="41"/>
        <v>0.72023000006711746</v>
      </c>
      <c r="T139" s="156">
        <f t="shared" si="41"/>
        <v>0.74091882725531144</v>
      </c>
      <c r="U139" s="156">
        <f t="shared" si="41"/>
        <v>0.76242091191844252</v>
      </c>
      <c r="V139" s="156">
        <f t="shared" si="41"/>
        <v>0.78739514343964589</v>
      </c>
      <c r="W139" s="156">
        <f t="shared" ref="W139" si="42">IF(W121=0,"",W121/W103)</f>
        <v>0.80475607647650804</v>
      </c>
      <c r="DA139" s="63" t="s">
        <v>2046</v>
      </c>
    </row>
    <row r="140" spans="1:105" ht="12" customHeight="1" x14ac:dyDescent="0.25">
      <c r="A140" s="97" t="s">
        <v>123</v>
      </c>
      <c r="B140" s="156">
        <f t="shared" ref="B140:Q140" si="43">IF(B122=0,"",B122/B104)</f>
        <v>0.80181900537801365</v>
      </c>
      <c r="C140" s="156">
        <f t="shared" si="43"/>
        <v>0.80250850217461889</v>
      </c>
      <c r="D140" s="156">
        <f t="shared" si="43"/>
        <v>0.80230420756512544</v>
      </c>
      <c r="E140" s="156">
        <f t="shared" si="43"/>
        <v>0.81145602242068282</v>
      </c>
      <c r="F140" s="156">
        <f t="shared" si="43"/>
        <v>0.81766418187170964</v>
      </c>
      <c r="G140" s="156">
        <f t="shared" si="43"/>
        <v>0.81959684866218052</v>
      </c>
      <c r="H140" s="156">
        <f t="shared" si="43"/>
        <v>0.84710236276124518</v>
      </c>
      <c r="I140" s="156">
        <f t="shared" si="43"/>
        <v>0.84026793832606195</v>
      </c>
      <c r="J140" s="156">
        <f t="shared" si="43"/>
        <v>0.82867781097419146</v>
      </c>
      <c r="K140" s="156">
        <f t="shared" si="43"/>
        <v>0.82649592671168626</v>
      </c>
      <c r="L140" s="156">
        <f t="shared" si="43"/>
        <v>0.84474286730859727</v>
      </c>
      <c r="M140" s="156">
        <f t="shared" si="43"/>
        <v>0.83313071302817154</v>
      </c>
      <c r="N140" s="156">
        <f t="shared" si="43"/>
        <v>0.84273326832697615</v>
      </c>
      <c r="O140" s="156">
        <f t="shared" si="43"/>
        <v>0.87394444002682892</v>
      </c>
      <c r="P140" s="156">
        <f t="shared" si="43"/>
        <v>0.87743056690568755</v>
      </c>
      <c r="Q140" s="156">
        <f t="shared" si="43"/>
        <v>0.91063590719194865</v>
      </c>
      <c r="R140" s="156">
        <f t="shared" ref="R140:V140" si="44">IF(R122=0,"",R122/R104)</f>
        <v>0.91827026214823693</v>
      </c>
      <c r="S140" s="156">
        <f t="shared" si="44"/>
        <v>0.90497813264483029</v>
      </c>
      <c r="T140" s="156">
        <f t="shared" si="44"/>
        <v>0.89907565189600669</v>
      </c>
      <c r="U140" s="156">
        <f t="shared" si="44"/>
        <v>0.91186060350941278</v>
      </c>
      <c r="V140" s="156">
        <f t="shared" si="44"/>
        <v>0.92493458629442682</v>
      </c>
      <c r="W140" s="156">
        <f t="shared" ref="W140" si="45">IF(W122=0,"",W122/W104)</f>
        <v>0.92926978968032259</v>
      </c>
      <c r="DA140" s="63" t="s">
        <v>2047</v>
      </c>
    </row>
    <row r="141" spans="1:105" ht="12" customHeight="1" x14ac:dyDescent="0.25">
      <c r="A141" s="100" t="s">
        <v>50</v>
      </c>
      <c r="B141" s="157">
        <f t="shared" ref="B141:Q141" si="46">IF(B123=0,"",B123/B105)</f>
        <v>0.60257320953619731</v>
      </c>
      <c r="C141" s="157">
        <f t="shared" si="46"/>
        <v>0.60257320953619731</v>
      </c>
      <c r="D141" s="157">
        <f t="shared" si="46"/>
        <v>0.60257320953619731</v>
      </c>
      <c r="E141" s="157">
        <f t="shared" si="46"/>
        <v>0.61432477579738343</v>
      </c>
      <c r="F141" s="157">
        <f t="shared" si="46"/>
        <v>0.62339537164843928</v>
      </c>
      <c r="G141" s="157">
        <f t="shared" si="46"/>
        <v>0.62776311269637086</v>
      </c>
      <c r="H141" s="157">
        <f t="shared" si="46"/>
        <v>0.63025994128978613</v>
      </c>
      <c r="I141" s="157">
        <f t="shared" si="46"/>
        <v>0.631084888660701</v>
      </c>
      <c r="J141" s="157">
        <f t="shared" si="46"/>
        <v>0.63179080503724605</v>
      </c>
      <c r="K141" s="157">
        <f t="shared" si="46"/>
        <v>0.63184247557480999</v>
      </c>
      <c r="L141" s="157">
        <f t="shared" si="46"/>
        <v>0.63273194679094991</v>
      </c>
      <c r="M141" s="157">
        <f t="shared" si="46"/>
        <v>0.63459661283781743</v>
      </c>
      <c r="N141" s="157">
        <f t="shared" si="46"/>
        <v>0.64650966979940416</v>
      </c>
      <c r="O141" s="157">
        <f t="shared" si="46"/>
        <v>0.66763901343845833</v>
      </c>
      <c r="P141" s="157">
        <f t="shared" si="46"/>
        <v>0.67954495977635421</v>
      </c>
      <c r="Q141" s="157">
        <f t="shared" si="46"/>
        <v>0.70345421054951485</v>
      </c>
      <c r="R141" s="157">
        <f t="shared" ref="R141:V141" si="47">IF(R123=0,"",R123/R105)</f>
        <v>0.70345421054951507</v>
      </c>
      <c r="S141" s="157">
        <f t="shared" si="47"/>
        <v>0.70345421054951485</v>
      </c>
      <c r="T141" s="157">
        <f t="shared" si="47"/>
        <v>0.71866606016366696</v>
      </c>
      <c r="U141" s="157">
        <f t="shared" si="47"/>
        <v>0.75129213572491749</v>
      </c>
      <c r="V141" s="157">
        <f t="shared" si="47"/>
        <v>0.78629876625055428</v>
      </c>
      <c r="W141" s="157">
        <f t="shared" ref="W141" si="48">IF(W123=0,"",W123/W105)</f>
        <v>0.80757597307503426</v>
      </c>
      <c r="DA141" s="131" t="s">
        <v>2048</v>
      </c>
    </row>
    <row r="142" spans="1:105" ht="12" customHeight="1" x14ac:dyDescent="0.25">
      <c r="A142" s="103" t="s">
        <v>52</v>
      </c>
      <c r="B142" s="158">
        <f t="shared" ref="B142:Q142" si="49">IF(B124=0,"",B124/B106)</f>
        <v>1</v>
      </c>
      <c r="C142" s="158">
        <f t="shared" si="49"/>
        <v>1</v>
      </c>
      <c r="D142" s="158">
        <f t="shared" si="49"/>
        <v>1</v>
      </c>
      <c r="E142" s="158">
        <f t="shared" si="49"/>
        <v>1</v>
      </c>
      <c r="F142" s="158">
        <f t="shared" si="49"/>
        <v>1</v>
      </c>
      <c r="G142" s="158">
        <f t="shared" si="49"/>
        <v>1</v>
      </c>
      <c r="H142" s="158">
        <f t="shared" si="49"/>
        <v>1</v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" si="51">IF(W124=0,"",W124/W106)</f>
        <v>1</v>
      </c>
      <c r="DA142" s="132" t="s">
        <v>2049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0.67508041869974345</v>
      </c>
      <c r="C143" s="157">
        <f t="shared" si="52"/>
        <v>0.68451327672066675</v>
      </c>
      <c r="D143" s="157">
        <f t="shared" si="52"/>
        <v>0.69160010920699821</v>
      </c>
      <c r="E143" s="157">
        <f t="shared" si="52"/>
        <v>0.69520397778677967</v>
      </c>
      <c r="F143" s="157">
        <f t="shared" si="52"/>
        <v>0.69751790191013197</v>
      </c>
      <c r="G143" s="157">
        <f t="shared" si="52"/>
        <v>0.69939122277265531</v>
      </c>
      <c r="H143" s="157">
        <f t="shared" si="52"/>
        <v>0.70127195539860465</v>
      </c>
      <c r="I143" s="157">
        <f t="shared" si="52"/>
        <v>0.70287259695666637</v>
      </c>
      <c r="J143" s="157">
        <f t="shared" si="52"/>
        <v>0.7039703547294579</v>
      </c>
      <c r="K143" s="157">
        <f t="shared" si="52"/>
        <v>0.70488930309609699</v>
      </c>
      <c r="L143" s="157">
        <f t="shared" si="52"/>
        <v>0.70701689401357193</v>
      </c>
      <c r="M143" s="157">
        <f t="shared" si="52"/>
        <v>0.70927907166582016</v>
      </c>
      <c r="N143" s="157">
        <f t="shared" si="52"/>
        <v>0.71181882056211176</v>
      </c>
      <c r="O143" s="157">
        <f t="shared" si="52"/>
        <v>0.71577863935169339</v>
      </c>
      <c r="P143" s="157">
        <f t="shared" si="52"/>
        <v>0.7226632629213311</v>
      </c>
      <c r="Q143" s="157">
        <f t="shared" si="52"/>
        <v>0.73094459958023217</v>
      </c>
      <c r="R143" s="157">
        <f t="shared" ref="R143:V143" si="53">IF(R125=0,"",R125/R107)</f>
        <v>0.7379293480341641</v>
      </c>
      <c r="S143" s="157">
        <f t="shared" si="53"/>
        <v>0.74437828556110608</v>
      </c>
      <c r="T143" s="157">
        <f t="shared" si="53"/>
        <v>0.75454041026158314</v>
      </c>
      <c r="U143" s="157">
        <f t="shared" si="53"/>
        <v>0.7630957734368411</v>
      </c>
      <c r="V143" s="157">
        <f t="shared" si="53"/>
        <v>0.77228666288155468</v>
      </c>
      <c r="W143" s="157">
        <f t="shared" ref="W143" si="54">IF(W125=0,"",W125/W107)</f>
        <v>0.77950628491587615</v>
      </c>
      <c r="DA143" s="131" t="s">
        <v>2050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0.84731506660730393</v>
      </c>
      <c r="C144" s="158">
        <f t="shared" si="55"/>
        <v>0.85365782500494869</v>
      </c>
      <c r="D144" s="158">
        <f t="shared" si="55"/>
        <v>0.85710822122163322</v>
      </c>
      <c r="E144" s="158">
        <f t="shared" si="55"/>
        <v>0.8606340250081137</v>
      </c>
      <c r="F144" s="158">
        <f t="shared" si="55"/>
        <v>0.86237557171345103</v>
      </c>
      <c r="G144" s="158">
        <f t="shared" si="55"/>
        <v>0.86345873510744142</v>
      </c>
      <c r="H144" s="158">
        <f t="shared" si="55"/>
        <v>0.88448614153110094</v>
      </c>
      <c r="I144" s="158">
        <f t="shared" si="55"/>
        <v>0.8794775236043274</v>
      </c>
      <c r="J144" s="158">
        <f t="shared" si="55"/>
        <v>0.87092993677932484</v>
      </c>
      <c r="K144" s="158">
        <f t="shared" si="55"/>
        <v>0.86949315774217639</v>
      </c>
      <c r="L144" s="158">
        <f t="shared" si="55"/>
        <v>0.88366618544706987</v>
      </c>
      <c r="M144" s="158">
        <f t="shared" si="55"/>
        <v>0.87533340962597306</v>
      </c>
      <c r="N144" s="158">
        <f t="shared" si="55"/>
        <v>0.87808886388319429</v>
      </c>
      <c r="O144" s="158">
        <f t="shared" si="55"/>
        <v>0.89512012097460791</v>
      </c>
      <c r="P144" s="158">
        <f t="shared" si="55"/>
        <v>0.89636854468631366</v>
      </c>
      <c r="Q144" s="158">
        <f t="shared" si="55"/>
        <v>0.91910487215683689</v>
      </c>
      <c r="R144" s="158">
        <f t="shared" ref="R144:V144" si="56">IF(R126=0,"",R126/R108)</f>
        <v>0.92924289565437412</v>
      </c>
      <c r="S144" s="158">
        <f t="shared" si="56"/>
        <v>0.92152226570917761</v>
      </c>
      <c r="T144" s="158">
        <f t="shared" si="56"/>
        <v>0.91436672863723745</v>
      </c>
      <c r="U144" s="158">
        <f t="shared" si="56"/>
        <v>0.91557341435532535</v>
      </c>
      <c r="V144" s="158">
        <f t="shared" si="56"/>
        <v>0.91724455205630939</v>
      </c>
      <c r="W144" s="158">
        <f t="shared" ref="W144" si="57">IF(W126=0,"",W126/W108)</f>
        <v>0.91659308644094672</v>
      </c>
      <c r="DA144" s="132" t="s">
        <v>2051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0.67508041869974345</v>
      </c>
      <c r="C145" s="156">
        <f t="shared" si="58"/>
        <v>0.6850214661969094</v>
      </c>
      <c r="D145" s="156">
        <f t="shared" si="58"/>
        <v>0.69164698794020441</v>
      </c>
      <c r="E145" s="156">
        <f t="shared" si="58"/>
        <v>0.69600462076499026</v>
      </c>
      <c r="F145" s="156">
        <f t="shared" si="58"/>
        <v>0.69868811124015395</v>
      </c>
      <c r="G145" s="156">
        <f t="shared" si="58"/>
        <v>0.70080129167308181</v>
      </c>
      <c r="H145" s="156">
        <f t="shared" si="58"/>
        <v>0.70227304211781305</v>
      </c>
      <c r="I145" s="156">
        <f t="shared" si="58"/>
        <v>0.70331476370098245</v>
      </c>
      <c r="J145" s="156">
        <f t="shared" si="58"/>
        <v>0.70445036420384166</v>
      </c>
      <c r="K145" s="156">
        <f t="shared" si="58"/>
        <v>0.70686331653606171</v>
      </c>
      <c r="L145" s="156">
        <f t="shared" si="58"/>
        <v>0.70796846421698967</v>
      </c>
      <c r="M145" s="156">
        <f t="shared" si="58"/>
        <v>0.7094899419598325</v>
      </c>
      <c r="N145" s="156">
        <f t="shared" si="58"/>
        <v>0.71151044208192471</v>
      </c>
      <c r="O145" s="156">
        <f t="shared" si="58"/>
        <v>0.71493101279859217</v>
      </c>
      <c r="P145" s="156">
        <f t="shared" si="58"/>
        <v>0.71987074319535194</v>
      </c>
      <c r="Q145" s="156">
        <f t="shared" si="58"/>
        <v>0.72693483105832857</v>
      </c>
      <c r="R145" s="156">
        <f t="shared" ref="R145:V145" si="59">IF(R127=0,"",R127/R109)</f>
        <v>0.73533059754338448</v>
      </c>
      <c r="S145" s="156">
        <f t="shared" si="59"/>
        <v>0.7460581615041455</v>
      </c>
      <c r="T145" s="156">
        <f t="shared" si="59"/>
        <v>0.7546466121164207</v>
      </c>
      <c r="U145" s="156">
        <f t="shared" si="59"/>
        <v>0.76345897651388628</v>
      </c>
      <c r="V145" s="156">
        <f t="shared" si="59"/>
        <v>0.77255146040807832</v>
      </c>
      <c r="W145" s="156">
        <f t="shared" ref="W145" si="60">IF(W127=0,"",W127/W109)</f>
        <v>0.77938031016414</v>
      </c>
      <c r="DA145" s="63" t="s">
        <v>2052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2053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0.75085292645893187</v>
      </c>
      <c r="C147" s="155">
        <f t="shared" si="64"/>
        <v>0.75663124555727068</v>
      </c>
      <c r="D147" s="155">
        <f t="shared" si="64"/>
        <v>0.76129119283165103</v>
      </c>
      <c r="E147" s="155">
        <f t="shared" si="64"/>
        <v>0.76409731311766205</v>
      </c>
      <c r="F147" s="155">
        <f t="shared" si="64"/>
        <v>0.76594945695933592</v>
      </c>
      <c r="G147" s="155">
        <f t="shared" si="64"/>
        <v>0.76755977313714574</v>
      </c>
      <c r="H147" s="155">
        <f t="shared" si="64"/>
        <v>0.76910584356682765</v>
      </c>
      <c r="I147" s="155">
        <f t="shared" si="64"/>
        <v>0.77061579274804637</v>
      </c>
      <c r="J147" s="155">
        <f t="shared" si="64"/>
        <v>0.77200991253062123</v>
      </c>
      <c r="K147" s="155">
        <f t="shared" si="64"/>
        <v>0.77408900789626134</v>
      </c>
      <c r="L147" s="155">
        <f t="shared" si="64"/>
        <v>0.77591427830522575</v>
      </c>
      <c r="M147" s="155">
        <f t="shared" si="64"/>
        <v>0.77794271363643419</v>
      </c>
      <c r="N147" s="155">
        <f t="shared" si="64"/>
        <v>0.78004888990042476</v>
      </c>
      <c r="O147" s="155">
        <f t="shared" si="64"/>
        <v>0.78269820727734152</v>
      </c>
      <c r="P147" s="155">
        <f t="shared" si="64"/>
        <v>0.78640187314828003</v>
      </c>
      <c r="Q147" s="155">
        <f t="shared" si="64"/>
        <v>0.79126016401389221</v>
      </c>
      <c r="R147" s="155">
        <f t="shared" ref="R147:V147" si="65">IF(R129=0,"",R129/R111)</f>
        <v>0.79706667564443201</v>
      </c>
      <c r="S147" s="155">
        <f t="shared" si="65"/>
        <v>0.80482392691868221</v>
      </c>
      <c r="T147" s="155">
        <f t="shared" si="65"/>
        <v>0.81551833132629192</v>
      </c>
      <c r="U147" s="155">
        <f t="shared" si="65"/>
        <v>0.82682536397043871</v>
      </c>
      <c r="V147" s="155">
        <f t="shared" si="65"/>
        <v>0.84050414178492971</v>
      </c>
      <c r="W147" s="155">
        <f t="shared" ref="W147" si="66">IF(W129=0,"",W129/W111)</f>
        <v>0.85150320896320386</v>
      </c>
      <c r="DA147" s="130" t="s">
        <v>2054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0.60693797014948769</v>
      </c>
      <c r="C148" s="156">
        <f t="shared" si="67"/>
        <v>0.60920771310906174</v>
      </c>
      <c r="D148" s="156">
        <f t="shared" si="67"/>
        <v>0.6108454234311218</v>
      </c>
      <c r="E148" s="156">
        <f t="shared" si="67"/>
        <v>0.61195253063985033</v>
      </c>
      <c r="F148" s="156">
        <f t="shared" si="67"/>
        <v>0.61280983133376088</v>
      </c>
      <c r="G148" s="156">
        <f t="shared" si="67"/>
        <v>0.61347104793219576</v>
      </c>
      <c r="H148" s="156">
        <f t="shared" si="67"/>
        <v>0.61397338303917914</v>
      </c>
      <c r="I148" s="156">
        <f t="shared" si="67"/>
        <v>0.61426252274722615</v>
      </c>
      <c r="J148" s="156">
        <f t="shared" si="67"/>
        <v>0.61441494913083228</v>
      </c>
      <c r="K148" s="156">
        <f t="shared" si="67"/>
        <v>0.61468466953927625</v>
      </c>
      <c r="L148" s="156">
        <f t="shared" si="67"/>
        <v>0.61489098418627286</v>
      </c>
      <c r="M148" s="156">
        <f t="shared" si="67"/>
        <v>0.61506509774896256</v>
      </c>
      <c r="N148" s="156">
        <f t="shared" si="67"/>
        <v>0.61525047444944925</v>
      </c>
      <c r="O148" s="156">
        <f t="shared" si="67"/>
        <v>0.61548577521621328</v>
      </c>
      <c r="P148" s="156">
        <f t="shared" si="67"/>
        <v>0.61568122308057693</v>
      </c>
      <c r="Q148" s="156">
        <f t="shared" si="67"/>
        <v>0.61580328001371798</v>
      </c>
      <c r="R148" s="156">
        <f t="shared" ref="R148:V148" si="68">IF(R130=0,"",R130/R112)</f>
        <v>0.61601200240466547</v>
      </c>
      <c r="S148" s="156">
        <f t="shared" si="68"/>
        <v>0.61630284320362649</v>
      </c>
      <c r="T148" s="156">
        <f t="shared" si="68"/>
        <v>0.61660323890081925</v>
      </c>
      <c r="U148" s="156">
        <f t="shared" si="68"/>
        <v>0.61715908168153655</v>
      </c>
      <c r="V148" s="156">
        <f t="shared" si="68"/>
        <v>0.61850547360360353</v>
      </c>
      <c r="W148" s="156">
        <f t="shared" ref="W148" si="69">IF(W130=0,"",W130/W112)</f>
        <v>0.62034518687449569</v>
      </c>
      <c r="DA148" s="63" t="s">
        <v>2055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0.75203140466876173</v>
      </c>
      <c r="C149" s="159">
        <f t="shared" si="70"/>
        <v>0.75776059402281903</v>
      </c>
      <c r="D149" s="159">
        <f t="shared" si="70"/>
        <v>0.76230207865173827</v>
      </c>
      <c r="E149" s="159">
        <f t="shared" si="70"/>
        <v>0.76502228339270595</v>
      </c>
      <c r="F149" s="159">
        <f t="shared" si="70"/>
        <v>0.76692208903143533</v>
      </c>
      <c r="G149" s="159">
        <f t="shared" si="70"/>
        <v>0.76859928468873906</v>
      </c>
      <c r="H149" s="159">
        <f t="shared" si="70"/>
        <v>0.77012345120260828</v>
      </c>
      <c r="I149" s="159">
        <f t="shared" si="70"/>
        <v>0.77157315704650842</v>
      </c>
      <c r="J149" s="159">
        <f t="shared" si="70"/>
        <v>0.77288575411498328</v>
      </c>
      <c r="K149" s="159">
        <f t="shared" si="70"/>
        <v>0.77490334979348285</v>
      </c>
      <c r="L149" s="159">
        <f t="shared" si="70"/>
        <v>0.77667799240020696</v>
      </c>
      <c r="M149" s="159">
        <f t="shared" si="70"/>
        <v>0.7785287505023385</v>
      </c>
      <c r="N149" s="159">
        <f t="shared" si="70"/>
        <v>0.78044763856723265</v>
      </c>
      <c r="O149" s="159">
        <f t="shared" si="70"/>
        <v>0.78307021406759414</v>
      </c>
      <c r="P149" s="159">
        <f t="shared" si="70"/>
        <v>0.78683688673433638</v>
      </c>
      <c r="Q149" s="159">
        <f t="shared" si="70"/>
        <v>0.79187120442294223</v>
      </c>
      <c r="R149" s="159">
        <f t="shared" ref="R149:V149" si="71">IF(R131=0,"",R131/R113)</f>
        <v>0.79777378871392834</v>
      </c>
      <c r="S149" s="159">
        <f t="shared" si="71"/>
        <v>0.80553479368545811</v>
      </c>
      <c r="T149" s="159">
        <f t="shared" si="71"/>
        <v>0.81616375894863658</v>
      </c>
      <c r="U149" s="159">
        <f t="shared" si="71"/>
        <v>0.82748037742362079</v>
      </c>
      <c r="V149" s="159">
        <f t="shared" si="71"/>
        <v>0.84116532006287525</v>
      </c>
      <c r="W149" s="159">
        <f t="shared" ref="W149" si="72">IF(W131=0,"",W131/W113)</f>
        <v>0.85235012346378292</v>
      </c>
      <c r="DA149" s="60" t="s">
        <v>2056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0.83551290452585869</v>
      </c>
      <c r="C151" s="117">
        <f t="shared" si="73"/>
        <v>0.69239387762774873</v>
      </c>
      <c r="D151" s="117">
        <f t="shared" si="73"/>
        <v>0.82513463077172322</v>
      </c>
      <c r="E151" s="117">
        <f t="shared" si="73"/>
        <v>1.0128820752447456</v>
      </c>
      <c r="F151" s="117">
        <f t="shared" si="73"/>
        <v>1.514059633232246</v>
      </c>
      <c r="G151" s="117">
        <f t="shared" si="73"/>
        <v>2.4565358591509296</v>
      </c>
      <c r="H151" s="117">
        <f t="shared" si="73"/>
        <v>2.6721328761578182</v>
      </c>
      <c r="I151" s="117">
        <f t="shared" si="73"/>
        <v>3.1219886982825584</v>
      </c>
      <c r="J151" s="117">
        <f t="shared" si="73"/>
        <v>3.2154073969603356</v>
      </c>
      <c r="K151" s="117">
        <f t="shared" si="73"/>
        <v>2.3040479208360263</v>
      </c>
      <c r="L151" s="117">
        <f t="shared" si="73"/>
        <v>2.2380717739130334</v>
      </c>
      <c r="M151" s="117">
        <f t="shared" si="73"/>
        <v>2.1784775260437881</v>
      </c>
      <c r="N151" s="117">
        <f t="shared" si="73"/>
        <v>2.1116635844969305</v>
      </c>
      <c r="O151" s="117">
        <f t="shared" si="73"/>
        <v>2.0426320346363109</v>
      </c>
      <c r="P151" s="117">
        <f t="shared" si="73"/>
        <v>2.2962998100140459</v>
      </c>
      <c r="Q151" s="117">
        <f t="shared" si="73"/>
        <v>2.3648839278056561</v>
      </c>
      <c r="R151" s="117">
        <f t="shared" ref="R151:V151" si="74">R152+R154+R156+R165</f>
        <v>1.9391104405509489</v>
      </c>
      <c r="S151" s="117">
        <f t="shared" si="74"/>
        <v>1.9540456649172024</v>
      </c>
      <c r="T151" s="117">
        <f t="shared" si="74"/>
        <v>1.8708293687592461</v>
      </c>
      <c r="U151" s="117">
        <f t="shared" si="74"/>
        <v>2.0374560744519941</v>
      </c>
      <c r="V151" s="117">
        <f t="shared" si="74"/>
        <v>2.2195629078855621</v>
      </c>
      <c r="W151" s="117">
        <f t="shared" ref="W151" si="75">W152+W154+W156+W165</f>
        <v>3.0765110725546019</v>
      </c>
      <c r="DA151" s="129" t="s">
        <v>2208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2209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2210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2211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2212</v>
      </c>
    </row>
    <row r="156" spans="1:105" ht="12" customHeight="1" x14ac:dyDescent="0.25">
      <c r="A156" s="121" t="s">
        <v>55</v>
      </c>
      <c r="B156" s="122">
        <v>0.81377102849262783</v>
      </c>
      <c r="C156" s="122">
        <v>0.65963980002416944</v>
      </c>
      <c r="D156" s="122">
        <v>0.78024215951426223</v>
      </c>
      <c r="E156" s="122">
        <v>0.95936611011106165</v>
      </c>
      <c r="F156" s="122">
        <v>1.4428782128100532</v>
      </c>
      <c r="G156" s="122">
        <v>2.3860077830745094</v>
      </c>
      <c r="H156" s="122">
        <v>2.5853213910048742</v>
      </c>
      <c r="I156" s="122">
        <v>3.0417820317814299</v>
      </c>
      <c r="J156" s="122">
        <v>3.1301274944036912</v>
      </c>
      <c r="K156" s="122">
        <v>2.1926218646783164</v>
      </c>
      <c r="L156" s="122">
        <v>2.1288213619306768</v>
      </c>
      <c r="M156" s="122">
        <v>2.0933381045048445</v>
      </c>
      <c r="N156" s="122">
        <v>2.0516300729109513</v>
      </c>
      <c r="O156" s="122">
        <v>1.9865020352951539</v>
      </c>
      <c r="P156" s="122">
        <v>2.2238227646521329</v>
      </c>
      <c r="Q156" s="122">
        <v>2.2631137633476222</v>
      </c>
      <c r="R156" s="122">
        <v>1.8187266387964294</v>
      </c>
      <c r="S156" s="122">
        <v>1.835719815754054</v>
      </c>
      <c r="T156" s="122">
        <v>1.7626265060935844</v>
      </c>
      <c r="U156" s="122">
        <v>1.9239381957486548</v>
      </c>
      <c r="V156" s="122">
        <v>2.0997249907447872</v>
      </c>
      <c r="W156" s="122">
        <v>2.9001082545881602</v>
      </c>
      <c r="DA156" s="130" t="s">
        <v>2213</v>
      </c>
    </row>
    <row r="157" spans="1:105" ht="12" customHeight="1" x14ac:dyDescent="0.25">
      <c r="A157" s="97" t="s">
        <v>124</v>
      </c>
      <c r="B157" s="98">
        <v>0.81292714447737813</v>
      </c>
      <c r="C157" s="98">
        <v>0.65888922331821531</v>
      </c>
      <c r="D157" s="98">
        <v>0.77969712528844215</v>
      </c>
      <c r="E157" s="98">
        <v>0.95838560230374781</v>
      </c>
      <c r="F157" s="98">
        <v>1.4414270762788068</v>
      </c>
      <c r="G157" s="98">
        <v>2.3818208406441164</v>
      </c>
      <c r="H157" s="98">
        <v>2.5816349612836533</v>
      </c>
      <c r="I157" s="98">
        <v>3.0368779318345225</v>
      </c>
      <c r="J157" s="98">
        <v>3.1236761827473947</v>
      </c>
      <c r="K157" s="98">
        <v>2.1875820320525299</v>
      </c>
      <c r="L157" s="98">
        <v>2.1248628770903357</v>
      </c>
      <c r="M157" s="98">
        <v>2.0888969433981521</v>
      </c>
      <c r="N157" s="98">
        <v>2.0469967919442227</v>
      </c>
      <c r="O157" s="98">
        <v>1.983490557892319</v>
      </c>
      <c r="P157" s="98">
        <v>2.2201175614707704</v>
      </c>
      <c r="Q157" s="98">
        <v>2.2600377111379588</v>
      </c>
      <c r="R157" s="98">
        <v>1.8163030233191004</v>
      </c>
      <c r="S157" s="98">
        <v>1.8327192887658301</v>
      </c>
      <c r="T157" s="98">
        <v>1.7594267204981617</v>
      </c>
      <c r="U157" s="98">
        <v>1.9209615827812241</v>
      </c>
      <c r="V157" s="98">
        <v>2.0962029177958899</v>
      </c>
      <c r="W157" s="98">
        <v>2.894229620562085</v>
      </c>
      <c r="DA157" s="63" t="s">
        <v>2214</v>
      </c>
    </row>
    <row r="158" spans="1:105" ht="12" customHeight="1" x14ac:dyDescent="0.25">
      <c r="A158" s="97" t="s">
        <v>123</v>
      </c>
      <c r="B158" s="98">
        <v>8.438840152497466E-4</v>
      </c>
      <c r="C158" s="98">
        <v>7.5057670595415991E-4</v>
      </c>
      <c r="D158" s="98">
        <v>5.4503422582008367E-4</v>
      </c>
      <c r="E158" s="98">
        <v>9.8050780731383973E-4</v>
      </c>
      <c r="F158" s="98">
        <v>1.4511365312464706E-3</v>
      </c>
      <c r="G158" s="98">
        <v>4.186942430393149E-3</v>
      </c>
      <c r="H158" s="98">
        <v>3.6864297212208081E-3</v>
      </c>
      <c r="I158" s="98">
        <v>4.9040999469074928E-3</v>
      </c>
      <c r="J158" s="98">
        <v>6.4513116562965557E-3</v>
      </c>
      <c r="K158" s="98">
        <v>5.039832625786638E-3</v>
      </c>
      <c r="L158" s="98">
        <v>3.9584848403411846E-3</v>
      </c>
      <c r="M158" s="98">
        <v>4.4411611066924265E-3</v>
      </c>
      <c r="N158" s="98">
        <v>4.6332809667286355E-3</v>
      </c>
      <c r="O158" s="98">
        <v>3.0114774028349202E-3</v>
      </c>
      <c r="P158" s="98">
        <v>3.7052031813624231E-3</v>
      </c>
      <c r="Q158" s="98">
        <v>3.0760522096634478E-3</v>
      </c>
      <c r="R158" s="98">
        <v>2.423615477328844E-3</v>
      </c>
      <c r="S158" s="98">
        <v>3.0005269882238642E-3</v>
      </c>
      <c r="T158" s="98">
        <v>3.1997855954227754E-3</v>
      </c>
      <c r="U158" s="98">
        <v>2.9766129674306022E-3</v>
      </c>
      <c r="V158" s="98">
        <v>3.5220729488975467E-3</v>
      </c>
      <c r="W158" s="98">
        <v>5.8786340260753517E-3</v>
      </c>
      <c r="DA158" s="63" t="s">
        <v>2215</v>
      </c>
    </row>
    <row r="159" spans="1:105" ht="12" customHeight="1" x14ac:dyDescent="0.25">
      <c r="A159" s="100" t="s">
        <v>50</v>
      </c>
      <c r="B159" s="101">
        <v>8.438840152497466E-4</v>
      </c>
      <c r="C159" s="101">
        <v>7.5057670595415991E-4</v>
      </c>
      <c r="D159" s="101">
        <v>5.4503422582008367E-4</v>
      </c>
      <c r="E159" s="101">
        <v>9.8050780731383973E-4</v>
      </c>
      <c r="F159" s="101">
        <v>1.4511365312464706E-3</v>
      </c>
      <c r="G159" s="101">
        <v>4.186942430393149E-3</v>
      </c>
      <c r="H159" s="101">
        <v>3.6864297212208081E-3</v>
      </c>
      <c r="I159" s="101">
        <v>4.9040999469074928E-3</v>
      </c>
      <c r="J159" s="101">
        <v>6.4513116562965557E-3</v>
      </c>
      <c r="K159" s="101">
        <v>5.039832625786638E-3</v>
      </c>
      <c r="L159" s="101">
        <v>3.9584848403411846E-3</v>
      </c>
      <c r="M159" s="101">
        <v>4.4411611066924265E-3</v>
      </c>
      <c r="N159" s="101">
        <v>4.6332809667286355E-3</v>
      </c>
      <c r="O159" s="101">
        <v>3.0114774028349202E-3</v>
      </c>
      <c r="P159" s="101">
        <v>3.7052031813624231E-3</v>
      </c>
      <c r="Q159" s="101">
        <v>3.0760522096634478E-3</v>
      </c>
      <c r="R159" s="101">
        <v>2.423615477328844E-3</v>
      </c>
      <c r="S159" s="101">
        <v>3.0005269882238642E-3</v>
      </c>
      <c r="T159" s="101">
        <v>3.1997855954227754E-3</v>
      </c>
      <c r="U159" s="101">
        <v>2.9766129674306022E-3</v>
      </c>
      <c r="V159" s="101">
        <v>3.5220729488975467E-3</v>
      </c>
      <c r="W159" s="101">
        <v>5.8786340260753517E-3</v>
      </c>
      <c r="DA159" s="131" t="s">
        <v>2216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2217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2218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2219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2220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2221</v>
      </c>
    </row>
    <row r="165" spans="1:105" ht="12" customHeight="1" x14ac:dyDescent="0.25">
      <c r="A165" s="121" t="s">
        <v>54</v>
      </c>
      <c r="B165" s="122">
        <v>2.1741876033230828E-2</v>
      </c>
      <c r="C165" s="122">
        <v>3.2754077603579283E-2</v>
      </c>
      <c r="D165" s="122">
        <v>4.4892471257461014E-2</v>
      </c>
      <c r="E165" s="122">
        <v>5.3515965133683958E-2</v>
      </c>
      <c r="F165" s="122">
        <v>7.118142042219279E-2</v>
      </c>
      <c r="G165" s="122">
        <v>7.0528076076420046E-2</v>
      </c>
      <c r="H165" s="122">
        <v>8.681148515294404E-2</v>
      </c>
      <c r="I165" s="122">
        <v>8.0206666501128399E-2</v>
      </c>
      <c r="J165" s="122">
        <v>8.5279902556644333E-2</v>
      </c>
      <c r="K165" s="122">
        <v>0.11142605615770999</v>
      </c>
      <c r="L165" s="122">
        <v>0.10925041198235667</v>
      </c>
      <c r="M165" s="122">
        <v>8.5139421538943702E-2</v>
      </c>
      <c r="N165" s="122">
        <v>6.0033511585979069E-2</v>
      </c>
      <c r="O165" s="122">
        <v>5.612999934115722E-2</v>
      </c>
      <c r="P165" s="122">
        <v>7.2477045361912823E-2</v>
      </c>
      <c r="Q165" s="122">
        <v>0.10177016445803384</v>
      </c>
      <c r="R165" s="122">
        <v>0.12038380175451964</v>
      </c>
      <c r="S165" s="122">
        <v>0.11832584916314838</v>
      </c>
      <c r="T165" s="122">
        <v>0.10820286266566168</v>
      </c>
      <c r="U165" s="122">
        <v>0.1135178787033391</v>
      </c>
      <c r="V165" s="122">
        <v>0.11983791714077487</v>
      </c>
      <c r="W165" s="122">
        <v>0.17640281796644181</v>
      </c>
      <c r="DA165" s="130" t="s">
        <v>2222</v>
      </c>
    </row>
    <row r="166" spans="1:105" ht="12" customHeight="1" x14ac:dyDescent="0.25">
      <c r="A166" s="97" t="s">
        <v>50</v>
      </c>
      <c r="B166" s="98">
        <v>2.1741876033230828E-2</v>
      </c>
      <c r="C166" s="98">
        <v>3.2754077603579283E-2</v>
      </c>
      <c r="D166" s="98">
        <v>4.4892471257461014E-2</v>
      </c>
      <c r="E166" s="98">
        <v>5.3515965133683958E-2</v>
      </c>
      <c r="F166" s="98">
        <v>7.118142042219279E-2</v>
      </c>
      <c r="G166" s="98">
        <v>7.0528076076420046E-2</v>
      </c>
      <c r="H166" s="98">
        <v>8.681148515294404E-2</v>
      </c>
      <c r="I166" s="98">
        <v>8.0206666501128399E-2</v>
      </c>
      <c r="J166" s="98">
        <v>8.5279902556644333E-2</v>
      </c>
      <c r="K166" s="98">
        <v>0.11142605615770999</v>
      </c>
      <c r="L166" s="98">
        <v>0.10925041198235667</v>
      </c>
      <c r="M166" s="98">
        <v>8.5139421538943702E-2</v>
      </c>
      <c r="N166" s="98">
        <v>6.0033511585979069E-2</v>
      </c>
      <c r="O166" s="98">
        <v>5.612999934115722E-2</v>
      </c>
      <c r="P166" s="98">
        <v>7.2477045361912823E-2</v>
      </c>
      <c r="Q166" s="98">
        <v>0.10177016445803384</v>
      </c>
      <c r="R166" s="98">
        <v>0.12038380175451964</v>
      </c>
      <c r="S166" s="98">
        <v>0.11832584916314838</v>
      </c>
      <c r="T166" s="98">
        <v>0.10820286266566168</v>
      </c>
      <c r="U166" s="98">
        <v>0.1135178787033391</v>
      </c>
      <c r="V166" s="98">
        <v>0.11983791714077487</v>
      </c>
      <c r="W166" s="98">
        <v>0.17640281796644181</v>
      </c>
      <c r="DA166" s="63" t="s">
        <v>2223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2224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8457.2363619021617</v>
      </c>
      <c r="C169" s="117">
        <f t="shared" si="78"/>
        <v>9730.1392326684854</v>
      </c>
      <c r="D169" s="117">
        <f t="shared" si="78"/>
        <v>9273.0351998978131</v>
      </c>
      <c r="E169" s="117">
        <f t="shared" si="78"/>
        <v>9435.1288133599828</v>
      </c>
      <c r="F169" s="117">
        <f t="shared" si="78"/>
        <v>9059.8307989871246</v>
      </c>
      <c r="G169" s="117">
        <f t="shared" si="78"/>
        <v>8886.6940404049783</v>
      </c>
      <c r="H169" s="117">
        <f t="shared" si="78"/>
        <v>8243.6815008826852</v>
      </c>
      <c r="I169" s="117">
        <f t="shared" si="78"/>
        <v>8393.2761507911473</v>
      </c>
      <c r="J169" s="117">
        <f t="shared" si="78"/>
        <v>7836.0116199336235</v>
      </c>
      <c r="K169" s="117">
        <f t="shared" si="78"/>
        <v>8749.2129571761907</v>
      </c>
      <c r="L169" s="117">
        <f t="shared" si="78"/>
        <v>8848.9485240937956</v>
      </c>
      <c r="M169" s="117">
        <f t="shared" si="78"/>
        <v>8398.3145708180291</v>
      </c>
      <c r="N169" s="117">
        <f t="shared" si="78"/>
        <v>8472.2025980117432</v>
      </c>
      <c r="O169" s="117">
        <f t="shared" si="78"/>
        <v>8162.1027786697086</v>
      </c>
      <c r="P169" s="117">
        <f t="shared" si="78"/>
        <v>7578.9914908803357</v>
      </c>
      <c r="Q169" s="117">
        <f t="shared" si="78"/>
        <v>7984.3933625471509</v>
      </c>
      <c r="R169" s="117">
        <f t="shared" ref="R169:V169" si="79">R170+R172+R174+R183</f>
        <v>7657.2740835749901</v>
      </c>
      <c r="S169" s="117">
        <f t="shared" si="79"/>
        <v>7192.8024356473852</v>
      </c>
      <c r="T169" s="117">
        <f t="shared" si="79"/>
        <v>6867.751039827619</v>
      </c>
      <c r="U169" s="117">
        <f t="shared" si="79"/>
        <v>6437.9152893397359</v>
      </c>
      <c r="V169" s="117">
        <f t="shared" si="79"/>
        <v>7043.2954982939373</v>
      </c>
      <c r="W169" s="117">
        <f t="shared" ref="W169" si="80">W170+W172+W174+W183</f>
        <v>7494.5179369416737</v>
      </c>
      <c r="DA169" s="129" t="s">
        <v>2376</v>
      </c>
    </row>
    <row r="170" spans="1:105" ht="12" customHeight="1" x14ac:dyDescent="0.25">
      <c r="A170" s="121" t="s">
        <v>57</v>
      </c>
      <c r="B170" s="122">
        <f t="shared" ref="B170:W170" si="81">B171</f>
        <v>5493.0174673410238</v>
      </c>
      <c r="C170" s="122">
        <f t="shared" si="81"/>
        <v>6663.2509938509829</v>
      </c>
      <c r="D170" s="122">
        <f t="shared" si="81"/>
        <v>6100.6645558974396</v>
      </c>
      <c r="E170" s="122">
        <f t="shared" si="81"/>
        <v>6259.7521186395861</v>
      </c>
      <c r="F170" s="122">
        <f t="shared" si="81"/>
        <v>5865.1840504685078</v>
      </c>
      <c r="G170" s="122">
        <f t="shared" si="81"/>
        <v>5979.2057856012916</v>
      </c>
      <c r="H170" s="122">
        <f t="shared" si="81"/>
        <v>5199.9217857955045</v>
      </c>
      <c r="I170" s="122">
        <f t="shared" si="81"/>
        <v>5375.5056999997942</v>
      </c>
      <c r="J170" s="122">
        <f t="shared" si="81"/>
        <v>4789.9588730134192</v>
      </c>
      <c r="K170" s="122">
        <f t="shared" si="81"/>
        <v>5442.2904821345373</v>
      </c>
      <c r="L170" s="122">
        <f t="shared" si="81"/>
        <v>5485.8369031842994</v>
      </c>
      <c r="M170" s="122">
        <f t="shared" si="81"/>
        <v>5091.4029344466089</v>
      </c>
      <c r="N170" s="122">
        <f t="shared" si="81"/>
        <v>5061.8586169911105</v>
      </c>
      <c r="O170" s="122">
        <f t="shared" si="81"/>
        <v>4758.1453659316549</v>
      </c>
      <c r="P170" s="122">
        <f t="shared" si="81"/>
        <v>4205.0193974798185</v>
      </c>
      <c r="Q170" s="122">
        <f t="shared" si="81"/>
        <v>4671.2470697836379</v>
      </c>
      <c r="R170" s="122">
        <f t="shared" si="81"/>
        <v>4365.7980645920234</v>
      </c>
      <c r="S170" s="122">
        <f t="shared" si="81"/>
        <v>3973.6276541280654</v>
      </c>
      <c r="T170" s="122">
        <f t="shared" si="81"/>
        <v>3776.0151272434123</v>
      </c>
      <c r="U170" s="122">
        <f t="shared" si="81"/>
        <v>3283.28789046469</v>
      </c>
      <c r="V170" s="122">
        <f t="shared" si="81"/>
        <v>3967.0740574981683</v>
      </c>
      <c r="W170" s="122">
        <f t="shared" si="81"/>
        <v>4004.5803123979426</v>
      </c>
      <c r="DA170" s="130" t="s">
        <v>2377</v>
      </c>
    </row>
    <row r="171" spans="1:105" ht="12" customHeight="1" x14ac:dyDescent="0.25">
      <c r="A171" s="97" t="s">
        <v>53</v>
      </c>
      <c r="B171" s="98">
        <v>5493.0174673410238</v>
      </c>
      <c r="C171" s="98">
        <v>6663.2509938509829</v>
      </c>
      <c r="D171" s="98">
        <v>6100.6645558974396</v>
      </c>
      <c r="E171" s="98">
        <v>6259.7521186395861</v>
      </c>
      <c r="F171" s="98">
        <v>5865.1840504685078</v>
      </c>
      <c r="G171" s="98">
        <v>5979.2057856012916</v>
      </c>
      <c r="H171" s="98">
        <v>5199.9217857955045</v>
      </c>
      <c r="I171" s="98">
        <v>5375.5056999997942</v>
      </c>
      <c r="J171" s="98">
        <v>4789.9588730134192</v>
      </c>
      <c r="K171" s="98">
        <v>5442.2904821345373</v>
      </c>
      <c r="L171" s="98">
        <v>5485.8369031842994</v>
      </c>
      <c r="M171" s="98">
        <v>5091.4029344466089</v>
      </c>
      <c r="N171" s="98">
        <v>5061.8586169911105</v>
      </c>
      <c r="O171" s="98">
        <v>4758.1453659316549</v>
      </c>
      <c r="P171" s="98">
        <v>4205.0193974798185</v>
      </c>
      <c r="Q171" s="98">
        <v>4671.2470697836379</v>
      </c>
      <c r="R171" s="98">
        <v>4365.7980645920234</v>
      </c>
      <c r="S171" s="98">
        <v>3973.6276541280654</v>
      </c>
      <c r="T171" s="98">
        <v>3776.0151272434123</v>
      </c>
      <c r="U171" s="98">
        <v>3283.28789046469</v>
      </c>
      <c r="V171" s="98">
        <v>3967.0740574981683</v>
      </c>
      <c r="W171" s="98">
        <v>4004.5803123979426</v>
      </c>
      <c r="DA171" s="63" t="s">
        <v>2378</v>
      </c>
    </row>
    <row r="172" spans="1:105" ht="12" customHeight="1" x14ac:dyDescent="0.25">
      <c r="A172" s="121" t="s">
        <v>92</v>
      </c>
      <c r="B172" s="122">
        <f t="shared" ref="B172:W172" si="82">B173</f>
        <v>4.2906679780609522</v>
      </c>
      <c r="C172" s="122">
        <f t="shared" si="82"/>
        <v>4.1225210836551467</v>
      </c>
      <c r="D172" s="122">
        <f t="shared" si="82"/>
        <v>3.8313988098588223</v>
      </c>
      <c r="E172" s="122">
        <f t="shared" si="82"/>
        <v>6.9040747401949591</v>
      </c>
      <c r="F172" s="122">
        <f t="shared" si="82"/>
        <v>4.6395286660405608</v>
      </c>
      <c r="G172" s="122">
        <f t="shared" si="82"/>
        <v>5.2529593334387927</v>
      </c>
      <c r="H172" s="122">
        <f t="shared" si="82"/>
        <v>6.785917596858237</v>
      </c>
      <c r="I172" s="122">
        <f t="shared" si="82"/>
        <v>6.5732516760186259</v>
      </c>
      <c r="J172" s="122">
        <f t="shared" si="82"/>
        <v>5.8223843010006275</v>
      </c>
      <c r="K172" s="122">
        <f t="shared" si="82"/>
        <v>5.8515925323830826</v>
      </c>
      <c r="L172" s="122">
        <f t="shared" si="82"/>
        <v>6.5871506907245134</v>
      </c>
      <c r="M172" s="122">
        <f t="shared" si="82"/>
        <v>5.8858830293785873</v>
      </c>
      <c r="N172" s="122">
        <f t="shared" si="82"/>
        <v>6.4737404231016678</v>
      </c>
      <c r="O172" s="122">
        <f t="shared" si="82"/>
        <v>7.7070403525164064</v>
      </c>
      <c r="P172" s="122">
        <f t="shared" si="82"/>
        <v>4.6549457987624718</v>
      </c>
      <c r="Q172" s="122">
        <f t="shared" si="82"/>
        <v>8.2845232370629915</v>
      </c>
      <c r="R172" s="122">
        <f t="shared" si="82"/>
        <v>5.4261454601770627</v>
      </c>
      <c r="S172" s="122">
        <f t="shared" si="82"/>
        <v>7.1639431497988788</v>
      </c>
      <c r="T172" s="122">
        <f t="shared" si="82"/>
        <v>6.6499754857793034</v>
      </c>
      <c r="U172" s="122">
        <f t="shared" si="82"/>
        <v>7.1269228932603967</v>
      </c>
      <c r="V172" s="122">
        <f t="shared" si="82"/>
        <v>6.5493131160760809</v>
      </c>
      <c r="W172" s="122">
        <f t="shared" si="82"/>
        <v>5.5792269652307054</v>
      </c>
      <c r="DA172" s="130" t="s">
        <v>2379</v>
      </c>
    </row>
    <row r="173" spans="1:105" ht="12" customHeight="1" x14ac:dyDescent="0.25">
      <c r="A173" s="97" t="s">
        <v>53</v>
      </c>
      <c r="B173" s="98">
        <f>RES_hhdet_fech!B147</f>
        <v>4.2906679780609522</v>
      </c>
      <c r="C173" s="98">
        <f>RES_hhdet_fech!C147</f>
        <v>4.1225210836551467</v>
      </c>
      <c r="D173" s="98">
        <f>RES_hhdet_fech!D147</f>
        <v>3.8313988098588223</v>
      </c>
      <c r="E173" s="98">
        <f>RES_hhdet_fech!E147</f>
        <v>6.9040747401949591</v>
      </c>
      <c r="F173" s="98">
        <f>RES_hhdet_fech!F147</f>
        <v>4.6395286660405608</v>
      </c>
      <c r="G173" s="98">
        <f>RES_hhdet_fech!G147</f>
        <v>5.2529593334387927</v>
      </c>
      <c r="H173" s="98">
        <f>RES_hhdet_fech!H147</f>
        <v>6.785917596858237</v>
      </c>
      <c r="I173" s="98">
        <f>RES_hhdet_fech!I147</f>
        <v>6.5732516760186259</v>
      </c>
      <c r="J173" s="98">
        <f>RES_hhdet_fech!J147</f>
        <v>5.8223843010006275</v>
      </c>
      <c r="K173" s="98">
        <f>RES_hhdet_fech!K147</f>
        <v>5.8515925323830826</v>
      </c>
      <c r="L173" s="98">
        <f>RES_hhdet_fech!L147</f>
        <v>6.5871506907245134</v>
      </c>
      <c r="M173" s="98">
        <f>RES_hhdet_fech!M147</f>
        <v>5.8858830293785873</v>
      </c>
      <c r="N173" s="98">
        <f>RES_hhdet_fech!N147</f>
        <v>6.4737404231016678</v>
      </c>
      <c r="O173" s="98">
        <f>RES_hhdet_fech!O147</f>
        <v>7.7070403525164064</v>
      </c>
      <c r="P173" s="98">
        <f>RES_hhdet_fech!P147</f>
        <v>4.6549457987624718</v>
      </c>
      <c r="Q173" s="98">
        <f>RES_hhdet_fech!Q147</f>
        <v>8.2845232370629915</v>
      </c>
      <c r="R173" s="98">
        <f>RES_hhdet_fech!R147</f>
        <v>5.4261454601770627</v>
      </c>
      <c r="S173" s="98">
        <f>RES_hhdet_fech!S147</f>
        <v>7.1639431497988788</v>
      </c>
      <c r="T173" s="98">
        <f>RES_hhdet_fech!T147</f>
        <v>6.6499754857793034</v>
      </c>
      <c r="U173" s="98">
        <f>RES_hhdet_fech!U147</f>
        <v>7.1269228932603967</v>
      </c>
      <c r="V173" s="98">
        <f>RES_hhdet_fech!V147</f>
        <v>6.5493131160760809</v>
      </c>
      <c r="W173" s="98">
        <f>RES_hhdet_fech!W147</f>
        <v>5.5792269652307054</v>
      </c>
      <c r="DA173" s="63" t="s">
        <v>2380</v>
      </c>
    </row>
    <row r="174" spans="1:105" ht="12" customHeight="1" x14ac:dyDescent="0.25">
      <c r="A174" s="121" t="s">
        <v>55</v>
      </c>
      <c r="B174" s="122">
        <v>2593.1351021949686</v>
      </c>
      <c r="C174" s="122">
        <v>2643.0884416236331</v>
      </c>
      <c r="D174" s="122">
        <v>2731.1079887692654</v>
      </c>
      <c r="E174" s="122">
        <v>2733.1379374826993</v>
      </c>
      <c r="F174" s="122">
        <v>2727.1952082813414</v>
      </c>
      <c r="G174" s="122">
        <v>2527.3838516554142</v>
      </c>
      <c r="H174" s="122">
        <v>2600.6867348272563</v>
      </c>
      <c r="I174" s="122">
        <v>2630.7566765305432</v>
      </c>
      <c r="J174" s="122">
        <v>2629.0511751216209</v>
      </c>
      <c r="K174" s="122">
        <v>2782.5587862029265</v>
      </c>
      <c r="L174" s="122">
        <v>2832.9304201317054</v>
      </c>
      <c r="M174" s="122">
        <v>2785.3928047782701</v>
      </c>
      <c r="N174" s="122">
        <v>2874.258596397076</v>
      </c>
      <c r="O174" s="122">
        <v>2879.9513868899007</v>
      </c>
      <c r="P174" s="122">
        <v>2833.0517458086611</v>
      </c>
      <c r="Q174" s="122">
        <v>2791.4310689632562</v>
      </c>
      <c r="R174" s="122">
        <v>2763.975284097834</v>
      </c>
      <c r="S174" s="122">
        <v>2692.6971733340229</v>
      </c>
      <c r="T174" s="122">
        <v>2576.8515300411782</v>
      </c>
      <c r="U174" s="122">
        <v>2633.3868157342918</v>
      </c>
      <c r="V174" s="122">
        <v>2571.6738676074606</v>
      </c>
      <c r="W174" s="122">
        <v>2924.4597236082886</v>
      </c>
      <c r="DA174" s="130" t="s">
        <v>2381</v>
      </c>
    </row>
    <row r="175" spans="1:105" ht="12" customHeight="1" x14ac:dyDescent="0.25">
      <c r="A175" s="97" t="s">
        <v>124</v>
      </c>
      <c r="B175" s="98">
        <v>3304.3900723054699</v>
      </c>
      <c r="C175" s="98">
        <v>2944.7220873331316</v>
      </c>
      <c r="D175" s="98">
        <v>3175.1802097069981</v>
      </c>
      <c r="E175" s="98">
        <v>2907.6425009054592</v>
      </c>
      <c r="F175" s="98">
        <v>2890.8548825305047</v>
      </c>
      <c r="G175" s="98">
        <v>3318.1051785337772</v>
      </c>
      <c r="H175" s="98">
        <v>3111.0952055071966</v>
      </c>
      <c r="I175" s="98">
        <v>3324.768433581728</v>
      </c>
      <c r="J175" s="98">
        <v>3647.4789649747272</v>
      </c>
      <c r="K175" s="98">
        <v>2927.9834263380317</v>
      </c>
      <c r="L175" s="98">
        <v>3225.5297452355248</v>
      </c>
      <c r="M175" s="98">
        <v>3496.4667764001315</v>
      </c>
      <c r="N175" s="98">
        <v>3522.7738339586958</v>
      </c>
      <c r="O175" s="98">
        <v>3308.7113954736792</v>
      </c>
      <c r="P175" s="98">
        <v>3475.5920552779771</v>
      </c>
      <c r="Q175" s="98">
        <v>3503.204465825972</v>
      </c>
      <c r="R175" s="98">
        <v>2999.1369727652132</v>
      </c>
      <c r="S175" s="98">
        <v>3053.7345124883882</v>
      </c>
      <c r="T175" s="98">
        <v>2814.4328664749946</v>
      </c>
      <c r="U175" s="98">
        <v>2779.8899905363528</v>
      </c>
      <c r="V175" s="98">
        <v>2606.0067387047006</v>
      </c>
      <c r="W175" s="98">
        <v>3265.2306078087336</v>
      </c>
      <c r="DA175" s="63" t="s">
        <v>2382</v>
      </c>
    </row>
    <row r="176" spans="1:105" ht="12" customHeight="1" x14ac:dyDescent="0.25">
      <c r="A176" s="97" t="s">
        <v>123</v>
      </c>
      <c r="B176" s="98">
        <v>2483.2748015120219</v>
      </c>
      <c r="C176" s="98">
        <v>2216.4130732510598</v>
      </c>
      <c r="D176" s="98">
        <v>2411.6908321705801</v>
      </c>
      <c r="E176" s="98">
        <v>2207.3351573434688</v>
      </c>
      <c r="F176" s="98">
        <v>2199.0688557165372</v>
      </c>
      <c r="G176" s="98">
        <v>2535.4156029679084</v>
      </c>
      <c r="H176" s="98">
        <v>2308.4523213710895</v>
      </c>
      <c r="I176" s="98">
        <v>2493.0546846461421</v>
      </c>
      <c r="J176" s="98">
        <v>2774.4346298910955</v>
      </c>
      <c r="K176" s="98">
        <v>2241.7592216080689</v>
      </c>
      <c r="L176" s="98">
        <v>2424.8216239165513</v>
      </c>
      <c r="M176" s="98">
        <v>2675.7211022389743</v>
      </c>
      <c r="N176" s="98">
        <v>2696.7987138719609</v>
      </c>
      <c r="O176" s="98">
        <v>2496.7079632769237</v>
      </c>
      <c r="P176" s="98">
        <v>2665.2939586674843</v>
      </c>
      <c r="Q176" s="98">
        <v>2643.2706404250807</v>
      </c>
      <c r="R176" s="98">
        <v>2277.165481747807</v>
      </c>
      <c r="S176" s="98">
        <v>2424.8504389734703</v>
      </c>
      <c r="T176" s="98">
        <v>2309.7568985744801</v>
      </c>
      <c r="U176" s="98">
        <v>2310.9469309466353</v>
      </c>
      <c r="V176" s="98">
        <v>2207.0066315887389</v>
      </c>
      <c r="W176" s="98">
        <v>2816.1702411959977</v>
      </c>
      <c r="DA176" s="63" t="s">
        <v>2383</v>
      </c>
    </row>
    <row r="177" spans="1:105" ht="12" customHeight="1" x14ac:dyDescent="0.25">
      <c r="A177" s="100" t="s">
        <v>50</v>
      </c>
      <c r="B177" s="101">
        <v>1238.3107578355146</v>
      </c>
      <c r="C177" s="101">
        <v>1101.3921258938776</v>
      </c>
      <c r="D177" s="101">
        <v>1199.6703332894956</v>
      </c>
      <c r="E177" s="101">
        <v>1079.0938185792388</v>
      </c>
      <c r="F177" s="101">
        <v>1064.6948782403522</v>
      </c>
      <c r="G177" s="101">
        <v>1228.7792540920198</v>
      </c>
      <c r="H177" s="101">
        <v>954.608237060379</v>
      </c>
      <c r="I177" s="101">
        <v>1079.4373892647236</v>
      </c>
      <c r="J177" s="101">
        <v>1290.9026189583144</v>
      </c>
      <c r="K177" s="101">
        <v>1056.4889496362198</v>
      </c>
      <c r="L177" s="101">
        <v>1025.0574459932841</v>
      </c>
      <c r="M177" s="101">
        <v>1221.9253793285641</v>
      </c>
      <c r="N177" s="101">
        <v>1199.7972319921264</v>
      </c>
      <c r="O177" s="101">
        <v>946.93400587217297</v>
      </c>
      <c r="P177" s="101">
        <v>1019.4365153862976</v>
      </c>
      <c r="Q177" s="101">
        <v>796.5497782499632</v>
      </c>
      <c r="R177" s="101">
        <v>627.6000013799146</v>
      </c>
      <c r="S177" s="101">
        <v>776.99237340456159</v>
      </c>
      <c r="T177" s="101">
        <v>828.59078219621699</v>
      </c>
      <c r="U177" s="101">
        <v>818.9747775330718</v>
      </c>
      <c r="V177" s="101">
        <v>775.24056807922739</v>
      </c>
      <c r="W177" s="101">
        <v>1035.1530244894084</v>
      </c>
      <c r="DA177" s="131" t="s">
        <v>2384</v>
      </c>
    </row>
    <row r="178" spans="1:105" ht="12" customHeight="1" x14ac:dyDescent="0.25">
      <c r="A178" s="103" t="s">
        <v>52</v>
      </c>
      <c r="B178" s="104">
        <v>1244.9640436765069</v>
      </c>
      <c r="C178" s="104">
        <v>1115.0209473571824</v>
      </c>
      <c r="D178" s="104">
        <v>1212.0204988810844</v>
      </c>
      <c r="E178" s="104">
        <v>1128.2413387642302</v>
      </c>
      <c r="F178" s="104">
        <v>1134.3739774761848</v>
      </c>
      <c r="G178" s="104">
        <v>1306.6363488758886</v>
      </c>
      <c r="H178" s="104">
        <v>1353.8440843107105</v>
      </c>
      <c r="I178" s="104">
        <v>1413.6172953814182</v>
      </c>
      <c r="J178" s="104">
        <v>1483.5320109327813</v>
      </c>
      <c r="K178" s="104">
        <v>1185.2702719718493</v>
      </c>
      <c r="L178" s="104">
        <v>1399.7641779232672</v>
      </c>
      <c r="M178" s="104">
        <v>1453.7957229104104</v>
      </c>
      <c r="N178" s="104">
        <v>1497.0014818798345</v>
      </c>
      <c r="O178" s="104">
        <v>1549.7739574047503</v>
      </c>
      <c r="P178" s="104">
        <v>1645.8574432811863</v>
      </c>
      <c r="Q178" s="104">
        <v>1846.7208621751179</v>
      </c>
      <c r="R178" s="104">
        <v>1649.5654803678922</v>
      </c>
      <c r="S178" s="104">
        <v>1647.8580655689084</v>
      </c>
      <c r="T178" s="104">
        <v>1481.1661163782633</v>
      </c>
      <c r="U178" s="104">
        <v>1491.9721534135635</v>
      </c>
      <c r="V178" s="104">
        <v>1431.7660635095117</v>
      </c>
      <c r="W178" s="104">
        <v>1781.0172167065891</v>
      </c>
      <c r="DA178" s="132" t="s">
        <v>2385</v>
      </c>
    </row>
    <row r="179" spans="1:105" ht="12" customHeight="1" x14ac:dyDescent="0.25">
      <c r="A179" s="106" t="s">
        <v>122</v>
      </c>
      <c r="B179" s="101">
        <v>2704.7107399878892</v>
      </c>
      <c r="C179" s="101">
        <v>2776.6172042030066</v>
      </c>
      <c r="D179" s="101">
        <v>2861.8718220560595</v>
      </c>
      <c r="E179" s="101">
        <v>2883.4618737933506</v>
      </c>
      <c r="F179" s="101">
        <v>2895.164126166238</v>
      </c>
      <c r="G179" s="101">
        <v>2689.1783890683596</v>
      </c>
      <c r="H179" s="101">
        <v>2808.2213502253762</v>
      </c>
      <c r="I179" s="101">
        <v>2827.0354207102232</v>
      </c>
      <c r="J179" s="101">
        <v>2821.3374534719196</v>
      </c>
      <c r="K179" s="101">
        <v>3089.2361749037182</v>
      </c>
      <c r="L179" s="101">
        <v>3164.6730909119465</v>
      </c>
      <c r="M179" s="101">
        <v>3089.8862817076192</v>
      </c>
      <c r="N179" s="101">
        <v>3189.707198972143</v>
      </c>
      <c r="O179" s="101">
        <v>3218.4467295746172</v>
      </c>
      <c r="P179" s="101">
        <v>3137.6151275550333</v>
      </c>
      <c r="Q179" s="101">
        <v>3099.9968784943321</v>
      </c>
      <c r="R179" s="101">
        <v>3068.1753067099353</v>
      </c>
      <c r="S179" s="101">
        <v>2960.9494718996975</v>
      </c>
      <c r="T179" s="101">
        <v>2804.8329608067825</v>
      </c>
      <c r="U179" s="101">
        <v>2857.0332086500534</v>
      </c>
      <c r="V179" s="101">
        <v>2778.7773614762141</v>
      </c>
      <c r="W179" s="101">
        <v>3141.3086980854805</v>
      </c>
      <c r="DA179" s="131" t="s">
        <v>2386</v>
      </c>
    </row>
    <row r="180" spans="1:105" ht="12" customHeight="1" x14ac:dyDescent="0.25">
      <c r="A180" s="107" t="s">
        <v>121</v>
      </c>
      <c r="B180" s="104">
        <v>2154.9212692791007</v>
      </c>
      <c r="C180" s="104">
        <v>2226.5224167748966</v>
      </c>
      <c r="D180" s="104">
        <v>2309.3126448810331</v>
      </c>
      <c r="E180" s="104">
        <v>2329.4036663958182</v>
      </c>
      <c r="F180" s="104">
        <v>2342.2030921924456</v>
      </c>
      <c r="G180" s="104">
        <v>2178.8467918051115</v>
      </c>
      <c r="H180" s="104">
        <v>2227.0162080930158</v>
      </c>
      <c r="I180" s="104">
        <v>2259.4370278892384</v>
      </c>
      <c r="J180" s="104">
        <v>2280.4935624277609</v>
      </c>
      <c r="K180" s="104">
        <v>2504.183705216215</v>
      </c>
      <c r="L180" s="104">
        <v>2531.926513775391</v>
      </c>
      <c r="M180" s="104">
        <v>2503.4566321286443</v>
      </c>
      <c r="N180" s="104">
        <v>2585.3437450325496</v>
      </c>
      <c r="O180" s="104">
        <v>2573.1609800068027</v>
      </c>
      <c r="P180" s="104">
        <v>2530.0542780389173</v>
      </c>
      <c r="Q180" s="104">
        <v>2464.7940874416076</v>
      </c>
      <c r="R180" s="104">
        <v>2436.1108060891438</v>
      </c>
      <c r="S180" s="104">
        <v>2393.3273035985062</v>
      </c>
      <c r="T180" s="104">
        <v>2315.5091625111372</v>
      </c>
      <c r="U180" s="104">
        <v>2381.948038640558</v>
      </c>
      <c r="V180" s="104">
        <v>2340.1398591238985</v>
      </c>
      <c r="W180" s="104">
        <v>2671.9574178213761</v>
      </c>
      <c r="DA180" s="132" t="s">
        <v>2387</v>
      </c>
    </row>
    <row r="181" spans="1:105" ht="12" customHeight="1" x14ac:dyDescent="0.25">
      <c r="A181" s="108" t="s">
        <v>53</v>
      </c>
      <c r="B181" s="98">
        <v>1012.6321385424104</v>
      </c>
      <c r="C181" s="98">
        <v>1034.4645687816046</v>
      </c>
      <c r="D181" s="98">
        <v>1070.1429163222692</v>
      </c>
      <c r="E181" s="98">
        <v>1067.9096963048189</v>
      </c>
      <c r="F181" s="98">
        <v>1069.802996558459</v>
      </c>
      <c r="G181" s="98">
        <v>994.33081988809408</v>
      </c>
      <c r="H181" s="98">
        <v>864.05086358151357</v>
      </c>
      <c r="I181" s="98">
        <v>917.85135404188429</v>
      </c>
      <c r="J181" s="98">
        <v>995.918832665737</v>
      </c>
      <c r="K181" s="98">
        <v>1114.8830093162642</v>
      </c>
      <c r="L181" s="98">
        <v>1008.6193901129002</v>
      </c>
      <c r="M181" s="98">
        <v>1074.3084235437041</v>
      </c>
      <c r="N181" s="98">
        <v>1092.5254816290451</v>
      </c>
      <c r="O181" s="98">
        <v>946.69299156453508</v>
      </c>
      <c r="P181" s="98">
        <v>935.97223598331561</v>
      </c>
      <c r="Q181" s="98">
        <v>730.19138099320355</v>
      </c>
      <c r="R181" s="98">
        <v>651.27341847613627</v>
      </c>
      <c r="S181" s="98">
        <v>739.62961485702544</v>
      </c>
      <c r="T181" s="98">
        <v>808.15930917720095</v>
      </c>
      <c r="U181" s="98">
        <v>850.16855478879609</v>
      </c>
      <c r="V181" s="98">
        <v>851.44236423825066</v>
      </c>
      <c r="W181" s="98">
        <v>1010.1533618667737</v>
      </c>
      <c r="DA181" s="63" t="s">
        <v>2388</v>
      </c>
    </row>
    <row r="182" spans="1:105" ht="12" customHeight="1" x14ac:dyDescent="0.25">
      <c r="A182" s="108" t="s">
        <v>52</v>
      </c>
      <c r="B182" s="98">
        <v>1142.2891307366901</v>
      </c>
      <c r="C182" s="98">
        <v>1192.0578479932917</v>
      </c>
      <c r="D182" s="98">
        <v>1239.1697285587634</v>
      </c>
      <c r="E182" s="98">
        <v>1261.4939700909993</v>
      </c>
      <c r="F182" s="98">
        <v>1272.4000956339867</v>
      </c>
      <c r="G182" s="98">
        <v>1184.5159719170176</v>
      </c>
      <c r="H182" s="98">
        <v>1362.9653445115025</v>
      </c>
      <c r="I182" s="98">
        <v>1341.5856738473542</v>
      </c>
      <c r="J182" s="98">
        <v>1284.5747297620237</v>
      </c>
      <c r="K182" s="98">
        <v>1389.3006958999506</v>
      </c>
      <c r="L182" s="98">
        <v>1523.3071236624912</v>
      </c>
      <c r="M182" s="98">
        <v>1429.1482085849402</v>
      </c>
      <c r="N182" s="98">
        <v>1492.8182634035045</v>
      </c>
      <c r="O182" s="98">
        <v>1626.4679884422678</v>
      </c>
      <c r="P182" s="98">
        <v>1594.0820420556011</v>
      </c>
      <c r="Q182" s="98">
        <v>1734.602706448404</v>
      </c>
      <c r="R182" s="98">
        <v>1784.8373876130074</v>
      </c>
      <c r="S182" s="98">
        <v>1653.6976887414801</v>
      </c>
      <c r="T182" s="98">
        <v>1507.3498533339368</v>
      </c>
      <c r="U182" s="98">
        <v>1531.7794838517618</v>
      </c>
      <c r="V182" s="98">
        <v>1488.6974948856475</v>
      </c>
      <c r="W182" s="98">
        <v>1661.8040559546021</v>
      </c>
      <c r="DA182" s="63" t="s">
        <v>2389</v>
      </c>
    </row>
    <row r="183" spans="1:105" ht="12" customHeight="1" x14ac:dyDescent="0.25">
      <c r="A183" s="121" t="s">
        <v>54</v>
      </c>
      <c r="B183" s="122">
        <v>366.79312438810916</v>
      </c>
      <c r="C183" s="122">
        <v>419.67727611021371</v>
      </c>
      <c r="D183" s="122">
        <v>437.43125642124835</v>
      </c>
      <c r="E183" s="122">
        <v>435.3346824975041</v>
      </c>
      <c r="F183" s="122">
        <v>462.81201157123314</v>
      </c>
      <c r="G183" s="122">
        <v>374.85144381483417</v>
      </c>
      <c r="H183" s="122">
        <v>436.28706266306574</v>
      </c>
      <c r="I183" s="122">
        <v>380.44052258479121</v>
      </c>
      <c r="J183" s="122">
        <v>411.17918749758269</v>
      </c>
      <c r="K183" s="122">
        <v>518.5120963063431</v>
      </c>
      <c r="L183" s="122">
        <v>523.59405008706494</v>
      </c>
      <c r="M183" s="122">
        <v>515.63294856377195</v>
      </c>
      <c r="N183" s="122">
        <v>529.61164420045429</v>
      </c>
      <c r="O183" s="122">
        <v>516.29898549563632</v>
      </c>
      <c r="P183" s="122">
        <v>536.26540179309325</v>
      </c>
      <c r="Q183" s="122">
        <v>513.43070056319448</v>
      </c>
      <c r="R183" s="122">
        <v>522.07458942495566</v>
      </c>
      <c r="S183" s="122">
        <v>519.31366503549816</v>
      </c>
      <c r="T183" s="122">
        <v>508.23440705724903</v>
      </c>
      <c r="U183" s="122">
        <v>514.1136602474935</v>
      </c>
      <c r="V183" s="122">
        <v>497.9982600722326</v>
      </c>
      <c r="W183" s="122">
        <v>559.89867397021169</v>
      </c>
      <c r="DA183" s="130" t="s">
        <v>2390</v>
      </c>
    </row>
    <row r="184" spans="1:105" ht="12" customHeight="1" x14ac:dyDescent="0.25">
      <c r="A184" s="97" t="s">
        <v>50</v>
      </c>
      <c r="B184" s="98">
        <v>455.7701312527949</v>
      </c>
      <c r="C184" s="98">
        <v>524.32530700954521</v>
      </c>
      <c r="D184" s="98">
        <v>552.02484771225431</v>
      </c>
      <c r="E184" s="98">
        <v>528.22219235137356</v>
      </c>
      <c r="F184" s="98">
        <v>573.90782651940447</v>
      </c>
      <c r="G184" s="98">
        <v>479.87253723634888</v>
      </c>
      <c r="H184" s="98">
        <v>549.08058344202198</v>
      </c>
      <c r="I184" s="98">
        <v>479.08339552016838</v>
      </c>
      <c r="J184" s="98">
        <v>512.16613706323994</v>
      </c>
      <c r="K184" s="98">
        <v>664.6584606966735</v>
      </c>
      <c r="L184" s="98">
        <v>714.6216331953982</v>
      </c>
      <c r="M184" s="98">
        <v>661.02179056711987</v>
      </c>
      <c r="N184" s="98">
        <v>562.29475134200152</v>
      </c>
      <c r="O184" s="98">
        <v>562.85775854411884</v>
      </c>
      <c r="P184" s="98">
        <v>629.30424455503567</v>
      </c>
      <c r="Q184" s="98">
        <v>695.66915689459756</v>
      </c>
      <c r="R184" s="98">
        <v>734.00496358089219</v>
      </c>
      <c r="S184" s="98">
        <v>705.81585203097143</v>
      </c>
      <c r="T184" s="98">
        <v>656.10035102054053</v>
      </c>
      <c r="U184" s="98">
        <v>671.6754444272799</v>
      </c>
      <c r="V184" s="98">
        <v>649.69027028959238</v>
      </c>
      <c r="W184" s="98">
        <v>817.42902274511721</v>
      </c>
      <c r="DA184" s="63" t="s">
        <v>2391</v>
      </c>
    </row>
    <row r="185" spans="1:105" ht="12" customHeight="1" x14ac:dyDescent="0.25">
      <c r="A185" s="109" t="s">
        <v>120</v>
      </c>
      <c r="B185" s="33">
        <v>366.20769432132391</v>
      </c>
      <c r="C185" s="33">
        <v>419.03659289864351</v>
      </c>
      <c r="D185" s="33">
        <v>436.82196047016822</v>
      </c>
      <c r="E185" s="33">
        <v>434.86977065476293</v>
      </c>
      <c r="F185" s="33">
        <v>462.24369861602014</v>
      </c>
      <c r="G185" s="33">
        <v>374.29882259405196</v>
      </c>
      <c r="H185" s="33">
        <v>435.69996106293002</v>
      </c>
      <c r="I185" s="33">
        <v>379.9614906842524</v>
      </c>
      <c r="J185" s="33">
        <v>410.72910399076898</v>
      </c>
      <c r="K185" s="33">
        <v>517.93030470978192</v>
      </c>
      <c r="L185" s="33">
        <v>522.9310608783934</v>
      </c>
      <c r="M185" s="33">
        <v>515.22521548722682</v>
      </c>
      <c r="N185" s="33">
        <v>529.53717066506476</v>
      </c>
      <c r="O185" s="33">
        <v>516.20398923069604</v>
      </c>
      <c r="P185" s="33">
        <v>536.06345516546969</v>
      </c>
      <c r="Q185" s="33">
        <v>512.96272561292847</v>
      </c>
      <c r="R185" s="33">
        <v>521.4865364736537</v>
      </c>
      <c r="S185" s="33">
        <v>518.79675132384216</v>
      </c>
      <c r="T185" s="33">
        <v>507.86302211210949</v>
      </c>
      <c r="U185" s="33">
        <v>513.73716973818841</v>
      </c>
      <c r="V185" s="33">
        <v>497.65220080743688</v>
      </c>
      <c r="W185" s="33">
        <v>559.25314253627528</v>
      </c>
      <c r="DA185" s="60" t="s">
        <v>2392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9719.1437846322115</v>
      </c>
      <c r="C187" s="117">
        <f t="shared" si="83"/>
        <v>11711.192907380775</v>
      </c>
      <c r="D187" s="117">
        <f t="shared" si="83"/>
        <v>11397.654573020025</v>
      </c>
      <c r="E187" s="117">
        <f t="shared" si="83"/>
        <v>12047.979360288664</v>
      </c>
      <c r="F187" s="117">
        <f t="shared" si="83"/>
        <v>11763.046038390981</v>
      </c>
      <c r="G187" s="117">
        <f t="shared" si="83"/>
        <v>12046.317276787022</v>
      </c>
      <c r="H187" s="117">
        <f t="shared" si="83"/>
        <v>11107.756802979675</v>
      </c>
      <c r="I187" s="117">
        <f t="shared" si="83"/>
        <v>11711.216628000457</v>
      </c>
      <c r="J187" s="117">
        <f t="shared" si="83"/>
        <v>10954.952152551579</v>
      </c>
      <c r="K187" s="117">
        <f t="shared" si="83"/>
        <v>12799.469892903344</v>
      </c>
      <c r="L187" s="117">
        <f t="shared" si="83"/>
        <v>13231.569637374965</v>
      </c>
      <c r="M187" s="117">
        <f t="shared" si="83"/>
        <v>12720.009410087765</v>
      </c>
      <c r="N187" s="117">
        <f t="shared" si="83"/>
        <v>13050.737509040444</v>
      </c>
      <c r="O187" s="117">
        <f t="shared" si="83"/>
        <v>12863.03744953481</v>
      </c>
      <c r="P187" s="117">
        <f t="shared" si="83"/>
        <v>12111.834474841557</v>
      </c>
      <c r="Q187" s="117">
        <f t="shared" si="83"/>
        <v>13700.879281725382</v>
      </c>
      <c r="R187" s="117">
        <f t="shared" ref="R187:V187" si="84">R188+R190+R192+R201</f>
        <v>13517.441892104636</v>
      </c>
      <c r="S187" s="117">
        <f t="shared" si="84"/>
        <v>13080.786419522456</v>
      </c>
      <c r="T187" s="117">
        <f t="shared" si="84"/>
        <v>13153.344368107308</v>
      </c>
      <c r="U187" s="117">
        <f t="shared" si="84"/>
        <v>12344.075157443132</v>
      </c>
      <c r="V187" s="117">
        <f t="shared" si="84"/>
        <v>14893.751079918133</v>
      </c>
      <c r="W187" s="117">
        <f t="shared" ref="W187" si="85">W188+W190+W192+W201</f>
        <v>15761.986838870285</v>
      </c>
      <c r="DA187" s="129" t="s">
        <v>2544</v>
      </c>
    </row>
    <row r="188" spans="1:105" ht="12" customHeight="1" x14ac:dyDescent="0.25">
      <c r="A188" s="121" t="s">
        <v>57</v>
      </c>
      <c r="B188" s="122">
        <f t="shared" ref="B188:W188" si="86">B189</f>
        <v>7604.438819852392</v>
      </c>
      <c r="C188" s="122">
        <f t="shared" si="86"/>
        <v>9487.4061108526439</v>
      </c>
      <c r="D188" s="122">
        <f t="shared" si="86"/>
        <v>9077.7585746821478</v>
      </c>
      <c r="E188" s="122">
        <f t="shared" si="86"/>
        <v>9698.1002394557745</v>
      </c>
      <c r="F188" s="122">
        <f t="shared" si="86"/>
        <v>9382.2230687300089</v>
      </c>
      <c r="G188" s="122">
        <f t="shared" si="86"/>
        <v>9859.2986628544531</v>
      </c>
      <c r="H188" s="122">
        <f t="shared" si="86"/>
        <v>8785.4839793659739</v>
      </c>
      <c r="I188" s="122">
        <f t="shared" si="86"/>
        <v>9410.6530105092334</v>
      </c>
      <c r="J188" s="122">
        <f t="shared" si="86"/>
        <v>8628.3779917732154</v>
      </c>
      <c r="K188" s="122">
        <f t="shared" si="86"/>
        <v>10210.085070688405</v>
      </c>
      <c r="L188" s="122">
        <f t="shared" si="86"/>
        <v>10571.840449192465</v>
      </c>
      <c r="M188" s="122">
        <f t="shared" si="86"/>
        <v>10109.573363602163</v>
      </c>
      <c r="N188" s="122">
        <f t="shared" si="86"/>
        <v>10347.673101444409</v>
      </c>
      <c r="O188" s="122">
        <f t="shared" si="86"/>
        <v>10132.791698457928</v>
      </c>
      <c r="P188" s="122">
        <f t="shared" si="86"/>
        <v>9406.3377107565066</v>
      </c>
      <c r="Q188" s="122">
        <f t="shared" si="86"/>
        <v>10998.908844432646</v>
      </c>
      <c r="R188" s="122">
        <f t="shared" si="86"/>
        <v>10819.70070365444</v>
      </c>
      <c r="S188" s="122">
        <f t="shared" si="86"/>
        <v>10431.595205662099</v>
      </c>
      <c r="T188" s="122">
        <f t="shared" si="86"/>
        <v>10597.066196844255</v>
      </c>
      <c r="U188" s="122">
        <f t="shared" si="86"/>
        <v>9711.2825974420612</v>
      </c>
      <c r="V188" s="122">
        <f t="shared" si="86"/>
        <v>12303.748713064469</v>
      </c>
      <c r="W188" s="122">
        <f t="shared" si="86"/>
        <v>12811.845028962916</v>
      </c>
      <c r="DA188" s="130" t="s">
        <v>2545</v>
      </c>
    </row>
    <row r="189" spans="1:105" ht="12" customHeight="1" x14ac:dyDescent="0.25">
      <c r="A189" s="97" t="s">
        <v>53</v>
      </c>
      <c r="B189" s="98">
        <v>7604.438819852392</v>
      </c>
      <c r="C189" s="98">
        <v>9487.4061108526439</v>
      </c>
      <c r="D189" s="98">
        <v>9077.7585746821478</v>
      </c>
      <c r="E189" s="98">
        <v>9698.1002394557745</v>
      </c>
      <c r="F189" s="98">
        <v>9382.2230687300089</v>
      </c>
      <c r="G189" s="98">
        <v>9859.2986628544531</v>
      </c>
      <c r="H189" s="98">
        <v>8785.4839793659739</v>
      </c>
      <c r="I189" s="98">
        <v>9410.6530105092334</v>
      </c>
      <c r="J189" s="98">
        <v>8628.3779917732154</v>
      </c>
      <c r="K189" s="98">
        <v>10210.085070688405</v>
      </c>
      <c r="L189" s="98">
        <v>10571.840449192465</v>
      </c>
      <c r="M189" s="98">
        <v>10109.573363602163</v>
      </c>
      <c r="N189" s="98">
        <v>10347.673101444409</v>
      </c>
      <c r="O189" s="98">
        <v>10132.791698457928</v>
      </c>
      <c r="P189" s="98">
        <v>9406.3377107565066</v>
      </c>
      <c r="Q189" s="98">
        <v>10998.908844432646</v>
      </c>
      <c r="R189" s="98">
        <v>10819.70070365444</v>
      </c>
      <c r="S189" s="98">
        <v>10431.595205662099</v>
      </c>
      <c r="T189" s="98">
        <v>10597.066196844255</v>
      </c>
      <c r="U189" s="98">
        <v>9711.2825974420612</v>
      </c>
      <c r="V189" s="98">
        <v>12303.748713064469</v>
      </c>
      <c r="W189" s="98">
        <v>12811.845028962916</v>
      </c>
      <c r="DA189" s="63" t="s">
        <v>2546</v>
      </c>
    </row>
    <row r="190" spans="1:105" ht="12" customHeight="1" x14ac:dyDescent="0.25">
      <c r="A190" s="121" t="s">
        <v>92</v>
      </c>
      <c r="B190" s="122">
        <f t="shared" ref="B190:W190" si="87">B191</f>
        <v>7.8143617875160851</v>
      </c>
      <c r="C190" s="122">
        <f t="shared" si="87"/>
        <v>8.267667400626598</v>
      </c>
      <c r="D190" s="122">
        <f t="shared" si="87"/>
        <v>8.3186843127581547</v>
      </c>
      <c r="E190" s="122">
        <f t="shared" si="87"/>
        <v>16.053708322352414</v>
      </c>
      <c r="F190" s="122">
        <f t="shared" si="87"/>
        <v>11.286466466008502</v>
      </c>
      <c r="G190" s="122">
        <f t="shared" si="87"/>
        <v>13.225939550348924</v>
      </c>
      <c r="H190" s="122">
        <f t="shared" si="87"/>
        <v>17.571331817646666</v>
      </c>
      <c r="I190" s="122">
        <f t="shared" si="87"/>
        <v>17.421003459316587</v>
      </c>
      <c r="J190" s="122">
        <f t="shared" si="87"/>
        <v>15.759277117499387</v>
      </c>
      <c r="K190" s="122">
        <f t="shared" si="87"/>
        <v>16.288467458158312</v>
      </c>
      <c r="L190" s="122">
        <f t="shared" si="87"/>
        <v>18.847427114010031</v>
      </c>
      <c r="M190" s="122">
        <f t="shared" si="87"/>
        <v>17.341858171820569</v>
      </c>
      <c r="N190" s="122">
        <f t="shared" si="87"/>
        <v>19.593424994697386</v>
      </c>
      <c r="O190" s="122">
        <f t="shared" si="87"/>
        <v>24.145222959366482</v>
      </c>
      <c r="P190" s="122">
        <f t="shared" si="87"/>
        <v>15.175560635285244</v>
      </c>
      <c r="Q190" s="122">
        <f t="shared" si="87"/>
        <v>28.332740860149276</v>
      </c>
      <c r="R190" s="122">
        <f t="shared" si="87"/>
        <v>19.400065988574838</v>
      </c>
      <c r="S190" s="122">
        <f t="shared" si="87"/>
        <v>26.533753937796053</v>
      </c>
      <c r="T190" s="122">
        <f t="shared" si="87"/>
        <v>25.338507377200841</v>
      </c>
      <c r="U190" s="122">
        <f t="shared" si="87"/>
        <v>27.807333167515488</v>
      </c>
      <c r="V190" s="122">
        <f t="shared" si="87"/>
        <v>26.140493663793769</v>
      </c>
      <c r="W190" s="122">
        <f t="shared" si="87"/>
        <v>22.667778125821524</v>
      </c>
      <c r="DA190" s="130" t="s">
        <v>2547</v>
      </c>
    </row>
    <row r="191" spans="1:105" ht="12" customHeight="1" x14ac:dyDescent="0.25">
      <c r="A191" s="97" t="s">
        <v>53</v>
      </c>
      <c r="B191" s="98">
        <f>RES_hhdet_tesh!B147</f>
        <v>7.8143617875160851</v>
      </c>
      <c r="C191" s="98">
        <f>RES_hhdet_tesh!C147</f>
        <v>8.267667400626598</v>
      </c>
      <c r="D191" s="98">
        <f>RES_hhdet_tesh!D147</f>
        <v>8.3186843127581547</v>
      </c>
      <c r="E191" s="98">
        <f>RES_hhdet_tesh!E147</f>
        <v>16.053708322352414</v>
      </c>
      <c r="F191" s="98">
        <f>RES_hhdet_tesh!F147</f>
        <v>11.286466466008502</v>
      </c>
      <c r="G191" s="98">
        <f>RES_hhdet_tesh!G147</f>
        <v>13.225939550348924</v>
      </c>
      <c r="H191" s="98">
        <f>RES_hhdet_tesh!H147</f>
        <v>17.571331817646666</v>
      </c>
      <c r="I191" s="98">
        <f>RES_hhdet_tesh!I147</f>
        <v>17.421003459316587</v>
      </c>
      <c r="J191" s="98">
        <f>RES_hhdet_tesh!J147</f>
        <v>15.759277117499387</v>
      </c>
      <c r="K191" s="98">
        <f>RES_hhdet_tesh!K147</f>
        <v>16.288467458158312</v>
      </c>
      <c r="L191" s="98">
        <f>RES_hhdet_tesh!L147</f>
        <v>18.847427114010031</v>
      </c>
      <c r="M191" s="98">
        <f>RES_hhdet_tesh!M147</f>
        <v>17.341858171820569</v>
      </c>
      <c r="N191" s="98">
        <f>RES_hhdet_tesh!N147</f>
        <v>19.593424994697386</v>
      </c>
      <c r="O191" s="98">
        <f>RES_hhdet_tesh!O147</f>
        <v>24.145222959366482</v>
      </c>
      <c r="P191" s="98">
        <f>RES_hhdet_tesh!P147</f>
        <v>15.175560635285244</v>
      </c>
      <c r="Q191" s="98">
        <f>RES_hhdet_tesh!Q147</f>
        <v>28.332740860149276</v>
      </c>
      <c r="R191" s="98">
        <f>RES_hhdet_tesh!R147</f>
        <v>19.400065988574838</v>
      </c>
      <c r="S191" s="98">
        <f>RES_hhdet_tesh!S147</f>
        <v>26.533753937796053</v>
      </c>
      <c r="T191" s="98">
        <f>RES_hhdet_tesh!T147</f>
        <v>25.338507377200841</v>
      </c>
      <c r="U191" s="98">
        <f>RES_hhdet_tesh!U147</f>
        <v>27.807333167515488</v>
      </c>
      <c r="V191" s="98">
        <f>RES_hhdet_tesh!V147</f>
        <v>26.140493663793769</v>
      </c>
      <c r="W191" s="98">
        <f>RES_hhdet_tesh!W147</f>
        <v>22.667778125821524</v>
      </c>
      <c r="DA191" s="63" t="s">
        <v>2548</v>
      </c>
    </row>
    <row r="192" spans="1:105" ht="12" customHeight="1" x14ac:dyDescent="0.25">
      <c r="A192" s="121" t="s">
        <v>55</v>
      </c>
      <c r="B192" s="122">
        <v>1831.4829121404757</v>
      </c>
      <c r="C192" s="122">
        <v>1897.9781889721517</v>
      </c>
      <c r="D192" s="122">
        <v>1978.5647510423391</v>
      </c>
      <c r="E192" s="122">
        <v>2001.1873513072644</v>
      </c>
      <c r="F192" s="122">
        <v>2015.0458942577213</v>
      </c>
      <c r="G192" s="122">
        <v>1886.0717852075747</v>
      </c>
      <c r="H192" s="122">
        <v>1969.1505624292836</v>
      </c>
      <c r="I192" s="122">
        <v>1989.9691391267486</v>
      </c>
      <c r="J192" s="122">
        <v>1993.3804750864444</v>
      </c>
      <c r="K192" s="122">
        <v>2171.7218405447929</v>
      </c>
      <c r="L192" s="122">
        <v>2234.6176615702748</v>
      </c>
      <c r="M192" s="122">
        <v>2191.9612930677249</v>
      </c>
      <c r="N192" s="122">
        <v>2270.3480074644353</v>
      </c>
      <c r="O192" s="122">
        <v>2301.9942377509706</v>
      </c>
      <c r="P192" s="122">
        <v>2268.6010869750612</v>
      </c>
      <c r="Q192" s="122">
        <v>2267.3804360951858</v>
      </c>
      <c r="R192" s="122">
        <v>2262.2128650302398</v>
      </c>
      <c r="S192" s="122">
        <v>2204.7013967261578</v>
      </c>
      <c r="T192" s="122">
        <v>2116.4651883199163</v>
      </c>
      <c r="U192" s="122">
        <v>2179.9030125772483</v>
      </c>
      <c r="V192" s="122">
        <v>2145.2922729974698</v>
      </c>
      <c r="W192" s="122">
        <v>2450.7185142016706</v>
      </c>
      <c r="DA192" s="130" t="s">
        <v>2549</v>
      </c>
    </row>
    <row r="193" spans="1:105" ht="12" customHeight="1" x14ac:dyDescent="0.25">
      <c r="A193" s="97" t="s">
        <v>124</v>
      </c>
      <c r="B193" s="98">
        <v>1991.136931428654</v>
      </c>
      <c r="C193" s="98">
        <v>1778.6214988422912</v>
      </c>
      <c r="D193" s="98">
        <v>1934.2153476198396</v>
      </c>
      <c r="E193" s="98">
        <v>1792.0640412437492</v>
      </c>
      <c r="F193" s="98">
        <v>1799.4422428485007</v>
      </c>
      <c r="G193" s="98">
        <v>2078.9504812173814</v>
      </c>
      <c r="H193" s="98">
        <v>1956.9213192320219</v>
      </c>
      <c r="I193" s="98">
        <v>2096.2871994742718</v>
      </c>
      <c r="J193" s="98">
        <v>2301.4668985862641</v>
      </c>
      <c r="K193" s="98">
        <v>1854.5675789909844</v>
      </c>
      <c r="L193" s="98">
        <v>2050.2155854588509</v>
      </c>
      <c r="M193" s="98">
        <v>2229.3210929730126</v>
      </c>
      <c r="N193" s="98">
        <v>2272.8999642571835</v>
      </c>
      <c r="O193" s="98">
        <v>2182.867357131081</v>
      </c>
      <c r="P193" s="98">
        <v>2345.9193802603636</v>
      </c>
      <c r="Q193" s="98">
        <v>2416.6132817002363</v>
      </c>
      <c r="R193" s="98">
        <v>2097.653828795676</v>
      </c>
      <c r="S193" s="98">
        <v>2199.3912081344702</v>
      </c>
      <c r="T193" s="98">
        <v>2085.2662988174579</v>
      </c>
      <c r="U193" s="98">
        <v>2119.4462616176766</v>
      </c>
      <c r="V193" s="98">
        <v>2051.9570498270714</v>
      </c>
      <c r="W193" s="98">
        <v>2627.7141727311605</v>
      </c>
      <c r="DA193" s="63" t="s">
        <v>2550</v>
      </c>
    </row>
    <row r="194" spans="1:105" ht="12" customHeight="1" x14ac:dyDescent="0.25">
      <c r="A194" s="97" t="s">
        <v>123</v>
      </c>
      <c r="B194" s="98">
        <v>1991.1369314286537</v>
      </c>
      <c r="C194" s="98">
        <v>1778.6903356149521</v>
      </c>
      <c r="D194" s="98">
        <v>1934.9097019966953</v>
      </c>
      <c r="E194" s="98">
        <v>1791.1554069272634</v>
      </c>
      <c r="F194" s="98">
        <v>1798.099836789019</v>
      </c>
      <c r="G194" s="98">
        <v>2078.0186382414199</v>
      </c>
      <c r="H194" s="98">
        <v>1955.4954157551315</v>
      </c>
      <c r="I194" s="98">
        <v>2094.8339200017444</v>
      </c>
      <c r="J194" s="98">
        <v>2299.1124157891445</v>
      </c>
      <c r="K194" s="98">
        <v>1852.8048653274291</v>
      </c>
      <c r="L194" s="98">
        <v>2048.3507712991568</v>
      </c>
      <c r="M194" s="98">
        <v>2229.2254297728823</v>
      </c>
      <c r="N194" s="98">
        <v>2272.681994161303</v>
      </c>
      <c r="O194" s="98">
        <v>2181.9840428765756</v>
      </c>
      <c r="P194" s="98">
        <v>2338.6103891239145</v>
      </c>
      <c r="Q194" s="98">
        <v>2407.0571575973363</v>
      </c>
      <c r="R194" s="98">
        <v>2091.0533438794746</v>
      </c>
      <c r="S194" s="98">
        <v>2194.4366222052081</v>
      </c>
      <c r="T194" s="98">
        <v>2076.6461893071496</v>
      </c>
      <c r="U194" s="98">
        <v>2107.2614631312244</v>
      </c>
      <c r="V194" s="98">
        <v>2041.3367657375868</v>
      </c>
      <c r="W194" s="98">
        <v>2616.9819277401884</v>
      </c>
      <c r="DA194" s="63" t="s">
        <v>2551</v>
      </c>
    </row>
    <row r="195" spans="1:105" ht="12" customHeight="1" x14ac:dyDescent="0.25">
      <c r="A195" s="100" t="s">
        <v>50</v>
      </c>
      <c r="B195" s="101">
        <v>746.17288775214683</v>
      </c>
      <c r="C195" s="101">
        <v>663.66938825776936</v>
      </c>
      <c r="D195" s="101">
        <v>722.88920311561083</v>
      </c>
      <c r="E195" s="101">
        <v>662.91406816303322</v>
      </c>
      <c r="F195" s="101">
        <v>663.72585931283413</v>
      </c>
      <c r="G195" s="101">
        <v>771.38228936553105</v>
      </c>
      <c r="H195" s="101">
        <v>601.65133144442086</v>
      </c>
      <c r="I195" s="101">
        <v>681.21662462032589</v>
      </c>
      <c r="J195" s="101">
        <v>815.58040485636275</v>
      </c>
      <c r="K195" s="101">
        <v>667.53459335557989</v>
      </c>
      <c r="L195" s="101">
        <v>648.58659337588949</v>
      </c>
      <c r="M195" s="101">
        <v>775.42970686247179</v>
      </c>
      <c r="N195" s="101">
        <v>775.68051228146874</v>
      </c>
      <c r="O195" s="101">
        <v>632.21008547182498</v>
      </c>
      <c r="P195" s="101">
        <v>692.75294584272854</v>
      </c>
      <c r="Q195" s="101">
        <v>560.336295422219</v>
      </c>
      <c r="R195" s="101">
        <v>441.48786351158242</v>
      </c>
      <c r="S195" s="101">
        <v>546.57855663629982</v>
      </c>
      <c r="T195" s="101">
        <v>595.48007292888633</v>
      </c>
      <c r="U195" s="101">
        <v>615.28930971766067</v>
      </c>
      <c r="V195" s="101">
        <v>609.57070222807545</v>
      </c>
      <c r="W195" s="101">
        <v>835.96471103359875</v>
      </c>
      <c r="DA195" s="131" t="s">
        <v>2552</v>
      </c>
    </row>
    <row r="196" spans="1:105" ht="12" customHeight="1" x14ac:dyDescent="0.25">
      <c r="A196" s="103" t="s">
        <v>52</v>
      </c>
      <c r="B196" s="104">
        <v>1244.9640436765069</v>
      </c>
      <c r="C196" s="104">
        <v>1115.0209473571824</v>
      </c>
      <c r="D196" s="104">
        <v>1212.0204988810844</v>
      </c>
      <c r="E196" s="104">
        <v>1128.2413387642302</v>
      </c>
      <c r="F196" s="104">
        <v>1134.3739774761848</v>
      </c>
      <c r="G196" s="104">
        <v>1306.6363488758886</v>
      </c>
      <c r="H196" s="104">
        <v>1353.8440843107105</v>
      </c>
      <c r="I196" s="104">
        <v>1413.6172953814182</v>
      </c>
      <c r="J196" s="104">
        <v>1483.5320109327813</v>
      </c>
      <c r="K196" s="104">
        <v>1185.2702719718493</v>
      </c>
      <c r="L196" s="104">
        <v>1399.7641779232672</v>
      </c>
      <c r="M196" s="104">
        <v>1453.7957229104104</v>
      </c>
      <c r="N196" s="104">
        <v>1497.0014818798345</v>
      </c>
      <c r="O196" s="104">
        <v>1549.7739574047503</v>
      </c>
      <c r="P196" s="104">
        <v>1645.8574432811863</v>
      </c>
      <c r="Q196" s="104">
        <v>1846.7208621751179</v>
      </c>
      <c r="R196" s="104">
        <v>1649.5654803678922</v>
      </c>
      <c r="S196" s="104">
        <v>1647.8580655689084</v>
      </c>
      <c r="T196" s="104">
        <v>1481.1661163782633</v>
      </c>
      <c r="U196" s="104">
        <v>1491.9721534135635</v>
      </c>
      <c r="V196" s="104">
        <v>1431.7660635095117</v>
      </c>
      <c r="W196" s="104">
        <v>1781.0172167065891</v>
      </c>
      <c r="DA196" s="132" t="s">
        <v>2553</v>
      </c>
    </row>
    <row r="197" spans="1:105" ht="12" customHeight="1" x14ac:dyDescent="0.25">
      <c r="A197" s="106" t="s">
        <v>122</v>
      </c>
      <c r="B197" s="101">
        <v>1825.8972588127169</v>
      </c>
      <c r="C197" s="101">
        <v>1900.6313406479762</v>
      </c>
      <c r="D197" s="101">
        <v>1979.2708646704016</v>
      </c>
      <c r="E197" s="101">
        <v>2004.594164457659</v>
      </c>
      <c r="F197" s="101">
        <v>2019.4288069689551</v>
      </c>
      <c r="G197" s="101">
        <v>1880.7877617843194</v>
      </c>
      <c r="H197" s="101">
        <v>1969.3268774646592</v>
      </c>
      <c r="I197" s="101">
        <v>1987.0457278430765</v>
      </c>
      <c r="J197" s="101">
        <v>1986.1379279321334</v>
      </c>
      <c r="K197" s="101">
        <v>2177.5695344271344</v>
      </c>
      <c r="L197" s="101">
        <v>2237.4773393048949</v>
      </c>
      <c r="M197" s="101">
        <v>2191.5916734425332</v>
      </c>
      <c r="N197" s="101">
        <v>2270.4936163108277</v>
      </c>
      <c r="O197" s="101">
        <v>2303.695420920827</v>
      </c>
      <c r="P197" s="101">
        <v>2267.4391858702484</v>
      </c>
      <c r="Q197" s="101">
        <v>2265.9259770510093</v>
      </c>
      <c r="R197" s="101">
        <v>2264.096603734984</v>
      </c>
      <c r="S197" s="101">
        <v>2204.0664915257594</v>
      </c>
      <c r="T197" s="101">
        <v>2116.3598129623601</v>
      </c>
      <c r="U197" s="101">
        <v>2180.1899660895529</v>
      </c>
      <c r="V197" s="101">
        <v>2146.0126953852769</v>
      </c>
      <c r="W197" s="101">
        <v>2448.6698730185403</v>
      </c>
      <c r="DA197" s="131" t="s">
        <v>2554</v>
      </c>
    </row>
    <row r="198" spans="1:105" ht="12" customHeight="1" x14ac:dyDescent="0.25">
      <c r="A198" s="107" t="s">
        <v>121</v>
      </c>
      <c r="B198" s="104">
        <v>1825.8972588127169</v>
      </c>
      <c r="C198" s="104">
        <v>1900.68828362882</v>
      </c>
      <c r="D198" s="104">
        <v>1979.3308532986071</v>
      </c>
      <c r="E198" s="104">
        <v>2004.7640532788907</v>
      </c>
      <c r="F198" s="104">
        <v>2019.858730698473</v>
      </c>
      <c r="G198" s="104">
        <v>1881.3442948449481</v>
      </c>
      <c r="H198" s="104">
        <v>1969.7649730234152</v>
      </c>
      <c r="I198" s="104">
        <v>1987.124082027949</v>
      </c>
      <c r="J198" s="104">
        <v>1986.1501141508672</v>
      </c>
      <c r="K198" s="104">
        <v>2177.3705974149498</v>
      </c>
      <c r="L198" s="104">
        <v>2237.3778442601979</v>
      </c>
      <c r="M198" s="104">
        <v>2191.3592296519214</v>
      </c>
      <c r="N198" s="104">
        <v>2270.1615518231542</v>
      </c>
      <c r="O198" s="104">
        <v>2303.2881677108298</v>
      </c>
      <c r="P198" s="104">
        <v>2267.8610711831266</v>
      </c>
      <c r="Q198" s="104">
        <v>2265.4042546309461</v>
      </c>
      <c r="R198" s="104">
        <v>2263.7386595851876</v>
      </c>
      <c r="S198" s="104">
        <v>2205.504399395732</v>
      </c>
      <c r="T198" s="104">
        <v>2117.2245380548584</v>
      </c>
      <c r="U198" s="104">
        <v>2180.8482985551059</v>
      </c>
      <c r="V198" s="104">
        <v>2146.480536831215</v>
      </c>
      <c r="W198" s="104">
        <v>2449.0976964396777</v>
      </c>
      <c r="DA198" s="132" t="s">
        <v>2555</v>
      </c>
    </row>
    <row r="199" spans="1:105" ht="12" customHeight="1" x14ac:dyDescent="0.25">
      <c r="A199" s="108" t="s">
        <v>53</v>
      </c>
      <c r="B199" s="98">
        <v>683.60812807602701</v>
      </c>
      <c r="C199" s="98">
        <v>708.63043563552844</v>
      </c>
      <c r="D199" s="98">
        <v>740.16112473984367</v>
      </c>
      <c r="E199" s="98">
        <v>743.27008318789137</v>
      </c>
      <c r="F199" s="98">
        <v>747.45863506448654</v>
      </c>
      <c r="G199" s="98">
        <v>696.82832292793069</v>
      </c>
      <c r="H199" s="98">
        <v>606.79962851191294</v>
      </c>
      <c r="I199" s="98">
        <v>645.53840818059462</v>
      </c>
      <c r="J199" s="98">
        <v>701.57538438884319</v>
      </c>
      <c r="K199" s="98">
        <v>788.0699015149994</v>
      </c>
      <c r="L199" s="98">
        <v>714.07072059770678</v>
      </c>
      <c r="M199" s="98">
        <v>762.21102106698174</v>
      </c>
      <c r="N199" s="98">
        <v>777.34328841964964</v>
      </c>
      <c r="O199" s="98">
        <v>676.82017926856213</v>
      </c>
      <c r="P199" s="98">
        <v>673.77902912752484</v>
      </c>
      <c r="Q199" s="98">
        <v>530.80154818254198</v>
      </c>
      <c r="R199" s="98">
        <v>478.90127197217993</v>
      </c>
      <c r="S199" s="98">
        <v>551.80671065425167</v>
      </c>
      <c r="T199" s="98">
        <v>609.87468472092178</v>
      </c>
      <c r="U199" s="98">
        <v>649.06881470334417</v>
      </c>
      <c r="V199" s="98">
        <v>657.78304194556733</v>
      </c>
      <c r="W199" s="98">
        <v>787.293640485075</v>
      </c>
      <c r="DA199" s="63" t="s">
        <v>2556</v>
      </c>
    </row>
    <row r="200" spans="1:105" ht="12" customHeight="1" x14ac:dyDescent="0.25">
      <c r="A200" s="108" t="s">
        <v>52</v>
      </c>
      <c r="B200" s="98">
        <v>1142.2891307366901</v>
      </c>
      <c r="C200" s="98">
        <v>1192.0578479932917</v>
      </c>
      <c r="D200" s="98">
        <v>1239.1697285587634</v>
      </c>
      <c r="E200" s="98">
        <v>1261.4939700909993</v>
      </c>
      <c r="F200" s="98">
        <v>1272.4000956339867</v>
      </c>
      <c r="G200" s="98">
        <v>1184.5159719170176</v>
      </c>
      <c r="H200" s="98">
        <v>1362.9653445115025</v>
      </c>
      <c r="I200" s="98">
        <v>1341.5856738473542</v>
      </c>
      <c r="J200" s="98">
        <v>1284.5747297620237</v>
      </c>
      <c r="K200" s="98">
        <v>1389.3006958999506</v>
      </c>
      <c r="L200" s="98">
        <v>1523.3071236624912</v>
      </c>
      <c r="M200" s="98">
        <v>1429.1482085849402</v>
      </c>
      <c r="N200" s="98">
        <v>1492.8182634035045</v>
      </c>
      <c r="O200" s="98">
        <v>1626.4679884422678</v>
      </c>
      <c r="P200" s="98">
        <v>1594.0820420556011</v>
      </c>
      <c r="Q200" s="98">
        <v>1734.602706448404</v>
      </c>
      <c r="R200" s="98">
        <v>1784.8373876130074</v>
      </c>
      <c r="S200" s="98">
        <v>1653.6976887414801</v>
      </c>
      <c r="T200" s="98">
        <v>1507.3498533339368</v>
      </c>
      <c r="U200" s="98">
        <v>1531.7794838517618</v>
      </c>
      <c r="V200" s="98">
        <v>1488.6974948856475</v>
      </c>
      <c r="W200" s="98">
        <v>1661.8040559546021</v>
      </c>
      <c r="DA200" s="63" t="s">
        <v>2557</v>
      </c>
    </row>
    <row r="201" spans="1:105" ht="12" customHeight="1" x14ac:dyDescent="0.25">
      <c r="A201" s="121" t="s">
        <v>54</v>
      </c>
      <c r="B201" s="122">
        <v>275.40769085182677</v>
      </c>
      <c r="C201" s="122">
        <v>317.54094015535372</v>
      </c>
      <c r="D201" s="122">
        <v>333.01256298278003</v>
      </c>
      <c r="E201" s="122">
        <v>332.63806120327337</v>
      </c>
      <c r="F201" s="122">
        <v>354.49060893724391</v>
      </c>
      <c r="G201" s="122">
        <v>287.72088917464561</v>
      </c>
      <c r="H201" s="122">
        <v>335.55092936677062</v>
      </c>
      <c r="I201" s="122">
        <v>293.17347490515999</v>
      </c>
      <c r="J201" s="122">
        <v>317.43440857442073</v>
      </c>
      <c r="K201" s="122">
        <v>401.37451421198773</v>
      </c>
      <c r="L201" s="122">
        <v>406.26409949821522</v>
      </c>
      <c r="M201" s="122">
        <v>401.13289524605671</v>
      </c>
      <c r="N201" s="122">
        <v>413.12297513690316</v>
      </c>
      <c r="O201" s="122">
        <v>404.10629036654467</v>
      </c>
      <c r="P201" s="122">
        <v>421.7201164747035</v>
      </c>
      <c r="Q201" s="122">
        <v>406.25726033740085</v>
      </c>
      <c r="R201" s="122">
        <v>416.12825743138114</v>
      </c>
      <c r="S201" s="122">
        <v>417.95606319640285</v>
      </c>
      <c r="T201" s="122">
        <v>414.47447556593522</v>
      </c>
      <c r="U201" s="122">
        <v>425.08221425630825</v>
      </c>
      <c r="V201" s="122">
        <v>418.56960019240006</v>
      </c>
      <c r="W201" s="122">
        <v>476.7555175798779</v>
      </c>
      <c r="DA201" s="130" t="s">
        <v>2558</v>
      </c>
    </row>
    <row r="202" spans="1:105" ht="12" customHeight="1" x14ac:dyDescent="0.25">
      <c r="A202" s="97" t="s">
        <v>50</v>
      </c>
      <c r="B202" s="98">
        <v>276.62419831733695</v>
      </c>
      <c r="C202" s="98">
        <v>319.42302120849178</v>
      </c>
      <c r="D202" s="98">
        <v>337.20185184529242</v>
      </c>
      <c r="E202" s="98">
        <v>323.24690734955283</v>
      </c>
      <c r="F202" s="98">
        <v>351.69635837048156</v>
      </c>
      <c r="G202" s="98">
        <v>294.38790829226457</v>
      </c>
      <c r="H202" s="98">
        <v>337.12086337702448</v>
      </c>
      <c r="I202" s="98">
        <v>294.28297513852573</v>
      </c>
      <c r="J202" s="98">
        <v>314.68253105024542</v>
      </c>
      <c r="K202" s="98">
        <v>408.55536626981871</v>
      </c>
      <c r="L202" s="98">
        <v>439.41439935632008</v>
      </c>
      <c r="M202" s="98">
        <v>406.57143222935986</v>
      </c>
      <c r="N202" s="98">
        <v>345.95211254360157</v>
      </c>
      <c r="O202" s="98">
        <v>346.43094385398717</v>
      </c>
      <c r="P202" s="98">
        <v>387.45080697744288</v>
      </c>
      <c r="Q202" s="98">
        <v>428.39534862007099</v>
      </c>
      <c r="R202" s="98">
        <v>452.15586739042891</v>
      </c>
      <c r="S202" s="98">
        <v>434.99631638487801</v>
      </c>
      <c r="T202" s="98">
        <v>404.55360148322967</v>
      </c>
      <c r="U202" s="98">
        <v>414.53060047077798</v>
      </c>
      <c r="V202" s="98">
        <v>401.83698832111753</v>
      </c>
      <c r="W202" s="98">
        <v>507.08815987145607</v>
      </c>
      <c r="DA202" s="63" t="s">
        <v>2559</v>
      </c>
    </row>
    <row r="203" spans="1:105" ht="12" customHeight="1" x14ac:dyDescent="0.25">
      <c r="A203" s="109" t="s">
        <v>120</v>
      </c>
      <c r="B203" s="33">
        <v>275.39968676097368</v>
      </c>
      <c r="C203" s="33">
        <v>317.52941755217427</v>
      </c>
      <c r="D203" s="33">
        <v>332.99028846713662</v>
      </c>
      <c r="E203" s="33">
        <v>332.68506492476905</v>
      </c>
      <c r="F203" s="33">
        <v>354.50490298421539</v>
      </c>
      <c r="G203" s="33">
        <v>287.68580730562559</v>
      </c>
      <c r="H203" s="33">
        <v>335.54275770262569</v>
      </c>
      <c r="I203" s="33">
        <v>293.16808692334615</v>
      </c>
      <c r="J203" s="33">
        <v>317.44667327487679</v>
      </c>
      <c r="K203" s="33">
        <v>401.34592807916943</v>
      </c>
      <c r="L203" s="33">
        <v>406.14904652674096</v>
      </c>
      <c r="M203" s="33">
        <v>401.11764324056878</v>
      </c>
      <c r="N203" s="33">
        <v>413.27603437912347</v>
      </c>
      <c r="O203" s="33">
        <v>404.2239683494272</v>
      </c>
      <c r="P203" s="33">
        <v>421.79450015444962</v>
      </c>
      <c r="Q203" s="33">
        <v>406.20041135518483</v>
      </c>
      <c r="R203" s="33">
        <v>416.02828996589091</v>
      </c>
      <c r="S203" s="33">
        <v>417.90883404233716</v>
      </c>
      <c r="T203" s="33">
        <v>414.4993931580338</v>
      </c>
      <c r="U203" s="33">
        <v>425.10742711149891</v>
      </c>
      <c r="V203" s="33">
        <v>418.60777277218193</v>
      </c>
      <c r="W203" s="33">
        <v>476.67948508830284</v>
      </c>
      <c r="DA203" s="60" t="s">
        <v>2560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26.006564712729439</v>
      </c>
      <c r="C205" s="117">
        <f t="shared" si="88"/>
        <v>15.320821313649212</v>
      </c>
      <c r="D205" s="117">
        <f t="shared" si="88"/>
        <v>12.190084515530193</v>
      </c>
      <c r="E205" s="117">
        <f t="shared" si="88"/>
        <v>11.310167776726542</v>
      </c>
      <c r="F205" s="117">
        <f t="shared" si="88"/>
        <v>14.113158400748006</v>
      </c>
      <c r="G205" s="117">
        <f t="shared" si="88"/>
        <v>19.874242412469901</v>
      </c>
      <c r="H205" s="117">
        <f t="shared" si="88"/>
        <v>19.880313933813589</v>
      </c>
      <c r="I205" s="117">
        <f t="shared" si="88"/>
        <v>20.471922795801724</v>
      </c>
      <c r="J205" s="117">
        <f t="shared" si="88"/>
        <v>19.463842983070933</v>
      </c>
      <c r="K205" s="117">
        <f t="shared" si="88"/>
        <v>12.379101678644485</v>
      </c>
      <c r="L205" s="117">
        <f t="shared" si="88"/>
        <v>11.50176927262139</v>
      </c>
      <c r="M205" s="117">
        <f t="shared" si="88"/>
        <v>10.744807696507412</v>
      </c>
      <c r="N205" s="117">
        <f t="shared" si="88"/>
        <v>10.214497922416125</v>
      </c>
      <c r="O205" s="117">
        <f t="shared" si="88"/>
        <v>9.4742624450890602</v>
      </c>
      <c r="P205" s="117">
        <f t="shared" si="88"/>
        <v>9.8095998924077197</v>
      </c>
      <c r="Q205" s="117">
        <f t="shared" si="88"/>
        <v>9.4057349075514285</v>
      </c>
      <c r="R205" s="117">
        <f t="shared" ref="R205:V205" si="89">R206+R208+R210+R219</f>
        <v>7.4316489753836299</v>
      </c>
      <c r="S205" s="117">
        <f t="shared" si="89"/>
        <v>7.3183038145568755</v>
      </c>
      <c r="T205" s="117">
        <f t="shared" si="89"/>
        <v>6.4560111558702813</v>
      </c>
      <c r="U205" s="117">
        <f t="shared" si="89"/>
        <v>6.528027306011662</v>
      </c>
      <c r="V205" s="117">
        <f t="shared" si="89"/>
        <v>6.2217071238155048</v>
      </c>
      <c r="W205" s="117">
        <f t="shared" ref="W205" si="90">W206+W208+W210+W219</f>
        <v>8.0972324292257376</v>
      </c>
      <c r="DA205" s="129" t="s">
        <v>2712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2713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2714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2715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2716</v>
      </c>
    </row>
    <row r="210" spans="1:105" ht="12" customHeight="1" x14ac:dyDescent="0.25">
      <c r="A210" s="121" t="s">
        <v>55</v>
      </c>
      <c r="B210" s="122">
        <v>25.329816929455841</v>
      </c>
      <c r="C210" s="122">
        <v>14.596061337467518</v>
      </c>
      <c r="D210" s="122">
        <v>11.526867873868165</v>
      </c>
      <c r="E210" s="122">
        <v>10.712591258009732</v>
      </c>
      <c r="F210" s="122">
        <v>13.449647770414368</v>
      </c>
      <c r="G210" s="122">
        <v>19.303645376156997</v>
      </c>
      <c r="H210" s="122">
        <v>19.234448006523827</v>
      </c>
      <c r="I210" s="122">
        <v>19.945980890495342</v>
      </c>
      <c r="J210" s="122">
        <v>18.947617687780742</v>
      </c>
      <c r="K210" s="122">
        <v>11.780435971064001</v>
      </c>
      <c r="L210" s="122">
        <v>10.940315861606376</v>
      </c>
      <c r="M210" s="122">
        <v>10.324878318815294</v>
      </c>
      <c r="N210" s="122">
        <v>9.9241049905721006</v>
      </c>
      <c r="O210" s="122">
        <v>9.2139168048643949</v>
      </c>
      <c r="P210" s="122">
        <v>9.4999840429076929</v>
      </c>
      <c r="Q210" s="122">
        <v>9.0009695078058378</v>
      </c>
      <c r="R210" s="122">
        <v>6.9702775453440031</v>
      </c>
      <c r="S210" s="122">
        <v>6.875149118206398</v>
      </c>
      <c r="T210" s="122">
        <v>6.0826158585055072</v>
      </c>
      <c r="U210" s="122">
        <v>6.1643150173453973</v>
      </c>
      <c r="V210" s="122">
        <v>5.8857867405143374</v>
      </c>
      <c r="W210" s="122">
        <v>7.6329485100202668</v>
      </c>
      <c r="DA210" s="130" t="s">
        <v>2717</v>
      </c>
    </row>
    <row r="211" spans="1:105" ht="12" customHeight="1" x14ac:dyDescent="0.25">
      <c r="A211" s="97" t="s">
        <v>124</v>
      </c>
      <c r="B211" s="98">
        <v>750.6252488249105</v>
      </c>
      <c r="C211" s="98">
        <v>668.92306935859426</v>
      </c>
      <c r="D211" s="98">
        <v>721.2739364370417</v>
      </c>
      <c r="E211" s="98">
        <v>660.50007050568422</v>
      </c>
      <c r="F211" s="98">
        <v>656.68659511562953</v>
      </c>
      <c r="G211" s="98">
        <v>753.74077235573304</v>
      </c>
      <c r="H211" s="98">
        <v>706.71638688301493</v>
      </c>
      <c r="I211" s="98">
        <v>755.25439737242539</v>
      </c>
      <c r="J211" s="98">
        <v>828.56132168365912</v>
      </c>
      <c r="K211" s="98">
        <v>665.1207151269474</v>
      </c>
      <c r="L211" s="98">
        <v>732.71133692770206</v>
      </c>
      <c r="M211" s="98">
        <v>794.25739292705396</v>
      </c>
      <c r="N211" s="98">
        <v>800.23330412205735</v>
      </c>
      <c r="O211" s="98">
        <v>751.60688059580104</v>
      </c>
      <c r="P211" s="98">
        <v>789.51549127694534</v>
      </c>
      <c r="Q211" s="98">
        <v>795.78792645702777</v>
      </c>
      <c r="R211" s="98">
        <v>681.28395473334604</v>
      </c>
      <c r="S211" s="98">
        <v>693.68633185686235</v>
      </c>
      <c r="T211" s="98">
        <v>639.32656994845991</v>
      </c>
      <c r="U211" s="98">
        <v>631.47981025023796</v>
      </c>
      <c r="V211" s="98">
        <v>591.98049076415975</v>
      </c>
      <c r="W211" s="98">
        <v>741.72978486983209</v>
      </c>
      <c r="DA211" s="63" t="s">
        <v>2718</v>
      </c>
    </row>
    <row r="212" spans="1:105" ht="12" customHeight="1" x14ac:dyDescent="0.25">
      <c r="A212" s="97" t="s">
        <v>123</v>
      </c>
      <c r="B212" s="98">
        <v>281.29467174991555</v>
      </c>
      <c r="C212" s="98">
        <v>250.19223531805332</v>
      </c>
      <c r="D212" s="98">
        <v>272.51711291004182</v>
      </c>
      <c r="E212" s="98">
        <v>245.12695182845994</v>
      </c>
      <c r="F212" s="98">
        <v>241.85608854107844</v>
      </c>
      <c r="G212" s="98">
        <v>279.12949535954328</v>
      </c>
      <c r="H212" s="98">
        <v>216.84880713063578</v>
      </c>
      <c r="I212" s="98">
        <v>245.20499734537466</v>
      </c>
      <c r="J212" s="98">
        <v>293.24143892257075</v>
      </c>
      <c r="K212" s="98">
        <v>239.99202979936373</v>
      </c>
      <c r="L212" s="98">
        <v>232.85204943183439</v>
      </c>
      <c r="M212" s="98">
        <v>277.57256916827663</v>
      </c>
      <c r="N212" s="98">
        <v>272.5459392193315</v>
      </c>
      <c r="O212" s="98">
        <v>215.10552877392288</v>
      </c>
      <c r="P212" s="98">
        <v>231.57519883515144</v>
      </c>
      <c r="Q212" s="98">
        <v>180.94424762726163</v>
      </c>
      <c r="R212" s="98">
        <v>142.56561631346142</v>
      </c>
      <c r="S212" s="98">
        <v>176.50158754258024</v>
      </c>
      <c r="T212" s="98">
        <v>188.22268208369266</v>
      </c>
      <c r="U212" s="98">
        <v>186.03831046441263</v>
      </c>
      <c r="V212" s="98">
        <v>176.10364744487734</v>
      </c>
      <c r="W212" s="98">
        <v>235.14536104301405</v>
      </c>
      <c r="DA212" s="63" t="s">
        <v>2719</v>
      </c>
    </row>
    <row r="213" spans="1:105" ht="12" customHeight="1" x14ac:dyDescent="0.25">
      <c r="A213" s="100" t="s">
        <v>50</v>
      </c>
      <c r="B213" s="101">
        <v>281.29467174991555</v>
      </c>
      <c r="C213" s="101">
        <v>250.19223531805332</v>
      </c>
      <c r="D213" s="101">
        <v>272.51711291004182</v>
      </c>
      <c r="E213" s="101">
        <v>245.12695182845994</v>
      </c>
      <c r="F213" s="101">
        <v>241.85608854107844</v>
      </c>
      <c r="G213" s="101">
        <v>279.12949535954328</v>
      </c>
      <c r="H213" s="101">
        <v>216.84880713063578</v>
      </c>
      <c r="I213" s="101">
        <v>245.20499734537466</v>
      </c>
      <c r="J213" s="101">
        <v>293.24143892257075</v>
      </c>
      <c r="K213" s="101">
        <v>239.99202979936373</v>
      </c>
      <c r="L213" s="101">
        <v>232.85204943183439</v>
      </c>
      <c r="M213" s="101">
        <v>277.57256916827663</v>
      </c>
      <c r="N213" s="101">
        <v>272.5459392193315</v>
      </c>
      <c r="O213" s="101">
        <v>215.10552877392288</v>
      </c>
      <c r="P213" s="101">
        <v>231.57519883515144</v>
      </c>
      <c r="Q213" s="101">
        <v>180.94424762726163</v>
      </c>
      <c r="R213" s="101">
        <v>142.56561631346142</v>
      </c>
      <c r="S213" s="101">
        <v>176.50158754258024</v>
      </c>
      <c r="T213" s="101">
        <v>188.22268208369266</v>
      </c>
      <c r="U213" s="101">
        <v>186.03831046441263</v>
      </c>
      <c r="V213" s="101">
        <v>176.10364744487734</v>
      </c>
      <c r="W213" s="101">
        <v>235.14536104301405</v>
      </c>
      <c r="DA213" s="131" t="s">
        <v>2720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2721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2722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2723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2724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2725</v>
      </c>
    </row>
    <row r="219" spans="1:105" ht="12" customHeight="1" x14ac:dyDescent="0.25">
      <c r="A219" s="121" t="s">
        <v>54</v>
      </c>
      <c r="B219" s="122">
        <v>0.67674778327359619</v>
      </c>
      <c r="C219" s="122">
        <v>0.72475997618169374</v>
      </c>
      <c r="D219" s="122">
        <v>0.66321664166202809</v>
      </c>
      <c r="E219" s="122">
        <v>0.5975765187168105</v>
      </c>
      <c r="F219" s="122">
        <v>0.663510630333639</v>
      </c>
      <c r="G219" s="122">
        <v>0.57059703631290293</v>
      </c>
      <c r="H219" s="122">
        <v>0.64586592728976078</v>
      </c>
      <c r="I219" s="122">
        <v>0.52594190530638096</v>
      </c>
      <c r="J219" s="122">
        <v>0.51622529529019145</v>
      </c>
      <c r="K219" s="122">
        <v>0.59866570758048387</v>
      </c>
      <c r="L219" s="122">
        <v>0.56145341101501489</v>
      </c>
      <c r="M219" s="122">
        <v>0.4199293776921173</v>
      </c>
      <c r="N219" s="122">
        <v>0.29039293184402543</v>
      </c>
      <c r="O219" s="122">
        <v>0.2603456402246645</v>
      </c>
      <c r="P219" s="122">
        <v>0.30961584950002702</v>
      </c>
      <c r="Q219" s="122">
        <v>0.40476539974559061</v>
      </c>
      <c r="R219" s="122">
        <v>0.46137143003962672</v>
      </c>
      <c r="S219" s="122">
        <v>0.44315469635047783</v>
      </c>
      <c r="T219" s="122">
        <v>0.37339529736477434</v>
      </c>
      <c r="U219" s="122">
        <v>0.36371228866626437</v>
      </c>
      <c r="V219" s="122">
        <v>0.33592038330116714</v>
      </c>
      <c r="W219" s="122">
        <v>0.4642839192054708</v>
      </c>
      <c r="DA219" s="130" t="s">
        <v>2726</v>
      </c>
    </row>
    <row r="220" spans="1:105" ht="12" customHeight="1" x14ac:dyDescent="0.25">
      <c r="A220" s="97" t="s">
        <v>50</v>
      </c>
      <c r="B220" s="98">
        <v>103.5327430153849</v>
      </c>
      <c r="C220" s="98">
        <v>119.10573674028831</v>
      </c>
      <c r="D220" s="98">
        <v>125.39796440631569</v>
      </c>
      <c r="E220" s="98">
        <v>119.99095321453802</v>
      </c>
      <c r="F220" s="98">
        <v>130.36890187214797</v>
      </c>
      <c r="G220" s="98">
        <v>109.00784555860905</v>
      </c>
      <c r="H220" s="98">
        <v>124.7291453346897</v>
      </c>
      <c r="I220" s="98">
        <v>108.82858412636148</v>
      </c>
      <c r="J220" s="98">
        <v>116.34365969528558</v>
      </c>
      <c r="K220" s="98">
        <v>150.98381593185636</v>
      </c>
      <c r="L220" s="98">
        <v>162.33345019666669</v>
      </c>
      <c r="M220" s="98">
        <v>150.157709945227</v>
      </c>
      <c r="N220" s="98">
        <v>127.73087571484908</v>
      </c>
      <c r="O220" s="98">
        <v>127.85876843088205</v>
      </c>
      <c r="P220" s="98">
        <v>142.95275219312194</v>
      </c>
      <c r="Q220" s="98">
        <v>158.02820568017677</v>
      </c>
      <c r="R220" s="98">
        <v>166.7365675270355</v>
      </c>
      <c r="S220" s="98">
        <v>160.33312894735553</v>
      </c>
      <c r="T220" s="98">
        <v>149.039755737826</v>
      </c>
      <c r="U220" s="98">
        <v>152.57779395610095</v>
      </c>
      <c r="V220" s="98">
        <v>147.58364179898382</v>
      </c>
      <c r="W220" s="98">
        <v>185.68717680678085</v>
      </c>
      <c r="DA220" s="63" t="s">
        <v>2727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2728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90.400554403694201</v>
      </c>
      <c r="C223" s="118">
        <f t="shared" si="93"/>
        <v>103.14561027280189</v>
      </c>
      <c r="D223" s="118">
        <f t="shared" si="93"/>
        <v>97.847759857664741</v>
      </c>
      <c r="E223" s="118">
        <f t="shared" si="93"/>
        <v>98.432292158715711</v>
      </c>
      <c r="F223" s="118">
        <f t="shared" si="93"/>
        <v>93.980840411779369</v>
      </c>
      <c r="G223" s="118">
        <f t="shared" si="93"/>
        <v>91.749632874587789</v>
      </c>
      <c r="H223" s="118">
        <f t="shared" si="93"/>
        <v>84.619884647820228</v>
      </c>
      <c r="I223" s="118">
        <f t="shared" si="93"/>
        <v>85.832944710750013</v>
      </c>
      <c r="J223" s="118">
        <f t="shared" si="93"/>
        <v>79.960239611215343</v>
      </c>
      <c r="K223" s="118">
        <f t="shared" si="93"/>
        <v>89.105072073730355</v>
      </c>
      <c r="L223" s="118">
        <f t="shared" si="93"/>
        <v>89.598275646413811</v>
      </c>
      <c r="M223" s="118">
        <f t="shared" si="93"/>
        <v>84.831319561947666</v>
      </c>
      <c r="N223" s="118">
        <f t="shared" si="93"/>
        <v>85.510469915154815</v>
      </c>
      <c r="O223" s="118">
        <f t="shared" si="93"/>
        <v>81.913549454397511</v>
      </c>
      <c r="P223" s="118">
        <f t="shared" si="93"/>
        <v>75.993908214384533</v>
      </c>
      <c r="Q223" s="118">
        <f t="shared" si="93"/>
        <v>80.491441807524069</v>
      </c>
      <c r="R223" s="118">
        <f t="shared" ref="R223:V223" si="94">R224+R226+R228+R237</f>
        <v>77.092589202341259</v>
      </c>
      <c r="S223" s="118">
        <f t="shared" si="94"/>
        <v>72.189042058802556</v>
      </c>
      <c r="T223" s="118">
        <f t="shared" si="94"/>
        <v>68.635218063958433</v>
      </c>
      <c r="U223" s="118">
        <f t="shared" si="94"/>
        <v>64.386651275530255</v>
      </c>
      <c r="V223" s="118">
        <f t="shared" si="94"/>
        <v>70.476955589568291</v>
      </c>
      <c r="W223" s="118">
        <f t="shared" ref="W223" si="95">W224+W226+W228+W237</f>
        <v>73.822678699027591</v>
      </c>
      <c r="DA223" s="129" t="s">
        <v>2880</v>
      </c>
    </row>
    <row r="224" spans="1:105" ht="12" customHeight="1" x14ac:dyDescent="0.25">
      <c r="A224" s="121" t="s">
        <v>57</v>
      </c>
      <c r="B224" s="123">
        <f t="shared" ref="B224:W224" si="96">B225</f>
        <v>58.715613842098904</v>
      </c>
      <c r="C224" s="123">
        <f t="shared" si="96"/>
        <v>70.634661408963808</v>
      </c>
      <c r="D224" s="123">
        <f t="shared" si="96"/>
        <v>64.373352151644781</v>
      </c>
      <c r="E224" s="123">
        <f t="shared" si="96"/>
        <v>65.305070187340377</v>
      </c>
      <c r="F224" s="123">
        <f t="shared" si="96"/>
        <v>60.841635838764191</v>
      </c>
      <c r="G224" s="123">
        <f t="shared" si="96"/>
        <v>61.731610564768559</v>
      </c>
      <c r="H224" s="123">
        <f t="shared" si="96"/>
        <v>53.376247207584207</v>
      </c>
      <c r="I224" s="123">
        <f t="shared" si="96"/>
        <v>54.972036574408776</v>
      </c>
      <c r="J224" s="123">
        <f t="shared" si="96"/>
        <v>48.877704346393543</v>
      </c>
      <c r="K224" s="123">
        <f t="shared" si="96"/>
        <v>55.426206680570701</v>
      </c>
      <c r="L224" s="123">
        <f t="shared" si="96"/>
        <v>55.545755031173243</v>
      </c>
      <c r="M224" s="123">
        <f t="shared" si="96"/>
        <v>51.428227141128453</v>
      </c>
      <c r="N224" s="123">
        <f t="shared" si="96"/>
        <v>51.089655136972873</v>
      </c>
      <c r="O224" s="123">
        <f t="shared" si="96"/>
        <v>47.751980869686989</v>
      </c>
      <c r="P224" s="123">
        <f t="shared" si="96"/>
        <v>42.163374707083882</v>
      </c>
      <c r="Q224" s="123">
        <f t="shared" si="96"/>
        <v>47.091293553967432</v>
      </c>
      <c r="R224" s="123">
        <f t="shared" si="96"/>
        <v>43.954372412490798</v>
      </c>
      <c r="S224" s="123">
        <f t="shared" si="96"/>
        <v>39.88047446267079</v>
      </c>
      <c r="T224" s="123">
        <f t="shared" si="96"/>
        <v>37.736898173534037</v>
      </c>
      <c r="U224" s="123">
        <f t="shared" si="96"/>
        <v>32.836703022571498</v>
      </c>
      <c r="V224" s="123">
        <f t="shared" si="96"/>
        <v>39.695523528517278</v>
      </c>
      <c r="W224" s="123">
        <f t="shared" si="96"/>
        <v>39.446012167027206</v>
      </c>
      <c r="DA224" s="130" t="s">
        <v>2881</v>
      </c>
    </row>
    <row r="225" spans="1:105" ht="12" customHeight="1" x14ac:dyDescent="0.25">
      <c r="A225" s="97" t="s">
        <v>53</v>
      </c>
      <c r="B225" s="99">
        <v>58.715613842098904</v>
      </c>
      <c r="C225" s="99">
        <v>70.634661408963808</v>
      </c>
      <c r="D225" s="99">
        <v>64.373352151644781</v>
      </c>
      <c r="E225" s="99">
        <v>65.305070187340377</v>
      </c>
      <c r="F225" s="99">
        <v>60.841635838764191</v>
      </c>
      <c r="G225" s="99">
        <v>61.731610564768559</v>
      </c>
      <c r="H225" s="99">
        <v>53.376247207584207</v>
      </c>
      <c r="I225" s="99">
        <v>54.972036574408776</v>
      </c>
      <c r="J225" s="99">
        <v>48.877704346393543</v>
      </c>
      <c r="K225" s="99">
        <v>55.426206680570701</v>
      </c>
      <c r="L225" s="99">
        <v>55.545755031173243</v>
      </c>
      <c r="M225" s="99">
        <v>51.428227141128453</v>
      </c>
      <c r="N225" s="99">
        <v>51.089655136972873</v>
      </c>
      <c r="O225" s="99">
        <v>47.751980869686989</v>
      </c>
      <c r="P225" s="99">
        <v>42.163374707083882</v>
      </c>
      <c r="Q225" s="99">
        <v>47.091293553967432</v>
      </c>
      <c r="R225" s="99">
        <v>43.954372412490798</v>
      </c>
      <c r="S225" s="99">
        <v>39.88047446267079</v>
      </c>
      <c r="T225" s="99">
        <v>37.736898173534037</v>
      </c>
      <c r="U225" s="99">
        <v>32.836703022571498</v>
      </c>
      <c r="V225" s="99">
        <v>39.695523528517278</v>
      </c>
      <c r="W225" s="99">
        <v>39.446012167027206</v>
      </c>
      <c r="DA225" s="63" t="s">
        <v>2882</v>
      </c>
    </row>
    <row r="226" spans="1:105" ht="12" customHeight="1" x14ac:dyDescent="0.25">
      <c r="A226" s="121" t="s">
        <v>92</v>
      </c>
      <c r="B226" s="123">
        <f t="shared" ref="B226:W226" si="97">B227</f>
        <v>4.5863535956756428E-2</v>
      </c>
      <c r="C226" s="123">
        <f t="shared" si="97"/>
        <v>4.3701322547209466E-2</v>
      </c>
      <c r="D226" s="123">
        <f t="shared" si="97"/>
        <v>4.0428379983949575E-2</v>
      </c>
      <c r="E226" s="123">
        <f t="shared" si="97"/>
        <v>7.2026987162083042E-2</v>
      </c>
      <c r="F226" s="123">
        <f t="shared" si="97"/>
        <v>4.812747752394899E-2</v>
      </c>
      <c r="G226" s="123">
        <f t="shared" si="97"/>
        <v>5.4233564040445485E-2</v>
      </c>
      <c r="H226" s="123">
        <f t="shared" si="97"/>
        <v>6.9656204477850467E-2</v>
      </c>
      <c r="I226" s="123">
        <f t="shared" si="97"/>
        <v>6.7220658243726458E-2</v>
      </c>
      <c r="J226" s="123">
        <f t="shared" si="97"/>
        <v>5.9412781194999341E-2</v>
      </c>
      <c r="K226" s="123">
        <f t="shared" si="97"/>
        <v>5.9594683189924433E-2</v>
      </c>
      <c r="L226" s="123">
        <f t="shared" si="97"/>
        <v>6.6696889659265041E-2</v>
      </c>
      <c r="M226" s="123">
        <f t="shared" si="97"/>
        <v>5.9453265290207509E-2</v>
      </c>
      <c r="N226" s="123">
        <f t="shared" si="97"/>
        <v>6.5339866378793784E-2</v>
      </c>
      <c r="O226" s="123">
        <f t="shared" si="97"/>
        <v>7.7346616206881852E-2</v>
      </c>
      <c r="P226" s="123">
        <f t="shared" si="97"/>
        <v>4.6674748770960915E-2</v>
      </c>
      <c r="Q226" s="123">
        <f t="shared" si="97"/>
        <v>8.351708010367942E-2</v>
      </c>
      <c r="R226" s="123">
        <f t="shared" si="97"/>
        <v>5.4629832803147892E-2</v>
      </c>
      <c r="S226" s="123">
        <f t="shared" si="97"/>
        <v>7.1899401933337687E-2</v>
      </c>
      <c r="T226" s="123">
        <f t="shared" si="97"/>
        <v>6.6458803608276495E-2</v>
      </c>
      <c r="U226" s="123">
        <f t="shared" si="97"/>
        <v>7.1277529817111385E-2</v>
      </c>
      <c r="V226" s="123">
        <f t="shared" si="97"/>
        <v>6.5534045779518435E-2</v>
      </c>
      <c r="W226" s="123">
        <f t="shared" si="97"/>
        <v>5.495663405020184E-2</v>
      </c>
      <c r="DA226" s="130" t="s">
        <v>2883</v>
      </c>
    </row>
    <row r="227" spans="1:105" ht="12" customHeight="1" x14ac:dyDescent="0.25">
      <c r="A227" s="97" t="s">
        <v>53</v>
      </c>
      <c r="B227" s="99">
        <f>RES_hhdet_fecs!B147</f>
        <v>4.5863535956756428E-2</v>
      </c>
      <c r="C227" s="99">
        <f>RES_hhdet_fecs!C147</f>
        <v>4.3701322547209466E-2</v>
      </c>
      <c r="D227" s="99">
        <f>RES_hhdet_fecs!D147</f>
        <v>4.0428379983949575E-2</v>
      </c>
      <c r="E227" s="99">
        <f>RES_hhdet_fecs!E147</f>
        <v>7.2026987162083042E-2</v>
      </c>
      <c r="F227" s="99">
        <f>RES_hhdet_fecs!F147</f>
        <v>4.812747752394899E-2</v>
      </c>
      <c r="G227" s="99">
        <f>RES_hhdet_fecs!G147</f>
        <v>5.4233564040445485E-2</v>
      </c>
      <c r="H227" s="99">
        <f>RES_hhdet_fecs!H147</f>
        <v>6.9656204477850467E-2</v>
      </c>
      <c r="I227" s="99">
        <f>RES_hhdet_fecs!I147</f>
        <v>6.7220658243726458E-2</v>
      </c>
      <c r="J227" s="99">
        <f>RES_hhdet_fecs!J147</f>
        <v>5.9412781194999341E-2</v>
      </c>
      <c r="K227" s="99">
        <f>RES_hhdet_fecs!K147</f>
        <v>5.9594683189924433E-2</v>
      </c>
      <c r="L227" s="99">
        <f>RES_hhdet_fecs!L147</f>
        <v>6.6696889659265041E-2</v>
      </c>
      <c r="M227" s="99">
        <f>RES_hhdet_fecs!M147</f>
        <v>5.9453265290207509E-2</v>
      </c>
      <c r="N227" s="99">
        <f>RES_hhdet_fecs!N147</f>
        <v>6.5339866378793784E-2</v>
      </c>
      <c r="O227" s="99">
        <f>RES_hhdet_fecs!O147</f>
        <v>7.7346616206881852E-2</v>
      </c>
      <c r="P227" s="99">
        <f>RES_hhdet_fecs!P147</f>
        <v>4.6674748770960915E-2</v>
      </c>
      <c r="Q227" s="99">
        <f>RES_hhdet_fecs!Q147</f>
        <v>8.351708010367942E-2</v>
      </c>
      <c r="R227" s="99">
        <f>RES_hhdet_fecs!R147</f>
        <v>5.4629832803147892E-2</v>
      </c>
      <c r="S227" s="99">
        <f>RES_hhdet_fecs!S147</f>
        <v>7.1899401933337687E-2</v>
      </c>
      <c r="T227" s="99">
        <f>RES_hhdet_fecs!T147</f>
        <v>6.6458803608276495E-2</v>
      </c>
      <c r="U227" s="99">
        <f>RES_hhdet_fecs!U147</f>
        <v>7.1277529817111385E-2</v>
      </c>
      <c r="V227" s="99">
        <f>RES_hhdet_fecs!V147</f>
        <v>6.5534045779518435E-2</v>
      </c>
      <c r="W227" s="99">
        <f>RES_hhdet_fecs!W147</f>
        <v>5.495663405020184E-2</v>
      </c>
      <c r="DA227" s="63" t="s">
        <v>2884</v>
      </c>
    </row>
    <row r="228" spans="1:105" ht="12" customHeight="1" x14ac:dyDescent="0.25">
      <c r="A228" s="121" t="s">
        <v>55</v>
      </c>
      <c r="B228" s="123">
        <v>27.718375229302513</v>
      </c>
      <c r="C228" s="123">
        <v>28.018403827248406</v>
      </c>
      <c r="D228" s="123">
        <v>28.818266389562471</v>
      </c>
      <c r="E228" s="123">
        <v>28.513551568201816</v>
      </c>
      <c r="F228" s="123">
        <v>28.29016383726643</v>
      </c>
      <c r="G228" s="123">
        <v>26.093678871831457</v>
      </c>
      <c r="H228" s="123">
        <v>26.695574238601392</v>
      </c>
      <c r="I228" s="123">
        <v>26.903152989050433</v>
      </c>
      <c r="J228" s="123">
        <v>26.827367302277274</v>
      </c>
      <c r="K228" s="123">
        <v>28.33856055482574</v>
      </c>
      <c r="L228" s="123">
        <v>28.684275875145886</v>
      </c>
      <c r="M228" s="123">
        <v>28.135234175287589</v>
      </c>
      <c r="N228" s="123">
        <v>29.010071512367606</v>
      </c>
      <c r="O228" s="123">
        <v>28.902728470017582</v>
      </c>
      <c r="P228" s="123">
        <v>28.406770821242574</v>
      </c>
      <c r="Q228" s="123">
        <v>28.14068661761074</v>
      </c>
      <c r="R228" s="123">
        <v>27.827397689661396</v>
      </c>
      <c r="S228" s="123">
        <v>27.024686307810864</v>
      </c>
      <c r="T228" s="123">
        <v>25.752646777257155</v>
      </c>
      <c r="U228" s="123">
        <v>26.336935321131296</v>
      </c>
      <c r="V228" s="123">
        <v>25.732804338839124</v>
      </c>
      <c r="W228" s="123">
        <v>28.806582672918612</v>
      </c>
      <c r="DA228" s="130" t="s">
        <v>2885</v>
      </c>
    </row>
    <row r="229" spans="1:105" ht="12" customHeight="1" x14ac:dyDescent="0.25">
      <c r="A229" s="97" t="s">
        <v>124</v>
      </c>
      <c r="B229" s="99">
        <v>35.321076734727946</v>
      </c>
      <c r="C229" s="99">
        <v>31.215910637948362</v>
      </c>
      <c r="D229" s="99">
        <v>33.504053847185183</v>
      </c>
      <c r="E229" s="99">
        <v>30.334076174663579</v>
      </c>
      <c r="F229" s="99">
        <v>29.987863724683091</v>
      </c>
      <c r="G229" s="99">
        <v>34.257388696580932</v>
      </c>
      <c r="H229" s="99">
        <v>31.934823948525565</v>
      </c>
      <c r="I229" s="99">
        <v>34.000390313473488</v>
      </c>
      <c r="J229" s="99">
        <v>37.21960943425929</v>
      </c>
      <c r="K229" s="99">
        <v>29.819616405673045</v>
      </c>
      <c r="L229" s="99">
        <v>32.659462582749697</v>
      </c>
      <c r="M229" s="99">
        <v>35.317787628148054</v>
      </c>
      <c r="N229" s="99">
        <v>35.555576305188133</v>
      </c>
      <c r="O229" s="99">
        <v>33.205694889281347</v>
      </c>
      <c r="P229" s="99">
        <v>34.849468291032409</v>
      </c>
      <c r="Q229" s="99">
        <v>35.316143080272049</v>
      </c>
      <c r="R229" s="99">
        <v>30.194979581427642</v>
      </c>
      <c r="S229" s="99">
        <v>30.648161287722061</v>
      </c>
      <c r="T229" s="99">
        <v>28.126997090699934</v>
      </c>
      <c r="U229" s="99">
        <v>27.802137704635442</v>
      </c>
      <c r="V229" s="99">
        <v>26.076347532812548</v>
      </c>
      <c r="W229" s="99">
        <v>32.163252135314856</v>
      </c>
      <c r="DA229" s="63" t="s">
        <v>2886</v>
      </c>
    </row>
    <row r="230" spans="1:105" ht="12" customHeight="1" x14ac:dyDescent="0.25">
      <c r="A230" s="97" t="s">
        <v>123</v>
      </c>
      <c r="B230" s="99">
        <v>26.544063472635326</v>
      </c>
      <c r="C230" s="99">
        <v>23.495375923248723</v>
      </c>
      <c r="D230" s="99">
        <v>25.447821593490666</v>
      </c>
      <c r="E230" s="99">
        <v>23.028096743330309</v>
      </c>
      <c r="F230" s="99">
        <v>22.811721738414324</v>
      </c>
      <c r="G230" s="99">
        <v>26.176601748540257</v>
      </c>
      <c r="H230" s="99">
        <v>23.695841369962981</v>
      </c>
      <c r="I230" s="99">
        <v>25.49495823367355</v>
      </c>
      <c r="J230" s="99">
        <v>28.310889333982985</v>
      </c>
      <c r="K230" s="99">
        <v>22.830866958095701</v>
      </c>
      <c r="L230" s="99">
        <v>24.55205108963035</v>
      </c>
      <c r="M230" s="99">
        <v>27.027441038157257</v>
      </c>
      <c r="N230" s="99">
        <v>27.218957835580422</v>
      </c>
      <c r="O230" s="99">
        <v>25.056559169719854</v>
      </c>
      <c r="P230" s="99">
        <v>26.724677643859412</v>
      </c>
      <c r="Q230" s="99">
        <v>26.647067006157393</v>
      </c>
      <c r="R230" s="99">
        <v>22.926250401131529</v>
      </c>
      <c r="S230" s="99">
        <v>24.33649914501045</v>
      </c>
      <c r="T230" s="99">
        <v>23.083345259465158</v>
      </c>
      <c r="U230" s="99">
        <v>23.112160920399131</v>
      </c>
      <c r="V230" s="99">
        <v>22.083853843422965</v>
      </c>
      <c r="W230" s="99">
        <v>27.739907039626473</v>
      </c>
      <c r="DA230" s="63" t="s">
        <v>2887</v>
      </c>
    </row>
    <row r="231" spans="1:105" ht="12" customHeight="1" x14ac:dyDescent="0.25">
      <c r="A231" s="100" t="s">
        <v>50</v>
      </c>
      <c r="B231" s="102">
        <v>13.236472795849744</v>
      </c>
      <c r="C231" s="102">
        <v>11.675450911695421</v>
      </c>
      <c r="D231" s="102">
        <v>12.658752193819858</v>
      </c>
      <c r="E231" s="102">
        <v>11.25768180998794</v>
      </c>
      <c r="F231" s="102">
        <v>11.044457855695503</v>
      </c>
      <c r="G231" s="102">
        <v>12.68638764137253</v>
      </c>
      <c r="H231" s="102">
        <v>9.7988791652441911</v>
      </c>
      <c r="I231" s="102">
        <v>11.038751506197265</v>
      </c>
      <c r="J231" s="102">
        <v>13.172630125263467</v>
      </c>
      <c r="K231" s="102">
        <v>10.759656264306804</v>
      </c>
      <c r="L231" s="102">
        <v>10.379016145188926</v>
      </c>
      <c r="M231" s="102">
        <v>12.342660120741211</v>
      </c>
      <c r="N231" s="102">
        <v>12.109628390452539</v>
      </c>
      <c r="O231" s="102">
        <v>9.5032772342402563</v>
      </c>
      <c r="P231" s="102">
        <v>10.221803926535308</v>
      </c>
      <c r="Q231" s="102">
        <v>8.0300953637320855</v>
      </c>
      <c r="R231" s="102">
        <v>6.3186074524292852</v>
      </c>
      <c r="S231" s="102">
        <v>7.798119804471221</v>
      </c>
      <c r="T231" s="102">
        <v>8.2808052726458037</v>
      </c>
      <c r="U231" s="102">
        <v>8.1907016533429555</v>
      </c>
      <c r="V231" s="102">
        <v>7.7572487340600356</v>
      </c>
      <c r="W231" s="102">
        <v>10.196488923528074</v>
      </c>
      <c r="DA231" s="131" t="s">
        <v>2888</v>
      </c>
    </row>
    <row r="232" spans="1:105" ht="12" customHeight="1" x14ac:dyDescent="0.25">
      <c r="A232" s="103" t="s">
        <v>52</v>
      </c>
      <c r="B232" s="105">
        <v>13.307590676785578</v>
      </c>
      <c r="C232" s="105">
        <v>11.819925011553304</v>
      </c>
      <c r="D232" s="105">
        <v>12.789069399670806</v>
      </c>
      <c r="E232" s="105">
        <v>11.770414933342371</v>
      </c>
      <c r="F232" s="105">
        <v>11.767263882718817</v>
      </c>
      <c r="G232" s="105">
        <v>13.490214107167725</v>
      </c>
      <c r="H232" s="105">
        <v>13.896962204718788</v>
      </c>
      <c r="I232" s="105">
        <v>14.456206727476284</v>
      </c>
      <c r="J232" s="105">
        <v>15.138259208719518</v>
      </c>
      <c r="K232" s="105">
        <v>12.071210693788899</v>
      </c>
      <c r="L232" s="105">
        <v>14.173034944441424</v>
      </c>
      <c r="M232" s="105">
        <v>14.684780917416047</v>
      </c>
      <c r="N232" s="105">
        <v>15.109329445127884</v>
      </c>
      <c r="O232" s="105">
        <v>15.553281935479591</v>
      </c>
      <c r="P232" s="105">
        <v>16.5028737173241</v>
      </c>
      <c r="Q232" s="105">
        <v>18.616971642425309</v>
      </c>
      <c r="R232" s="105">
        <v>16.607642948702242</v>
      </c>
      <c r="S232" s="105">
        <v>16.538379340539226</v>
      </c>
      <c r="T232" s="105">
        <v>14.802539986819356</v>
      </c>
      <c r="U232" s="105">
        <v>14.921459267056177</v>
      </c>
      <c r="V232" s="105">
        <v>14.32660510936293</v>
      </c>
      <c r="W232" s="105">
        <v>17.543418116098398</v>
      </c>
      <c r="DA232" s="132" t="s">
        <v>2889</v>
      </c>
    </row>
    <row r="233" spans="1:105" ht="12" customHeight="1" x14ac:dyDescent="0.25">
      <c r="A233" s="106" t="s">
        <v>122</v>
      </c>
      <c r="B233" s="102">
        <v>28.911022458586899</v>
      </c>
      <c r="C233" s="102">
        <v>29.433892894350311</v>
      </c>
      <c r="D233" s="102">
        <v>30.198067919665036</v>
      </c>
      <c r="E233" s="102">
        <v>30.081810985754892</v>
      </c>
      <c r="F233" s="102">
        <v>30.032565038362215</v>
      </c>
      <c r="G233" s="102">
        <v>27.764107643347373</v>
      </c>
      <c r="H233" s="102">
        <v>28.825879153163928</v>
      </c>
      <c r="I233" s="102">
        <v>28.910376663620212</v>
      </c>
      <c r="J233" s="102">
        <v>28.789495185258765</v>
      </c>
      <c r="K233" s="102">
        <v>31.461871298011385</v>
      </c>
      <c r="L233" s="102">
        <v>32.043270582744718</v>
      </c>
      <c r="M233" s="102">
        <v>31.210920758364239</v>
      </c>
      <c r="N233" s="102">
        <v>32.193913958085702</v>
      </c>
      <c r="O233" s="102">
        <v>32.299813234197295</v>
      </c>
      <c r="P233" s="102">
        <v>31.46060215298985</v>
      </c>
      <c r="Q233" s="102">
        <v>31.25136839065139</v>
      </c>
      <c r="R233" s="102">
        <v>30.890049897564172</v>
      </c>
      <c r="S233" s="102">
        <v>29.716943830074509</v>
      </c>
      <c r="T233" s="102">
        <v>28.03105715124812</v>
      </c>
      <c r="U233" s="102">
        <v>28.57365973618246</v>
      </c>
      <c r="V233" s="102">
        <v>27.805133086563547</v>
      </c>
      <c r="W233" s="102">
        <v>30.942593595000147</v>
      </c>
      <c r="DA233" s="131" t="s">
        <v>2890</v>
      </c>
    </row>
    <row r="234" spans="1:105" ht="12" customHeight="1" x14ac:dyDescent="0.25">
      <c r="A234" s="107" t="s">
        <v>121</v>
      </c>
      <c r="B234" s="105">
        <v>23.034247726207361</v>
      </c>
      <c r="C234" s="105">
        <v>23.602541338078822</v>
      </c>
      <c r="D234" s="105">
        <v>24.367541397349381</v>
      </c>
      <c r="E234" s="105">
        <v>24.301580485216903</v>
      </c>
      <c r="F234" s="105">
        <v>24.296503974878181</v>
      </c>
      <c r="G234" s="105">
        <v>22.495248776335988</v>
      </c>
      <c r="H234" s="105">
        <v>22.859914543942402</v>
      </c>
      <c r="I234" s="105">
        <v>23.105892146055286</v>
      </c>
      <c r="J234" s="105">
        <v>23.270615273169089</v>
      </c>
      <c r="K234" s="105">
        <v>25.503490500380845</v>
      </c>
      <c r="L234" s="105">
        <v>25.636520438561707</v>
      </c>
      <c r="M234" s="105">
        <v>25.287398772548769</v>
      </c>
      <c r="N234" s="105">
        <v>26.094035874663948</v>
      </c>
      <c r="O234" s="105">
        <v>25.823829337305455</v>
      </c>
      <c r="P234" s="105">
        <v>25.368640776817589</v>
      </c>
      <c r="Q234" s="105">
        <v>24.847827611732843</v>
      </c>
      <c r="R234" s="105">
        <v>24.526494360187872</v>
      </c>
      <c r="S234" s="105">
        <v>24.020123856551162</v>
      </c>
      <c r="T234" s="105">
        <v>23.140832475784492</v>
      </c>
      <c r="U234" s="105">
        <v>23.822254693896703</v>
      </c>
      <c r="V234" s="105">
        <v>23.416017823588795</v>
      </c>
      <c r="W234" s="105">
        <v>26.31937845942419</v>
      </c>
      <c r="DA234" s="132" t="s">
        <v>2891</v>
      </c>
    </row>
    <row r="235" spans="1:105" ht="12" customHeight="1" x14ac:dyDescent="0.25">
      <c r="A235" s="108" t="s">
        <v>53</v>
      </c>
      <c r="B235" s="99">
        <v>10.824163215256652</v>
      </c>
      <c r="C235" s="99">
        <v>10.965976611550182</v>
      </c>
      <c r="D235" s="99">
        <v>11.291997154376846</v>
      </c>
      <c r="E235" s="99">
        <v>11.141003085931128</v>
      </c>
      <c r="F235" s="99">
        <v>11.097446179993145</v>
      </c>
      <c r="G235" s="99">
        <v>10.265852212963445</v>
      </c>
      <c r="H235" s="99">
        <v>8.8693242695376231</v>
      </c>
      <c r="I235" s="99">
        <v>9.3863091251606363</v>
      </c>
      <c r="J235" s="99">
        <v>10.162556202787862</v>
      </c>
      <c r="K235" s="99">
        <v>11.354361973487233</v>
      </c>
      <c r="L235" s="99">
        <v>10.212575866114907</v>
      </c>
      <c r="M235" s="99">
        <v>10.851582233225548</v>
      </c>
      <c r="N235" s="99">
        <v>11.026927914861817</v>
      </c>
      <c r="O235" s="99">
        <v>9.5008584534501512</v>
      </c>
      <c r="P235" s="99">
        <v>9.3849146391199447</v>
      </c>
      <c r="Q235" s="99">
        <v>7.3611299422277172</v>
      </c>
      <c r="R235" s="99">
        <v>6.5569487994014999</v>
      </c>
      <c r="S235" s="99">
        <v>7.4231363717477263</v>
      </c>
      <c r="T235" s="99">
        <v>8.0766163616186422</v>
      </c>
      <c r="U235" s="99">
        <v>8.5026757579815513</v>
      </c>
      <c r="V235" s="99">
        <v>8.5197427406008206</v>
      </c>
      <c r="W235" s="99">
        <v>9.950236652614441</v>
      </c>
      <c r="DA235" s="63" t="s">
        <v>2892</v>
      </c>
    </row>
    <row r="236" spans="1:105" ht="12" customHeight="1" x14ac:dyDescent="0.25">
      <c r="A236" s="108" t="s">
        <v>52</v>
      </c>
      <c r="B236" s="99">
        <v>12.210084510950709</v>
      </c>
      <c r="C236" s="99">
        <v>12.636564726528636</v>
      </c>
      <c r="D236" s="99">
        <v>13.075544242972532</v>
      </c>
      <c r="E236" s="99">
        <v>13.160577399285772</v>
      </c>
      <c r="F236" s="99">
        <v>13.199057794885036</v>
      </c>
      <c r="G236" s="99">
        <v>12.229396563372545</v>
      </c>
      <c r="H236" s="99">
        <v>13.990590274404781</v>
      </c>
      <c r="I236" s="99">
        <v>13.719583020894653</v>
      </c>
      <c r="J236" s="99">
        <v>13.108059070381225</v>
      </c>
      <c r="K236" s="99">
        <v>14.149128526893612</v>
      </c>
      <c r="L236" s="99">
        <v>15.423944572446805</v>
      </c>
      <c r="M236" s="99">
        <v>14.43581653932322</v>
      </c>
      <c r="N236" s="99">
        <v>15.067107959802133</v>
      </c>
      <c r="O236" s="99">
        <v>16.322970883855305</v>
      </c>
      <c r="P236" s="99">
        <v>15.983726137697639</v>
      </c>
      <c r="Q236" s="99">
        <v>17.486697669505126</v>
      </c>
      <c r="R236" s="99">
        <v>17.969545560786372</v>
      </c>
      <c r="S236" s="99">
        <v>16.596987484803428</v>
      </c>
      <c r="T236" s="99">
        <v>15.064216114165855</v>
      </c>
      <c r="U236" s="99">
        <v>15.319578935915152</v>
      </c>
      <c r="V236" s="99">
        <v>14.896275082987971</v>
      </c>
      <c r="W236" s="99">
        <v>16.369141806809747</v>
      </c>
      <c r="DA236" s="63" t="s">
        <v>2893</v>
      </c>
    </row>
    <row r="237" spans="1:105" ht="12" customHeight="1" x14ac:dyDescent="0.25">
      <c r="A237" s="121" t="s">
        <v>54</v>
      </c>
      <c r="B237" s="123">
        <v>3.9207017963360347</v>
      </c>
      <c r="C237" s="123">
        <v>4.4488437140424661</v>
      </c>
      <c r="D237" s="123">
        <v>4.6157129364735452</v>
      </c>
      <c r="E237" s="123">
        <v>4.541643416011425</v>
      </c>
      <c r="F237" s="123">
        <v>4.8009132582247984</v>
      </c>
      <c r="G237" s="123">
        <v>3.8701098739473307</v>
      </c>
      <c r="H237" s="123">
        <v>4.4784069971567817</v>
      </c>
      <c r="I237" s="123">
        <v>3.8905344890470737</v>
      </c>
      <c r="J237" s="123">
        <v>4.1957551813495204</v>
      </c>
      <c r="K237" s="123">
        <v>5.2807101551439937</v>
      </c>
      <c r="L237" s="123">
        <v>5.3015478504354094</v>
      </c>
      <c r="M237" s="123">
        <v>5.2084049802414141</v>
      </c>
      <c r="N237" s="123">
        <v>5.3454033994355452</v>
      </c>
      <c r="O237" s="123">
        <v>5.1814934984860566</v>
      </c>
      <c r="P237" s="123">
        <v>5.3770879372871194</v>
      </c>
      <c r="Q237" s="123">
        <v>5.1759445558422197</v>
      </c>
      <c r="R237" s="123">
        <v>5.256189267385901</v>
      </c>
      <c r="S237" s="123">
        <v>5.2119818863875578</v>
      </c>
      <c r="T237" s="123">
        <v>5.0792143095589655</v>
      </c>
      <c r="U237" s="123">
        <v>5.1417354020103474</v>
      </c>
      <c r="V237" s="123">
        <v>4.9830936764323575</v>
      </c>
      <c r="W237" s="123">
        <v>5.5151272250315815</v>
      </c>
      <c r="DA237" s="130" t="s">
        <v>2894</v>
      </c>
    </row>
    <row r="238" spans="1:105" ht="12" customHeight="1" x14ac:dyDescent="0.25">
      <c r="A238" s="97" t="s">
        <v>50</v>
      </c>
      <c r="B238" s="99">
        <v>4.8717891735297556</v>
      </c>
      <c r="C238" s="99">
        <v>5.5581788173592077</v>
      </c>
      <c r="D238" s="99">
        <v>5.8248883531691806</v>
      </c>
      <c r="E238" s="99">
        <v>5.5106954224753055</v>
      </c>
      <c r="F238" s="99">
        <v>5.9533495770386047</v>
      </c>
      <c r="G238" s="99">
        <v>4.954387865481813</v>
      </c>
      <c r="H238" s="99">
        <v>5.636211882791291</v>
      </c>
      <c r="I238" s="99">
        <v>4.8992953241083255</v>
      </c>
      <c r="J238" s="99">
        <v>5.2262463389090943</v>
      </c>
      <c r="K238" s="99">
        <v>6.7691163004799542</v>
      </c>
      <c r="L238" s="99">
        <v>7.2357598080263203</v>
      </c>
      <c r="M238" s="99">
        <v>6.6769767052853108</v>
      </c>
      <c r="N238" s="99">
        <v>5.675276040892081</v>
      </c>
      <c r="O238" s="99">
        <v>5.6487498492158776</v>
      </c>
      <c r="P238" s="99">
        <v>6.3099805636650848</v>
      </c>
      <c r="Q238" s="99">
        <v>7.0131080618011268</v>
      </c>
      <c r="R238" s="99">
        <v>7.3898808521429364</v>
      </c>
      <c r="S238" s="99">
        <v>7.0837716848047174</v>
      </c>
      <c r="T238" s="99">
        <v>6.5569631751334958</v>
      </c>
      <c r="U238" s="99">
        <v>6.7175367594983415</v>
      </c>
      <c r="V238" s="99">
        <v>6.5009614231385378</v>
      </c>
      <c r="W238" s="99">
        <v>8.0518587870640452</v>
      </c>
      <c r="DA238" s="63" t="s">
        <v>2895</v>
      </c>
    </row>
    <row r="239" spans="1:105" ht="12" customHeight="1" x14ac:dyDescent="0.25">
      <c r="A239" s="109" t="s">
        <v>120</v>
      </c>
      <c r="B239" s="110">
        <v>3.9144440544050672</v>
      </c>
      <c r="C239" s="110">
        <v>4.4420520680784419</v>
      </c>
      <c r="D239" s="110">
        <v>4.6092837315133188</v>
      </c>
      <c r="E239" s="110">
        <v>4.5367932078968369</v>
      </c>
      <c r="F239" s="110">
        <v>4.7950179462335649</v>
      </c>
      <c r="G239" s="110">
        <v>3.8644044008101952</v>
      </c>
      <c r="H239" s="110">
        <v>4.4723805064833231</v>
      </c>
      <c r="I239" s="110">
        <v>3.885635720330908</v>
      </c>
      <c r="J239" s="110">
        <v>4.1911624386641559</v>
      </c>
      <c r="K239" s="110">
        <v>5.2747849842289396</v>
      </c>
      <c r="L239" s="110">
        <v>5.294834884515514</v>
      </c>
      <c r="M239" s="110">
        <v>5.2042864711500112</v>
      </c>
      <c r="N239" s="110">
        <v>5.3446517333919479</v>
      </c>
      <c r="O239" s="110">
        <v>5.1805401312647437</v>
      </c>
      <c r="P239" s="110">
        <v>5.3750630354908457</v>
      </c>
      <c r="Q239" s="110">
        <v>5.1712268551019971</v>
      </c>
      <c r="R239" s="110">
        <v>5.2502688152629728</v>
      </c>
      <c r="S239" s="110">
        <v>5.2067939911262373</v>
      </c>
      <c r="T239" s="110">
        <v>5.0755027471351815</v>
      </c>
      <c r="U239" s="110">
        <v>5.1379700584104846</v>
      </c>
      <c r="V239" s="110">
        <v>4.9796309218961783</v>
      </c>
      <c r="W239" s="110">
        <v>5.5087685959591619</v>
      </c>
      <c r="DA239" s="60" t="s">
        <v>2896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103.88925517299322</v>
      </c>
      <c r="C241" s="118">
        <f t="shared" si="98"/>
        <v>124.14602818823357</v>
      </c>
      <c r="D241" s="118">
        <f t="shared" si="98"/>
        <v>120.26644389463414</v>
      </c>
      <c r="E241" s="118">
        <f t="shared" si="98"/>
        <v>125.69094156243861</v>
      </c>
      <c r="F241" s="118">
        <f t="shared" si="98"/>
        <v>122.02225152085953</v>
      </c>
      <c r="G241" s="118">
        <f t="shared" si="98"/>
        <v>124.37079330185267</v>
      </c>
      <c r="H241" s="118">
        <f t="shared" si="98"/>
        <v>114.01909441352599</v>
      </c>
      <c r="I241" s="118">
        <f t="shared" si="98"/>
        <v>119.76350965552695</v>
      </c>
      <c r="J241" s="118">
        <f t="shared" si="98"/>
        <v>111.78653651037382</v>
      </c>
      <c r="K241" s="118">
        <f t="shared" si="98"/>
        <v>130.35431791350408</v>
      </c>
      <c r="L241" s="118">
        <f t="shared" si="98"/>
        <v>133.97363770128266</v>
      </c>
      <c r="M241" s="118">
        <f t="shared" si="98"/>
        <v>128.48473035858578</v>
      </c>
      <c r="N241" s="118">
        <f t="shared" si="98"/>
        <v>131.72190870403438</v>
      </c>
      <c r="O241" s="118">
        <f t="shared" si="98"/>
        <v>129.09137299885435</v>
      </c>
      <c r="P241" s="118">
        <f t="shared" si="98"/>
        <v>121.44434236355315</v>
      </c>
      <c r="Q241" s="118">
        <f t="shared" si="98"/>
        <v>138.11988930679368</v>
      </c>
      <c r="R241" s="118">
        <f t="shared" ref="R241:V241" si="99">R242+R244+R246+R255</f>
        <v>136.09211104116741</v>
      </c>
      <c r="S241" s="118">
        <f t="shared" si="99"/>
        <v>131.28254938871117</v>
      </c>
      <c r="T241" s="118">
        <f t="shared" si="99"/>
        <v>131.45244400094685</v>
      </c>
      <c r="U241" s="118">
        <f t="shared" si="99"/>
        <v>123.45512899141305</v>
      </c>
      <c r="V241" s="118">
        <f t="shared" si="99"/>
        <v>149.03055447208345</v>
      </c>
      <c r="W241" s="118">
        <f t="shared" ref="W241" si="100">W242+W244+W246+W255</f>
        <v>155.25909736351312</v>
      </c>
      <c r="DA241" s="129" t="s">
        <v>3048</v>
      </c>
    </row>
    <row r="242" spans="1:105" ht="12" customHeight="1" x14ac:dyDescent="0.25">
      <c r="A242" s="121" t="s">
        <v>57</v>
      </c>
      <c r="B242" s="123">
        <f t="shared" ref="B242:W242" si="101">B243</f>
        <v>81.284885017570119</v>
      </c>
      <c r="C242" s="123">
        <f t="shared" si="101"/>
        <v>100.57248614945355</v>
      </c>
      <c r="D242" s="123">
        <f t="shared" si="101"/>
        <v>95.787228443945097</v>
      </c>
      <c r="E242" s="123">
        <f t="shared" si="101"/>
        <v>101.17575022430167</v>
      </c>
      <c r="F242" s="123">
        <f t="shared" si="101"/>
        <v>97.325129849953512</v>
      </c>
      <c r="G242" s="123">
        <f t="shared" si="101"/>
        <v>101.79117550406711</v>
      </c>
      <c r="H242" s="123">
        <f t="shared" si="101"/>
        <v>90.181388112776986</v>
      </c>
      <c r="I242" s="123">
        <f t="shared" si="101"/>
        <v>96.237040820699619</v>
      </c>
      <c r="J242" s="123">
        <f t="shared" si="101"/>
        <v>88.045705537655579</v>
      </c>
      <c r="K242" s="123">
        <f t="shared" si="101"/>
        <v>103.98310917285492</v>
      </c>
      <c r="L242" s="123">
        <f t="shared" si="101"/>
        <v>107.0430765957763</v>
      </c>
      <c r="M242" s="123">
        <f t="shared" si="101"/>
        <v>102.11673323391061</v>
      </c>
      <c r="N242" s="123">
        <f t="shared" si="101"/>
        <v>104.43971083040105</v>
      </c>
      <c r="O242" s="123">
        <f t="shared" si="101"/>
        <v>101.69106618846337</v>
      </c>
      <c r="P242" s="123">
        <f t="shared" si="101"/>
        <v>94.316554581815964</v>
      </c>
      <c r="Q242" s="123">
        <f t="shared" si="101"/>
        <v>110.88106397046066</v>
      </c>
      <c r="R242" s="123">
        <f t="shared" si="101"/>
        <v>108.93155090638797</v>
      </c>
      <c r="S242" s="123">
        <f t="shared" si="101"/>
        <v>104.69450145187626</v>
      </c>
      <c r="T242" s="123">
        <f t="shared" si="101"/>
        <v>105.90540411856051</v>
      </c>
      <c r="U242" s="123">
        <f t="shared" si="101"/>
        <v>97.124136919756722</v>
      </c>
      <c r="V242" s="123">
        <f t="shared" si="101"/>
        <v>123.11435063968185</v>
      </c>
      <c r="W242" s="123">
        <f t="shared" si="101"/>
        <v>126.19954039376451</v>
      </c>
      <c r="DA242" s="130" t="s">
        <v>3049</v>
      </c>
    </row>
    <row r="243" spans="1:105" ht="12" customHeight="1" x14ac:dyDescent="0.25">
      <c r="A243" s="97" t="s">
        <v>53</v>
      </c>
      <c r="B243" s="99">
        <v>81.284885017570119</v>
      </c>
      <c r="C243" s="99">
        <v>100.57248614945355</v>
      </c>
      <c r="D243" s="99">
        <v>95.787228443945097</v>
      </c>
      <c r="E243" s="99">
        <v>101.17575022430167</v>
      </c>
      <c r="F243" s="99">
        <v>97.325129849953512</v>
      </c>
      <c r="G243" s="99">
        <v>101.79117550406711</v>
      </c>
      <c r="H243" s="99">
        <v>90.181388112776986</v>
      </c>
      <c r="I243" s="99">
        <v>96.237040820699619</v>
      </c>
      <c r="J243" s="99">
        <v>88.045705537655579</v>
      </c>
      <c r="K243" s="99">
        <v>103.98310917285492</v>
      </c>
      <c r="L243" s="99">
        <v>107.0430765957763</v>
      </c>
      <c r="M243" s="99">
        <v>102.11673323391061</v>
      </c>
      <c r="N243" s="99">
        <v>104.43971083040105</v>
      </c>
      <c r="O243" s="99">
        <v>101.69106618846337</v>
      </c>
      <c r="P243" s="99">
        <v>94.316554581815964</v>
      </c>
      <c r="Q243" s="99">
        <v>110.88106397046066</v>
      </c>
      <c r="R243" s="99">
        <v>108.93155090638797</v>
      </c>
      <c r="S243" s="99">
        <v>104.69450145187626</v>
      </c>
      <c r="T243" s="99">
        <v>105.90540411856051</v>
      </c>
      <c r="U243" s="99">
        <v>97.124136919756722</v>
      </c>
      <c r="V243" s="99">
        <v>123.11435063968185</v>
      </c>
      <c r="W243" s="99">
        <v>126.19954039376451</v>
      </c>
      <c r="DA243" s="63" t="s">
        <v>3050</v>
      </c>
    </row>
    <row r="244" spans="1:105" ht="12" customHeight="1" x14ac:dyDescent="0.25">
      <c r="A244" s="121" t="s">
        <v>92</v>
      </c>
      <c r="B244" s="123">
        <f t="shared" ref="B244:W244" si="102">B245</f>
        <v>8.3528780286283924E-2</v>
      </c>
      <c r="C244" s="123">
        <f t="shared" si="102"/>
        <v>8.7642486831743666E-2</v>
      </c>
      <c r="D244" s="123">
        <f t="shared" si="102"/>
        <v>8.7777583867626491E-2</v>
      </c>
      <c r="E244" s="123">
        <f t="shared" si="102"/>
        <v>0.16748084091645438</v>
      </c>
      <c r="F244" s="123">
        <f t="shared" si="102"/>
        <v>0.11707852246792851</v>
      </c>
      <c r="G244" s="123">
        <f t="shared" si="102"/>
        <v>0.13654966544912184</v>
      </c>
      <c r="H244" s="123">
        <f t="shared" si="102"/>
        <v>0.18036651117084368</v>
      </c>
      <c r="I244" s="123">
        <f t="shared" si="102"/>
        <v>0.17815403661993884</v>
      </c>
      <c r="J244" s="123">
        <f t="shared" si="102"/>
        <v>0.16081083535012267</v>
      </c>
      <c r="K244" s="123">
        <f t="shared" si="102"/>
        <v>0.16588750027388094</v>
      </c>
      <c r="L244" s="123">
        <f t="shared" si="102"/>
        <v>0.19083589029688708</v>
      </c>
      <c r="M244" s="123">
        <f t="shared" si="102"/>
        <v>0.17516999392753038</v>
      </c>
      <c r="N244" s="123">
        <f t="shared" si="102"/>
        <v>0.19775766209097814</v>
      </c>
      <c r="O244" s="123">
        <f t="shared" si="102"/>
        <v>0.24231757043518551</v>
      </c>
      <c r="P244" s="123">
        <f t="shared" si="102"/>
        <v>0.15216406607757499</v>
      </c>
      <c r="Q244" s="123">
        <f t="shared" si="102"/>
        <v>0.28562510119927692</v>
      </c>
      <c r="R244" s="123">
        <f t="shared" si="102"/>
        <v>0.19531772030514197</v>
      </c>
      <c r="S244" s="123">
        <f t="shared" si="102"/>
        <v>0.26630041574624147</v>
      </c>
      <c r="T244" s="123">
        <f t="shared" si="102"/>
        <v>0.25322903657454815</v>
      </c>
      <c r="U244" s="123">
        <f t="shared" si="102"/>
        <v>0.27810571949028068</v>
      </c>
      <c r="V244" s="123">
        <f t="shared" si="102"/>
        <v>0.26156824053155747</v>
      </c>
      <c r="W244" s="123">
        <f t="shared" si="102"/>
        <v>0.22328268682298194</v>
      </c>
      <c r="DA244" s="130" t="s">
        <v>3051</v>
      </c>
    </row>
    <row r="245" spans="1:105" ht="12" customHeight="1" x14ac:dyDescent="0.25">
      <c r="A245" s="97" t="s">
        <v>53</v>
      </c>
      <c r="B245" s="99">
        <f>RES_hhdet_tess!B147</f>
        <v>8.3528780286283924E-2</v>
      </c>
      <c r="C245" s="99">
        <f>RES_hhdet_tess!C147</f>
        <v>8.7642486831743666E-2</v>
      </c>
      <c r="D245" s="99">
        <f>RES_hhdet_tess!D147</f>
        <v>8.7777583867626491E-2</v>
      </c>
      <c r="E245" s="99">
        <f>RES_hhdet_tess!E147</f>
        <v>0.16748084091645438</v>
      </c>
      <c r="F245" s="99">
        <f>RES_hhdet_tess!F147</f>
        <v>0.11707852246792851</v>
      </c>
      <c r="G245" s="99">
        <f>RES_hhdet_tess!G147</f>
        <v>0.13654966544912184</v>
      </c>
      <c r="H245" s="99">
        <f>RES_hhdet_tess!H147</f>
        <v>0.18036651117084368</v>
      </c>
      <c r="I245" s="99">
        <f>RES_hhdet_tess!I147</f>
        <v>0.17815403661993884</v>
      </c>
      <c r="J245" s="99">
        <f>RES_hhdet_tess!J147</f>
        <v>0.16081083535012267</v>
      </c>
      <c r="K245" s="99">
        <f>RES_hhdet_tess!K147</f>
        <v>0.16588750027388094</v>
      </c>
      <c r="L245" s="99">
        <f>RES_hhdet_tess!L147</f>
        <v>0.19083589029688708</v>
      </c>
      <c r="M245" s="99">
        <f>RES_hhdet_tess!M147</f>
        <v>0.17516999392753038</v>
      </c>
      <c r="N245" s="99">
        <f>RES_hhdet_tess!N147</f>
        <v>0.19775766209097814</v>
      </c>
      <c r="O245" s="99">
        <f>RES_hhdet_tess!O147</f>
        <v>0.24231757043518551</v>
      </c>
      <c r="P245" s="99">
        <f>RES_hhdet_tess!P147</f>
        <v>0.15216406607757499</v>
      </c>
      <c r="Q245" s="99">
        <f>RES_hhdet_tess!Q147</f>
        <v>0.28562510119927692</v>
      </c>
      <c r="R245" s="99">
        <f>RES_hhdet_tess!R147</f>
        <v>0.19531772030514197</v>
      </c>
      <c r="S245" s="99">
        <f>RES_hhdet_tess!S147</f>
        <v>0.26630041574624147</v>
      </c>
      <c r="T245" s="99">
        <f>RES_hhdet_tess!T147</f>
        <v>0.25322903657454815</v>
      </c>
      <c r="U245" s="99">
        <f>RES_hhdet_tess!U147</f>
        <v>0.27810571949028068</v>
      </c>
      <c r="V245" s="99">
        <f>RES_hhdet_tess!V147</f>
        <v>0.26156824053155747</v>
      </c>
      <c r="W245" s="99">
        <f>RES_hhdet_tess!W147</f>
        <v>0.22328268682298194</v>
      </c>
      <c r="DA245" s="63" t="s">
        <v>3052</v>
      </c>
    </row>
    <row r="246" spans="1:105" ht="12" customHeight="1" x14ac:dyDescent="0.25">
      <c r="A246" s="121" t="s">
        <v>55</v>
      </c>
      <c r="B246" s="123">
        <v>19.576970957585107</v>
      </c>
      <c r="C246" s="123">
        <v>20.119765391302689</v>
      </c>
      <c r="D246" s="123">
        <v>20.877536259645005</v>
      </c>
      <c r="E246" s="123">
        <v>20.877452965907644</v>
      </c>
      <c r="F246" s="123">
        <v>20.902786245391923</v>
      </c>
      <c r="G246" s="123">
        <v>19.472527475473594</v>
      </c>
      <c r="H246" s="123">
        <v>20.212970798194306</v>
      </c>
      <c r="I246" s="123">
        <v>20.350207478716758</v>
      </c>
      <c r="J246" s="123">
        <v>20.340855546814581</v>
      </c>
      <c r="K246" s="123">
        <v>22.117581555392153</v>
      </c>
      <c r="L246" s="123">
        <v>22.626178540938241</v>
      </c>
      <c r="M246" s="123">
        <v>22.140986426701115</v>
      </c>
      <c r="N246" s="123">
        <v>22.914764223742683</v>
      </c>
      <c r="O246" s="123">
        <v>23.102443567671568</v>
      </c>
      <c r="P246" s="123">
        <v>22.747071689694</v>
      </c>
      <c r="Q246" s="123">
        <v>22.857681496951226</v>
      </c>
      <c r="R246" s="123">
        <v>22.775709108561095</v>
      </c>
      <c r="S246" s="123">
        <v>22.12701979225718</v>
      </c>
      <c r="T246" s="123">
        <v>21.151618467631646</v>
      </c>
      <c r="U246" s="123">
        <v>21.801569106959146</v>
      </c>
      <c r="V246" s="123">
        <v>21.466324717926369</v>
      </c>
      <c r="W246" s="123">
        <v>24.140125752970928</v>
      </c>
      <c r="DA246" s="130" t="s">
        <v>3053</v>
      </c>
    </row>
    <row r="247" spans="1:105" ht="12" customHeight="1" x14ac:dyDescent="0.25">
      <c r="A247" s="97" t="s">
        <v>124</v>
      </c>
      <c r="B247" s="99">
        <v>21.283534572319322</v>
      </c>
      <c r="C247" s="99">
        <v>18.854509227007306</v>
      </c>
      <c r="D247" s="99">
        <v>20.409567608349121</v>
      </c>
      <c r="E247" s="99">
        <v>18.695767144700589</v>
      </c>
      <c r="F247" s="99">
        <v>18.666253046830178</v>
      </c>
      <c r="G247" s="99">
        <v>21.463881005567956</v>
      </c>
      <c r="H247" s="99">
        <v>20.087439850817017</v>
      </c>
      <c r="I247" s="99">
        <v>21.437457800476153</v>
      </c>
      <c r="J247" s="99">
        <v>23.484631416332324</v>
      </c>
      <c r="K247" s="99">
        <v>18.887570642117527</v>
      </c>
      <c r="L247" s="99">
        <v>20.759051842187969</v>
      </c>
      <c r="M247" s="99">
        <v>22.518357516794396</v>
      </c>
      <c r="N247" s="99">
        <v>22.940521283022907</v>
      </c>
      <c r="O247" s="99">
        <v>21.906905372231709</v>
      </c>
      <c r="P247" s="99">
        <v>23.522335692864644</v>
      </c>
      <c r="Q247" s="99">
        <v>24.362112248589209</v>
      </c>
      <c r="R247" s="99">
        <v>21.118946918583234</v>
      </c>
      <c r="S247" s="99">
        <v>22.073725206313082</v>
      </c>
      <c r="T247" s="99">
        <v>20.839821698654955</v>
      </c>
      <c r="U247" s="99">
        <v>21.196931182050267</v>
      </c>
      <c r="V247" s="99">
        <v>20.532389405980993</v>
      </c>
      <c r="W247" s="99">
        <v>25.883572595140656</v>
      </c>
      <c r="DA247" s="63" t="s">
        <v>3054</v>
      </c>
    </row>
    <row r="248" spans="1:105" ht="12" customHeight="1" x14ac:dyDescent="0.25">
      <c r="A248" s="97" t="s">
        <v>123</v>
      </c>
      <c r="B248" s="99">
        <v>21.283534572319322</v>
      </c>
      <c r="C248" s="99">
        <v>18.855238940195939</v>
      </c>
      <c r="D248" s="99">
        <v>20.416894337824218</v>
      </c>
      <c r="E248" s="99">
        <v>18.686287787261492</v>
      </c>
      <c r="F248" s="99">
        <v>18.652327792325639</v>
      </c>
      <c r="G248" s="99">
        <v>21.454260301788519</v>
      </c>
      <c r="H248" s="99">
        <v>20.072803212111303</v>
      </c>
      <c r="I248" s="99">
        <v>21.422595992717934</v>
      </c>
      <c r="J248" s="99">
        <v>23.460605800017607</v>
      </c>
      <c r="K248" s="99">
        <v>18.86961854416252</v>
      </c>
      <c r="L248" s="99">
        <v>20.740170035761512</v>
      </c>
      <c r="M248" s="99">
        <v>22.517391223446825</v>
      </c>
      <c r="N248" s="99">
        <v>22.938321297232843</v>
      </c>
      <c r="O248" s="99">
        <v>21.898040572579923</v>
      </c>
      <c r="P248" s="99">
        <v>23.449049055423313</v>
      </c>
      <c r="Q248" s="99">
        <v>24.265776037156776</v>
      </c>
      <c r="R248" s="99">
        <v>21.052493965923169</v>
      </c>
      <c r="S248" s="99">
        <v>22.023999551364067</v>
      </c>
      <c r="T248" s="99">
        <v>20.753673687094235</v>
      </c>
      <c r="U248" s="99">
        <v>21.075069005281819</v>
      </c>
      <c r="V248" s="99">
        <v>20.426120218453008</v>
      </c>
      <c r="W248" s="99">
        <v>25.777857580465398</v>
      </c>
      <c r="DA248" s="63" t="s">
        <v>3055</v>
      </c>
    </row>
    <row r="249" spans="1:105" ht="12" customHeight="1" x14ac:dyDescent="0.25">
      <c r="A249" s="100" t="s">
        <v>50</v>
      </c>
      <c r="B249" s="102">
        <v>7.9759438955337441</v>
      </c>
      <c r="C249" s="102">
        <v>7.0353139286426316</v>
      </c>
      <c r="D249" s="102">
        <v>7.6278249381534096</v>
      </c>
      <c r="E249" s="102">
        <v>6.9158728539191223</v>
      </c>
      <c r="F249" s="102">
        <v>6.8850639096068234</v>
      </c>
      <c r="G249" s="102">
        <v>7.9640461946207894</v>
      </c>
      <c r="H249" s="102">
        <v>6.1758410073925134</v>
      </c>
      <c r="I249" s="102">
        <v>6.9663892652416468</v>
      </c>
      <c r="J249" s="102">
        <v>8.3223465912980856</v>
      </c>
      <c r="K249" s="102">
        <v>6.7984078503736232</v>
      </c>
      <c r="L249" s="102">
        <v>6.5671350913200879</v>
      </c>
      <c r="M249" s="102">
        <v>7.8326103060307775</v>
      </c>
      <c r="N249" s="102">
        <v>7.8289918521049611</v>
      </c>
      <c r="O249" s="102">
        <v>6.3447586371003268</v>
      </c>
      <c r="P249" s="102">
        <v>6.9461753380992182</v>
      </c>
      <c r="Q249" s="102">
        <v>5.6488043947314734</v>
      </c>
      <c r="R249" s="102">
        <v>4.444851017220925</v>
      </c>
      <c r="S249" s="102">
        <v>5.4856202108248411</v>
      </c>
      <c r="T249" s="102">
        <v>5.9511337002748794</v>
      </c>
      <c r="U249" s="102">
        <v>6.1536097382256418</v>
      </c>
      <c r="V249" s="102">
        <v>6.0995151090900812</v>
      </c>
      <c r="W249" s="102">
        <v>8.2344394643669929</v>
      </c>
      <c r="DA249" s="131" t="s">
        <v>3056</v>
      </c>
    </row>
    <row r="250" spans="1:105" ht="12" customHeight="1" x14ac:dyDescent="0.25">
      <c r="A250" s="103" t="s">
        <v>52</v>
      </c>
      <c r="B250" s="105">
        <v>13.307590676785578</v>
      </c>
      <c r="C250" s="105">
        <v>11.819925011553304</v>
      </c>
      <c r="D250" s="105">
        <v>12.789069399670806</v>
      </c>
      <c r="E250" s="105">
        <v>11.770414933342371</v>
      </c>
      <c r="F250" s="105">
        <v>11.767263882718817</v>
      </c>
      <c r="G250" s="105">
        <v>13.490214107167725</v>
      </c>
      <c r="H250" s="105">
        <v>13.896962204718788</v>
      </c>
      <c r="I250" s="105">
        <v>14.456206727476284</v>
      </c>
      <c r="J250" s="105">
        <v>15.138259208719518</v>
      </c>
      <c r="K250" s="105">
        <v>12.071210693788899</v>
      </c>
      <c r="L250" s="105">
        <v>14.173034944441424</v>
      </c>
      <c r="M250" s="105">
        <v>14.684780917416047</v>
      </c>
      <c r="N250" s="105">
        <v>15.109329445127884</v>
      </c>
      <c r="O250" s="105">
        <v>15.553281935479591</v>
      </c>
      <c r="P250" s="105">
        <v>16.5028737173241</v>
      </c>
      <c r="Q250" s="105">
        <v>18.616971642425309</v>
      </c>
      <c r="R250" s="105">
        <v>16.607642948702242</v>
      </c>
      <c r="S250" s="105">
        <v>16.538379340539226</v>
      </c>
      <c r="T250" s="105">
        <v>14.802539986819356</v>
      </c>
      <c r="U250" s="105">
        <v>14.921459267056177</v>
      </c>
      <c r="V250" s="105">
        <v>14.32660510936293</v>
      </c>
      <c r="W250" s="105">
        <v>17.543418116098398</v>
      </c>
      <c r="DA250" s="132" t="s">
        <v>3057</v>
      </c>
    </row>
    <row r="251" spans="1:105" ht="12" customHeight="1" x14ac:dyDescent="0.25">
      <c r="A251" s="106" t="s">
        <v>122</v>
      </c>
      <c r="B251" s="102">
        <v>19.517265146380527</v>
      </c>
      <c r="C251" s="102">
        <v>20.147890471756874</v>
      </c>
      <c r="D251" s="102">
        <v>20.884987071080687</v>
      </c>
      <c r="E251" s="102">
        <v>20.912994656326852</v>
      </c>
      <c r="F251" s="102">
        <v>20.948251754537996</v>
      </c>
      <c r="G251" s="102">
        <v>19.417973193872342</v>
      </c>
      <c r="H251" s="102">
        <v>20.21478063982314</v>
      </c>
      <c r="I251" s="102">
        <v>20.320311524554143</v>
      </c>
      <c r="J251" s="102">
        <v>20.26695113804864</v>
      </c>
      <c r="K251" s="102">
        <v>22.177136533354343</v>
      </c>
      <c r="L251" s="102">
        <v>22.655133641448632</v>
      </c>
      <c r="M251" s="102">
        <v>22.137252901328065</v>
      </c>
      <c r="N251" s="102">
        <v>22.91623386292267</v>
      </c>
      <c r="O251" s="102">
        <v>23.119516368087556</v>
      </c>
      <c r="P251" s="102">
        <v>22.735421405349495</v>
      </c>
      <c r="Q251" s="102">
        <v>22.843018954639007</v>
      </c>
      <c r="R251" s="102">
        <v>22.794674381652325</v>
      </c>
      <c r="S251" s="102">
        <v>22.120647700346552</v>
      </c>
      <c r="T251" s="102">
        <v>21.150565362968639</v>
      </c>
      <c r="U251" s="102">
        <v>21.804438976303285</v>
      </c>
      <c r="V251" s="102">
        <v>21.473533442399663</v>
      </c>
      <c r="W251" s="102">
        <v>24.119946178900346</v>
      </c>
      <c r="DA251" s="131" t="s">
        <v>3058</v>
      </c>
    </row>
    <row r="252" spans="1:105" ht="12" customHeight="1" x14ac:dyDescent="0.25">
      <c r="A252" s="107" t="s">
        <v>121</v>
      </c>
      <c r="B252" s="105">
        <v>19.517265146380527</v>
      </c>
      <c r="C252" s="105">
        <v>20.148494103253757</v>
      </c>
      <c r="D252" s="105">
        <v>20.885620062626636</v>
      </c>
      <c r="E252" s="105">
        <v>20.914767027050857</v>
      </c>
      <c r="F252" s="105">
        <v>20.952711505973703</v>
      </c>
      <c r="G252" s="105">
        <v>19.423719054342289</v>
      </c>
      <c r="H252" s="105">
        <v>20.219277610702314</v>
      </c>
      <c r="I252" s="105">
        <v>20.321112805281384</v>
      </c>
      <c r="J252" s="105">
        <v>20.267075488677147</v>
      </c>
      <c r="K252" s="105">
        <v>22.175110488623737</v>
      </c>
      <c r="L252" s="105">
        <v>22.654126224079668</v>
      </c>
      <c r="M252" s="105">
        <v>22.134904988146758</v>
      </c>
      <c r="N252" s="105">
        <v>22.912882315310981</v>
      </c>
      <c r="O252" s="105">
        <v>23.115429240436487</v>
      </c>
      <c r="P252" s="105">
        <v>22.73965161378586</v>
      </c>
      <c r="Q252" s="105">
        <v>22.837759420456837</v>
      </c>
      <c r="R252" s="105">
        <v>22.791070639511656</v>
      </c>
      <c r="S252" s="105">
        <v>22.135078958904092</v>
      </c>
      <c r="T252" s="105">
        <v>21.159207288825414</v>
      </c>
      <c r="U252" s="105">
        <v>21.811023067733178</v>
      </c>
      <c r="V252" s="105">
        <v>21.478214779540259</v>
      </c>
      <c r="W252" s="105">
        <v>24.124160335330991</v>
      </c>
      <c r="DA252" s="132" t="s">
        <v>3059</v>
      </c>
    </row>
    <row r="253" spans="1:105" ht="12" customHeight="1" x14ac:dyDescent="0.25">
      <c r="A253" s="108" t="s">
        <v>53</v>
      </c>
      <c r="B253" s="99">
        <v>7.3071806354298214</v>
      </c>
      <c r="C253" s="99">
        <v>7.5119293767251234</v>
      </c>
      <c r="D253" s="99">
        <v>7.810075819654104</v>
      </c>
      <c r="E253" s="99">
        <v>7.754189627765081</v>
      </c>
      <c r="F253" s="99">
        <v>7.7536537110886705</v>
      </c>
      <c r="G253" s="99">
        <v>7.1943224909697463</v>
      </c>
      <c r="H253" s="99">
        <v>6.2286873362975355</v>
      </c>
      <c r="I253" s="99">
        <v>6.6015297843867282</v>
      </c>
      <c r="J253" s="99">
        <v>7.1590164182959182</v>
      </c>
      <c r="K253" s="99">
        <v>8.0259819617301282</v>
      </c>
      <c r="L253" s="99">
        <v>7.230181651632865</v>
      </c>
      <c r="M253" s="99">
        <v>7.6990884488235443</v>
      </c>
      <c r="N253" s="99">
        <v>7.8457743555088477</v>
      </c>
      <c r="O253" s="99">
        <v>6.7924583565811831</v>
      </c>
      <c r="P253" s="99">
        <v>6.7559254760882128</v>
      </c>
      <c r="Q253" s="99">
        <v>5.3510617509517084</v>
      </c>
      <c r="R253" s="99">
        <v>4.8215250787252817</v>
      </c>
      <c r="S253" s="99">
        <v>5.5380914741006624</v>
      </c>
      <c r="T253" s="99">
        <v>6.0949911746595618</v>
      </c>
      <c r="U253" s="99">
        <v>6.491444131818028</v>
      </c>
      <c r="V253" s="99">
        <v>6.5819396965522854</v>
      </c>
      <c r="W253" s="99">
        <v>7.7550185285212381</v>
      </c>
      <c r="DA253" s="63" t="s">
        <v>3060</v>
      </c>
    </row>
    <row r="254" spans="1:105" ht="12" customHeight="1" x14ac:dyDescent="0.25">
      <c r="A254" s="108" t="s">
        <v>52</v>
      </c>
      <c r="B254" s="99">
        <v>12.210084510950709</v>
      </c>
      <c r="C254" s="99">
        <v>12.636564726528636</v>
      </c>
      <c r="D254" s="99">
        <v>13.075544242972532</v>
      </c>
      <c r="E254" s="99">
        <v>13.160577399285772</v>
      </c>
      <c r="F254" s="99">
        <v>13.199057794885036</v>
      </c>
      <c r="G254" s="99">
        <v>12.229396563372545</v>
      </c>
      <c r="H254" s="99">
        <v>13.990590274404781</v>
      </c>
      <c r="I254" s="99">
        <v>13.719583020894653</v>
      </c>
      <c r="J254" s="99">
        <v>13.108059070381225</v>
      </c>
      <c r="K254" s="99">
        <v>14.149128526893612</v>
      </c>
      <c r="L254" s="99">
        <v>15.423944572446805</v>
      </c>
      <c r="M254" s="99">
        <v>14.43581653932322</v>
      </c>
      <c r="N254" s="99">
        <v>15.067107959802133</v>
      </c>
      <c r="O254" s="99">
        <v>16.322970883855305</v>
      </c>
      <c r="P254" s="99">
        <v>15.983726137697639</v>
      </c>
      <c r="Q254" s="99">
        <v>17.486697669505126</v>
      </c>
      <c r="R254" s="99">
        <v>17.969545560786372</v>
      </c>
      <c r="S254" s="99">
        <v>16.596987484803428</v>
      </c>
      <c r="T254" s="99">
        <v>15.064216114165855</v>
      </c>
      <c r="U254" s="99">
        <v>15.319578935915152</v>
      </c>
      <c r="V254" s="99">
        <v>14.896275082987971</v>
      </c>
      <c r="W254" s="99">
        <v>16.369141806809747</v>
      </c>
      <c r="DA254" s="63" t="s">
        <v>3061</v>
      </c>
    </row>
    <row r="255" spans="1:105" ht="12" customHeight="1" x14ac:dyDescent="0.25">
      <c r="A255" s="121" t="s">
        <v>54</v>
      </c>
      <c r="B255" s="123">
        <v>2.9438704175517025</v>
      </c>
      <c r="C255" s="123">
        <v>3.3661341606455868</v>
      </c>
      <c r="D255" s="123">
        <v>3.5139016071764284</v>
      </c>
      <c r="E255" s="123">
        <v>3.4702575313128499</v>
      </c>
      <c r="F255" s="123">
        <v>3.6772569030461604</v>
      </c>
      <c r="G255" s="123">
        <v>2.9705406568628407</v>
      </c>
      <c r="H255" s="123">
        <v>3.4443689913838509</v>
      </c>
      <c r="I255" s="123">
        <v>2.9981073194906269</v>
      </c>
      <c r="J255" s="123">
        <v>3.2391645905535444</v>
      </c>
      <c r="K255" s="123">
        <v>4.0877396849831253</v>
      </c>
      <c r="L255" s="123">
        <v>4.1135466742712117</v>
      </c>
      <c r="M255" s="123">
        <v>4.0518407040465245</v>
      </c>
      <c r="N255" s="123">
        <v>4.1696759877996543</v>
      </c>
      <c r="O255" s="123">
        <v>4.0555456722842367</v>
      </c>
      <c r="P255" s="123">
        <v>4.2285520259656115</v>
      </c>
      <c r="Q255" s="123">
        <v>4.0955187381825278</v>
      </c>
      <c r="R255" s="123">
        <v>4.1895333059132227</v>
      </c>
      <c r="S255" s="123">
        <v>4.1947277288314755</v>
      </c>
      <c r="T255" s="123">
        <v>4.1421923781801517</v>
      </c>
      <c r="U255" s="123">
        <v>4.251317245206895</v>
      </c>
      <c r="V255" s="123">
        <v>4.1883108739436885</v>
      </c>
      <c r="W255" s="123">
        <v>4.6961485299547219</v>
      </c>
      <c r="DA255" s="130" t="s">
        <v>3062</v>
      </c>
    </row>
    <row r="256" spans="1:105" ht="12" customHeight="1" x14ac:dyDescent="0.25">
      <c r="A256" s="97" t="s">
        <v>50</v>
      </c>
      <c r="B256" s="99">
        <v>2.9568738319784007</v>
      </c>
      <c r="C256" s="99">
        <v>3.3860854063746326</v>
      </c>
      <c r="D256" s="99">
        <v>3.5581063925306369</v>
      </c>
      <c r="E256" s="99">
        <v>3.3722840093692019</v>
      </c>
      <c r="F256" s="99">
        <v>3.6482711501759439</v>
      </c>
      <c r="G256" s="99">
        <v>3.0393735156996824</v>
      </c>
      <c r="H256" s="99">
        <v>3.4604840772029895</v>
      </c>
      <c r="I256" s="99">
        <v>3.0094535054704683</v>
      </c>
      <c r="J256" s="99">
        <v>3.2110838784660296</v>
      </c>
      <c r="K256" s="99">
        <v>4.1608720162334478</v>
      </c>
      <c r="L256" s="99">
        <v>4.4492034696927814</v>
      </c>
      <c r="M256" s="99">
        <v>4.1067753299038561</v>
      </c>
      <c r="N256" s="99">
        <v>3.4917162767904451</v>
      </c>
      <c r="O256" s="99">
        <v>3.4767251799471022</v>
      </c>
      <c r="P256" s="99">
        <v>3.8849365510519878</v>
      </c>
      <c r="Q256" s="99">
        <v>4.3186949475477823</v>
      </c>
      <c r="R256" s="99">
        <v>4.5522553012604652</v>
      </c>
      <c r="S256" s="99">
        <v>4.3657486299504926</v>
      </c>
      <c r="T256" s="99">
        <v>4.0430447311407134</v>
      </c>
      <c r="U256" s="99">
        <v>4.145788817653961</v>
      </c>
      <c r="V256" s="99">
        <v>4.0208802238970582</v>
      </c>
      <c r="W256" s="99">
        <v>4.9949318439482946</v>
      </c>
      <c r="DA256" s="63" t="s">
        <v>3063</v>
      </c>
    </row>
    <row r="257" spans="1:105" ht="12" customHeight="1" x14ac:dyDescent="0.25">
      <c r="A257" s="109" t="s">
        <v>120</v>
      </c>
      <c r="B257" s="110">
        <v>2.9437848607315247</v>
      </c>
      <c r="C257" s="110">
        <v>3.3660120137874117</v>
      </c>
      <c r="D257" s="110">
        <v>3.513666569628243</v>
      </c>
      <c r="E257" s="110">
        <v>3.4707478991857568</v>
      </c>
      <c r="F257" s="110">
        <v>3.6774051802686682</v>
      </c>
      <c r="G257" s="110">
        <v>2.9701784582107313</v>
      </c>
      <c r="H257" s="110">
        <v>3.4442851107442056</v>
      </c>
      <c r="I257" s="110">
        <v>2.998052219868403</v>
      </c>
      <c r="J257" s="110">
        <v>3.2392897420253379</v>
      </c>
      <c r="K257" s="110">
        <v>4.0874485537193701</v>
      </c>
      <c r="L257" s="110">
        <v>4.1123817281960902</v>
      </c>
      <c r="M257" s="110">
        <v>4.0516866436406422</v>
      </c>
      <c r="N257" s="110">
        <v>4.1712208242900131</v>
      </c>
      <c r="O257" s="110">
        <v>4.0567266695752453</v>
      </c>
      <c r="P257" s="110">
        <v>4.2292978648464281</v>
      </c>
      <c r="Q257" s="110">
        <v>4.0949456380938818</v>
      </c>
      <c r="R257" s="110">
        <v>4.1885268445189299</v>
      </c>
      <c r="S257" s="110">
        <v>4.1942537234045574</v>
      </c>
      <c r="T257" s="110">
        <v>4.1424414006559811</v>
      </c>
      <c r="U257" s="110">
        <v>4.2515694031247708</v>
      </c>
      <c r="V257" s="110">
        <v>4.1886928382117894</v>
      </c>
      <c r="W257" s="110">
        <v>4.6953995928992018</v>
      </c>
      <c r="DA257" s="60" t="s">
        <v>3064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0.27798772170505043</v>
      </c>
      <c r="C259" s="118">
        <f t="shared" si="103"/>
        <v>0.16241036499983449</v>
      </c>
      <c r="D259" s="118">
        <f t="shared" si="103"/>
        <v>0.12862805290908202</v>
      </c>
      <c r="E259" s="118">
        <f t="shared" si="103"/>
        <v>0.11799369791183402</v>
      </c>
      <c r="F259" s="118">
        <f t="shared" si="103"/>
        <v>0.1464008011623294</v>
      </c>
      <c r="G259" s="118">
        <f t="shared" si="103"/>
        <v>0.20518929049588142</v>
      </c>
      <c r="H259" s="118">
        <f t="shared" si="103"/>
        <v>0.20406779078760276</v>
      </c>
      <c r="I259" s="118">
        <f t="shared" si="103"/>
        <v>0.20935393830562363</v>
      </c>
      <c r="J259" s="118">
        <f t="shared" si="103"/>
        <v>0.19861297100713174</v>
      </c>
      <c r="K259" s="118">
        <f t="shared" si="103"/>
        <v>0.12607313968497344</v>
      </c>
      <c r="L259" s="118">
        <f t="shared" si="103"/>
        <v>0.11645888671448899</v>
      </c>
      <c r="M259" s="118">
        <f t="shared" si="103"/>
        <v>0.10853323100105211</v>
      </c>
      <c r="N259" s="118">
        <f t="shared" si="103"/>
        <v>0.10309556543160997</v>
      </c>
      <c r="O259" s="118">
        <f t="shared" si="103"/>
        <v>9.5082172619520816E-2</v>
      </c>
      <c r="P259" s="118">
        <f t="shared" si="103"/>
        <v>9.8360030452663672E-2</v>
      </c>
      <c r="Q259" s="118">
        <f t="shared" si="103"/>
        <v>9.4820123407177964E-2</v>
      </c>
      <c r="R259" s="118">
        <f t="shared" ref="R259:V259" si="104">R260+R262+R264+R273</f>
        <v>7.4821020548838185E-2</v>
      </c>
      <c r="S259" s="118">
        <f t="shared" si="104"/>
        <v>7.344861013419339E-2</v>
      </c>
      <c r="T259" s="118">
        <f t="shared" si="104"/>
        <v>6.4520354761961093E-2</v>
      </c>
      <c r="U259" s="118">
        <f t="shared" si="104"/>
        <v>6.5287876397705655E-2</v>
      </c>
      <c r="V259" s="118">
        <f t="shared" si="104"/>
        <v>6.225593924927024E-2</v>
      </c>
      <c r="W259" s="118">
        <f t="shared" ref="W259" si="105">W260+W262+W264+W273</f>
        <v>7.9759551315185598E-2</v>
      </c>
      <c r="DA259" s="129" t="s">
        <v>3216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3217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3218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3219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3220</v>
      </c>
    </row>
    <row r="264" spans="1:105" ht="12" customHeight="1" x14ac:dyDescent="0.25">
      <c r="A264" s="121" t="s">
        <v>55</v>
      </c>
      <c r="B264" s="123">
        <v>0.27075387223207148</v>
      </c>
      <c r="C264" s="123">
        <v>0.15472745232438448</v>
      </c>
      <c r="D264" s="123">
        <v>0.12162988442508144</v>
      </c>
      <c r="E264" s="123">
        <v>0.11175946119487135</v>
      </c>
      <c r="F264" s="123">
        <v>0.13951796989931328</v>
      </c>
      <c r="G264" s="123">
        <v>0.19929822815447432</v>
      </c>
      <c r="H264" s="123">
        <v>0.19743809503099632</v>
      </c>
      <c r="I264" s="123">
        <v>0.20397544942140242</v>
      </c>
      <c r="J264" s="123">
        <v>0.19334530420074642</v>
      </c>
      <c r="K264" s="123">
        <v>0.11997611686896387</v>
      </c>
      <c r="L264" s="123">
        <v>0.11077400140345209</v>
      </c>
      <c r="M264" s="123">
        <v>0.10429152715296917</v>
      </c>
      <c r="N264" s="123">
        <v>0.10016461143531984</v>
      </c>
      <c r="O264" s="123">
        <v>9.2469385687762085E-2</v>
      </c>
      <c r="P264" s="123">
        <v>9.5255538453043978E-2</v>
      </c>
      <c r="Q264" s="123">
        <v>9.0739644259927157E-2</v>
      </c>
      <c r="R264" s="123">
        <v>7.0175983981316539E-2</v>
      </c>
      <c r="S264" s="123">
        <v>6.9000981647297358E-2</v>
      </c>
      <c r="T264" s="123">
        <v>6.0788701195886106E-2</v>
      </c>
      <c r="U264" s="123">
        <v>6.1650329887307023E-2</v>
      </c>
      <c r="V264" s="123">
        <v>5.8894636867269978E-2</v>
      </c>
      <c r="W264" s="123">
        <v>7.5186250819941555E-2</v>
      </c>
      <c r="DA264" s="130" t="s">
        <v>3221</v>
      </c>
    </row>
    <row r="265" spans="1:105" ht="12" customHeight="1" x14ac:dyDescent="0.25">
      <c r="A265" s="97" t="s">
        <v>124</v>
      </c>
      <c r="B265" s="99">
        <v>8.0235357910607998</v>
      </c>
      <c r="C265" s="99">
        <v>7.0910062605163509</v>
      </c>
      <c r="D265" s="99">
        <v>7.610780871926587</v>
      </c>
      <c r="E265" s="99">
        <v>6.8906887438365798</v>
      </c>
      <c r="F265" s="99">
        <v>6.8120431236990111</v>
      </c>
      <c r="G265" s="99">
        <v>7.7819084163153267</v>
      </c>
      <c r="H265" s="99">
        <v>7.2543146081470695</v>
      </c>
      <c r="I265" s="99">
        <v>7.7235286636086382</v>
      </c>
      <c r="J265" s="99">
        <v>8.4548064790863418</v>
      </c>
      <c r="K265" s="99">
        <v>6.7738240627126896</v>
      </c>
      <c r="L265" s="99">
        <v>7.4189235202974242</v>
      </c>
      <c r="M265" s="99">
        <v>8.0227886376101125</v>
      </c>
      <c r="N265" s="99">
        <v>8.0768047134865366</v>
      </c>
      <c r="O265" s="99">
        <v>7.5430056510491514</v>
      </c>
      <c r="P265" s="99">
        <v>7.9164052169909231</v>
      </c>
      <c r="Q265" s="99">
        <v>8.0224150621145984</v>
      </c>
      <c r="R265" s="99">
        <v>6.8590915617171051</v>
      </c>
      <c r="S265" s="99">
        <v>6.9620363181189449</v>
      </c>
      <c r="T265" s="99">
        <v>6.3893286591233975</v>
      </c>
      <c r="U265" s="99">
        <v>6.3155336009849874</v>
      </c>
      <c r="V265" s="99">
        <v>5.9235031055536984</v>
      </c>
      <c r="W265" s="99">
        <v>7.3062043550581235</v>
      </c>
      <c r="DA265" s="63" t="s">
        <v>3222</v>
      </c>
    </row>
    <row r="266" spans="1:105" ht="12" customHeight="1" x14ac:dyDescent="0.25">
      <c r="A266" s="97" t="s">
        <v>123</v>
      </c>
      <c r="B266" s="99">
        <v>3.0067971603052288</v>
      </c>
      <c r="C266" s="99">
        <v>2.652195429100733</v>
      </c>
      <c r="D266" s="99">
        <v>2.8755621483481186</v>
      </c>
      <c r="E266" s="99">
        <v>2.557294999956861</v>
      </c>
      <c r="F266" s="99">
        <v>2.5088590464997909</v>
      </c>
      <c r="G266" s="99">
        <v>2.881839816614185</v>
      </c>
      <c r="H266" s="99">
        <v>2.2259133911768711</v>
      </c>
      <c r="I266" s="99">
        <v>2.507562792147771</v>
      </c>
      <c r="J266" s="99">
        <v>2.9922946592548496</v>
      </c>
      <c r="K266" s="99">
        <v>2.4441635169999341</v>
      </c>
      <c r="L266" s="99">
        <v>2.3576973075411161</v>
      </c>
      <c r="M266" s="99">
        <v>2.8037586730275739</v>
      </c>
      <c r="N266" s="99">
        <v>2.7508231851751992</v>
      </c>
      <c r="O266" s="99">
        <v>2.1587644565300175</v>
      </c>
      <c r="P266" s="99">
        <v>2.3219849799517616</v>
      </c>
      <c r="Q266" s="99">
        <v>1.8241164628253803</v>
      </c>
      <c r="R266" s="99">
        <v>1.4353348688938365</v>
      </c>
      <c r="S266" s="99">
        <v>1.7714208947836829</v>
      </c>
      <c r="T266" s="99">
        <v>1.8810677257342208</v>
      </c>
      <c r="U266" s="99">
        <v>1.8605997875733862</v>
      </c>
      <c r="V266" s="99">
        <v>1.762136622429078</v>
      </c>
      <c r="W266" s="99">
        <v>2.3162344238686376</v>
      </c>
      <c r="DA266" s="63" t="s">
        <v>3223</v>
      </c>
    </row>
    <row r="267" spans="1:105" ht="12" customHeight="1" x14ac:dyDescent="0.25">
      <c r="A267" s="100" t="s">
        <v>50</v>
      </c>
      <c r="B267" s="102">
        <v>3.0067971603052288</v>
      </c>
      <c r="C267" s="102">
        <v>2.652195429100733</v>
      </c>
      <c r="D267" s="102">
        <v>2.8755621483481186</v>
      </c>
      <c r="E267" s="102">
        <v>2.557294999956861</v>
      </c>
      <c r="F267" s="102">
        <v>2.5088590464997909</v>
      </c>
      <c r="G267" s="102">
        <v>2.881839816614185</v>
      </c>
      <c r="H267" s="102">
        <v>2.2259133911768711</v>
      </c>
      <c r="I267" s="102">
        <v>2.507562792147771</v>
      </c>
      <c r="J267" s="102">
        <v>2.9922946592548496</v>
      </c>
      <c r="K267" s="102">
        <v>2.4441635169999341</v>
      </c>
      <c r="L267" s="102">
        <v>2.3576973075411161</v>
      </c>
      <c r="M267" s="102">
        <v>2.8037586730275739</v>
      </c>
      <c r="N267" s="102">
        <v>2.7508231851751992</v>
      </c>
      <c r="O267" s="102">
        <v>2.1587644565300175</v>
      </c>
      <c r="P267" s="102">
        <v>2.3219849799517616</v>
      </c>
      <c r="Q267" s="102">
        <v>1.8241164628253803</v>
      </c>
      <c r="R267" s="102">
        <v>1.4353348688938365</v>
      </c>
      <c r="S267" s="102">
        <v>1.7714208947836829</v>
      </c>
      <c r="T267" s="102">
        <v>1.8810677257342208</v>
      </c>
      <c r="U267" s="102">
        <v>1.8605997875733862</v>
      </c>
      <c r="V267" s="102">
        <v>1.762136622429078</v>
      </c>
      <c r="W267" s="102">
        <v>2.3162344238686376</v>
      </c>
      <c r="DA267" s="131" t="s">
        <v>3224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3225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3226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3227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3228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3229</v>
      </c>
    </row>
    <row r="273" spans="1:105" ht="12" customHeight="1" x14ac:dyDescent="0.25">
      <c r="A273" s="121" t="s">
        <v>54</v>
      </c>
      <c r="B273" s="123">
        <v>7.2338494729789283E-3</v>
      </c>
      <c r="C273" s="123">
        <v>7.6829126754500128E-3</v>
      </c>
      <c r="D273" s="123">
        <v>6.9981684840005939E-3</v>
      </c>
      <c r="E273" s="123">
        <v>6.23423671696268E-3</v>
      </c>
      <c r="F273" s="123">
        <v>6.8828312630161174E-3</v>
      </c>
      <c r="G273" s="123">
        <v>5.8910623414071012E-3</v>
      </c>
      <c r="H273" s="123">
        <v>6.6296957566064473E-3</v>
      </c>
      <c r="I273" s="123">
        <v>5.378488884221203E-3</v>
      </c>
      <c r="J273" s="123">
        <v>5.2676668063853316E-3</v>
      </c>
      <c r="K273" s="123">
        <v>6.0970228160095712E-3</v>
      </c>
      <c r="L273" s="123">
        <v>5.6848853110369113E-3</v>
      </c>
      <c r="M273" s="123">
        <v>4.2417038480829349E-3</v>
      </c>
      <c r="N273" s="123">
        <v>2.9309539962901303E-3</v>
      </c>
      <c r="O273" s="123">
        <v>2.6127869317587307E-3</v>
      </c>
      <c r="P273" s="123">
        <v>3.1044919996196956E-3</v>
      </c>
      <c r="Q273" s="123">
        <v>4.0804791472508093E-3</v>
      </c>
      <c r="R273" s="123">
        <v>4.6450365675216512E-3</v>
      </c>
      <c r="S273" s="123">
        <v>4.4476284868960377E-3</v>
      </c>
      <c r="T273" s="123">
        <v>3.7316535660749809E-3</v>
      </c>
      <c r="U273" s="123">
        <v>3.6375465103986328E-3</v>
      </c>
      <c r="V273" s="123">
        <v>3.3613023820002583E-3</v>
      </c>
      <c r="W273" s="123">
        <v>4.5733004952440487E-3</v>
      </c>
      <c r="DA273" s="130" t="s">
        <v>3230</v>
      </c>
    </row>
    <row r="274" spans="1:105" ht="12" customHeight="1" x14ac:dyDescent="0.25">
      <c r="A274" s="97" t="s">
        <v>50</v>
      </c>
      <c r="B274" s="99">
        <v>1.1066756286590194</v>
      </c>
      <c r="C274" s="99">
        <v>1.2625959001513178</v>
      </c>
      <c r="D274" s="99">
        <v>1.3231816383059112</v>
      </c>
      <c r="E274" s="99">
        <v>1.2518095721694904</v>
      </c>
      <c r="F274" s="99">
        <v>1.3523628899200899</v>
      </c>
      <c r="G274" s="99">
        <v>1.1254387475228491</v>
      </c>
      <c r="H274" s="99">
        <v>1.2803218912948695</v>
      </c>
      <c r="I274" s="99">
        <v>1.1129239258244474</v>
      </c>
      <c r="J274" s="99">
        <v>1.1871941183465899</v>
      </c>
      <c r="K274" s="99">
        <v>1.5376724588170263</v>
      </c>
      <c r="L274" s="99">
        <v>1.6436751979912594</v>
      </c>
      <c r="M274" s="99">
        <v>1.5167420283726116</v>
      </c>
      <c r="N274" s="99">
        <v>1.289195705449045</v>
      </c>
      <c r="O274" s="99">
        <v>1.2831700157478789</v>
      </c>
      <c r="P274" s="99">
        <v>1.433375184842161</v>
      </c>
      <c r="Q274" s="99">
        <v>1.5930976273187438</v>
      </c>
      <c r="R274" s="99">
        <v>1.6786853343727897</v>
      </c>
      <c r="S274" s="99">
        <v>1.6091495759202403</v>
      </c>
      <c r="T274" s="99">
        <v>1.4894797548633252</v>
      </c>
      <c r="U274" s="99">
        <v>1.5259556502876437</v>
      </c>
      <c r="V274" s="99">
        <v>1.4767583968801503</v>
      </c>
      <c r="W274" s="99">
        <v>1.8290602420694688</v>
      </c>
      <c r="DA274" s="63" t="s">
        <v>3231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3232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5.4258144159728037</v>
      </c>
      <c r="D279" s="117">
        <f t="shared" si="108"/>
        <v>8.0221182497164545</v>
      </c>
      <c r="E279" s="117">
        <f t="shared" si="108"/>
        <v>8.4124066392065426</v>
      </c>
      <c r="F279" s="117">
        <f t="shared" si="108"/>
        <v>4.9990810751920156</v>
      </c>
      <c r="G279" s="117">
        <f t="shared" si="108"/>
        <v>4.9280154415000466</v>
      </c>
      <c r="H279" s="117">
        <f t="shared" si="108"/>
        <v>3.2573493853610436</v>
      </c>
      <c r="I279" s="117">
        <f t="shared" si="108"/>
        <v>4.5982606352382538</v>
      </c>
      <c r="J279" s="117">
        <f t="shared" si="108"/>
        <v>3.279750555251443</v>
      </c>
      <c r="K279" s="117">
        <f t="shared" si="108"/>
        <v>5.0121139305870344</v>
      </c>
      <c r="L279" s="117">
        <f t="shared" si="108"/>
        <v>2.9229622323465789</v>
      </c>
      <c r="M279" s="117">
        <f t="shared" si="108"/>
        <v>2.4154604198439826</v>
      </c>
      <c r="N279" s="117">
        <f t="shared" si="108"/>
        <v>1.9014087693969681</v>
      </c>
      <c r="O279" s="117">
        <f t="shared" si="108"/>
        <v>3.4492453125254299</v>
      </c>
      <c r="P279" s="117">
        <f t="shared" si="108"/>
        <v>8.7179203245147185</v>
      </c>
      <c r="Q279" s="117">
        <f t="shared" si="108"/>
        <v>7.0486179434834391</v>
      </c>
      <c r="R279" s="117">
        <f t="shared" ref="R279:V279" si="109">R280+R282+R284+R293</f>
        <v>5.352866164138848</v>
      </c>
      <c r="S279" s="117">
        <f t="shared" si="109"/>
        <v>3.9046372956878783</v>
      </c>
      <c r="T279" s="117">
        <f t="shared" si="109"/>
        <v>6.8562651219054755</v>
      </c>
      <c r="U279" s="117">
        <f t="shared" si="109"/>
        <v>5.4424643976257769</v>
      </c>
      <c r="V279" s="117">
        <f t="shared" si="109"/>
        <v>9.958781965780549</v>
      </c>
      <c r="W279" s="117">
        <f t="shared" ref="W279" si="110">W280+W282+W284+W293</f>
        <v>10.813734367468481</v>
      </c>
      <c r="DA279" s="129" t="s">
        <v>3384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3.8398539792221338</v>
      </c>
      <c r="D280" s="122">
        <f t="shared" si="111"/>
        <v>5.2475887083452637</v>
      </c>
      <c r="E280" s="122">
        <f t="shared" si="111"/>
        <v>5.6995116334714808</v>
      </c>
      <c r="F280" s="122">
        <f t="shared" si="111"/>
        <v>3.2090656225647791</v>
      </c>
      <c r="G280" s="122">
        <f t="shared" si="111"/>
        <v>3.1982308389000615</v>
      </c>
      <c r="H280" s="122">
        <f t="shared" si="111"/>
        <v>1.9529408368339773</v>
      </c>
      <c r="I280" s="122">
        <f t="shared" si="111"/>
        <v>2.6977820300465098</v>
      </c>
      <c r="J280" s="122">
        <f t="shared" si="111"/>
        <v>1.7745951375459539</v>
      </c>
      <c r="K280" s="122">
        <f t="shared" si="111"/>
        <v>2.7883767528583494</v>
      </c>
      <c r="L280" s="122">
        <f t="shared" si="111"/>
        <v>1.6015154084435539</v>
      </c>
      <c r="M280" s="122">
        <f t="shared" si="111"/>
        <v>1.2179725780357229</v>
      </c>
      <c r="N280" s="122">
        <f t="shared" si="111"/>
        <v>0.89712642339201176</v>
      </c>
      <c r="O280" s="122">
        <f t="shared" si="111"/>
        <v>1.6460392200870058</v>
      </c>
      <c r="P280" s="122">
        <f t="shared" si="111"/>
        <v>3.6213737691984136</v>
      </c>
      <c r="Q280" s="122">
        <f t="shared" si="111"/>
        <v>2.8478268755130407</v>
      </c>
      <c r="R280" s="122">
        <f t="shared" si="111"/>
        <v>2.33928948880604</v>
      </c>
      <c r="S280" s="122">
        <f t="shared" si="111"/>
        <v>1.7121074955555078</v>
      </c>
      <c r="T280" s="122">
        <f t="shared" si="111"/>
        <v>3.0323376437667924</v>
      </c>
      <c r="U280" s="122">
        <f t="shared" si="111"/>
        <v>2.0311777843176695</v>
      </c>
      <c r="V280" s="122">
        <f t="shared" si="111"/>
        <v>4.258487242574053</v>
      </c>
      <c r="W280" s="122">
        <f t="shared" si="111"/>
        <v>4.9792340609748917</v>
      </c>
      <c r="DA280" s="130" t="s">
        <v>3385</v>
      </c>
    </row>
    <row r="281" spans="1:105" ht="12" customHeight="1" x14ac:dyDescent="0.25">
      <c r="A281" s="97" t="s">
        <v>53</v>
      </c>
      <c r="B281" s="98"/>
      <c r="C281" s="98">
        <v>3.8398539792221338</v>
      </c>
      <c r="D281" s="98">
        <v>5.2475887083452637</v>
      </c>
      <c r="E281" s="98">
        <v>5.6995116334714808</v>
      </c>
      <c r="F281" s="98">
        <v>3.2090656225647791</v>
      </c>
      <c r="G281" s="98">
        <v>3.1982308389000615</v>
      </c>
      <c r="H281" s="98">
        <v>1.9529408368339773</v>
      </c>
      <c r="I281" s="98">
        <v>2.6977820300465098</v>
      </c>
      <c r="J281" s="98">
        <v>1.7745951375459539</v>
      </c>
      <c r="K281" s="98">
        <v>2.7883767528583494</v>
      </c>
      <c r="L281" s="98">
        <v>1.6015154084435539</v>
      </c>
      <c r="M281" s="98">
        <v>1.2179725780357229</v>
      </c>
      <c r="N281" s="98">
        <v>0.89712642339201176</v>
      </c>
      <c r="O281" s="98">
        <v>1.6460392200870058</v>
      </c>
      <c r="P281" s="98">
        <v>3.6213737691984136</v>
      </c>
      <c r="Q281" s="98">
        <v>2.8478268755130407</v>
      </c>
      <c r="R281" s="98">
        <v>2.33928948880604</v>
      </c>
      <c r="S281" s="98">
        <v>1.7121074955555078</v>
      </c>
      <c r="T281" s="98">
        <v>3.0323376437667924</v>
      </c>
      <c r="U281" s="98">
        <v>2.0311777843176695</v>
      </c>
      <c r="V281" s="98">
        <v>4.258487242574053</v>
      </c>
      <c r="W281" s="98">
        <v>4.9792340609748917</v>
      </c>
      <c r="DA281" s="63" t="s">
        <v>3386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1.9847095694236283E-3</v>
      </c>
      <c r="D282" s="122">
        <f t="shared" si="112"/>
        <v>3.5230809411397526E-3</v>
      </c>
      <c r="E282" s="122">
        <f t="shared" si="112"/>
        <v>7.5386668125226094E-3</v>
      </c>
      <c r="F282" s="122">
        <f t="shared" si="112"/>
        <v>3.0453326074384541E-3</v>
      </c>
      <c r="G282" s="122">
        <f t="shared" si="112"/>
        <v>3.4944552795564969E-3</v>
      </c>
      <c r="H282" s="122">
        <f t="shared" si="112"/>
        <v>3.332448153873107E-3</v>
      </c>
      <c r="I282" s="122">
        <f t="shared" si="112"/>
        <v>4.7529252333048623E-3</v>
      </c>
      <c r="J282" s="122">
        <f t="shared" si="112"/>
        <v>3.3265292852638095E-3</v>
      </c>
      <c r="K282" s="122">
        <f t="shared" si="112"/>
        <v>5.0440096233449671E-3</v>
      </c>
      <c r="L282" s="122">
        <f t="shared" si="112"/>
        <v>3.462323941476577E-3</v>
      </c>
      <c r="M282" s="122">
        <f t="shared" si="112"/>
        <v>2.7663175137941547E-3</v>
      </c>
      <c r="N282" s="122">
        <f t="shared" si="112"/>
        <v>2.4419775955608672E-3</v>
      </c>
      <c r="O282" s="122">
        <f t="shared" si="112"/>
        <v>6.297576039914007E-3</v>
      </c>
      <c r="P282" s="122">
        <f t="shared" si="112"/>
        <v>7.5191320433328872E-3</v>
      </c>
      <c r="Q282" s="122">
        <f t="shared" si="112"/>
        <v>9.5419931612298111E-3</v>
      </c>
      <c r="R282" s="122">
        <f t="shared" si="112"/>
        <v>6.3873960627630864E-3</v>
      </c>
      <c r="S282" s="122">
        <f t="shared" si="112"/>
        <v>6.7758876735211117E-3</v>
      </c>
      <c r="T282" s="122">
        <f t="shared" si="112"/>
        <v>1.1757718992396225E-2</v>
      </c>
      <c r="U282" s="122">
        <f t="shared" si="112"/>
        <v>9.9863819766882762E-3</v>
      </c>
      <c r="V282" s="122">
        <f t="shared" si="112"/>
        <v>1.7124737264041942E-2</v>
      </c>
      <c r="W282" s="122">
        <f t="shared" si="112"/>
        <v>1.6669325726888819E-2</v>
      </c>
      <c r="DA282" s="130" t="s">
        <v>3387</v>
      </c>
    </row>
    <row r="283" spans="1:105" ht="12" customHeight="1" x14ac:dyDescent="0.25">
      <c r="A283" s="97" t="s">
        <v>53</v>
      </c>
      <c r="B283" s="98"/>
      <c r="C283" s="98">
        <v>1.9847095694236283E-3</v>
      </c>
      <c r="D283" s="98">
        <v>3.5230809411397526E-3</v>
      </c>
      <c r="E283" s="98">
        <v>7.5386668125226094E-3</v>
      </c>
      <c r="F283" s="98">
        <v>3.0453326074384541E-3</v>
      </c>
      <c r="G283" s="98">
        <v>3.4944552795564969E-3</v>
      </c>
      <c r="H283" s="98">
        <v>3.332448153873107E-3</v>
      </c>
      <c r="I283" s="98">
        <v>4.7529252333048623E-3</v>
      </c>
      <c r="J283" s="98">
        <v>3.3265292852638095E-3</v>
      </c>
      <c r="K283" s="98">
        <v>5.0440096233449671E-3</v>
      </c>
      <c r="L283" s="98">
        <v>3.462323941476577E-3</v>
      </c>
      <c r="M283" s="98">
        <v>2.7663175137941547E-3</v>
      </c>
      <c r="N283" s="98">
        <v>2.4419775955608672E-3</v>
      </c>
      <c r="O283" s="98">
        <v>6.297576039914007E-3</v>
      </c>
      <c r="P283" s="98">
        <v>7.5191320433328872E-3</v>
      </c>
      <c r="Q283" s="98">
        <v>9.5419931612298111E-3</v>
      </c>
      <c r="R283" s="98">
        <v>6.3873960627630864E-3</v>
      </c>
      <c r="S283" s="98">
        <v>6.7758876735211117E-3</v>
      </c>
      <c r="T283" s="98">
        <v>1.1757718992396225E-2</v>
      </c>
      <c r="U283" s="98">
        <v>9.9863819766882762E-3</v>
      </c>
      <c r="V283" s="98">
        <v>1.7124737264041942E-2</v>
      </c>
      <c r="W283" s="98">
        <v>1.6669325726888819E-2</v>
      </c>
      <c r="DA283" s="63" t="s">
        <v>3388</v>
      </c>
    </row>
    <row r="284" spans="1:105" ht="12" customHeight="1" x14ac:dyDescent="0.25">
      <c r="A284" s="121" t="s">
        <v>55</v>
      </c>
      <c r="B284" s="122"/>
      <c r="C284" s="122">
        <v>1.3645409589018247</v>
      </c>
      <c r="D284" s="122">
        <v>2.3864372648332357</v>
      </c>
      <c r="E284" s="122">
        <v>2.3275507678711742</v>
      </c>
      <c r="F284" s="122">
        <v>1.521160917946542</v>
      </c>
      <c r="G284" s="122">
        <v>1.4958007541067051</v>
      </c>
      <c r="H284" s="122">
        <v>1.1096800858024807</v>
      </c>
      <c r="I284" s="122">
        <v>1.6549537658895321</v>
      </c>
      <c r="J284" s="122">
        <v>1.29229825341194</v>
      </c>
      <c r="K284" s="122">
        <v>1.8409724349191885</v>
      </c>
      <c r="L284" s="122">
        <v>1.1121955971697179</v>
      </c>
      <c r="M284" s="122">
        <v>1.005656484293028</v>
      </c>
      <c r="N284" s="122">
        <v>0.84270910887371109</v>
      </c>
      <c r="O284" s="122">
        <v>1.5160468649220109</v>
      </c>
      <c r="P284" s="122">
        <v>4.2605721818314723</v>
      </c>
      <c r="Q284" s="122">
        <v>3.5202464544928187</v>
      </c>
      <c r="R284" s="122">
        <v>2.510592838018618</v>
      </c>
      <c r="S284" s="122">
        <v>1.8147173501608658</v>
      </c>
      <c r="T284" s="122">
        <v>3.166917259063482</v>
      </c>
      <c r="U284" s="122">
        <v>2.8252833572194787</v>
      </c>
      <c r="V284" s="122">
        <v>4.7256843603944247</v>
      </c>
      <c r="W284" s="122">
        <v>4.843581192866079</v>
      </c>
      <c r="DA284" s="130" t="s">
        <v>3389</v>
      </c>
    </row>
    <row r="285" spans="1:105" ht="12" customHeight="1" x14ac:dyDescent="0.25">
      <c r="A285" s="97" t="s">
        <v>124</v>
      </c>
      <c r="B285" s="98"/>
      <c r="C285" s="98">
        <v>5.8795476630290455E-3</v>
      </c>
      <c r="D285" s="98">
        <v>2.625782807112019E-2</v>
      </c>
      <c r="E285" s="98">
        <v>4.9408740761490294E-2</v>
      </c>
      <c r="F285" s="98">
        <v>6.3291411843844292E-2</v>
      </c>
      <c r="G285" s="98">
        <v>9.6860602871235518E-2</v>
      </c>
      <c r="H285" s="98">
        <v>4.5684249479179879E-2</v>
      </c>
      <c r="I285" s="98">
        <v>3.9091193744892616E-2</v>
      </c>
      <c r="J285" s="98">
        <v>7.2951135381331177E-3</v>
      </c>
      <c r="K285" s="98">
        <v>2.7905570695712038E-2</v>
      </c>
      <c r="L285" s="98">
        <v>1.4062753301080425E-2</v>
      </c>
      <c r="M285" s="98">
        <v>5.3792128709076893E-3</v>
      </c>
      <c r="N285" s="98">
        <v>1.4875379143440443E-2</v>
      </c>
      <c r="O285" s="98">
        <v>2.9586236352277244E-2</v>
      </c>
      <c r="P285" s="98">
        <v>5.8278223002341416E-2</v>
      </c>
      <c r="Q285" s="98">
        <v>3.3901539067302852E-2</v>
      </c>
      <c r="R285" s="98">
        <v>9.6111744698724223E-3</v>
      </c>
      <c r="S285" s="98">
        <v>1.8942502287850611E-2</v>
      </c>
      <c r="T285" s="98">
        <v>2.7680256624663221E-2</v>
      </c>
      <c r="U285" s="98">
        <v>3.2184165834668307E-2</v>
      </c>
      <c r="V285" s="98">
        <v>5.4983672471565881E-2</v>
      </c>
      <c r="W285" s="98">
        <v>6.8247606948111939E-2</v>
      </c>
      <c r="DA285" s="63" t="s">
        <v>3390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1.8704747569019061E-4</v>
      </c>
      <c r="F286" s="98">
        <v>1.8709353378861177E-4</v>
      </c>
      <c r="G286" s="98">
        <v>6.4690009730955489E-4</v>
      </c>
      <c r="H286" s="98">
        <v>1.9589192736406153E-4</v>
      </c>
      <c r="I286" s="98">
        <v>2.1063042642442665E-4</v>
      </c>
      <c r="J286" s="98">
        <v>2.3322257112949867E-4</v>
      </c>
      <c r="K286" s="98">
        <v>0</v>
      </c>
      <c r="L286" s="98">
        <v>0</v>
      </c>
      <c r="M286" s="98">
        <v>0</v>
      </c>
      <c r="N286" s="98">
        <v>2.2032437718301758E-4</v>
      </c>
      <c r="O286" s="98">
        <v>2.0380694873743828E-4</v>
      </c>
      <c r="P286" s="98">
        <v>6.4813398243474072E-4</v>
      </c>
      <c r="Q286" s="98">
        <v>4.299718917691413E-4</v>
      </c>
      <c r="R286" s="98">
        <v>0</v>
      </c>
      <c r="S286" s="98">
        <v>0</v>
      </c>
      <c r="T286" s="98">
        <v>1.8153239685842913E-4</v>
      </c>
      <c r="U286" s="98">
        <v>3.6636098664220786E-4</v>
      </c>
      <c r="V286" s="98">
        <v>5.2970819561569372E-4</v>
      </c>
      <c r="W286" s="98">
        <v>9.0539231888285532E-4</v>
      </c>
      <c r="DA286" s="63" t="s">
        <v>3391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9.0518012962754991E-5</v>
      </c>
      <c r="F287" s="101">
        <v>9.0199823390076195E-5</v>
      </c>
      <c r="G287" s="101">
        <v>3.1276014278582459E-4</v>
      </c>
      <c r="H287" s="101">
        <v>8.0791313022462571E-5</v>
      </c>
      <c r="I287" s="101">
        <v>9.0812663717983511E-5</v>
      </c>
      <c r="J287" s="101">
        <v>1.0785803978503674E-4</v>
      </c>
      <c r="K287" s="101">
        <v>0</v>
      </c>
      <c r="L287" s="101">
        <v>0</v>
      </c>
      <c r="M287" s="101">
        <v>0</v>
      </c>
      <c r="N287" s="101">
        <v>9.5840086873330175E-5</v>
      </c>
      <c r="O287" s="101">
        <v>7.5272577283739875E-5</v>
      </c>
      <c r="P287" s="101">
        <v>2.3800538451735685E-4</v>
      </c>
      <c r="Q287" s="101">
        <v>1.23685391531739E-4</v>
      </c>
      <c r="R287" s="101">
        <v>0</v>
      </c>
      <c r="S287" s="101">
        <v>0</v>
      </c>
      <c r="T287" s="101">
        <v>6.065090372783858E-5</v>
      </c>
      <c r="U287" s="101">
        <v>1.2318771538271636E-4</v>
      </c>
      <c r="V287" s="101">
        <v>1.805467662342863E-4</v>
      </c>
      <c r="W287" s="101">
        <v>3.2763045742563831E-4</v>
      </c>
      <c r="DA287" s="131" t="s">
        <v>3392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9.652946272743563E-5</v>
      </c>
      <c r="F288" s="104">
        <v>9.6893710398535593E-5</v>
      </c>
      <c r="G288" s="104">
        <v>3.3413995452373025E-4</v>
      </c>
      <c r="H288" s="104">
        <v>1.1510061434159895E-4</v>
      </c>
      <c r="I288" s="104">
        <v>1.1981776270644314E-4</v>
      </c>
      <c r="J288" s="104">
        <v>1.2536453134446193E-4</v>
      </c>
      <c r="K288" s="104">
        <v>0</v>
      </c>
      <c r="L288" s="104">
        <v>0</v>
      </c>
      <c r="M288" s="104">
        <v>0</v>
      </c>
      <c r="N288" s="104">
        <v>1.244842903096874E-4</v>
      </c>
      <c r="O288" s="104">
        <v>1.2853437145369839E-4</v>
      </c>
      <c r="P288" s="104">
        <v>4.1012859791738385E-4</v>
      </c>
      <c r="Q288" s="104">
        <v>3.062865002374023E-4</v>
      </c>
      <c r="R288" s="104">
        <v>0</v>
      </c>
      <c r="S288" s="104">
        <v>0</v>
      </c>
      <c r="T288" s="104">
        <v>1.2088149313059054E-4</v>
      </c>
      <c r="U288" s="104">
        <v>2.4317327125949147E-4</v>
      </c>
      <c r="V288" s="104">
        <v>3.4916142938140745E-4</v>
      </c>
      <c r="W288" s="104">
        <v>5.7776186145721696E-4</v>
      </c>
      <c r="DA288" s="132" t="s">
        <v>3393</v>
      </c>
    </row>
    <row r="289" spans="1:105" ht="12" customHeight="1" x14ac:dyDescent="0.25">
      <c r="A289" s="106" t="s">
        <v>122</v>
      </c>
      <c r="B289" s="101"/>
      <c r="C289" s="101">
        <v>1.0513677904179637</v>
      </c>
      <c r="D289" s="101">
        <v>1.8762942862888343</v>
      </c>
      <c r="E289" s="101">
        <v>1.6101551815017601</v>
      </c>
      <c r="F289" s="101">
        <v>0.91327206912094694</v>
      </c>
      <c r="G289" s="101">
        <v>0.71067139864097373</v>
      </c>
      <c r="H289" s="101">
        <v>0.6311685562368875</v>
      </c>
      <c r="I289" s="101">
        <v>1.1565356364280008</v>
      </c>
      <c r="J289" s="101">
        <v>0.76305148132085698</v>
      </c>
      <c r="K289" s="101">
        <v>0.23867465394032478</v>
      </c>
      <c r="L289" s="101">
        <v>0.68759436836949928</v>
      </c>
      <c r="M289" s="101">
        <v>0.58868649397455364</v>
      </c>
      <c r="N289" s="101">
        <v>0.46625707694580742</v>
      </c>
      <c r="O289" s="101">
        <v>0.82446667242403959</v>
      </c>
      <c r="P289" s="101">
        <v>2.6295177473754019</v>
      </c>
      <c r="Q289" s="101">
        <v>2.1240014507877412</v>
      </c>
      <c r="R289" s="101">
        <v>1.3988471214299993</v>
      </c>
      <c r="S289" s="101">
        <v>0.87027725402201817</v>
      </c>
      <c r="T289" s="101">
        <v>1.9376373817926893</v>
      </c>
      <c r="U289" s="101">
        <v>1.5450139552389173</v>
      </c>
      <c r="V289" s="101">
        <v>2.6582927249705093</v>
      </c>
      <c r="W289" s="101">
        <v>2.8001435673136603</v>
      </c>
      <c r="DA289" s="131" t="s">
        <v>3394</v>
      </c>
    </row>
    <row r="290" spans="1:105" ht="12" customHeight="1" x14ac:dyDescent="0.25">
      <c r="A290" s="107" t="s">
        <v>121</v>
      </c>
      <c r="B290" s="104"/>
      <c r="C290" s="104">
        <v>0.30729362082083189</v>
      </c>
      <c r="D290" s="104">
        <v>0.48388515047328129</v>
      </c>
      <c r="E290" s="104">
        <v>0.66779979813223345</v>
      </c>
      <c r="F290" s="104">
        <v>0.54441034344796202</v>
      </c>
      <c r="G290" s="104">
        <v>0.68762185249718644</v>
      </c>
      <c r="H290" s="104">
        <v>0.43263138815904933</v>
      </c>
      <c r="I290" s="104">
        <v>0.45911630529021441</v>
      </c>
      <c r="J290" s="104">
        <v>0.52171843598182033</v>
      </c>
      <c r="K290" s="104">
        <v>1.5743922102831516</v>
      </c>
      <c r="L290" s="104">
        <v>0.41053847549913836</v>
      </c>
      <c r="M290" s="104">
        <v>0.41159077744756667</v>
      </c>
      <c r="N290" s="104">
        <v>0.36135632840728027</v>
      </c>
      <c r="O290" s="104">
        <v>0.66179014919695667</v>
      </c>
      <c r="P290" s="104">
        <v>1.5721280774712945</v>
      </c>
      <c r="Q290" s="104">
        <v>1.3619134927460059</v>
      </c>
      <c r="R290" s="104">
        <v>1.1021345421187465</v>
      </c>
      <c r="S290" s="104">
        <v>0.92549759385099695</v>
      </c>
      <c r="T290" s="104">
        <v>1.2014180882492711</v>
      </c>
      <c r="U290" s="104">
        <v>1.247718875159251</v>
      </c>
      <c r="V290" s="104">
        <v>2.0118782547567333</v>
      </c>
      <c r="W290" s="104">
        <v>1.9742846262854239</v>
      </c>
      <c r="DA290" s="132" t="s">
        <v>3395</v>
      </c>
    </row>
    <row r="291" spans="1:105" ht="12" customHeight="1" x14ac:dyDescent="0.25">
      <c r="A291" s="108" t="s">
        <v>53</v>
      </c>
      <c r="B291" s="98"/>
      <c r="C291" s="98">
        <v>0.14122338439107288</v>
      </c>
      <c r="D291" s="98">
        <v>0.22276785666831547</v>
      </c>
      <c r="E291" s="98">
        <v>0.30489649693970688</v>
      </c>
      <c r="F291" s="98">
        <v>0.24793100992644715</v>
      </c>
      <c r="G291" s="98">
        <v>0.31309151436992444</v>
      </c>
      <c r="H291" s="98">
        <v>0.16745062290320586</v>
      </c>
      <c r="I291" s="98">
        <v>0.18601413424764646</v>
      </c>
      <c r="J291" s="98">
        <v>0.22719268089263417</v>
      </c>
      <c r="K291" s="98">
        <v>0.69932080065160773</v>
      </c>
      <c r="L291" s="98">
        <v>0.16300883933861018</v>
      </c>
      <c r="M291" s="98">
        <v>0.17577911247892547</v>
      </c>
      <c r="N291" s="98">
        <v>0.15148907132052822</v>
      </c>
      <c r="O291" s="98">
        <v>0.24020677633028614</v>
      </c>
      <c r="P291" s="98">
        <v>0.57055082153879855</v>
      </c>
      <c r="Q291" s="98">
        <v>0.39337973264335674</v>
      </c>
      <c r="R291" s="98">
        <v>0.28712854773647378</v>
      </c>
      <c r="S291" s="98">
        <v>0.27988071188547847</v>
      </c>
      <c r="T291" s="98">
        <v>0.41118439973563498</v>
      </c>
      <c r="U291" s="98">
        <v>0.43741406895652168</v>
      </c>
      <c r="V291" s="98">
        <v>0.72074551099014783</v>
      </c>
      <c r="W291" s="98">
        <v>0.73622295491620859</v>
      </c>
      <c r="DA291" s="63" t="s">
        <v>3396</v>
      </c>
    </row>
    <row r="292" spans="1:105" ht="12" customHeight="1" x14ac:dyDescent="0.25">
      <c r="A292" s="108" t="s">
        <v>52</v>
      </c>
      <c r="B292" s="98"/>
      <c r="C292" s="98">
        <v>0.16607023642975902</v>
      </c>
      <c r="D292" s="98">
        <v>0.26111729380496584</v>
      </c>
      <c r="E292" s="98">
        <v>0.36290330119252651</v>
      </c>
      <c r="F292" s="98">
        <v>0.2964793335215149</v>
      </c>
      <c r="G292" s="98">
        <v>0.37453033812726194</v>
      </c>
      <c r="H292" s="98">
        <v>0.26518076525584344</v>
      </c>
      <c r="I292" s="98">
        <v>0.27310217104256795</v>
      </c>
      <c r="J292" s="98">
        <v>0.29452575508918621</v>
      </c>
      <c r="K292" s="98">
        <v>0.87507140963154384</v>
      </c>
      <c r="L292" s="98">
        <v>0.24752963616052814</v>
      </c>
      <c r="M292" s="98">
        <v>0.23581166496864123</v>
      </c>
      <c r="N292" s="98">
        <v>0.20986725708675202</v>
      </c>
      <c r="O292" s="98">
        <v>0.42158337286667058</v>
      </c>
      <c r="P292" s="98">
        <v>1.0015772559324958</v>
      </c>
      <c r="Q292" s="98">
        <v>0.96853376010264924</v>
      </c>
      <c r="R292" s="98">
        <v>0.81500599438227272</v>
      </c>
      <c r="S292" s="98">
        <v>0.64561688196551847</v>
      </c>
      <c r="T292" s="98">
        <v>0.79023368851363607</v>
      </c>
      <c r="U292" s="98">
        <v>0.81030480620272927</v>
      </c>
      <c r="V292" s="98">
        <v>1.2911327437665856</v>
      </c>
      <c r="W292" s="98">
        <v>1.2380616713692152</v>
      </c>
      <c r="DA292" s="63" t="s">
        <v>3397</v>
      </c>
    </row>
    <row r="293" spans="1:105" ht="12" customHeight="1" x14ac:dyDescent="0.25">
      <c r="A293" s="121" t="s">
        <v>54</v>
      </c>
      <c r="B293" s="122"/>
      <c r="C293" s="122">
        <v>0.21943476827942185</v>
      </c>
      <c r="D293" s="122">
        <v>0.38456919559681541</v>
      </c>
      <c r="E293" s="122">
        <v>0.37780557105136509</v>
      </c>
      <c r="F293" s="122">
        <v>0.26580920207325626</v>
      </c>
      <c r="G293" s="122">
        <v>0.23048939321372314</v>
      </c>
      <c r="H293" s="122">
        <v>0.19139601457071234</v>
      </c>
      <c r="I293" s="122">
        <v>0.24077191406890699</v>
      </c>
      <c r="J293" s="122">
        <v>0.20953063500828498</v>
      </c>
      <c r="K293" s="122">
        <v>0.37772073318615174</v>
      </c>
      <c r="L293" s="122">
        <v>0.20578890279183021</v>
      </c>
      <c r="M293" s="122">
        <v>0.18906504000143762</v>
      </c>
      <c r="N293" s="122">
        <v>0.15913125953568436</v>
      </c>
      <c r="O293" s="122">
        <v>0.28086165147649916</v>
      </c>
      <c r="P293" s="122">
        <v>0.82845524144149962</v>
      </c>
      <c r="Q293" s="122">
        <v>0.67100262031634983</v>
      </c>
      <c r="R293" s="122">
        <v>0.49659644125142677</v>
      </c>
      <c r="S293" s="122">
        <v>0.37103656229798376</v>
      </c>
      <c r="T293" s="122">
        <v>0.64525250008280544</v>
      </c>
      <c r="U293" s="122">
        <v>0.5760168741119408</v>
      </c>
      <c r="V293" s="122">
        <v>0.95748562554802952</v>
      </c>
      <c r="W293" s="122">
        <v>0.97424978790062122</v>
      </c>
      <c r="DA293" s="130" t="s">
        <v>3398</v>
      </c>
    </row>
    <row r="294" spans="1:105" ht="12" customHeight="1" x14ac:dyDescent="0.25">
      <c r="A294" s="97" t="s">
        <v>50</v>
      </c>
      <c r="B294" s="98"/>
      <c r="C294" s="98">
        <v>1.4777186138368447E-3</v>
      </c>
      <c r="D294" s="98">
        <v>2.0317511214910165E-3</v>
      </c>
      <c r="E294" s="98">
        <v>2.0826089258564875E-3</v>
      </c>
      <c r="F294" s="98">
        <v>1.9202239386745818E-3</v>
      </c>
      <c r="G294" s="98">
        <v>1.8125859388381552E-3</v>
      </c>
      <c r="H294" s="98">
        <v>1.2260096945753622E-3</v>
      </c>
      <c r="I294" s="98">
        <v>1.0697574435742979E-3</v>
      </c>
      <c r="J294" s="98">
        <v>6.5967160340308023E-4</v>
      </c>
      <c r="K294" s="98">
        <v>1.3127038452737498E-3</v>
      </c>
      <c r="L294" s="98">
        <v>4.9088969777200228E-4</v>
      </c>
      <c r="M294" s="98">
        <v>1.7028923322851046E-4</v>
      </c>
      <c r="N294" s="98">
        <v>1.4489930995840165E-4</v>
      </c>
      <c r="O294" s="98">
        <v>7.2549932335438418E-4</v>
      </c>
      <c r="P294" s="98">
        <v>3.4078949175441547E-3</v>
      </c>
      <c r="Q294" s="98">
        <v>4.1867001922729552E-3</v>
      </c>
      <c r="R294" s="98">
        <v>2.3956815083158623E-3</v>
      </c>
      <c r="S294" s="98">
        <v>1.1499081479399405E-3</v>
      </c>
      <c r="T294" s="98">
        <v>8.9832535013123363E-4</v>
      </c>
      <c r="U294" s="98">
        <v>1.1476299683271347E-3</v>
      </c>
      <c r="V294" s="98">
        <v>2.8300432048240917E-3</v>
      </c>
      <c r="W294" s="98">
        <v>5.7992477885289813E-3</v>
      </c>
      <c r="DA294" s="63" t="s">
        <v>3399</v>
      </c>
    </row>
    <row r="295" spans="1:105" ht="12" customHeight="1" x14ac:dyDescent="0.25">
      <c r="A295" s="109" t="s">
        <v>120</v>
      </c>
      <c r="B295" s="33"/>
      <c r="C295" s="33">
        <v>0.21795704966558502</v>
      </c>
      <c r="D295" s="33">
        <v>0.3825374444753244</v>
      </c>
      <c r="E295" s="33">
        <v>0.3757229621255086</v>
      </c>
      <c r="F295" s="33">
        <v>0.26388897813458168</v>
      </c>
      <c r="G295" s="33">
        <v>0.22867680727488499</v>
      </c>
      <c r="H295" s="33">
        <v>0.19017000487613697</v>
      </c>
      <c r="I295" s="33">
        <v>0.2397021566253327</v>
      </c>
      <c r="J295" s="33">
        <v>0.2088709634048819</v>
      </c>
      <c r="K295" s="33">
        <v>0.37640802934087797</v>
      </c>
      <c r="L295" s="33">
        <v>0.20529801309405821</v>
      </c>
      <c r="M295" s="33">
        <v>0.18889475076820911</v>
      </c>
      <c r="N295" s="33">
        <v>0.15898636022572596</v>
      </c>
      <c r="O295" s="33">
        <v>0.2801361521531448</v>
      </c>
      <c r="P295" s="33">
        <v>0.8250473465239555</v>
      </c>
      <c r="Q295" s="33">
        <v>0.66681592012407687</v>
      </c>
      <c r="R295" s="33">
        <v>0.4942007597431109</v>
      </c>
      <c r="S295" s="33">
        <v>0.36988665415004385</v>
      </c>
      <c r="T295" s="33">
        <v>0.6443541747326742</v>
      </c>
      <c r="U295" s="33">
        <v>0.57486924414361362</v>
      </c>
      <c r="V295" s="33">
        <v>0.95465558234320547</v>
      </c>
      <c r="W295" s="33">
        <v>0.9684505401120922</v>
      </c>
      <c r="DA295" s="60" t="s">
        <v>3400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6.9353602644221644</v>
      </c>
      <c r="D297" s="117">
        <f t="shared" si="113"/>
        <v>10.478717199891234</v>
      </c>
      <c r="E297" s="117">
        <f t="shared" si="113"/>
        <v>11.822769624203685</v>
      </c>
      <c r="F297" s="117">
        <f t="shared" si="113"/>
        <v>7.2280168924459973</v>
      </c>
      <c r="G297" s="117">
        <f t="shared" si="113"/>
        <v>7.5544034885964573</v>
      </c>
      <c r="H297" s="117">
        <f t="shared" si="113"/>
        <v>5.0367536889700073</v>
      </c>
      <c r="I297" s="117">
        <f t="shared" si="113"/>
        <v>7.3284907614267665</v>
      </c>
      <c r="J297" s="117">
        <f t="shared" si="113"/>
        <v>5.2619864202654982</v>
      </c>
      <c r="K297" s="117">
        <f t="shared" si="113"/>
        <v>8.6484729265342306</v>
      </c>
      <c r="L297" s="117">
        <f t="shared" si="113"/>
        <v>5.1376789731020027</v>
      </c>
      <c r="M297" s="117">
        <f t="shared" si="113"/>
        <v>4.2400780571078194</v>
      </c>
      <c r="N297" s="117">
        <f t="shared" si="113"/>
        <v>3.3705306655754481</v>
      </c>
      <c r="O297" s="117">
        <f t="shared" si="113"/>
        <v>6.4676836028835201</v>
      </c>
      <c r="P297" s="117">
        <f t="shared" si="113"/>
        <v>15.745282408761057</v>
      </c>
      <c r="Q297" s="117">
        <f t="shared" si="113"/>
        <v>13.026175266676029</v>
      </c>
      <c r="R297" s="117">
        <f t="shared" ref="R297:V297" si="114">R298+R300+R302+R311</f>
        <v>10.524684276209912</v>
      </c>
      <c r="S297" s="117">
        <f t="shared" si="114"/>
        <v>7.7903061035407628</v>
      </c>
      <c r="T297" s="117">
        <f t="shared" si="114"/>
        <v>13.770175481742406</v>
      </c>
      <c r="U297" s="117">
        <f t="shared" si="114"/>
        <v>10.02638074071033</v>
      </c>
      <c r="V297" s="117">
        <f t="shared" si="114"/>
        <v>19.893167523076279</v>
      </c>
      <c r="W297" s="117">
        <f t="shared" ref="W297" si="115">W298+W300+W302+W311</f>
        <v>22.679793129191612</v>
      </c>
      <c r="DA297" s="129" t="s">
        <v>3552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5.7592955025787473</v>
      </c>
      <c r="D298" s="122">
        <f t="shared" si="116"/>
        <v>8.4279809734130886</v>
      </c>
      <c r="E298" s="122">
        <f t="shared" si="116"/>
        <v>9.7763869400797354</v>
      </c>
      <c r="F298" s="122">
        <f t="shared" si="116"/>
        <v>5.8633643585730661</v>
      </c>
      <c r="G298" s="122">
        <f t="shared" si="116"/>
        <v>6.2106835270552381</v>
      </c>
      <c r="H298" s="122">
        <f t="shared" si="116"/>
        <v>4.022262720693826</v>
      </c>
      <c r="I298" s="122">
        <f t="shared" si="116"/>
        <v>5.8817947816688951</v>
      </c>
      <c r="J298" s="122">
        <f t="shared" si="116"/>
        <v>4.088962990953533</v>
      </c>
      <c r="K298" s="122">
        <f t="shared" si="116"/>
        <v>6.7803228889392742</v>
      </c>
      <c r="L298" s="122">
        <f t="shared" si="116"/>
        <v>4.1041185870008832</v>
      </c>
      <c r="M298" s="122">
        <f t="shared" si="116"/>
        <v>3.2966883482823661</v>
      </c>
      <c r="N298" s="122">
        <f t="shared" si="116"/>
        <v>2.5713593176768952</v>
      </c>
      <c r="O298" s="122">
        <f t="shared" si="116"/>
        <v>5.0032716753141129</v>
      </c>
      <c r="P298" s="122">
        <f t="shared" si="116"/>
        <v>11.637637218284725</v>
      </c>
      <c r="Q298" s="122">
        <f t="shared" si="116"/>
        <v>9.5580019136314185</v>
      </c>
      <c r="R298" s="122">
        <f t="shared" si="116"/>
        <v>7.9874040488119515</v>
      </c>
      <c r="S298" s="122">
        <f t="shared" si="116"/>
        <v>5.90900345977514</v>
      </c>
      <c r="T298" s="122">
        <f t="shared" si="116"/>
        <v>10.537179961332692</v>
      </c>
      <c r="U298" s="122">
        <f t="shared" si="116"/>
        <v>7.0964157065424587</v>
      </c>
      <c r="V298" s="122">
        <f t="shared" si="116"/>
        <v>14.974748484441108</v>
      </c>
      <c r="W298" s="122">
        <f t="shared" si="116"/>
        <v>17.638452657590054</v>
      </c>
      <c r="DA298" s="130" t="s">
        <v>3553</v>
      </c>
    </row>
    <row r="299" spans="1:105" ht="12" customHeight="1" x14ac:dyDescent="0.25">
      <c r="A299" s="97" t="s">
        <v>53</v>
      </c>
      <c r="B299" s="98"/>
      <c r="C299" s="98">
        <v>5.7592955025787473</v>
      </c>
      <c r="D299" s="98">
        <v>8.4279809734130886</v>
      </c>
      <c r="E299" s="98">
        <v>9.7763869400797354</v>
      </c>
      <c r="F299" s="98">
        <v>5.8633643585730661</v>
      </c>
      <c r="G299" s="98">
        <v>6.2106835270552381</v>
      </c>
      <c r="H299" s="98">
        <v>4.022262720693826</v>
      </c>
      <c r="I299" s="98">
        <v>5.8817947816688951</v>
      </c>
      <c r="J299" s="98">
        <v>4.088962990953533</v>
      </c>
      <c r="K299" s="98">
        <v>6.7803228889392742</v>
      </c>
      <c r="L299" s="98">
        <v>4.1041185870008832</v>
      </c>
      <c r="M299" s="98">
        <v>3.2966883482823661</v>
      </c>
      <c r="N299" s="98">
        <v>2.5713593176768952</v>
      </c>
      <c r="O299" s="98">
        <v>5.0032716753141129</v>
      </c>
      <c r="P299" s="98">
        <v>11.637637218284725</v>
      </c>
      <c r="Q299" s="98">
        <v>9.5580019136314185</v>
      </c>
      <c r="R299" s="98">
        <v>7.9874040488119515</v>
      </c>
      <c r="S299" s="98">
        <v>5.90900345977514</v>
      </c>
      <c r="T299" s="98">
        <v>10.537179961332692</v>
      </c>
      <c r="U299" s="98">
        <v>7.0964157065424587</v>
      </c>
      <c r="V299" s="98">
        <v>14.974748484441108</v>
      </c>
      <c r="W299" s="98">
        <v>17.638452657590054</v>
      </c>
      <c r="DA299" s="63" t="s">
        <v>3554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4.6804651582870761E-3</v>
      </c>
      <c r="D300" s="122">
        <f t="shared" si="117"/>
        <v>8.5889147110600073E-3</v>
      </c>
      <c r="E300" s="122">
        <f t="shared" si="117"/>
        <v>1.8985200626484674E-2</v>
      </c>
      <c r="F300" s="122">
        <f t="shared" si="117"/>
        <v>7.9146381450458849E-3</v>
      </c>
      <c r="G300" s="122">
        <f t="shared" si="117"/>
        <v>9.3660839467112206E-3</v>
      </c>
      <c r="H300" s="122">
        <f t="shared" si="117"/>
        <v>9.2051473244935539E-3</v>
      </c>
      <c r="I300" s="122">
        <f t="shared" si="117"/>
        <v>1.3522671893064647E-2</v>
      </c>
      <c r="J300" s="122">
        <f t="shared" si="117"/>
        <v>9.7450419962834493E-3</v>
      </c>
      <c r="K300" s="122">
        <f t="shared" si="117"/>
        <v>1.5212457798902894E-2</v>
      </c>
      <c r="L300" s="122">
        <f t="shared" si="117"/>
        <v>1.0749221728601752E-2</v>
      </c>
      <c r="M300" s="122">
        <f t="shared" si="117"/>
        <v>8.8813926301686379E-3</v>
      </c>
      <c r="N300" s="122">
        <f t="shared" si="117"/>
        <v>8.1528375570904896E-3</v>
      </c>
      <c r="O300" s="122">
        <f t="shared" si="117"/>
        <v>2.1988389389027887E-2</v>
      </c>
      <c r="P300" s="122">
        <f t="shared" si="117"/>
        <v>2.7500678909352247E-2</v>
      </c>
      <c r="Q300" s="122">
        <f t="shared" si="117"/>
        <v>3.6259264634603432E-2</v>
      </c>
      <c r="R300" s="122">
        <f t="shared" si="117"/>
        <v>2.4843083205049087E-2</v>
      </c>
      <c r="S300" s="122">
        <f t="shared" si="117"/>
        <v>2.6836366204622042E-2</v>
      </c>
      <c r="T300" s="122">
        <f t="shared" si="117"/>
        <v>4.7266493601338687E-2</v>
      </c>
      <c r="U300" s="122">
        <f t="shared" si="117"/>
        <v>4.0686319408236568E-2</v>
      </c>
      <c r="V300" s="122">
        <f t="shared" si="117"/>
        <v>7.0714592182467936E-2</v>
      </c>
      <c r="W300" s="122">
        <f t="shared" si="117"/>
        <v>6.9734900018511917E-2</v>
      </c>
      <c r="DA300" s="130" t="s">
        <v>3555</v>
      </c>
    </row>
    <row r="301" spans="1:105" ht="12" customHeight="1" x14ac:dyDescent="0.25">
      <c r="A301" s="97" t="s">
        <v>53</v>
      </c>
      <c r="B301" s="98"/>
      <c r="C301" s="98">
        <v>4.6804651582870761E-3</v>
      </c>
      <c r="D301" s="98">
        <v>8.5889147110600073E-3</v>
      </c>
      <c r="E301" s="98">
        <v>1.8985200626484674E-2</v>
      </c>
      <c r="F301" s="98">
        <v>7.9146381450458849E-3</v>
      </c>
      <c r="G301" s="98">
        <v>9.3660839467112206E-3</v>
      </c>
      <c r="H301" s="98">
        <v>9.2051473244935539E-3</v>
      </c>
      <c r="I301" s="98">
        <v>1.3522671893064647E-2</v>
      </c>
      <c r="J301" s="98">
        <v>9.7450419962834493E-3</v>
      </c>
      <c r="K301" s="98">
        <v>1.5212457798902894E-2</v>
      </c>
      <c r="L301" s="98">
        <v>1.0749221728601752E-2</v>
      </c>
      <c r="M301" s="98">
        <v>8.8813926301686379E-3</v>
      </c>
      <c r="N301" s="98">
        <v>8.1528375570904896E-3</v>
      </c>
      <c r="O301" s="98">
        <v>2.1988389389027887E-2</v>
      </c>
      <c r="P301" s="98">
        <v>2.7500678909352247E-2</v>
      </c>
      <c r="Q301" s="98">
        <v>3.6259264634603432E-2</v>
      </c>
      <c r="R301" s="98">
        <v>2.4843083205049087E-2</v>
      </c>
      <c r="S301" s="98">
        <v>2.6836366204622042E-2</v>
      </c>
      <c r="T301" s="98">
        <v>4.7266493601338687E-2</v>
      </c>
      <c r="U301" s="98">
        <v>4.0686319408236568E-2</v>
      </c>
      <c r="V301" s="98">
        <v>7.0714592182467936E-2</v>
      </c>
      <c r="W301" s="98">
        <v>6.9734900018511917E-2</v>
      </c>
      <c r="DA301" s="63" t="s">
        <v>3556</v>
      </c>
    </row>
    <row r="302" spans="1:105" ht="12" customHeight="1" x14ac:dyDescent="0.25">
      <c r="A302" s="121" t="s">
        <v>55</v>
      </c>
      <c r="B302" s="122"/>
      <c r="C302" s="122">
        <v>1.0034132334261758</v>
      </c>
      <c r="D302" s="122">
        <v>1.7471361303997441</v>
      </c>
      <c r="E302" s="122">
        <v>1.7370290721588761</v>
      </c>
      <c r="F302" s="122">
        <v>1.1521220848514364</v>
      </c>
      <c r="G302" s="122">
        <v>1.1565965759664492</v>
      </c>
      <c r="H302" s="122">
        <v>0.85733188352721701</v>
      </c>
      <c r="I302" s="122">
        <v>1.2465818060161225</v>
      </c>
      <c r="J302" s="122">
        <v>1.0004915861739798</v>
      </c>
      <c r="K302" s="122">
        <v>1.5587985288848649</v>
      </c>
      <c r="L302" s="122">
        <v>0.86210971244713819</v>
      </c>
      <c r="M302" s="122">
        <v>0.78630376981766692</v>
      </c>
      <c r="N302" s="122">
        <v>0.66570272345499082</v>
      </c>
      <c r="O302" s="122">
        <v>1.2199489746400571</v>
      </c>
      <c r="P302" s="122">
        <v>3.4188421697228821</v>
      </c>
      <c r="Q302" s="122">
        <v>2.8910414818571724</v>
      </c>
      <c r="R302" s="122">
        <v>2.1064500568416555</v>
      </c>
      <c r="S302" s="122">
        <v>1.5458038839449937</v>
      </c>
      <c r="T302" s="122">
        <v>2.638981300430852</v>
      </c>
      <c r="U302" s="122">
        <v>2.3929848962912676</v>
      </c>
      <c r="V302" s="122">
        <v>4.0114982828601136</v>
      </c>
      <c r="W302" s="122">
        <v>4.1127916615540894</v>
      </c>
      <c r="DA302" s="130" t="s">
        <v>3557</v>
      </c>
    </row>
    <row r="303" spans="1:105" ht="12" customHeight="1" x14ac:dyDescent="0.25">
      <c r="A303" s="97" t="s">
        <v>124</v>
      </c>
      <c r="B303" s="98"/>
      <c r="C303" s="98">
        <v>3.663251784667062E-3</v>
      </c>
      <c r="D303" s="98">
        <v>1.6402803650804595E-2</v>
      </c>
      <c r="E303" s="98">
        <v>3.0958783708488081E-2</v>
      </c>
      <c r="F303" s="98">
        <v>3.9780218706030296E-2</v>
      </c>
      <c r="G303" s="98">
        <v>6.1091262765216862E-2</v>
      </c>
      <c r="H303" s="98">
        <v>2.8923823341440471E-2</v>
      </c>
      <c r="I303" s="98">
        <v>2.4854619121276868E-2</v>
      </c>
      <c r="J303" s="98">
        <v>4.6614826798999165E-3</v>
      </c>
      <c r="K303" s="98">
        <v>1.7938648689320612E-2</v>
      </c>
      <c r="L303" s="98">
        <v>9.1042378468310751E-3</v>
      </c>
      <c r="M303" s="98">
        <v>3.5341748391818674E-3</v>
      </c>
      <c r="N303" s="98">
        <v>1.0011428342797382E-2</v>
      </c>
      <c r="O303" s="98">
        <v>2.0609396531421669E-2</v>
      </c>
      <c r="P303" s="98">
        <v>4.226936632396984E-2</v>
      </c>
      <c r="Q303" s="98">
        <v>2.5472780964842623E-2</v>
      </c>
      <c r="R303" s="98">
        <v>7.3907149051574547E-3</v>
      </c>
      <c r="S303" s="98">
        <v>1.4887422051285759E-2</v>
      </c>
      <c r="T303" s="98">
        <v>2.2179722895335971E-2</v>
      </c>
      <c r="U303" s="98">
        <v>2.6200485903914449E-2</v>
      </c>
      <c r="V303" s="98">
        <v>4.5271232000330126E-2</v>
      </c>
      <c r="W303" s="98">
        <v>5.6490036707667259E-2</v>
      </c>
      <c r="DA303" s="63" t="s">
        <v>3558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1.5324670631321462E-4</v>
      </c>
      <c r="F304" s="98">
        <v>1.5358653170192895E-4</v>
      </c>
      <c r="G304" s="98">
        <v>5.3140191138782169E-4</v>
      </c>
      <c r="H304" s="98">
        <v>1.6625158414027531E-4</v>
      </c>
      <c r="I304" s="98">
        <v>1.7755747213637013E-4</v>
      </c>
      <c r="J304" s="98">
        <v>1.9428441610263257E-4</v>
      </c>
      <c r="K304" s="98">
        <v>0</v>
      </c>
      <c r="L304" s="98">
        <v>0</v>
      </c>
      <c r="M304" s="98">
        <v>0</v>
      </c>
      <c r="N304" s="98">
        <v>1.8898658990471504E-4</v>
      </c>
      <c r="O304" s="98">
        <v>1.8096829291337313E-4</v>
      </c>
      <c r="P304" s="98">
        <v>5.8275460240000618E-4</v>
      </c>
      <c r="Q304" s="98">
        <v>3.992206552556761E-4</v>
      </c>
      <c r="R304" s="98">
        <v>0</v>
      </c>
      <c r="S304" s="98">
        <v>0</v>
      </c>
      <c r="T304" s="98">
        <v>1.694800396063686E-4</v>
      </c>
      <c r="U304" s="98">
        <v>3.4345792729191798E-4</v>
      </c>
      <c r="V304" s="98">
        <v>4.9781600579822658E-4</v>
      </c>
      <c r="W304" s="98">
        <v>8.4894875568188163E-4</v>
      </c>
      <c r="DA304" s="63" t="s">
        <v>3559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5.6717243585778988E-5</v>
      </c>
      <c r="F305" s="101">
        <v>5.6692821303393356E-5</v>
      </c>
      <c r="G305" s="101">
        <v>1.9726195686409147E-4</v>
      </c>
      <c r="H305" s="101">
        <v>5.1150969798676359E-5</v>
      </c>
      <c r="I305" s="101">
        <v>5.7739709429926985E-5</v>
      </c>
      <c r="J305" s="101">
        <v>6.891988475817064E-5</v>
      </c>
      <c r="K305" s="101">
        <v>0</v>
      </c>
      <c r="L305" s="101">
        <v>0</v>
      </c>
      <c r="M305" s="101">
        <v>0</v>
      </c>
      <c r="N305" s="101">
        <v>6.4502299595027633E-5</v>
      </c>
      <c r="O305" s="101">
        <v>5.2433921459674721E-5</v>
      </c>
      <c r="P305" s="101">
        <v>1.7262600448262239E-4</v>
      </c>
      <c r="Q305" s="101">
        <v>9.2934155018273786E-5</v>
      </c>
      <c r="R305" s="101">
        <v>0</v>
      </c>
      <c r="S305" s="101">
        <v>0</v>
      </c>
      <c r="T305" s="101">
        <v>4.8598546475778066E-5</v>
      </c>
      <c r="U305" s="101">
        <v>1.0028465603242653E-4</v>
      </c>
      <c r="V305" s="101">
        <v>1.4865457641681913E-4</v>
      </c>
      <c r="W305" s="101">
        <v>2.7118689422466467E-4</v>
      </c>
      <c r="DA305" s="131" t="s">
        <v>3560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9.652946272743563E-5</v>
      </c>
      <c r="F306" s="104">
        <v>9.6893710398535593E-5</v>
      </c>
      <c r="G306" s="104">
        <v>3.3413995452373025E-4</v>
      </c>
      <c r="H306" s="104">
        <v>1.1510061434159895E-4</v>
      </c>
      <c r="I306" s="104">
        <v>1.1981776270644314E-4</v>
      </c>
      <c r="J306" s="104">
        <v>1.2536453134446193E-4</v>
      </c>
      <c r="K306" s="104">
        <v>0</v>
      </c>
      <c r="L306" s="104">
        <v>0</v>
      </c>
      <c r="M306" s="104">
        <v>0</v>
      </c>
      <c r="N306" s="104">
        <v>1.244842903096874E-4</v>
      </c>
      <c r="O306" s="104">
        <v>1.2853437145369839E-4</v>
      </c>
      <c r="P306" s="104">
        <v>4.1012859791738385E-4</v>
      </c>
      <c r="Q306" s="104">
        <v>3.062865002374023E-4</v>
      </c>
      <c r="R306" s="104">
        <v>0</v>
      </c>
      <c r="S306" s="104">
        <v>0</v>
      </c>
      <c r="T306" s="104">
        <v>1.2088149313059054E-4</v>
      </c>
      <c r="U306" s="104">
        <v>2.4317327125949147E-4</v>
      </c>
      <c r="V306" s="104">
        <v>3.4916142938140745E-4</v>
      </c>
      <c r="W306" s="104">
        <v>5.7776186145721696E-4</v>
      </c>
      <c r="DA306" s="132" t="s">
        <v>3561</v>
      </c>
    </row>
    <row r="307" spans="1:105" ht="12" customHeight="1" x14ac:dyDescent="0.25">
      <c r="A307" s="106" t="s">
        <v>122</v>
      </c>
      <c r="B307" s="101"/>
      <c r="C307" s="101">
        <v>0.73495767045218841</v>
      </c>
      <c r="D307" s="101">
        <v>1.3136496100904296</v>
      </c>
      <c r="E307" s="101">
        <v>1.1291917380198422</v>
      </c>
      <c r="F307" s="101">
        <v>0.64154514437665844</v>
      </c>
      <c r="G307" s="101">
        <v>0.50011446524816916</v>
      </c>
      <c r="H307" s="101">
        <v>0.44500111578144042</v>
      </c>
      <c r="I307" s="101">
        <v>0.81703733362835951</v>
      </c>
      <c r="J307" s="101">
        <v>0.54025370035987996</v>
      </c>
      <c r="K307" s="101">
        <v>0.16941109046040323</v>
      </c>
      <c r="L307" s="101">
        <v>0.48944298930725005</v>
      </c>
      <c r="M307" s="101">
        <v>0.42119193257475668</v>
      </c>
      <c r="N307" s="101">
        <v>0.3363525568715407</v>
      </c>
      <c r="O307" s="101">
        <v>0.60214225208376504</v>
      </c>
      <c r="P307" s="101">
        <v>1.951070873631185</v>
      </c>
      <c r="Q307" s="101">
        <v>1.6002570638470934</v>
      </c>
      <c r="R307" s="101">
        <v>1.0653738140104954</v>
      </c>
      <c r="S307" s="101">
        <v>0.66986980070937152</v>
      </c>
      <c r="T307" s="101">
        <v>1.5066693689242214</v>
      </c>
      <c r="U307" s="101">
        <v>1.2127815148270231</v>
      </c>
      <c r="V307" s="101">
        <v>2.1041077069872105</v>
      </c>
      <c r="W307" s="101">
        <v>2.2308488808744427</v>
      </c>
      <c r="DA307" s="131" t="s">
        <v>3562</v>
      </c>
    </row>
    <row r="308" spans="1:105" ht="12" customHeight="1" x14ac:dyDescent="0.25">
      <c r="A308" s="107" t="s">
        <v>121</v>
      </c>
      <c r="B308" s="104"/>
      <c r="C308" s="104">
        <v>0.26479231118932023</v>
      </c>
      <c r="D308" s="104">
        <v>0.41708371665851007</v>
      </c>
      <c r="E308" s="104">
        <v>0.57672530372423259</v>
      </c>
      <c r="F308" s="104">
        <v>0.47064313523704582</v>
      </c>
      <c r="G308" s="104">
        <v>0.5948594460416754</v>
      </c>
      <c r="H308" s="104">
        <v>0.38324069282019585</v>
      </c>
      <c r="I308" s="104">
        <v>0.40451229579434961</v>
      </c>
      <c r="J308" s="104">
        <v>0.45538211871809725</v>
      </c>
      <c r="K308" s="104">
        <v>1.3714487897351411</v>
      </c>
      <c r="L308" s="104">
        <v>0.36356248529305707</v>
      </c>
      <c r="M308" s="104">
        <v>0.36157766240372835</v>
      </c>
      <c r="N308" s="104">
        <v>0.31914975165074799</v>
      </c>
      <c r="O308" s="104">
        <v>0.59701635773195716</v>
      </c>
      <c r="P308" s="104">
        <v>1.4249191751653272</v>
      </c>
      <c r="Q308" s="104">
        <v>1.2649124163899803</v>
      </c>
      <c r="R308" s="104">
        <v>1.0336855279260027</v>
      </c>
      <c r="S308" s="104">
        <v>0.86104666118433637</v>
      </c>
      <c r="T308" s="104">
        <v>1.1099627285716882</v>
      </c>
      <c r="U308" s="104">
        <v>1.1536594376330382</v>
      </c>
      <c r="V308" s="104">
        <v>1.8616215278667751</v>
      </c>
      <c r="W308" s="104">
        <v>1.8246037952162972</v>
      </c>
      <c r="DA308" s="132" t="s">
        <v>3563</v>
      </c>
    </row>
    <row r="309" spans="1:105" ht="12" customHeight="1" x14ac:dyDescent="0.25">
      <c r="A309" s="108" t="s">
        <v>53</v>
      </c>
      <c r="B309" s="98"/>
      <c r="C309" s="98">
        <v>9.8722074759561185E-2</v>
      </c>
      <c r="D309" s="98">
        <v>0.15596642285354423</v>
      </c>
      <c r="E309" s="98">
        <v>0.21382200253170613</v>
      </c>
      <c r="F309" s="98">
        <v>0.17416380171553095</v>
      </c>
      <c r="G309" s="98">
        <v>0.22032910791441346</v>
      </c>
      <c r="H309" s="98">
        <v>0.11805992756435241</v>
      </c>
      <c r="I309" s="98">
        <v>0.13141012475178165</v>
      </c>
      <c r="J309" s="98">
        <v>0.16085636362891104</v>
      </c>
      <c r="K309" s="98">
        <v>0.49637738010359722</v>
      </c>
      <c r="L309" s="98">
        <v>0.11603284913252891</v>
      </c>
      <c r="M309" s="98">
        <v>0.12576599743508712</v>
      </c>
      <c r="N309" s="98">
        <v>0.10928249456399597</v>
      </c>
      <c r="O309" s="98">
        <v>0.17543298486528658</v>
      </c>
      <c r="P309" s="98">
        <v>0.42334191923283138</v>
      </c>
      <c r="Q309" s="98">
        <v>0.29637865628733112</v>
      </c>
      <c r="R309" s="98">
        <v>0.21867953354372996</v>
      </c>
      <c r="S309" s="98">
        <v>0.21542977921881792</v>
      </c>
      <c r="T309" s="98">
        <v>0.31972904005805208</v>
      </c>
      <c r="U309" s="98">
        <v>0.34335463143030892</v>
      </c>
      <c r="V309" s="98">
        <v>0.57048878410018955</v>
      </c>
      <c r="W309" s="98">
        <v>0.58654212384708204</v>
      </c>
      <c r="DA309" s="63" t="s">
        <v>3564</v>
      </c>
    </row>
    <row r="310" spans="1:105" ht="12" customHeight="1" x14ac:dyDescent="0.25">
      <c r="A310" s="108" t="s">
        <v>52</v>
      </c>
      <c r="B310" s="98"/>
      <c r="C310" s="98">
        <v>0.16607023642975902</v>
      </c>
      <c r="D310" s="98">
        <v>0.26111729380496584</v>
      </c>
      <c r="E310" s="98">
        <v>0.36290330119252651</v>
      </c>
      <c r="F310" s="98">
        <v>0.2964793335215149</v>
      </c>
      <c r="G310" s="98">
        <v>0.37453033812726194</v>
      </c>
      <c r="H310" s="98">
        <v>0.26518076525584344</v>
      </c>
      <c r="I310" s="98">
        <v>0.27310217104256795</v>
      </c>
      <c r="J310" s="98">
        <v>0.29452575508918621</v>
      </c>
      <c r="K310" s="98">
        <v>0.87507140963154384</v>
      </c>
      <c r="L310" s="98">
        <v>0.24752963616052814</v>
      </c>
      <c r="M310" s="98">
        <v>0.23581166496864123</v>
      </c>
      <c r="N310" s="98">
        <v>0.20986725708675202</v>
      </c>
      <c r="O310" s="98">
        <v>0.42158337286667058</v>
      </c>
      <c r="P310" s="98">
        <v>1.0015772559324958</v>
      </c>
      <c r="Q310" s="98">
        <v>0.96853376010264924</v>
      </c>
      <c r="R310" s="98">
        <v>0.81500599438227272</v>
      </c>
      <c r="S310" s="98">
        <v>0.64561688196551847</v>
      </c>
      <c r="T310" s="98">
        <v>0.79023368851363607</v>
      </c>
      <c r="U310" s="98">
        <v>0.81030480620272927</v>
      </c>
      <c r="V310" s="98">
        <v>1.2911327437665856</v>
      </c>
      <c r="W310" s="98">
        <v>1.2380616713692152</v>
      </c>
      <c r="DA310" s="63" t="s">
        <v>3565</v>
      </c>
    </row>
    <row r="311" spans="1:105" ht="12" customHeight="1" x14ac:dyDescent="0.25">
      <c r="A311" s="121" t="s">
        <v>54</v>
      </c>
      <c r="B311" s="122"/>
      <c r="C311" s="122">
        <v>0.16797106325895397</v>
      </c>
      <c r="D311" s="122">
        <v>0.29501118136734045</v>
      </c>
      <c r="E311" s="122">
        <v>0.29036841133858948</v>
      </c>
      <c r="F311" s="122">
        <v>0.20461581087644901</v>
      </c>
      <c r="G311" s="122">
        <v>0.17775730162805944</v>
      </c>
      <c r="H311" s="122">
        <v>0.14795393742447108</v>
      </c>
      <c r="I311" s="122">
        <v>0.18659150184868467</v>
      </c>
      <c r="J311" s="122">
        <v>0.16278680114170208</v>
      </c>
      <c r="K311" s="122">
        <v>0.29413905091119014</v>
      </c>
      <c r="L311" s="122">
        <v>0.16070145192538032</v>
      </c>
      <c r="M311" s="122">
        <v>0.14820454637761762</v>
      </c>
      <c r="N311" s="122">
        <v>0.12531578688647141</v>
      </c>
      <c r="O311" s="122">
        <v>0.22247456354032202</v>
      </c>
      <c r="P311" s="122">
        <v>0.66130234184409697</v>
      </c>
      <c r="Q311" s="122">
        <v>0.54087260655283487</v>
      </c>
      <c r="R311" s="122">
        <v>0.40598708735125688</v>
      </c>
      <c r="S311" s="122">
        <v>0.30866239361600645</v>
      </c>
      <c r="T311" s="122">
        <v>0.54674772637752467</v>
      </c>
      <c r="U311" s="122">
        <v>0.49629381846836718</v>
      </c>
      <c r="V311" s="122">
        <v>0.83620616359259392</v>
      </c>
      <c r="W311" s="122">
        <v>0.85881391002895191</v>
      </c>
      <c r="DA311" s="130" t="s">
        <v>3566</v>
      </c>
    </row>
    <row r="312" spans="1:105" ht="12" customHeight="1" x14ac:dyDescent="0.25">
      <c r="A312" s="97" t="s">
        <v>50</v>
      </c>
      <c r="B312" s="98"/>
      <c r="C312" s="98">
        <v>9.0635938949958973E-4</v>
      </c>
      <c r="D312" s="98">
        <v>1.2467480334778654E-3</v>
      </c>
      <c r="E312" s="98">
        <v>1.2785346292415677E-3</v>
      </c>
      <c r="F312" s="98">
        <v>1.1793772980609443E-3</v>
      </c>
      <c r="G312" s="98">
        <v>1.1137633675717662E-3</v>
      </c>
      <c r="H312" s="98">
        <v>7.5366659052473214E-4</v>
      </c>
      <c r="I312" s="98">
        <v>6.5789831071381511E-4</v>
      </c>
      <c r="J312" s="98">
        <v>4.0586740892121088E-4</v>
      </c>
      <c r="K312" s="98">
        <v>8.0797707860755165E-4</v>
      </c>
      <c r="L312" s="98">
        <v>3.0226269947124305E-4</v>
      </c>
      <c r="M312" s="98">
        <v>1.0487655173586242E-4</v>
      </c>
      <c r="N312" s="98">
        <v>8.9239581911505219E-5</v>
      </c>
      <c r="O312" s="98">
        <v>4.4681549078330303E-4</v>
      </c>
      <c r="P312" s="98">
        <v>2.098830682680903E-3</v>
      </c>
      <c r="Q312" s="98">
        <v>2.5784758730356783E-3</v>
      </c>
      <c r="R312" s="98">
        <v>1.4773794463315839E-3</v>
      </c>
      <c r="S312" s="98">
        <v>7.1065606288157239E-4</v>
      </c>
      <c r="T312" s="98">
        <v>5.5656557383763233E-4</v>
      </c>
      <c r="U312" s="98">
        <v>7.1286431723263438E-4</v>
      </c>
      <c r="V312" s="98">
        <v>1.7621398456042156E-3</v>
      </c>
      <c r="W312" s="98">
        <v>3.6189438752649086E-3</v>
      </c>
      <c r="DA312" s="63" t="s">
        <v>3567</v>
      </c>
    </row>
    <row r="313" spans="1:105" ht="12" customHeight="1" x14ac:dyDescent="0.25">
      <c r="A313" s="109" t="s">
        <v>120</v>
      </c>
      <c r="B313" s="33"/>
      <c r="C313" s="33">
        <v>0.16706470386945438</v>
      </c>
      <c r="D313" s="33">
        <v>0.2937644333338626</v>
      </c>
      <c r="E313" s="33">
        <v>0.28908987670934794</v>
      </c>
      <c r="F313" s="33">
        <v>0.20343643357838806</v>
      </c>
      <c r="G313" s="33">
        <v>0.17664353826048768</v>
      </c>
      <c r="H313" s="33">
        <v>0.14720027083394635</v>
      </c>
      <c r="I313" s="33">
        <v>0.18593360353797087</v>
      </c>
      <c r="J313" s="33">
        <v>0.16238093373278087</v>
      </c>
      <c r="K313" s="33">
        <v>0.29333107383258261</v>
      </c>
      <c r="L313" s="33">
        <v>0.16039918922590907</v>
      </c>
      <c r="M313" s="33">
        <v>0.14809966982588177</v>
      </c>
      <c r="N313" s="33">
        <v>0.1252265473045599</v>
      </c>
      <c r="O313" s="33">
        <v>0.22202774804953873</v>
      </c>
      <c r="P313" s="33">
        <v>0.65920351116141607</v>
      </c>
      <c r="Q313" s="33">
        <v>0.53829413067979914</v>
      </c>
      <c r="R313" s="33">
        <v>0.4045097079049253</v>
      </c>
      <c r="S313" s="33">
        <v>0.30795173755312488</v>
      </c>
      <c r="T313" s="33">
        <v>0.54619116080368701</v>
      </c>
      <c r="U313" s="33">
        <v>0.49558095415113457</v>
      </c>
      <c r="V313" s="33">
        <v>0.83444402374698967</v>
      </c>
      <c r="W313" s="33">
        <v>0.85519496615368695</v>
      </c>
      <c r="DA313" s="60" t="s">
        <v>3568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1.2782155327696942</v>
      </c>
      <c r="D315" s="154">
        <f t="shared" si="118"/>
        <v>1.3062282147563218</v>
      </c>
      <c r="E315" s="154">
        <f t="shared" si="118"/>
        <v>1.4053968300941295</v>
      </c>
      <c r="F315" s="154">
        <f t="shared" si="118"/>
        <v>1.4458691074875931</v>
      </c>
      <c r="G315" s="154">
        <f t="shared" si="118"/>
        <v>1.5329504499882329</v>
      </c>
      <c r="H315" s="154">
        <f t="shared" si="118"/>
        <v>1.5462737008212384</v>
      </c>
      <c r="I315" s="154">
        <f t="shared" si="118"/>
        <v>1.593752799757739</v>
      </c>
      <c r="J315" s="154">
        <f t="shared" si="118"/>
        <v>1.6043861664540786</v>
      </c>
      <c r="K315" s="154">
        <f t="shared" si="118"/>
        <v>1.7255140338602188</v>
      </c>
      <c r="L315" s="154">
        <f t="shared" si="118"/>
        <v>1.7576959826050953</v>
      </c>
      <c r="M315" s="154">
        <f t="shared" si="118"/>
        <v>1.7553912381564467</v>
      </c>
      <c r="N315" s="154">
        <f t="shared" si="118"/>
        <v>1.7726491640429385</v>
      </c>
      <c r="O315" s="154">
        <f t="shared" si="118"/>
        <v>1.8751010777334605</v>
      </c>
      <c r="P315" s="154">
        <f t="shared" si="118"/>
        <v>1.8060823938119113</v>
      </c>
      <c r="Q315" s="154">
        <f t="shared" si="118"/>
        <v>1.8480467193882935</v>
      </c>
      <c r="R315" s="154">
        <f t="shared" ref="R315:V315" si="119">IF(R297=0,"",R297/R279)</f>
        <v>1.9661773624603764</v>
      </c>
      <c r="S315" s="154">
        <f t="shared" si="119"/>
        <v>1.995142061503141</v>
      </c>
      <c r="T315" s="154">
        <f t="shared" si="119"/>
        <v>2.0084076734062224</v>
      </c>
      <c r="U315" s="154">
        <f t="shared" si="119"/>
        <v>1.8422501293870186</v>
      </c>
      <c r="V315" s="154">
        <f t="shared" si="119"/>
        <v>1.9975502618122731</v>
      </c>
      <c r="W315" s="154">
        <f t="shared" ref="W315" si="120">IF(W297=0,"",W297/W279)</f>
        <v>2.0973136900255671</v>
      </c>
      <c r="DA315" s="129" t="s">
        <v>3720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1.4998735716886422</v>
      </c>
      <c r="D316" s="155">
        <f t="shared" si="121"/>
        <v>1.6060673657617321</v>
      </c>
      <c r="E316" s="155">
        <f t="shared" si="121"/>
        <v>1.7153025677965141</v>
      </c>
      <c r="F316" s="155">
        <f t="shared" si="121"/>
        <v>1.8271251037511953</v>
      </c>
      <c r="G316" s="155">
        <f t="shared" si="121"/>
        <v>1.9419122133132898</v>
      </c>
      <c r="H316" s="155">
        <f t="shared" si="121"/>
        <v>2.0595927151661919</v>
      </c>
      <c r="I316" s="155">
        <f t="shared" si="121"/>
        <v>2.1802335089197302</v>
      </c>
      <c r="J316" s="155">
        <f t="shared" si="121"/>
        <v>2.3041666825527676</v>
      </c>
      <c r="K316" s="155">
        <f t="shared" si="121"/>
        <v>2.4316380065888885</v>
      </c>
      <c r="L316" s="155">
        <f t="shared" si="121"/>
        <v>2.5626469563533609</v>
      </c>
      <c r="M316" s="155">
        <f t="shared" si="121"/>
        <v>2.7067016185200803</v>
      </c>
      <c r="N316" s="155">
        <f t="shared" si="121"/>
        <v>2.8662173475558239</v>
      </c>
      <c r="O316" s="155">
        <f t="shared" si="121"/>
        <v>3.0395822980752865</v>
      </c>
      <c r="P316" s="155">
        <f t="shared" si="121"/>
        <v>3.2135973693929696</v>
      </c>
      <c r="Q316" s="155">
        <f t="shared" si="121"/>
        <v>3.3562440174350585</v>
      </c>
      <c r="R316" s="155">
        <f t="shared" ref="R316:V316" si="122">IF(R298=0,"",R298/R280)</f>
        <v>3.4144572901444006</v>
      </c>
      <c r="S316" s="155">
        <f t="shared" si="122"/>
        <v>3.4513040069706102</v>
      </c>
      <c r="T316" s="155">
        <f t="shared" si="122"/>
        <v>3.4749362370620869</v>
      </c>
      <c r="U316" s="155">
        <f t="shared" si="122"/>
        <v>3.4937442509131946</v>
      </c>
      <c r="V316" s="155">
        <f t="shared" si="122"/>
        <v>3.5164478913384238</v>
      </c>
      <c r="W316" s="155">
        <f t="shared" ref="W316" si="123">IF(W298=0,"",W298/W280)</f>
        <v>3.5424027956092097</v>
      </c>
      <c r="DA316" s="130" t="s">
        <v>3721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1.4998735716886422</v>
      </c>
      <c r="D317" s="156">
        <f t="shared" si="124"/>
        <v>1.6060673657617321</v>
      </c>
      <c r="E317" s="156">
        <f t="shared" si="124"/>
        <v>1.7153025677965141</v>
      </c>
      <c r="F317" s="156">
        <f t="shared" si="124"/>
        <v>1.8271251037511953</v>
      </c>
      <c r="G317" s="156">
        <f t="shared" si="124"/>
        <v>1.9419122133132898</v>
      </c>
      <c r="H317" s="156">
        <f t="shared" si="124"/>
        <v>2.0595927151661919</v>
      </c>
      <c r="I317" s="156">
        <f t="shared" si="124"/>
        <v>2.1802335089197302</v>
      </c>
      <c r="J317" s="156">
        <f t="shared" si="124"/>
        <v>2.3041666825527676</v>
      </c>
      <c r="K317" s="156">
        <f t="shared" si="124"/>
        <v>2.4316380065888885</v>
      </c>
      <c r="L317" s="156">
        <f t="shared" si="124"/>
        <v>2.5626469563533609</v>
      </c>
      <c r="M317" s="156">
        <f t="shared" si="124"/>
        <v>2.7067016185200803</v>
      </c>
      <c r="N317" s="156">
        <f t="shared" si="124"/>
        <v>2.8662173475558239</v>
      </c>
      <c r="O317" s="156">
        <f t="shared" si="124"/>
        <v>3.0395822980752865</v>
      </c>
      <c r="P317" s="156">
        <f t="shared" si="124"/>
        <v>3.2135973693929696</v>
      </c>
      <c r="Q317" s="156">
        <f t="shared" si="124"/>
        <v>3.3562440174350585</v>
      </c>
      <c r="R317" s="156">
        <f t="shared" ref="R317:V317" si="125">IF(R299=0,"",R299/R281)</f>
        <v>3.4144572901444006</v>
      </c>
      <c r="S317" s="156">
        <f t="shared" si="125"/>
        <v>3.4513040069706102</v>
      </c>
      <c r="T317" s="156">
        <f t="shared" si="125"/>
        <v>3.4749362370620869</v>
      </c>
      <c r="U317" s="156">
        <f t="shared" si="125"/>
        <v>3.4937442509131946</v>
      </c>
      <c r="V317" s="156">
        <f t="shared" si="125"/>
        <v>3.5164478913384238</v>
      </c>
      <c r="W317" s="156">
        <f t="shared" ref="W317" si="126">IF(W299=0,"",W299/W281)</f>
        <v>3.5424027956092097</v>
      </c>
      <c r="DA317" s="63" t="s">
        <v>3722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2.3582619998382492</v>
      </c>
      <c r="D318" s="155">
        <f t="shared" si="127"/>
        <v>2.4378987751219268</v>
      </c>
      <c r="E318" s="155">
        <f t="shared" si="127"/>
        <v>2.5183764050890312</v>
      </c>
      <c r="F318" s="155">
        <f t="shared" si="127"/>
        <v>2.5989404657191746</v>
      </c>
      <c r="G318" s="155">
        <f t="shared" si="127"/>
        <v>2.6802700842976388</v>
      </c>
      <c r="H318" s="155">
        <f t="shared" si="127"/>
        <v>2.7622777308012898</v>
      </c>
      <c r="I318" s="155">
        <f t="shared" si="127"/>
        <v>2.8451261547958113</v>
      </c>
      <c r="J318" s="155">
        <f t="shared" si="127"/>
        <v>2.9294923208561565</v>
      </c>
      <c r="K318" s="155">
        <f t="shared" si="127"/>
        <v>3.0159454352536814</v>
      </c>
      <c r="L318" s="155">
        <f t="shared" si="127"/>
        <v>3.1046262309059194</v>
      </c>
      <c r="M318" s="155">
        <f t="shared" si="127"/>
        <v>3.2105470850261599</v>
      </c>
      <c r="N318" s="155">
        <f t="shared" si="127"/>
        <v>3.3386209488207719</v>
      </c>
      <c r="O318" s="155">
        <f t="shared" si="127"/>
        <v>3.4915639366107816</v>
      </c>
      <c r="P318" s="155">
        <f t="shared" si="127"/>
        <v>3.6574273135337112</v>
      </c>
      <c r="Q318" s="155">
        <f t="shared" si="127"/>
        <v>3.7999675772069188</v>
      </c>
      <c r="R318" s="155">
        <f t="shared" ref="R318:V318" si="128">IF(R300=0,"",R300/R282)</f>
        <v>3.8893913828012039</v>
      </c>
      <c r="S318" s="155">
        <f t="shared" si="128"/>
        <v>3.960568341398794</v>
      </c>
      <c r="T318" s="155">
        <f t="shared" si="128"/>
        <v>4.0200393998109805</v>
      </c>
      <c r="U318" s="155">
        <f t="shared" si="128"/>
        <v>4.0741801688752473</v>
      </c>
      <c r="V318" s="155">
        <f t="shared" si="128"/>
        <v>4.1293826055336051</v>
      </c>
      <c r="W318" s="155">
        <f t="shared" ref="W318" si="129">IF(W300=0,"",W300/W282)</f>
        <v>4.1834265621208973</v>
      </c>
      <c r="DA318" s="130" t="s">
        <v>3723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2.3582619998382492</v>
      </c>
      <c r="D319" s="156">
        <f t="shared" si="130"/>
        <v>2.4378987751219268</v>
      </c>
      <c r="E319" s="156">
        <f t="shared" si="130"/>
        <v>2.5183764050890312</v>
      </c>
      <c r="F319" s="156">
        <f t="shared" si="130"/>
        <v>2.5989404657191746</v>
      </c>
      <c r="G319" s="156">
        <f t="shared" si="130"/>
        <v>2.6802700842976388</v>
      </c>
      <c r="H319" s="156">
        <f t="shared" si="130"/>
        <v>2.7622777308012898</v>
      </c>
      <c r="I319" s="156">
        <f t="shared" si="130"/>
        <v>2.8451261547958113</v>
      </c>
      <c r="J319" s="156">
        <f t="shared" si="130"/>
        <v>2.9294923208561565</v>
      </c>
      <c r="K319" s="156">
        <f t="shared" si="130"/>
        <v>3.0159454352536814</v>
      </c>
      <c r="L319" s="156">
        <f t="shared" si="130"/>
        <v>3.1046262309059194</v>
      </c>
      <c r="M319" s="156">
        <f t="shared" si="130"/>
        <v>3.2105470850261599</v>
      </c>
      <c r="N319" s="156">
        <f t="shared" si="130"/>
        <v>3.3386209488207719</v>
      </c>
      <c r="O319" s="156">
        <f t="shared" si="130"/>
        <v>3.4915639366107816</v>
      </c>
      <c r="P319" s="156">
        <f t="shared" si="130"/>
        <v>3.6574273135337112</v>
      </c>
      <c r="Q319" s="156">
        <f t="shared" si="130"/>
        <v>3.7999675772069188</v>
      </c>
      <c r="R319" s="156">
        <f t="shared" ref="R319:V319" si="131">IF(R301=0,"",R301/R283)</f>
        <v>3.8893913828012039</v>
      </c>
      <c r="S319" s="156">
        <f t="shared" si="131"/>
        <v>3.960568341398794</v>
      </c>
      <c r="T319" s="156">
        <f t="shared" si="131"/>
        <v>4.0200393998109805</v>
      </c>
      <c r="U319" s="156">
        <f t="shared" si="131"/>
        <v>4.0741801688752473</v>
      </c>
      <c r="V319" s="156">
        <f t="shared" si="131"/>
        <v>4.1293826055336051</v>
      </c>
      <c r="W319" s="156">
        <f t="shared" ref="W319" si="132">IF(W301=0,"",W301/W283)</f>
        <v>4.1834265621208973</v>
      </c>
      <c r="DA319" s="63" t="s">
        <v>3724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0.73534856310485353</v>
      </c>
      <c r="D320" s="155">
        <f t="shared" si="133"/>
        <v>0.73211064717506158</v>
      </c>
      <c r="E320" s="155">
        <f t="shared" si="133"/>
        <v>0.74629051968975901</v>
      </c>
      <c r="F320" s="155">
        <f t="shared" si="133"/>
        <v>0.75739658523880471</v>
      </c>
      <c r="G320" s="155">
        <f t="shared" si="133"/>
        <v>0.77322903654850117</v>
      </c>
      <c r="H320" s="155">
        <f t="shared" si="133"/>
        <v>0.77259373624536609</v>
      </c>
      <c r="I320" s="155">
        <f t="shared" si="133"/>
        <v>0.75324267765636876</v>
      </c>
      <c r="J320" s="155">
        <f t="shared" si="133"/>
        <v>0.77419557252551485</v>
      </c>
      <c r="K320" s="155">
        <f t="shared" si="133"/>
        <v>0.84672562137156071</v>
      </c>
      <c r="L320" s="155">
        <f t="shared" si="133"/>
        <v>0.77514217340997316</v>
      </c>
      <c r="M320" s="155">
        <f t="shared" si="133"/>
        <v>0.78188107181592426</v>
      </c>
      <c r="N320" s="155">
        <f t="shared" si="133"/>
        <v>0.78995553322629797</v>
      </c>
      <c r="O320" s="155">
        <f t="shared" si="133"/>
        <v>0.80469080664126713</v>
      </c>
      <c r="P320" s="155">
        <f t="shared" si="133"/>
        <v>0.80243733090639491</v>
      </c>
      <c r="Q320" s="155">
        <f t="shared" si="133"/>
        <v>0.82126110180933354</v>
      </c>
      <c r="R320" s="155">
        <f t="shared" ref="R320:V320" si="134">IF(R302=0,"",R302/R284)</f>
        <v>0.83902496053644626</v>
      </c>
      <c r="S320" s="155">
        <f t="shared" si="134"/>
        <v>0.85181523382027824</v>
      </c>
      <c r="T320" s="155">
        <f t="shared" si="134"/>
        <v>0.83329657346692076</v>
      </c>
      <c r="U320" s="155">
        <f t="shared" si="134"/>
        <v>0.84698934362687772</v>
      </c>
      <c r="V320" s="155">
        <f t="shared" si="134"/>
        <v>0.8488713965918151</v>
      </c>
      <c r="W320" s="155">
        <f t="shared" ref="W320" si="135">IF(W302=0,"",W302/W284)</f>
        <v>0.84912206439558791</v>
      </c>
      <c r="DA320" s="130" t="s">
        <v>3725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0.62304993421548616</v>
      </c>
      <c r="D321" s="156">
        <f t="shared" si="136"/>
        <v>0.62468242256659856</v>
      </c>
      <c r="E321" s="156">
        <f t="shared" si="136"/>
        <v>0.62658515945457349</v>
      </c>
      <c r="F321" s="156">
        <f t="shared" si="136"/>
        <v>0.62852474841575701</v>
      </c>
      <c r="G321" s="156">
        <f t="shared" si="136"/>
        <v>0.63071322038363031</v>
      </c>
      <c r="H321" s="156">
        <f t="shared" si="136"/>
        <v>0.63312462547124038</v>
      </c>
      <c r="I321" s="156">
        <f t="shared" si="136"/>
        <v>0.63581120810679259</v>
      </c>
      <c r="J321" s="156">
        <f t="shared" si="136"/>
        <v>0.63898699527202019</v>
      </c>
      <c r="K321" s="156">
        <f t="shared" si="136"/>
        <v>0.64283396619718869</v>
      </c>
      <c r="L321" s="156">
        <f t="shared" si="136"/>
        <v>0.64740080778716402</v>
      </c>
      <c r="M321" s="156">
        <f t="shared" si="136"/>
        <v>0.65700594566459503</v>
      </c>
      <c r="N321" s="156">
        <f t="shared" si="136"/>
        <v>0.67302004515374625</v>
      </c>
      <c r="O321" s="156">
        <f t="shared" si="136"/>
        <v>0.6965873011365763</v>
      </c>
      <c r="P321" s="156">
        <f t="shared" si="136"/>
        <v>0.72530293729566198</v>
      </c>
      <c r="Q321" s="156">
        <f t="shared" si="136"/>
        <v>0.7513753553864595</v>
      </c>
      <c r="R321" s="156">
        <f t="shared" ref="R321:V321" si="137">IF(R303=0,"",R303/R285)</f>
        <v>0.76897104805710159</v>
      </c>
      <c r="S321" s="156">
        <f t="shared" si="137"/>
        <v>0.78592689735792143</v>
      </c>
      <c r="T321" s="156">
        <f t="shared" si="137"/>
        <v>0.80128313823412134</v>
      </c>
      <c r="U321" s="156">
        <f t="shared" si="137"/>
        <v>0.81408000563095761</v>
      </c>
      <c r="V321" s="156">
        <f t="shared" si="137"/>
        <v>0.82335773449366412</v>
      </c>
      <c r="W321" s="156">
        <f t="shared" ref="W321" si="138">IF(W303=0,"",W303/W285)</f>
        <v>0.82772186797137282</v>
      </c>
      <c r="DA321" s="63" t="s">
        <v>3726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>
        <f t="shared" si="139"/>
        <v>0.81929310057645111</v>
      </c>
      <c r="F322" s="156">
        <f t="shared" si="139"/>
        <v>0.82090774914465603</v>
      </c>
      <c r="G322" s="156">
        <f t="shared" si="139"/>
        <v>0.82145900672748706</v>
      </c>
      <c r="H322" s="156">
        <f t="shared" si="139"/>
        <v>0.84869032827115842</v>
      </c>
      <c r="I322" s="156">
        <f t="shared" si="139"/>
        <v>0.84298111697588496</v>
      </c>
      <c r="J322" s="156">
        <f t="shared" si="139"/>
        <v>0.83304293903335203</v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>
        <f t="shared" si="139"/>
        <v>0.8577652292543595</v>
      </c>
      <c r="O322" s="156">
        <f t="shared" si="139"/>
        <v>0.88793975884753629</v>
      </c>
      <c r="P322" s="156">
        <f t="shared" si="139"/>
        <v>0.89912675186520175</v>
      </c>
      <c r="Q322" s="156">
        <f t="shared" si="139"/>
        <v>0.92848082141616828</v>
      </c>
      <c r="R322" s="156" t="str">
        <f t="shared" ref="R322:V322" si="140">IF(R304=0,"",R304/R286)</f>
        <v/>
      </c>
      <c r="S322" s="156" t="str">
        <f t="shared" si="140"/>
        <v/>
      </c>
      <c r="T322" s="156">
        <f t="shared" si="140"/>
        <v>0.9336076785155889</v>
      </c>
      <c r="U322" s="156">
        <f t="shared" si="140"/>
        <v>0.93748499380296391</v>
      </c>
      <c r="V322" s="156">
        <f t="shared" si="140"/>
        <v>0.93979290847029839</v>
      </c>
      <c r="W322" s="156">
        <f t="shared" ref="W322" si="141">IF(W304=0,"",W304/W286)</f>
        <v>0.937658447035846</v>
      </c>
      <c r="DA322" s="63" t="s">
        <v>3727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>
        <f t="shared" si="142"/>
        <v>0.62658515945457349</v>
      </c>
      <c r="F323" s="157">
        <f t="shared" si="142"/>
        <v>0.62852474841575701</v>
      </c>
      <c r="G323" s="157">
        <f t="shared" si="142"/>
        <v>0.63071322038363031</v>
      </c>
      <c r="H323" s="157">
        <f t="shared" si="142"/>
        <v>0.63312462547124038</v>
      </c>
      <c r="I323" s="157">
        <f t="shared" si="142"/>
        <v>0.63581120810679259</v>
      </c>
      <c r="J323" s="157">
        <f t="shared" si="142"/>
        <v>0.63898699527202019</v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>
        <f t="shared" si="142"/>
        <v>0.67302004515374625</v>
      </c>
      <c r="O323" s="157">
        <f t="shared" si="142"/>
        <v>0.6965873011365763</v>
      </c>
      <c r="P323" s="157">
        <f t="shared" si="142"/>
        <v>0.72530293729566198</v>
      </c>
      <c r="Q323" s="157">
        <f t="shared" si="142"/>
        <v>0.7513753553864595</v>
      </c>
      <c r="R323" s="157" t="str">
        <f t="shared" ref="R323:V323" si="143">IF(R305=0,"",R305/R287)</f>
        <v/>
      </c>
      <c r="S323" s="157" t="str">
        <f t="shared" si="143"/>
        <v/>
      </c>
      <c r="T323" s="157">
        <f t="shared" si="143"/>
        <v>0.80128313823412134</v>
      </c>
      <c r="U323" s="157">
        <f t="shared" si="143"/>
        <v>0.81408000563095761</v>
      </c>
      <c r="V323" s="157">
        <f t="shared" si="143"/>
        <v>0.82335773449366412</v>
      </c>
      <c r="W323" s="157">
        <f t="shared" ref="W323" si="144">IF(W305=0,"",W305/W287)</f>
        <v>0.82772186797137282</v>
      </c>
      <c r="DA323" s="131" t="s">
        <v>3728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>
        <f t="shared" si="145"/>
        <v>1</v>
      </c>
      <c r="F324" s="158">
        <f t="shared" si="145"/>
        <v>1</v>
      </c>
      <c r="G324" s="158">
        <f t="shared" si="145"/>
        <v>1</v>
      </c>
      <c r="H324" s="158">
        <f t="shared" si="145"/>
        <v>1</v>
      </c>
      <c r="I324" s="158">
        <f t="shared" si="145"/>
        <v>1</v>
      </c>
      <c r="J324" s="158">
        <f t="shared" si="145"/>
        <v>1</v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>
        <f t="shared" si="145"/>
        <v>1</v>
      </c>
      <c r="O324" s="158">
        <f t="shared" si="145"/>
        <v>1</v>
      </c>
      <c r="P324" s="158">
        <f t="shared" si="145"/>
        <v>1</v>
      </c>
      <c r="Q324" s="158">
        <f t="shared" si="145"/>
        <v>1</v>
      </c>
      <c r="R324" s="158" t="str">
        <f t="shared" ref="R324:V324" si="146">IF(R306=0,"",R306/R288)</f>
        <v/>
      </c>
      <c r="S324" s="158" t="str">
        <f t="shared" si="146"/>
        <v/>
      </c>
      <c r="T324" s="158">
        <f t="shared" si="146"/>
        <v>1</v>
      </c>
      <c r="U324" s="158">
        <f t="shared" si="146"/>
        <v>1</v>
      </c>
      <c r="V324" s="158">
        <f t="shared" si="146"/>
        <v>1</v>
      </c>
      <c r="W324" s="158">
        <f t="shared" ref="W324" si="147">IF(W306=0,"",W306/W288)</f>
        <v>1</v>
      </c>
      <c r="DA324" s="132" t="s">
        <v>3729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0.69904906460945626</v>
      </c>
      <c r="D325" s="157">
        <f t="shared" si="148"/>
        <v>0.70012983554340369</v>
      </c>
      <c r="E325" s="157">
        <f t="shared" si="148"/>
        <v>0.7012937330466914</v>
      </c>
      <c r="F325" s="157">
        <f t="shared" si="148"/>
        <v>0.70246881084862889</v>
      </c>
      <c r="G325" s="157">
        <f t="shared" si="148"/>
        <v>0.70372110965003609</v>
      </c>
      <c r="H325" s="157">
        <f t="shared" si="148"/>
        <v>0.70504322717626711</v>
      </c>
      <c r="I325" s="157">
        <f t="shared" si="148"/>
        <v>0.70645236332864481</v>
      </c>
      <c r="J325" s="157">
        <f t="shared" si="148"/>
        <v>0.70801736656705039</v>
      </c>
      <c r="K325" s="157">
        <f t="shared" si="148"/>
        <v>0.70979925041709979</v>
      </c>
      <c r="L325" s="157">
        <f t="shared" si="148"/>
        <v>0.71181936883496011</v>
      </c>
      <c r="M325" s="157">
        <f t="shared" si="148"/>
        <v>0.71547748570050085</v>
      </c>
      <c r="N325" s="157">
        <f t="shared" si="148"/>
        <v>0.72138863623218441</v>
      </c>
      <c r="O325" s="157">
        <f t="shared" si="148"/>
        <v>0.73034153134824509</v>
      </c>
      <c r="P325" s="157">
        <f t="shared" si="148"/>
        <v>0.74198809860804538</v>
      </c>
      <c r="Q325" s="157">
        <f t="shared" si="148"/>
        <v>0.75341618210929018</v>
      </c>
      <c r="R325" s="157">
        <f t="shared" ref="R325:V325" si="149">IF(R307=0,"",R307/R289)</f>
        <v>0.76160846863765619</v>
      </c>
      <c r="S325" s="157">
        <f t="shared" si="149"/>
        <v>0.76971999166190286</v>
      </c>
      <c r="T325" s="157">
        <f t="shared" si="149"/>
        <v>0.77758066761194544</v>
      </c>
      <c r="U325" s="157">
        <f t="shared" si="149"/>
        <v>0.78496476404931981</v>
      </c>
      <c r="V325" s="157">
        <f t="shared" si="149"/>
        <v>0.79152596221717952</v>
      </c>
      <c r="W325" s="157">
        <f t="shared" ref="W325" si="150">IF(W307=0,"",W307/W289)</f>
        <v>0.79669089360822487</v>
      </c>
      <c r="DA325" s="131" t="s">
        <v>3730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0.86169153294499357</v>
      </c>
      <c r="D326" s="158">
        <f t="shared" si="151"/>
        <v>0.86194774989595435</v>
      </c>
      <c r="E326" s="158">
        <f t="shared" si="151"/>
        <v>0.8636200629848545</v>
      </c>
      <c r="F326" s="158">
        <f t="shared" si="151"/>
        <v>0.86450072248128162</v>
      </c>
      <c r="G326" s="158">
        <f t="shared" si="151"/>
        <v>0.86509677358473624</v>
      </c>
      <c r="H326" s="158">
        <f t="shared" si="151"/>
        <v>0.88583654193695294</v>
      </c>
      <c r="I326" s="158">
        <f t="shared" si="151"/>
        <v>0.8810671525565863</v>
      </c>
      <c r="J326" s="158">
        <f t="shared" si="151"/>
        <v>0.87285034860061061</v>
      </c>
      <c r="K326" s="158">
        <f t="shared" si="151"/>
        <v>0.87109729124516466</v>
      </c>
      <c r="L326" s="158">
        <f t="shared" si="151"/>
        <v>0.88557469516354781</v>
      </c>
      <c r="M326" s="158">
        <f t="shared" si="151"/>
        <v>0.8784882514764083</v>
      </c>
      <c r="N326" s="158">
        <f t="shared" si="151"/>
        <v>0.88319956386937337</v>
      </c>
      <c r="O326" s="158">
        <f t="shared" si="151"/>
        <v>0.90212336713745489</v>
      </c>
      <c r="P326" s="158">
        <f t="shared" si="151"/>
        <v>0.90636328908854114</v>
      </c>
      <c r="Q326" s="158">
        <f t="shared" si="151"/>
        <v>0.92877589004537742</v>
      </c>
      <c r="R326" s="158">
        <f t="shared" ref="R326:V326" si="152">IF(R308=0,"",R308/R290)</f>
        <v>0.93789413943858679</v>
      </c>
      <c r="S326" s="158">
        <f t="shared" si="152"/>
        <v>0.93036077771042047</v>
      </c>
      <c r="T326" s="158">
        <f t="shared" si="152"/>
        <v>0.9238771576921625</v>
      </c>
      <c r="U326" s="158">
        <f t="shared" si="152"/>
        <v>0.92461487968256673</v>
      </c>
      <c r="V326" s="158">
        <f t="shared" si="152"/>
        <v>0.9253151991007893</v>
      </c>
      <c r="W326" s="158">
        <f t="shared" ref="W326" si="153">IF(W308=0,"",W308/W290)</f>
        <v>0.92418477605696192</v>
      </c>
      <c r="DA326" s="132" t="s">
        <v>3731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0.69904906460945626</v>
      </c>
      <c r="D327" s="156">
        <f t="shared" si="154"/>
        <v>0.70012983554340369</v>
      </c>
      <c r="E327" s="156">
        <f t="shared" si="154"/>
        <v>0.70129373304669129</v>
      </c>
      <c r="F327" s="156">
        <f t="shared" si="154"/>
        <v>0.70246881084862889</v>
      </c>
      <c r="G327" s="156">
        <f t="shared" si="154"/>
        <v>0.70372110965003609</v>
      </c>
      <c r="H327" s="156">
        <f t="shared" si="154"/>
        <v>0.70504322717626711</v>
      </c>
      <c r="I327" s="156">
        <f t="shared" si="154"/>
        <v>0.70645236332864481</v>
      </c>
      <c r="J327" s="156">
        <f t="shared" si="154"/>
        <v>0.70801736656705028</v>
      </c>
      <c r="K327" s="156">
        <f t="shared" si="154"/>
        <v>0.70979925041709979</v>
      </c>
      <c r="L327" s="156">
        <f t="shared" si="154"/>
        <v>0.71181936883496011</v>
      </c>
      <c r="M327" s="156">
        <f t="shared" si="154"/>
        <v>0.71547748570050085</v>
      </c>
      <c r="N327" s="156">
        <f t="shared" si="154"/>
        <v>0.72138863623218441</v>
      </c>
      <c r="O327" s="156">
        <f t="shared" si="154"/>
        <v>0.73034153134824509</v>
      </c>
      <c r="P327" s="156">
        <f t="shared" si="154"/>
        <v>0.74198809860804538</v>
      </c>
      <c r="Q327" s="156">
        <f t="shared" si="154"/>
        <v>0.75341618210929018</v>
      </c>
      <c r="R327" s="156">
        <f t="shared" ref="R327:V327" si="155">IF(R309=0,"",R309/R291)</f>
        <v>0.76160846863765619</v>
      </c>
      <c r="S327" s="156">
        <f t="shared" si="155"/>
        <v>0.76971999166190286</v>
      </c>
      <c r="T327" s="156">
        <f t="shared" si="155"/>
        <v>0.77758066761194544</v>
      </c>
      <c r="U327" s="156">
        <f t="shared" si="155"/>
        <v>0.7849647640493197</v>
      </c>
      <c r="V327" s="156">
        <f t="shared" si="155"/>
        <v>0.79152596221717963</v>
      </c>
      <c r="W327" s="156">
        <f t="shared" ref="W327" si="156">IF(W309=0,"",W309/W291)</f>
        <v>0.79669089360822487</v>
      </c>
      <c r="DA327" s="63" t="s">
        <v>3732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3733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0.76547150925993879</v>
      </c>
      <c r="D329" s="155">
        <f t="shared" si="160"/>
        <v>0.76712119625054909</v>
      </c>
      <c r="E329" s="155">
        <f t="shared" si="160"/>
        <v>0.76856572159734526</v>
      </c>
      <c r="F329" s="155">
        <f t="shared" si="160"/>
        <v>0.76978452694823363</v>
      </c>
      <c r="G329" s="155">
        <f t="shared" si="160"/>
        <v>0.77121684060850715</v>
      </c>
      <c r="H329" s="155">
        <f t="shared" si="160"/>
        <v>0.77302517378076674</v>
      </c>
      <c r="I329" s="155">
        <f t="shared" si="160"/>
        <v>0.77497204177761225</v>
      </c>
      <c r="J329" s="155">
        <f t="shared" si="160"/>
        <v>0.77691169663693993</v>
      </c>
      <c r="K329" s="155">
        <f t="shared" si="160"/>
        <v>0.77872095722696233</v>
      </c>
      <c r="L329" s="155">
        <f t="shared" si="160"/>
        <v>0.78090436240840944</v>
      </c>
      <c r="M329" s="155">
        <f t="shared" si="160"/>
        <v>0.78388128432676241</v>
      </c>
      <c r="N329" s="155">
        <f t="shared" si="160"/>
        <v>0.7874994972836874</v>
      </c>
      <c r="O329" s="155">
        <f t="shared" si="160"/>
        <v>0.79211441779525882</v>
      </c>
      <c r="P329" s="155">
        <f t="shared" si="160"/>
        <v>0.79823544926028944</v>
      </c>
      <c r="Q329" s="155">
        <f t="shared" si="160"/>
        <v>0.80606631058733558</v>
      </c>
      <c r="R329" s="155">
        <f t="shared" ref="R329:V329" si="161">IF(R311=0,"",R311/R293)</f>
        <v>0.81753926050731729</v>
      </c>
      <c r="S329" s="155">
        <f t="shared" si="161"/>
        <v>0.83189212325688833</v>
      </c>
      <c r="T329" s="155">
        <f t="shared" si="161"/>
        <v>0.84733918319938373</v>
      </c>
      <c r="U329" s="155">
        <f t="shared" si="161"/>
        <v>0.86159597187758674</v>
      </c>
      <c r="V329" s="155">
        <f t="shared" si="161"/>
        <v>0.87333547499888609</v>
      </c>
      <c r="W329" s="155">
        <f t="shared" ref="W329" si="162">IF(W311=0,"",W311/W293)</f>
        <v>0.88151305824718906</v>
      </c>
      <c r="DA329" s="130" t="s">
        <v>3734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0.61335045861421433</v>
      </c>
      <c r="D330" s="156">
        <f t="shared" si="163"/>
        <v>0.61363226051177455</v>
      </c>
      <c r="E330" s="156">
        <f t="shared" si="163"/>
        <v>0.61391008814377446</v>
      </c>
      <c r="F330" s="156">
        <f t="shared" si="163"/>
        <v>0.61418737383047073</v>
      </c>
      <c r="G330" s="156">
        <f t="shared" si="163"/>
        <v>0.61446099945234844</v>
      </c>
      <c r="H330" s="156">
        <f t="shared" si="163"/>
        <v>0.61473134662754059</v>
      </c>
      <c r="I330" s="156">
        <f t="shared" si="163"/>
        <v>0.61499764705130755</v>
      </c>
      <c r="J330" s="156">
        <f t="shared" si="163"/>
        <v>0.61525675325031848</v>
      </c>
      <c r="K330" s="156">
        <f t="shared" si="163"/>
        <v>0.61550598904435827</v>
      </c>
      <c r="L330" s="156">
        <f t="shared" si="163"/>
        <v>0.61574463844550154</v>
      </c>
      <c r="M330" s="156">
        <f t="shared" si="163"/>
        <v>0.61587306341986392</v>
      </c>
      <c r="N330" s="156">
        <f t="shared" si="163"/>
        <v>0.61587306341986392</v>
      </c>
      <c r="O330" s="156">
        <f t="shared" si="163"/>
        <v>0.61587306341986392</v>
      </c>
      <c r="P330" s="156">
        <f t="shared" si="163"/>
        <v>0.61587306341986392</v>
      </c>
      <c r="Q330" s="156">
        <f t="shared" si="163"/>
        <v>0.61587306341986392</v>
      </c>
      <c r="R330" s="156">
        <f t="shared" ref="R330:V330" si="164">IF(R312=0,"",R312/R294)</f>
        <v>0.61668441368492488</v>
      </c>
      <c r="S330" s="156">
        <f t="shared" si="164"/>
        <v>0.6180111551994063</v>
      </c>
      <c r="T330" s="156">
        <f t="shared" si="164"/>
        <v>0.6195590202996335</v>
      </c>
      <c r="U330" s="156">
        <f t="shared" si="164"/>
        <v>0.62116216629629761</v>
      </c>
      <c r="V330" s="156">
        <f t="shared" si="164"/>
        <v>0.62265475050008845</v>
      </c>
      <c r="W330" s="156">
        <f t="shared" ref="W330" si="165">IF(W312=0,"",W312/W294)</f>
        <v>0.62403677291100512</v>
      </c>
      <c r="DA330" s="63" t="s">
        <v>3735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0.76650286891745145</v>
      </c>
      <c r="D331" s="159">
        <f t="shared" si="166"/>
        <v>0.76793641400720936</v>
      </c>
      <c r="E331" s="159">
        <f t="shared" si="166"/>
        <v>0.76942296811973587</v>
      </c>
      <c r="F331" s="159">
        <f t="shared" si="166"/>
        <v>0.77091675073536714</v>
      </c>
      <c r="G331" s="159">
        <f t="shared" si="166"/>
        <v>0.77245935154302814</v>
      </c>
      <c r="H331" s="159">
        <f t="shared" si="166"/>
        <v>0.77404568049426092</v>
      </c>
      <c r="I331" s="159">
        <f t="shared" si="166"/>
        <v>0.77568598528963195</v>
      </c>
      <c r="J331" s="159">
        <f t="shared" si="166"/>
        <v>0.77742224714124897</v>
      </c>
      <c r="K331" s="159">
        <f t="shared" si="166"/>
        <v>0.77929016112177507</v>
      </c>
      <c r="L331" s="159">
        <f t="shared" si="166"/>
        <v>0.78129927712657143</v>
      </c>
      <c r="M331" s="159">
        <f t="shared" si="166"/>
        <v>0.78403274428527359</v>
      </c>
      <c r="N331" s="159">
        <f t="shared" si="166"/>
        <v>0.78765591668848522</v>
      </c>
      <c r="O331" s="159">
        <f t="shared" si="166"/>
        <v>0.79257084936385014</v>
      </c>
      <c r="P331" s="159">
        <f t="shared" si="166"/>
        <v>0.79898870524065846</v>
      </c>
      <c r="Q331" s="159">
        <f t="shared" si="166"/>
        <v>0.80726046639623839</v>
      </c>
      <c r="R331" s="159">
        <f t="shared" ref="R331:V331" si="167">IF(R313=0,"",R313/R295)</f>
        <v>0.8185129219857783</v>
      </c>
      <c r="S331" s="159">
        <f t="shared" si="167"/>
        <v>0.83255703902256717</v>
      </c>
      <c r="T331" s="159">
        <f t="shared" si="167"/>
        <v>0.84765674255200962</v>
      </c>
      <c r="U331" s="159">
        <f t="shared" si="167"/>
        <v>0.86207595761955347</v>
      </c>
      <c r="V331" s="159">
        <f t="shared" si="167"/>
        <v>0.87407860927062708</v>
      </c>
      <c r="W331" s="159">
        <f t="shared" ref="W331" si="168">IF(W313=0,"",W313/W295)</f>
        <v>0.883054870365092</v>
      </c>
      <c r="DA331" s="60" t="s">
        <v>3736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1.9436946944676712E-2</v>
      </c>
      <c r="D333" s="117">
        <f t="shared" si="169"/>
        <v>7.4737413213247131E-2</v>
      </c>
      <c r="E333" s="117">
        <f t="shared" si="169"/>
        <v>0.13627263008691093</v>
      </c>
      <c r="F333" s="117">
        <f t="shared" si="169"/>
        <v>0.17251901267365116</v>
      </c>
      <c r="G333" s="117">
        <f t="shared" si="169"/>
        <v>0.26150808814885013</v>
      </c>
      <c r="H333" s="117">
        <f t="shared" si="169"/>
        <v>0.12414428414234382</v>
      </c>
      <c r="I333" s="117">
        <f t="shared" si="169"/>
        <v>0.10633995956958281</v>
      </c>
      <c r="J333" s="117">
        <f t="shared" si="169"/>
        <v>2.1300461591551672E-2</v>
      </c>
      <c r="K333" s="117">
        <f t="shared" si="169"/>
        <v>7.7190906336213769E-2</v>
      </c>
      <c r="L333" s="117">
        <f t="shared" si="169"/>
        <v>3.8448844472292666E-2</v>
      </c>
      <c r="M333" s="117">
        <f t="shared" si="169"/>
        <v>1.4661067563455987E-2</v>
      </c>
      <c r="N333" s="117">
        <f t="shared" si="169"/>
        <v>3.9934832180883693E-2</v>
      </c>
      <c r="O333" s="117">
        <f t="shared" si="169"/>
        <v>8.0278549802736146E-2</v>
      </c>
      <c r="P333" s="117">
        <f t="shared" si="169"/>
        <v>0.16359553317350162</v>
      </c>
      <c r="Q333" s="117">
        <f t="shared" si="169"/>
        <v>0.10095096794756123</v>
      </c>
      <c r="R333" s="117">
        <f t="shared" ref="R333:V333" si="170">R334+R336+R338+R347</f>
        <v>3.172056220858107E-2</v>
      </c>
      <c r="S333" s="117">
        <f t="shared" si="170"/>
        <v>5.3081552431930343E-2</v>
      </c>
      <c r="T333" s="117">
        <f t="shared" si="170"/>
        <v>7.5661153076168011E-2</v>
      </c>
      <c r="U333" s="117">
        <f t="shared" si="170"/>
        <v>8.8383744071684534E-2</v>
      </c>
      <c r="V333" s="117">
        <f t="shared" si="170"/>
        <v>0.15321334851470575</v>
      </c>
      <c r="W333" s="117">
        <f t="shared" ref="W333" si="171">W334+W336+W338+W347</f>
        <v>0.19648778069923681</v>
      </c>
      <c r="DA333" s="129" t="s">
        <v>3888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3889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3890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3891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3892</v>
      </c>
    </row>
    <row r="338" spans="1:105" ht="12" customHeight="1" x14ac:dyDescent="0.25">
      <c r="A338" s="121" t="s">
        <v>55</v>
      </c>
      <c r="B338" s="122"/>
      <c r="C338" s="122">
        <v>1.5533005288164677E-2</v>
      </c>
      <c r="D338" s="122">
        <v>6.9369789252512762E-2</v>
      </c>
      <c r="E338" s="122">
        <v>0.13077064637787131</v>
      </c>
      <c r="F338" s="122">
        <v>0.1674460291206058</v>
      </c>
      <c r="G338" s="122">
        <v>0.25671947028454301</v>
      </c>
      <c r="H338" s="122">
        <v>0.12090532492972826</v>
      </c>
      <c r="I338" s="122">
        <v>0.10351379861632122</v>
      </c>
      <c r="J338" s="122">
        <v>1.9557694444931894E-2</v>
      </c>
      <c r="K338" s="122">
        <v>7.3722912378337335E-2</v>
      </c>
      <c r="L338" s="122">
        <v>3.7151977313727991E-2</v>
      </c>
      <c r="M338" s="122">
        <v>1.4211185410635195E-2</v>
      </c>
      <c r="N338" s="122">
        <v>3.9552026924964442E-2</v>
      </c>
      <c r="O338" s="122">
        <v>7.8361874324946443E-2</v>
      </c>
      <c r="P338" s="122">
        <v>0.15459231510137331</v>
      </c>
      <c r="Q338" s="122">
        <v>8.9890246961240913E-2</v>
      </c>
      <c r="R338" s="122">
        <v>2.5391481185661435E-2</v>
      </c>
      <c r="S338" s="122">
        <v>5.0043643673205733E-2</v>
      </c>
      <c r="T338" s="122">
        <v>7.3287893564756526E-2</v>
      </c>
      <c r="U338" s="122">
        <v>8.535185396915615E-2</v>
      </c>
      <c r="V338" s="122">
        <v>0.14573674000914255</v>
      </c>
      <c r="W338" s="122">
        <v>0.18116691730475751</v>
      </c>
      <c r="DA338" s="130" t="s">
        <v>3893</v>
      </c>
    </row>
    <row r="339" spans="1:105" ht="12" customHeight="1" x14ac:dyDescent="0.25">
      <c r="A339" s="97" t="s">
        <v>124</v>
      </c>
      <c r="B339" s="98"/>
      <c r="C339" s="98">
        <v>1.5533005288164677E-2</v>
      </c>
      <c r="D339" s="98">
        <v>6.9369789252512762E-2</v>
      </c>
      <c r="E339" s="98">
        <v>0.13053150948255099</v>
      </c>
      <c r="F339" s="98">
        <v>0.16720773284102641</v>
      </c>
      <c r="G339" s="98">
        <v>0.25589319839591329</v>
      </c>
      <c r="H339" s="98">
        <v>0.12069188471896056</v>
      </c>
      <c r="I339" s="98">
        <v>0.10327388329177446</v>
      </c>
      <c r="J339" s="98">
        <v>1.9272747439078568E-2</v>
      </c>
      <c r="K339" s="98">
        <v>7.3722912378337335E-2</v>
      </c>
      <c r="L339" s="98">
        <v>3.7151977313727991E-2</v>
      </c>
      <c r="M339" s="98">
        <v>1.4211185410635195E-2</v>
      </c>
      <c r="N339" s="98">
        <v>3.9298829797984325E-2</v>
      </c>
      <c r="O339" s="98">
        <v>7.816301390097978E-2</v>
      </c>
      <c r="P339" s="98">
        <v>0.15396353562577414</v>
      </c>
      <c r="Q339" s="98">
        <v>8.9563486136966644E-2</v>
      </c>
      <c r="R339" s="98">
        <v>2.5391481185661435E-2</v>
      </c>
      <c r="S339" s="98">
        <v>5.0043643673205733E-2</v>
      </c>
      <c r="T339" s="98">
        <v>7.3127661713204339E-2</v>
      </c>
      <c r="U339" s="98">
        <v>8.5026407940967844E-2</v>
      </c>
      <c r="V339" s="98">
        <v>0.14525975877939376</v>
      </c>
      <c r="W339" s="98">
        <v>0.18030135996609406</v>
      </c>
      <c r="DA339" s="63" t="s">
        <v>3894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2.3913689532032394E-4</v>
      </c>
      <c r="F340" s="98">
        <v>2.3829627957939936E-4</v>
      </c>
      <c r="G340" s="98">
        <v>8.2627188862970081E-4</v>
      </c>
      <c r="H340" s="98">
        <v>2.1344021076770365E-4</v>
      </c>
      <c r="I340" s="98">
        <v>2.3991532454676012E-4</v>
      </c>
      <c r="J340" s="98">
        <v>2.8494700585332685E-4</v>
      </c>
      <c r="K340" s="98">
        <v>0</v>
      </c>
      <c r="L340" s="98">
        <v>0</v>
      </c>
      <c r="M340" s="98">
        <v>0</v>
      </c>
      <c r="N340" s="98">
        <v>2.5319712698011434E-4</v>
      </c>
      <c r="O340" s="98">
        <v>1.9886042396665573E-4</v>
      </c>
      <c r="P340" s="98">
        <v>6.2877947559917722E-4</v>
      </c>
      <c r="Q340" s="98">
        <v>3.2676082427426852E-4</v>
      </c>
      <c r="R340" s="98">
        <v>0</v>
      </c>
      <c r="S340" s="98">
        <v>0</v>
      </c>
      <c r="T340" s="98">
        <v>1.6023185155218791E-4</v>
      </c>
      <c r="U340" s="98">
        <v>3.2544602818830923E-4</v>
      </c>
      <c r="V340" s="98">
        <v>4.7698122974878702E-4</v>
      </c>
      <c r="W340" s="98">
        <v>8.6555733866343712E-4</v>
      </c>
      <c r="DA340" s="63" t="s">
        <v>3895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2.3913689532032394E-4</v>
      </c>
      <c r="F341" s="101">
        <v>2.3829627957939936E-4</v>
      </c>
      <c r="G341" s="101">
        <v>8.2627188862970081E-4</v>
      </c>
      <c r="H341" s="101">
        <v>2.1344021076770365E-4</v>
      </c>
      <c r="I341" s="101">
        <v>2.3991532454676012E-4</v>
      </c>
      <c r="J341" s="101">
        <v>2.8494700585332685E-4</v>
      </c>
      <c r="K341" s="101">
        <v>0</v>
      </c>
      <c r="L341" s="101">
        <v>0</v>
      </c>
      <c r="M341" s="101">
        <v>0</v>
      </c>
      <c r="N341" s="101">
        <v>2.5319712698011434E-4</v>
      </c>
      <c r="O341" s="101">
        <v>1.9886042396665573E-4</v>
      </c>
      <c r="P341" s="101">
        <v>6.2877947559917722E-4</v>
      </c>
      <c r="Q341" s="101">
        <v>3.2676082427426852E-4</v>
      </c>
      <c r="R341" s="101">
        <v>0</v>
      </c>
      <c r="S341" s="101">
        <v>0</v>
      </c>
      <c r="T341" s="101">
        <v>1.6023185155218791E-4</v>
      </c>
      <c r="U341" s="101">
        <v>3.2544602818830923E-4</v>
      </c>
      <c r="V341" s="101">
        <v>4.7698122974878702E-4</v>
      </c>
      <c r="W341" s="101">
        <v>8.6555733866343712E-4</v>
      </c>
      <c r="DA341" s="131" t="s">
        <v>3896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3897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3898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3899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3900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3901</v>
      </c>
    </row>
    <row r="347" spans="1:105" ht="12" customHeight="1" x14ac:dyDescent="0.25">
      <c r="A347" s="121" t="s">
        <v>54</v>
      </c>
      <c r="B347" s="122"/>
      <c r="C347" s="122">
        <v>3.9039416565120363E-3</v>
      </c>
      <c r="D347" s="122">
        <v>5.3676239607343698E-3</v>
      </c>
      <c r="E347" s="122">
        <v>5.5019837090396198E-3</v>
      </c>
      <c r="F347" s="122">
        <v>5.0729835530453696E-3</v>
      </c>
      <c r="G347" s="122">
        <v>4.7886178643071087E-3</v>
      </c>
      <c r="H347" s="122">
        <v>3.2389592126155684E-3</v>
      </c>
      <c r="I347" s="122">
        <v>2.8261609532615859E-3</v>
      </c>
      <c r="J347" s="122">
        <v>1.7427671466197783E-3</v>
      </c>
      <c r="K347" s="122">
        <v>3.4679939578764383E-3</v>
      </c>
      <c r="L347" s="122">
        <v>1.296867158564678E-3</v>
      </c>
      <c r="M347" s="122">
        <v>4.4988215282079158E-4</v>
      </c>
      <c r="N347" s="122">
        <v>3.8280525591925059E-4</v>
      </c>
      <c r="O347" s="122">
        <v>1.9166754777897059E-3</v>
      </c>
      <c r="P347" s="122">
        <v>9.0032180721283106E-3</v>
      </c>
      <c r="Q347" s="122">
        <v>1.1060720986320306E-2</v>
      </c>
      <c r="R347" s="122">
        <v>6.3290810229196344E-3</v>
      </c>
      <c r="S347" s="122">
        <v>3.0379087587246094E-3</v>
      </c>
      <c r="T347" s="122">
        <v>2.3732595114114826E-3</v>
      </c>
      <c r="U347" s="122">
        <v>3.0318901025283822E-3</v>
      </c>
      <c r="V347" s="122">
        <v>7.4766085055631877E-3</v>
      </c>
      <c r="W347" s="122">
        <v>1.5320863394479294E-2</v>
      </c>
      <c r="DA347" s="130" t="s">
        <v>3902</v>
      </c>
    </row>
    <row r="348" spans="1:105" ht="12" customHeight="1" x14ac:dyDescent="0.25">
      <c r="A348" s="97" t="s">
        <v>50</v>
      </c>
      <c r="B348" s="98"/>
      <c r="C348" s="98">
        <v>3.9039416565120363E-3</v>
      </c>
      <c r="D348" s="98">
        <v>5.3676239607343698E-3</v>
      </c>
      <c r="E348" s="98">
        <v>5.5019837090396198E-3</v>
      </c>
      <c r="F348" s="98">
        <v>5.0729835530453696E-3</v>
      </c>
      <c r="G348" s="98">
        <v>4.7886178643071087E-3</v>
      </c>
      <c r="H348" s="98">
        <v>3.2389592126155684E-3</v>
      </c>
      <c r="I348" s="98">
        <v>2.8261609532615859E-3</v>
      </c>
      <c r="J348" s="98">
        <v>1.7427671466197783E-3</v>
      </c>
      <c r="K348" s="98">
        <v>3.4679939578764383E-3</v>
      </c>
      <c r="L348" s="98">
        <v>1.296867158564678E-3</v>
      </c>
      <c r="M348" s="98">
        <v>4.4988215282079158E-4</v>
      </c>
      <c r="N348" s="98">
        <v>3.8280525591925059E-4</v>
      </c>
      <c r="O348" s="98">
        <v>1.9166754777897059E-3</v>
      </c>
      <c r="P348" s="98">
        <v>9.0032180721283106E-3</v>
      </c>
      <c r="Q348" s="98">
        <v>1.1060720986320306E-2</v>
      </c>
      <c r="R348" s="98">
        <v>6.3290810229196344E-3</v>
      </c>
      <c r="S348" s="98">
        <v>3.0379087587246094E-3</v>
      </c>
      <c r="T348" s="98">
        <v>2.3732595114114826E-3</v>
      </c>
      <c r="U348" s="98">
        <v>3.0318901025283822E-3</v>
      </c>
      <c r="V348" s="98">
        <v>7.4766085055631877E-3</v>
      </c>
      <c r="W348" s="98">
        <v>1.5320863394479294E-2</v>
      </c>
      <c r="DA348" s="63" t="s">
        <v>3903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3904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10257.188175839356</v>
      </c>
      <c r="D351" s="117">
        <f t="shared" si="174"/>
        <v>9055.3465247211843</v>
      </c>
      <c r="E351" s="117">
        <f t="shared" si="174"/>
        <v>9637.144327617425</v>
      </c>
      <c r="F351" s="117">
        <f t="shared" si="174"/>
        <v>8660.7050356745349</v>
      </c>
      <c r="G351" s="117">
        <f t="shared" si="174"/>
        <v>7976.7320229151755</v>
      </c>
      <c r="H351" s="117">
        <f t="shared" si="174"/>
        <v>7387.4753026031458</v>
      </c>
      <c r="I351" s="117">
        <f t="shared" si="174"/>
        <v>7224.7731947880156</v>
      </c>
      <c r="J351" s="117">
        <f t="shared" si="174"/>
        <v>6395.6235676683909</v>
      </c>
      <c r="K351" s="117">
        <f t="shared" si="174"/>
        <v>6839.244985653786</v>
      </c>
      <c r="L351" s="117">
        <f t="shared" si="174"/>
        <v>7388.4048602892217</v>
      </c>
      <c r="M351" s="117">
        <f t="shared" si="174"/>
        <v>6537.5389068618842</v>
      </c>
      <c r="N351" s="117">
        <f t="shared" si="174"/>
        <v>6269.7431210906543</v>
      </c>
      <c r="O351" s="117">
        <f t="shared" si="174"/>
        <v>6264.9887528768932</v>
      </c>
      <c r="P351" s="117">
        <f t="shared" si="174"/>
        <v>5558.9348853613783</v>
      </c>
      <c r="Q351" s="117">
        <f t="shared" si="174"/>
        <v>5294.8861053295695</v>
      </c>
      <c r="R351" s="117">
        <f t="shared" ref="R351:V351" si="175">R352+R354+R356+R365</f>
        <v>5486.8529427934773</v>
      </c>
      <c r="S351" s="117">
        <f t="shared" si="175"/>
        <v>5287.1034752415908</v>
      </c>
      <c r="T351" s="117">
        <f t="shared" si="175"/>
        <v>5197.729181132956</v>
      </c>
      <c r="U351" s="117">
        <f t="shared" si="175"/>
        <v>4661.6483240821763</v>
      </c>
      <c r="V351" s="117">
        <f t="shared" si="175"/>
        <v>4984.9631687194533</v>
      </c>
      <c r="W351" s="117">
        <f t="shared" ref="W351" si="176">W352+W354+W356+W365</f>
        <v>6003.6151753703671</v>
      </c>
      <c r="DA351" s="129" t="s">
        <v>4056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7259.021745506082</v>
      </c>
      <c r="D352" s="122">
        <f t="shared" si="177"/>
        <v>5923.4646877662253</v>
      </c>
      <c r="E352" s="122">
        <f t="shared" si="177"/>
        <v>6529.2868693137634</v>
      </c>
      <c r="F352" s="122">
        <f t="shared" si="177"/>
        <v>5559.575925879396</v>
      </c>
      <c r="G352" s="122">
        <f t="shared" si="177"/>
        <v>5176.8162361040659</v>
      </c>
      <c r="H352" s="122">
        <f t="shared" si="177"/>
        <v>4429.1540429756542</v>
      </c>
      <c r="I352" s="122">
        <f t="shared" si="177"/>
        <v>4238.7469615564587</v>
      </c>
      <c r="J352" s="122">
        <f t="shared" si="177"/>
        <v>3460.5200284472576</v>
      </c>
      <c r="K352" s="122">
        <f t="shared" si="177"/>
        <v>3804.8599830743406</v>
      </c>
      <c r="L352" s="122">
        <f t="shared" si="177"/>
        <v>4048.1687024991375</v>
      </c>
      <c r="M352" s="122">
        <f t="shared" si="177"/>
        <v>3296.490826752492</v>
      </c>
      <c r="N352" s="122">
        <f t="shared" si="177"/>
        <v>2958.2025245390123</v>
      </c>
      <c r="O352" s="122">
        <f t="shared" si="177"/>
        <v>2989.7604450432414</v>
      </c>
      <c r="P352" s="122">
        <f t="shared" si="177"/>
        <v>2309.1494564273016</v>
      </c>
      <c r="Q352" s="122">
        <f t="shared" si="177"/>
        <v>2139.2731276460831</v>
      </c>
      <c r="R352" s="122">
        <f t="shared" si="177"/>
        <v>2397.8438881380439</v>
      </c>
      <c r="S352" s="122">
        <f t="shared" si="177"/>
        <v>2318.2920215753352</v>
      </c>
      <c r="T352" s="122">
        <f t="shared" si="177"/>
        <v>2298.8127760255388</v>
      </c>
      <c r="U352" s="122">
        <f t="shared" si="177"/>
        <v>1739.7700420985782</v>
      </c>
      <c r="V352" s="122">
        <f t="shared" si="177"/>
        <v>2131.6263506557734</v>
      </c>
      <c r="W352" s="122">
        <f t="shared" si="177"/>
        <v>2764.3924063938321</v>
      </c>
      <c r="DA352" s="130" t="s">
        <v>4057</v>
      </c>
    </row>
    <row r="353" spans="1:105" ht="12" customHeight="1" x14ac:dyDescent="0.25">
      <c r="A353" s="97" t="s">
        <v>53</v>
      </c>
      <c r="B353" s="98"/>
      <c r="C353" s="98">
        <v>7259.021745506082</v>
      </c>
      <c r="D353" s="98">
        <v>5923.4646877662253</v>
      </c>
      <c r="E353" s="98">
        <v>6529.2868693137634</v>
      </c>
      <c r="F353" s="98">
        <v>5559.575925879396</v>
      </c>
      <c r="G353" s="98">
        <v>5176.8162361040659</v>
      </c>
      <c r="H353" s="98">
        <v>4429.1540429756542</v>
      </c>
      <c r="I353" s="98">
        <v>4238.7469615564587</v>
      </c>
      <c r="J353" s="98">
        <v>3460.5200284472576</v>
      </c>
      <c r="K353" s="98">
        <v>3804.8599830743406</v>
      </c>
      <c r="L353" s="98">
        <v>4048.1687024991375</v>
      </c>
      <c r="M353" s="98">
        <v>3296.490826752492</v>
      </c>
      <c r="N353" s="98">
        <v>2958.2025245390123</v>
      </c>
      <c r="O353" s="98">
        <v>2989.7604450432414</v>
      </c>
      <c r="P353" s="98">
        <v>2309.1494564273016</v>
      </c>
      <c r="Q353" s="98">
        <v>2139.2731276460831</v>
      </c>
      <c r="R353" s="98">
        <v>2397.8438881380439</v>
      </c>
      <c r="S353" s="98">
        <v>2318.2920215753352</v>
      </c>
      <c r="T353" s="98">
        <v>2298.8127760255388</v>
      </c>
      <c r="U353" s="98">
        <v>1739.7700420985782</v>
      </c>
      <c r="V353" s="98">
        <v>2131.6263506557734</v>
      </c>
      <c r="W353" s="98">
        <v>2764.3924063938321</v>
      </c>
      <c r="DA353" s="63" t="s">
        <v>4058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3.7519785910918073</v>
      </c>
      <c r="D354" s="122">
        <f t="shared" si="178"/>
        <v>3.9768447389551898</v>
      </c>
      <c r="E354" s="122">
        <f t="shared" si="178"/>
        <v>8.6361992739990097</v>
      </c>
      <c r="F354" s="122">
        <f t="shared" si="178"/>
        <v>5.2759151235675885</v>
      </c>
      <c r="G354" s="122">
        <f t="shared" si="178"/>
        <v>5.6562999166655619</v>
      </c>
      <c r="H354" s="122">
        <f t="shared" si="178"/>
        <v>7.5577948575554279</v>
      </c>
      <c r="I354" s="122">
        <f t="shared" si="178"/>
        <v>7.4677817432228517</v>
      </c>
      <c r="J354" s="122">
        <f t="shared" si="178"/>
        <v>6.4868436598957251</v>
      </c>
      <c r="K354" s="122">
        <f t="shared" si="178"/>
        <v>6.8827680299779379</v>
      </c>
      <c r="L354" s="122">
        <f t="shared" si="178"/>
        <v>8.751755583432427</v>
      </c>
      <c r="M354" s="122">
        <f t="shared" si="178"/>
        <v>7.4871474715908812</v>
      </c>
      <c r="N354" s="122">
        <f t="shared" si="178"/>
        <v>8.0522255277496146</v>
      </c>
      <c r="O354" s="122">
        <f t="shared" si="178"/>
        <v>11.438514656286099</v>
      </c>
      <c r="P354" s="122">
        <f t="shared" si="178"/>
        <v>4.7945340020813356</v>
      </c>
      <c r="Q354" s="122">
        <f t="shared" si="178"/>
        <v>7.167896942585112</v>
      </c>
      <c r="R354" s="122">
        <f t="shared" si="178"/>
        <v>6.547278001933253</v>
      </c>
      <c r="S354" s="122">
        <f t="shared" si="178"/>
        <v>9.1749416280184573</v>
      </c>
      <c r="T354" s="122">
        <f t="shared" si="178"/>
        <v>8.9135174943985458</v>
      </c>
      <c r="U354" s="122">
        <f t="shared" si="178"/>
        <v>8.5536619818003139</v>
      </c>
      <c r="V354" s="122">
        <f t="shared" si="178"/>
        <v>8.5719503478009731</v>
      </c>
      <c r="W354" s="122">
        <f t="shared" si="178"/>
        <v>9.2545473650810077</v>
      </c>
      <c r="DA354" s="130" t="s">
        <v>4059</v>
      </c>
    </row>
    <row r="355" spans="1:105" ht="12" customHeight="1" x14ac:dyDescent="0.25">
      <c r="A355" s="97" t="s">
        <v>53</v>
      </c>
      <c r="B355" s="98"/>
      <c r="C355" s="98">
        <f>RES_hhdet_in_fech!C147</f>
        <v>3.7519785910918073</v>
      </c>
      <c r="D355" s="98">
        <f>RES_hhdet_in_fech!D147</f>
        <v>3.9768447389551898</v>
      </c>
      <c r="E355" s="98">
        <f>RES_hhdet_in_fech!E147</f>
        <v>8.6361992739990097</v>
      </c>
      <c r="F355" s="98">
        <f>RES_hhdet_in_fech!F147</f>
        <v>5.2759151235675885</v>
      </c>
      <c r="G355" s="98">
        <f>RES_hhdet_in_fech!G147</f>
        <v>5.6562999166655619</v>
      </c>
      <c r="H355" s="98">
        <f>RES_hhdet_in_fech!H147</f>
        <v>7.5577948575554279</v>
      </c>
      <c r="I355" s="98">
        <f>RES_hhdet_in_fech!I147</f>
        <v>7.4677817432228517</v>
      </c>
      <c r="J355" s="98">
        <f>RES_hhdet_in_fech!J147</f>
        <v>6.4868436598957251</v>
      </c>
      <c r="K355" s="98">
        <f>RES_hhdet_in_fech!K147</f>
        <v>6.8827680299779379</v>
      </c>
      <c r="L355" s="98">
        <f>RES_hhdet_in_fech!L147</f>
        <v>8.751755583432427</v>
      </c>
      <c r="M355" s="98">
        <f>RES_hhdet_in_fech!M147</f>
        <v>7.4871474715908812</v>
      </c>
      <c r="N355" s="98">
        <f>RES_hhdet_in_fech!N147</f>
        <v>8.0522255277496146</v>
      </c>
      <c r="O355" s="98">
        <f>RES_hhdet_in_fech!O147</f>
        <v>11.438514656286099</v>
      </c>
      <c r="P355" s="98">
        <f>RES_hhdet_in_fech!P147</f>
        <v>4.7945340020813356</v>
      </c>
      <c r="Q355" s="98">
        <f>RES_hhdet_in_fech!Q147</f>
        <v>7.167896942585112</v>
      </c>
      <c r="R355" s="98">
        <f>RES_hhdet_in_fech!R147</f>
        <v>6.547278001933253</v>
      </c>
      <c r="S355" s="98">
        <f>RES_hhdet_in_fech!S147</f>
        <v>9.1749416280184573</v>
      </c>
      <c r="T355" s="98">
        <f>RES_hhdet_in_fech!T147</f>
        <v>8.9135174943985458</v>
      </c>
      <c r="U355" s="98">
        <f>RES_hhdet_in_fech!U147</f>
        <v>8.5536619818003139</v>
      </c>
      <c r="V355" s="98">
        <f>RES_hhdet_in_fech!V147</f>
        <v>8.5719503478009731</v>
      </c>
      <c r="W355" s="98">
        <f>RES_hhdet_in_fech!W147</f>
        <v>9.2545473650810077</v>
      </c>
      <c r="DA355" s="63" t="s">
        <v>4060</v>
      </c>
    </row>
    <row r="356" spans="1:105" ht="12" customHeight="1" x14ac:dyDescent="0.25">
      <c r="A356" s="121" t="s">
        <v>55</v>
      </c>
      <c r="B356" s="122"/>
      <c r="C356" s="122">
        <v>2579.5857204207123</v>
      </c>
      <c r="D356" s="122">
        <v>2693.8042696312268</v>
      </c>
      <c r="E356" s="122">
        <v>2666.412079426887</v>
      </c>
      <c r="F356" s="122">
        <v>2635.3495420405602</v>
      </c>
      <c r="G356" s="122">
        <v>2421.1778385888629</v>
      </c>
      <c r="H356" s="122">
        <v>2516.688650133161</v>
      </c>
      <c r="I356" s="122">
        <v>2600.2583487294323</v>
      </c>
      <c r="J356" s="122">
        <v>2520.0249307814997</v>
      </c>
      <c r="K356" s="122">
        <v>2512.0860516379398</v>
      </c>
      <c r="L356" s="122">
        <v>2811.3094533979174</v>
      </c>
      <c r="M356" s="122">
        <v>2721.8489439906716</v>
      </c>
      <c r="N356" s="122">
        <v>2778.7657885458639</v>
      </c>
      <c r="O356" s="122">
        <v>2753.6506386136166</v>
      </c>
      <c r="P356" s="122">
        <v>2716.7308774987678</v>
      </c>
      <c r="Q356" s="122">
        <v>2644.3913102797751</v>
      </c>
      <c r="R356" s="122">
        <v>2573.4351054253943</v>
      </c>
      <c r="S356" s="122">
        <v>2457.231666360562</v>
      </c>
      <c r="T356" s="122">
        <v>2400.8374762341632</v>
      </c>
      <c r="U356" s="122">
        <v>2419.9473740213975</v>
      </c>
      <c r="V356" s="122">
        <v>2365.4863179558902</v>
      </c>
      <c r="W356" s="122">
        <v>2689.0800684090368</v>
      </c>
      <c r="DA356" s="130" t="s">
        <v>4061</v>
      </c>
    </row>
    <row r="357" spans="1:105" ht="12" customHeight="1" x14ac:dyDescent="0.25">
      <c r="A357" s="97" t="s">
        <v>124</v>
      </c>
      <c r="B357" s="98"/>
      <c r="C357" s="98">
        <v>2849.1308050428247</v>
      </c>
      <c r="D357" s="98">
        <v>3084.63172189018</v>
      </c>
      <c r="E357" s="98">
        <v>2844.6715596838226</v>
      </c>
      <c r="F357" s="98">
        <v>2842.0043233355564</v>
      </c>
      <c r="G357" s="98">
        <v>3265.1849605578814</v>
      </c>
      <c r="H357" s="98">
        <v>3053.4932266831147</v>
      </c>
      <c r="I357" s="98">
        <v>3247.3613089507221</v>
      </c>
      <c r="J357" s="98">
        <v>3535.0904353536735</v>
      </c>
      <c r="K357" s="98">
        <v>2822.1024973141825</v>
      </c>
      <c r="L357" s="98">
        <v>3085.8456771993456</v>
      </c>
      <c r="M357" s="98">
        <v>3292.6445099292855</v>
      </c>
      <c r="N357" s="98">
        <v>3264.1633856266481</v>
      </c>
      <c r="O357" s="98">
        <v>3018.3151647103896</v>
      </c>
      <c r="P357" s="98">
        <v>3109.0629977854619</v>
      </c>
      <c r="Q357" s="98">
        <v>3080.2726511932201</v>
      </c>
      <c r="R357" s="98">
        <v>2599.4874205724714</v>
      </c>
      <c r="S357" s="98">
        <v>2654.232549490393</v>
      </c>
      <c r="T357" s="98">
        <v>2457.4151491972007</v>
      </c>
      <c r="U357" s="98">
        <v>2446.4173114849177</v>
      </c>
      <c r="V357" s="98">
        <v>2333.7960249792377</v>
      </c>
      <c r="W357" s="98">
        <v>2961.6405552482902</v>
      </c>
      <c r="DA357" s="63" t="s">
        <v>4062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2175.3621422769165</v>
      </c>
      <c r="F358" s="98">
        <v>2175.8977979615552</v>
      </c>
      <c r="G358" s="98">
        <v>2507.8160439033745</v>
      </c>
      <c r="H358" s="98">
        <v>2278.2231152440359</v>
      </c>
      <c r="I358" s="98">
        <v>2449.6318593160818</v>
      </c>
      <c r="J358" s="98">
        <v>2712.3785022360694</v>
      </c>
      <c r="K358" s="98">
        <v>0</v>
      </c>
      <c r="L358" s="98">
        <v>0</v>
      </c>
      <c r="M358" s="98">
        <v>0</v>
      </c>
      <c r="N358" s="98">
        <v>2562.3725066384945</v>
      </c>
      <c r="O358" s="98">
        <v>2370.2748138164075</v>
      </c>
      <c r="P358" s="98">
        <v>2512.5994052386782</v>
      </c>
      <c r="Q358" s="98">
        <v>2500.2865506375565</v>
      </c>
      <c r="R358" s="98">
        <v>0</v>
      </c>
      <c r="S358" s="98">
        <v>0</v>
      </c>
      <c r="T358" s="98">
        <v>2111.2217754635308</v>
      </c>
      <c r="U358" s="98">
        <v>2130.3891373244387</v>
      </c>
      <c r="V358" s="98">
        <v>2053.5021050035061</v>
      </c>
      <c r="W358" s="98">
        <v>2632.4281671519016</v>
      </c>
      <c r="DA358" s="63" t="s">
        <v>4063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1052.7244907568404</v>
      </c>
      <c r="F359" s="101">
        <v>1049.0239460265861</v>
      </c>
      <c r="G359" s="101">
        <v>1212.4668201997133</v>
      </c>
      <c r="H359" s="101">
        <v>939.6029704512398</v>
      </c>
      <c r="I359" s="101">
        <v>1056.1512790401482</v>
      </c>
      <c r="J359" s="101">
        <v>1254.3890026999773</v>
      </c>
      <c r="K359" s="101">
        <v>0</v>
      </c>
      <c r="L359" s="101">
        <v>0</v>
      </c>
      <c r="M359" s="101">
        <v>0</v>
      </c>
      <c r="N359" s="101">
        <v>1114.6202103368298</v>
      </c>
      <c r="O359" s="101">
        <v>875.42007380989469</v>
      </c>
      <c r="P359" s="101">
        <v>922.66754064562008</v>
      </c>
      <c r="Q359" s="101">
        <v>719.23055175706224</v>
      </c>
      <c r="R359" s="101">
        <v>0</v>
      </c>
      <c r="S359" s="101">
        <v>0</v>
      </c>
      <c r="T359" s="101">
        <v>705.3700103547626</v>
      </c>
      <c r="U359" s="101">
        <v>716.3365649504957</v>
      </c>
      <c r="V359" s="101">
        <v>699.9196304349166</v>
      </c>
      <c r="W359" s="101">
        <v>952.58555496504334</v>
      </c>
      <c r="DA359" s="131" t="s">
        <v>4064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1122.6376515200764</v>
      </c>
      <c r="F360" s="104">
        <v>1126.873851934969</v>
      </c>
      <c r="G360" s="104">
        <v>1295.349223703661</v>
      </c>
      <c r="H360" s="104">
        <v>1338.6201447927956</v>
      </c>
      <c r="I360" s="104">
        <v>1393.4805802759336</v>
      </c>
      <c r="J360" s="104">
        <v>1457.9894995360924</v>
      </c>
      <c r="K360" s="104">
        <v>0</v>
      </c>
      <c r="L360" s="104">
        <v>0</v>
      </c>
      <c r="M360" s="104">
        <v>0</v>
      </c>
      <c r="N360" s="104">
        <v>1447.7522963016645</v>
      </c>
      <c r="O360" s="104">
        <v>1494.8547400065124</v>
      </c>
      <c r="P360" s="104">
        <v>1589.9318645930582</v>
      </c>
      <c r="Q360" s="104">
        <v>1781.0559988804944</v>
      </c>
      <c r="R360" s="104">
        <v>0</v>
      </c>
      <c r="S360" s="104">
        <v>0</v>
      </c>
      <c r="T360" s="104">
        <v>1405.8517651087682</v>
      </c>
      <c r="U360" s="104">
        <v>1414.0525723739429</v>
      </c>
      <c r="V360" s="104">
        <v>1353.5824745685893</v>
      </c>
      <c r="W360" s="104">
        <v>1679.8426121868583</v>
      </c>
      <c r="DA360" s="132" t="s">
        <v>4065</v>
      </c>
    </row>
    <row r="361" spans="1:105" ht="12" customHeight="1" x14ac:dyDescent="0.25">
      <c r="A361" s="106" t="s">
        <v>122</v>
      </c>
      <c r="B361" s="101"/>
      <c r="C361" s="101">
        <v>2714.1858829214025</v>
      </c>
      <c r="D361" s="101">
        <v>2817.4696642400445</v>
      </c>
      <c r="E361" s="101">
        <v>2843.319884735115</v>
      </c>
      <c r="F361" s="101">
        <v>2852.9020048016691</v>
      </c>
      <c r="G361" s="101">
        <v>2645.6812951967108</v>
      </c>
      <c r="H361" s="101">
        <v>2757.5095075262966</v>
      </c>
      <c r="I361" s="101">
        <v>2769.3039842819949</v>
      </c>
      <c r="J361" s="101">
        <v>2753.4249853433344</v>
      </c>
      <c r="K361" s="101">
        <v>3000.8499733253811</v>
      </c>
      <c r="L361" s="101">
        <v>3063.8783540755849</v>
      </c>
      <c r="M361" s="101">
        <v>2974.1198631294783</v>
      </c>
      <c r="N361" s="101">
        <v>3042.9684651401458</v>
      </c>
      <c r="O361" s="101">
        <v>3037.2338930286919</v>
      </c>
      <c r="P361" s="101">
        <v>2938.2485974227443</v>
      </c>
      <c r="Q361" s="101">
        <v>2883.4057281033538</v>
      </c>
      <c r="R361" s="101">
        <v>2837.7101033020917</v>
      </c>
      <c r="S361" s="101">
        <v>2718.5937320107632</v>
      </c>
      <c r="T361" s="101">
        <v>2573.3382151706037</v>
      </c>
      <c r="U361" s="101">
        <v>2612.0820321890692</v>
      </c>
      <c r="V361" s="101">
        <v>2538.2548761417916</v>
      </c>
      <c r="W361" s="101">
        <v>2863.6712704764218</v>
      </c>
      <c r="DA361" s="131" t="s">
        <v>4066</v>
      </c>
    </row>
    <row r="362" spans="1:105" ht="12" customHeight="1" x14ac:dyDescent="0.25">
      <c r="A362" s="107" t="s">
        <v>121</v>
      </c>
      <c r="B362" s="104"/>
      <c r="C362" s="104">
        <v>2201.9869440211182</v>
      </c>
      <c r="D362" s="104">
        <v>2288.566205776438</v>
      </c>
      <c r="E362" s="104">
        <v>2309.3998371328803</v>
      </c>
      <c r="F362" s="104">
        <v>2319.2279466299628</v>
      </c>
      <c r="G362" s="104">
        <v>2153.7953526911601</v>
      </c>
      <c r="H362" s="104">
        <v>2196.2038604494737</v>
      </c>
      <c r="I362" s="104">
        <v>2221.0992639455881</v>
      </c>
      <c r="J362" s="104">
        <v>2234.0152468588258</v>
      </c>
      <c r="K362" s="104">
        <v>2446.9038361075841</v>
      </c>
      <c r="L362" s="104">
        <v>2463.6545253121662</v>
      </c>
      <c r="M362" s="104">
        <v>2422.4700109894738</v>
      </c>
      <c r="N362" s="104">
        <v>2485.2596684663922</v>
      </c>
      <c r="O362" s="104">
        <v>2458.1984781733013</v>
      </c>
      <c r="P362" s="104">
        <v>2402.6083496703227</v>
      </c>
      <c r="Q362" s="104">
        <v>2334.422095893301</v>
      </c>
      <c r="R362" s="104">
        <v>2301.2252647829487</v>
      </c>
      <c r="S362" s="104">
        <v>2250.3736183330743</v>
      </c>
      <c r="T362" s="104">
        <v>2165.6063803997249</v>
      </c>
      <c r="U362" s="104">
        <v>2217.4465950645003</v>
      </c>
      <c r="V362" s="104">
        <v>2171.1185026278936</v>
      </c>
      <c r="W362" s="104">
        <v>2467.85578285678</v>
      </c>
      <c r="DA362" s="132" t="s">
        <v>4067</v>
      </c>
    </row>
    <row r="363" spans="1:105" ht="12" customHeight="1" x14ac:dyDescent="0.25">
      <c r="A363" s="108" t="s">
        <v>53</v>
      </c>
      <c r="B363" s="98"/>
      <c r="C363" s="98">
        <v>1011.9704007813788</v>
      </c>
      <c r="D363" s="98">
        <v>1053.5950276748715</v>
      </c>
      <c r="E363" s="98">
        <v>1054.3997203118618</v>
      </c>
      <c r="F363" s="98">
        <v>1056.2042657306156</v>
      </c>
      <c r="G363" s="98">
        <v>980.67716458987911</v>
      </c>
      <c r="H363" s="98">
        <v>850.04397396956972</v>
      </c>
      <c r="I363" s="98">
        <v>899.89366942600998</v>
      </c>
      <c r="J363" s="98">
        <v>972.84642075895999</v>
      </c>
      <c r="K363" s="98">
        <v>1086.8770428408657</v>
      </c>
      <c r="L363" s="98">
        <v>978.22125980806834</v>
      </c>
      <c r="M363" s="98">
        <v>1034.5703836689795</v>
      </c>
      <c r="N363" s="98">
        <v>1041.8793018673821</v>
      </c>
      <c r="O363" s="98">
        <v>892.24043715146217</v>
      </c>
      <c r="P363" s="98">
        <v>871.94560505863694</v>
      </c>
      <c r="Q363" s="98">
        <v>674.28243045574641</v>
      </c>
      <c r="R363" s="98">
        <v>599.51615981601253</v>
      </c>
      <c r="S363" s="98">
        <v>680.53787983025609</v>
      </c>
      <c r="T363" s="98">
        <v>741.17708755818887</v>
      </c>
      <c r="U363" s="98">
        <v>777.37249724394064</v>
      </c>
      <c r="V363" s="98">
        <v>777.79254828017258</v>
      </c>
      <c r="W363" s="98">
        <v>920.27869364526066</v>
      </c>
      <c r="DA363" s="63" t="s">
        <v>4068</v>
      </c>
    </row>
    <row r="364" spans="1:105" ht="12" customHeight="1" x14ac:dyDescent="0.25">
      <c r="A364" s="108" t="s">
        <v>52</v>
      </c>
      <c r="B364" s="98"/>
      <c r="C364" s="98">
        <v>1190.0165432397396</v>
      </c>
      <c r="D364" s="98">
        <v>1234.9711781015667</v>
      </c>
      <c r="E364" s="98">
        <v>1255.0001168210179</v>
      </c>
      <c r="F364" s="98">
        <v>1263.0236808993473</v>
      </c>
      <c r="G364" s="98">
        <v>1173.118188101281</v>
      </c>
      <c r="H364" s="98">
        <v>1346.1598864799037</v>
      </c>
      <c r="I364" s="98">
        <v>1321.205594519578</v>
      </c>
      <c r="J364" s="98">
        <v>1261.1688260998658</v>
      </c>
      <c r="K364" s="98">
        <v>1360.0267932667186</v>
      </c>
      <c r="L364" s="98">
        <v>1485.433265504098</v>
      </c>
      <c r="M364" s="98">
        <v>1387.8996273204946</v>
      </c>
      <c r="N364" s="98">
        <v>1443.3803665990101</v>
      </c>
      <c r="O364" s="98">
        <v>1565.9580410218391</v>
      </c>
      <c r="P364" s="98">
        <v>1530.6627446116854</v>
      </c>
      <c r="Q364" s="98">
        <v>1660.1396654375551</v>
      </c>
      <c r="R364" s="98">
        <v>1701.7091049669357</v>
      </c>
      <c r="S364" s="98">
        <v>1569.8357385028185</v>
      </c>
      <c r="T364" s="98">
        <v>1424.4292928415355</v>
      </c>
      <c r="U364" s="98">
        <v>1440.0740978205597</v>
      </c>
      <c r="V364" s="98">
        <v>1393.3259543477211</v>
      </c>
      <c r="W364" s="98">
        <v>1547.577089211519</v>
      </c>
      <c r="DA364" s="63" t="s">
        <v>4069</v>
      </c>
    </row>
    <row r="365" spans="1:105" ht="12" customHeight="1" x14ac:dyDescent="0.25">
      <c r="A365" s="121" t="s">
        <v>54</v>
      </c>
      <c r="B365" s="122"/>
      <c r="C365" s="122">
        <v>414.82873132146881</v>
      </c>
      <c r="D365" s="122">
        <v>434.1007225847776</v>
      </c>
      <c r="E365" s="122">
        <v>432.80917960277543</v>
      </c>
      <c r="F365" s="122">
        <v>460.50365263101008</v>
      </c>
      <c r="G365" s="122">
        <v>373.0816483055811</v>
      </c>
      <c r="H365" s="122">
        <v>434.07481463677544</v>
      </c>
      <c r="I365" s="122">
        <v>378.3001027589014</v>
      </c>
      <c r="J365" s="122">
        <v>408.59176477973756</v>
      </c>
      <c r="K365" s="122">
        <v>515.41618291152702</v>
      </c>
      <c r="L365" s="122">
        <v>520.17494880873392</v>
      </c>
      <c r="M365" s="122">
        <v>511.7119886471304</v>
      </c>
      <c r="N365" s="122">
        <v>524.72258247802927</v>
      </c>
      <c r="O365" s="122">
        <v>510.13915456374906</v>
      </c>
      <c r="P365" s="122">
        <v>528.26001743322774</v>
      </c>
      <c r="Q365" s="122">
        <v>504.05377046112574</v>
      </c>
      <c r="R365" s="122">
        <v>509.02667122810624</v>
      </c>
      <c r="S365" s="122">
        <v>502.40484567767498</v>
      </c>
      <c r="T365" s="122">
        <v>489.16541137885588</v>
      </c>
      <c r="U365" s="122">
        <v>493.37724598040001</v>
      </c>
      <c r="V365" s="122">
        <v>479.278549759989</v>
      </c>
      <c r="W365" s="122">
        <v>540.88815320241667</v>
      </c>
      <c r="DA365" s="130" t="s">
        <v>4070</v>
      </c>
    </row>
    <row r="366" spans="1:105" ht="12" customHeight="1" x14ac:dyDescent="0.25">
      <c r="A366" s="97" t="s">
        <v>50</v>
      </c>
      <c r="B366" s="98"/>
      <c r="C366" s="98">
        <v>520.78386299765168</v>
      </c>
      <c r="D366" s="98">
        <v>549.51780332419821</v>
      </c>
      <c r="E366" s="98">
        <v>526.53786538502061</v>
      </c>
      <c r="F366" s="98">
        <v>572.62062581500993</v>
      </c>
      <c r="G366" s="98">
        <v>479.09941974290336</v>
      </c>
      <c r="H366" s="98">
        <v>548.40356722736396</v>
      </c>
      <c r="I366" s="98">
        <v>478.51073341419556</v>
      </c>
      <c r="J366" s="98">
        <v>511.46538317185491</v>
      </c>
      <c r="K366" s="98">
        <v>663.77155306668294</v>
      </c>
      <c r="L366" s="98">
        <v>713.63089813604824</v>
      </c>
      <c r="M366" s="98">
        <v>660.15459414919223</v>
      </c>
      <c r="N366" s="98">
        <v>561.72632493873709</v>
      </c>
      <c r="O366" s="98">
        <v>562.50380870743243</v>
      </c>
      <c r="P366" s="98">
        <v>629.10822049267483</v>
      </c>
      <c r="Q366" s="98">
        <v>695.59033194477809</v>
      </c>
      <c r="R366" s="98">
        <v>733.20463004509156</v>
      </c>
      <c r="S366" s="98">
        <v>703.86482950218465</v>
      </c>
      <c r="T366" s="98">
        <v>652.97023887664045</v>
      </c>
      <c r="U366" s="98">
        <v>667.3468265822288</v>
      </c>
      <c r="V366" s="98">
        <v>645.36083278635658</v>
      </c>
      <c r="W366" s="98">
        <v>812.5933949468922</v>
      </c>
      <c r="DA366" s="63" t="s">
        <v>4071</v>
      </c>
    </row>
    <row r="367" spans="1:105" ht="12" customHeight="1" x14ac:dyDescent="0.25">
      <c r="A367" s="109" t="s">
        <v>120</v>
      </c>
      <c r="B367" s="33"/>
      <c r="C367" s="33">
        <v>414.2573112617672</v>
      </c>
      <c r="D367" s="33">
        <v>433.6170057746611</v>
      </c>
      <c r="E367" s="33">
        <v>432.38254992278496</v>
      </c>
      <c r="F367" s="33">
        <v>459.84848901785807</v>
      </c>
      <c r="G367" s="33">
        <v>372.42840899130545</v>
      </c>
      <c r="H367" s="33">
        <v>433.49219065258194</v>
      </c>
      <c r="I367" s="33">
        <v>377.94686572025756</v>
      </c>
      <c r="J367" s="33">
        <v>408.33237592852186</v>
      </c>
      <c r="K367" s="33">
        <v>515.01475073346012</v>
      </c>
      <c r="L367" s="33">
        <v>519.83799091746073</v>
      </c>
      <c r="M367" s="33">
        <v>511.6082793279628</v>
      </c>
      <c r="N367" s="33">
        <v>524.69108099466314</v>
      </c>
      <c r="O367" s="33">
        <v>510.01619435520888</v>
      </c>
      <c r="P367" s="33">
        <v>527.91046655334526</v>
      </c>
      <c r="Q367" s="33">
        <v>503.18382760465965</v>
      </c>
      <c r="R367" s="33">
        <v>508.27333178390342</v>
      </c>
      <c r="S367" s="33">
        <v>501.95820160618547</v>
      </c>
      <c r="T367" s="33">
        <v>488.99439165683532</v>
      </c>
      <c r="U367" s="33">
        <v>493.12061582757241</v>
      </c>
      <c r="V367" s="33">
        <v>478.91318736364917</v>
      </c>
      <c r="W367" s="33">
        <v>539.80732238215353</v>
      </c>
      <c r="DA367" s="60" t="s">
        <v>4072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13110.897248899508</v>
      </c>
      <c r="D369" s="117">
        <f t="shared" si="179"/>
        <v>11828.349124986415</v>
      </c>
      <c r="E369" s="117">
        <f t="shared" si="179"/>
        <v>13544.012089193151</v>
      </c>
      <c r="F369" s="117">
        <f t="shared" si="179"/>
        <v>12522.245860144043</v>
      </c>
      <c r="G369" s="117">
        <f t="shared" si="179"/>
        <v>12227.934943963368</v>
      </c>
      <c r="H369" s="117">
        <f t="shared" si="179"/>
        <v>11423.058775881667</v>
      </c>
      <c r="I369" s="117">
        <f t="shared" si="179"/>
        <v>11514.502506808067</v>
      </c>
      <c r="J369" s="117">
        <f t="shared" si="179"/>
        <v>10261.049977814846</v>
      </c>
      <c r="K369" s="117">
        <f t="shared" si="179"/>
        <v>11801.213203753738</v>
      </c>
      <c r="L369" s="117">
        <f t="shared" si="179"/>
        <v>12986.569540790331</v>
      </c>
      <c r="M369" s="117">
        <f t="shared" si="179"/>
        <v>11475.938516212227</v>
      </c>
      <c r="N369" s="117">
        <f t="shared" si="179"/>
        <v>11114.054902365313</v>
      </c>
      <c r="O369" s="117">
        <f t="shared" si="179"/>
        <v>11747.48716250747</v>
      </c>
      <c r="P369" s="117">
        <f t="shared" si="179"/>
        <v>10039.89442479802</v>
      </c>
      <c r="Q369" s="117">
        <f t="shared" si="179"/>
        <v>9785.1968964889693</v>
      </c>
      <c r="R369" s="117">
        <f t="shared" ref="R369:V369" si="180">R370+R372+R374+R383</f>
        <v>10788.126047269634</v>
      </c>
      <c r="S369" s="117">
        <f t="shared" si="180"/>
        <v>10548.522526973928</v>
      </c>
      <c r="T369" s="117">
        <f t="shared" si="180"/>
        <v>10439.159171674872</v>
      </c>
      <c r="U369" s="117">
        <f t="shared" si="180"/>
        <v>8587.922228197167</v>
      </c>
      <c r="V369" s="117">
        <f t="shared" si="180"/>
        <v>9957.7144828000855</v>
      </c>
      <c r="W369" s="117">
        <f t="shared" ref="W369" si="181">W370+W372+W374+W383</f>
        <v>12591.464296949514</v>
      </c>
      <c r="DA369" s="129" t="s">
        <v>4224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10887.614872397729</v>
      </c>
      <c r="D370" s="122">
        <f t="shared" si="182"/>
        <v>9513.4833272633423</v>
      </c>
      <c r="E370" s="122">
        <f t="shared" si="182"/>
        <v>11199.702532813961</v>
      </c>
      <c r="F370" s="122">
        <f t="shared" si="182"/>
        <v>10158.040740385039</v>
      </c>
      <c r="G370" s="122">
        <f t="shared" si="182"/>
        <v>10052.922674969021</v>
      </c>
      <c r="H370" s="122">
        <f t="shared" si="182"/>
        <v>9122.2534012615433</v>
      </c>
      <c r="I370" s="122">
        <f t="shared" si="182"/>
        <v>9241.4581614170838</v>
      </c>
      <c r="J370" s="122">
        <f t="shared" si="182"/>
        <v>7973.6149538547261</v>
      </c>
      <c r="K370" s="122">
        <f t="shared" si="182"/>
        <v>9252.0421445927204</v>
      </c>
      <c r="L370" s="122">
        <f t="shared" si="182"/>
        <v>10374.02720426435</v>
      </c>
      <c r="M370" s="122">
        <f t="shared" si="182"/>
        <v>8922.6170562075677</v>
      </c>
      <c r="N370" s="122">
        <f t="shared" si="182"/>
        <v>8478.8513934171515</v>
      </c>
      <c r="O370" s="122">
        <f t="shared" si="182"/>
        <v>9087.6229242391273</v>
      </c>
      <c r="P370" s="122">
        <f t="shared" si="182"/>
        <v>7420.6766187099811</v>
      </c>
      <c r="Q370" s="122">
        <f t="shared" si="182"/>
        <v>7179.922636321754</v>
      </c>
      <c r="R370" s="122">
        <f t="shared" si="182"/>
        <v>8187.3355444811377</v>
      </c>
      <c r="S370" s="122">
        <f t="shared" si="182"/>
        <v>8001.1305433909511</v>
      </c>
      <c r="T370" s="122">
        <f t="shared" si="182"/>
        <v>7988.2278176324362</v>
      </c>
      <c r="U370" s="122">
        <f t="shared" si="182"/>
        <v>6078.3115824929146</v>
      </c>
      <c r="V370" s="122">
        <f t="shared" si="182"/>
        <v>7495.7529858849139</v>
      </c>
      <c r="W370" s="122">
        <f t="shared" si="182"/>
        <v>9792.5913885703812</v>
      </c>
      <c r="DA370" s="130" t="s">
        <v>4225</v>
      </c>
    </row>
    <row r="371" spans="1:105" ht="12" customHeight="1" x14ac:dyDescent="0.25">
      <c r="A371" s="97" t="s">
        <v>53</v>
      </c>
      <c r="B371" s="98"/>
      <c r="C371" s="98">
        <v>10887.614872397729</v>
      </c>
      <c r="D371" s="98">
        <v>9513.4833272633423</v>
      </c>
      <c r="E371" s="98">
        <v>11199.702532813961</v>
      </c>
      <c r="F371" s="98">
        <v>10158.040740385039</v>
      </c>
      <c r="G371" s="98">
        <v>10052.922674969021</v>
      </c>
      <c r="H371" s="98">
        <v>9122.2534012615433</v>
      </c>
      <c r="I371" s="98">
        <v>9241.4581614170838</v>
      </c>
      <c r="J371" s="98">
        <v>7973.6149538547261</v>
      </c>
      <c r="K371" s="98">
        <v>9252.0421445927204</v>
      </c>
      <c r="L371" s="98">
        <v>10374.02720426435</v>
      </c>
      <c r="M371" s="98">
        <v>8922.6170562075677</v>
      </c>
      <c r="N371" s="98">
        <v>8478.8513934171515</v>
      </c>
      <c r="O371" s="98">
        <v>9087.6229242391273</v>
      </c>
      <c r="P371" s="98">
        <v>7420.6766187099811</v>
      </c>
      <c r="Q371" s="98">
        <v>7179.922636321754</v>
      </c>
      <c r="R371" s="98">
        <v>8187.3355444811377</v>
      </c>
      <c r="S371" s="98">
        <v>8001.1305433909511</v>
      </c>
      <c r="T371" s="98">
        <v>7988.2278176324362</v>
      </c>
      <c r="U371" s="98">
        <v>6078.3115824929146</v>
      </c>
      <c r="V371" s="98">
        <v>7495.7529858849139</v>
      </c>
      <c r="W371" s="98">
        <v>9792.5913885703812</v>
      </c>
      <c r="DA371" s="63" t="s">
        <v>4226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8.8481485355784599</v>
      </c>
      <c r="D372" s="122">
        <f t="shared" si="183"/>
        <v>9.6951449179489355</v>
      </c>
      <c r="E372" s="122">
        <f t="shared" si="183"/>
        <v>21.749200481286124</v>
      </c>
      <c r="F372" s="122">
        <f t="shared" si="183"/>
        <v>13.711789308339586</v>
      </c>
      <c r="G372" s="122">
        <f t="shared" si="183"/>
        <v>15.160411454453932</v>
      </c>
      <c r="H372" s="122">
        <f t="shared" si="183"/>
        <v>20.876728428989868</v>
      </c>
      <c r="I372" s="122">
        <f t="shared" si="183"/>
        <v>21.246781155949989</v>
      </c>
      <c r="J372" s="122">
        <f t="shared" si="183"/>
        <v>19.003158688258974</v>
      </c>
      <c r="K372" s="122">
        <f t="shared" si="183"/>
        <v>20.758052821921936</v>
      </c>
      <c r="L372" s="122">
        <f t="shared" si="183"/>
        <v>27.170929950801646</v>
      </c>
      <c r="M372" s="122">
        <f t="shared" si="183"/>
        <v>24.03783949007709</v>
      </c>
      <c r="N372" s="122">
        <f t="shared" si="183"/>
        <v>26.883328831574254</v>
      </c>
      <c r="O372" s="122">
        <f t="shared" si="183"/>
        <v>39.93830526228242</v>
      </c>
      <c r="P372" s="122">
        <f t="shared" si="183"/>
        <v>17.535659614878373</v>
      </c>
      <c r="Q372" s="122">
        <f t="shared" si="183"/>
        <v>27.237775978584025</v>
      </c>
      <c r="R372" s="122">
        <f t="shared" si="183"/>
        <v>25.464926641523082</v>
      </c>
      <c r="S372" s="122">
        <f t="shared" si="183"/>
        <v>36.337983346111812</v>
      </c>
      <c r="T372" s="122">
        <f t="shared" si="183"/>
        <v>35.832691518386603</v>
      </c>
      <c r="U372" s="122">
        <f t="shared" si="183"/>
        <v>34.849160017512986</v>
      </c>
      <c r="V372" s="122">
        <f t="shared" si="183"/>
        <v>35.396862661707068</v>
      </c>
      <c r="W372" s="122">
        <f t="shared" si="183"/>
        <v>38.715719267485859</v>
      </c>
      <c r="DA372" s="130" t="s">
        <v>4227</v>
      </c>
    </row>
    <row r="373" spans="1:105" ht="12" customHeight="1" x14ac:dyDescent="0.25">
      <c r="A373" s="97" t="s">
        <v>53</v>
      </c>
      <c r="B373" s="98"/>
      <c r="C373" s="98">
        <f>RES_hhdet_in_tesh!C147</f>
        <v>8.8481485355784599</v>
      </c>
      <c r="D373" s="98">
        <f>RES_hhdet_in_tesh!D147</f>
        <v>9.6951449179489355</v>
      </c>
      <c r="E373" s="98">
        <f>RES_hhdet_in_tesh!E147</f>
        <v>21.749200481286124</v>
      </c>
      <c r="F373" s="98">
        <f>RES_hhdet_in_tesh!F147</f>
        <v>13.711789308339586</v>
      </c>
      <c r="G373" s="98">
        <f>RES_hhdet_in_tesh!G147</f>
        <v>15.160411454453932</v>
      </c>
      <c r="H373" s="98">
        <f>RES_hhdet_in_tesh!H147</f>
        <v>20.876728428989868</v>
      </c>
      <c r="I373" s="98">
        <f>RES_hhdet_in_tesh!I147</f>
        <v>21.246781155949989</v>
      </c>
      <c r="J373" s="98">
        <f>RES_hhdet_in_tesh!J147</f>
        <v>19.003158688258974</v>
      </c>
      <c r="K373" s="98">
        <f>RES_hhdet_in_tesh!K147</f>
        <v>20.758052821921936</v>
      </c>
      <c r="L373" s="98">
        <f>RES_hhdet_in_tesh!L147</f>
        <v>27.170929950801646</v>
      </c>
      <c r="M373" s="98">
        <f>RES_hhdet_in_tesh!M147</f>
        <v>24.03783949007709</v>
      </c>
      <c r="N373" s="98">
        <f>RES_hhdet_in_tesh!N147</f>
        <v>26.883328831574254</v>
      </c>
      <c r="O373" s="98">
        <f>RES_hhdet_in_tesh!O147</f>
        <v>39.93830526228242</v>
      </c>
      <c r="P373" s="98">
        <f>RES_hhdet_in_tesh!P147</f>
        <v>17.535659614878373</v>
      </c>
      <c r="Q373" s="98">
        <f>RES_hhdet_in_tesh!Q147</f>
        <v>27.237775978584025</v>
      </c>
      <c r="R373" s="98">
        <f>RES_hhdet_in_tesh!R147</f>
        <v>25.464926641523082</v>
      </c>
      <c r="S373" s="98">
        <f>RES_hhdet_in_tesh!S147</f>
        <v>36.337983346111812</v>
      </c>
      <c r="T373" s="98">
        <f>RES_hhdet_in_tesh!T147</f>
        <v>35.832691518386603</v>
      </c>
      <c r="U373" s="98">
        <f>RES_hhdet_in_tesh!U147</f>
        <v>34.849160017512986</v>
      </c>
      <c r="V373" s="98">
        <f>RES_hhdet_in_tesh!V147</f>
        <v>35.396862661707068</v>
      </c>
      <c r="W373" s="98">
        <f>RES_hhdet_in_tesh!W147</f>
        <v>38.715719267485859</v>
      </c>
      <c r="DA373" s="63" t="s">
        <v>4228</v>
      </c>
    </row>
    <row r="374" spans="1:105" ht="12" customHeight="1" x14ac:dyDescent="0.25">
      <c r="A374" s="121" t="s">
        <v>55</v>
      </c>
      <c r="B374" s="122"/>
      <c r="C374" s="122">
        <v>1896.8946529171692</v>
      </c>
      <c r="D374" s="122">
        <v>1972.1627872026618</v>
      </c>
      <c r="E374" s="122">
        <v>1989.9180564625424</v>
      </c>
      <c r="F374" s="122">
        <v>1996.0047440521682</v>
      </c>
      <c r="G374" s="122">
        <v>1872.1250074446491</v>
      </c>
      <c r="H374" s="122">
        <v>1944.3778871726863</v>
      </c>
      <c r="I374" s="122">
        <v>1958.6255611952856</v>
      </c>
      <c r="J374" s="122">
        <v>1950.9921440649541</v>
      </c>
      <c r="K374" s="122">
        <v>2127.0476230119648</v>
      </c>
      <c r="L374" s="122">
        <v>2179.164519834866</v>
      </c>
      <c r="M374" s="122">
        <v>2128.1621696484681</v>
      </c>
      <c r="N374" s="122">
        <v>2195.1014102017416</v>
      </c>
      <c r="O374" s="122">
        <v>2215.8373535942314</v>
      </c>
      <c r="P374" s="122">
        <v>2180.006274131099</v>
      </c>
      <c r="Q374" s="122">
        <v>2171.7357210953955</v>
      </c>
      <c r="R374" s="122">
        <v>2159.1762877726474</v>
      </c>
      <c r="S374" s="122">
        <v>2093.1073664315145</v>
      </c>
      <c r="T374" s="122">
        <v>2000.6096423968979</v>
      </c>
      <c r="U374" s="122">
        <v>2049.6696379339701</v>
      </c>
      <c r="V374" s="122">
        <v>2007.9936743420469</v>
      </c>
      <c r="W374" s="122">
        <v>2283.3572190125101</v>
      </c>
      <c r="DA374" s="130" t="s">
        <v>4229</v>
      </c>
    </row>
    <row r="375" spans="1:105" ht="12" customHeight="1" x14ac:dyDescent="0.25">
      <c r="A375" s="97" t="s">
        <v>124</v>
      </c>
      <c r="B375" s="98"/>
      <c r="C375" s="98">
        <v>1775.1507606532471</v>
      </c>
      <c r="D375" s="98">
        <v>1926.9152167561356</v>
      </c>
      <c r="E375" s="98">
        <v>1782.428982820378</v>
      </c>
      <c r="F375" s="98">
        <v>1786.2700523209742</v>
      </c>
      <c r="G375" s="98">
        <v>2059.3953216216582</v>
      </c>
      <c r="H375" s="98">
        <v>1933.2417555227166</v>
      </c>
      <c r="I375" s="98">
        <v>2064.7087170032141</v>
      </c>
      <c r="J375" s="98">
        <v>2258.8768153015012</v>
      </c>
      <c r="K375" s="98">
        <v>1814.1433413634672</v>
      </c>
      <c r="L375" s="98">
        <v>1997.7789841253848</v>
      </c>
      <c r="M375" s="98">
        <v>2163.2870199834274</v>
      </c>
      <c r="N375" s="98">
        <v>2196.847389183652</v>
      </c>
      <c r="O375" s="98">
        <v>2102.5200145652107</v>
      </c>
      <c r="P375" s="98">
        <v>2255.0125245310514</v>
      </c>
      <c r="Q375" s="98">
        <v>2314.4409579774974</v>
      </c>
      <c r="R375" s="98">
        <v>1998.9305662088652</v>
      </c>
      <c r="S375" s="98">
        <v>2086.0327524873901</v>
      </c>
      <c r="T375" s="98">
        <v>1969.0853226928041</v>
      </c>
      <c r="U375" s="98">
        <v>1991.579418709314</v>
      </c>
      <c r="V375" s="98">
        <v>1921.5490078972241</v>
      </c>
      <c r="W375" s="98">
        <v>2451.4146526498889</v>
      </c>
      <c r="DA375" s="63" t="s">
        <v>4230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1782.2591944226861</v>
      </c>
      <c r="F376" s="98">
        <v>1786.2113636934337</v>
      </c>
      <c r="G376" s="98">
        <v>2060.0680764801223</v>
      </c>
      <c r="H376" s="98">
        <v>1933.5059235514018</v>
      </c>
      <c r="I376" s="98">
        <v>2064.9934009459848</v>
      </c>
      <c r="J376" s="98">
        <v>2259.5277592736165</v>
      </c>
      <c r="K376" s="98">
        <v>0</v>
      </c>
      <c r="L376" s="98">
        <v>0</v>
      </c>
      <c r="M376" s="98">
        <v>0</v>
      </c>
      <c r="N376" s="98">
        <v>2197.9140405918361</v>
      </c>
      <c r="O376" s="98">
        <v>2104.6612465825297</v>
      </c>
      <c r="P376" s="98">
        <v>2259.1453419706909</v>
      </c>
      <c r="Q376" s="98">
        <v>2321.4681103117564</v>
      </c>
      <c r="R376" s="98">
        <v>0</v>
      </c>
      <c r="S376" s="98">
        <v>0</v>
      </c>
      <c r="T376" s="98">
        <v>1971.0528606220666</v>
      </c>
      <c r="U376" s="98">
        <v>1997.207847202503</v>
      </c>
      <c r="V376" s="98">
        <v>1929.866715811125</v>
      </c>
      <c r="W376" s="98">
        <v>2468.3185071450707</v>
      </c>
      <c r="DA376" s="63" t="s">
        <v>4231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659.62154290260969</v>
      </c>
      <c r="F377" s="101">
        <v>659.33751175846476</v>
      </c>
      <c r="G377" s="101">
        <v>764.71885277646118</v>
      </c>
      <c r="H377" s="101">
        <v>594.88577875860608</v>
      </c>
      <c r="I377" s="101">
        <v>671.51282067005081</v>
      </c>
      <c r="J377" s="101">
        <v>801.53825973752453</v>
      </c>
      <c r="K377" s="101">
        <v>0</v>
      </c>
      <c r="L377" s="101">
        <v>0</v>
      </c>
      <c r="M377" s="101">
        <v>0</v>
      </c>
      <c r="N377" s="101">
        <v>750.16174429017133</v>
      </c>
      <c r="O377" s="101">
        <v>609.806506576017</v>
      </c>
      <c r="P377" s="101">
        <v>669.21347737763278</v>
      </c>
      <c r="Q377" s="101">
        <v>540.41211143126213</v>
      </c>
      <c r="R377" s="101">
        <v>0</v>
      </c>
      <c r="S377" s="101">
        <v>0</v>
      </c>
      <c r="T377" s="101">
        <v>565.20109551329892</v>
      </c>
      <c r="U377" s="101">
        <v>583.15527482856032</v>
      </c>
      <c r="V377" s="101">
        <v>576.28424124253559</v>
      </c>
      <c r="W377" s="101">
        <v>788.47589495821262</v>
      </c>
      <c r="DA377" s="131" t="s">
        <v>4232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1122.6376515200764</v>
      </c>
      <c r="F378" s="104">
        <v>1126.873851934969</v>
      </c>
      <c r="G378" s="104">
        <v>1295.349223703661</v>
      </c>
      <c r="H378" s="104">
        <v>1338.6201447927956</v>
      </c>
      <c r="I378" s="104">
        <v>1393.4805802759336</v>
      </c>
      <c r="J378" s="104">
        <v>1457.9894995360924</v>
      </c>
      <c r="K378" s="104">
        <v>0</v>
      </c>
      <c r="L378" s="104">
        <v>0</v>
      </c>
      <c r="M378" s="104">
        <v>0</v>
      </c>
      <c r="N378" s="104">
        <v>1447.7522963016645</v>
      </c>
      <c r="O378" s="104">
        <v>1494.8547400065124</v>
      </c>
      <c r="P378" s="104">
        <v>1589.9318645930582</v>
      </c>
      <c r="Q378" s="104">
        <v>1781.0559988804944</v>
      </c>
      <c r="R378" s="104">
        <v>0</v>
      </c>
      <c r="S378" s="104">
        <v>0</v>
      </c>
      <c r="T378" s="104">
        <v>1405.8517651087682</v>
      </c>
      <c r="U378" s="104">
        <v>1414.0525723739429</v>
      </c>
      <c r="V378" s="104">
        <v>1353.5824745685893</v>
      </c>
      <c r="W378" s="104">
        <v>1679.8426121868583</v>
      </c>
      <c r="DA378" s="132" t="s">
        <v>4233</v>
      </c>
    </row>
    <row r="379" spans="1:105" ht="12" customHeight="1" x14ac:dyDescent="0.25">
      <c r="A379" s="106" t="s">
        <v>122</v>
      </c>
      <c r="B379" s="101"/>
      <c r="C379" s="101">
        <v>1897.3491026323979</v>
      </c>
      <c r="D379" s="101">
        <v>1972.594572672911</v>
      </c>
      <c r="E379" s="101">
        <v>1994.0024162117772</v>
      </c>
      <c r="F379" s="101">
        <v>2004.0746787806977</v>
      </c>
      <c r="G379" s="101">
        <v>1861.8217768361737</v>
      </c>
      <c r="H379" s="101">
        <v>1944.1634021555794</v>
      </c>
      <c r="I379" s="101">
        <v>1956.3813444714474</v>
      </c>
      <c r="J379" s="101">
        <v>1949.4727071627069</v>
      </c>
      <c r="K379" s="101">
        <v>2130.0010616805293</v>
      </c>
      <c r="L379" s="101">
        <v>2180.9279561851795</v>
      </c>
      <c r="M379" s="101">
        <v>2127.9158018437965</v>
      </c>
      <c r="N379" s="101">
        <v>2195.1628711649937</v>
      </c>
      <c r="O379" s="101">
        <v>2218.2180524973669</v>
      </c>
      <c r="P379" s="101">
        <v>2180.1454900394588</v>
      </c>
      <c r="Q379" s="101">
        <v>2172.4045351396867</v>
      </c>
      <c r="R379" s="101">
        <v>2161.2240462135114</v>
      </c>
      <c r="S379" s="101">
        <v>2092.5559447354258</v>
      </c>
      <c r="T379" s="101">
        <v>2000.9780473436902</v>
      </c>
      <c r="U379" s="101">
        <v>2050.3923560747608</v>
      </c>
      <c r="V379" s="101">
        <v>2009.0946331905795</v>
      </c>
      <c r="W379" s="101">
        <v>2281.4608234760608</v>
      </c>
      <c r="DA379" s="131" t="s">
        <v>4234</v>
      </c>
    </row>
    <row r="380" spans="1:105" ht="12" customHeight="1" x14ac:dyDescent="0.25">
      <c r="A380" s="107" t="s">
        <v>121</v>
      </c>
      <c r="B380" s="104"/>
      <c r="C380" s="104">
        <v>1897.4335053184191</v>
      </c>
      <c r="D380" s="104">
        <v>1972.6244915569221</v>
      </c>
      <c r="E380" s="104">
        <v>1994.4440328019102</v>
      </c>
      <c r="F380" s="104">
        <v>2004.9742354603818</v>
      </c>
      <c r="G380" s="104">
        <v>1863.2414105749217</v>
      </c>
      <c r="H380" s="104">
        <v>1945.4776331291475</v>
      </c>
      <c r="I380" s="104">
        <v>1956.937604030069</v>
      </c>
      <c r="J380" s="104">
        <v>1949.9609869998051</v>
      </c>
      <c r="K380" s="104">
        <v>2131.4913035707191</v>
      </c>
      <c r="L380" s="104">
        <v>2181.7501052416173</v>
      </c>
      <c r="M380" s="104">
        <v>2128.111444208178</v>
      </c>
      <c r="N380" s="104">
        <v>2194.9802552916613</v>
      </c>
      <c r="O380" s="104">
        <v>2217.5982882218655</v>
      </c>
      <c r="P380" s="104">
        <v>2177.6360061987853</v>
      </c>
      <c r="Q380" s="104">
        <v>2168.1549598548963</v>
      </c>
      <c r="R380" s="104">
        <v>2158.3056893679372</v>
      </c>
      <c r="S380" s="104">
        <v>2093.659349691372</v>
      </c>
      <c r="T380" s="104">
        <v>2000.7542674037095</v>
      </c>
      <c r="U380" s="104">
        <v>2050.2841166980797</v>
      </c>
      <c r="V380" s="104">
        <v>2008.9689495305367</v>
      </c>
      <c r="W380" s="104">
        <v>2280.7547440203716</v>
      </c>
      <c r="DA380" s="132" t="s">
        <v>4235</v>
      </c>
    </row>
    <row r="381" spans="1:105" ht="12" customHeight="1" x14ac:dyDescent="0.25">
      <c r="A381" s="108" t="s">
        <v>53</v>
      </c>
      <c r="B381" s="98"/>
      <c r="C381" s="98">
        <v>707.41696207867926</v>
      </c>
      <c r="D381" s="98">
        <v>737.6533134553556</v>
      </c>
      <c r="E381" s="98">
        <v>739.44391598089271</v>
      </c>
      <c r="F381" s="98">
        <v>741.95055456103478</v>
      </c>
      <c r="G381" s="98">
        <v>690.12322247364079</v>
      </c>
      <c r="H381" s="98">
        <v>599.31774664924421</v>
      </c>
      <c r="I381" s="98">
        <v>635.73200951049103</v>
      </c>
      <c r="J381" s="98">
        <v>688.7921608999394</v>
      </c>
      <c r="K381" s="98">
        <v>771.46451030400044</v>
      </c>
      <c r="L381" s="98">
        <v>696.31683973751876</v>
      </c>
      <c r="M381" s="98">
        <v>740.21181688768388</v>
      </c>
      <c r="N381" s="98">
        <v>751.59988869265112</v>
      </c>
      <c r="O381" s="98">
        <v>651.64024720002647</v>
      </c>
      <c r="P381" s="98">
        <v>646.97326158709973</v>
      </c>
      <c r="Q381" s="98">
        <v>508.01529441734135</v>
      </c>
      <c r="R381" s="98">
        <v>456.59658440100173</v>
      </c>
      <c r="S381" s="98">
        <v>523.82361118855374</v>
      </c>
      <c r="T381" s="98">
        <v>576.32497456217379</v>
      </c>
      <c r="U381" s="98">
        <v>610.21001887752027</v>
      </c>
      <c r="V381" s="98">
        <v>615.64299518281575</v>
      </c>
      <c r="W381" s="98">
        <v>733.17765480885248</v>
      </c>
      <c r="DA381" s="63" t="s">
        <v>4236</v>
      </c>
    </row>
    <row r="382" spans="1:105" ht="12" customHeight="1" x14ac:dyDescent="0.25">
      <c r="A382" s="108" t="s">
        <v>52</v>
      </c>
      <c r="B382" s="98"/>
      <c r="C382" s="98">
        <v>1190.0165432397396</v>
      </c>
      <c r="D382" s="98">
        <v>1234.9711781015667</v>
      </c>
      <c r="E382" s="98">
        <v>1255.0001168210179</v>
      </c>
      <c r="F382" s="98">
        <v>1263.0236808993473</v>
      </c>
      <c r="G382" s="98">
        <v>1173.118188101281</v>
      </c>
      <c r="H382" s="98">
        <v>1346.1598864799037</v>
      </c>
      <c r="I382" s="98">
        <v>1321.205594519578</v>
      </c>
      <c r="J382" s="98">
        <v>1261.1688260998658</v>
      </c>
      <c r="K382" s="98">
        <v>1360.0267932667186</v>
      </c>
      <c r="L382" s="98">
        <v>1485.433265504098</v>
      </c>
      <c r="M382" s="98">
        <v>1387.8996273204946</v>
      </c>
      <c r="N382" s="98">
        <v>1443.3803665990101</v>
      </c>
      <c r="O382" s="98">
        <v>1565.9580410218391</v>
      </c>
      <c r="P382" s="98">
        <v>1530.6627446116854</v>
      </c>
      <c r="Q382" s="98">
        <v>1660.1396654375551</v>
      </c>
      <c r="R382" s="98">
        <v>1701.7091049669357</v>
      </c>
      <c r="S382" s="98">
        <v>1569.8357385028185</v>
      </c>
      <c r="T382" s="98">
        <v>1424.4292928415355</v>
      </c>
      <c r="U382" s="98">
        <v>1440.0740978205597</v>
      </c>
      <c r="V382" s="98">
        <v>1393.3259543477211</v>
      </c>
      <c r="W382" s="98">
        <v>1547.577089211519</v>
      </c>
      <c r="DA382" s="63" t="s">
        <v>4237</v>
      </c>
    </row>
    <row r="383" spans="1:105" ht="12" customHeight="1" x14ac:dyDescent="0.25">
      <c r="A383" s="121" t="s">
        <v>54</v>
      </c>
      <c r="B383" s="122"/>
      <c r="C383" s="122">
        <v>317.53957504903036</v>
      </c>
      <c r="D383" s="122">
        <v>333.00786560246235</v>
      </c>
      <c r="E383" s="122">
        <v>332.64229943536202</v>
      </c>
      <c r="F383" s="122">
        <v>354.48858639849573</v>
      </c>
      <c r="G383" s="122">
        <v>287.72685009524446</v>
      </c>
      <c r="H383" s="122">
        <v>335.55075901844748</v>
      </c>
      <c r="I383" s="122">
        <v>293.17200303974636</v>
      </c>
      <c r="J383" s="122">
        <v>317.43972120690728</v>
      </c>
      <c r="K383" s="122">
        <v>401.36538332713144</v>
      </c>
      <c r="L383" s="122">
        <v>406.20688674031152</v>
      </c>
      <c r="M383" s="122">
        <v>401.12145086611429</v>
      </c>
      <c r="N383" s="122">
        <v>413.21876991484618</v>
      </c>
      <c r="O383" s="122">
        <v>404.08857941182958</v>
      </c>
      <c r="P383" s="122">
        <v>421.67587234206081</v>
      </c>
      <c r="Q383" s="122">
        <v>406.30076309323533</v>
      </c>
      <c r="R383" s="122">
        <v>416.14928837432728</v>
      </c>
      <c r="S383" s="122">
        <v>417.94663380535042</v>
      </c>
      <c r="T383" s="122">
        <v>414.48902012715024</v>
      </c>
      <c r="U383" s="122">
        <v>425.09184775276992</v>
      </c>
      <c r="V383" s="122">
        <v>418.57095991141716</v>
      </c>
      <c r="W383" s="122">
        <v>476.79997009913643</v>
      </c>
      <c r="DA383" s="130" t="s">
        <v>4238</v>
      </c>
    </row>
    <row r="384" spans="1:105" ht="12" customHeight="1" x14ac:dyDescent="0.25">
      <c r="A384" s="97" t="s">
        <v>50</v>
      </c>
      <c r="B384" s="98"/>
      <c r="C384" s="98">
        <v>319.42302120849183</v>
      </c>
      <c r="D384" s="98">
        <v>337.20185184529242</v>
      </c>
      <c r="E384" s="98">
        <v>323.24690734955288</v>
      </c>
      <c r="F384" s="98">
        <v>351.69635837048156</v>
      </c>
      <c r="G384" s="98">
        <v>294.38790829226457</v>
      </c>
      <c r="H384" s="98">
        <v>337.12086337702442</v>
      </c>
      <c r="I384" s="98">
        <v>294.28297513852573</v>
      </c>
      <c r="J384" s="98">
        <v>314.68253105024547</v>
      </c>
      <c r="K384" s="98">
        <v>408.55536626981848</v>
      </c>
      <c r="L384" s="98">
        <v>439.41439935631962</v>
      </c>
      <c r="M384" s="98">
        <v>406.57143222935997</v>
      </c>
      <c r="N384" s="98">
        <v>345.95211254360191</v>
      </c>
      <c r="O384" s="98">
        <v>346.43094385398757</v>
      </c>
      <c r="P384" s="98">
        <v>387.45080697744282</v>
      </c>
      <c r="Q384" s="98">
        <v>428.39534862007054</v>
      </c>
      <c r="R384" s="98">
        <v>452.15586739042948</v>
      </c>
      <c r="S384" s="98">
        <v>434.99631638487824</v>
      </c>
      <c r="T384" s="98">
        <v>404.55360148322899</v>
      </c>
      <c r="U384" s="98">
        <v>414.5306004707769</v>
      </c>
      <c r="V384" s="98">
        <v>401.83698832111816</v>
      </c>
      <c r="W384" s="98">
        <v>507.08815987145647</v>
      </c>
      <c r="DA384" s="63" t="s">
        <v>4239</v>
      </c>
    </row>
    <row r="385" spans="1:105" ht="12" customHeight="1" x14ac:dyDescent="0.25">
      <c r="A385" s="109" t="s">
        <v>120</v>
      </c>
      <c r="B385" s="33"/>
      <c r="C385" s="33">
        <v>317.52941755217427</v>
      </c>
      <c r="D385" s="33">
        <v>332.99028846713668</v>
      </c>
      <c r="E385" s="33">
        <v>332.68506492476905</v>
      </c>
      <c r="F385" s="33">
        <v>354.50490298421533</v>
      </c>
      <c r="G385" s="33">
        <v>287.68580730562553</v>
      </c>
      <c r="H385" s="33">
        <v>335.54275770262564</v>
      </c>
      <c r="I385" s="33">
        <v>293.16808692334615</v>
      </c>
      <c r="J385" s="33">
        <v>317.44667327487673</v>
      </c>
      <c r="K385" s="33">
        <v>401.34592807916891</v>
      </c>
      <c r="L385" s="33">
        <v>406.14904652674124</v>
      </c>
      <c r="M385" s="33">
        <v>401.11764324056941</v>
      </c>
      <c r="N385" s="33">
        <v>413.27603437912364</v>
      </c>
      <c r="O385" s="33">
        <v>404.22396834942629</v>
      </c>
      <c r="P385" s="33">
        <v>421.79450015444922</v>
      </c>
      <c r="Q385" s="33">
        <v>406.20041135518198</v>
      </c>
      <c r="R385" s="33">
        <v>416.02828996588971</v>
      </c>
      <c r="S385" s="33">
        <v>417.90883404233864</v>
      </c>
      <c r="T385" s="33">
        <v>414.49939315803459</v>
      </c>
      <c r="U385" s="33">
        <v>425.10742711149834</v>
      </c>
      <c r="V385" s="33">
        <v>418.6077727721817</v>
      </c>
      <c r="W385" s="33">
        <v>476.6794850883</v>
      </c>
      <c r="DA385" s="60" t="s">
        <v>4240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3.1594517140241729</v>
      </c>
      <c r="D387" s="117">
        <f t="shared" si="184"/>
        <v>7.2539467352467373</v>
      </c>
      <c r="E387" s="117">
        <f t="shared" si="184"/>
        <v>13.423229913998318</v>
      </c>
      <c r="F387" s="117">
        <f t="shared" si="184"/>
        <v>25.699242167980213</v>
      </c>
      <c r="G387" s="117">
        <f t="shared" si="184"/>
        <v>36.396393618489924</v>
      </c>
      <c r="H387" s="117">
        <f t="shared" si="184"/>
        <v>24.209103771907923</v>
      </c>
      <c r="I387" s="117">
        <f t="shared" si="184"/>
        <v>14.36638200075423</v>
      </c>
      <c r="J387" s="117">
        <f t="shared" si="184"/>
        <v>3.5715059677316687</v>
      </c>
      <c r="K387" s="117">
        <f t="shared" si="184"/>
        <v>9.0567765266002311</v>
      </c>
      <c r="L387" s="117">
        <f t="shared" si="184"/>
        <v>8.3566277922826941</v>
      </c>
      <c r="M387" s="117">
        <f t="shared" si="184"/>
        <v>3.4119310131384655</v>
      </c>
      <c r="N387" s="117">
        <f t="shared" si="184"/>
        <v>11.322606232175698</v>
      </c>
      <c r="O387" s="117">
        <f t="shared" si="184"/>
        <v>12.537646384934586</v>
      </c>
      <c r="P387" s="117">
        <f t="shared" si="184"/>
        <v>8.9695451051867749</v>
      </c>
      <c r="Q387" s="117">
        <f t="shared" si="184"/>
        <v>6.5205379116109823</v>
      </c>
      <c r="R387" s="117">
        <f t="shared" ref="R387:V387" si="185">R388+R390+R392+R401</f>
        <v>2.7957484759898708</v>
      </c>
      <c r="S387" s="117">
        <f t="shared" si="185"/>
        <v>6.1801784179683708</v>
      </c>
      <c r="T387" s="117">
        <f t="shared" si="185"/>
        <v>4.9319570481825181</v>
      </c>
      <c r="U387" s="117">
        <f t="shared" si="185"/>
        <v>6.5093345169895809</v>
      </c>
      <c r="V387" s="117">
        <f t="shared" si="185"/>
        <v>6.594359495338975</v>
      </c>
      <c r="W387" s="117">
        <f t="shared" ref="W387" si="186">W388+W390+W392+W401</f>
        <v>9.3797871252261231</v>
      </c>
      <c r="DA387" s="129" t="s">
        <v>4391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4392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4393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4394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4395</v>
      </c>
    </row>
    <row r="392" spans="1:105" ht="12" customHeight="1" x14ac:dyDescent="0.25">
      <c r="A392" s="121" t="s">
        <v>55</v>
      </c>
      <c r="B392" s="122"/>
      <c r="C392" s="122">
        <v>2.5248708205729318</v>
      </c>
      <c r="D392" s="122">
        <v>6.7329699361848752</v>
      </c>
      <c r="E392" s="122">
        <v>12.881269343761948</v>
      </c>
      <c r="F392" s="122">
        <v>24.943546718398004</v>
      </c>
      <c r="G392" s="122">
        <v>35.729919315872372</v>
      </c>
      <c r="H392" s="122">
        <v>23.577481460555433</v>
      </c>
      <c r="I392" s="122">
        <v>13.984571550435183</v>
      </c>
      <c r="J392" s="122">
        <v>3.2792914897605456</v>
      </c>
      <c r="K392" s="122">
        <v>8.6498782562873799</v>
      </c>
      <c r="L392" s="122">
        <v>8.0747614244138219</v>
      </c>
      <c r="M392" s="122">
        <v>3.3072342123889213</v>
      </c>
      <c r="N392" s="122">
        <v>11.214070576967519</v>
      </c>
      <c r="O392" s="122">
        <v>12.238306157261666</v>
      </c>
      <c r="P392" s="122">
        <v>8.4759205604130319</v>
      </c>
      <c r="Q392" s="122">
        <v>5.8061133549438653</v>
      </c>
      <c r="R392" s="122">
        <v>2.2379236017681507</v>
      </c>
      <c r="S392" s="122">
        <v>5.8264808095477623</v>
      </c>
      <c r="T392" s="122">
        <v>4.7772566041820301</v>
      </c>
      <c r="U392" s="122">
        <v>6.2860402098362167</v>
      </c>
      <c r="V392" s="122">
        <v>6.2725634849420056</v>
      </c>
      <c r="W392" s="122">
        <v>8.6484111755183086</v>
      </c>
      <c r="DA392" s="130" t="s">
        <v>4396</v>
      </c>
    </row>
    <row r="393" spans="1:105" ht="12" customHeight="1" x14ac:dyDescent="0.25">
      <c r="A393" s="97" t="s">
        <v>124</v>
      </c>
      <c r="B393" s="98"/>
      <c r="C393" s="98">
        <v>647.20855367352817</v>
      </c>
      <c r="D393" s="98">
        <v>700.70494194457342</v>
      </c>
      <c r="E393" s="98">
        <v>646.19559149777717</v>
      </c>
      <c r="F393" s="98">
        <v>645.58970208890503</v>
      </c>
      <c r="G393" s="98">
        <v>741.71941564032841</v>
      </c>
      <c r="H393" s="98">
        <v>693.63152137333657</v>
      </c>
      <c r="I393" s="98">
        <v>737.67059494124612</v>
      </c>
      <c r="J393" s="98">
        <v>803.03114329494031</v>
      </c>
      <c r="K393" s="98">
        <v>641.06880328988984</v>
      </c>
      <c r="L393" s="98">
        <v>700.98070403260363</v>
      </c>
      <c r="M393" s="98">
        <v>747.95712687553657</v>
      </c>
      <c r="N393" s="98">
        <v>741.4873546789496</v>
      </c>
      <c r="O393" s="98">
        <v>685.64047281561216</v>
      </c>
      <c r="P393" s="98">
        <v>706.25475057694564</v>
      </c>
      <c r="Q393" s="98">
        <v>699.71473544505193</v>
      </c>
      <c r="R393" s="98">
        <v>590.49956245724275</v>
      </c>
      <c r="S393" s="98">
        <v>602.93546594223778</v>
      </c>
      <c r="T393" s="98">
        <v>558.22642529163625</v>
      </c>
      <c r="U393" s="98">
        <v>555.72815647691402</v>
      </c>
      <c r="V393" s="98">
        <v>530.1451050342838</v>
      </c>
      <c r="W393" s="98">
        <v>672.76626853020173</v>
      </c>
      <c r="DA393" s="63" t="s">
        <v>4397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239.13689532032393</v>
      </c>
      <c r="F394" s="98">
        <v>238.29627957939937</v>
      </c>
      <c r="G394" s="98">
        <v>275.42396287656692</v>
      </c>
      <c r="H394" s="98">
        <v>213.44021076770366</v>
      </c>
      <c r="I394" s="98">
        <v>239.91532454676013</v>
      </c>
      <c r="J394" s="98">
        <v>284.94700585332686</v>
      </c>
      <c r="K394" s="98">
        <v>0</v>
      </c>
      <c r="L394" s="98">
        <v>0</v>
      </c>
      <c r="M394" s="98">
        <v>0</v>
      </c>
      <c r="N394" s="98">
        <v>253.19712698011435</v>
      </c>
      <c r="O394" s="98">
        <v>198.86042396665573</v>
      </c>
      <c r="P394" s="98">
        <v>209.59315853305907</v>
      </c>
      <c r="Q394" s="98">
        <v>163.38041213713427</v>
      </c>
      <c r="R394" s="98">
        <v>0</v>
      </c>
      <c r="S394" s="98">
        <v>0</v>
      </c>
      <c r="T394" s="98">
        <v>160.23185155218792</v>
      </c>
      <c r="U394" s="98">
        <v>162.72301409415462</v>
      </c>
      <c r="V394" s="98">
        <v>158.99374324959567</v>
      </c>
      <c r="W394" s="98">
        <v>216.38933466585928</v>
      </c>
      <c r="DA394" s="63" t="s">
        <v>4398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239.13689532032393</v>
      </c>
      <c r="F395" s="101">
        <v>238.29627957939937</v>
      </c>
      <c r="G395" s="101">
        <v>275.42396287656692</v>
      </c>
      <c r="H395" s="101">
        <v>213.44021076770366</v>
      </c>
      <c r="I395" s="101">
        <v>239.91532454676013</v>
      </c>
      <c r="J395" s="101">
        <v>284.94700585332686</v>
      </c>
      <c r="K395" s="101">
        <v>0</v>
      </c>
      <c r="L395" s="101">
        <v>0</v>
      </c>
      <c r="M395" s="101">
        <v>0</v>
      </c>
      <c r="N395" s="101">
        <v>253.19712698011435</v>
      </c>
      <c r="O395" s="101">
        <v>198.86042396665573</v>
      </c>
      <c r="P395" s="101">
        <v>209.59315853305907</v>
      </c>
      <c r="Q395" s="101">
        <v>163.38041213713427</v>
      </c>
      <c r="R395" s="101">
        <v>0</v>
      </c>
      <c r="S395" s="101">
        <v>0</v>
      </c>
      <c r="T395" s="101">
        <v>160.23185155218792</v>
      </c>
      <c r="U395" s="101">
        <v>162.72301409415462</v>
      </c>
      <c r="V395" s="101">
        <v>158.99374324959567</v>
      </c>
      <c r="W395" s="101">
        <v>216.38933466585928</v>
      </c>
      <c r="DA395" s="131" t="s">
        <v>4399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4400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4401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4402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4403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4404</v>
      </c>
    </row>
    <row r="401" spans="1:105" ht="12" customHeight="1" x14ac:dyDescent="0.25">
      <c r="A401" s="121" t="s">
        <v>54</v>
      </c>
      <c r="B401" s="122"/>
      <c r="C401" s="122">
        <v>0.63458089345124125</v>
      </c>
      <c r="D401" s="122">
        <v>0.52097679906186256</v>
      </c>
      <c r="E401" s="122">
        <v>0.54196057023636912</v>
      </c>
      <c r="F401" s="122">
        <v>0.75569544958220902</v>
      </c>
      <c r="G401" s="122">
        <v>0.66647430261755169</v>
      </c>
      <c r="H401" s="122">
        <v>0.63162231135248992</v>
      </c>
      <c r="I401" s="122">
        <v>0.38181045031904698</v>
      </c>
      <c r="J401" s="122">
        <v>0.2922144779711231</v>
      </c>
      <c r="K401" s="122">
        <v>0.40689827031285208</v>
      </c>
      <c r="L401" s="122">
        <v>0.28186636786887154</v>
      </c>
      <c r="M401" s="122">
        <v>0.10469680074954424</v>
      </c>
      <c r="N401" s="122">
        <v>0.10853565520817993</v>
      </c>
      <c r="O401" s="122">
        <v>0.29934022767291985</v>
      </c>
      <c r="P401" s="122">
        <v>0.49362454477374368</v>
      </c>
      <c r="Q401" s="122">
        <v>0.71442455666711702</v>
      </c>
      <c r="R401" s="122">
        <v>0.55782487422171989</v>
      </c>
      <c r="S401" s="122">
        <v>0.35369760842060888</v>
      </c>
      <c r="T401" s="122">
        <v>0.15470044400048774</v>
      </c>
      <c r="U401" s="122">
        <v>0.22329430715336443</v>
      </c>
      <c r="V401" s="122">
        <v>0.32179601039696942</v>
      </c>
      <c r="W401" s="122">
        <v>0.73137594970781428</v>
      </c>
      <c r="DA401" s="130" t="s">
        <v>4405</v>
      </c>
    </row>
    <row r="402" spans="1:105" ht="12" customHeight="1" x14ac:dyDescent="0.25">
      <c r="A402" s="97" t="s">
        <v>50</v>
      </c>
      <c r="B402" s="98"/>
      <c r="C402" s="98">
        <v>118.30126231854656</v>
      </c>
      <c r="D402" s="98">
        <v>124.82846420312488</v>
      </c>
      <c r="E402" s="98">
        <v>119.6083415008613</v>
      </c>
      <c r="F402" s="98">
        <v>130.07650136013768</v>
      </c>
      <c r="G402" s="98">
        <v>108.83222418879792</v>
      </c>
      <c r="H402" s="98">
        <v>124.57535433136802</v>
      </c>
      <c r="I402" s="98">
        <v>108.69849820236868</v>
      </c>
      <c r="J402" s="98">
        <v>116.18447644131855</v>
      </c>
      <c r="K402" s="98">
        <v>150.78234599462775</v>
      </c>
      <c r="L402" s="98">
        <v>162.10839482058475</v>
      </c>
      <c r="M402" s="98">
        <v>149.96071760693053</v>
      </c>
      <c r="N402" s="98">
        <v>127.60175197308354</v>
      </c>
      <c r="O402" s="98">
        <v>127.77836518598039</v>
      </c>
      <c r="P402" s="98">
        <v>142.90822336711605</v>
      </c>
      <c r="Q402" s="98">
        <v>158.01029980457579</v>
      </c>
      <c r="R402" s="98">
        <v>166.55476376104301</v>
      </c>
      <c r="S402" s="98">
        <v>159.8899346697163</v>
      </c>
      <c r="T402" s="98">
        <v>148.32871946321765</v>
      </c>
      <c r="U402" s="98">
        <v>151.59450512641911</v>
      </c>
      <c r="V402" s="98">
        <v>146.60016677574876</v>
      </c>
      <c r="W402" s="98">
        <v>184.58871559613607</v>
      </c>
      <c r="DA402" s="63" t="s">
        <v>4406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4407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89.350634692463643</v>
      </c>
      <c r="D405" s="118">
        <f t="shared" si="189"/>
        <v>86.340708072715358</v>
      </c>
      <c r="E405" s="118">
        <f t="shared" si="189"/>
        <v>79.158213355536574</v>
      </c>
      <c r="F405" s="118">
        <f t="shared" si="189"/>
        <v>75.474383977666037</v>
      </c>
      <c r="G405" s="118">
        <f t="shared" si="189"/>
        <v>73.521727428579737</v>
      </c>
      <c r="H405" s="118">
        <f t="shared" si="189"/>
        <v>65.366888631254852</v>
      </c>
      <c r="I405" s="118">
        <f t="shared" si="189"/>
        <v>67.166283400576219</v>
      </c>
      <c r="J405" s="118">
        <f t="shared" si="189"/>
        <v>62.774155124039439</v>
      </c>
      <c r="K405" s="118">
        <f t="shared" si="189"/>
        <v>67.490715719595954</v>
      </c>
      <c r="L405" s="118">
        <f t="shared" si="189"/>
        <v>64.555384993119119</v>
      </c>
      <c r="M405" s="118">
        <f t="shared" si="189"/>
        <v>63.085140080586022</v>
      </c>
      <c r="N405" s="118">
        <f t="shared" si="189"/>
        <v>64.205395013633606</v>
      </c>
      <c r="O405" s="118">
        <f t="shared" si="189"/>
        <v>55.729664273009632</v>
      </c>
      <c r="P405" s="118">
        <f t="shared" si="189"/>
        <v>56.355481893500773</v>
      </c>
      <c r="Q405" s="118">
        <f t="shared" si="189"/>
        <v>66.062924522705558</v>
      </c>
      <c r="R405" s="118">
        <f t="shared" ref="R405:V405" si="190">R406+R408+R410+R419</f>
        <v>55.125868359449363</v>
      </c>
      <c r="S405" s="118">
        <f t="shared" si="190"/>
        <v>49.865724909637507</v>
      </c>
      <c r="T405" s="118">
        <f t="shared" si="190"/>
        <v>47.637886141569368</v>
      </c>
      <c r="U405" s="118">
        <f t="shared" si="190"/>
        <v>50.592835190082418</v>
      </c>
      <c r="V405" s="118">
        <f t="shared" si="190"/>
        <v>52.970354398846851</v>
      </c>
      <c r="W405" s="118">
        <f t="shared" ref="W405" si="191">W406+W408+W410+W419</f>
        <v>45.086170715244165</v>
      </c>
      <c r="DA405" s="129" t="s">
        <v>4559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63.233528437659615</v>
      </c>
      <c r="D406" s="123">
        <f t="shared" si="192"/>
        <v>56.478913754347886</v>
      </c>
      <c r="E406" s="123">
        <f t="shared" si="192"/>
        <v>53.630688250615989</v>
      </c>
      <c r="F406" s="123">
        <f t="shared" si="192"/>
        <v>48.449354464145998</v>
      </c>
      <c r="G406" s="123">
        <f t="shared" si="192"/>
        <v>47.714837500532212</v>
      </c>
      <c r="H406" s="123">
        <f t="shared" si="192"/>
        <v>39.190658134023515</v>
      </c>
      <c r="I406" s="123">
        <f t="shared" si="192"/>
        <v>39.406203074806143</v>
      </c>
      <c r="J406" s="123">
        <f t="shared" si="192"/>
        <v>33.965604569624169</v>
      </c>
      <c r="K406" s="123">
        <f t="shared" si="192"/>
        <v>37.546940343443381</v>
      </c>
      <c r="L406" s="123">
        <f t="shared" si="192"/>
        <v>35.370434356069843</v>
      </c>
      <c r="M406" s="123">
        <f t="shared" si="192"/>
        <v>31.810072344161611</v>
      </c>
      <c r="N406" s="123">
        <f t="shared" si="192"/>
        <v>30.293515691168484</v>
      </c>
      <c r="O406" s="123">
        <f t="shared" si="192"/>
        <v>26.595154824894504</v>
      </c>
      <c r="P406" s="123">
        <f t="shared" si="192"/>
        <v>23.409741805712152</v>
      </c>
      <c r="Q406" s="123">
        <f t="shared" si="192"/>
        <v>26.691157534603636</v>
      </c>
      <c r="R406" s="123">
        <f t="shared" si="192"/>
        <v>24.090900175777382</v>
      </c>
      <c r="S406" s="123">
        <f t="shared" si="192"/>
        <v>21.865150313291469</v>
      </c>
      <c r="T406" s="123">
        <f t="shared" si="192"/>
        <v>21.068927885392334</v>
      </c>
      <c r="U406" s="123">
        <f t="shared" si="192"/>
        <v>18.881711551217499</v>
      </c>
      <c r="V406" s="123">
        <f t="shared" si="192"/>
        <v>22.650719658007468</v>
      </c>
      <c r="W406" s="123">
        <f t="shared" si="192"/>
        <v>20.760136070997937</v>
      </c>
      <c r="DA406" s="130" t="s">
        <v>4560</v>
      </c>
    </row>
    <row r="407" spans="1:105" ht="12" customHeight="1" x14ac:dyDescent="0.25">
      <c r="A407" s="97" t="s">
        <v>53</v>
      </c>
      <c r="B407" s="99"/>
      <c r="C407" s="99">
        <v>63.233528437659615</v>
      </c>
      <c r="D407" s="99">
        <v>56.478913754347886</v>
      </c>
      <c r="E407" s="99">
        <v>53.630688250615989</v>
      </c>
      <c r="F407" s="99">
        <v>48.449354464145998</v>
      </c>
      <c r="G407" s="99">
        <v>47.714837500532212</v>
      </c>
      <c r="H407" s="99">
        <v>39.190658134023515</v>
      </c>
      <c r="I407" s="99">
        <v>39.406203074806143</v>
      </c>
      <c r="J407" s="99">
        <v>33.965604569624169</v>
      </c>
      <c r="K407" s="99">
        <v>37.546940343443381</v>
      </c>
      <c r="L407" s="99">
        <v>35.370434356069843</v>
      </c>
      <c r="M407" s="99">
        <v>31.810072344161611</v>
      </c>
      <c r="N407" s="99">
        <v>30.293515691168484</v>
      </c>
      <c r="O407" s="99">
        <v>26.595154824894504</v>
      </c>
      <c r="P407" s="99">
        <v>23.409741805712152</v>
      </c>
      <c r="Q407" s="99">
        <v>26.691157534603636</v>
      </c>
      <c r="R407" s="99">
        <v>24.090900175777382</v>
      </c>
      <c r="S407" s="99">
        <v>21.865150313291469</v>
      </c>
      <c r="T407" s="99">
        <v>21.068927885392334</v>
      </c>
      <c r="U407" s="99">
        <v>18.881711551217499</v>
      </c>
      <c r="V407" s="99">
        <v>22.650719658007468</v>
      </c>
      <c r="W407" s="99">
        <v>20.760136070997937</v>
      </c>
      <c r="DA407" s="63" t="s">
        <v>4561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3.2683583719000597E-2</v>
      </c>
      <c r="D408" s="123">
        <f t="shared" si="193"/>
        <v>3.7918327003749433E-2</v>
      </c>
      <c r="E408" s="123">
        <f t="shared" si="193"/>
        <v>7.0936584684433743E-2</v>
      </c>
      <c r="F408" s="123">
        <f t="shared" si="193"/>
        <v>4.5977370459967665E-2</v>
      </c>
      <c r="G408" s="123">
        <f t="shared" si="193"/>
        <v>5.2134249907445578E-2</v>
      </c>
      <c r="H408" s="123">
        <f t="shared" si="193"/>
        <v>6.6873933856349238E-2</v>
      </c>
      <c r="I408" s="123">
        <f t="shared" si="193"/>
        <v>6.9425452040598259E-2</v>
      </c>
      <c r="J408" s="123">
        <f t="shared" si="193"/>
        <v>6.3669496158314146E-2</v>
      </c>
      <c r="K408" s="123">
        <f t="shared" si="193"/>
        <v>6.7920207778718614E-2</v>
      </c>
      <c r="L408" s="123">
        <f t="shared" si="193"/>
        <v>7.6467513859553721E-2</v>
      </c>
      <c r="M408" s="123">
        <f t="shared" si="193"/>
        <v>7.2248556188867177E-2</v>
      </c>
      <c r="N408" s="123">
        <f t="shared" si="193"/>
        <v>8.2458931851436684E-2</v>
      </c>
      <c r="O408" s="123">
        <f t="shared" si="193"/>
        <v>0.10175031539904994</v>
      </c>
      <c r="P408" s="123">
        <f t="shared" si="193"/>
        <v>4.8606123243788144E-2</v>
      </c>
      <c r="Q408" s="123">
        <f t="shared" si="193"/>
        <v>8.9431996323376645E-2</v>
      </c>
      <c r="R408" s="123">
        <f t="shared" si="193"/>
        <v>6.5779853954594347E-2</v>
      </c>
      <c r="S408" s="123">
        <f t="shared" si="193"/>
        <v>8.6534170822870876E-2</v>
      </c>
      <c r="T408" s="123">
        <f t="shared" si="193"/>
        <v>8.1693585164144572E-2</v>
      </c>
      <c r="U408" s="123">
        <f t="shared" si="193"/>
        <v>9.2832830971242605E-2</v>
      </c>
      <c r="V408" s="123">
        <f t="shared" si="193"/>
        <v>9.1085777857206451E-2</v>
      </c>
      <c r="W408" s="123">
        <f t="shared" si="193"/>
        <v>6.9500141199275792E-2</v>
      </c>
      <c r="DA408" s="130" t="s">
        <v>4562</v>
      </c>
    </row>
    <row r="409" spans="1:105" ht="12" customHeight="1" x14ac:dyDescent="0.25">
      <c r="A409" s="97" t="s">
        <v>53</v>
      </c>
      <c r="B409" s="99"/>
      <c r="C409" s="99">
        <f>RES_hhdet_in_fecs!C147</f>
        <v>3.2683583719000597E-2</v>
      </c>
      <c r="D409" s="99">
        <f>RES_hhdet_in_fecs!D147</f>
        <v>3.7918327003749433E-2</v>
      </c>
      <c r="E409" s="99">
        <f>RES_hhdet_in_fecs!E147</f>
        <v>7.0936584684433743E-2</v>
      </c>
      <c r="F409" s="99">
        <f>RES_hhdet_in_fecs!F147</f>
        <v>4.5977370459967665E-2</v>
      </c>
      <c r="G409" s="99">
        <f>RES_hhdet_in_fecs!G147</f>
        <v>5.2134249907445578E-2</v>
      </c>
      <c r="H409" s="99">
        <f>RES_hhdet_in_fecs!H147</f>
        <v>6.6873933856349238E-2</v>
      </c>
      <c r="I409" s="99">
        <f>RES_hhdet_in_fecs!I147</f>
        <v>6.9425452040598259E-2</v>
      </c>
      <c r="J409" s="99">
        <f>RES_hhdet_in_fecs!J147</f>
        <v>6.3669496158314146E-2</v>
      </c>
      <c r="K409" s="99">
        <f>RES_hhdet_in_fecs!K147</f>
        <v>6.7920207778718614E-2</v>
      </c>
      <c r="L409" s="99">
        <f>RES_hhdet_in_fecs!L147</f>
        <v>7.6467513859553721E-2</v>
      </c>
      <c r="M409" s="99">
        <f>RES_hhdet_in_fecs!M147</f>
        <v>7.2248556188867177E-2</v>
      </c>
      <c r="N409" s="99">
        <f>RES_hhdet_in_fecs!N147</f>
        <v>8.2458931851436684E-2</v>
      </c>
      <c r="O409" s="99">
        <f>RES_hhdet_in_fecs!O147</f>
        <v>0.10175031539904994</v>
      </c>
      <c r="P409" s="99">
        <f>RES_hhdet_in_fecs!P147</f>
        <v>4.8606123243788144E-2</v>
      </c>
      <c r="Q409" s="99">
        <f>RES_hhdet_in_fecs!Q147</f>
        <v>8.9431996323376645E-2</v>
      </c>
      <c r="R409" s="99">
        <f>RES_hhdet_in_fecs!R147</f>
        <v>6.5779853954594347E-2</v>
      </c>
      <c r="S409" s="99">
        <f>RES_hhdet_in_fecs!S147</f>
        <v>8.6534170822870876E-2</v>
      </c>
      <c r="T409" s="99">
        <f>RES_hhdet_in_fecs!T147</f>
        <v>8.1693585164144572E-2</v>
      </c>
      <c r="U409" s="99">
        <f>RES_hhdet_in_fecs!U147</f>
        <v>9.2832830971242605E-2</v>
      </c>
      <c r="V409" s="99">
        <f>RES_hhdet_in_fecs!V147</f>
        <v>9.1085777857206451E-2</v>
      </c>
      <c r="W409" s="99">
        <f>RES_hhdet_in_fecs!W147</f>
        <v>6.9500141199275792E-2</v>
      </c>
      <c r="DA409" s="63" t="s">
        <v>4563</v>
      </c>
    </row>
    <row r="410" spans="1:105" ht="12" customHeight="1" x14ac:dyDescent="0.25">
      <c r="A410" s="121" t="s">
        <v>55</v>
      </c>
      <c r="B410" s="123"/>
      <c r="C410" s="123">
        <v>22.470838733963827</v>
      </c>
      <c r="D410" s="123">
        <v>25.684822487389599</v>
      </c>
      <c r="E410" s="123">
        <v>21.901551860356495</v>
      </c>
      <c r="F410" s="123">
        <v>22.965957440189428</v>
      </c>
      <c r="G410" s="123">
        <v>22.316053315251395</v>
      </c>
      <c r="H410" s="123">
        <v>22.268515287601605</v>
      </c>
      <c r="I410" s="123">
        <v>24.173726213505017</v>
      </c>
      <c r="J410" s="123">
        <v>24.734481985623766</v>
      </c>
      <c r="K410" s="123">
        <v>24.789649432049305</v>
      </c>
      <c r="L410" s="123">
        <v>24.563511005512702</v>
      </c>
      <c r="M410" s="123">
        <v>26.264963674574769</v>
      </c>
      <c r="N410" s="123">
        <v>28.455991203818662</v>
      </c>
      <c r="O410" s="123">
        <v>24.494860512658754</v>
      </c>
      <c r="P410" s="123">
        <v>27.541728934362805</v>
      </c>
      <c r="Q410" s="123">
        <v>32.993386460885475</v>
      </c>
      <c r="R410" s="123">
        <v>25.855047753665598</v>
      </c>
      <c r="S410" s="123">
        <v>23.175570307593979</v>
      </c>
      <c r="T410" s="123">
        <v>22.003997967498229</v>
      </c>
      <c r="U410" s="123">
        <v>26.263671163277362</v>
      </c>
      <c r="V410" s="123">
        <v>25.13572203983491</v>
      </c>
      <c r="W410" s="123">
        <v>20.194552696954116</v>
      </c>
      <c r="DA410" s="130" t="s">
        <v>4564</v>
      </c>
    </row>
    <row r="411" spans="1:105" ht="12" customHeight="1" x14ac:dyDescent="0.25">
      <c r="A411" s="97" t="s">
        <v>124</v>
      </c>
      <c r="B411" s="99"/>
      <c r="C411" s="99">
        <v>24.818853021734146</v>
      </c>
      <c r="D411" s="99">
        <v>29.411275016861666</v>
      </c>
      <c r="E411" s="99">
        <v>23.365751367090887</v>
      </c>
      <c r="F411" s="99">
        <v>24.766866517456524</v>
      </c>
      <c r="G411" s="99">
        <v>30.095286889968929</v>
      </c>
      <c r="H411" s="99">
        <v>27.018344361104464</v>
      </c>
      <c r="I411" s="99">
        <v>30.189624518372181</v>
      </c>
      <c r="J411" s="99">
        <v>34.69752605331972</v>
      </c>
      <c r="K411" s="99">
        <v>27.848939141282429</v>
      </c>
      <c r="L411" s="99">
        <v>26.962241442892189</v>
      </c>
      <c r="M411" s="99">
        <v>31.772956628439964</v>
      </c>
      <c r="N411" s="99">
        <v>33.426712309505518</v>
      </c>
      <c r="O411" s="99">
        <v>26.849160857982643</v>
      </c>
      <c r="P411" s="99">
        <v>31.519121394792428</v>
      </c>
      <c r="Q411" s="99">
        <v>38.431765219710215</v>
      </c>
      <c r="R411" s="99">
        <v>26.116792784966815</v>
      </c>
      <c r="S411" s="99">
        <v>25.033599357168978</v>
      </c>
      <c r="T411" s="99">
        <v>22.522539940125714</v>
      </c>
      <c r="U411" s="99">
        <v>26.550949201104753</v>
      </c>
      <c r="V411" s="99">
        <v>24.798980123563584</v>
      </c>
      <c r="W411" s="99">
        <v>22.241437495679836</v>
      </c>
      <c r="DA411" s="63" t="s">
        <v>4565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17.868133414837573</v>
      </c>
      <c r="F412" s="99">
        <v>18.962029675765063</v>
      </c>
      <c r="G412" s="99">
        <v>23.114599699627355</v>
      </c>
      <c r="H412" s="99">
        <v>20.158491304712978</v>
      </c>
      <c r="I412" s="99">
        <v>22.773402465920874</v>
      </c>
      <c r="J412" s="99">
        <v>26.622465667808207</v>
      </c>
      <c r="K412" s="99">
        <v>0</v>
      </c>
      <c r="L412" s="99">
        <v>0</v>
      </c>
      <c r="M412" s="99">
        <v>0</v>
      </c>
      <c r="N412" s="99">
        <v>26.240012674104616</v>
      </c>
      <c r="O412" s="99">
        <v>21.084574102084499</v>
      </c>
      <c r="P412" s="99">
        <v>25.472280788974199</v>
      </c>
      <c r="Q412" s="99">
        <v>31.195428644564519</v>
      </c>
      <c r="R412" s="99">
        <v>0</v>
      </c>
      <c r="S412" s="99">
        <v>0</v>
      </c>
      <c r="T412" s="99">
        <v>19.349631166664846</v>
      </c>
      <c r="U412" s="99">
        <v>23.121097736736345</v>
      </c>
      <c r="V412" s="99">
        <v>21.820569295952492</v>
      </c>
      <c r="W412" s="99">
        <v>19.769106159024613</v>
      </c>
      <c r="DA412" s="63" t="s">
        <v>4566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8.6469380358995362</v>
      </c>
      <c r="F413" s="102">
        <v>9.1418003243439774</v>
      </c>
      <c r="G413" s="102">
        <v>11.17533531461698</v>
      </c>
      <c r="H413" s="102">
        <v>8.31392596404892</v>
      </c>
      <c r="I413" s="102">
        <v>9.8186827751307799</v>
      </c>
      <c r="J413" s="102">
        <v>12.312045730684613</v>
      </c>
      <c r="K413" s="102">
        <v>0</v>
      </c>
      <c r="L413" s="102">
        <v>0</v>
      </c>
      <c r="M413" s="102">
        <v>0</v>
      </c>
      <c r="N413" s="102">
        <v>11.414284367428195</v>
      </c>
      <c r="O413" s="102">
        <v>7.7872233671410394</v>
      </c>
      <c r="P413" s="102">
        <v>9.3538375521365467</v>
      </c>
      <c r="Q413" s="102">
        <v>8.973653580069449</v>
      </c>
      <c r="R413" s="102">
        <v>0</v>
      </c>
      <c r="S413" s="102">
        <v>0</v>
      </c>
      <c r="T413" s="102">
        <v>6.4648108952905154</v>
      </c>
      <c r="U413" s="102">
        <v>7.7743955038276562</v>
      </c>
      <c r="V413" s="102">
        <v>7.4373650556722852</v>
      </c>
      <c r="W413" s="102">
        <v>7.1537621412218577</v>
      </c>
      <c r="DA413" s="131" t="s">
        <v>4567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9.2211953789380381</v>
      </c>
      <c r="F414" s="105">
        <v>9.8202293514210837</v>
      </c>
      <c r="G414" s="105">
        <v>11.939264385010373</v>
      </c>
      <c r="H414" s="105">
        <v>11.844565340664055</v>
      </c>
      <c r="I414" s="105">
        <v>12.954719690790096</v>
      </c>
      <c r="J414" s="105">
        <v>14.310419937123598</v>
      </c>
      <c r="K414" s="105">
        <v>0</v>
      </c>
      <c r="L414" s="105">
        <v>0</v>
      </c>
      <c r="M414" s="105">
        <v>0</v>
      </c>
      <c r="N414" s="105">
        <v>14.825728306676419</v>
      </c>
      <c r="O414" s="105">
        <v>13.297350734943455</v>
      </c>
      <c r="P414" s="105">
        <v>16.118443236837653</v>
      </c>
      <c r="Q414" s="105">
        <v>22.22177506449507</v>
      </c>
      <c r="R414" s="105">
        <v>0</v>
      </c>
      <c r="S414" s="105">
        <v>0</v>
      </c>
      <c r="T414" s="105">
        <v>12.884820271374331</v>
      </c>
      <c r="U414" s="105">
        <v>15.34670223290869</v>
      </c>
      <c r="V414" s="105">
        <v>14.383204240280204</v>
      </c>
      <c r="W414" s="105">
        <v>12.615344017802757</v>
      </c>
      <c r="DA414" s="132" t="s">
        <v>4568</v>
      </c>
    </row>
    <row r="415" spans="1:105" ht="12" customHeight="1" x14ac:dyDescent="0.25">
      <c r="A415" s="106" t="s">
        <v>122</v>
      </c>
      <c r="B415" s="102"/>
      <c r="C415" s="102">
        <v>23.643344272808665</v>
      </c>
      <c r="D415" s="102">
        <v>26.863944424409652</v>
      </c>
      <c r="E415" s="102">
        <v>23.354648890014715</v>
      </c>
      <c r="F415" s="102">
        <v>24.861835205577378</v>
      </c>
      <c r="G415" s="102">
        <v>24.385306976535098</v>
      </c>
      <c r="H415" s="102">
        <v>24.399379963352665</v>
      </c>
      <c r="I415" s="102">
        <v>25.745286559973039</v>
      </c>
      <c r="J415" s="102">
        <v>27.025344022140601</v>
      </c>
      <c r="K415" s="102">
        <v>29.612846577610927</v>
      </c>
      <c r="L415" s="102">
        <v>26.770304343025806</v>
      </c>
      <c r="M415" s="102">
        <v>28.699296609163607</v>
      </c>
      <c r="N415" s="102">
        <v>31.161562530550196</v>
      </c>
      <c r="O415" s="102">
        <v>27.017450765473239</v>
      </c>
      <c r="P415" s="102">
        <v>29.787435731026189</v>
      </c>
      <c r="Q415" s="102">
        <v>35.975507535902381</v>
      </c>
      <c r="R415" s="102">
        <v>28.510192496113806</v>
      </c>
      <c r="S415" s="102">
        <v>25.640626822670416</v>
      </c>
      <c r="T415" s="102">
        <v>23.584990411394575</v>
      </c>
      <c r="U415" s="102">
        <v>28.348907204092114</v>
      </c>
      <c r="V415" s="102">
        <v>26.971565444558774</v>
      </c>
      <c r="W415" s="102">
        <v>21.505704146847673</v>
      </c>
      <c r="DA415" s="131" t="s">
        <v>4569</v>
      </c>
    </row>
    <row r="416" spans="1:105" ht="12" customHeight="1" x14ac:dyDescent="0.25">
      <c r="A416" s="107" t="s">
        <v>121</v>
      </c>
      <c r="B416" s="105"/>
      <c r="C416" s="105">
        <v>19.181565908700435</v>
      </c>
      <c r="D416" s="105">
        <v>21.820967992620165</v>
      </c>
      <c r="E416" s="105">
        <v>18.969101096382694</v>
      </c>
      <c r="F416" s="105">
        <v>20.211091343564121</v>
      </c>
      <c r="G416" s="105">
        <v>19.851582628399541</v>
      </c>
      <c r="H416" s="105">
        <v>19.43275710267978</v>
      </c>
      <c r="I416" s="105">
        <v>20.648811886662674</v>
      </c>
      <c r="J416" s="105">
        <v>21.927247307788466</v>
      </c>
      <c r="K416" s="105">
        <v>24.146421358254528</v>
      </c>
      <c r="L416" s="105">
        <v>21.525913831059505</v>
      </c>
      <c r="M416" s="105">
        <v>23.376053613063153</v>
      </c>
      <c r="N416" s="105">
        <v>25.450337540715584</v>
      </c>
      <c r="O416" s="105">
        <v>21.866691435337874</v>
      </c>
      <c r="P416" s="105">
        <v>24.357211253467931</v>
      </c>
      <c r="Q416" s="105">
        <v>29.125980740153469</v>
      </c>
      <c r="R416" s="105">
        <v>23.120182431439126</v>
      </c>
      <c r="S416" s="105">
        <v>21.224572645719782</v>
      </c>
      <c r="T416" s="105">
        <v>19.84807337623759</v>
      </c>
      <c r="U416" s="105">
        <v>24.065931689301333</v>
      </c>
      <c r="V416" s="105">
        <v>23.070364340452272</v>
      </c>
      <c r="W416" s="105">
        <v>18.533194396427856</v>
      </c>
      <c r="DA416" s="132" t="s">
        <v>4570</v>
      </c>
    </row>
    <row r="417" spans="1:105" ht="12" customHeight="1" x14ac:dyDescent="0.25">
      <c r="A417" s="108" t="s">
        <v>53</v>
      </c>
      <c r="B417" s="99"/>
      <c r="C417" s="99">
        <v>8.8153006505999727</v>
      </c>
      <c r="D417" s="99">
        <v>10.045793439599093</v>
      </c>
      <c r="E417" s="99">
        <v>8.6606981471968076</v>
      </c>
      <c r="F417" s="99">
        <v>9.2043737758345952</v>
      </c>
      <c r="G417" s="99">
        <v>9.038924585065784</v>
      </c>
      <c r="H417" s="99">
        <v>7.5214775687383568</v>
      </c>
      <c r="I417" s="99">
        <v>8.3660083993578311</v>
      </c>
      <c r="J417" s="99">
        <v>9.5486564339578912</v>
      </c>
      <c r="K417" s="99">
        <v>10.725468918630325</v>
      </c>
      <c r="L417" s="99">
        <v>8.5471020104455739</v>
      </c>
      <c r="M417" s="99">
        <v>9.9832702346871152</v>
      </c>
      <c r="N417" s="99">
        <v>10.669380043322645</v>
      </c>
      <c r="O417" s="99">
        <v>7.936847450910566</v>
      </c>
      <c r="P417" s="99">
        <v>8.8396276933193718</v>
      </c>
      <c r="Q417" s="99">
        <v>8.4128474955009089</v>
      </c>
      <c r="R417" s="99">
        <v>6.0232795101219203</v>
      </c>
      <c r="S417" s="99">
        <v>6.4185455921406636</v>
      </c>
      <c r="T417" s="99">
        <v>6.7929875677248788</v>
      </c>
      <c r="U417" s="99">
        <v>8.4368180309073395</v>
      </c>
      <c r="V417" s="99">
        <v>8.2648448016049159</v>
      </c>
      <c r="W417" s="99">
        <v>6.9111428822938263</v>
      </c>
      <c r="DA417" s="63" t="s">
        <v>4571</v>
      </c>
    </row>
    <row r="418" spans="1:105" ht="12" customHeight="1" x14ac:dyDescent="0.25">
      <c r="A418" s="108" t="s">
        <v>52</v>
      </c>
      <c r="B418" s="99"/>
      <c r="C418" s="99">
        <v>10.366265258100462</v>
      </c>
      <c r="D418" s="99">
        <v>11.775174553021076</v>
      </c>
      <c r="E418" s="99">
        <v>10.308402949185883</v>
      </c>
      <c r="F418" s="99">
        <v>11.006717567729527</v>
      </c>
      <c r="G418" s="99">
        <v>10.812658043333755</v>
      </c>
      <c r="H418" s="99">
        <v>11.911279533941419</v>
      </c>
      <c r="I418" s="99">
        <v>12.282803487304841</v>
      </c>
      <c r="J418" s="99">
        <v>12.378590873830577</v>
      </c>
      <c r="K418" s="99">
        <v>13.420952439624207</v>
      </c>
      <c r="L418" s="99">
        <v>12.978811820613931</v>
      </c>
      <c r="M418" s="99">
        <v>13.392783378376041</v>
      </c>
      <c r="N418" s="99">
        <v>14.780957497392938</v>
      </c>
      <c r="O418" s="99">
        <v>13.929843984427309</v>
      </c>
      <c r="P418" s="99">
        <v>15.517583560148557</v>
      </c>
      <c r="Q418" s="99">
        <v>20.713133244652568</v>
      </c>
      <c r="R418" s="99">
        <v>17.096902921317202</v>
      </c>
      <c r="S418" s="99">
        <v>14.806027053579122</v>
      </c>
      <c r="T418" s="99">
        <v>13.055085808512708</v>
      </c>
      <c r="U418" s="99">
        <v>15.629113658393992</v>
      </c>
      <c r="V418" s="99">
        <v>14.805519538847356</v>
      </c>
      <c r="W418" s="99">
        <v>11.622051514134029</v>
      </c>
      <c r="DA418" s="63" t="s">
        <v>4572</v>
      </c>
    </row>
    <row r="419" spans="1:105" ht="12" customHeight="1" x14ac:dyDescent="0.25">
      <c r="A419" s="121" t="s">
        <v>54</v>
      </c>
      <c r="B419" s="123"/>
      <c r="C419" s="123">
        <v>3.613583937121212</v>
      </c>
      <c r="D419" s="123">
        <v>4.1390535039741181</v>
      </c>
      <c r="E419" s="123">
        <v>3.5550366598796588</v>
      </c>
      <c r="F419" s="123">
        <v>4.013094702870645</v>
      </c>
      <c r="G419" s="123">
        <v>3.4387023628886753</v>
      </c>
      <c r="H419" s="123">
        <v>3.8408412757733927</v>
      </c>
      <c r="I419" s="123">
        <v>3.5169286602244703</v>
      </c>
      <c r="J419" s="123">
        <v>4.0103990726331888</v>
      </c>
      <c r="K419" s="123">
        <v>5.0862057363245414</v>
      </c>
      <c r="L419" s="123">
        <v>4.5449721176770144</v>
      </c>
      <c r="M419" s="123">
        <v>4.9378555056607718</v>
      </c>
      <c r="N419" s="123">
        <v>5.3734291867950157</v>
      </c>
      <c r="O419" s="123">
        <v>4.537898620057323</v>
      </c>
      <c r="P419" s="123">
        <v>5.3554050301820251</v>
      </c>
      <c r="Q419" s="123">
        <v>6.288948530893065</v>
      </c>
      <c r="R419" s="123">
        <v>5.1141405760517902</v>
      </c>
      <c r="S419" s="123">
        <v>4.738470117929185</v>
      </c>
      <c r="T419" s="123">
        <v>4.4832667035146549</v>
      </c>
      <c r="U419" s="123">
        <v>5.3546196446163128</v>
      </c>
      <c r="V419" s="123">
        <v>5.0928269231472729</v>
      </c>
      <c r="W419" s="123">
        <v>4.061981806092839</v>
      </c>
      <c r="DA419" s="130" t="s">
        <v>4573</v>
      </c>
    </row>
    <row r="420" spans="1:105" ht="12" customHeight="1" x14ac:dyDescent="0.25">
      <c r="A420" s="97" t="s">
        <v>50</v>
      </c>
      <c r="B420" s="99"/>
      <c r="C420" s="99">
        <v>4.5365618626398492</v>
      </c>
      <c r="D420" s="99">
        <v>5.2395296091703418</v>
      </c>
      <c r="E420" s="99">
        <v>4.3249115371732412</v>
      </c>
      <c r="F420" s="99">
        <v>4.9901467384320704</v>
      </c>
      <c r="G420" s="99">
        <v>4.4158706658739444</v>
      </c>
      <c r="H420" s="99">
        <v>4.8524608794701924</v>
      </c>
      <c r="I420" s="99">
        <v>4.4485531468172912</v>
      </c>
      <c r="J420" s="99">
        <v>5.020121488405743</v>
      </c>
      <c r="K420" s="99">
        <v>6.5501992229769161</v>
      </c>
      <c r="L420" s="99">
        <v>6.2352724631761163</v>
      </c>
      <c r="M420" s="99">
        <v>6.3702787302775485</v>
      </c>
      <c r="N420" s="99">
        <v>5.752366546075411</v>
      </c>
      <c r="O420" s="99">
        <v>5.0037038609461701</v>
      </c>
      <c r="P420" s="99">
        <v>6.3777859716237044</v>
      </c>
      <c r="Q420" s="99">
        <v>8.6787006715286736</v>
      </c>
      <c r="R420" s="99">
        <v>7.3664343363696059</v>
      </c>
      <c r="S420" s="99">
        <v>6.6385555202172455</v>
      </c>
      <c r="T420" s="99">
        <v>5.9845599509781504</v>
      </c>
      <c r="U420" s="99">
        <v>7.2427102313743807</v>
      </c>
      <c r="V420" s="99">
        <v>6.8576217859217916</v>
      </c>
      <c r="W420" s="99">
        <v>6.102443853656105</v>
      </c>
      <c r="DA420" s="63" t="s">
        <v>4574</v>
      </c>
    </row>
    <row r="421" spans="1:105" ht="12" customHeight="1" x14ac:dyDescent="0.25">
      <c r="A421" s="109" t="s">
        <v>120</v>
      </c>
      <c r="B421" s="110"/>
      <c r="C421" s="110">
        <v>3.608606282023628</v>
      </c>
      <c r="D421" s="110">
        <v>4.1344413721492215</v>
      </c>
      <c r="E421" s="110">
        <v>3.5515323808023274</v>
      </c>
      <c r="F421" s="110">
        <v>4.0073852288839955</v>
      </c>
      <c r="G421" s="110">
        <v>3.4326814407025172</v>
      </c>
      <c r="H421" s="110">
        <v>3.835686021030916</v>
      </c>
      <c r="I421" s="110">
        <v>3.5136447344311668</v>
      </c>
      <c r="J421" s="110">
        <v>4.0078531260477801</v>
      </c>
      <c r="K421" s="110">
        <v>5.0822443421841879</v>
      </c>
      <c r="L421" s="110">
        <v>4.5420279846998781</v>
      </c>
      <c r="M421" s="110">
        <v>4.9368547442090147</v>
      </c>
      <c r="N421" s="110">
        <v>5.3731065953994879</v>
      </c>
      <c r="O421" s="110">
        <v>4.5368048381829764</v>
      </c>
      <c r="P421" s="110">
        <v>5.3518613462410691</v>
      </c>
      <c r="Q421" s="110">
        <v>6.278094478865782</v>
      </c>
      <c r="R421" s="110">
        <v>5.1065718492307717</v>
      </c>
      <c r="S421" s="110">
        <v>4.7342575598611019</v>
      </c>
      <c r="T421" s="110">
        <v>4.481699284789733</v>
      </c>
      <c r="U421" s="110">
        <v>5.3518344394433397</v>
      </c>
      <c r="V421" s="110">
        <v>5.0889445723729336</v>
      </c>
      <c r="W421" s="110">
        <v>4.0538649429273592</v>
      </c>
      <c r="DA421" s="60" t="s">
        <v>4575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114.20936912673774</v>
      </c>
      <c r="D423" s="118">
        <f t="shared" si="194"/>
        <v>112.78066896661971</v>
      </c>
      <c r="E423" s="118">
        <f t="shared" si="194"/>
        <v>111.24870212578591</v>
      </c>
      <c r="F423" s="118">
        <f t="shared" si="194"/>
        <v>109.12608019996391</v>
      </c>
      <c r="G423" s="118">
        <f t="shared" si="194"/>
        <v>112.70516514555352</v>
      </c>
      <c r="H423" s="118">
        <f t="shared" si="194"/>
        <v>101.07510079502019</v>
      </c>
      <c r="I423" s="118">
        <f t="shared" si="194"/>
        <v>107.04645221899013</v>
      </c>
      <c r="J423" s="118">
        <f t="shared" si="194"/>
        <v>100.7139860918513</v>
      </c>
      <c r="K423" s="118">
        <f t="shared" si="194"/>
        <v>116.4561771294333</v>
      </c>
      <c r="L423" s="118">
        <f t="shared" si="194"/>
        <v>113.46874085793075</v>
      </c>
      <c r="M423" s="118">
        <f t="shared" si="194"/>
        <v>110.73910215533277</v>
      </c>
      <c r="N423" s="118">
        <f t="shared" si="194"/>
        <v>113.81363979796426</v>
      </c>
      <c r="O423" s="118">
        <f t="shared" si="194"/>
        <v>104.49875354004429</v>
      </c>
      <c r="P423" s="118">
        <f t="shared" si="194"/>
        <v>101.78264364263767</v>
      </c>
      <c r="Q423" s="118">
        <f t="shared" si="194"/>
        <v>122.08737093738245</v>
      </c>
      <c r="R423" s="118">
        <f t="shared" ref="R423:V423" si="195">R424+R426+R428+R437</f>
        <v>108.38723445432008</v>
      </c>
      <c r="S423" s="118">
        <f t="shared" si="195"/>
        <v>99.489205194562686</v>
      </c>
      <c r="T423" s="118">
        <f t="shared" si="195"/>
        <v>95.676296071579856</v>
      </c>
      <c r="U423" s="118">
        <f t="shared" si="195"/>
        <v>93.204657174985442</v>
      </c>
      <c r="V423" s="118">
        <f t="shared" si="195"/>
        <v>105.81094529770544</v>
      </c>
      <c r="W423" s="118">
        <f t="shared" ref="W423" si="196">W424+W426+W428+W437</f>
        <v>94.559843071911388</v>
      </c>
      <c r="DA423" s="129" t="s">
        <v>4727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94.842298148267858</v>
      </c>
      <c r="D424" s="123">
        <f t="shared" si="197"/>
        <v>90.708940234529564</v>
      </c>
      <c r="E424" s="123">
        <f t="shared" si="197"/>
        <v>91.992857268975939</v>
      </c>
      <c r="F424" s="123">
        <f t="shared" si="197"/>
        <v>88.52303180198119</v>
      </c>
      <c r="G424" s="123">
        <f t="shared" si="197"/>
        <v>92.65802569854246</v>
      </c>
      <c r="H424" s="123">
        <f t="shared" si="197"/>
        <v>80.716793995403478</v>
      </c>
      <c r="I424" s="123">
        <f t="shared" si="197"/>
        <v>85.914724402988071</v>
      </c>
      <c r="J424" s="123">
        <f t="shared" si="197"/>
        <v>78.262414402090045</v>
      </c>
      <c r="K424" s="123">
        <f t="shared" si="197"/>
        <v>91.300567170242573</v>
      </c>
      <c r="L424" s="123">
        <f t="shared" si="197"/>
        <v>90.641935947478743</v>
      </c>
      <c r="M424" s="123">
        <f t="shared" si="197"/>
        <v>86.100374299183073</v>
      </c>
      <c r="N424" s="123">
        <f t="shared" si="197"/>
        <v>86.827800192481675</v>
      </c>
      <c r="O424" s="123">
        <f t="shared" si="197"/>
        <v>80.838161820320877</v>
      </c>
      <c r="P424" s="123">
        <f t="shared" si="197"/>
        <v>75.229484685005175</v>
      </c>
      <c r="Q424" s="123">
        <f t="shared" si="197"/>
        <v>89.582037793930155</v>
      </c>
      <c r="R424" s="123">
        <f t="shared" si="197"/>
        <v>82.257349731324098</v>
      </c>
      <c r="S424" s="123">
        <f t="shared" si="197"/>
        <v>75.463280889277542</v>
      </c>
      <c r="T424" s="123">
        <f t="shared" si="197"/>
        <v>73.21318098499772</v>
      </c>
      <c r="U424" s="123">
        <f t="shared" si="197"/>
        <v>65.967871179467394</v>
      </c>
      <c r="V424" s="123">
        <f t="shared" si="197"/>
        <v>79.650075378698133</v>
      </c>
      <c r="W424" s="123">
        <f t="shared" si="197"/>
        <v>73.54076405513068</v>
      </c>
      <c r="DA424" s="130" t="s">
        <v>4728</v>
      </c>
    </row>
    <row r="425" spans="1:105" ht="12" customHeight="1" x14ac:dyDescent="0.25">
      <c r="A425" s="97" t="s">
        <v>53</v>
      </c>
      <c r="B425" s="99"/>
      <c r="C425" s="99">
        <v>94.842298148267858</v>
      </c>
      <c r="D425" s="99">
        <v>90.708940234529564</v>
      </c>
      <c r="E425" s="99">
        <v>91.992857268975939</v>
      </c>
      <c r="F425" s="99">
        <v>88.52303180198119</v>
      </c>
      <c r="G425" s="99">
        <v>92.65802569854246</v>
      </c>
      <c r="H425" s="99">
        <v>80.716793995403478</v>
      </c>
      <c r="I425" s="99">
        <v>85.914724402988071</v>
      </c>
      <c r="J425" s="99">
        <v>78.262414402090045</v>
      </c>
      <c r="K425" s="99">
        <v>91.300567170242573</v>
      </c>
      <c r="L425" s="99">
        <v>90.641935947478743</v>
      </c>
      <c r="M425" s="99">
        <v>86.100374299183073</v>
      </c>
      <c r="N425" s="99">
        <v>86.827800192481675</v>
      </c>
      <c r="O425" s="99">
        <v>80.838161820320877</v>
      </c>
      <c r="P425" s="99">
        <v>75.229484685005175</v>
      </c>
      <c r="Q425" s="99">
        <v>89.582037793930155</v>
      </c>
      <c r="R425" s="99">
        <v>82.257349731324098</v>
      </c>
      <c r="S425" s="99">
        <v>75.463280889277542</v>
      </c>
      <c r="T425" s="99">
        <v>73.21318098499772</v>
      </c>
      <c r="U425" s="99">
        <v>65.967871179467394</v>
      </c>
      <c r="V425" s="99">
        <v>79.650075378698133</v>
      </c>
      <c r="W425" s="99">
        <v>73.54076405513068</v>
      </c>
      <c r="DA425" s="63" t="s">
        <v>4729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7.7076453503051173E-2</v>
      </c>
      <c r="D426" s="123">
        <f t="shared" si="198"/>
        <v>9.2441042957113431E-2</v>
      </c>
      <c r="E426" s="123">
        <f t="shared" si="198"/>
        <v>0.17864502112687786</v>
      </c>
      <c r="F426" s="123">
        <f t="shared" si="198"/>
        <v>0.11949244859577141</v>
      </c>
      <c r="G426" s="123">
        <f t="shared" si="198"/>
        <v>0.13973387039422333</v>
      </c>
      <c r="H426" s="123">
        <f t="shared" si="198"/>
        <v>0.18472437826247193</v>
      </c>
      <c r="I426" s="123">
        <f t="shared" si="198"/>
        <v>0.19752416940922832</v>
      </c>
      <c r="J426" s="123">
        <f t="shared" si="198"/>
        <v>0.18651930006856185</v>
      </c>
      <c r="K426" s="123">
        <f t="shared" si="198"/>
        <v>0.20484364061170798</v>
      </c>
      <c r="L426" s="123">
        <f t="shared" si="198"/>
        <v>0.23740304934053238</v>
      </c>
      <c r="M426" s="123">
        <f t="shared" si="198"/>
        <v>0.23195739146951624</v>
      </c>
      <c r="N426" s="123">
        <f t="shared" si="198"/>
        <v>0.27529911729659085</v>
      </c>
      <c r="O426" s="123">
        <f t="shared" si="198"/>
        <v>0.3552677317860955</v>
      </c>
      <c r="P426" s="123">
        <f t="shared" si="198"/>
        <v>0.17777336275681657</v>
      </c>
      <c r="Q426" s="123">
        <f t="shared" si="198"/>
        <v>0.33983868639371961</v>
      </c>
      <c r="R426" s="123">
        <f t="shared" si="198"/>
        <v>0.25584359713292099</v>
      </c>
      <c r="S426" s="123">
        <f t="shared" si="198"/>
        <v>0.34272449741025762</v>
      </c>
      <c r="T426" s="123">
        <f t="shared" si="198"/>
        <v>0.32841143107167492</v>
      </c>
      <c r="U426" s="123">
        <f t="shared" si="198"/>
        <v>0.37821767896358449</v>
      </c>
      <c r="V426" s="123">
        <f t="shared" si="198"/>
        <v>0.37612802669504625</v>
      </c>
      <c r="W426" s="123">
        <f t="shared" si="198"/>
        <v>0.29074873676420337</v>
      </c>
      <c r="DA426" s="130" t="s">
        <v>4730</v>
      </c>
    </row>
    <row r="427" spans="1:105" ht="12" customHeight="1" x14ac:dyDescent="0.25">
      <c r="A427" s="97" t="s">
        <v>53</v>
      </c>
      <c r="B427" s="99"/>
      <c r="C427" s="99">
        <f>RES_hhdet_in_tess!C147</f>
        <v>7.7076453503051173E-2</v>
      </c>
      <c r="D427" s="99">
        <f>RES_hhdet_in_tess!D147</f>
        <v>9.2441042957113431E-2</v>
      </c>
      <c r="E427" s="99">
        <f>RES_hhdet_in_tess!E147</f>
        <v>0.17864502112687786</v>
      </c>
      <c r="F427" s="99">
        <f>RES_hhdet_in_tess!F147</f>
        <v>0.11949244859577141</v>
      </c>
      <c r="G427" s="99">
        <f>RES_hhdet_in_tess!G147</f>
        <v>0.13973387039422333</v>
      </c>
      <c r="H427" s="99">
        <f>RES_hhdet_in_tess!H147</f>
        <v>0.18472437826247193</v>
      </c>
      <c r="I427" s="99">
        <f>RES_hhdet_in_tess!I147</f>
        <v>0.19752416940922832</v>
      </c>
      <c r="J427" s="99">
        <f>RES_hhdet_in_tess!J147</f>
        <v>0.18651930006856185</v>
      </c>
      <c r="K427" s="99">
        <f>RES_hhdet_in_tess!K147</f>
        <v>0.20484364061170798</v>
      </c>
      <c r="L427" s="99">
        <f>RES_hhdet_in_tess!L147</f>
        <v>0.23740304934053238</v>
      </c>
      <c r="M427" s="99">
        <f>RES_hhdet_in_tess!M147</f>
        <v>0.23195739146951624</v>
      </c>
      <c r="N427" s="99">
        <f>RES_hhdet_in_tess!N147</f>
        <v>0.27529911729659085</v>
      </c>
      <c r="O427" s="99">
        <f>RES_hhdet_in_tess!O147</f>
        <v>0.3552677317860955</v>
      </c>
      <c r="P427" s="99">
        <f>RES_hhdet_in_tess!P147</f>
        <v>0.17777336275681657</v>
      </c>
      <c r="Q427" s="99">
        <f>RES_hhdet_in_tess!Q147</f>
        <v>0.33983868639371961</v>
      </c>
      <c r="R427" s="99">
        <f>RES_hhdet_in_tess!R147</f>
        <v>0.25584359713292099</v>
      </c>
      <c r="S427" s="99">
        <f>RES_hhdet_in_tess!S147</f>
        <v>0.34272449741025762</v>
      </c>
      <c r="T427" s="99">
        <f>RES_hhdet_in_tess!T147</f>
        <v>0.32841143107167492</v>
      </c>
      <c r="U427" s="99">
        <f>RES_hhdet_in_tess!U147</f>
        <v>0.37821767896358449</v>
      </c>
      <c r="V427" s="99">
        <f>RES_hhdet_in_tess!V147</f>
        <v>0.37612802669504625</v>
      </c>
      <c r="W427" s="99">
        <f>RES_hhdet_in_tess!W147</f>
        <v>0.29074873676420337</v>
      </c>
      <c r="DA427" s="63" t="s">
        <v>4731</v>
      </c>
    </row>
    <row r="428" spans="1:105" ht="12" customHeight="1" x14ac:dyDescent="0.25">
      <c r="A428" s="121" t="s">
        <v>55</v>
      </c>
      <c r="B428" s="123"/>
      <c r="C428" s="123">
        <v>16.523898974781186</v>
      </c>
      <c r="D428" s="123">
        <v>18.804132013819377</v>
      </c>
      <c r="E428" s="123">
        <v>16.344920519877657</v>
      </c>
      <c r="F428" s="123">
        <v>17.394337741939193</v>
      </c>
      <c r="G428" s="123">
        <v>17.255420404516823</v>
      </c>
      <c r="H428" s="123">
        <v>17.204515426685184</v>
      </c>
      <c r="I428" s="123">
        <v>18.208682261992472</v>
      </c>
      <c r="J428" s="123">
        <v>19.149326441982026</v>
      </c>
      <c r="K428" s="123">
        <v>20.990031318935102</v>
      </c>
      <c r="L428" s="123">
        <v>19.040213307392918</v>
      </c>
      <c r="M428" s="123">
        <v>20.536077949082838</v>
      </c>
      <c r="N428" s="123">
        <v>22.478967704895407</v>
      </c>
      <c r="O428" s="123">
        <v>19.710789064496694</v>
      </c>
      <c r="P428" s="123">
        <v>22.100511454637516</v>
      </c>
      <c r="Q428" s="123">
        <v>27.096184917287953</v>
      </c>
      <c r="R428" s="123">
        <v>21.693030421187217</v>
      </c>
      <c r="S428" s="123">
        <v>19.741303840481468</v>
      </c>
      <c r="T428" s="123">
        <v>18.335856108889363</v>
      </c>
      <c r="U428" s="123">
        <v>22.245049599816454</v>
      </c>
      <c r="V428" s="123">
        <v>21.336995472298327</v>
      </c>
      <c r="W428" s="123">
        <v>17.147640275583168</v>
      </c>
      <c r="DA428" s="130" t="s">
        <v>4732</v>
      </c>
    </row>
    <row r="429" spans="1:105" ht="12" customHeight="1" x14ac:dyDescent="0.25">
      <c r="A429" s="97" t="s">
        <v>124</v>
      </c>
      <c r="B429" s="99"/>
      <c r="C429" s="99">
        <v>15.463384742495279</v>
      </c>
      <c r="D429" s="99">
        <v>18.372706528305621</v>
      </c>
      <c r="E429" s="99">
        <v>14.64063304612456</v>
      </c>
      <c r="F429" s="99">
        <v>15.566588546930998</v>
      </c>
      <c r="G429" s="99">
        <v>18.981495312741551</v>
      </c>
      <c r="H429" s="99">
        <v>17.105979154477268</v>
      </c>
      <c r="I429" s="99">
        <v>19.194901637316665</v>
      </c>
      <c r="J429" s="99">
        <v>22.171267916183403</v>
      </c>
      <c r="K429" s="99">
        <v>17.902244002574715</v>
      </c>
      <c r="L429" s="99">
        <v>17.455376889880956</v>
      </c>
      <c r="M429" s="99">
        <v>20.87502141622836</v>
      </c>
      <c r="N429" s="99">
        <v>22.496847427884692</v>
      </c>
      <c r="O429" s="99">
        <v>18.702784499843929</v>
      </c>
      <c r="P429" s="99">
        <v>22.860911328621487</v>
      </c>
      <c r="Q429" s="99">
        <v>28.876681250088737</v>
      </c>
      <c r="R429" s="99">
        <v>20.083057519746085</v>
      </c>
      <c r="S429" s="99">
        <v>19.67457907248107</v>
      </c>
      <c r="T429" s="99">
        <v>18.046931484227269</v>
      </c>
      <c r="U429" s="99">
        <v>21.614596875142627</v>
      </c>
      <c r="V429" s="99">
        <v>20.418432092290722</v>
      </c>
      <c r="W429" s="99">
        <v>18.40972419029265</v>
      </c>
      <c r="DA429" s="63" t="s">
        <v>4733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14.639238426955966</v>
      </c>
      <c r="F430" s="99">
        <v>15.566077100346467</v>
      </c>
      <c r="G430" s="99">
        <v>18.987696110159362</v>
      </c>
      <c r="H430" s="99">
        <v>17.108316602848149</v>
      </c>
      <c r="I430" s="99">
        <v>19.197548248063356</v>
      </c>
      <c r="J430" s="99">
        <v>22.177657044225459</v>
      </c>
      <c r="K430" s="99">
        <v>0</v>
      </c>
      <c r="L430" s="99">
        <v>0</v>
      </c>
      <c r="M430" s="99">
        <v>0</v>
      </c>
      <c r="N430" s="99">
        <v>22.507770487040645</v>
      </c>
      <c r="O430" s="99">
        <v>18.721831643607917</v>
      </c>
      <c r="P430" s="99">
        <v>22.902809088388754</v>
      </c>
      <c r="Q430" s="99">
        <v>28.964357212334729</v>
      </c>
      <c r="R430" s="99">
        <v>0</v>
      </c>
      <c r="S430" s="99">
        <v>0</v>
      </c>
      <c r="T430" s="99">
        <v>18.064964233642851</v>
      </c>
      <c r="U430" s="99">
        <v>21.675682168441995</v>
      </c>
      <c r="V430" s="99">
        <v>20.50681628312088</v>
      </c>
      <c r="W430" s="99">
        <v>18.5366693803578</v>
      </c>
      <c r="DA430" s="63" t="s">
        <v>4734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5.4180430480179282</v>
      </c>
      <c r="F431" s="102">
        <v>5.7458477489253852</v>
      </c>
      <c r="G431" s="102">
        <v>7.0484317251489852</v>
      </c>
      <c r="H431" s="102">
        <v>5.2637512621840923</v>
      </c>
      <c r="I431" s="102">
        <v>6.2428285572732563</v>
      </c>
      <c r="J431" s="102">
        <v>7.8672371071018654</v>
      </c>
      <c r="K431" s="102">
        <v>0</v>
      </c>
      <c r="L431" s="102">
        <v>0</v>
      </c>
      <c r="M431" s="102">
        <v>0</v>
      </c>
      <c r="N431" s="102">
        <v>7.6820421803642231</v>
      </c>
      <c r="O431" s="102">
        <v>5.4244809086644592</v>
      </c>
      <c r="P431" s="102">
        <v>6.7843658515511009</v>
      </c>
      <c r="Q431" s="102">
        <v>6.7425821478396584</v>
      </c>
      <c r="R431" s="102">
        <v>0</v>
      </c>
      <c r="S431" s="102">
        <v>0</v>
      </c>
      <c r="T431" s="102">
        <v>5.1801439622685246</v>
      </c>
      <c r="U431" s="102">
        <v>6.328979935533309</v>
      </c>
      <c r="V431" s="102">
        <v>6.1236120428406773</v>
      </c>
      <c r="W431" s="102">
        <v>5.9213253625550442</v>
      </c>
      <c r="DA431" s="131" t="s">
        <v>4735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9.2211953789380381</v>
      </c>
      <c r="F432" s="105">
        <v>9.8202293514210837</v>
      </c>
      <c r="G432" s="105">
        <v>11.939264385010373</v>
      </c>
      <c r="H432" s="105">
        <v>11.844565340664055</v>
      </c>
      <c r="I432" s="105">
        <v>12.954719690790096</v>
      </c>
      <c r="J432" s="105">
        <v>14.310419937123598</v>
      </c>
      <c r="K432" s="105">
        <v>0</v>
      </c>
      <c r="L432" s="105">
        <v>0</v>
      </c>
      <c r="M432" s="105">
        <v>0</v>
      </c>
      <c r="N432" s="105">
        <v>14.825728306676419</v>
      </c>
      <c r="O432" s="105">
        <v>13.297350734943455</v>
      </c>
      <c r="P432" s="105">
        <v>16.118443236837653</v>
      </c>
      <c r="Q432" s="105">
        <v>22.22177506449507</v>
      </c>
      <c r="R432" s="105">
        <v>0</v>
      </c>
      <c r="S432" s="105">
        <v>0</v>
      </c>
      <c r="T432" s="105">
        <v>12.884820271374331</v>
      </c>
      <c r="U432" s="105">
        <v>15.34670223290869</v>
      </c>
      <c r="V432" s="105">
        <v>14.383204240280204</v>
      </c>
      <c r="W432" s="105">
        <v>12.615344017802757</v>
      </c>
      <c r="DA432" s="132" t="s">
        <v>4736</v>
      </c>
    </row>
    <row r="433" spans="1:105" ht="12" customHeight="1" x14ac:dyDescent="0.25">
      <c r="A433" s="106" t="s">
        <v>122</v>
      </c>
      <c r="B433" s="102"/>
      <c r="C433" s="102">
        <v>16.527857698146246</v>
      </c>
      <c r="D433" s="102">
        <v>18.808248991909068</v>
      </c>
      <c r="E433" s="102">
        <v>16.378468904073188</v>
      </c>
      <c r="F433" s="102">
        <v>17.464663812376518</v>
      </c>
      <c r="G433" s="102">
        <v>17.160455284684044</v>
      </c>
      <c r="H433" s="102">
        <v>17.202617590462115</v>
      </c>
      <c r="I433" s="102">
        <v>18.18781853486615</v>
      </c>
      <c r="J433" s="102">
        <v>19.134412905124567</v>
      </c>
      <c r="K433" s="102">
        <v>21.019176303504814</v>
      </c>
      <c r="L433" s="102">
        <v>19.055621140972423</v>
      </c>
      <c r="M433" s="102">
        <v>20.533700579297285</v>
      </c>
      <c r="N433" s="102">
        <v>22.47959709677755</v>
      </c>
      <c r="O433" s="102">
        <v>19.731966365181542</v>
      </c>
      <c r="P433" s="102">
        <v>22.101922800473481</v>
      </c>
      <c r="Q433" s="102">
        <v>27.104529537143566</v>
      </c>
      <c r="R433" s="102">
        <v>21.713604047530033</v>
      </c>
      <c r="S433" s="102">
        <v>19.736103064151834</v>
      </c>
      <c r="T433" s="102">
        <v>18.339232589713525</v>
      </c>
      <c r="U433" s="102">
        <v>22.252893254516231</v>
      </c>
      <c r="V433" s="102">
        <v>21.348694291008016</v>
      </c>
      <c r="W433" s="102">
        <v>17.133398654426177</v>
      </c>
      <c r="DA433" s="131" t="s">
        <v>4737</v>
      </c>
    </row>
    <row r="434" spans="1:105" ht="12" customHeight="1" x14ac:dyDescent="0.25">
      <c r="A434" s="107" t="s">
        <v>121</v>
      </c>
      <c r="B434" s="105"/>
      <c r="C434" s="105">
        <v>16.528592932153504</v>
      </c>
      <c r="D434" s="105">
        <v>18.808534261790591</v>
      </c>
      <c r="E434" s="105">
        <v>16.38209628362409</v>
      </c>
      <c r="F434" s="105">
        <v>17.472503068646358</v>
      </c>
      <c r="G434" s="105">
        <v>17.17354008237924</v>
      </c>
      <c r="H434" s="105">
        <v>17.214246352138609</v>
      </c>
      <c r="I434" s="105">
        <v>18.192989892658474</v>
      </c>
      <c r="J434" s="105">
        <v>19.139205456454963</v>
      </c>
      <c r="K434" s="105">
        <v>21.033882238439912</v>
      </c>
      <c r="L434" s="105">
        <v>19.062804579057325</v>
      </c>
      <c r="M434" s="105">
        <v>20.535588464958622</v>
      </c>
      <c r="N434" s="105">
        <v>22.477727016288345</v>
      </c>
      <c r="O434" s="105">
        <v>19.726453305802746</v>
      </c>
      <c r="P434" s="105">
        <v>22.07648210471762</v>
      </c>
      <c r="Q434" s="105">
        <v>27.051508685380561</v>
      </c>
      <c r="R434" s="105">
        <v>21.684283605197727</v>
      </c>
      <c r="S434" s="105">
        <v>19.746509913243173</v>
      </c>
      <c r="T434" s="105">
        <v>18.337181616503866</v>
      </c>
      <c r="U434" s="105">
        <v>22.251718533352214</v>
      </c>
      <c r="V434" s="105">
        <v>21.34735877301334</v>
      </c>
      <c r="W434" s="105">
        <v>17.128096112882819</v>
      </c>
      <c r="DA434" s="132" t="s">
        <v>4738</v>
      </c>
    </row>
    <row r="435" spans="1:105" ht="12" customHeight="1" x14ac:dyDescent="0.25">
      <c r="A435" s="108" t="s">
        <v>53</v>
      </c>
      <c r="B435" s="99"/>
      <c r="C435" s="99">
        <v>6.1623276740530413</v>
      </c>
      <c r="D435" s="99">
        <v>7.0333597087695168</v>
      </c>
      <c r="E435" s="99">
        <v>6.0736933344382109</v>
      </c>
      <c r="F435" s="99">
        <v>6.4657855009168319</v>
      </c>
      <c r="G435" s="99">
        <v>6.3608820390454861</v>
      </c>
      <c r="H435" s="99">
        <v>5.3029668181971941</v>
      </c>
      <c r="I435" s="99">
        <v>5.9101864053536328</v>
      </c>
      <c r="J435" s="99">
        <v>6.7606145826243864</v>
      </c>
      <c r="K435" s="99">
        <v>7.6129297988157054</v>
      </c>
      <c r="L435" s="99">
        <v>6.0839927584433866</v>
      </c>
      <c r="M435" s="99">
        <v>7.1428050865825847</v>
      </c>
      <c r="N435" s="99">
        <v>7.6967695188954073</v>
      </c>
      <c r="O435" s="99">
        <v>5.7966093213754375</v>
      </c>
      <c r="P435" s="99">
        <v>6.5588985445690628</v>
      </c>
      <c r="Q435" s="99">
        <v>6.3383754407279982</v>
      </c>
      <c r="R435" s="99">
        <v>4.5873806838805278</v>
      </c>
      <c r="S435" s="99">
        <v>4.9404828596640549</v>
      </c>
      <c r="T435" s="99">
        <v>5.2820958079911566</v>
      </c>
      <c r="U435" s="99">
        <v>6.6226048749582258</v>
      </c>
      <c r="V435" s="99">
        <v>6.5418392341659857</v>
      </c>
      <c r="W435" s="99">
        <v>5.5060445987487912</v>
      </c>
      <c r="DA435" s="63" t="s">
        <v>4739</v>
      </c>
    </row>
    <row r="436" spans="1:105" ht="12" customHeight="1" x14ac:dyDescent="0.25">
      <c r="A436" s="108" t="s">
        <v>52</v>
      </c>
      <c r="B436" s="99"/>
      <c r="C436" s="99">
        <v>10.366265258100462</v>
      </c>
      <c r="D436" s="99">
        <v>11.775174553021076</v>
      </c>
      <c r="E436" s="99">
        <v>10.308402949185883</v>
      </c>
      <c r="F436" s="99">
        <v>11.006717567729527</v>
      </c>
      <c r="G436" s="99">
        <v>10.812658043333755</v>
      </c>
      <c r="H436" s="99">
        <v>11.911279533941419</v>
      </c>
      <c r="I436" s="99">
        <v>12.282803487304841</v>
      </c>
      <c r="J436" s="99">
        <v>12.378590873830577</v>
      </c>
      <c r="K436" s="99">
        <v>13.420952439624207</v>
      </c>
      <c r="L436" s="99">
        <v>12.978811820613931</v>
      </c>
      <c r="M436" s="99">
        <v>13.392783378376041</v>
      </c>
      <c r="N436" s="99">
        <v>14.780957497392938</v>
      </c>
      <c r="O436" s="99">
        <v>13.929843984427309</v>
      </c>
      <c r="P436" s="99">
        <v>15.517583560148557</v>
      </c>
      <c r="Q436" s="99">
        <v>20.713133244652568</v>
      </c>
      <c r="R436" s="99">
        <v>17.096902921317202</v>
      </c>
      <c r="S436" s="99">
        <v>14.806027053579122</v>
      </c>
      <c r="T436" s="99">
        <v>13.055085808512708</v>
      </c>
      <c r="U436" s="99">
        <v>15.629113658393992</v>
      </c>
      <c r="V436" s="99">
        <v>14.805519538847356</v>
      </c>
      <c r="W436" s="99">
        <v>11.622051514134029</v>
      </c>
      <c r="DA436" s="63" t="s">
        <v>4740</v>
      </c>
    </row>
    <row r="437" spans="1:105" ht="12" customHeight="1" x14ac:dyDescent="0.25">
      <c r="A437" s="121" t="s">
        <v>54</v>
      </c>
      <c r="B437" s="123"/>
      <c r="C437" s="123">
        <v>2.7660955501856459</v>
      </c>
      <c r="D437" s="123">
        <v>3.1751556753136523</v>
      </c>
      <c r="E437" s="123">
        <v>2.732279315805425</v>
      </c>
      <c r="F437" s="123">
        <v>3.089218207447741</v>
      </c>
      <c r="G437" s="123">
        <v>2.6519851721000123</v>
      </c>
      <c r="H437" s="123">
        <v>2.9690669946690691</v>
      </c>
      <c r="I437" s="123">
        <v>2.7255213846003601</v>
      </c>
      <c r="J437" s="123">
        <v>3.11572594771066</v>
      </c>
      <c r="K437" s="123">
        <v>3.9607349996439138</v>
      </c>
      <c r="L437" s="123">
        <v>3.5491885537185683</v>
      </c>
      <c r="M437" s="123">
        <v>3.8706925155973413</v>
      </c>
      <c r="N437" s="123">
        <v>4.2315727832905674</v>
      </c>
      <c r="O437" s="123">
        <v>3.5945349234406145</v>
      </c>
      <c r="P437" s="123">
        <v>4.274874140238162</v>
      </c>
      <c r="Q437" s="123">
        <v>5.0693095397706172</v>
      </c>
      <c r="R437" s="123">
        <v>4.1810107046758462</v>
      </c>
      <c r="S437" s="123">
        <v>3.9418959673934282</v>
      </c>
      <c r="T437" s="123">
        <v>3.7988475466211011</v>
      </c>
      <c r="U437" s="123">
        <v>4.6135187167380103</v>
      </c>
      <c r="V437" s="123">
        <v>4.4477464200139378</v>
      </c>
      <c r="W437" s="123">
        <v>3.5806900044333392</v>
      </c>
      <c r="DA437" s="130" t="s">
        <v>4741</v>
      </c>
    </row>
    <row r="438" spans="1:105" ht="12" customHeight="1" x14ac:dyDescent="0.25">
      <c r="A438" s="97" t="s">
        <v>50</v>
      </c>
      <c r="B438" s="99"/>
      <c r="C438" s="99">
        <v>2.7825022989819059</v>
      </c>
      <c r="D438" s="99">
        <v>3.215144398093571</v>
      </c>
      <c r="E438" s="99">
        <v>2.6551068230000521</v>
      </c>
      <c r="F438" s="99">
        <v>3.0648851203062821</v>
      </c>
      <c r="G438" s="99">
        <v>2.713380302805211</v>
      </c>
      <c r="H438" s="99">
        <v>2.9829598108941711</v>
      </c>
      <c r="I438" s="99">
        <v>2.7358497180753236</v>
      </c>
      <c r="J438" s="99">
        <v>3.0886636478786733</v>
      </c>
      <c r="K438" s="99">
        <v>4.0316868511759942</v>
      </c>
      <c r="L438" s="99">
        <v>3.8393355884475704</v>
      </c>
      <c r="M438" s="99">
        <v>3.9232830764544349</v>
      </c>
      <c r="N438" s="99">
        <v>3.5427276066454048</v>
      </c>
      <c r="O438" s="99">
        <v>3.0816464252867188</v>
      </c>
      <c r="P438" s="99">
        <v>3.927906584180124</v>
      </c>
      <c r="Q438" s="99">
        <v>5.3449779690783945</v>
      </c>
      <c r="R438" s="99">
        <v>4.5427652396725886</v>
      </c>
      <c r="S438" s="99">
        <v>4.1027013659048546</v>
      </c>
      <c r="T438" s="99">
        <v>3.7077881001524453</v>
      </c>
      <c r="U438" s="99">
        <v>4.4988975771768693</v>
      </c>
      <c r="V438" s="99">
        <v>4.269930782137104</v>
      </c>
      <c r="W438" s="99">
        <v>3.8081493693061534</v>
      </c>
      <c r="DA438" s="63" t="s">
        <v>4742</v>
      </c>
    </row>
    <row r="439" spans="1:105" ht="12" customHeight="1" x14ac:dyDescent="0.25">
      <c r="A439" s="109" t="s">
        <v>120</v>
      </c>
      <c r="B439" s="110"/>
      <c r="C439" s="110">
        <v>2.7660070679646491</v>
      </c>
      <c r="D439" s="110">
        <v>3.1749880812513198</v>
      </c>
      <c r="E439" s="110">
        <v>2.7326305858102788</v>
      </c>
      <c r="F439" s="110">
        <v>3.0893603995961558</v>
      </c>
      <c r="G439" s="110">
        <v>2.6516068797388548</v>
      </c>
      <c r="H439" s="110">
        <v>2.968996196311199</v>
      </c>
      <c r="I439" s="110">
        <v>2.7254849777849661</v>
      </c>
      <c r="J439" s="110">
        <v>3.1157941834641454</v>
      </c>
      <c r="K439" s="110">
        <v>3.9605430122809451</v>
      </c>
      <c r="L439" s="110">
        <v>3.5486831811346726</v>
      </c>
      <c r="M439" s="110">
        <v>3.8706557732399656</v>
      </c>
      <c r="N439" s="110">
        <v>4.232159200864329</v>
      </c>
      <c r="O439" s="110">
        <v>3.5957392639967054</v>
      </c>
      <c r="P439" s="110">
        <v>4.2760767676606788</v>
      </c>
      <c r="Q439" s="110">
        <v>5.0680574770888409</v>
      </c>
      <c r="R439" s="110">
        <v>4.1797950456441981</v>
      </c>
      <c r="S439" s="110">
        <v>3.9415394560081638</v>
      </c>
      <c r="T439" s="110">
        <v>3.7989426168425364</v>
      </c>
      <c r="U439" s="110">
        <v>4.6136877994044223</v>
      </c>
      <c r="V439" s="110">
        <v>4.448137594475039</v>
      </c>
      <c r="W439" s="110">
        <v>3.57978518165431</v>
      </c>
      <c r="DA439" s="60" t="s">
        <v>4743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2.7522066582848007E-2</v>
      </c>
      <c r="D441" s="118">
        <f t="shared" si="199"/>
        <v>6.9164763130061369E-2</v>
      </c>
      <c r="E441" s="118">
        <f t="shared" si="199"/>
        <v>0.11025661350818375</v>
      </c>
      <c r="F441" s="118">
        <f t="shared" si="199"/>
        <v>0.22395803382421717</v>
      </c>
      <c r="G441" s="118">
        <f t="shared" si="199"/>
        <v>0.33546641949543282</v>
      </c>
      <c r="H441" s="118">
        <f t="shared" si="199"/>
        <v>0.2142103662347509</v>
      </c>
      <c r="I441" s="118">
        <f t="shared" si="199"/>
        <v>0.13355941548444808</v>
      </c>
      <c r="J441" s="118">
        <f t="shared" si="199"/>
        <v>3.505495082265369E-2</v>
      </c>
      <c r="K441" s="118">
        <f t="shared" si="199"/>
        <v>8.9373656182058031E-2</v>
      </c>
      <c r="L441" s="118">
        <f t="shared" si="199"/>
        <v>7.3015127700228763E-2</v>
      </c>
      <c r="M441" s="118">
        <f t="shared" si="199"/>
        <v>3.2924032877756942E-2</v>
      </c>
      <c r="N441" s="118">
        <f t="shared" si="199"/>
        <v>0.11594931270393252</v>
      </c>
      <c r="O441" s="118">
        <f t="shared" si="199"/>
        <v>0.11152754639587574</v>
      </c>
      <c r="P441" s="118">
        <f t="shared" si="199"/>
        <v>9.0931634781225013E-2</v>
      </c>
      <c r="Q441" s="118">
        <f t="shared" si="199"/>
        <v>8.1355065120023828E-2</v>
      </c>
      <c r="R441" s="118">
        <f t="shared" ref="R441:V441" si="200">R442+R444+R446+R455</f>
        <v>2.808860818039054E-2</v>
      </c>
      <c r="S441" s="118">
        <f t="shared" si="200"/>
        <v>5.828883023115175E-2</v>
      </c>
      <c r="T441" s="118">
        <f t="shared" si="200"/>
        <v>4.520204884264812E-2</v>
      </c>
      <c r="U441" s="118">
        <f t="shared" si="200"/>
        <v>7.0645759937287625E-2</v>
      </c>
      <c r="V441" s="118">
        <f t="shared" si="200"/>
        <v>7.0071843598242006E-2</v>
      </c>
      <c r="W441" s="118">
        <f t="shared" ref="W441" si="201">W442+W444+W446+W455</f>
        <v>7.0440671370064184E-2</v>
      </c>
      <c r="DA441" s="129" t="s">
        <v>4895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4896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4897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4898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4899</v>
      </c>
    </row>
    <row r="446" spans="1:105" ht="12" customHeight="1" x14ac:dyDescent="0.25">
      <c r="A446" s="121" t="s">
        <v>55</v>
      </c>
      <c r="B446" s="123"/>
      <c r="C446" s="123">
        <v>2.1994215809169555E-2</v>
      </c>
      <c r="D446" s="123">
        <v>6.4197365626535913E-2</v>
      </c>
      <c r="E446" s="123">
        <v>0.10580502193804224</v>
      </c>
      <c r="F446" s="123">
        <v>0.2173724673724092</v>
      </c>
      <c r="G446" s="123">
        <v>0.3293235101091786</v>
      </c>
      <c r="H446" s="123">
        <v>0.20862155766456922</v>
      </c>
      <c r="I446" s="123">
        <v>0.1300098523050903</v>
      </c>
      <c r="J446" s="123">
        <v>3.2186815014539384E-2</v>
      </c>
      <c r="K446" s="123">
        <v>8.5358321807271806E-2</v>
      </c>
      <c r="L446" s="123">
        <v>7.0552350925205787E-2</v>
      </c>
      <c r="M446" s="123">
        <v>3.1913742547501053E-2</v>
      </c>
      <c r="N446" s="123">
        <v>0.11483785175870444</v>
      </c>
      <c r="O446" s="123">
        <v>0.10886479135358494</v>
      </c>
      <c r="P446" s="123">
        <v>8.5927357942429866E-2</v>
      </c>
      <c r="Q446" s="123">
        <v>7.2441374697719746E-2</v>
      </c>
      <c r="R446" s="123">
        <v>2.2484196889513638E-2</v>
      </c>
      <c r="S446" s="123">
        <v>5.4952903910569791E-2</v>
      </c>
      <c r="T446" s="123">
        <v>4.3784198492903832E-2</v>
      </c>
      <c r="U446" s="123">
        <v>6.8222348453771633E-2</v>
      </c>
      <c r="V446" s="123">
        <v>6.6652430427484075E-2</v>
      </c>
      <c r="W446" s="123">
        <v>6.4948157282747443E-2</v>
      </c>
      <c r="DA446" s="130" t="s">
        <v>4900</v>
      </c>
    </row>
    <row r="447" spans="1:105" ht="12" customHeight="1" x14ac:dyDescent="0.25">
      <c r="A447" s="97" t="s">
        <v>124</v>
      </c>
      <c r="B447" s="99"/>
      <c r="C447" s="99">
        <v>5.6378506524171295</v>
      </c>
      <c r="D447" s="99">
        <v>6.6810652328302975</v>
      </c>
      <c r="E447" s="99">
        <v>5.3077640805483659</v>
      </c>
      <c r="F447" s="99">
        <v>5.6260413981054249</v>
      </c>
      <c r="G447" s="99">
        <v>6.8364453699253422</v>
      </c>
      <c r="H447" s="99">
        <v>6.1374871050684918</v>
      </c>
      <c r="I447" s="99">
        <v>6.8578751055934255</v>
      </c>
      <c r="J447" s="99">
        <v>7.8818900182721059</v>
      </c>
      <c r="K447" s="99">
        <v>6.3261650153337179</v>
      </c>
      <c r="L447" s="99">
        <v>6.1247427661673921</v>
      </c>
      <c r="M447" s="99">
        <v>7.2175448277164227</v>
      </c>
      <c r="N447" s="99">
        <v>7.5932119682272763</v>
      </c>
      <c r="O447" s="99">
        <v>6.0990553804993377</v>
      </c>
      <c r="P447" s="99">
        <v>7.1598836160410491</v>
      </c>
      <c r="Q447" s="99">
        <v>8.7301597873093737</v>
      </c>
      <c r="R447" s="99">
        <v>5.9326906490330638</v>
      </c>
      <c r="S447" s="99">
        <v>5.6866324299745061</v>
      </c>
      <c r="T447" s="99">
        <v>5.1162201727989585</v>
      </c>
      <c r="U447" s="99">
        <v>6.0313136205229565</v>
      </c>
      <c r="V447" s="99">
        <v>5.6333363248687052</v>
      </c>
      <c r="W447" s="99">
        <v>5.0523649415186327</v>
      </c>
      <c r="DA447" s="63" t="s">
        <v>4901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1.964238444234939</v>
      </c>
      <c r="F448" s="99">
        <v>2.0766513616779787</v>
      </c>
      <c r="G448" s="99">
        <v>2.5385891700683936</v>
      </c>
      <c r="H448" s="99">
        <v>1.8885914219933528</v>
      </c>
      <c r="I448" s="99">
        <v>2.2304119791987085</v>
      </c>
      <c r="J448" s="99">
        <v>2.7968043081823168</v>
      </c>
      <c r="K448" s="99">
        <v>0</v>
      </c>
      <c r="L448" s="99">
        <v>0</v>
      </c>
      <c r="M448" s="99">
        <v>0</v>
      </c>
      <c r="N448" s="99">
        <v>2.5928688369049895</v>
      </c>
      <c r="O448" s="99">
        <v>1.7689456600797591</v>
      </c>
      <c r="P448" s="99">
        <v>2.1248177383433378</v>
      </c>
      <c r="Q448" s="99">
        <v>2.0384551472485763</v>
      </c>
      <c r="R448" s="99">
        <v>0</v>
      </c>
      <c r="S448" s="99">
        <v>0</v>
      </c>
      <c r="T448" s="99">
        <v>1.4685464429741939</v>
      </c>
      <c r="U448" s="99">
        <v>1.7660316826494906</v>
      </c>
      <c r="V448" s="99">
        <v>1.6894718460465163</v>
      </c>
      <c r="W448" s="99">
        <v>1.6250486079999573</v>
      </c>
      <c r="DA448" s="63" t="s">
        <v>4902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1.964238444234939</v>
      </c>
      <c r="F449" s="102">
        <v>2.0766513616779787</v>
      </c>
      <c r="G449" s="102">
        <v>2.5385891700683936</v>
      </c>
      <c r="H449" s="102">
        <v>1.8885914219933528</v>
      </c>
      <c r="I449" s="102">
        <v>2.2304119791987085</v>
      </c>
      <c r="J449" s="102">
        <v>2.7968043081823168</v>
      </c>
      <c r="K449" s="102">
        <v>0</v>
      </c>
      <c r="L449" s="102">
        <v>0</v>
      </c>
      <c r="M449" s="102">
        <v>0</v>
      </c>
      <c r="N449" s="102">
        <v>2.5928688369049895</v>
      </c>
      <c r="O449" s="102">
        <v>1.7689456600797591</v>
      </c>
      <c r="P449" s="102">
        <v>2.1248177383433378</v>
      </c>
      <c r="Q449" s="102">
        <v>2.0384551472485763</v>
      </c>
      <c r="R449" s="102">
        <v>0</v>
      </c>
      <c r="S449" s="102">
        <v>0</v>
      </c>
      <c r="T449" s="102">
        <v>1.4685464429741939</v>
      </c>
      <c r="U449" s="102">
        <v>1.7660316826494906</v>
      </c>
      <c r="V449" s="102">
        <v>1.6894718460465163</v>
      </c>
      <c r="W449" s="102">
        <v>1.6250486079999573</v>
      </c>
      <c r="DA449" s="131" t="s">
        <v>4903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4904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4905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4906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4907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4908</v>
      </c>
    </row>
    <row r="455" spans="1:105" ht="12" customHeight="1" x14ac:dyDescent="0.25">
      <c r="A455" s="121" t="s">
        <v>54</v>
      </c>
      <c r="B455" s="123"/>
      <c r="C455" s="123">
        <v>5.5278507736784529E-3</v>
      </c>
      <c r="D455" s="123">
        <v>4.9673975035254593E-3</v>
      </c>
      <c r="E455" s="123">
        <v>4.4515915701415073E-3</v>
      </c>
      <c r="F455" s="123">
        <v>6.5855664518079757E-3</v>
      </c>
      <c r="G455" s="123">
        <v>6.1429093862542389E-3</v>
      </c>
      <c r="H455" s="123">
        <v>5.5888085701816838E-3</v>
      </c>
      <c r="I455" s="123">
        <v>3.5495631793577976E-3</v>
      </c>
      <c r="J455" s="123">
        <v>2.8681358081143068E-3</v>
      </c>
      <c r="K455" s="123">
        <v>4.0153343747862313E-3</v>
      </c>
      <c r="L455" s="123">
        <v>2.4627767750229723E-3</v>
      </c>
      <c r="M455" s="123">
        <v>1.0102903302558865E-3</v>
      </c>
      <c r="N455" s="123">
        <v>1.1114609452280895E-3</v>
      </c>
      <c r="O455" s="123">
        <v>2.6627550422907986E-3</v>
      </c>
      <c r="P455" s="123">
        <v>5.0042768387951421E-3</v>
      </c>
      <c r="Q455" s="123">
        <v>8.913690422304079E-3</v>
      </c>
      <c r="R455" s="123">
        <v>5.6044112908769034E-3</v>
      </c>
      <c r="S455" s="123">
        <v>3.3359263205819589E-3</v>
      </c>
      <c r="T455" s="123">
        <v>1.4178503497442897E-3</v>
      </c>
      <c r="U455" s="123">
        <v>2.4234114835159884E-3</v>
      </c>
      <c r="V455" s="123">
        <v>3.4194131707579287E-3</v>
      </c>
      <c r="W455" s="123">
        <v>5.492514087316748E-3</v>
      </c>
      <c r="DA455" s="130" t="s">
        <v>4909</v>
      </c>
    </row>
    <row r="456" spans="1:105" ht="12" customHeight="1" x14ac:dyDescent="0.25">
      <c r="A456" s="97" t="s">
        <v>50</v>
      </c>
      <c r="B456" s="99"/>
      <c r="C456" s="99">
        <v>1.0305253927172682</v>
      </c>
      <c r="D456" s="99">
        <v>1.1902115460191351</v>
      </c>
      <c r="E456" s="99">
        <v>0.98244690478427366</v>
      </c>
      <c r="F456" s="99">
        <v>1.1335617331022294</v>
      </c>
      <c r="G456" s="99">
        <v>1.003109180459925</v>
      </c>
      <c r="H456" s="99">
        <v>1.1022850133804492</v>
      </c>
      <c r="I456" s="99">
        <v>1.010533332831016</v>
      </c>
      <c r="J456" s="99">
        <v>1.1403707973062485</v>
      </c>
      <c r="K456" s="99">
        <v>1.4879432554914369</v>
      </c>
      <c r="L456" s="99">
        <v>1.416404492735087</v>
      </c>
      <c r="M456" s="99">
        <v>1.4470725163698481</v>
      </c>
      <c r="N456" s="99">
        <v>1.3067075846064904</v>
      </c>
      <c r="O456" s="99">
        <v>1.1366413690525323</v>
      </c>
      <c r="P456" s="99">
        <v>1.4487778613140412</v>
      </c>
      <c r="Q456" s="99">
        <v>1.9714536445444535</v>
      </c>
      <c r="R456" s="99">
        <v>1.6733592238497197</v>
      </c>
      <c r="S456" s="99">
        <v>1.5080142719725498</v>
      </c>
      <c r="T456" s="99">
        <v>1.3594526384641967</v>
      </c>
      <c r="U456" s="99">
        <v>1.6452540561590046</v>
      </c>
      <c r="V456" s="99">
        <v>1.5577773648899942</v>
      </c>
      <c r="W456" s="99">
        <v>1.3862311457965211</v>
      </c>
      <c r="DA456" s="63" t="s">
        <v>4910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4911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231638</v>
      </c>
      <c r="C5" s="120">
        <v>246213</v>
      </c>
      <c r="D5" s="120">
        <v>256203</v>
      </c>
      <c r="E5" s="120">
        <v>256294</v>
      </c>
      <c r="F5" s="120">
        <v>242318</v>
      </c>
      <c r="G5" s="120">
        <v>224400</v>
      </c>
      <c r="H5" s="120">
        <v>213148</v>
      </c>
      <c r="I5" s="120">
        <v>210444</v>
      </c>
      <c r="J5" s="120">
        <v>208097</v>
      </c>
      <c r="K5" s="120">
        <v>208258</v>
      </c>
      <c r="L5" s="120">
        <v>209720</v>
      </c>
      <c r="M5" s="120">
        <v>214385</v>
      </c>
      <c r="N5" s="120">
        <v>211942</v>
      </c>
      <c r="O5" s="120">
        <v>209118</v>
      </c>
      <c r="P5" s="120">
        <v>205618</v>
      </c>
      <c r="Q5" s="120">
        <v>212541</v>
      </c>
      <c r="R5" s="120">
        <v>228532</v>
      </c>
      <c r="S5" s="120">
        <v>245221</v>
      </c>
      <c r="T5" s="120">
        <v>267192</v>
      </c>
      <c r="U5" s="120">
        <v>286060</v>
      </c>
      <c r="V5" s="120">
        <v>300858</v>
      </c>
      <c r="W5" s="120">
        <v>309751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231638</v>
      </c>
      <c r="C7" s="52">
        <v>246213</v>
      </c>
      <c r="D7" s="52">
        <v>256203</v>
      </c>
      <c r="E7" s="52">
        <v>256294</v>
      </c>
      <c r="F7" s="52">
        <v>242318</v>
      </c>
      <c r="G7" s="52">
        <v>224400</v>
      </c>
      <c r="H7" s="52">
        <v>213148</v>
      </c>
      <c r="I7" s="52">
        <v>210444</v>
      </c>
      <c r="J7" s="52">
        <v>208097</v>
      </c>
      <c r="K7" s="52">
        <v>208258</v>
      </c>
      <c r="L7" s="52">
        <v>209720</v>
      </c>
      <c r="M7" s="52">
        <v>214385</v>
      </c>
      <c r="N7" s="52">
        <v>211942</v>
      </c>
      <c r="O7" s="52">
        <v>209118</v>
      </c>
      <c r="P7" s="52">
        <v>205618</v>
      </c>
      <c r="Q7" s="52">
        <v>212541</v>
      </c>
      <c r="R7" s="52">
        <v>228532</v>
      </c>
      <c r="S7" s="52">
        <v>245221</v>
      </c>
      <c r="T7" s="52">
        <v>267192</v>
      </c>
      <c r="U7" s="52">
        <v>286060</v>
      </c>
      <c r="V7" s="52">
        <v>300858</v>
      </c>
      <c r="W7" s="52">
        <v>309751</v>
      </c>
      <c r="DA7" s="63" t="s">
        <v>1127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7702</v>
      </c>
      <c r="C9" s="52">
        <v>9656</v>
      </c>
      <c r="D9" s="52">
        <v>11201</v>
      </c>
      <c r="E9" s="52">
        <v>13040</v>
      </c>
      <c r="F9" s="52">
        <v>13704</v>
      </c>
      <c r="G9" s="52">
        <v>13501</v>
      </c>
      <c r="H9" s="52">
        <v>12592</v>
      </c>
      <c r="I9" s="52">
        <v>12479</v>
      </c>
      <c r="J9" s="52">
        <v>13095</v>
      </c>
      <c r="K9" s="52">
        <v>13487</v>
      </c>
      <c r="L9" s="52">
        <v>14809</v>
      </c>
      <c r="M9" s="52">
        <v>16734</v>
      </c>
      <c r="N9" s="52">
        <v>18540</v>
      </c>
      <c r="O9" s="52">
        <v>20199</v>
      </c>
      <c r="P9" s="52">
        <v>21434</v>
      </c>
      <c r="Q9" s="52">
        <v>21953</v>
      </c>
      <c r="R9" s="52">
        <v>23968</v>
      </c>
      <c r="S9" s="52">
        <v>28916</v>
      </c>
      <c r="T9" s="52">
        <v>34093</v>
      </c>
      <c r="U9" s="52">
        <v>40750</v>
      </c>
      <c r="V9" s="52">
        <v>51301</v>
      </c>
      <c r="W9" s="52">
        <v>60749</v>
      </c>
      <c r="DA9" s="63" t="s">
        <v>1128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7803</v>
      </c>
      <c r="C11" s="52">
        <v>6784</v>
      </c>
      <c r="D11" s="52">
        <v>6010</v>
      </c>
      <c r="E11" s="52">
        <v>5527</v>
      </c>
      <c r="F11" s="52">
        <v>5248</v>
      </c>
      <c r="G11" s="52">
        <v>5149</v>
      </c>
      <c r="H11" s="52">
        <v>5057</v>
      </c>
      <c r="I11" s="52">
        <v>4946</v>
      </c>
      <c r="J11" s="52">
        <v>4430</v>
      </c>
      <c r="K11" s="52">
        <v>3641</v>
      </c>
      <c r="L11" s="52">
        <v>3063</v>
      </c>
      <c r="M11" s="52">
        <v>2640</v>
      </c>
      <c r="N11" s="52">
        <v>2486</v>
      </c>
      <c r="O11" s="52">
        <v>2409</v>
      </c>
      <c r="P11" s="52">
        <v>2368</v>
      </c>
      <c r="Q11" s="52">
        <v>2338</v>
      </c>
      <c r="R11" s="52">
        <v>2194</v>
      </c>
      <c r="S11" s="52">
        <v>2288</v>
      </c>
      <c r="T11" s="52">
        <v>2407</v>
      </c>
      <c r="U11" s="52">
        <v>2682</v>
      </c>
      <c r="V11" s="52">
        <v>2830</v>
      </c>
      <c r="W11" s="52">
        <v>3011</v>
      </c>
      <c r="DA11" s="63" t="s">
        <v>1129</v>
      </c>
    </row>
    <row r="12" spans="1:105" ht="12" customHeight="1" x14ac:dyDescent="0.25">
      <c r="A12" s="97" t="s">
        <v>123</v>
      </c>
      <c r="B12" s="52">
        <v>25</v>
      </c>
      <c r="C12" s="52">
        <v>21</v>
      </c>
      <c r="D12" s="52">
        <v>17</v>
      </c>
      <c r="E12" s="52">
        <v>15</v>
      </c>
      <c r="F12" s="52">
        <v>15</v>
      </c>
      <c r="G12" s="52">
        <v>21</v>
      </c>
      <c r="H12" s="52">
        <v>23</v>
      </c>
      <c r="I12" s="52">
        <v>24</v>
      </c>
      <c r="J12" s="52">
        <v>26</v>
      </c>
      <c r="K12" s="52">
        <v>24</v>
      </c>
      <c r="L12" s="52">
        <v>22</v>
      </c>
      <c r="M12" s="52">
        <v>20</v>
      </c>
      <c r="N12" s="52">
        <v>18</v>
      </c>
      <c r="O12" s="52">
        <v>16</v>
      </c>
      <c r="P12" s="52">
        <v>15</v>
      </c>
      <c r="Q12" s="52">
        <v>13</v>
      </c>
      <c r="R12" s="52">
        <v>13</v>
      </c>
      <c r="S12" s="52">
        <v>10</v>
      </c>
      <c r="T12" s="52">
        <v>10</v>
      </c>
      <c r="U12" s="52">
        <v>9</v>
      </c>
      <c r="V12" s="52">
        <v>10</v>
      </c>
      <c r="W12" s="52">
        <v>12</v>
      </c>
      <c r="DA12" s="63" t="s">
        <v>1130</v>
      </c>
    </row>
    <row r="13" spans="1:105" ht="12" customHeight="1" x14ac:dyDescent="0.25">
      <c r="A13" s="97" t="s">
        <v>122</v>
      </c>
      <c r="B13" s="52">
        <v>168290</v>
      </c>
      <c r="C13" s="52">
        <v>179173</v>
      </c>
      <c r="D13" s="52">
        <v>187598</v>
      </c>
      <c r="E13" s="52">
        <v>184773</v>
      </c>
      <c r="F13" s="52">
        <v>170338</v>
      </c>
      <c r="G13" s="52">
        <v>150236</v>
      </c>
      <c r="H13" s="52">
        <v>134633</v>
      </c>
      <c r="I13" s="52">
        <v>130822</v>
      </c>
      <c r="J13" s="52">
        <v>124872</v>
      </c>
      <c r="K13" s="52">
        <v>101345</v>
      </c>
      <c r="L13" s="52">
        <v>99441</v>
      </c>
      <c r="M13" s="52">
        <v>100942</v>
      </c>
      <c r="N13" s="52">
        <v>99316</v>
      </c>
      <c r="O13" s="52">
        <v>97551</v>
      </c>
      <c r="P13" s="52">
        <v>97650</v>
      </c>
      <c r="Q13" s="52">
        <v>104000</v>
      </c>
      <c r="R13" s="52">
        <v>115253</v>
      </c>
      <c r="S13" s="52">
        <v>124092</v>
      </c>
      <c r="T13" s="52">
        <v>137789</v>
      </c>
      <c r="U13" s="52">
        <v>146888</v>
      </c>
      <c r="V13" s="52">
        <v>154976</v>
      </c>
      <c r="W13" s="52">
        <v>160675</v>
      </c>
      <c r="DA13" s="63" t="s">
        <v>1131</v>
      </c>
    </row>
    <row r="14" spans="1:105" ht="12" customHeight="1" x14ac:dyDescent="0.25">
      <c r="A14" s="97" t="s">
        <v>121</v>
      </c>
      <c r="B14" s="52">
        <v>55520</v>
      </c>
      <c r="C14" s="52">
        <v>60235</v>
      </c>
      <c r="D14" s="52">
        <v>62578</v>
      </c>
      <c r="E14" s="52">
        <v>65979</v>
      </c>
      <c r="F14" s="52">
        <v>66717</v>
      </c>
      <c r="G14" s="52">
        <v>68994</v>
      </c>
      <c r="H14" s="52">
        <v>73435</v>
      </c>
      <c r="I14" s="52">
        <v>74652</v>
      </c>
      <c r="J14" s="52">
        <v>78769</v>
      </c>
      <c r="K14" s="52">
        <v>103248</v>
      </c>
      <c r="L14" s="52">
        <v>107194</v>
      </c>
      <c r="M14" s="52">
        <v>110783</v>
      </c>
      <c r="N14" s="52">
        <v>110122</v>
      </c>
      <c r="O14" s="52">
        <v>109142</v>
      </c>
      <c r="P14" s="52">
        <v>105585</v>
      </c>
      <c r="Q14" s="52">
        <v>106190</v>
      </c>
      <c r="R14" s="52">
        <v>111072</v>
      </c>
      <c r="S14" s="52">
        <v>118831</v>
      </c>
      <c r="T14" s="52">
        <v>126986</v>
      </c>
      <c r="U14" s="52">
        <v>136481</v>
      </c>
      <c r="V14" s="52">
        <v>143042</v>
      </c>
      <c r="W14" s="52">
        <v>146053</v>
      </c>
      <c r="DA14" s="63" t="s">
        <v>1132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1511</v>
      </c>
      <c r="C16" s="52">
        <v>1550</v>
      </c>
      <c r="D16" s="52">
        <v>1509</v>
      </c>
      <c r="E16" s="52">
        <v>1435</v>
      </c>
      <c r="F16" s="52">
        <v>1331</v>
      </c>
      <c r="G16" s="52">
        <v>1213</v>
      </c>
      <c r="H16" s="52">
        <v>1105</v>
      </c>
      <c r="I16" s="52">
        <v>1024</v>
      </c>
      <c r="J16" s="52">
        <v>933</v>
      </c>
      <c r="K16" s="52">
        <v>842</v>
      </c>
      <c r="L16" s="52">
        <v>739</v>
      </c>
      <c r="M16" s="52">
        <v>605</v>
      </c>
      <c r="N16" s="52">
        <v>478</v>
      </c>
      <c r="O16" s="52">
        <v>408</v>
      </c>
      <c r="P16" s="52">
        <v>402</v>
      </c>
      <c r="Q16" s="52">
        <v>498</v>
      </c>
      <c r="R16" s="52">
        <v>594</v>
      </c>
      <c r="S16" s="52">
        <v>634</v>
      </c>
      <c r="T16" s="52">
        <v>637</v>
      </c>
      <c r="U16" s="52">
        <v>647</v>
      </c>
      <c r="V16" s="52">
        <v>667</v>
      </c>
      <c r="W16" s="52">
        <v>733</v>
      </c>
      <c r="DA16" s="63" t="s">
        <v>1133</v>
      </c>
    </row>
    <row r="17" spans="1:105" ht="12" customHeight="1" x14ac:dyDescent="0.25">
      <c r="A17" s="109" t="s">
        <v>120</v>
      </c>
      <c r="B17" s="36">
        <v>230127</v>
      </c>
      <c r="C17" s="36">
        <v>244663</v>
      </c>
      <c r="D17" s="36">
        <v>254694</v>
      </c>
      <c r="E17" s="36">
        <v>254859</v>
      </c>
      <c r="F17" s="36">
        <v>240987</v>
      </c>
      <c r="G17" s="36">
        <v>223187</v>
      </c>
      <c r="H17" s="36">
        <v>212043</v>
      </c>
      <c r="I17" s="36">
        <v>209420</v>
      </c>
      <c r="J17" s="36">
        <v>207164</v>
      </c>
      <c r="K17" s="36">
        <v>207416</v>
      </c>
      <c r="L17" s="36">
        <v>208981</v>
      </c>
      <c r="M17" s="36">
        <v>213780</v>
      </c>
      <c r="N17" s="36">
        <v>211464</v>
      </c>
      <c r="O17" s="36">
        <v>208710</v>
      </c>
      <c r="P17" s="36">
        <v>205216</v>
      </c>
      <c r="Q17" s="36">
        <v>212043</v>
      </c>
      <c r="R17" s="36">
        <v>227938</v>
      </c>
      <c r="S17" s="36">
        <v>244587</v>
      </c>
      <c r="T17" s="36">
        <v>266555</v>
      </c>
      <c r="U17" s="36">
        <v>285413</v>
      </c>
      <c r="V17" s="36">
        <v>300191</v>
      </c>
      <c r="W17" s="36">
        <v>309018</v>
      </c>
      <c r="DA17" s="60" t="s">
        <v>1134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1213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18097</v>
      </c>
      <c r="D21" s="52">
        <v>18104</v>
      </c>
      <c r="E21" s="52">
        <v>18160</v>
      </c>
      <c r="F21" s="52">
        <v>18301</v>
      </c>
      <c r="G21" s="52">
        <v>18555</v>
      </c>
      <c r="H21" s="52">
        <v>18928</v>
      </c>
      <c r="I21" s="52">
        <v>19427</v>
      </c>
      <c r="J21" s="52">
        <v>20067</v>
      </c>
      <c r="K21" s="52">
        <v>20859</v>
      </c>
      <c r="L21" s="52">
        <v>21838</v>
      </c>
      <c r="M21" s="52">
        <v>23037</v>
      </c>
      <c r="N21" s="52">
        <v>24485</v>
      </c>
      <c r="O21" s="52">
        <v>22602</v>
      </c>
      <c r="P21" s="52">
        <v>10183</v>
      </c>
      <c r="Q21" s="52">
        <v>12583</v>
      </c>
      <c r="R21" s="52">
        <v>15360</v>
      </c>
      <c r="S21" s="52">
        <v>18524</v>
      </c>
      <c r="T21" s="52">
        <v>15603</v>
      </c>
      <c r="U21" s="52">
        <v>13285</v>
      </c>
      <c r="V21" s="52">
        <v>12700</v>
      </c>
      <c r="W21" s="52">
        <v>14955</v>
      </c>
      <c r="DA21" s="63" t="s">
        <v>1214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1203</v>
      </c>
      <c r="D23" s="52">
        <v>1210</v>
      </c>
      <c r="E23" s="52">
        <v>1251</v>
      </c>
      <c r="F23" s="52">
        <v>1366</v>
      </c>
      <c r="G23" s="52">
        <v>1578</v>
      </c>
      <c r="H23" s="52">
        <v>1924</v>
      </c>
      <c r="I23" s="52">
        <v>1687</v>
      </c>
      <c r="J23" s="52">
        <v>1857</v>
      </c>
      <c r="K23" s="52">
        <v>2684</v>
      </c>
      <c r="L23" s="52">
        <v>2366</v>
      </c>
      <c r="M23" s="52">
        <v>2142</v>
      </c>
      <c r="N23" s="52">
        <v>1732</v>
      </c>
      <c r="O23" s="52">
        <v>2475</v>
      </c>
      <c r="P23" s="52">
        <v>1774</v>
      </c>
      <c r="Q23" s="52">
        <v>2435</v>
      </c>
      <c r="R23" s="52">
        <v>3030</v>
      </c>
      <c r="S23" s="52">
        <v>3651</v>
      </c>
      <c r="T23" s="52">
        <v>3829</v>
      </c>
      <c r="U23" s="52">
        <v>3840</v>
      </c>
      <c r="V23" s="52">
        <v>3796</v>
      </c>
      <c r="W23" s="52">
        <v>4240</v>
      </c>
      <c r="DA23" s="63" t="s">
        <v>1215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1219</v>
      </c>
      <c r="D25" s="52">
        <v>1219</v>
      </c>
      <c r="E25" s="52">
        <v>1223</v>
      </c>
      <c r="F25" s="52">
        <v>1235</v>
      </c>
      <c r="G25" s="52">
        <v>1260</v>
      </c>
      <c r="H25" s="52">
        <v>1317</v>
      </c>
      <c r="I25" s="52">
        <v>684</v>
      </c>
      <c r="J25" s="52">
        <v>646</v>
      </c>
      <c r="K25" s="52">
        <v>1343</v>
      </c>
      <c r="L25" s="52">
        <v>1015</v>
      </c>
      <c r="M25" s="52">
        <v>580</v>
      </c>
      <c r="N25" s="52">
        <v>583</v>
      </c>
      <c r="O25" s="52">
        <v>584</v>
      </c>
      <c r="P25" s="52">
        <v>302</v>
      </c>
      <c r="Q25" s="52">
        <v>358</v>
      </c>
      <c r="R25" s="52">
        <v>335</v>
      </c>
      <c r="S25" s="52">
        <v>446</v>
      </c>
      <c r="T25" s="52">
        <v>374</v>
      </c>
      <c r="U25" s="52">
        <v>317</v>
      </c>
      <c r="V25" s="52">
        <v>398</v>
      </c>
      <c r="W25" s="52">
        <v>367</v>
      </c>
      <c r="DA25" s="63" t="s">
        <v>1216</v>
      </c>
    </row>
    <row r="26" spans="1:105" ht="12" customHeight="1" x14ac:dyDescent="0.25">
      <c r="A26" s="97" t="s">
        <v>123</v>
      </c>
      <c r="B26" s="52"/>
      <c r="C26" s="52">
        <v>4</v>
      </c>
      <c r="D26" s="52">
        <v>4</v>
      </c>
      <c r="E26" s="52">
        <v>4</v>
      </c>
      <c r="F26" s="52">
        <v>4</v>
      </c>
      <c r="G26" s="52">
        <v>4</v>
      </c>
      <c r="H26" s="52">
        <v>3</v>
      </c>
      <c r="I26" s="52">
        <v>2</v>
      </c>
      <c r="J26" s="52">
        <v>1</v>
      </c>
      <c r="K26" s="52">
        <v>2</v>
      </c>
      <c r="L26" s="52">
        <v>3</v>
      </c>
      <c r="M26" s="52">
        <v>5</v>
      </c>
      <c r="N26" s="52">
        <v>6</v>
      </c>
      <c r="O26" s="52">
        <v>5</v>
      </c>
      <c r="P26" s="52">
        <v>2</v>
      </c>
      <c r="Q26" s="52">
        <v>3</v>
      </c>
      <c r="R26" s="52">
        <v>0</v>
      </c>
      <c r="S26" s="52">
        <v>3</v>
      </c>
      <c r="T26" s="52">
        <v>1</v>
      </c>
      <c r="U26" s="52">
        <v>4</v>
      </c>
      <c r="V26" s="52">
        <v>2</v>
      </c>
      <c r="W26" s="52">
        <v>2</v>
      </c>
      <c r="DA26" s="63" t="s">
        <v>1217</v>
      </c>
    </row>
    <row r="27" spans="1:105" ht="12" customHeight="1" x14ac:dyDescent="0.25">
      <c r="A27" s="97" t="s">
        <v>122</v>
      </c>
      <c r="B27" s="52"/>
      <c r="C27" s="52">
        <v>26295</v>
      </c>
      <c r="D27" s="52">
        <v>26368</v>
      </c>
      <c r="E27" s="52">
        <v>26872</v>
      </c>
      <c r="F27" s="52">
        <v>28195</v>
      </c>
      <c r="G27" s="52">
        <v>30630</v>
      </c>
      <c r="H27" s="52">
        <v>34338</v>
      </c>
      <c r="I27" s="52">
        <v>23703</v>
      </c>
      <c r="J27" s="52">
        <v>23203</v>
      </c>
      <c r="K27" s="52">
        <v>28035</v>
      </c>
      <c r="L27" s="52">
        <v>23562</v>
      </c>
      <c r="M27" s="52">
        <v>18356</v>
      </c>
      <c r="N27" s="52">
        <v>16047</v>
      </c>
      <c r="O27" s="52">
        <v>16075</v>
      </c>
      <c r="P27" s="52">
        <v>12437</v>
      </c>
      <c r="Q27" s="52">
        <v>15438</v>
      </c>
      <c r="R27" s="52">
        <v>14967</v>
      </c>
      <c r="S27" s="52">
        <v>15484</v>
      </c>
      <c r="T27" s="52">
        <v>19584</v>
      </c>
      <c r="U27" s="52">
        <v>17612</v>
      </c>
      <c r="V27" s="52">
        <v>16299</v>
      </c>
      <c r="W27" s="52">
        <v>17688</v>
      </c>
      <c r="DA27" s="63" t="s">
        <v>1218</v>
      </c>
    </row>
    <row r="28" spans="1:105" ht="12" customHeight="1" x14ac:dyDescent="0.25">
      <c r="A28" s="97" t="s">
        <v>121</v>
      </c>
      <c r="B28" s="52"/>
      <c r="C28" s="52">
        <v>8675</v>
      </c>
      <c r="D28" s="52">
        <v>8701</v>
      </c>
      <c r="E28" s="52">
        <v>8879</v>
      </c>
      <c r="F28" s="52">
        <v>9348</v>
      </c>
      <c r="G28" s="52">
        <v>10238</v>
      </c>
      <c r="H28" s="52">
        <v>11687</v>
      </c>
      <c r="I28" s="52">
        <v>8629</v>
      </c>
      <c r="J28" s="52">
        <v>10422</v>
      </c>
      <c r="K28" s="52">
        <v>12016</v>
      </c>
      <c r="L28" s="52">
        <v>12132</v>
      </c>
      <c r="M28" s="52">
        <v>13438</v>
      </c>
      <c r="N28" s="52">
        <v>14343</v>
      </c>
      <c r="O28" s="52">
        <v>15149</v>
      </c>
      <c r="P28" s="52">
        <v>12720</v>
      </c>
      <c r="Q28" s="52">
        <v>16654</v>
      </c>
      <c r="R28" s="52">
        <v>20577</v>
      </c>
      <c r="S28" s="52">
        <v>23496</v>
      </c>
      <c r="T28" s="52">
        <v>16375</v>
      </c>
      <c r="U28" s="52">
        <v>15893</v>
      </c>
      <c r="V28" s="52">
        <v>15005</v>
      </c>
      <c r="W28" s="52">
        <v>16119</v>
      </c>
      <c r="DA28" s="63" t="s">
        <v>1219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236</v>
      </c>
      <c r="D30" s="52">
        <v>236</v>
      </c>
      <c r="E30" s="52">
        <v>241</v>
      </c>
      <c r="F30" s="52">
        <v>249</v>
      </c>
      <c r="G30" s="52">
        <v>266</v>
      </c>
      <c r="H30" s="52">
        <v>291</v>
      </c>
      <c r="I30" s="52">
        <v>185</v>
      </c>
      <c r="J30" s="52">
        <v>171</v>
      </c>
      <c r="K30" s="52">
        <v>202</v>
      </c>
      <c r="L30" s="52">
        <v>168</v>
      </c>
      <c r="M30" s="52">
        <v>156</v>
      </c>
      <c r="N30" s="52">
        <v>152</v>
      </c>
      <c r="O30" s="52">
        <v>135</v>
      </c>
      <c r="P30" s="52">
        <v>79</v>
      </c>
      <c r="Q30" s="52">
        <v>78</v>
      </c>
      <c r="R30" s="52">
        <v>74</v>
      </c>
      <c r="S30" s="52">
        <v>76</v>
      </c>
      <c r="T30" s="52">
        <v>55</v>
      </c>
      <c r="U30" s="52">
        <v>60</v>
      </c>
      <c r="V30" s="52">
        <v>72</v>
      </c>
      <c r="W30" s="52">
        <v>99</v>
      </c>
      <c r="DA30" s="63" t="s">
        <v>1220</v>
      </c>
    </row>
    <row r="31" spans="1:105" ht="12" customHeight="1" x14ac:dyDescent="0.25">
      <c r="A31" s="109" t="s">
        <v>120</v>
      </c>
      <c r="B31" s="36"/>
      <c r="C31" s="36">
        <v>35957</v>
      </c>
      <c r="D31" s="36">
        <v>36056</v>
      </c>
      <c r="E31" s="36">
        <v>36738</v>
      </c>
      <c r="F31" s="36">
        <v>38533</v>
      </c>
      <c r="G31" s="36">
        <v>41869</v>
      </c>
      <c r="H31" s="36">
        <v>47056</v>
      </c>
      <c r="I31" s="36">
        <v>32824</v>
      </c>
      <c r="J31" s="36">
        <v>34059</v>
      </c>
      <c r="K31" s="36">
        <v>40867</v>
      </c>
      <c r="L31" s="36">
        <v>36419</v>
      </c>
      <c r="M31" s="36">
        <v>32285</v>
      </c>
      <c r="N31" s="36">
        <v>30921</v>
      </c>
      <c r="O31" s="36">
        <v>31802</v>
      </c>
      <c r="P31" s="36">
        <v>25485</v>
      </c>
      <c r="Q31" s="36">
        <v>32355</v>
      </c>
      <c r="R31" s="36">
        <v>35769</v>
      </c>
      <c r="S31" s="36">
        <v>39323</v>
      </c>
      <c r="T31" s="36">
        <v>36249</v>
      </c>
      <c r="U31" s="36">
        <v>33775</v>
      </c>
      <c r="V31" s="36">
        <v>31653</v>
      </c>
      <c r="W31" s="36">
        <v>34125</v>
      </c>
      <c r="DA31" s="60" t="s">
        <v>1221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1300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32672</v>
      </c>
      <c r="D35" s="52">
        <v>28094</v>
      </c>
      <c r="E35" s="52">
        <v>18251</v>
      </c>
      <c r="F35" s="52">
        <v>4325</v>
      </c>
      <c r="G35" s="52">
        <v>637</v>
      </c>
      <c r="H35" s="52">
        <v>7676</v>
      </c>
      <c r="I35" s="52">
        <v>16723</v>
      </c>
      <c r="J35" s="52">
        <v>17720</v>
      </c>
      <c r="K35" s="52">
        <v>21020</v>
      </c>
      <c r="L35" s="52">
        <v>23300</v>
      </c>
      <c r="M35" s="52">
        <v>27702</v>
      </c>
      <c r="N35" s="52">
        <v>22042</v>
      </c>
      <c r="O35" s="52">
        <v>19778</v>
      </c>
      <c r="P35" s="52">
        <v>6683</v>
      </c>
      <c r="Q35" s="52">
        <v>19506</v>
      </c>
      <c r="R35" s="52">
        <v>31351</v>
      </c>
      <c r="S35" s="52">
        <v>35213</v>
      </c>
      <c r="T35" s="52">
        <v>37574</v>
      </c>
      <c r="U35" s="52">
        <v>32153</v>
      </c>
      <c r="V35" s="52">
        <v>27498</v>
      </c>
      <c r="W35" s="52">
        <v>23848</v>
      </c>
      <c r="DA35" s="63" t="s">
        <v>1301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3157</v>
      </c>
      <c r="D37" s="52">
        <v>2755</v>
      </c>
      <c r="E37" s="52">
        <v>3090</v>
      </c>
      <c r="F37" s="52">
        <v>2030</v>
      </c>
      <c r="G37" s="52">
        <v>1375</v>
      </c>
      <c r="H37" s="52">
        <v>1015</v>
      </c>
      <c r="I37" s="52">
        <v>1574</v>
      </c>
      <c r="J37" s="52">
        <v>2473</v>
      </c>
      <c r="K37" s="52">
        <v>3076</v>
      </c>
      <c r="L37" s="52">
        <v>3688</v>
      </c>
      <c r="M37" s="52">
        <v>4067</v>
      </c>
      <c r="N37" s="52">
        <v>3538</v>
      </c>
      <c r="O37" s="52">
        <v>4134</v>
      </c>
      <c r="P37" s="52">
        <v>3009</v>
      </c>
      <c r="Q37" s="52">
        <v>2954</v>
      </c>
      <c r="R37" s="52">
        <v>5045</v>
      </c>
      <c r="S37" s="52">
        <v>8599</v>
      </c>
      <c r="T37" s="52">
        <v>9006</v>
      </c>
      <c r="U37" s="52">
        <v>10497</v>
      </c>
      <c r="V37" s="52">
        <v>14347</v>
      </c>
      <c r="W37" s="52">
        <v>13688</v>
      </c>
      <c r="DA37" s="63" t="s">
        <v>1302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200</v>
      </c>
      <c r="D39" s="52">
        <v>445</v>
      </c>
      <c r="E39" s="52">
        <v>740</v>
      </c>
      <c r="F39" s="52">
        <v>956</v>
      </c>
      <c r="G39" s="52">
        <v>1161</v>
      </c>
      <c r="H39" s="52">
        <v>1225</v>
      </c>
      <c r="I39" s="52">
        <v>573</v>
      </c>
      <c r="J39" s="52">
        <v>130</v>
      </c>
      <c r="K39" s="52">
        <v>554</v>
      </c>
      <c r="L39" s="52">
        <v>437</v>
      </c>
      <c r="M39" s="52">
        <v>157</v>
      </c>
      <c r="N39" s="52">
        <v>429</v>
      </c>
      <c r="O39" s="52">
        <v>507</v>
      </c>
      <c r="P39" s="52">
        <v>261</v>
      </c>
      <c r="Q39" s="52">
        <v>328</v>
      </c>
      <c r="R39" s="52">
        <v>191</v>
      </c>
      <c r="S39" s="52">
        <v>540</v>
      </c>
      <c r="T39" s="52">
        <v>493</v>
      </c>
      <c r="U39" s="52">
        <v>592</v>
      </c>
      <c r="V39" s="52">
        <v>546</v>
      </c>
      <c r="W39" s="52">
        <v>548</v>
      </c>
      <c r="DA39" s="63" t="s">
        <v>1303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2</v>
      </c>
      <c r="F40" s="52">
        <v>4</v>
      </c>
      <c r="G40" s="52">
        <v>10</v>
      </c>
      <c r="H40" s="52">
        <v>5</v>
      </c>
      <c r="I40" s="52">
        <v>3</v>
      </c>
      <c r="J40" s="52">
        <v>3</v>
      </c>
      <c r="K40" s="52">
        <v>0</v>
      </c>
      <c r="L40" s="52">
        <v>1</v>
      </c>
      <c r="M40" s="52">
        <v>3</v>
      </c>
      <c r="N40" s="52">
        <v>4</v>
      </c>
      <c r="O40" s="52">
        <v>3</v>
      </c>
      <c r="P40" s="52">
        <v>1</v>
      </c>
      <c r="Q40" s="52">
        <v>1</v>
      </c>
      <c r="R40" s="52">
        <v>0</v>
      </c>
      <c r="S40" s="52">
        <v>0</v>
      </c>
      <c r="T40" s="52">
        <v>1</v>
      </c>
      <c r="U40" s="52">
        <v>3</v>
      </c>
      <c r="V40" s="52">
        <v>3</v>
      </c>
      <c r="W40" s="52">
        <v>4</v>
      </c>
      <c r="DA40" s="63" t="s">
        <v>1304</v>
      </c>
    </row>
    <row r="41" spans="1:105" ht="12" customHeight="1" x14ac:dyDescent="0.25">
      <c r="A41" s="97" t="s">
        <v>122</v>
      </c>
      <c r="B41" s="52"/>
      <c r="C41" s="52">
        <v>37178</v>
      </c>
      <c r="D41" s="52">
        <v>34793</v>
      </c>
      <c r="E41" s="52">
        <v>24047</v>
      </c>
      <c r="F41" s="52">
        <v>13760</v>
      </c>
      <c r="G41" s="52">
        <v>10528</v>
      </c>
      <c r="H41" s="52">
        <v>18735</v>
      </c>
      <c r="I41" s="52">
        <v>19892</v>
      </c>
      <c r="J41" s="52">
        <v>17253</v>
      </c>
      <c r="K41" s="52">
        <v>4508</v>
      </c>
      <c r="L41" s="52">
        <v>21658</v>
      </c>
      <c r="M41" s="52">
        <v>19857</v>
      </c>
      <c r="N41" s="52">
        <v>14421</v>
      </c>
      <c r="O41" s="52">
        <v>14310</v>
      </c>
      <c r="P41" s="52">
        <v>12536</v>
      </c>
      <c r="Q41" s="52">
        <v>21788</v>
      </c>
      <c r="R41" s="52">
        <v>26220</v>
      </c>
      <c r="S41" s="52">
        <v>24323</v>
      </c>
      <c r="T41" s="52">
        <v>33281</v>
      </c>
      <c r="U41" s="52">
        <v>26711</v>
      </c>
      <c r="V41" s="52">
        <v>24387</v>
      </c>
      <c r="W41" s="52">
        <v>23387</v>
      </c>
      <c r="DA41" s="63" t="s">
        <v>1305</v>
      </c>
    </row>
    <row r="42" spans="1:105" ht="12" customHeight="1" x14ac:dyDescent="0.25">
      <c r="A42" s="97" t="s">
        <v>121</v>
      </c>
      <c r="B42" s="52"/>
      <c r="C42" s="52">
        <v>13390</v>
      </c>
      <c r="D42" s="52">
        <v>11044</v>
      </c>
      <c r="E42" s="52">
        <v>12280</v>
      </c>
      <c r="F42" s="52">
        <v>10086</v>
      </c>
      <c r="G42" s="52">
        <v>12515</v>
      </c>
      <c r="H42" s="52">
        <v>16128</v>
      </c>
      <c r="I42" s="52">
        <v>9846</v>
      </c>
      <c r="J42" s="52">
        <v>14539</v>
      </c>
      <c r="K42" s="52">
        <v>36495</v>
      </c>
      <c r="L42" s="52">
        <v>16078</v>
      </c>
      <c r="M42" s="52">
        <v>17027</v>
      </c>
      <c r="N42" s="52">
        <v>13682</v>
      </c>
      <c r="O42" s="52">
        <v>14169</v>
      </c>
      <c r="P42" s="52">
        <v>9163</v>
      </c>
      <c r="Q42" s="52">
        <v>17259</v>
      </c>
      <c r="R42" s="52">
        <v>25459</v>
      </c>
      <c r="S42" s="52">
        <v>31255</v>
      </c>
      <c r="T42" s="52">
        <v>24530</v>
      </c>
      <c r="U42" s="52">
        <v>25388</v>
      </c>
      <c r="V42" s="52">
        <v>21566</v>
      </c>
      <c r="W42" s="52">
        <v>19130</v>
      </c>
      <c r="DA42" s="63" t="s">
        <v>1306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275</v>
      </c>
      <c r="D44" s="52">
        <v>195</v>
      </c>
      <c r="E44" s="52">
        <v>167</v>
      </c>
      <c r="F44" s="52">
        <v>145</v>
      </c>
      <c r="G44" s="52">
        <v>148</v>
      </c>
      <c r="H44" s="52">
        <v>183</v>
      </c>
      <c r="I44" s="52">
        <v>104</v>
      </c>
      <c r="J44" s="52">
        <v>80</v>
      </c>
      <c r="K44" s="52">
        <v>111</v>
      </c>
      <c r="L44" s="52">
        <v>65</v>
      </c>
      <c r="M44" s="52">
        <v>22</v>
      </c>
      <c r="N44" s="52">
        <v>25</v>
      </c>
      <c r="O44" s="52">
        <v>65</v>
      </c>
      <c r="P44" s="52">
        <v>73</v>
      </c>
      <c r="Q44" s="52">
        <v>174</v>
      </c>
      <c r="R44" s="52">
        <v>170</v>
      </c>
      <c r="S44" s="52">
        <v>116</v>
      </c>
      <c r="T44" s="52">
        <v>58</v>
      </c>
      <c r="U44" s="52">
        <v>70</v>
      </c>
      <c r="V44" s="52">
        <v>92</v>
      </c>
      <c r="W44" s="52">
        <v>165</v>
      </c>
      <c r="DA44" s="63" t="s">
        <v>1307</v>
      </c>
    </row>
    <row r="45" spans="1:105" ht="12" customHeight="1" x14ac:dyDescent="0.25">
      <c r="A45" s="109" t="s">
        <v>120</v>
      </c>
      <c r="B45" s="36"/>
      <c r="C45" s="36">
        <v>50493</v>
      </c>
      <c r="D45" s="36">
        <v>46087</v>
      </c>
      <c r="E45" s="36">
        <v>36903</v>
      </c>
      <c r="F45" s="36">
        <v>24661</v>
      </c>
      <c r="G45" s="36">
        <v>24069</v>
      </c>
      <c r="H45" s="36">
        <v>35912</v>
      </c>
      <c r="I45" s="36">
        <v>30201</v>
      </c>
      <c r="J45" s="36">
        <v>31803</v>
      </c>
      <c r="K45" s="36">
        <v>41119</v>
      </c>
      <c r="L45" s="36">
        <v>37984</v>
      </c>
      <c r="M45" s="36">
        <v>37084</v>
      </c>
      <c r="N45" s="36">
        <v>28605</v>
      </c>
      <c r="O45" s="36">
        <v>29048</v>
      </c>
      <c r="P45" s="36">
        <v>21991</v>
      </c>
      <c r="Q45" s="36">
        <v>39182</v>
      </c>
      <c r="R45" s="36">
        <v>51664</v>
      </c>
      <c r="S45" s="36">
        <v>55972</v>
      </c>
      <c r="T45" s="36">
        <v>58217</v>
      </c>
      <c r="U45" s="36">
        <v>52633</v>
      </c>
      <c r="V45" s="36">
        <v>46431</v>
      </c>
      <c r="W45" s="36">
        <v>42952</v>
      </c>
      <c r="DA45" s="60" t="s">
        <v>1308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1387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12904</v>
      </c>
      <c r="D49" s="52">
        <v>11573</v>
      </c>
      <c r="E49" s="52">
        <v>7591</v>
      </c>
      <c r="F49" s="52">
        <v>1426</v>
      </c>
      <c r="G49" s="52">
        <v>239</v>
      </c>
      <c r="H49" s="52">
        <v>2826</v>
      </c>
      <c r="I49" s="52">
        <v>5713</v>
      </c>
      <c r="J49" s="52">
        <v>6250</v>
      </c>
      <c r="K49" s="52">
        <v>6896</v>
      </c>
      <c r="L49" s="52">
        <v>7351</v>
      </c>
      <c r="M49" s="52">
        <v>7622</v>
      </c>
      <c r="N49" s="52">
        <v>5948</v>
      </c>
      <c r="O49" s="52">
        <v>6533</v>
      </c>
      <c r="P49" s="52">
        <v>4164</v>
      </c>
      <c r="Q49" s="52">
        <v>9821</v>
      </c>
      <c r="R49" s="52">
        <v>13709</v>
      </c>
      <c r="S49" s="52">
        <v>11627</v>
      </c>
      <c r="T49" s="52">
        <v>13233</v>
      </c>
      <c r="U49" s="52">
        <v>10335</v>
      </c>
      <c r="V49" s="52">
        <v>10025</v>
      </c>
      <c r="W49" s="52">
        <v>11816</v>
      </c>
      <c r="DA49" s="63" t="s">
        <v>1388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784</v>
      </c>
      <c r="D51" s="52">
        <v>807</v>
      </c>
      <c r="E51" s="52">
        <v>639</v>
      </c>
      <c r="F51" s="52">
        <v>135</v>
      </c>
      <c r="G51" s="52">
        <v>25</v>
      </c>
      <c r="H51" s="52">
        <v>329</v>
      </c>
      <c r="I51" s="52">
        <v>744</v>
      </c>
      <c r="J51" s="52">
        <v>882</v>
      </c>
      <c r="K51" s="52">
        <v>766</v>
      </c>
      <c r="L51" s="52">
        <v>1114</v>
      </c>
      <c r="M51" s="52">
        <v>1195</v>
      </c>
      <c r="N51" s="52">
        <v>582</v>
      </c>
      <c r="O51" s="52">
        <v>981</v>
      </c>
      <c r="P51" s="52">
        <v>304</v>
      </c>
      <c r="Q51" s="52">
        <v>770</v>
      </c>
      <c r="R51" s="52">
        <v>1971</v>
      </c>
      <c r="S51" s="52">
        <v>2635</v>
      </c>
      <c r="T51" s="52">
        <v>2510</v>
      </c>
      <c r="U51" s="52">
        <v>2868</v>
      </c>
      <c r="V51" s="52">
        <v>3500</v>
      </c>
      <c r="W51" s="52">
        <v>4897</v>
      </c>
      <c r="DA51" s="63" t="s">
        <v>1389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51</v>
      </c>
      <c r="D53" s="52">
        <v>111</v>
      </c>
      <c r="E53" s="52">
        <v>152</v>
      </c>
      <c r="F53" s="52">
        <v>55</v>
      </c>
      <c r="G53" s="52">
        <v>12</v>
      </c>
      <c r="H53" s="52">
        <v>96</v>
      </c>
      <c r="I53" s="52">
        <v>108</v>
      </c>
      <c r="J53" s="52">
        <v>25</v>
      </c>
      <c r="K53" s="52">
        <v>93</v>
      </c>
      <c r="L53" s="52">
        <v>85</v>
      </c>
      <c r="M53" s="52">
        <v>32</v>
      </c>
      <c r="N53" s="52">
        <v>90</v>
      </c>
      <c r="O53" s="52">
        <v>116</v>
      </c>
      <c r="P53" s="52">
        <v>49</v>
      </c>
      <c r="Q53" s="52">
        <v>82</v>
      </c>
      <c r="R53" s="52">
        <v>52</v>
      </c>
      <c r="S53" s="52">
        <v>113</v>
      </c>
      <c r="T53" s="52">
        <v>113</v>
      </c>
      <c r="U53" s="52">
        <v>117</v>
      </c>
      <c r="V53" s="52">
        <v>119</v>
      </c>
      <c r="W53" s="52">
        <v>152</v>
      </c>
      <c r="DA53" s="63" t="s">
        <v>1390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1</v>
      </c>
      <c r="J54" s="52">
        <v>1</v>
      </c>
      <c r="K54" s="52">
        <v>0</v>
      </c>
      <c r="L54" s="52">
        <v>0</v>
      </c>
      <c r="M54" s="52">
        <v>1</v>
      </c>
      <c r="N54" s="52">
        <v>1</v>
      </c>
      <c r="O54" s="52">
        <v>1</v>
      </c>
      <c r="P54" s="52">
        <v>1</v>
      </c>
      <c r="Q54" s="52">
        <v>1</v>
      </c>
      <c r="R54" s="52">
        <v>0</v>
      </c>
      <c r="S54" s="52">
        <v>0</v>
      </c>
      <c r="T54" s="52">
        <v>1</v>
      </c>
      <c r="U54" s="52">
        <v>1</v>
      </c>
      <c r="V54" s="52">
        <v>1</v>
      </c>
      <c r="W54" s="52">
        <v>2</v>
      </c>
      <c r="DA54" s="63" t="s">
        <v>1391</v>
      </c>
    </row>
    <row r="55" spans="1:105" ht="12" customHeight="1" x14ac:dyDescent="0.25">
      <c r="A55" s="108" t="s">
        <v>122</v>
      </c>
      <c r="B55" s="52"/>
      <c r="C55" s="52">
        <v>9450</v>
      </c>
      <c r="D55" s="52">
        <v>8700</v>
      </c>
      <c r="E55" s="52">
        <v>4924</v>
      </c>
      <c r="F55" s="52">
        <v>791</v>
      </c>
      <c r="G55" s="52">
        <v>104</v>
      </c>
      <c r="H55" s="52">
        <v>1467</v>
      </c>
      <c r="I55" s="52">
        <v>3748</v>
      </c>
      <c r="J55" s="52">
        <v>3378</v>
      </c>
      <c r="K55" s="52">
        <v>748</v>
      </c>
      <c r="L55" s="52">
        <v>4170</v>
      </c>
      <c r="M55" s="52">
        <v>4084</v>
      </c>
      <c r="N55" s="52">
        <v>3004</v>
      </c>
      <c r="O55" s="52">
        <v>3222</v>
      </c>
      <c r="P55" s="52">
        <v>2376</v>
      </c>
      <c r="Q55" s="52">
        <v>5434</v>
      </c>
      <c r="R55" s="52">
        <v>6927</v>
      </c>
      <c r="S55" s="52">
        <v>5039</v>
      </c>
      <c r="T55" s="52">
        <v>7554</v>
      </c>
      <c r="U55" s="52">
        <v>5236</v>
      </c>
      <c r="V55" s="52">
        <v>5255</v>
      </c>
      <c r="W55" s="52">
        <v>6414</v>
      </c>
      <c r="DA55" s="63" t="s">
        <v>1392</v>
      </c>
    </row>
    <row r="56" spans="1:105" ht="12" customHeight="1" x14ac:dyDescent="0.25">
      <c r="A56" s="108" t="s">
        <v>121</v>
      </c>
      <c r="B56" s="52"/>
      <c r="C56" s="52">
        <v>3403</v>
      </c>
      <c r="D56" s="52">
        <v>2762</v>
      </c>
      <c r="E56" s="52">
        <v>2515</v>
      </c>
      <c r="F56" s="52">
        <v>580</v>
      </c>
      <c r="G56" s="52">
        <v>123</v>
      </c>
      <c r="H56" s="52">
        <v>1263</v>
      </c>
      <c r="I56" s="52">
        <v>1856</v>
      </c>
      <c r="J56" s="52">
        <v>2846</v>
      </c>
      <c r="K56" s="52">
        <v>6055</v>
      </c>
      <c r="L56" s="52">
        <v>3096</v>
      </c>
      <c r="M56" s="52">
        <v>3505</v>
      </c>
      <c r="N56" s="52">
        <v>2853</v>
      </c>
      <c r="O56" s="52">
        <v>3194</v>
      </c>
      <c r="P56" s="52">
        <v>1738</v>
      </c>
      <c r="Q56" s="52">
        <v>4304</v>
      </c>
      <c r="R56" s="52">
        <v>6730</v>
      </c>
      <c r="S56" s="52">
        <v>6475</v>
      </c>
      <c r="T56" s="52">
        <v>5565</v>
      </c>
      <c r="U56" s="52">
        <v>4981</v>
      </c>
      <c r="V56" s="52">
        <v>4650</v>
      </c>
      <c r="W56" s="52">
        <v>5248</v>
      </c>
      <c r="DA56" s="63" t="s">
        <v>1393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70</v>
      </c>
      <c r="D58" s="52">
        <v>49</v>
      </c>
      <c r="E58" s="52">
        <v>34</v>
      </c>
      <c r="F58" s="52">
        <v>8</v>
      </c>
      <c r="G58" s="52">
        <v>1</v>
      </c>
      <c r="H58" s="52">
        <v>14</v>
      </c>
      <c r="I58" s="52">
        <v>20</v>
      </c>
      <c r="J58" s="52">
        <v>16</v>
      </c>
      <c r="K58" s="52">
        <v>19</v>
      </c>
      <c r="L58" s="52">
        <v>13</v>
      </c>
      <c r="M58" s="52">
        <v>5</v>
      </c>
      <c r="N58" s="52">
        <v>6</v>
      </c>
      <c r="O58" s="52">
        <v>15</v>
      </c>
      <c r="P58" s="52">
        <v>14</v>
      </c>
      <c r="Q58" s="52">
        <v>44</v>
      </c>
      <c r="R58" s="52">
        <v>46</v>
      </c>
      <c r="S58" s="52">
        <v>25</v>
      </c>
      <c r="T58" s="52">
        <v>14</v>
      </c>
      <c r="U58" s="52">
        <v>15</v>
      </c>
      <c r="V58" s="52">
        <v>22</v>
      </c>
      <c r="W58" s="52">
        <v>47</v>
      </c>
      <c r="DA58" s="63" t="s">
        <v>1394</v>
      </c>
    </row>
    <row r="59" spans="1:105" ht="12" customHeight="1" x14ac:dyDescent="0.25">
      <c r="A59" s="115" t="s">
        <v>120</v>
      </c>
      <c r="B59" s="36"/>
      <c r="C59" s="36">
        <v>12834</v>
      </c>
      <c r="D59" s="36">
        <v>11524</v>
      </c>
      <c r="E59" s="36">
        <v>7557</v>
      </c>
      <c r="F59" s="36">
        <v>1418</v>
      </c>
      <c r="G59" s="36">
        <v>238</v>
      </c>
      <c r="H59" s="36">
        <v>2812</v>
      </c>
      <c r="I59" s="36">
        <v>5693</v>
      </c>
      <c r="J59" s="36">
        <v>6234</v>
      </c>
      <c r="K59" s="36">
        <v>6877</v>
      </c>
      <c r="L59" s="36">
        <v>7338</v>
      </c>
      <c r="M59" s="36">
        <v>7617</v>
      </c>
      <c r="N59" s="36">
        <v>5942</v>
      </c>
      <c r="O59" s="36">
        <v>6518</v>
      </c>
      <c r="P59" s="36">
        <v>4150</v>
      </c>
      <c r="Q59" s="36">
        <v>9777</v>
      </c>
      <c r="R59" s="36">
        <v>13663</v>
      </c>
      <c r="S59" s="36">
        <v>11602</v>
      </c>
      <c r="T59" s="36">
        <v>13219</v>
      </c>
      <c r="U59" s="36">
        <v>10320</v>
      </c>
      <c r="V59" s="36">
        <v>10003</v>
      </c>
      <c r="W59" s="36">
        <v>11769</v>
      </c>
      <c r="DA59" s="60" t="s">
        <v>1395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1474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19768</v>
      </c>
      <c r="D63" s="52">
        <v>16521</v>
      </c>
      <c r="E63" s="52">
        <v>10660</v>
      </c>
      <c r="F63" s="52">
        <v>2899</v>
      </c>
      <c r="G63" s="52">
        <v>398</v>
      </c>
      <c r="H63" s="52">
        <v>4850</v>
      </c>
      <c r="I63" s="52">
        <v>11010</v>
      </c>
      <c r="J63" s="52">
        <v>11470</v>
      </c>
      <c r="K63" s="52">
        <v>14124</v>
      </c>
      <c r="L63" s="52">
        <v>15949</v>
      </c>
      <c r="M63" s="52">
        <v>20080</v>
      </c>
      <c r="N63" s="52">
        <v>16094</v>
      </c>
      <c r="O63" s="52">
        <v>13245</v>
      </c>
      <c r="P63" s="52">
        <v>2519</v>
      </c>
      <c r="Q63" s="52">
        <v>9685</v>
      </c>
      <c r="R63" s="52">
        <v>17642</v>
      </c>
      <c r="S63" s="52">
        <v>23586</v>
      </c>
      <c r="T63" s="52">
        <v>24341</v>
      </c>
      <c r="U63" s="52">
        <v>21818</v>
      </c>
      <c r="V63" s="52">
        <v>17473</v>
      </c>
      <c r="W63" s="52">
        <v>12032</v>
      </c>
      <c r="DA63" s="63" t="s">
        <v>1475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2373</v>
      </c>
      <c r="D65" s="52">
        <v>1948</v>
      </c>
      <c r="E65" s="52">
        <v>2451</v>
      </c>
      <c r="F65" s="52">
        <v>1895</v>
      </c>
      <c r="G65" s="52">
        <v>1350</v>
      </c>
      <c r="H65" s="52">
        <v>686</v>
      </c>
      <c r="I65" s="52">
        <v>830</v>
      </c>
      <c r="J65" s="52">
        <v>1591</v>
      </c>
      <c r="K65" s="52">
        <v>2310</v>
      </c>
      <c r="L65" s="52">
        <v>2574</v>
      </c>
      <c r="M65" s="52">
        <v>2872</v>
      </c>
      <c r="N65" s="52">
        <v>2956</v>
      </c>
      <c r="O65" s="52">
        <v>3153</v>
      </c>
      <c r="P65" s="52">
        <v>2705</v>
      </c>
      <c r="Q65" s="52">
        <v>2184</v>
      </c>
      <c r="R65" s="52">
        <v>3074</v>
      </c>
      <c r="S65" s="52">
        <v>5964</v>
      </c>
      <c r="T65" s="52">
        <v>6496</v>
      </c>
      <c r="U65" s="52">
        <v>7629</v>
      </c>
      <c r="V65" s="52">
        <v>10847</v>
      </c>
      <c r="W65" s="52">
        <v>8791</v>
      </c>
      <c r="DA65" s="63" t="s">
        <v>1476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149</v>
      </c>
      <c r="D67" s="52">
        <f t="shared" si="0"/>
        <v>334</v>
      </c>
      <c r="E67" s="52">
        <f t="shared" si="0"/>
        <v>588</v>
      </c>
      <c r="F67" s="52">
        <f t="shared" si="0"/>
        <v>901</v>
      </c>
      <c r="G67" s="52">
        <f t="shared" si="0"/>
        <v>1149</v>
      </c>
      <c r="H67" s="52">
        <f t="shared" si="0"/>
        <v>1129</v>
      </c>
      <c r="I67" s="52">
        <f t="shared" si="0"/>
        <v>465</v>
      </c>
      <c r="J67" s="52">
        <f t="shared" si="0"/>
        <v>105</v>
      </c>
      <c r="K67" s="52">
        <f t="shared" si="0"/>
        <v>461</v>
      </c>
      <c r="L67" s="52">
        <f t="shared" si="0"/>
        <v>352</v>
      </c>
      <c r="M67" s="52">
        <f t="shared" si="0"/>
        <v>125</v>
      </c>
      <c r="N67" s="52">
        <f t="shared" si="0"/>
        <v>339</v>
      </c>
      <c r="O67" s="52">
        <f t="shared" si="0"/>
        <v>391</v>
      </c>
      <c r="P67" s="52">
        <f t="shared" si="0"/>
        <v>212</v>
      </c>
      <c r="Q67" s="52">
        <f t="shared" si="0"/>
        <v>246</v>
      </c>
      <c r="R67" s="52">
        <f t="shared" ref="R67:V67" si="1">R39-R53</f>
        <v>139</v>
      </c>
      <c r="S67" s="52">
        <f t="shared" si="1"/>
        <v>427</v>
      </c>
      <c r="T67" s="52">
        <f t="shared" si="1"/>
        <v>380</v>
      </c>
      <c r="U67" s="52">
        <f t="shared" si="1"/>
        <v>475</v>
      </c>
      <c r="V67" s="52">
        <f t="shared" si="1"/>
        <v>427</v>
      </c>
      <c r="W67" s="52">
        <f t="shared" ref="W67" si="2">W39-W53</f>
        <v>396</v>
      </c>
      <c r="DA67" s="63" t="s">
        <v>1477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2</v>
      </c>
      <c r="F68" s="52">
        <f t="shared" si="3"/>
        <v>4</v>
      </c>
      <c r="G68" s="52">
        <f t="shared" si="3"/>
        <v>10</v>
      </c>
      <c r="H68" s="52">
        <f t="shared" si="3"/>
        <v>5</v>
      </c>
      <c r="I68" s="52">
        <f t="shared" si="3"/>
        <v>2</v>
      </c>
      <c r="J68" s="52">
        <f t="shared" si="3"/>
        <v>2</v>
      </c>
      <c r="K68" s="52">
        <f t="shared" si="3"/>
        <v>0</v>
      </c>
      <c r="L68" s="52">
        <f t="shared" si="3"/>
        <v>1</v>
      </c>
      <c r="M68" s="52">
        <f t="shared" si="3"/>
        <v>2</v>
      </c>
      <c r="N68" s="52">
        <f t="shared" si="3"/>
        <v>3</v>
      </c>
      <c r="O68" s="52">
        <f t="shared" si="3"/>
        <v>2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2</v>
      </c>
      <c r="V68" s="52">
        <f t="shared" si="4"/>
        <v>2</v>
      </c>
      <c r="W68" s="52">
        <f t="shared" ref="W68" si="5">W40-W54</f>
        <v>2</v>
      </c>
      <c r="DA68" s="63" t="s">
        <v>1478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27728</v>
      </c>
      <c r="D69" s="52">
        <f t="shared" si="6"/>
        <v>26093</v>
      </c>
      <c r="E69" s="52">
        <f t="shared" si="6"/>
        <v>19123</v>
      </c>
      <c r="F69" s="52">
        <f t="shared" si="6"/>
        <v>12969</v>
      </c>
      <c r="G69" s="52">
        <f t="shared" si="6"/>
        <v>10424</v>
      </c>
      <c r="H69" s="52">
        <f t="shared" si="6"/>
        <v>17268</v>
      </c>
      <c r="I69" s="52">
        <f t="shared" si="6"/>
        <v>16144</v>
      </c>
      <c r="J69" s="52">
        <f t="shared" si="6"/>
        <v>13875</v>
      </c>
      <c r="K69" s="52">
        <f t="shared" si="6"/>
        <v>3760</v>
      </c>
      <c r="L69" s="52">
        <f t="shared" si="6"/>
        <v>17488</v>
      </c>
      <c r="M69" s="52">
        <f t="shared" si="6"/>
        <v>15773</v>
      </c>
      <c r="N69" s="52">
        <f t="shared" si="6"/>
        <v>11417</v>
      </c>
      <c r="O69" s="52">
        <f t="shared" si="6"/>
        <v>11088</v>
      </c>
      <c r="P69" s="52">
        <f t="shared" si="6"/>
        <v>10160</v>
      </c>
      <c r="Q69" s="52">
        <f t="shared" si="6"/>
        <v>16354</v>
      </c>
      <c r="R69" s="52">
        <f t="shared" ref="R69:V69" si="7">R41-R55</f>
        <v>19293</v>
      </c>
      <c r="S69" s="52">
        <f t="shared" si="7"/>
        <v>19284</v>
      </c>
      <c r="T69" s="52">
        <f t="shared" si="7"/>
        <v>25727</v>
      </c>
      <c r="U69" s="52">
        <f t="shared" si="7"/>
        <v>21475</v>
      </c>
      <c r="V69" s="52">
        <f t="shared" si="7"/>
        <v>19132</v>
      </c>
      <c r="W69" s="52">
        <f t="shared" ref="W69" si="8">W41-W55</f>
        <v>16973</v>
      </c>
      <c r="DA69" s="63" t="s">
        <v>1479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9987</v>
      </c>
      <c r="D70" s="52">
        <f t="shared" si="9"/>
        <v>8282</v>
      </c>
      <c r="E70" s="52">
        <f t="shared" si="9"/>
        <v>9765</v>
      </c>
      <c r="F70" s="52">
        <f t="shared" si="9"/>
        <v>9506</v>
      </c>
      <c r="G70" s="52">
        <f t="shared" si="9"/>
        <v>12392</v>
      </c>
      <c r="H70" s="52">
        <f t="shared" si="9"/>
        <v>14865</v>
      </c>
      <c r="I70" s="52">
        <f t="shared" si="9"/>
        <v>7990</v>
      </c>
      <c r="J70" s="52">
        <f t="shared" si="9"/>
        <v>11693</v>
      </c>
      <c r="K70" s="52">
        <f t="shared" si="9"/>
        <v>30440</v>
      </c>
      <c r="L70" s="52">
        <f t="shared" si="9"/>
        <v>12982</v>
      </c>
      <c r="M70" s="52">
        <f t="shared" si="9"/>
        <v>13522</v>
      </c>
      <c r="N70" s="52">
        <f t="shared" si="9"/>
        <v>10829</v>
      </c>
      <c r="O70" s="52">
        <f t="shared" si="9"/>
        <v>10975</v>
      </c>
      <c r="P70" s="52">
        <f t="shared" si="9"/>
        <v>7425</v>
      </c>
      <c r="Q70" s="52">
        <f t="shared" si="9"/>
        <v>12955</v>
      </c>
      <c r="R70" s="52">
        <f t="shared" ref="R70:V70" si="10">R42-R56</f>
        <v>18729</v>
      </c>
      <c r="S70" s="52">
        <f t="shared" si="10"/>
        <v>24780</v>
      </c>
      <c r="T70" s="52">
        <f t="shared" si="10"/>
        <v>18965</v>
      </c>
      <c r="U70" s="52">
        <f t="shared" si="10"/>
        <v>20407</v>
      </c>
      <c r="V70" s="52">
        <f t="shared" si="10"/>
        <v>16916</v>
      </c>
      <c r="W70" s="52">
        <f t="shared" ref="W70" si="11">W42-W56</f>
        <v>13882</v>
      </c>
      <c r="DA70" s="63" t="s">
        <v>1480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205</v>
      </c>
      <c r="D72" s="52">
        <v>146</v>
      </c>
      <c r="E72" s="52">
        <v>133</v>
      </c>
      <c r="F72" s="52">
        <v>137</v>
      </c>
      <c r="G72" s="52">
        <v>147</v>
      </c>
      <c r="H72" s="52">
        <v>169</v>
      </c>
      <c r="I72" s="52">
        <v>84</v>
      </c>
      <c r="J72" s="52">
        <v>64</v>
      </c>
      <c r="K72" s="52">
        <v>92</v>
      </c>
      <c r="L72" s="52">
        <v>52</v>
      </c>
      <c r="M72" s="52">
        <v>17</v>
      </c>
      <c r="N72" s="52">
        <v>19</v>
      </c>
      <c r="O72" s="52">
        <v>50</v>
      </c>
      <c r="P72" s="52">
        <v>59</v>
      </c>
      <c r="Q72" s="52">
        <v>130</v>
      </c>
      <c r="R72" s="52">
        <v>124</v>
      </c>
      <c r="S72" s="52">
        <v>91</v>
      </c>
      <c r="T72" s="52">
        <v>44</v>
      </c>
      <c r="U72" s="52">
        <v>55</v>
      </c>
      <c r="V72" s="52">
        <v>70</v>
      </c>
      <c r="W72" s="52">
        <v>118</v>
      </c>
      <c r="DA72" s="63" t="s">
        <v>1481</v>
      </c>
    </row>
    <row r="73" spans="1:105" ht="12" customHeight="1" x14ac:dyDescent="0.25">
      <c r="A73" s="115" t="s">
        <v>120</v>
      </c>
      <c r="B73" s="36"/>
      <c r="C73" s="36">
        <v>37659</v>
      </c>
      <c r="D73" s="36">
        <v>34563</v>
      </c>
      <c r="E73" s="36">
        <v>29346</v>
      </c>
      <c r="F73" s="36">
        <v>23243</v>
      </c>
      <c r="G73" s="36">
        <v>23831</v>
      </c>
      <c r="H73" s="36">
        <v>33100</v>
      </c>
      <c r="I73" s="36">
        <v>24508</v>
      </c>
      <c r="J73" s="36">
        <v>25569</v>
      </c>
      <c r="K73" s="36">
        <v>34242</v>
      </c>
      <c r="L73" s="36">
        <v>30646</v>
      </c>
      <c r="M73" s="36">
        <v>29467</v>
      </c>
      <c r="N73" s="36">
        <v>22663</v>
      </c>
      <c r="O73" s="36">
        <v>22530</v>
      </c>
      <c r="P73" s="36">
        <v>17841</v>
      </c>
      <c r="Q73" s="36">
        <v>29405</v>
      </c>
      <c r="R73" s="36">
        <v>38001</v>
      </c>
      <c r="S73" s="36">
        <v>44370</v>
      </c>
      <c r="T73" s="36">
        <v>44998</v>
      </c>
      <c r="U73" s="36">
        <v>42313</v>
      </c>
      <c r="V73" s="36">
        <v>36428</v>
      </c>
      <c r="W73" s="36">
        <v>31183</v>
      </c>
      <c r="DA73" s="60" t="s">
        <v>1482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1561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1351</v>
      </c>
      <c r="I79" s="138">
        <f>RES_hhdet_numvin!I163</f>
        <v>5520</v>
      </c>
      <c r="J79" s="138">
        <f>RES_hhdet_numvin!J163</f>
        <v>8216</v>
      </c>
      <c r="K79" s="138">
        <f>RES_hhdet_numvin!K163</f>
        <v>12153</v>
      </c>
      <c r="L79" s="138">
        <f>RES_hhdet_numvin!L163</f>
        <v>15730</v>
      </c>
      <c r="M79" s="138">
        <f>RES_hhdet_numvin!M163</f>
        <v>20939</v>
      </c>
      <c r="N79" s="138">
        <f>RES_hhdet_numvin!N163</f>
        <v>18119</v>
      </c>
      <c r="O79" s="138">
        <f>RES_hhdet_numvin!O163</f>
        <v>17308</v>
      </c>
      <c r="P79" s="138">
        <f>RES_hhdet_numvin!P163</f>
        <v>6121</v>
      </c>
      <c r="Q79" s="138">
        <f>RES_hhdet_numvin!Q163</f>
        <v>18476</v>
      </c>
      <c r="R79" s="138">
        <f>RES_hhdet_numvin!R163</f>
        <v>30396</v>
      </c>
      <c r="S79" s="138">
        <f>RES_hhdet_numvin!S163</f>
        <v>34664</v>
      </c>
      <c r="T79" s="138">
        <f>RES_hhdet_numvin!T163</f>
        <v>37326</v>
      </c>
      <c r="U79" s="138">
        <f>RES_hhdet_numvin!U163</f>
        <v>32090</v>
      </c>
      <c r="V79" s="138">
        <f>RES_hhdet_numvin!V163</f>
        <v>27494</v>
      </c>
      <c r="W79" s="138">
        <f>RES_hhdet_numvin!W163</f>
        <v>23848</v>
      </c>
      <c r="DA79" s="63" t="s">
        <v>1562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952</v>
      </c>
      <c r="Q81" s="138">
        <f>RES_hhdet_numvin!Q165</f>
        <v>1659</v>
      </c>
      <c r="R81" s="138">
        <f>RES_hhdet_numvin!R165</f>
        <v>3774</v>
      </c>
      <c r="S81" s="138">
        <f>RES_hhdet_numvin!S165</f>
        <v>7492</v>
      </c>
      <c r="T81" s="138">
        <f>RES_hhdet_numvin!T165</f>
        <v>8524</v>
      </c>
      <c r="U81" s="138">
        <f>RES_hhdet_numvin!U165</f>
        <v>10337</v>
      </c>
      <c r="V81" s="138">
        <f>RES_hhdet_numvin!V165</f>
        <v>14323</v>
      </c>
      <c r="W81" s="138">
        <f>RES_hhdet_numvin!W165</f>
        <v>13688</v>
      </c>
      <c r="DA81" s="63" t="s">
        <v>1563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81</v>
      </c>
      <c r="Q83" s="138">
        <f>RES_hhdet_numvin!Q167</f>
        <v>179</v>
      </c>
      <c r="R83" s="138">
        <f>RES_hhdet_numvin!R167</f>
        <v>142</v>
      </c>
      <c r="S83" s="138">
        <f>RES_hhdet_numvin!S167</f>
        <v>469</v>
      </c>
      <c r="T83" s="138">
        <f>RES_hhdet_numvin!T167</f>
        <v>466</v>
      </c>
      <c r="U83" s="138">
        <f>RES_hhdet_numvin!U167</f>
        <v>581</v>
      </c>
      <c r="V83" s="138">
        <f>RES_hhdet_numvin!V167</f>
        <v>545</v>
      </c>
      <c r="W83" s="138">
        <f>RES_hhdet_numvin!W167</f>
        <v>548</v>
      </c>
      <c r="DA83" s="63" t="s">
        <v>1564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0</v>
      </c>
      <c r="Q84" s="138">
        <f>RES_hhdet_numvin!Q168</f>
        <v>1</v>
      </c>
      <c r="R84" s="138">
        <f>RES_hhdet_numvin!R168</f>
        <v>0</v>
      </c>
      <c r="S84" s="138">
        <f>RES_hhdet_numvin!S168</f>
        <v>0</v>
      </c>
      <c r="T84" s="138">
        <f>RES_hhdet_numvin!T168</f>
        <v>1</v>
      </c>
      <c r="U84" s="138">
        <f>RES_hhdet_numvin!U168</f>
        <v>3</v>
      </c>
      <c r="V84" s="138">
        <f>RES_hhdet_numvin!V168</f>
        <v>3</v>
      </c>
      <c r="W84" s="138">
        <f>RES_hhdet_numvin!W168</f>
        <v>4</v>
      </c>
      <c r="DA84" s="63" t="s">
        <v>1565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3836</v>
      </c>
      <c r="Q87" s="138">
        <f>RES_hhdet_numvin!Q171</f>
        <v>11852</v>
      </c>
      <c r="R87" s="138">
        <f>RES_hhdet_numvin!R171</f>
        <v>19147</v>
      </c>
      <c r="S87" s="138">
        <f>RES_hhdet_numvin!S171</f>
        <v>20916</v>
      </c>
      <c r="T87" s="138">
        <f>RES_hhdet_numvin!T171</f>
        <v>31217</v>
      </c>
      <c r="U87" s="138">
        <f>RES_hhdet_numvin!U171</f>
        <v>26062</v>
      </c>
      <c r="V87" s="138">
        <f>RES_hhdet_numvin!V171</f>
        <v>24258</v>
      </c>
      <c r="W87" s="138">
        <f>RES_hhdet_numvin!W171</f>
        <v>23387</v>
      </c>
      <c r="DA87" s="63" t="s">
        <v>1566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2808</v>
      </c>
      <c r="Q88" s="138">
        <f>RES_hhdet_numvin!Q172</f>
        <v>9389</v>
      </c>
      <c r="R88" s="138">
        <f>RES_hhdet_numvin!R172</f>
        <v>18600</v>
      </c>
      <c r="S88" s="138">
        <f>RES_hhdet_numvin!S172</f>
        <v>26867</v>
      </c>
      <c r="T88" s="138">
        <f>RES_hhdet_numvin!T172</f>
        <v>23024</v>
      </c>
      <c r="U88" s="138">
        <f>RES_hhdet_numvin!U172</f>
        <v>24781</v>
      </c>
      <c r="V88" s="138">
        <f>RES_hhdet_numvin!V172</f>
        <v>21454</v>
      </c>
      <c r="W88" s="138">
        <f>RES_hhdet_numvin!W172</f>
        <v>19130</v>
      </c>
      <c r="DA88" s="63" t="s">
        <v>1567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22</v>
      </c>
      <c r="Q92" s="138">
        <f>RES_hhdet_numvin!Q176</f>
        <v>96</v>
      </c>
      <c r="R92" s="138">
        <f>RES_hhdet_numvin!R176</f>
        <v>129</v>
      </c>
      <c r="S92" s="138">
        <f>RES_hhdet_numvin!S176</f>
        <v>103</v>
      </c>
      <c r="T92" s="138">
        <f>RES_hhdet_numvin!T176</f>
        <v>56</v>
      </c>
      <c r="U92" s="138">
        <f>RES_hhdet_numvin!U176</f>
        <v>70</v>
      </c>
      <c r="V92" s="138">
        <f>RES_hhdet_numvin!V176</f>
        <v>92</v>
      </c>
      <c r="W92" s="138">
        <f>RES_hhdet_numvin!W176</f>
        <v>165</v>
      </c>
      <c r="DA92" s="63" t="s">
        <v>1568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6712</v>
      </c>
      <c r="Q93" s="39">
        <f>RES_hhdet_numvin!Q177</f>
        <v>21314</v>
      </c>
      <c r="R93" s="39">
        <f>RES_hhdet_numvin!R177</f>
        <v>37748</v>
      </c>
      <c r="S93" s="39">
        <f>RES_hhdet_numvin!S177</f>
        <v>48119</v>
      </c>
      <c r="T93" s="39">
        <f>RES_hhdet_numvin!T177</f>
        <v>54614</v>
      </c>
      <c r="U93" s="39">
        <f>RES_hhdet_numvin!U177</f>
        <v>51368</v>
      </c>
      <c r="V93" s="39">
        <f>RES_hhdet_numvin!V177</f>
        <v>46191</v>
      </c>
      <c r="W93" s="39">
        <f>RES_hhdet_numvin!W177</f>
        <v>42952</v>
      </c>
      <c r="DA93" s="60" t="s">
        <v>1569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306.52244082005558</v>
      </c>
      <c r="C97" s="117">
        <f t="shared" si="12"/>
        <v>356.31261486570139</v>
      </c>
      <c r="D97" s="117">
        <f t="shared" si="12"/>
        <v>356.13866049122964</v>
      </c>
      <c r="E97" s="117">
        <f t="shared" si="12"/>
        <v>367.81526579529447</v>
      </c>
      <c r="F97" s="117">
        <f t="shared" si="12"/>
        <v>334.34267018499349</v>
      </c>
      <c r="G97" s="117">
        <f t="shared" si="12"/>
        <v>295.84886928488328</v>
      </c>
      <c r="H97" s="117">
        <f t="shared" si="12"/>
        <v>278.27177389528163</v>
      </c>
      <c r="I97" s="117">
        <f t="shared" si="12"/>
        <v>280.38094586101903</v>
      </c>
      <c r="J97" s="117">
        <f t="shared" si="12"/>
        <v>277.33072346642348</v>
      </c>
      <c r="K97" s="117">
        <f t="shared" si="12"/>
        <v>279.91534054152237</v>
      </c>
      <c r="L97" s="117">
        <f t="shared" si="12"/>
        <v>309.58337382989282</v>
      </c>
      <c r="M97" s="117">
        <f t="shared" si="12"/>
        <v>307.08793829729689</v>
      </c>
      <c r="N97" s="117">
        <f t="shared" si="12"/>
        <v>303.82782270808673</v>
      </c>
      <c r="O97" s="117">
        <f t="shared" si="12"/>
        <v>316.00860298639054</v>
      </c>
      <c r="P97" s="117">
        <f t="shared" si="12"/>
        <v>258.19267597999647</v>
      </c>
      <c r="Q97" s="117">
        <f t="shared" si="12"/>
        <v>286.29805850056067</v>
      </c>
      <c r="R97" s="117">
        <f t="shared" ref="R97:V97" si="13">R98+R100+R102+R111</f>
        <v>335.26229463667482</v>
      </c>
      <c r="S97" s="117">
        <f t="shared" si="13"/>
        <v>348.70193385026658</v>
      </c>
      <c r="T97" s="117">
        <f t="shared" si="13"/>
        <v>352.29625114386539</v>
      </c>
      <c r="U97" s="117">
        <f t="shared" si="13"/>
        <v>383.47912813720353</v>
      </c>
      <c r="V97" s="117">
        <f t="shared" si="13"/>
        <v>461.08369114777702</v>
      </c>
      <c r="W97" s="117">
        <f t="shared" ref="W97" si="14">W98+W100+W102+W111</f>
        <v>475.24386858634978</v>
      </c>
      <c r="DA97" s="129" t="s">
        <v>1721</v>
      </c>
    </row>
    <row r="98" spans="1:105" ht="12" customHeight="1" x14ac:dyDescent="0.25">
      <c r="A98" s="121" t="s">
        <v>57</v>
      </c>
      <c r="B98" s="122">
        <f t="shared" ref="B98:W98" si="15">B99</f>
        <v>247.52648227049679</v>
      </c>
      <c r="C98" s="122">
        <f t="shared" si="15"/>
        <v>290.97308837099501</v>
      </c>
      <c r="D98" s="122">
        <f t="shared" si="15"/>
        <v>285.54820797698727</v>
      </c>
      <c r="E98" s="122">
        <f t="shared" si="15"/>
        <v>297.00177961015623</v>
      </c>
      <c r="F98" s="122">
        <f t="shared" si="15"/>
        <v>266.8700554746776</v>
      </c>
      <c r="G98" s="122">
        <f t="shared" si="15"/>
        <v>238.9882746796203</v>
      </c>
      <c r="H98" s="122">
        <f t="shared" si="15"/>
        <v>222.0662368525218</v>
      </c>
      <c r="I98" s="122">
        <f t="shared" si="15"/>
        <v>225.58350749981565</v>
      </c>
      <c r="J98" s="122">
        <f t="shared" si="15"/>
        <v>222.66650912419814</v>
      </c>
      <c r="K98" s="122">
        <f t="shared" si="15"/>
        <v>220.39300433574672</v>
      </c>
      <c r="L98" s="122">
        <f t="shared" si="15"/>
        <v>248.75342076742177</v>
      </c>
      <c r="M98" s="122">
        <f t="shared" si="15"/>
        <v>246.0233113077671</v>
      </c>
      <c r="N98" s="122">
        <f t="shared" si="15"/>
        <v>241.61667730809947</v>
      </c>
      <c r="O98" s="122">
        <f t="shared" si="15"/>
        <v>254.78169080839072</v>
      </c>
      <c r="P98" s="122">
        <f t="shared" si="15"/>
        <v>198.35206965772437</v>
      </c>
      <c r="Q98" s="122">
        <f t="shared" si="15"/>
        <v>225.56258730239645</v>
      </c>
      <c r="R98" s="122">
        <f t="shared" si="15"/>
        <v>270.57368050521058</v>
      </c>
      <c r="S98" s="122">
        <f t="shared" si="15"/>
        <v>281.05230418338738</v>
      </c>
      <c r="T98" s="122">
        <f t="shared" si="15"/>
        <v>281.51064460315428</v>
      </c>
      <c r="U98" s="122">
        <f t="shared" si="15"/>
        <v>306.0778968327603</v>
      </c>
      <c r="V98" s="122">
        <f t="shared" si="15"/>
        <v>381.35377244439633</v>
      </c>
      <c r="W98" s="122">
        <f t="shared" si="15"/>
        <v>381.88944478340585</v>
      </c>
      <c r="DA98" s="130" t="s">
        <v>1722</v>
      </c>
    </row>
    <row r="99" spans="1:105" ht="12" customHeight="1" x14ac:dyDescent="0.25">
      <c r="A99" s="97" t="s">
        <v>53</v>
      </c>
      <c r="B99" s="98">
        <v>247.52648227049679</v>
      </c>
      <c r="C99" s="98">
        <v>290.97308837099501</v>
      </c>
      <c r="D99" s="98">
        <v>285.54820797698727</v>
      </c>
      <c r="E99" s="98">
        <v>297.00177961015623</v>
      </c>
      <c r="F99" s="98">
        <v>266.8700554746776</v>
      </c>
      <c r="G99" s="98">
        <v>238.9882746796203</v>
      </c>
      <c r="H99" s="98">
        <v>222.0662368525218</v>
      </c>
      <c r="I99" s="98">
        <v>225.58350749981565</v>
      </c>
      <c r="J99" s="98">
        <v>222.66650912419814</v>
      </c>
      <c r="K99" s="98">
        <v>220.39300433574672</v>
      </c>
      <c r="L99" s="98">
        <v>248.75342076742177</v>
      </c>
      <c r="M99" s="98">
        <v>246.0233113077671</v>
      </c>
      <c r="N99" s="98">
        <v>241.61667730809947</v>
      </c>
      <c r="O99" s="98">
        <v>254.78169080839072</v>
      </c>
      <c r="P99" s="98">
        <v>198.35206965772437</v>
      </c>
      <c r="Q99" s="98">
        <v>225.56258730239645</v>
      </c>
      <c r="R99" s="98">
        <v>270.57368050521058</v>
      </c>
      <c r="S99" s="98">
        <v>281.05230418338738</v>
      </c>
      <c r="T99" s="98">
        <v>281.51064460315428</v>
      </c>
      <c r="U99" s="98">
        <v>306.0778968327603</v>
      </c>
      <c r="V99" s="98">
        <v>381.35377244439633</v>
      </c>
      <c r="W99" s="98">
        <v>381.88944478340585</v>
      </c>
      <c r="DA99" s="63" t="s">
        <v>1723</v>
      </c>
    </row>
    <row r="100" spans="1:105" ht="12" customHeight="1" x14ac:dyDescent="0.25">
      <c r="A100" s="121" t="s">
        <v>92</v>
      </c>
      <c r="B100" s="122">
        <f t="shared" ref="B100:W100" si="16">B101</f>
        <v>4.2718339190644092E-2</v>
      </c>
      <c r="C100" s="122">
        <f t="shared" si="16"/>
        <v>5.2789708789898006E-2</v>
      </c>
      <c r="D100" s="122">
        <f t="shared" si="16"/>
        <v>6.0378357313047741E-2</v>
      </c>
      <c r="E100" s="122">
        <f t="shared" si="16"/>
        <v>0.11084168307332001</v>
      </c>
      <c r="F100" s="122">
        <f t="shared" si="16"/>
        <v>6.7933004230187957E-2</v>
      </c>
      <c r="G100" s="122">
        <f t="shared" si="16"/>
        <v>6.8378713185426807E-2</v>
      </c>
      <c r="H100" s="122">
        <f t="shared" si="16"/>
        <v>7.548066730255977E-2</v>
      </c>
      <c r="I100" s="122">
        <f t="shared" si="16"/>
        <v>7.013017250168814E-2</v>
      </c>
      <c r="J100" s="122">
        <f t="shared" si="16"/>
        <v>6.2283775247866636E-2</v>
      </c>
      <c r="K100" s="122">
        <f t="shared" si="16"/>
        <v>6.3577323383617323E-2</v>
      </c>
      <c r="L100" s="122">
        <f t="shared" si="16"/>
        <v>7.4880321610345593E-2</v>
      </c>
      <c r="M100" s="122">
        <f t="shared" si="16"/>
        <v>7.3985457924675924E-2</v>
      </c>
      <c r="N100" s="122">
        <f t="shared" si="16"/>
        <v>9.1989538382591413E-2</v>
      </c>
      <c r="O100" s="122">
        <f t="shared" si="16"/>
        <v>0.12062687093847824</v>
      </c>
      <c r="P100" s="122">
        <f t="shared" si="16"/>
        <v>7.9081838609032104E-2</v>
      </c>
      <c r="Q100" s="122">
        <f t="shared" si="16"/>
        <v>0.13641233769316727</v>
      </c>
      <c r="R100" s="122">
        <f t="shared" si="16"/>
        <v>8.3629061794114778E-2</v>
      </c>
      <c r="S100" s="122">
        <f t="shared" si="16"/>
        <v>0.1154452623535373</v>
      </c>
      <c r="T100" s="122">
        <f t="shared" si="16"/>
        <v>0.11838971144488357</v>
      </c>
      <c r="U100" s="122">
        <f t="shared" si="16"/>
        <v>0.13673022097926141</v>
      </c>
      <c r="V100" s="122">
        <f t="shared" si="16"/>
        <v>0.13532563516781937</v>
      </c>
      <c r="W100" s="122">
        <f t="shared" si="16"/>
        <v>0.11375737697329577</v>
      </c>
      <c r="DA100" s="130" t="s">
        <v>1724</v>
      </c>
    </row>
    <row r="101" spans="1:105" ht="12" customHeight="1" x14ac:dyDescent="0.25">
      <c r="A101" s="97" t="s">
        <v>53</v>
      </c>
      <c r="B101" s="98">
        <v>4.2718339190644092E-2</v>
      </c>
      <c r="C101" s="98">
        <v>5.2789708789898006E-2</v>
      </c>
      <c r="D101" s="98">
        <v>6.0378357313047741E-2</v>
      </c>
      <c r="E101" s="98">
        <v>0.11084168307332001</v>
      </c>
      <c r="F101" s="98">
        <v>6.7933004230187957E-2</v>
      </c>
      <c r="G101" s="98">
        <v>6.8378713185426807E-2</v>
      </c>
      <c r="H101" s="98">
        <v>7.548066730255977E-2</v>
      </c>
      <c r="I101" s="98">
        <v>7.013017250168814E-2</v>
      </c>
      <c r="J101" s="98">
        <v>6.2283775247866636E-2</v>
      </c>
      <c r="K101" s="98">
        <v>6.3577323383617323E-2</v>
      </c>
      <c r="L101" s="98">
        <v>7.4880321610345593E-2</v>
      </c>
      <c r="M101" s="98">
        <v>7.3985457924675924E-2</v>
      </c>
      <c r="N101" s="98">
        <v>9.1989538382591413E-2</v>
      </c>
      <c r="O101" s="98">
        <v>0.12062687093847824</v>
      </c>
      <c r="P101" s="98">
        <v>7.9081838609032104E-2</v>
      </c>
      <c r="Q101" s="98">
        <v>0.13641233769316727</v>
      </c>
      <c r="R101" s="98">
        <v>8.3629061794114778E-2</v>
      </c>
      <c r="S101" s="98">
        <v>0.1154452623535373</v>
      </c>
      <c r="T101" s="98">
        <v>0.11838971144488357</v>
      </c>
      <c r="U101" s="98">
        <v>0.13673022097926141</v>
      </c>
      <c r="V101" s="98">
        <v>0.13532563516781937</v>
      </c>
      <c r="W101" s="98">
        <v>0.11375737697329577</v>
      </c>
      <c r="DA101" s="63" t="s">
        <v>1725</v>
      </c>
    </row>
    <row r="102" spans="1:105" ht="12" customHeight="1" x14ac:dyDescent="0.25">
      <c r="A102" s="121" t="s">
        <v>55</v>
      </c>
      <c r="B102" s="122">
        <v>51.64774178049656</v>
      </c>
      <c r="C102" s="122">
        <v>56.368807578677362</v>
      </c>
      <c r="D102" s="122">
        <v>60.833855045763052</v>
      </c>
      <c r="E102" s="122">
        <v>61.046579158763365</v>
      </c>
      <c r="F102" s="122">
        <v>57.703825911797196</v>
      </c>
      <c r="G102" s="122">
        <v>49.525719889041866</v>
      </c>
      <c r="H102" s="122">
        <v>48.119238287721622</v>
      </c>
      <c r="I102" s="122">
        <v>47.837761385116075</v>
      </c>
      <c r="J102" s="122">
        <v>47.239442782774773</v>
      </c>
      <c r="K102" s="122">
        <v>50.168760329479646</v>
      </c>
      <c r="L102" s="122">
        <v>51.311009934654891</v>
      </c>
      <c r="M102" s="122">
        <v>51.485050276108751</v>
      </c>
      <c r="N102" s="122">
        <v>52.467000598206127</v>
      </c>
      <c r="O102" s="122">
        <v>51.819976127496318</v>
      </c>
      <c r="P102" s="122">
        <v>50.260751134611283</v>
      </c>
      <c r="Q102" s="122">
        <v>51.196054209264815</v>
      </c>
      <c r="R102" s="122">
        <v>54.347930782864161</v>
      </c>
      <c r="S102" s="122">
        <v>56.615449624259846</v>
      </c>
      <c r="T102" s="122">
        <v>59.030524304344326</v>
      </c>
      <c r="U102" s="122">
        <v>64.65258172263627</v>
      </c>
      <c r="V102" s="122">
        <v>66.683830594134335</v>
      </c>
      <c r="W102" s="122">
        <v>78.260821737223537</v>
      </c>
      <c r="DA102" s="130" t="s">
        <v>1726</v>
      </c>
    </row>
    <row r="103" spans="1:105" ht="12" customHeight="1" x14ac:dyDescent="0.25">
      <c r="A103" s="97" t="s">
        <v>124</v>
      </c>
      <c r="B103" s="98">
        <v>2.2170383262424407</v>
      </c>
      <c r="C103" s="98">
        <v>1.7201791965832942</v>
      </c>
      <c r="D103" s="98">
        <v>1.6531806943800336</v>
      </c>
      <c r="E103" s="98">
        <v>1.4017792073101292</v>
      </c>
      <c r="F103" s="98">
        <v>1.3265917045667954</v>
      </c>
      <c r="G103" s="98">
        <v>1.4893285124980074</v>
      </c>
      <c r="H103" s="98">
        <v>1.3607036669510286</v>
      </c>
      <c r="I103" s="98">
        <v>1.4174489545604725</v>
      </c>
      <c r="J103" s="98">
        <v>1.3926369809231105</v>
      </c>
      <c r="K103" s="98">
        <v>0.91911757115648507</v>
      </c>
      <c r="L103" s="98">
        <v>0.85102467482715072</v>
      </c>
      <c r="M103" s="98">
        <v>0.79445737443355779</v>
      </c>
      <c r="N103" s="98">
        <v>0.75305021159792551</v>
      </c>
      <c r="O103" s="98">
        <v>0.68581124481036315</v>
      </c>
      <c r="P103" s="98">
        <v>0.71561459442361641</v>
      </c>
      <c r="Q103" s="98">
        <v>0.71228031534373182</v>
      </c>
      <c r="R103" s="98">
        <v>0.57000483065580965</v>
      </c>
      <c r="S103" s="98">
        <v>0.5991144748241527</v>
      </c>
      <c r="T103" s="98">
        <v>0.57871523168231509</v>
      </c>
      <c r="U103" s="98">
        <v>0.63769181751095994</v>
      </c>
      <c r="V103" s="98">
        <v>0.63597198593928694</v>
      </c>
      <c r="W103" s="98">
        <v>0.85127279329499095</v>
      </c>
      <c r="DA103" s="63" t="s">
        <v>1727</v>
      </c>
    </row>
    <row r="104" spans="1:105" ht="12" customHeight="1" x14ac:dyDescent="0.25">
      <c r="A104" s="97" t="s">
        <v>123</v>
      </c>
      <c r="B104" s="98">
        <v>5.3380799688564524E-3</v>
      </c>
      <c r="C104" s="98">
        <v>4.0021216283983039E-3</v>
      </c>
      <c r="D104" s="98">
        <v>3.5252574502923351E-3</v>
      </c>
      <c r="E104" s="98">
        <v>2.8715890046154542E-3</v>
      </c>
      <c r="F104" s="98">
        <v>2.8684146541888963E-3</v>
      </c>
      <c r="G104" s="98">
        <v>4.6111767776764734E-3</v>
      </c>
      <c r="H104" s="98">
        <v>4.5904201573362009E-3</v>
      </c>
      <c r="I104" s="98">
        <v>5.1627459637751828E-3</v>
      </c>
      <c r="J104" s="98">
        <v>6.2222050244614144E-3</v>
      </c>
      <c r="K104" s="98">
        <v>4.6407913545616335E-3</v>
      </c>
      <c r="L104" s="98">
        <v>4.6002229259380703E-3</v>
      </c>
      <c r="M104" s="98">
        <v>4.5969060519215968E-3</v>
      </c>
      <c r="N104" s="98">
        <v>4.1708864252791673E-3</v>
      </c>
      <c r="O104" s="98">
        <v>3.4441751606272748E-3</v>
      </c>
      <c r="P104" s="98">
        <v>3.47082790598922E-3</v>
      </c>
      <c r="Q104" s="98">
        <v>2.9927226505014944E-3</v>
      </c>
      <c r="R104" s="98">
        <v>2.5760791065281103E-3</v>
      </c>
      <c r="S104" s="98">
        <v>2.0950310069087802E-3</v>
      </c>
      <c r="T104" s="98">
        <v>2.000266501072016E-3</v>
      </c>
      <c r="U104" s="98">
        <v>1.7840474225606206E-3</v>
      </c>
      <c r="V104" s="98">
        <v>1.9006562019448885E-3</v>
      </c>
      <c r="W104" s="98">
        <v>2.9020803231433554E-3</v>
      </c>
      <c r="DA104" s="63" t="s">
        <v>1728</v>
      </c>
    </row>
    <row r="105" spans="1:105" ht="12" customHeight="1" x14ac:dyDescent="0.25">
      <c r="A105" s="100" t="s">
        <v>50</v>
      </c>
      <c r="B105" s="101">
        <v>2.6618889893282776E-3</v>
      </c>
      <c r="C105" s="101">
        <v>1.9887562032477588E-3</v>
      </c>
      <c r="D105" s="101">
        <v>1.7536023788410511E-3</v>
      </c>
      <c r="E105" s="101">
        <v>1.4140104562333198E-3</v>
      </c>
      <c r="F105" s="101">
        <v>1.4014611755902666E-3</v>
      </c>
      <c r="G105" s="101">
        <v>2.243594460742114E-3</v>
      </c>
      <c r="H105" s="101">
        <v>1.9023655487042464E-3</v>
      </c>
      <c r="I105" s="101">
        <v>2.2352634255751757E-3</v>
      </c>
      <c r="J105" s="101">
        <v>2.8944930690076079E-3</v>
      </c>
      <c r="K105" s="101">
        <v>2.1863683138271814E-3</v>
      </c>
      <c r="L105" s="101">
        <v>1.9433021154217156E-3</v>
      </c>
      <c r="M105" s="101">
        <v>2.0936908834567596E-3</v>
      </c>
      <c r="N105" s="101">
        <v>1.8540478085225154E-3</v>
      </c>
      <c r="O105" s="101">
        <v>1.3143119791839087E-3</v>
      </c>
      <c r="P105" s="101">
        <v>1.3410988743992906E-3</v>
      </c>
      <c r="Q105" s="101">
        <v>9.2214980161907357E-4</v>
      </c>
      <c r="R105" s="101">
        <v>7.2656001240766822E-4</v>
      </c>
      <c r="S105" s="101">
        <v>6.8118088399474772E-4</v>
      </c>
      <c r="T105" s="101">
        <v>7.2894734043729714E-4</v>
      </c>
      <c r="U105" s="101">
        <v>6.332311992688325E-4</v>
      </c>
      <c r="V105" s="101">
        <v>6.6784242831181655E-4</v>
      </c>
      <c r="W105" s="101">
        <v>1.0612165724338386E-3</v>
      </c>
      <c r="DA105" s="131" t="s">
        <v>1729</v>
      </c>
    </row>
    <row r="106" spans="1:105" ht="12" customHeight="1" x14ac:dyDescent="0.25">
      <c r="A106" s="103" t="s">
        <v>52</v>
      </c>
      <c r="B106" s="104">
        <v>2.6761909795281753E-3</v>
      </c>
      <c r="C106" s="104">
        <v>2.013365425150545E-3</v>
      </c>
      <c r="D106" s="104">
        <v>1.7716550714512841E-3</v>
      </c>
      <c r="E106" s="104">
        <v>1.4575785483821344E-3</v>
      </c>
      <c r="F106" s="104">
        <v>1.4669534785986295E-3</v>
      </c>
      <c r="G106" s="104">
        <v>2.367582316934359E-3</v>
      </c>
      <c r="H106" s="104">
        <v>2.6880546086319548E-3</v>
      </c>
      <c r="I106" s="104">
        <v>2.9274825382000075E-3</v>
      </c>
      <c r="J106" s="104">
        <v>3.3277119554538065E-3</v>
      </c>
      <c r="K106" s="104">
        <v>2.4544230407344517E-3</v>
      </c>
      <c r="L106" s="104">
        <v>2.6569208105163542E-3</v>
      </c>
      <c r="M106" s="104">
        <v>2.5032151684648367E-3</v>
      </c>
      <c r="N106" s="104">
        <v>2.3168386167566521E-3</v>
      </c>
      <c r="O106" s="104">
        <v>2.129863181443366E-3</v>
      </c>
      <c r="P106" s="104">
        <v>2.1297290315899294E-3</v>
      </c>
      <c r="Q106" s="104">
        <v>2.0705728488824211E-3</v>
      </c>
      <c r="R106" s="104">
        <v>1.8495190941204423E-3</v>
      </c>
      <c r="S106" s="104">
        <v>1.4138501229140326E-3</v>
      </c>
      <c r="T106" s="104">
        <v>1.2713191606347188E-3</v>
      </c>
      <c r="U106" s="104">
        <v>1.1508162232917881E-3</v>
      </c>
      <c r="V106" s="104">
        <v>1.2328137736330718E-3</v>
      </c>
      <c r="W106" s="104">
        <v>1.8408637507095166E-3</v>
      </c>
      <c r="DA106" s="132" t="s">
        <v>1730</v>
      </c>
    </row>
    <row r="107" spans="1:105" ht="12" customHeight="1" x14ac:dyDescent="0.25">
      <c r="A107" s="106" t="s">
        <v>122</v>
      </c>
      <c r="B107" s="101">
        <v>39.138071404347542</v>
      </c>
      <c r="C107" s="101">
        <v>43.073346796842209</v>
      </c>
      <c r="D107" s="101">
        <v>46.683918583505772</v>
      </c>
      <c r="E107" s="101">
        <v>46.350058655408368</v>
      </c>
      <c r="F107" s="101">
        <v>42.865650582716306</v>
      </c>
      <c r="G107" s="101">
        <v>35.046033839848</v>
      </c>
      <c r="H107" s="101">
        <v>32.653282004622767</v>
      </c>
      <c r="I107" s="101">
        <v>31.879727349288263</v>
      </c>
      <c r="J107" s="101">
        <v>30.364312819880517</v>
      </c>
      <c r="K107" s="101">
        <v>26.974169834679088</v>
      </c>
      <c r="L107" s="101">
        <v>27.091002068738753</v>
      </c>
      <c r="M107" s="101">
        <v>26.826951990999948</v>
      </c>
      <c r="N107" s="101">
        <v>27.23221069617054</v>
      </c>
      <c r="O107" s="101">
        <v>26.990681615722707</v>
      </c>
      <c r="P107" s="101">
        <v>26.511645571111583</v>
      </c>
      <c r="Q107" s="101">
        <v>27.907499493725808</v>
      </c>
      <c r="R107" s="101">
        <v>30.480022216914534</v>
      </c>
      <c r="S107" s="101">
        <v>31.568063712055377</v>
      </c>
      <c r="T107" s="101">
        <v>33.174184147748804</v>
      </c>
      <c r="U107" s="101">
        <v>36.046197351291845</v>
      </c>
      <c r="V107" s="101">
        <v>37.16601197724021</v>
      </c>
      <c r="W107" s="101">
        <v>43.678931786550002</v>
      </c>
      <c r="DA107" s="131" t="s">
        <v>1731</v>
      </c>
    </row>
    <row r="108" spans="1:105" ht="12" customHeight="1" x14ac:dyDescent="0.25">
      <c r="A108" s="107" t="s">
        <v>121</v>
      </c>
      <c r="B108" s="104">
        <v>10.287293969937719</v>
      </c>
      <c r="C108" s="104">
        <v>11.571279463623465</v>
      </c>
      <c r="D108" s="104">
        <v>12.493230510426953</v>
      </c>
      <c r="E108" s="104">
        <v>13.291869707040245</v>
      </c>
      <c r="F108" s="104">
        <v>13.508715209859908</v>
      </c>
      <c r="G108" s="104">
        <v>12.985746359918178</v>
      </c>
      <c r="H108" s="104">
        <v>14.100662195990488</v>
      </c>
      <c r="I108" s="104">
        <v>14.535422335303565</v>
      </c>
      <c r="J108" s="104">
        <v>15.476270776946688</v>
      </c>
      <c r="K108" s="104">
        <v>22.27083213228951</v>
      </c>
      <c r="L108" s="104">
        <v>23.364382968163053</v>
      </c>
      <c r="M108" s="104">
        <v>23.859044004623321</v>
      </c>
      <c r="N108" s="104">
        <v>24.477568804012378</v>
      </c>
      <c r="O108" s="104">
        <v>24.140039091802617</v>
      </c>
      <c r="P108" s="104">
        <v>23.030020141170095</v>
      </c>
      <c r="Q108" s="104">
        <v>22.57328167754477</v>
      </c>
      <c r="R108" s="104">
        <v>23.29532765618729</v>
      </c>
      <c r="S108" s="104">
        <v>24.446176406373404</v>
      </c>
      <c r="T108" s="104">
        <v>25.275624658412134</v>
      </c>
      <c r="U108" s="104">
        <v>27.966908506410903</v>
      </c>
      <c r="V108" s="104">
        <v>28.879945974752893</v>
      </c>
      <c r="W108" s="104">
        <v>33.7277150770554</v>
      </c>
      <c r="DA108" s="132" t="s">
        <v>1732</v>
      </c>
    </row>
    <row r="109" spans="1:105" ht="12" customHeight="1" x14ac:dyDescent="0.25">
      <c r="A109" s="108" t="s">
        <v>53</v>
      </c>
      <c r="B109" s="98">
        <v>4.8341647748817405</v>
      </c>
      <c r="C109" s="98">
        <v>5.396199533388752</v>
      </c>
      <c r="D109" s="98">
        <v>5.8220962293894782</v>
      </c>
      <c r="E109" s="98">
        <v>6.1284601552113891</v>
      </c>
      <c r="F109" s="98">
        <v>6.2001273668546828</v>
      </c>
      <c r="G109" s="98">
        <v>5.9455985106170264</v>
      </c>
      <c r="H109" s="98">
        <v>5.4772628514754667</v>
      </c>
      <c r="I109" s="98">
        <v>5.9064891897461864</v>
      </c>
      <c r="J109" s="98">
        <v>6.7603395859275137</v>
      </c>
      <c r="K109" s="98">
        <v>9.9178429904335417</v>
      </c>
      <c r="L109" s="98">
        <v>9.308879814016974</v>
      </c>
      <c r="M109" s="98">
        <v>10.238968185155045</v>
      </c>
      <c r="N109" s="98">
        <v>10.344174254565893</v>
      </c>
      <c r="O109" s="98">
        <v>8.884371281533797</v>
      </c>
      <c r="P109" s="98">
        <v>8.5371634321486312</v>
      </c>
      <c r="Q109" s="98">
        <v>6.7044680669257479</v>
      </c>
      <c r="R109" s="98">
        <v>6.2304635002861328</v>
      </c>
      <c r="S109" s="98">
        <v>7.5421120930696279</v>
      </c>
      <c r="T109" s="98">
        <v>8.8049464875239671</v>
      </c>
      <c r="U109" s="98">
        <v>9.9671775444184636</v>
      </c>
      <c r="V109" s="98">
        <v>10.51408487941989</v>
      </c>
      <c r="W109" s="98">
        <v>12.771853782409339</v>
      </c>
      <c r="DA109" s="63" t="s">
        <v>1733</v>
      </c>
    </row>
    <row r="110" spans="1:105" ht="12" customHeight="1" x14ac:dyDescent="0.25">
      <c r="A110" s="108" t="s">
        <v>52</v>
      </c>
      <c r="B110" s="98">
        <v>5.453129195055979</v>
      </c>
      <c r="C110" s="98">
        <v>6.1750799302347126</v>
      </c>
      <c r="D110" s="98">
        <v>6.6711342810374745</v>
      </c>
      <c r="E110" s="98">
        <v>7.1634095518288552</v>
      </c>
      <c r="F110" s="98">
        <v>7.3085878430052249</v>
      </c>
      <c r="G110" s="98">
        <v>7.0401478493011522</v>
      </c>
      <c r="H110" s="98">
        <v>8.6233993445150201</v>
      </c>
      <c r="I110" s="98">
        <v>8.6289331455573794</v>
      </c>
      <c r="J110" s="98">
        <v>8.715931191019175</v>
      </c>
      <c r="K110" s="98">
        <v>12.352989141855968</v>
      </c>
      <c r="L110" s="98">
        <v>14.055503154146079</v>
      </c>
      <c r="M110" s="98">
        <v>13.620075819468276</v>
      </c>
      <c r="N110" s="98">
        <v>14.133394549446484</v>
      </c>
      <c r="O110" s="98">
        <v>15.25566781026882</v>
      </c>
      <c r="P110" s="98">
        <v>14.492856709021464</v>
      </c>
      <c r="Q110" s="98">
        <v>15.868813610619021</v>
      </c>
      <c r="R110" s="98">
        <v>17.064864155901155</v>
      </c>
      <c r="S110" s="98">
        <v>16.904064313303778</v>
      </c>
      <c r="T110" s="98">
        <v>16.470678170888167</v>
      </c>
      <c r="U110" s="98">
        <v>17.999730961992441</v>
      </c>
      <c r="V110" s="98">
        <v>18.365861095333003</v>
      </c>
      <c r="W110" s="98">
        <v>20.955861294646059</v>
      </c>
      <c r="DA110" s="63" t="s">
        <v>1734</v>
      </c>
    </row>
    <row r="111" spans="1:105" ht="12" customHeight="1" x14ac:dyDescent="0.25">
      <c r="A111" s="121" t="s">
        <v>54</v>
      </c>
      <c r="B111" s="122">
        <v>7.3054984298715633</v>
      </c>
      <c r="C111" s="122">
        <v>8.9179292072391174</v>
      </c>
      <c r="D111" s="122">
        <v>9.6962191111662808</v>
      </c>
      <c r="E111" s="122">
        <v>9.656065343301595</v>
      </c>
      <c r="F111" s="122">
        <v>9.7008557942884579</v>
      </c>
      <c r="G111" s="122">
        <v>7.2664960030356829</v>
      </c>
      <c r="H111" s="122">
        <v>8.0108180877356379</v>
      </c>
      <c r="I111" s="122">
        <v>6.8895468035856497</v>
      </c>
      <c r="J111" s="122">
        <v>7.3624877842026786</v>
      </c>
      <c r="K111" s="122">
        <v>9.2899985529123832</v>
      </c>
      <c r="L111" s="122">
        <v>9.4440628062058138</v>
      </c>
      <c r="M111" s="122">
        <v>9.5055912554963538</v>
      </c>
      <c r="N111" s="122">
        <v>9.6521552633984999</v>
      </c>
      <c r="O111" s="122">
        <v>9.2863091795650394</v>
      </c>
      <c r="P111" s="122">
        <v>9.5007733490517499</v>
      </c>
      <c r="Q111" s="122">
        <v>9.4030046512062508</v>
      </c>
      <c r="R111" s="122">
        <v>10.257054286805953</v>
      </c>
      <c r="S111" s="122">
        <v>10.918734780265833</v>
      </c>
      <c r="T111" s="122">
        <v>11.636692524921875</v>
      </c>
      <c r="U111" s="122">
        <v>12.611919360827676</v>
      </c>
      <c r="V111" s="122">
        <v>12.910762474078545</v>
      </c>
      <c r="W111" s="122">
        <v>14.979844688747129</v>
      </c>
      <c r="DA111" s="130" t="s">
        <v>1735</v>
      </c>
    </row>
    <row r="112" spans="1:105" ht="12" customHeight="1" x14ac:dyDescent="0.25">
      <c r="A112" s="97" t="s">
        <v>50</v>
      </c>
      <c r="B112" s="98">
        <v>5.9214846803351075E-2</v>
      </c>
      <c r="C112" s="98">
        <v>7.0011207922271904E-2</v>
      </c>
      <c r="D112" s="98">
        <v>7.1847733583408624E-2</v>
      </c>
      <c r="E112" s="98">
        <v>6.5401118578944359E-2</v>
      </c>
      <c r="F112" s="98">
        <v>6.5896977978563684E-2</v>
      </c>
      <c r="G112" s="98">
        <v>5.0175649302066284E-2</v>
      </c>
      <c r="H112" s="98">
        <v>5.2217861017335374E-2</v>
      </c>
      <c r="I112" s="98">
        <v>4.2189725658496498E-2</v>
      </c>
      <c r="J112" s="98">
        <v>4.109358025537066E-2</v>
      </c>
      <c r="K112" s="98">
        <v>4.8124612453451496E-2</v>
      </c>
      <c r="L112" s="98">
        <v>4.5410156022873994E-2</v>
      </c>
      <c r="M112" s="98">
        <v>3.4387229241316167E-2</v>
      </c>
      <c r="N112" s="98">
        <v>2.3110600909158466E-2</v>
      </c>
      <c r="O112" s="98">
        <v>1.9745557015360009E-2</v>
      </c>
      <c r="P112" s="98">
        <v>2.1753781959938663E-2</v>
      </c>
      <c r="Q112" s="98">
        <v>2.9789929468602351E-2</v>
      </c>
      <c r="R112" s="98">
        <v>3.7485330856276561E-2</v>
      </c>
      <c r="S112" s="98">
        <v>3.8466112973264376E-2</v>
      </c>
      <c r="T112" s="98">
        <v>3.5924134472667554E-2</v>
      </c>
      <c r="U112" s="98">
        <v>3.7354991037932168E-2</v>
      </c>
      <c r="V112" s="98">
        <v>3.727829321147122E-2</v>
      </c>
      <c r="W112" s="98">
        <v>5.1567139546083406E-2</v>
      </c>
      <c r="DA112" s="63" t="s">
        <v>1736</v>
      </c>
    </row>
    <row r="113" spans="1:105" ht="12" customHeight="1" x14ac:dyDescent="0.25">
      <c r="A113" s="109" t="s">
        <v>120</v>
      </c>
      <c r="B113" s="33">
        <v>7.2462835830682124</v>
      </c>
      <c r="C113" s="33">
        <v>8.8479179993168451</v>
      </c>
      <c r="D113" s="33">
        <v>9.6243713775828716</v>
      </c>
      <c r="E113" s="33">
        <v>9.5906642247226515</v>
      </c>
      <c r="F113" s="33">
        <v>9.6349588163098936</v>
      </c>
      <c r="G113" s="33">
        <v>7.2163203537336162</v>
      </c>
      <c r="H113" s="33">
        <v>7.9586002267183034</v>
      </c>
      <c r="I113" s="33">
        <v>6.8473570779271533</v>
      </c>
      <c r="J113" s="33">
        <v>7.3213942039473077</v>
      </c>
      <c r="K113" s="33">
        <v>9.2418739404589321</v>
      </c>
      <c r="L113" s="33">
        <v>9.3986526501829406</v>
      </c>
      <c r="M113" s="33">
        <v>9.4712040262550374</v>
      </c>
      <c r="N113" s="33">
        <v>9.629044662489342</v>
      </c>
      <c r="O113" s="33">
        <v>9.266563622549679</v>
      </c>
      <c r="P113" s="33">
        <v>9.4790195670918109</v>
      </c>
      <c r="Q113" s="33">
        <v>9.3732147217376482</v>
      </c>
      <c r="R113" s="33">
        <v>10.219568955949677</v>
      </c>
      <c r="S113" s="33">
        <v>10.880268667292569</v>
      </c>
      <c r="T113" s="33">
        <v>11.600768390449208</v>
      </c>
      <c r="U113" s="33">
        <v>12.574564369789744</v>
      </c>
      <c r="V113" s="33">
        <v>12.873484180867074</v>
      </c>
      <c r="W113" s="33">
        <v>14.928277549201045</v>
      </c>
      <c r="DA113" s="60" t="s">
        <v>1737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219.67947928848128</v>
      </c>
      <c r="C115" s="117">
        <f t="shared" si="17"/>
        <v>257.34049354152711</v>
      </c>
      <c r="D115" s="117">
        <f t="shared" si="17"/>
        <v>258.74411451727514</v>
      </c>
      <c r="E115" s="117">
        <f t="shared" si="17"/>
        <v>268.7107874560823</v>
      </c>
      <c r="F115" s="117">
        <f t="shared" si="17"/>
        <v>245.00560865164439</v>
      </c>
      <c r="G115" s="117">
        <f t="shared" si="17"/>
        <v>217.4668789411333</v>
      </c>
      <c r="H115" s="117">
        <f t="shared" si="17"/>
        <v>206.00759409227177</v>
      </c>
      <c r="I115" s="117">
        <f t="shared" si="17"/>
        <v>208.76463021282942</v>
      </c>
      <c r="J115" s="117">
        <f t="shared" si="17"/>
        <v>207.83630861272374</v>
      </c>
      <c r="K115" s="117">
        <f t="shared" si="17"/>
        <v>212.34686626071468</v>
      </c>
      <c r="L115" s="117">
        <f t="shared" si="17"/>
        <v>237.18964023819845</v>
      </c>
      <c r="M115" s="117">
        <f t="shared" si="17"/>
        <v>237.49072766728776</v>
      </c>
      <c r="N115" s="117">
        <f t="shared" si="17"/>
        <v>237.45276946248447</v>
      </c>
      <c r="O115" s="117">
        <f t="shared" si="17"/>
        <v>249.93633712229257</v>
      </c>
      <c r="P115" s="117">
        <f t="shared" si="17"/>
        <v>204.83930014122902</v>
      </c>
      <c r="Q115" s="117">
        <f t="shared" si="17"/>
        <v>229.31170560208832</v>
      </c>
      <c r="R115" s="117">
        <f t="shared" ref="R115:V115" si="18">R116+R118+R120+R129</f>
        <v>271.77356762766198</v>
      </c>
      <c r="S115" s="117">
        <f t="shared" si="18"/>
        <v>286.95812786076573</v>
      </c>
      <c r="T115" s="117">
        <f t="shared" si="18"/>
        <v>294.13424185685261</v>
      </c>
      <c r="U115" s="117">
        <f t="shared" si="18"/>
        <v>324.19699775342525</v>
      </c>
      <c r="V115" s="117">
        <f t="shared" si="18"/>
        <v>393.90620666674607</v>
      </c>
      <c r="W115" s="117">
        <f t="shared" ref="W115" si="19">W116+W118+W120+W129</f>
        <v>409.34687328537046</v>
      </c>
      <c r="DA115" s="129" t="s">
        <v>1889</v>
      </c>
    </row>
    <row r="116" spans="1:105" ht="12" customHeight="1" x14ac:dyDescent="0.25">
      <c r="A116" s="121" t="s">
        <v>57</v>
      </c>
      <c r="B116" s="122">
        <f t="shared" ref="B116:W116" si="20">B117</f>
        <v>177.6381732446491</v>
      </c>
      <c r="C116" s="122">
        <f t="shared" si="20"/>
        <v>210.34094548104207</v>
      </c>
      <c r="D116" s="122">
        <f t="shared" si="20"/>
        <v>207.67946137745099</v>
      </c>
      <c r="E116" s="122">
        <f t="shared" si="20"/>
        <v>217.02060613043389</v>
      </c>
      <c r="F116" s="122">
        <f t="shared" si="20"/>
        <v>195.43577873549157</v>
      </c>
      <c r="G116" s="122">
        <f t="shared" si="20"/>
        <v>175.31397312462951</v>
      </c>
      <c r="H116" s="122">
        <f t="shared" si="20"/>
        <v>163.51757949780202</v>
      </c>
      <c r="I116" s="122">
        <f t="shared" si="20"/>
        <v>167.21158992906166</v>
      </c>
      <c r="J116" s="122">
        <f t="shared" si="20"/>
        <v>166.2723159264238</v>
      </c>
      <c r="K116" s="122">
        <f t="shared" si="20"/>
        <v>166.03225698105129</v>
      </c>
      <c r="L116" s="122">
        <f t="shared" si="20"/>
        <v>189.30855460360053</v>
      </c>
      <c r="M116" s="122">
        <f t="shared" si="20"/>
        <v>189.45303065508975</v>
      </c>
      <c r="N116" s="122">
        <f t="shared" si="20"/>
        <v>188.27682295864028</v>
      </c>
      <c r="O116" s="122">
        <f t="shared" si="20"/>
        <v>200.9210130884729</v>
      </c>
      <c r="P116" s="122">
        <f t="shared" si="20"/>
        <v>156.94938286854924</v>
      </c>
      <c r="Q116" s="122">
        <f t="shared" si="20"/>
        <v>179.90357782275331</v>
      </c>
      <c r="R116" s="122">
        <f t="shared" si="20"/>
        <v>218.79184738567548</v>
      </c>
      <c r="S116" s="122">
        <f t="shared" si="20"/>
        <v>231.20534656448925</v>
      </c>
      <c r="T116" s="122">
        <f t="shared" si="20"/>
        <v>235.49231743133825</v>
      </c>
      <c r="U116" s="122">
        <f t="shared" si="20"/>
        <v>259.51024505094506</v>
      </c>
      <c r="V116" s="122">
        <f t="shared" si="20"/>
        <v>326.86673583245272</v>
      </c>
      <c r="W116" s="122">
        <f t="shared" si="20"/>
        <v>330.64615752251427</v>
      </c>
      <c r="DA116" s="130" t="s">
        <v>1890</v>
      </c>
    </row>
    <row r="117" spans="1:105" ht="12" customHeight="1" x14ac:dyDescent="0.25">
      <c r="A117" s="97" t="s">
        <v>53</v>
      </c>
      <c r="B117" s="98">
        <v>177.6381732446491</v>
      </c>
      <c r="C117" s="98">
        <v>210.34094548104207</v>
      </c>
      <c r="D117" s="98">
        <v>207.67946137745099</v>
      </c>
      <c r="E117" s="98">
        <v>217.02060613043389</v>
      </c>
      <c r="F117" s="98">
        <v>195.43577873549157</v>
      </c>
      <c r="G117" s="98">
        <v>175.31397312462951</v>
      </c>
      <c r="H117" s="98">
        <v>163.51757949780202</v>
      </c>
      <c r="I117" s="98">
        <v>167.21158992906166</v>
      </c>
      <c r="J117" s="98">
        <v>166.2723159264238</v>
      </c>
      <c r="K117" s="98">
        <v>166.03225698105129</v>
      </c>
      <c r="L117" s="98">
        <v>189.30855460360053</v>
      </c>
      <c r="M117" s="98">
        <v>189.45303065508975</v>
      </c>
      <c r="N117" s="98">
        <v>188.27682295864028</v>
      </c>
      <c r="O117" s="98">
        <v>200.9210130884729</v>
      </c>
      <c r="P117" s="98">
        <v>156.94938286854924</v>
      </c>
      <c r="Q117" s="98">
        <v>179.90357782275331</v>
      </c>
      <c r="R117" s="98">
        <v>218.79184738567548</v>
      </c>
      <c r="S117" s="98">
        <v>231.20534656448925</v>
      </c>
      <c r="T117" s="98">
        <v>235.49231743133825</v>
      </c>
      <c r="U117" s="98">
        <v>259.51024505094506</v>
      </c>
      <c r="V117" s="98">
        <v>326.86673583245272</v>
      </c>
      <c r="W117" s="98">
        <v>330.64615752251427</v>
      </c>
      <c r="DA117" s="63" t="s">
        <v>1891</v>
      </c>
    </row>
    <row r="118" spans="1:105" ht="12" customHeight="1" x14ac:dyDescent="0.25">
      <c r="A118" s="121" t="s">
        <v>92</v>
      </c>
      <c r="B118" s="122">
        <f t="shared" ref="B118:W118" si="21">B119</f>
        <v>7.7800603333651339E-2</v>
      </c>
      <c r="C118" s="122">
        <f t="shared" si="21"/>
        <v>0.10412147441671851</v>
      </c>
      <c r="D118" s="122">
        <f t="shared" si="21"/>
        <v>0.12616779093807173</v>
      </c>
      <c r="E118" s="122">
        <f t="shared" si="21"/>
        <v>0.24538719820968138</v>
      </c>
      <c r="F118" s="122">
        <f t="shared" si="21"/>
        <v>0.15667453037005954</v>
      </c>
      <c r="G118" s="122">
        <f t="shared" si="21"/>
        <v>0.16360698404614929</v>
      </c>
      <c r="H118" s="122">
        <f t="shared" si="21"/>
        <v>0.18767973262002102</v>
      </c>
      <c r="I118" s="122">
        <f t="shared" si="21"/>
        <v>0.17987330219022601</v>
      </c>
      <c r="J118" s="122">
        <f t="shared" si="21"/>
        <v>0.16459290951938568</v>
      </c>
      <c r="K118" s="122">
        <f t="shared" si="21"/>
        <v>0.17537143256034193</v>
      </c>
      <c r="L118" s="122">
        <f t="shared" si="21"/>
        <v>0.21552509270238276</v>
      </c>
      <c r="M118" s="122">
        <f t="shared" si="21"/>
        <v>0.22158459936921529</v>
      </c>
      <c r="N118" s="122">
        <f t="shared" si="21"/>
        <v>0.28379076900268146</v>
      </c>
      <c r="O118" s="122">
        <f t="shared" si="21"/>
        <v>0.38434686059282164</v>
      </c>
      <c r="P118" s="122">
        <f t="shared" si="21"/>
        <v>0.25815371958661598</v>
      </c>
      <c r="Q118" s="122">
        <f t="shared" si="21"/>
        <v>0.45749644374853465</v>
      </c>
      <c r="R118" s="122">
        <f t="shared" si="21"/>
        <v>0.29110748886045168</v>
      </c>
      <c r="S118" s="122">
        <f t="shared" si="21"/>
        <v>0.42112655965324525</v>
      </c>
      <c r="T118" s="122">
        <f t="shared" si="21"/>
        <v>0.44876883897571085</v>
      </c>
      <c r="U118" s="122">
        <f t="shared" si="21"/>
        <v>0.53393624475367163</v>
      </c>
      <c r="V118" s="122">
        <f t="shared" si="21"/>
        <v>0.54065860731138649</v>
      </c>
      <c r="W118" s="122">
        <f t="shared" si="21"/>
        <v>0.46166771815733804</v>
      </c>
      <c r="DA118" s="130" t="s">
        <v>1892</v>
      </c>
    </row>
    <row r="119" spans="1:105" ht="12" customHeight="1" x14ac:dyDescent="0.25">
      <c r="A119" s="97" t="s">
        <v>53</v>
      </c>
      <c r="B119" s="98">
        <v>7.7800603333651339E-2</v>
      </c>
      <c r="C119" s="98">
        <v>0.10412147441671851</v>
      </c>
      <c r="D119" s="98">
        <v>0.12616779093807173</v>
      </c>
      <c r="E119" s="98">
        <v>0.24538719820968138</v>
      </c>
      <c r="F119" s="98">
        <v>0.15667453037005954</v>
      </c>
      <c r="G119" s="98">
        <v>0.16360698404614929</v>
      </c>
      <c r="H119" s="98">
        <v>0.18767973262002102</v>
      </c>
      <c r="I119" s="98">
        <v>0.17987330219022601</v>
      </c>
      <c r="J119" s="98">
        <v>0.16459290951938568</v>
      </c>
      <c r="K119" s="98">
        <v>0.17537143256034193</v>
      </c>
      <c r="L119" s="98">
        <v>0.21552509270238276</v>
      </c>
      <c r="M119" s="98">
        <v>0.22158459936921529</v>
      </c>
      <c r="N119" s="98">
        <v>0.28379076900268146</v>
      </c>
      <c r="O119" s="98">
        <v>0.38434686059282164</v>
      </c>
      <c r="P119" s="98">
        <v>0.25815371958661598</v>
      </c>
      <c r="Q119" s="98">
        <v>0.45749644374853465</v>
      </c>
      <c r="R119" s="98">
        <v>0.29110748886045168</v>
      </c>
      <c r="S119" s="98">
        <v>0.42112655965324525</v>
      </c>
      <c r="T119" s="98">
        <v>0.44876883897571085</v>
      </c>
      <c r="U119" s="98">
        <v>0.53393624475367163</v>
      </c>
      <c r="V119" s="98">
        <v>0.54065860731138649</v>
      </c>
      <c r="W119" s="98">
        <v>0.46166771815733804</v>
      </c>
      <c r="DA119" s="63" t="s">
        <v>1893</v>
      </c>
    </row>
    <row r="120" spans="1:105" ht="12" customHeight="1" x14ac:dyDescent="0.25">
      <c r="A120" s="121" t="s">
        <v>55</v>
      </c>
      <c r="B120" s="122">
        <v>36.478132879974012</v>
      </c>
      <c r="C120" s="122">
        <v>40.172915359117248</v>
      </c>
      <c r="D120" s="122">
        <v>43.602331769755949</v>
      </c>
      <c r="E120" s="122">
        <v>44.114472349819806</v>
      </c>
      <c r="F120" s="122">
        <v>42.027155307670284</v>
      </c>
      <c r="G120" s="122">
        <v>36.437723182596997</v>
      </c>
      <c r="H120" s="122">
        <v>36.152548832136127</v>
      </c>
      <c r="I120" s="122">
        <v>36.068213711583631</v>
      </c>
      <c r="J120" s="122">
        <v>35.719509714546128</v>
      </c>
      <c r="K120" s="122">
        <v>38.951828506013754</v>
      </c>
      <c r="L120" s="122">
        <v>40.339493376518988</v>
      </c>
      <c r="M120" s="122">
        <v>40.42170953333892</v>
      </c>
      <c r="N120" s="122">
        <v>41.363491208294391</v>
      </c>
      <c r="O120" s="122">
        <v>41.364689274748663</v>
      </c>
      <c r="P120" s="122">
        <v>40.175638413961586</v>
      </c>
      <c r="Q120" s="122">
        <v>41.526272375259708</v>
      </c>
      <c r="R120" s="122">
        <v>44.513722216283817</v>
      </c>
      <c r="S120" s="122">
        <v>46.51902742308058</v>
      </c>
      <c r="T120" s="122">
        <v>48.670835174897668</v>
      </c>
      <c r="U120" s="122">
        <v>53.697151161709442</v>
      </c>
      <c r="V120" s="122">
        <v>55.670754515248106</v>
      </c>
      <c r="W120" s="122">
        <v>65.541349270476786</v>
      </c>
      <c r="DA120" s="130" t="s">
        <v>1894</v>
      </c>
    </row>
    <row r="121" spans="1:105" ht="12" customHeight="1" x14ac:dyDescent="0.25">
      <c r="A121" s="97" t="s">
        <v>124</v>
      </c>
      <c r="B121" s="98">
        <v>1.3359278999086663</v>
      </c>
      <c r="C121" s="98">
        <v>1.0375386796718151</v>
      </c>
      <c r="D121" s="98">
        <v>0.99987325320319886</v>
      </c>
      <c r="E121" s="98">
        <v>0.85246949262454408</v>
      </c>
      <c r="F121" s="98">
        <v>0.81323154334071324</v>
      </c>
      <c r="G121" s="98">
        <v>0.922480251067613</v>
      </c>
      <c r="H121" s="98">
        <v>0.85287217593128573</v>
      </c>
      <c r="I121" s="98">
        <v>0.89349036357284839</v>
      </c>
      <c r="J121" s="98">
        <v>0.87856405012768424</v>
      </c>
      <c r="K121" s="98">
        <v>0.58182074944989393</v>
      </c>
      <c r="L121" s="98">
        <v>0.54083077939181101</v>
      </c>
      <c r="M121" s="98">
        <v>0.50670390772787899</v>
      </c>
      <c r="N121" s="98">
        <v>0.48599337972686357</v>
      </c>
      <c r="O121" s="98">
        <v>0.45183609806402059</v>
      </c>
      <c r="P121" s="98">
        <v>0.47844046346696717</v>
      </c>
      <c r="Q121" s="98">
        <v>0.48676512217592571</v>
      </c>
      <c r="R121" s="98">
        <v>0.39638438075125393</v>
      </c>
      <c r="S121" s="98">
        <v>0.43304301678235257</v>
      </c>
      <c r="T121" s="98">
        <v>0.43196356924195117</v>
      </c>
      <c r="U121" s="98">
        <v>0.48950533994536599</v>
      </c>
      <c r="V121" s="98">
        <v>0.50098746294947749</v>
      </c>
      <c r="W121" s="98">
        <v>0.68327971783223052</v>
      </c>
      <c r="DA121" s="63" t="s">
        <v>1895</v>
      </c>
    </row>
    <row r="122" spans="1:105" ht="12" customHeight="1" x14ac:dyDescent="0.25">
      <c r="A122" s="97" t="s">
        <v>123</v>
      </c>
      <c r="B122" s="98">
        <v>4.2801739712567798E-3</v>
      </c>
      <c r="C122" s="98">
        <v>3.2117366335265691E-3</v>
      </c>
      <c r="D122" s="98">
        <v>2.828328885119847E-3</v>
      </c>
      <c r="E122" s="98">
        <v>2.3139993264343797E-3</v>
      </c>
      <c r="F122" s="98">
        <v>2.3252726726981504E-3</v>
      </c>
      <c r="G122" s="98">
        <v>3.7653017891267305E-3</v>
      </c>
      <c r="H122" s="98">
        <v>3.8826320736597216E-3</v>
      </c>
      <c r="I122" s="98">
        <v>4.3382248797256672E-3</v>
      </c>
      <c r="J122" s="98">
        <v>5.1571410772210651E-3</v>
      </c>
      <c r="K122" s="98">
        <v>3.8367341685530279E-3</v>
      </c>
      <c r="L122" s="98">
        <v>3.8880161939679912E-3</v>
      </c>
      <c r="M122" s="98">
        <v>3.8383872106624041E-3</v>
      </c>
      <c r="N122" s="98">
        <v>3.5173227758388318E-3</v>
      </c>
      <c r="O122" s="98">
        <v>2.9987131047176513E-3</v>
      </c>
      <c r="P122" s="98">
        <v>3.0261469239800448E-3</v>
      </c>
      <c r="Q122" s="98">
        <v>2.6988308294513255E-3</v>
      </c>
      <c r="R122" s="98">
        <v>2.3445223195789453E-3</v>
      </c>
      <c r="S122" s="98">
        <v>1.8828105119361367E-3</v>
      </c>
      <c r="T122" s="98">
        <v>1.7824334901616285E-3</v>
      </c>
      <c r="U122" s="98">
        <v>1.6254128288792475E-3</v>
      </c>
      <c r="V122" s="98">
        <v>1.7576810524872217E-3</v>
      </c>
      <c r="W122" s="98">
        <v>2.7049189204061894E-3</v>
      </c>
      <c r="DA122" s="63" t="s">
        <v>1896</v>
      </c>
    </row>
    <row r="123" spans="1:105" ht="12" customHeight="1" x14ac:dyDescent="0.25">
      <c r="A123" s="100" t="s">
        <v>50</v>
      </c>
      <c r="B123" s="101">
        <v>1.6039829917286047E-3</v>
      </c>
      <c r="C123" s="101">
        <v>1.1983712083760241E-3</v>
      </c>
      <c r="D123" s="101">
        <v>1.0566738136685628E-3</v>
      </c>
      <c r="E123" s="101">
        <v>8.5642077805224545E-4</v>
      </c>
      <c r="F123" s="101">
        <v>8.5831919409952071E-4</v>
      </c>
      <c r="G123" s="101">
        <v>1.3977194721923715E-3</v>
      </c>
      <c r="H123" s="101">
        <v>1.1945774650277668E-3</v>
      </c>
      <c r="I123" s="101">
        <v>1.41074234152566E-3</v>
      </c>
      <c r="J123" s="101">
        <v>1.8294291217672582E-3</v>
      </c>
      <c r="K123" s="101">
        <v>1.3823111278185765E-3</v>
      </c>
      <c r="L123" s="101">
        <v>1.231095383451637E-3</v>
      </c>
      <c r="M123" s="101">
        <v>1.3351720421975674E-3</v>
      </c>
      <c r="N123" s="101">
        <v>1.2004841590821796E-3</v>
      </c>
      <c r="O123" s="101">
        <v>8.6884992327428546E-4</v>
      </c>
      <c r="P123" s="101">
        <v>8.9641789239011541E-4</v>
      </c>
      <c r="Q123" s="101">
        <v>6.2825798056890452E-4</v>
      </c>
      <c r="R123" s="101">
        <v>4.9500322545850282E-4</v>
      </c>
      <c r="S123" s="101">
        <v>4.6896038902210396E-4</v>
      </c>
      <c r="T123" s="101">
        <v>5.1111432952690968E-4</v>
      </c>
      <c r="U123" s="101">
        <v>4.7459660558745939E-4</v>
      </c>
      <c r="V123" s="101">
        <v>5.2486727885414977E-4</v>
      </c>
      <c r="W123" s="101">
        <v>8.640551696966727E-4</v>
      </c>
      <c r="DA123" s="131" t="s">
        <v>1897</v>
      </c>
    </row>
    <row r="124" spans="1:105" ht="12" customHeight="1" x14ac:dyDescent="0.25">
      <c r="A124" s="103" t="s">
        <v>52</v>
      </c>
      <c r="B124" s="104">
        <v>2.6761909795281753E-3</v>
      </c>
      <c r="C124" s="104">
        <v>2.013365425150545E-3</v>
      </c>
      <c r="D124" s="104">
        <v>1.7716550714512841E-3</v>
      </c>
      <c r="E124" s="104">
        <v>1.4575785483821344E-3</v>
      </c>
      <c r="F124" s="104">
        <v>1.4669534785986295E-3</v>
      </c>
      <c r="G124" s="104">
        <v>2.367582316934359E-3</v>
      </c>
      <c r="H124" s="104">
        <v>2.6880546086319548E-3</v>
      </c>
      <c r="I124" s="104">
        <v>2.9274825382000075E-3</v>
      </c>
      <c r="J124" s="104">
        <v>3.3277119554538065E-3</v>
      </c>
      <c r="K124" s="104">
        <v>2.4544230407344517E-3</v>
      </c>
      <c r="L124" s="104">
        <v>2.6569208105163542E-3</v>
      </c>
      <c r="M124" s="104">
        <v>2.5032151684648367E-3</v>
      </c>
      <c r="N124" s="104">
        <v>2.3168386167566521E-3</v>
      </c>
      <c r="O124" s="104">
        <v>2.129863181443366E-3</v>
      </c>
      <c r="P124" s="104">
        <v>2.1297290315899294E-3</v>
      </c>
      <c r="Q124" s="104">
        <v>2.0705728488824211E-3</v>
      </c>
      <c r="R124" s="104">
        <v>1.8495190941204423E-3</v>
      </c>
      <c r="S124" s="104">
        <v>1.4138501229140326E-3</v>
      </c>
      <c r="T124" s="104">
        <v>1.2713191606347188E-3</v>
      </c>
      <c r="U124" s="104">
        <v>1.1508162232917881E-3</v>
      </c>
      <c r="V124" s="104">
        <v>1.2328137736330718E-3</v>
      </c>
      <c r="W124" s="104">
        <v>1.8408637507095166E-3</v>
      </c>
      <c r="DA124" s="132" t="s">
        <v>1898</v>
      </c>
    </row>
    <row r="125" spans="1:105" ht="12" customHeight="1" x14ac:dyDescent="0.25">
      <c r="A125" s="106" t="s">
        <v>122</v>
      </c>
      <c r="B125" s="101">
        <v>26.421345630747396</v>
      </c>
      <c r="C125" s="101">
        <v>29.286248409795935</v>
      </c>
      <c r="D125" s="101">
        <v>31.943800235855406</v>
      </c>
      <c r="E125" s="101">
        <v>31.875610686345585</v>
      </c>
      <c r="F125" s="101">
        <v>29.609654249098995</v>
      </c>
      <c r="G125" s="101">
        <v>24.329744073448836</v>
      </c>
      <c r="H125" s="101">
        <v>22.833210110593225</v>
      </c>
      <c r="I125" s="101">
        <v>22.389419143840787</v>
      </c>
      <c r="J125" s="101">
        <v>21.359618294474238</v>
      </c>
      <c r="K125" s="101">
        <v>19.006045869474281</v>
      </c>
      <c r="L125" s="101">
        <v>19.150565111600127</v>
      </c>
      <c r="M125" s="101">
        <v>19.02706391289362</v>
      </c>
      <c r="N125" s="101">
        <v>19.381016700707377</v>
      </c>
      <c r="O125" s="101">
        <v>19.305863848571025</v>
      </c>
      <c r="P125" s="101">
        <v>19.075543230199784</v>
      </c>
      <c r="Q125" s="101">
        <v>20.312017819887593</v>
      </c>
      <c r="R125" s="101">
        <v>22.471345001953537</v>
      </c>
      <c r="S125" s="101">
        <v>23.539480251462631</v>
      </c>
      <c r="T125" s="101">
        <v>25.102364406923268</v>
      </c>
      <c r="U125" s="101">
        <v>27.579170684977321</v>
      </c>
      <c r="V125" s="101">
        <v>28.687167213111085</v>
      </c>
      <c r="W125" s="101">
        <v>33.971487897639683</v>
      </c>
      <c r="DA125" s="131" t="s">
        <v>1899</v>
      </c>
    </row>
    <row r="126" spans="1:105" ht="12" customHeight="1" x14ac:dyDescent="0.25">
      <c r="A126" s="107" t="s">
        <v>121</v>
      </c>
      <c r="B126" s="104">
        <v>8.7165791753466948</v>
      </c>
      <c r="C126" s="104">
        <v>9.8459165330159717</v>
      </c>
      <c r="D126" s="104">
        <v>10.655829951812223</v>
      </c>
      <c r="E126" s="104">
        <v>11.384078171523241</v>
      </c>
      <c r="F126" s="104">
        <v>11.601944242557879</v>
      </c>
      <c r="G126" s="104">
        <v>11.181733556291416</v>
      </c>
      <c r="H126" s="104">
        <v>12.462583913537953</v>
      </c>
      <c r="I126" s="104">
        <v>12.780965979290274</v>
      </c>
      <c r="J126" s="104">
        <v>13.476170228866982</v>
      </c>
      <c r="K126" s="104">
        <v>19.360125152921022</v>
      </c>
      <c r="L126" s="104">
        <v>20.644209469333084</v>
      </c>
      <c r="M126" s="104">
        <v>20.884103325506757</v>
      </c>
      <c r="N126" s="104">
        <v>21.492963805084308</v>
      </c>
      <c r="O126" s="104">
        <v>21.6039906150089</v>
      </c>
      <c r="P126" s="104">
        <v>20.618628573370856</v>
      </c>
      <c r="Q126" s="104">
        <v>20.724790602366735</v>
      </c>
      <c r="R126" s="104">
        <v>21.643648311259447</v>
      </c>
      <c r="S126" s="104">
        <v>22.544621344323659</v>
      </c>
      <c r="T126" s="104">
        <v>23.134724765242286</v>
      </c>
      <c r="U126" s="104">
        <v>25.626849723957879</v>
      </c>
      <c r="V126" s="104">
        <v>26.480842158135061</v>
      </c>
      <c r="W126" s="104">
        <v>30.883876736084474</v>
      </c>
      <c r="DA126" s="132" t="s">
        <v>1900</v>
      </c>
    </row>
    <row r="127" spans="1:105" ht="12" customHeight="1" x14ac:dyDescent="0.25">
      <c r="A127" s="108" t="s">
        <v>53</v>
      </c>
      <c r="B127" s="98">
        <v>3.2634499802907162</v>
      </c>
      <c r="C127" s="98">
        <v>3.6708366027812587</v>
      </c>
      <c r="D127" s="98">
        <v>3.9846956707747485</v>
      </c>
      <c r="E127" s="98">
        <v>4.2206686196943854</v>
      </c>
      <c r="F127" s="98">
        <v>4.2933563995526542</v>
      </c>
      <c r="G127" s="98">
        <v>4.1415857069902646</v>
      </c>
      <c r="H127" s="98">
        <v>3.8391845690229331</v>
      </c>
      <c r="I127" s="98">
        <v>4.1520328337328944</v>
      </c>
      <c r="J127" s="98">
        <v>4.760239037847807</v>
      </c>
      <c r="K127" s="98">
        <v>7.0071360110650547</v>
      </c>
      <c r="L127" s="98">
        <v>6.5887063151870056</v>
      </c>
      <c r="M127" s="98">
        <v>7.2640275060384809</v>
      </c>
      <c r="N127" s="98">
        <v>7.3595692556378234</v>
      </c>
      <c r="O127" s="98">
        <v>6.3483228047400813</v>
      </c>
      <c r="P127" s="98">
        <v>6.1257718643493932</v>
      </c>
      <c r="Q127" s="98">
        <v>4.8559769917477125</v>
      </c>
      <c r="R127" s="98">
        <v>4.578784155358294</v>
      </c>
      <c r="S127" s="98">
        <v>5.6405570310198803</v>
      </c>
      <c r="T127" s="98">
        <v>6.6640465943541178</v>
      </c>
      <c r="U127" s="98">
        <v>7.6271187619654377</v>
      </c>
      <c r="V127" s="98">
        <v>8.1149810628020571</v>
      </c>
      <c r="W127" s="98">
        <v>9.9280154414384132</v>
      </c>
      <c r="DA127" s="63" t="s">
        <v>1901</v>
      </c>
    </row>
    <row r="128" spans="1:105" ht="12" customHeight="1" x14ac:dyDescent="0.25">
      <c r="A128" s="108" t="s">
        <v>52</v>
      </c>
      <c r="B128" s="98">
        <v>5.453129195055979</v>
      </c>
      <c r="C128" s="98">
        <v>6.1750799302347126</v>
      </c>
      <c r="D128" s="98">
        <v>6.6711342810374745</v>
      </c>
      <c r="E128" s="98">
        <v>7.1634095518288552</v>
      </c>
      <c r="F128" s="98">
        <v>7.3085878430052249</v>
      </c>
      <c r="G128" s="98">
        <v>7.0401478493011522</v>
      </c>
      <c r="H128" s="98">
        <v>8.6233993445150201</v>
      </c>
      <c r="I128" s="98">
        <v>8.6289331455573794</v>
      </c>
      <c r="J128" s="98">
        <v>8.715931191019175</v>
      </c>
      <c r="K128" s="98">
        <v>12.352989141855968</v>
      </c>
      <c r="L128" s="98">
        <v>14.055503154146079</v>
      </c>
      <c r="M128" s="98">
        <v>13.620075819468276</v>
      </c>
      <c r="N128" s="98">
        <v>14.133394549446484</v>
      </c>
      <c r="O128" s="98">
        <v>15.25566781026882</v>
      </c>
      <c r="P128" s="98">
        <v>14.492856709021464</v>
      </c>
      <c r="Q128" s="98">
        <v>15.868813610619021</v>
      </c>
      <c r="R128" s="98">
        <v>17.064864155901155</v>
      </c>
      <c r="S128" s="98">
        <v>16.904064313303778</v>
      </c>
      <c r="T128" s="98">
        <v>16.470678170888167</v>
      </c>
      <c r="U128" s="98">
        <v>17.999730961992441</v>
      </c>
      <c r="V128" s="98">
        <v>18.365861095333003</v>
      </c>
      <c r="W128" s="98">
        <v>20.955861294646059</v>
      </c>
      <c r="DA128" s="63" t="s">
        <v>1902</v>
      </c>
    </row>
    <row r="129" spans="1:105" ht="12" customHeight="1" x14ac:dyDescent="0.25">
      <c r="A129" s="121" t="s">
        <v>54</v>
      </c>
      <c r="B129" s="122">
        <v>5.4853725605245147</v>
      </c>
      <c r="C129" s="122">
        <v>6.7225112269510543</v>
      </c>
      <c r="D129" s="122">
        <v>7.3361535791301336</v>
      </c>
      <c r="E129" s="122">
        <v>7.3303217776189475</v>
      </c>
      <c r="F129" s="122">
        <v>7.3860000781124873</v>
      </c>
      <c r="G129" s="122">
        <v>5.5515756498606299</v>
      </c>
      <c r="H129" s="122">
        <v>6.1497860297136233</v>
      </c>
      <c r="I129" s="122">
        <v>5.304953269993895</v>
      </c>
      <c r="J129" s="122">
        <v>5.6798900622344304</v>
      </c>
      <c r="K129" s="122">
        <v>7.187409341089265</v>
      </c>
      <c r="L129" s="122">
        <v>7.3260671653765419</v>
      </c>
      <c r="M129" s="122">
        <v>7.3944028794898973</v>
      </c>
      <c r="N129" s="122">
        <v>7.5286645265471046</v>
      </c>
      <c r="O129" s="122">
        <v>7.2662878984781853</v>
      </c>
      <c r="P129" s="122">
        <v>7.4561251391315988</v>
      </c>
      <c r="Q129" s="122">
        <v>7.4243589603267734</v>
      </c>
      <c r="R129" s="122">
        <v>8.1768905368422331</v>
      </c>
      <c r="S129" s="122">
        <v>8.81262731354267</v>
      </c>
      <c r="T129" s="122">
        <v>9.5223204116409725</v>
      </c>
      <c r="U129" s="122">
        <v>10.455665296017099</v>
      </c>
      <c r="V129" s="122">
        <v>10.828057711733843</v>
      </c>
      <c r="W129" s="122">
        <v>12.697698774222054</v>
      </c>
      <c r="DA129" s="130" t="s">
        <v>1903</v>
      </c>
    </row>
    <row r="130" spans="1:105" ht="12" customHeight="1" x14ac:dyDescent="0.25">
      <c r="A130" s="97" t="s">
        <v>50</v>
      </c>
      <c r="B130" s="98">
        <v>3.5939738921538782E-2</v>
      </c>
      <c r="C130" s="98">
        <v>4.2571425870435282E-2</v>
      </c>
      <c r="D130" s="98">
        <v>4.3752157732979052E-2</v>
      </c>
      <c r="E130" s="98">
        <v>3.9884721586122808E-2</v>
      </c>
      <c r="F130" s="98">
        <v>4.0250030351772229E-2</v>
      </c>
      <c r="G130" s="98">
        <v>3.0704431019648919E-2</v>
      </c>
      <c r="H130" s="98">
        <v>3.2030830097301129E-2</v>
      </c>
      <c r="I130" s="98">
        <v>2.5911071929651797E-2</v>
      </c>
      <c r="J130" s="98">
        <v>2.5244952834899317E-2</v>
      </c>
      <c r="K130" s="98">
        <v>2.9578986964676465E-2</v>
      </c>
      <c r="L130" s="98">
        <v>2.7921516863656102E-2</v>
      </c>
      <c r="M130" s="98">
        <v>2.1150104600065577E-2</v>
      </c>
      <c r="N130" s="98">
        <v>1.4218840051233157E-2</v>
      </c>
      <c r="O130" s="98">
        <v>1.2153381349305829E-2</v>
      </c>
      <c r="P130" s="98">
        <v>1.3392538641868618E-2</v>
      </c>
      <c r="Q130" s="98">
        <v>1.8344014068168126E-2</v>
      </c>
      <c r="R130" s="98">
        <v>2.3093773450551577E-2</v>
      </c>
      <c r="S130" s="98">
        <v>2.3713470729837725E-2</v>
      </c>
      <c r="T130" s="98">
        <v>2.2158266908410759E-2</v>
      </c>
      <c r="U130" s="98">
        <v>2.3061160662475769E-2</v>
      </c>
      <c r="V130" s="98">
        <v>2.3046025039568849E-2</v>
      </c>
      <c r="W130" s="98">
        <v>3.1960070609267172E-2</v>
      </c>
      <c r="DA130" s="63" t="s">
        <v>1904</v>
      </c>
    </row>
    <row r="131" spans="1:105" ht="12" customHeight="1" x14ac:dyDescent="0.25">
      <c r="A131" s="109" t="s">
        <v>120</v>
      </c>
      <c r="B131" s="33">
        <v>5.4494328216029757</v>
      </c>
      <c r="C131" s="33">
        <v>6.6799398010806188</v>
      </c>
      <c r="D131" s="33">
        <v>7.2924014213971544</v>
      </c>
      <c r="E131" s="33">
        <v>7.2904370560328244</v>
      </c>
      <c r="F131" s="33">
        <v>7.3457500477607152</v>
      </c>
      <c r="G131" s="33">
        <v>5.5208712188409814</v>
      </c>
      <c r="H131" s="33">
        <v>6.1177551996163224</v>
      </c>
      <c r="I131" s="33">
        <v>5.2790421980642437</v>
      </c>
      <c r="J131" s="33">
        <v>5.6546451093995307</v>
      </c>
      <c r="K131" s="33">
        <v>7.1578303541245889</v>
      </c>
      <c r="L131" s="33">
        <v>7.2981456485128859</v>
      </c>
      <c r="M131" s="33">
        <v>7.3732527748898313</v>
      </c>
      <c r="N131" s="33">
        <v>7.5144456864958711</v>
      </c>
      <c r="O131" s="33">
        <v>7.2541345171288798</v>
      </c>
      <c r="P131" s="33">
        <v>7.4427326004897303</v>
      </c>
      <c r="Q131" s="33">
        <v>7.4060149462586056</v>
      </c>
      <c r="R131" s="33">
        <v>8.1537967633916821</v>
      </c>
      <c r="S131" s="33">
        <v>8.7889138428128319</v>
      </c>
      <c r="T131" s="33">
        <v>9.5001621447325615</v>
      </c>
      <c r="U131" s="33">
        <v>10.432604135354623</v>
      </c>
      <c r="V131" s="33">
        <v>10.805011686694273</v>
      </c>
      <c r="W131" s="33">
        <v>12.665738703612787</v>
      </c>
      <c r="DA131" s="60" t="s">
        <v>1905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0.71668318541624954</v>
      </c>
      <c r="C133" s="154">
        <f t="shared" si="22"/>
        <v>0.72223233981912738</v>
      </c>
      <c r="D133" s="154">
        <f t="shared" si="22"/>
        <v>0.72652633151476409</v>
      </c>
      <c r="E133" s="154">
        <f t="shared" si="22"/>
        <v>0.73055909431891763</v>
      </c>
      <c r="F133" s="154">
        <f t="shared" si="22"/>
        <v>0.73279790616041185</v>
      </c>
      <c r="G133" s="154">
        <f t="shared" si="22"/>
        <v>0.73506070672768664</v>
      </c>
      <c r="H133" s="154">
        <f t="shared" si="22"/>
        <v>0.74031078038765052</v>
      </c>
      <c r="I133" s="154">
        <f t="shared" si="22"/>
        <v>0.74457495523362405</v>
      </c>
      <c r="J133" s="154">
        <f t="shared" si="22"/>
        <v>0.74941681907769786</v>
      </c>
      <c r="K133" s="154">
        <f t="shared" si="22"/>
        <v>0.75861103521482542</v>
      </c>
      <c r="L133" s="154">
        <f t="shared" si="22"/>
        <v>0.76615755330752144</v>
      </c>
      <c r="M133" s="154">
        <f t="shared" si="22"/>
        <v>0.77336390671706901</v>
      </c>
      <c r="N133" s="154">
        <f t="shared" si="22"/>
        <v>0.78153727774505222</v>
      </c>
      <c r="O133" s="154">
        <f t="shared" si="22"/>
        <v>0.79091624329308685</v>
      </c>
      <c r="P133" s="154">
        <f t="shared" si="22"/>
        <v>0.79335829091100551</v>
      </c>
      <c r="Q133" s="154">
        <f t="shared" si="22"/>
        <v>0.80095445565740453</v>
      </c>
      <c r="R133" s="154">
        <f t="shared" ref="R133:V133" si="23">IF(R115=0,"",R115/R97)</f>
        <v>0.81062968301336769</v>
      </c>
      <c r="S133" s="154">
        <f t="shared" si="23"/>
        <v>0.82293242452732196</v>
      </c>
      <c r="T133" s="154">
        <f t="shared" si="23"/>
        <v>0.83490596593586386</v>
      </c>
      <c r="U133" s="154">
        <f t="shared" si="23"/>
        <v>0.84540976018239</v>
      </c>
      <c r="V133" s="154">
        <f t="shared" si="23"/>
        <v>0.8543052253403155</v>
      </c>
      <c r="W133" s="154">
        <f t="shared" ref="W133" si="24">IF(W115=0,"",W115/W97)</f>
        <v>0.86134067232262224</v>
      </c>
      <c r="DA133" s="129" t="s">
        <v>2057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0.71765320468024185</v>
      </c>
      <c r="C134" s="155">
        <f t="shared" si="25"/>
        <v>0.72288797104443636</v>
      </c>
      <c r="D134" s="155">
        <f t="shared" si="25"/>
        <v>0.72730087451358882</v>
      </c>
      <c r="E134" s="155">
        <f t="shared" si="25"/>
        <v>0.73070473320158069</v>
      </c>
      <c r="F134" s="155">
        <f t="shared" si="25"/>
        <v>0.73232561962739884</v>
      </c>
      <c r="G134" s="155">
        <f t="shared" si="25"/>
        <v>0.73356725705329928</v>
      </c>
      <c r="H134" s="155">
        <f t="shared" si="25"/>
        <v>0.73634597413562242</v>
      </c>
      <c r="I134" s="155">
        <f t="shared" si="25"/>
        <v>0.74124031398526913</v>
      </c>
      <c r="J134" s="155">
        <f t="shared" si="25"/>
        <v>0.74673248608609122</v>
      </c>
      <c r="K134" s="155">
        <f t="shared" si="25"/>
        <v>0.75334631188255741</v>
      </c>
      <c r="L134" s="155">
        <f t="shared" si="25"/>
        <v>0.7610289499520061</v>
      </c>
      <c r="M134" s="155">
        <f t="shared" si="25"/>
        <v>0.77006129885834362</v>
      </c>
      <c r="N134" s="155">
        <f t="shared" si="25"/>
        <v>0.77923769607408999</v>
      </c>
      <c r="O134" s="155">
        <f t="shared" si="25"/>
        <v>0.78860067397690725</v>
      </c>
      <c r="P134" s="155">
        <f t="shared" si="25"/>
        <v>0.79126667616516699</v>
      </c>
      <c r="Q134" s="155">
        <f t="shared" si="25"/>
        <v>0.79757720451028868</v>
      </c>
      <c r="R134" s="155">
        <f t="shared" ref="R134:V134" si="26">IF(R116=0,"",R116/R98)</f>
        <v>0.80862206175098428</v>
      </c>
      <c r="S134" s="155">
        <f t="shared" si="26"/>
        <v>0.82264170449080232</v>
      </c>
      <c r="T134" s="155">
        <f t="shared" si="26"/>
        <v>0.83653077404341813</v>
      </c>
      <c r="U134" s="155">
        <f t="shared" si="26"/>
        <v>0.84785686172151264</v>
      </c>
      <c r="V134" s="155">
        <f t="shared" si="26"/>
        <v>0.85712207260283979</v>
      </c>
      <c r="W134" s="155">
        <f t="shared" ref="W134" si="27">IF(W116=0,"",W116/W98)</f>
        <v>0.86581643467534186</v>
      </c>
      <c r="DA134" s="130" t="s">
        <v>2058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0.71765320468024185</v>
      </c>
      <c r="C135" s="156">
        <f t="shared" si="28"/>
        <v>0.72288797104443636</v>
      </c>
      <c r="D135" s="156">
        <f t="shared" si="28"/>
        <v>0.72730087451358882</v>
      </c>
      <c r="E135" s="156">
        <f t="shared" si="28"/>
        <v>0.73070473320158069</v>
      </c>
      <c r="F135" s="156">
        <f t="shared" si="28"/>
        <v>0.73232561962739884</v>
      </c>
      <c r="G135" s="156">
        <f t="shared" si="28"/>
        <v>0.73356725705329928</v>
      </c>
      <c r="H135" s="156">
        <f t="shared" si="28"/>
        <v>0.73634597413562242</v>
      </c>
      <c r="I135" s="156">
        <f t="shared" si="28"/>
        <v>0.74124031398526913</v>
      </c>
      <c r="J135" s="156">
        <f t="shared" si="28"/>
        <v>0.74673248608609122</v>
      </c>
      <c r="K135" s="156">
        <f t="shared" si="28"/>
        <v>0.75334631188255741</v>
      </c>
      <c r="L135" s="156">
        <f t="shared" si="28"/>
        <v>0.7610289499520061</v>
      </c>
      <c r="M135" s="156">
        <f t="shared" si="28"/>
        <v>0.77006129885834362</v>
      </c>
      <c r="N135" s="156">
        <f t="shared" si="28"/>
        <v>0.77923769607408999</v>
      </c>
      <c r="O135" s="156">
        <f t="shared" si="28"/>
        <v>0.78860067397690725</v>
      </c>
      <c r="P135" s="156">
        <f t="shared" si="28"/>
        <v>0.79126667616516699</v>
      </c>
      <c r="Q135" s="156">
        <f t="shared" si="28"/>
        <v>0.79757720451028868</v>
      </c>
      <c r="R135" s="156">
        <f t="shared" ref="R135:V135" si="29">IF(R117=0,"",R117/R99)</f>
        <v>0.80862206175098428</v>
      </c>
      <c r="S135" s="156">
        <f t="shared" si="29"/>
        <v>0.82264170449080232</v>
      </c>
      <c r="T135" s="156">
        <f t="shared" si="29"/>
        <v>0.83653077404341813</v>
      </c>
      <c r="U135" s="156">
        <f t="shared" si="29"/>
        <v>0.84785686172151264</v>
      </c>
      <c r="V135" s="156">
        <f t="shared" si="29"/>
        <v>0.85712207260283979</v>
      </c>
      <c r="W135" s="156">
        <f t="shared" ref="W135" si="30">IF(W117=0,"",W117/W99)</f>
        <v>0.86581643467534186</v>
      </c>
      <c r="DA135" s="63" t="s">
        <v>2059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1.8212459755619608</v>
      </c>
      <c r="C136" s="155">
        <f t="shared" si="31"/>
        <v>1.9723820570998016</v>
      </c>
      <c r="D136" s="155">
        <f t="shared" si="31"/>
        <v>2.089619468842471</v>
      </c>
      <c r="E136" s="155">
        <f t="shared" si="31"/>
        <v>2.2138530506376526</v>
      </c>
      <c r="F136" s="155">
        <f t="shared" si="31"/>
        <v>2.3063094609974097</v>
      </c>
      <c r="G136" s="155">
        <f t="shared" si="31"/>
        <v>2.392659592795876</v>
      </c>
      <c r="H136" s="155">
        <f t="shared" si="31"/>
        <v>2.4864609618210975</v>
      </c>
      <c r="I136" s="155">
        <f t="shared" si="31"/>
        <v>2.564848991151365</v>
      </c>
      <c r="J136" s="155">
        <f t="shared" si="31"/>
        <v>2.6426289810527082</v>
      </c>
      <c r="K136" s="155">
        <f t="shared" si="31"/>
        <v>2.7583959693014042</v>
      </c>
      <c r="L136" s="155">
        <f t="shared" si="31"/>
        <v>2.8782607775632929</v>
      </c>
      <c r="M136" s="155">
        <f t="shared" si="31"/>
        <v>2.9949750340777648</v>
      </c>
      <c r="N136" s="155">
        <f t="shared" si="31"/>
        <v>3.0850330808528934</v>
      </c>
      <c r="O136" s="155">
        <f t="shared" si="31"/>
        <v>3.1862457974960248</v>
      </c>
      <c r="P136" s="155">
        <f t="shared" si="31"/>
        <v>3.2643869202749127</v>
      </c>
      <c r="Q136" s="155">
        <f t="shared" si="31"/>
        <v>3.3537761428704709</v>
      </c>
      <c r="R136" s="155">
        <f t="shared" ref="R136:V136" si="32">IF(R118=0,"",R118/R100)</f>
        <v>3.4809369209130332</v>
      </c>
      <c r="S136" s="155">
        <f t="shared" si="32"/>
        <v>3.6478461832725153</v>
      </c>
      <c r="T136" s="155">
        <f t="shared" si="32"/>
        <v>3.7906067469776339</v>
      </c>
      <c r="U136" s="155">
        <f t="shared" si="32"/>
        <v>3.9050346070504527</v>
      </c>
      <c r="V136" s="155">
        <f t="shared" si="32"/>
        <v>3.9952416010529532</v>
      </c>
      <c r="W136" s="155">
        <f t="shared" ref="W136" si="33">IF(W118=0,"",W118/W100)</f>
        <v>4.0583541080216126</v>
      </c>
      <c r="DA136" s="130" t="s">
        <v>2060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1.8212459755619608</v>
      </c>
      <c r="C137" s="156">
        <f t="shared" si="34"/>
        <v>1.9723820570998016</v>
      </c>
      <c r="D137" s="156">
        <f t="shared" si="34"/>
        <v>2.089619468842471</v>
      </c>
      <c r="E137" s="156">
        <f t="shared" si="34"/>
        <v>2.2138530506376526</v>
      </c>
      <c r="F137" s="156">
        <f t="shared" si="34"/>
        <v>2.3063094609974097</v>
      </c>
      <c r="G137" s="156">
        <f t="shared" si="34"/>
        <v>2.392659592795876</v>
      </c>
      <c r="H137" s="156">
        <f t="shared" si="34"/>
        <v>2.4864609618210975</v>
      </c>
      <c r="I137" s="156">
        <f t="shared" si="34"/>
        <v>2.564848991151365</v>
      </c>
      <c r="J137" s="156">
        <f t="shared" si="34"/>
        <v>2.6426289810527082</v>
      </c>
      <c r="K137" s="156">
        <f t="shared" si="34"/>
        <v>2.7583959693014042</v>
      </c>
      <c r="L137" s="156">
        <f t="shared" si="34"/>
        <v>2.8782607775632929</v>
      </c>
      <c r="M137" s="156">
        <f t="shared" si="34"/>
        <v>2.9949750340777648</v>
      </c>
      <c r="N137" s="156">
        <f t="shared" si="34"/>
        <v>3.0850330808528934</v>
      </c>
      <c r="O137" s="156">
        <f t="shared" si="34"/>
        <v>3.1862457974960248</v>
      </c>
      <c r="P137" s="156">
        <f t="shared" si="34"/>
        <v>3.2643869202749127</v>
      </c>
      <c r="Q137" s="156">
        <f t="shared" si="34"/>
        <v>3.3537761428704709</v>
      </c>
      <c r="R137" s="156">
        <f t="shared" ref="R137:V137" si="35">IF(R119=0,"",R119/R101)</f>
        <v>3.4809369209130332</v>
      </c>
      <c r="S137" s="156">
        <f t="shared" si="35"/>
        <v>3.6478461832725153</v>
      </c>
      <c r="T137" s="156">
        <f t="shared" si="35"/>
        <v>3.7906067469776339</v>
      </c>
      <c r="U137" s="156">
        <f t="shared" si="35"/>
        <v>3.9050346070504527</v>
      </c>
      <c r="V137" s="156">
        <f t="shared" si="35"/>
        <v>3.9952416010529532</v>
      </c>
      <c r="W137" s="156">
        <f t="shared" ref="W137" si="36">IF(W119=0,"",W119/W101)</f>
        <v>4.0583541080216126</v>
      </c>
      <c r="DA137" s="63" t="s">
        <v>2061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0.70628708288944086</v>
      </c>
      <c r="C138" s="155">
        <f t="shared" si="37"/>
        <v>0.71267988599981424</v>
      </c>
      <c r="D138" s="155">
        <f t="shared" si="37"/>
        <v>0.71674451236002601</v>
      </c>
      <c r="E138" s="155">
        <f t="shared" si="37"/>
        <v>0.72263627147872844</v>
      </c>
      <c r="F138" s="155">
        <f t="shared" si="37"/>
        <v>0.72832528248491901</v>
      </c>
      <c r="G138" s="155">
        <f t="shared" si="37"/>
        <v>0.73573333743017966</v>
      </c>
      <c r="H138" s="155">
        <f t="shared" si="37"/>
        <v>0.75131174388022293</v>
      </c>
      <c r="I138" s="155">
        <f t="shared" si="37"/>
        <v>0.7539695141923104</v>
      </c>
      <c r="J138" s="155">
        <f t="shared" si="37"/>
        <v>0.75613740574371813</v>
      </c>
      <c r="K138" s="155">
        <f t="shared" si="37"/>
        <v>0.77641600570156577</v>
      </c>
      <c r="L138" s="155">
        <f t="shared" si="37"/>
        <v>0.7861761720903907</v>
      </c>
      <c r="M138" s="155">
        <f t="shared" si="37"/>
        <v>0.78511547170609075</v>
      </c>
      <c r="N138" s="155">
        <f t="shared" si="37"/>
        <v>0.78837156187099877</v>
      </c>
      <c r="O138" s="155">
        <f t="shared" si="37"/>
        <v>0.79823829275753078</v>
      </c>
      <c r="P138" s="155">
        <f t="shared" si="37"/>
        <v>0.79934417029225935</v>
      </c>
      <c r="Q138" s="155">
        <f t="shared" si="37"/>
        <v>0.81112251747996644</v>
      </c>
      <c r="R138" s="155">
        <f t="shared" ref="R138:V138" si="38">IF(R120=0,"",R120/R102)</f>
        <v>0.81905091095609739</v>
      </c>
      <c r="S138" s="155">
        <f t="shared" si="38"/>
        <v>0.82166666045776793</v>
      </c>
      <c r="T138" s="155">
        <f t="shared" si="38"/>
        <v>0.82450284405344099</v>
      </c>
      <c r="U138" s="155">
        <f t="shared" si="38"/>
        <v>0.83054921754051014</v>
      </c>
      <c r="V138" s="155">
        <f t="shared" si="38"/>
        <v>0.83484637908826187</v>
      </c>
      <c r="W138" s="155">
        <f t="shared" ref="W138" si="39">IF(W120=0,"",W120/W102)</f>
        <v>0.8374733080435196</v>
      </c>
      <c r="DA138" s="130" t="s">
        <v>2062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0.60257320953619731</v>
      </c>
      <c r="C139" s="156">
        <f t="shared" si="40"/>
        <v>0.6031573232211076</v>
      </c>
      <c r="D139" s="156">
        <f t="shared" si="40"/>
        <v>0.60481788627356647</v>
      </c>
      <c r="E139" s="156">
        <f t="shared" si="40"/>
        <v>0.60813392592714066</v>
      </c>
      <c r="F139" s="156">
        <f t="shared" si="40"/>
        <v>0.61302323883163257</v>
      </c>
      <c r="G139" s="156">
        <f t="shared" si="40"/>
        <v>0.61939339999632703</v>
      </c>
      <c r="H139" s="156">
        <f t="shared" si="40"/>
        <v>0.62678759280655361</v>
      </c>
      <c r="I139" s="156">
        <f t="shared" si="40"/>
        <v>0.63035099831859909</v>
      </c>
      <c r="J139" s="156">
        <f t="shared" si="40"/>
        <v>0.63086365087427687</v>
      </c>
      <c r="K139" s="156">
        <f t="shared" si="40"/>
        <v>0.63302102767746515</v>
      </c>
      <c r="L139" s="156">
        <f t="shared" si="40"/>
        <v>0.63550540353210994</v>
      </c>
      <c r="M139" s="156">
        <f t="shared" si="40"/>
        <v>0.63779873412233745</v>
      </c>
      <c r="N139" s="156">
        <f t="shared" si="40"/>
        <v>0.64536650045634536</v>
      </c>
      <c r="O139" s="156">
        <f t="shared" si="40"/>
        <v>0.65883448468238504</v>
      </c>
      <c r="P139" s="156">
        <f t="shared" si="40"/>
        <v>0.66857281446631422</v>
      </c>
      <c r="Q139" s="156">
        <f t="shared" si="40"/>
        <v>0.68338982797948433</v>
      </c>
      <c r="R139" s="156">
        <f t="shared" ref="R139:V139" si="41">IF(R121=0,"",R121/R103)</f>
        <v>0.69540530085543384</v>
      </c>
      <c r="S139" s="156">
        <f t="shared" si="41"/>
        <v>0.7228051315392704</v>
      </c>
      <c r="T139" s="156">
        <f t="shared" si="41"/>
        <v>0.74641817874093375</v>
      </c>
      <c r="U139" s="156">
        <f t="shared" si="41"/>
        <v>0.76762054413055558</v>
      </c>
      <c r="V139" s="156">
        <f t="shared" si="41"/>
        <v>0.78775083498301179</v>
      </c>
      <c r="W139" s="156">
        <f t="shared" ref="W139" si="42">IF(W121=0,"",W121/W103)</f>
        <v>0.80265659047728322</v>
      </c>
      <c r="DA139" s="63" t="s">
        <v>2063</v>
      </c>
    </row>
    <row r="140" spans="1:105" ht="12" customHeight="1" x14ac:dyDescent="0.25">
      <c r="A140" s="97" t="s">
        <v>123</v>
      </c>
      <c r="B140" s="156">
        <f t="shared" ref="B140:Q140" si="43">IF(B122=0,"",B122/B104)</f>
        <v>0.80181900537801387</v>
      </c>
      <c r="C140" s="156">
        <f t="shared" si="43"/>
        <v>0.80250850217461878</v>
      </c>
      <c r="D140" s="156">
        <f t="shared" si="43"/>
        <v>0.80230420756512555</v>
      </c>
      <c r="E140" s="156">
        <f t="shared" si="43"/>
        <v>0.8058253889101572</v>
      </c>
      <c r="F140" s="156">
        <f t="shared" si="43"/>
        <v>0.81064732719254273</v>
      </c>
      <c r="G140" s="156">
        <f t="shared" si="43"/>
        <v>0.81655984375945545</v>
      </c>
      <c r="H140" s="156">
        <f t="shared" si="43"/>
        <v>0.84581191711932413</v>
      </c>
      <c r="I140" s="156">
        <f t="shared" si="43"/>
        <v>0.84029408190237653</v>
      </c>
      <c r="J140" s="156">
        <f t="shared" si="43"/>
        <v>0.8288285353739947</v>
      </c>
      <c r="K140" s="156">
        <f t="shared" si="43"/>
        <v>0.82674136271645504</v>
      </c>
      <c r="L140" s="156">
        <f t="shared" si="43"/>
        <v>0.84517995248570543</v>
      </c>
      <c r="M140" s="156">
        <f t="shared" si="43"/>
        <v>0.83499361686060192</v>
      </c>
      <c r="N140" s="156">
        <f t="shared" si="43"/>
        <v>0.84330341735531889</v>
      </c>
      <c r="O140" s="156">
        <f t="shared" si="43"/>
        <v>0.87066219482620821</v>
      </c>
      <c r="P140" s="156">
        <f t="shared" si="43"/>
        <v>0.87188042909248287</v>
      </c>
      <c r="Q140" s="156">
        <f t="shared" si="43"/>
        <v>0.90179784250942163</v>
      </c>
      <c r="R140" s="156">
        <f t="shared" ref="R140:V140" si="44">IF(R122=0,"",R122/R104)</f>
        <v>0.91011270330853933</v>
      </c>
      <c r="S140" s="156">
        <f t="shared" si="44"/>
        <v>0.8987029336211233</v>
      </c>
      <c r="T140" s="156">
        <f t="shared" si="44"/>
        <v>0.89109800579390652</v>
      </c>
      <c r="U140" s="156">
        <f t="shared" si="44"/>
        <v>0.91108162727328912</v>
      </c>
      <c r="V140" s="156">
        <f t="shared" si="44"/>
        <v>0.92477590144321509</v>
      </c>
      <c r="W140" s="156">
        <f t="shared" ref="W140" si="45">IF(W122=0,"",W122/W104)</f>
        <v>0.93206204488385325</v>
      </c>
      <c r="DA140" s="63" t="s">
        <v>2064</v>
      </c>
    </row>
    <row r="141" spans="1:105" ht="12" customHeight="1" x14ac:dyDescent="0.25">
      <c r="A141" s="100" t="s">
        <v>50</v>
      </c>
      <c r="B141" s="157">
        <f t="shared" ref="B141:Q141" si="46">IF(B123=0,"",B123/B105)</f>
        <v>0.60257320953619731</v>
      </c>
      <c r="C141" s="157">
        <f t="shared" si="46"/>
        <v>0.60257320953619731</v>
      </c>
      <c r="D141" s="157">
        <f t="shared" si="46"/>
        <v>0.60257320953619731</v>
      </c>
      <c r="E141" s="157">
        <f t="shared" si="46"/>
        <v>0.60566792436146677</v>
      </c>
      <c r="F141" s="157">
        <f t="shared" si="46"/>
        <v>0.61244593075367526</v>
      </c>
      <c r="G141" s="157">
        <f t="shared" si="46"/>
        <v>0.62298222635567024</v>
      </c>
      <c r="H141" s="157">
        <f t="shared" si="46"/>
        <v>0.62794317624256102</v>
      </c>
      <c r="I141" s="157">
        <f t="shared" si="46"/>
        <v>0.63113023967752224</v>
      </c>
      <c r="J141" s="157">
        <f t="shared" si="46"/>
        <v>0.63203783120285295</v>
      </c>
      <c r="K141" s="157">
        <f t="shared" si="46"/>
        <v>0.63224074328029223</v>
      </c>
      <c r="L141" s="157">
        <f t="shared" si="46"/>
        <v>0.63350694350707126</v>
      </c>
      <c r="M141" s="157">
        <f t="shared" si="46"/>
        <v>0.63771211535924055</v>
      </c>
      <c r="N141" s="157">
        <f t="shared" si="46"/>
        <v>0.64749363719959385</v>
      </c>
      <c r="O141" s="157">
        <f t="shared" si="46"/>
        <v>0.6610682524660374</v>
      </c>
      <c r="P141" s="157">
        <f t="shared" si="46"/>
        <v>0.6684204345422643</v>
      </c>
      <c r="Q141" s="157">
        <f t="shared" si="46"/>
        <v>0.68129709453478637</v>
      </c>
      <c r="R141" s="157">
        <f t="shared" ref="R141:V141" si="47">IF(R123=0,"",R123/R105)</f>
        <v>0.6812970945347866</v>
      </c>
      <c r="S141" s="157">
        <f t="shared" si="47"/>
        <v>0.68845206910668366</v>
      </c>
      <c r="T141" s="157">
        <f t="shared" si="47"/>
        <v>0.70116769919249733</v>
      </c>
      <c r="U141" s="157">
        <f t="shared" si="47"/>
        <v>0.74948392646391659</v>
      </c>
      <c r="V141" s="157">
        <f t="shared" si="47"/>
        <v>0.78591484548371415</v>
      </c>
      <c r="W141" s="157">
        <f t="shared" ref="W141" si="48">IF(W123=0,"",W123/W105)</f>
        <v>0.81421190748558736</v>
      </c>
      <c r="DA141" s="131" t="s">
        <v>2065</v>
      </c>
    </row>
    <row r="142" spans="1:105" ht="12" customHeight="1" x14ac:dyDescent="0.25">
      <c r="A142" s="103" t="s">
        <v>52</v>
      </c>
      <c r="B142" s="158">
        <f t="shared" ref="B142:Q142" si="49">IF(B124=0,"",B124/B106)</f>
        <v>1</v>
      </c>
      <c r="C142" s="158">
        <f t="shared" si="49"/>
        <v>1</v>
      </c>
      <c r="D142" s="158">
        <f t="shared" si="49"/>
        <v>1</v>
      </c>
      <c r="E142" s="158">
        <f t="shared" si="49"/>
        <v>1</v>
      </c>
      <c r="F142" s="158">
        <f t="shared" si="49"/>
        <v>1</v>
      </c>
      <c r="G142" s="158">
        <f t="shared" si="49"/>
        <v>1</v>
      </c>
      <c r="H142" s="158">
        <f t="shared" si="49"/>
        <v>1</v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" si="51">IF(W124=0,"",W124/W106)</f>
        <v>1</v>
      </c>
      <c r="DA142" s="132" t="s">
        <v>2066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0.67508041869974345</v>
      </c>
      <c r="C143" s="157">
        <f t="shared" si="52"/>
        <v>0.67991578522853413</v>
      </c>
      <c r="D143" s="157">
        <f t="shared" si="52"/>
        <v>0.68425704621851724</v>
      </c>
      <c r="E143" s="157">
        <f t="shared" si="52"/>
        <v>0.68771457061848118</v>
      </c>
      <c r="F143" s="157">
        <f t="shared" si="52"/>
        <v>0.69075480825754199</v>
      </c>
      <c r="G143" s="157">
        <f t="shared" si="52"/>
        <v>0.6942224670737337</v>
      </c>
      <c r="H143" s="157">
        <f t="shared" si="52"/>
        <v>0.69926233165048146</v>
      </c>
      <c r="I143" s="157">
        <f t="shared" si="52"/>
        <v>0.70230899086847576</v>
      </c>
      <c r="J143" s="157">
        <f t="shared" si="52"/>
        <v>0.70344481105758438</v>
      </c>
      <c r="K143" s="157">
        <f t="shared" si="52"/>
        <v>0.70460169806743544</v>
      </c>
      <c r="L143" s="157">
        <f t="shared" si="52"/>
        <v>0.70689762833463543</v>
      </c>
      <c r="M143" s="157">
        <f t="shared" si="52"/>
        <v>0.7092517971954817</v>
      </c>
      <c r="N143" s="157">
        <f t="shared" si="52"/>
        <v>0.71169457804734093</v>
      </c>
      <c r="O143" s="157">
        <f t="shared" si="52"/>
        <v>0.71527885525221069</v>
      </c>
      <c r="P143" s="157">
        <f t="shared" si="52"/>
        <v>0.71951562489902365</v>
      </c>
      <c r="Q143" s="157">
        <f t="shared" si="52"/>
        <v>0.72783367153528611</v>
      </c>
      <c r="R143" s="157">
        <f t="shared" ref="R143:V143" si="53">IF(R125=0,"",R125/R107)</f>
        <v>0.737248314388804</v>
      </c>
      <c r="S143" s="157">
        <f t="shared" si="53"/>
        <v>0.74567387047160738</v>
      </c>
      <c r="T143" s="157">
        <f t="shared" si="53"/>
        <v>0.75668370004591989</v>
      </c>
      <c r="U143" s="157">
        <f t="shared" si="53"/>
        <v>0.7651062445284238</v>
      </c>
      <c r="V143" s="157">
        <f t="shared" si="53"/>
        <v>0.77186562902359779</v>
      </c>
      <c r="W143" s="157">
        <f t="shared" ref="W143" si="54">IF(W125=0,"",W125/W107)</f>
        <v>0.77775454911881525</v>
      </c>
      <c r="DA143" s="131" t="s">
        <v>2067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0.84731506660730393</v>
      </c>
      <c r="C144" s="158">
        <f t="shared" si="55"/>
        <v>0.85089264017591981</v>
      </c>
      <c r="D144" s="158">
        <f t="shared" si="55"/>
        <v>0.85292830728759705</v>
      </c>
      <c r="E144" s="158">
        <f t="shared" si="55"/>
        <v>0.85646928704796788</v>
      </c>
      <c r="F144" s="158">
        <f t="shared" si="55"/>
        <v>0.85884882924245154</v>
      </c>
      <c r="G144" s="158">
        <f t="shared" si="55"/>
        <v>0.86107746496612392</v>
      </c>
      <c r="H144" s="158">
        <f t="shared" si="55"/>
        <v>0.88382969113902177</v>
      </c>
      <c r="I144" s="158">
        <f t="shared" si="55"/>
        <v>0.87929787552494598</v>
      </c>
      <c r="J144" s="158">
        <f t="shared" si="55"/>
        <v>0.87076340438169142</v>
      </c>
      <c r="K144" s="158">
        <f t="shared" si="55"/>
        <v>0.86930407619801597</v>
      </c>
      <c r="L144" s="158">
        <f t="shared" si="55"/>
        <v>0.88357606094128183</v>
      </c>
      <c r="M144" s="158">
        <f t="shared" si="55"/>
        <v>0.87531182395488727</v>
      </c>
      <c r="N144" s="158">
        <f t="shared" si="55"/>
        <v>0.87806775162904116</v>
      </c>
      <c r="O144" s="158">
        <f t="shared" si="55"/>
        <v>0.89494430944584102</v>
      </c>
      <c r="P144" s="158">
        <f t="shared" si="55"/>
        <v>0.89529355367395169</v>
      </c>
      <c r="Q144" s="158">
        <f t="shared" si="55"/>
        <v>0.91811154879545676</v>
      </c>
      <c r="R144" s="158">
        <f t="shared" ref="R144:V144" si="56">IF(R126=0,"",R126/R108)</f>
        <v>0.92909825655578826</v>
      </c>
      <c r="S144" s="158">
        <f t="shared" si="56"/>
        <v>0.92221462242438912</v>
      </c>
      <c r="T144" s="158">
        <f t="shared" si="56"/>
        <v>0.91529784438157014</v>
      </c>
      <c r="U144" s="158">
        <f t="shared" si="56"/>
        <v>0.91632758472690645</v>
      </c>
      <c r="V144" s="158">
        <f t="shared" si="56"/>
        <v>0.91692838280531586</v>
      </c>
      <c r="W144" s="158">
        <f t="shared" ref="W144" si="57">IF(W126=0,"",W126/W108)</f>
        <v>0.91568244885626549</v>
      </c>
      <c r="DA144" s="132" t="s">
        <v>2068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0.67508041869974345</v>
      </c>
      <c r="C145" s="156">
        <f t="shared" si="58"/>
        <v>0.68026331866865108</v>
      </c>
      <c r="D145" s="156">
        <f t="shared" si="58"/>
        <v>0.68440910520515308</v>
      </c>
      <c r="E145" s="156">
        <f t="shared" si="58"/>
        <v>0.68869969173337997</v>
      </c>
      <c r="F145" s="156">
        <f t="shared" si="58"/>
        <v>0.6924626133496139</v>
      </c>
      <c r="G145" s="156">
        <f t="shared" si="58"/>
        <v>0.69658011713953694</v>
      </c>
      <c r="H145" s="156">
        <f t="shared" si="58"/>
        <v>0.7009312266233001</v>
      </c>
      <c r="I145" s="156">
        <f t="shared" si="58"/>
        <v>0.70296121779769405</v>
      </c>
      <c r="J145" s="156">
        <f t="shared" si="58"/>
        <v>0.70414200016768913</v>
      </c>
      <c r="K145" s="156">
        <f t="shared" si="58"/>
        <v>0.70651814288892567</v>
      </c>
      <c r="L145" s="156">
        <f t="shared" si="58"/>
        <v>0.70778723614692829</v>
      </c>
      <c r="M145" s="156">
        <f t="shared" si="58"/>
        <v>0.70944917248304595</v>
      </c>
      <c r="N145" s="156">
        <f t="shared" si="58"/>
        <v>0.7114699612092602</v>
      </c>
      <c r="O145" s="156">
        <f t="shared" si="58"/>
        <v>0.71454947160246407</v>
      </c>
      <c r="P145" s="156">
        <f t="shared" si="58"/>
        <v>0.71754182909060937</v>
      </c>
      <c r="Q145" s="156">
        <f t="shared" si="58"/>
        <v>0.72428967418057399</v>
      </c>
      <c r="R145" s="156">
        <f t="shared" ref="R145:V145" si="59">IF(R127=0,"",R127/R109)</f>
        <v>0.73490265293232426</v>
      </c>
      <c r="S145" s="156">
        <f t="shared" si="59"/>
        <v>0.74787499329305018</v>
      </c>
      <c r="T145" s="156">
        <f t="shared" si="59"/>
        <v>0.75685259459516707</v>
      </c>
      <c r="U145" s="156">
        <f t="shared" si="59"/>
        <v>0.76522352772140201</v>
      </c>
      <c r="V145" s="156">
        <f t="shared" si="59"/>
        <v>0.77182000676884377</v>
      </c>
      <c r="W145" s="156">
        <f t="shared" ref="W145" si="60">IF(W127=0,"",W127/W109)</f>
        <v>0.77733550748226221</v>
      </c>
      <c r="DA145" s="63" t="s">
        <v>2069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2070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0.75085534726765413</v>
      </c>
      <c r="C147" s="155">
        <f t="shared" si="64"/>
        <v>0.75381975688863556</v>
      </c>
      <c r="D147" s="155">
        <f t="shared" si="64"/>
        <v>0.75659940178968643</v>
      </c>
      <c r="E147" s="155">
        <f t="shared" si="64"/>
        <v>0.75914169146587085</v>
      </c>
      <c r="F147" s="155">
        <f t="shared" si="64"/>
        <v>0.76137613368720714</v>
      </c>
      <c r="G147" s="155">
        <f t="shared" si="64"/>
        <v>0.76399624351838624</v>
      </c>
      <c r="H147" s="155">
        <f t="shared" si="64"/>
        <v>0.76768514306033142</v>
      </c>
      <c r="I147" s="155">
        <f t="shared" si="64"/>
        <v>0.77000032385772366</v>
      </c>
      <c r="J147" s="155">
        <f t="shared" si="64"/>
        <v>0.77146342767746057</v>
      </c>
      <c r="K147" s="155">
        <f t="shared" si="64"/>
        <v>0.77367173957589441</v>
      </c>
      <c r="L147" s="155">
        <f t="shared" si="64"/>
        <v>0.7757325756625093</v>
      </c>
      <c r="M147" s="155">
        <f t="shared" si="64"/>
        <v>0.77790036208576518</v>
      </c>
      <c r="N147" s="155">
        <f t="shared" si="64"/>
        <v>0.77999828236251145</v>
      </c>
      <c r="O147" s="155">
        <f t="shared" si="64"/>
        <v>0.78247318261468124</v>
      </c>
      <c r="P147" s="155">
        <f t="shared" si="64"/>
        <v>0.78479139173189283</v>
      </c>
      <c r="Q147" s="155">
        <f t="shared" si="64"/>
        <v>0.78957303922787603</v>
      </c>
      <c r="R147" s="155">
        <f t="shared" ref="R147:V147" si="65">IF(R129=0,"",R129/R111)</f>
        <v>0.79719676899443581</v>
      </c>
      <c r="S147" s="155">
        <f t="shared" si="65"/>
        <v>0.80711066720572122</v>
      </c>
      <c r="T147" s="155">
        <f t="shared" si="65"/>
        <v>0.81830128202213559</v>
      </c>
      <c r="U147" s="155">
        <f t="shared" si="65"/>
        <v>0.82903045895552974</v>
      </c>
      <c r="V147" s="155">
        <f t="shared" si="65"/>
        <v>0.83868460390885258</v>
      </c>
      <c r="W147" s="155">
        <f t="shared" ref="W147" si="66">IF(W129=0,"",W129/W111)</f>
        <v>0.84765223125180833</v>
      </c>
      <c r="DA147" s="130" t="s">
        <v>2071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0.60693797014948769</v>
      </c>
      <c r="C148" s="156">
        <f t="shared" si="67"/>
        <v>0.60806586736368107</v>
      </c>
      <c r="D148" s="156">
        <f t="shared" si="67"/>
        <v>0.60895668590835661</v>
      </c>
      <c r="E148" s="156">
        <f t="shared" si="67"/>
        <v>0.60984769760441904</v>
      </c>
      <c r="F148" s="156">
        <f t="shared" si="67"/>
        <v>0.61080237040408103</v>
      </c>
      <c r="G148" s="156">
        <f t="shared" si="67"/>
        <v>0.61193888762261572</v>
      </c>
      <c r="H148" s="156">
        <f t="shared" si="67"/>
        <v>0.61340754816953302</v>
      </c>
      <c r="I148" s="156">
        <f t="shared" si="67"/>
        <v>0.61415597103873609</v>
      </c>
      <c r="J148" s="156">
        <f t="shared" si="67"/>
        <v>0.61432838604029805</v>
      </c>
      <c r="K148" s="156">
        <f t="shared" si="67"/>
        <v>0.61463325015420589</v>
      </c>
      <c r="L148" s="156">
        <f t="shared" si="67"/>
        <v>0.6148738368040727</v>
      </c>
      <c r="M148" s="156">
        <f t="shared" si="67"/>
        <v>0.61505695767583912</v>
      </c>
      <c r="N148" s="156">
        <f t="shared" si="67"/>
        <v>0.61525185377583125</v>
      </c>
      <c r="O148" s="156">
        <f t="shared" si="67"/>
        <v>0.61549954452293998</v>
      </c>
      <c r="P148" s="156">
        <f t="shared" si="67"/>
        <v>0.6156418532893293</v>
      </c>
      <c r="Q148" s="156">
        <f t="shared" si="67"/>
        <v>0.61577903658691568</v>
      </c>
      <c r="R148" s="156">
        <f t="shared" ref="R148:V148" si="68">IF(R130=0,"",R130/R112)</f>
        <v>0.61607495313556093</v>
      </c>
      <c r="S148" s="156">
        <f t="shared" si="68"/>
        <v>0.61647691687277117</v>
      </c>
      <c r="T148" s="156">
        <f t="shared" si="68"/>
        <v>0.61680725878781051</v>
      </c>
      <c r="U148" s="156">
        <f t="shared" si="68"/>
        <v>0.61735152443373065</v>
      </c>
      <c r="V148" s="156">
        <f t="shared" si="68"/>
        <v>0.61821567068089811</v>
      </c>
      <c r="W148" s="156">
        <f t="shared" ref="W148" si="69">IF(W130=0,"",W130/W112)</f>
        <v>0.61977590555911655</v>
      </c>
      <c r="DA148" s="63" t="s">
        <v>2072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0.75203140466876173</v>
      </c>
      <c r="C149" s="159">
        <f t="shared" si="70"/>
        <v>0.7549730684208853</v>
      </c>
      <c r="D149" s="159">
        <f t="shared" si="70"/>
        <v>0.75770158229582119</v>
      </c>
      <c r="E149" s="159">
        <f t="shared" si="70"/>
        <v>0.76015976424653253</v>
      </c>
      <c r="F149" s="159">
        <f t="shared" si="70"/>
        <v>0.76240596226793989</v>
      </c>
      <c r="G149" s="159">
        <f t="shared" si="70"/>
        <v>0.76505351040638947</v>
      </c>
      <c r="H149" s="159">
        <f t="shared" si="70"/>
        <v>0.76869738714579894</v>
      </c>
      <c r="I149" s="159">
        <f t="shared" si="70"/>
        <v>0.77096055280679576</v>
      </c>
      <c r="J149" s="159">
        <f t="shared" si="70"/>
        <v>0.77234539650260137</v>
      </c>
      <c r="K149" s="159">
        <f t="shared" si="70"/>
        <v>0.77449989041607137</v>
      </c>
      <c r="L149" s="159">
        <f t="shared" si="70"/>
        <v>0.77650977434205215</v>
      </c>
      <c r="M149" s="159">
        <f t="shared" si="70"/>
        <v>0.77849159984839367</v>
      </c>
      <c r="N149" s="159">
        <f t="shared" si="70"/>
        <v>0.78039368908204898</v>
      </c>
      <c r="O149" s="159">
        <f t="shared" si="70"/>
        <v>0.78282897658807815</v>
      </c>
      <c r="P149" s="159">
        <f t="shared" si="70"/>
        <v>0.78517957978782615</v>
      </c>
      <c r="Q149" s="159">
        <f t="shared" si="70"/>
        <v>0.79012539092731304</v>
      </c>
      <c r="R149" s="159">
        <f t="shared" ref="R149:V149" si="71">IF(R131=0,"",R131/R113)</f>
        <v>0.79786112296298617</v>
      </c>
      <c r="S149" s="159">
        <f t="shared" si="71"/>
        <v>0.8077846339616036</v>
      </c>
      <c r="T149" s="159">
        <f t="shared" si="71"/>
        <v>0.81892524917176579</v>
      </c>
      <c r="U149" s="159">
        <f t="shared" si="71"/>
        <v>0.82965928906601671</v>
      </c>
      <c r="V149" s="159">
        <f t="shared" si="71"/>
        <v>0.83932302513355161</v>
      </c>
      <c r="W149" s="159">
        <f t="shared" ref="W149" si="72">IF(W131=0,"",W131/W113)</f>
        <v>0.84843939040312466</v>
      </c>
      <c r="DA149" s="60" t="s">
        <v>2073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6.0205991580707732</v>
      </c>
      <c r="C151" s="117">
        <f t="shared" si="73"/>
        <v>4.7347057930451237</v>
      </c>
      <c r="D151" s="117">
        <f t="shared" si="73"/>
        <v>4.5619350239259919</v>
      </c>
      <c r="E151" s="117">
        <f t="shared" si="73"/>
        <v>3.8798364942360455</v>
      </c>
      <c r="F151" s="117">
        <f t="shared" si="73"/>
        <v>3.6824776691041801</v>
      </c>
      <c r="G151" s="117">
        <f t="shared" si="73"/>
        <v>4.0730983782309664</v>
      </c>
      <c r="H151" s="117">
        <f t="shared" si="73"/>
        <v>3.7377819314250522</v>
      </c>
      <c r="I151" s="117">
        <f t="shared" si="73"/>
        <v>3.8620820849953672</v>
      </c>
      <c r="J151" s="117">
        <f t="shared" si="73"/>
        <v>3.7953777813648562</v>
      </c>
      <c r="K151" s="117">
        <f t="shared" si="73"/>
        <v>2.5611049840136757</v>
      </c>
      <c r="L151" s="117">
        <f t="shared" si="73"/>
        <v>2.3733989568399307</v>
      </c>
      <c r="M151" s="117">
        <f t="shared" si="73"/>
        <v>2.1952316169954535</v>
      </c>
      <c r="N151" s="117">
        <f t="shared" si="73"/>
        <v>2.0554147414338799</v>
      </c>
      <c r="O151" s="117">
        <f t="shared" si="73"/>
        <v>1.8674621549246611</v>
      </c>
      <c r="P151" s="117">
        <f t="shared" si="73"/>
        <v>1.9515749923673125</v>
      </c>
      <c r="Q151" s="117">
        <f t="shared" si="73"/>
        <v>1.9628899119526801</v>
      </c>
      <c r="R151" s="117">
        <f t="shared" ref="R151:V151" si="74">R152+R154+R156+R165</f>
        <v>1.6068299966672923</v>
      </c>
      <c r="S151" s="117">
        <f t="shared" si="74"/>
        <v>1.6862051294357767</v>
      </c>
      <c r="T151" s="117">
        <f t="shared" si="74"/>
        <v>1.625723578668796</v>
      </c>
      <c r="U151" s="117">
        <f t="shared" si="74"/>
        <v>1.7850593671535058</v>
      </c>
      <c r="V151" s="117">
        <f t="shared" si="74"/>
        <v>1.7804046069905954</v>
      </c>
      <c r="W151" s="117">
        <f t="shared" ref="W151" si="75">W152+W154+W156+W165</f>
        <v>2.3879900527219844</v>
      </c>
      <c r="DA151" s="129" t="s">
        <v>2225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2226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2227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2228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2229</v>
      </c>
    </row>
    <row r="156" spans="1:105" ht="12" customHeight="1" x14ac:dyDescent="0.25">
      <c r="A156" s="121" t="s">
        <v>55</v>
      </c>
      <c r="B156" s="122">
        <v>5.8641611833745264</v>
      </c>
      <c r="C156" s="122">
        <v>4.5497452271625445</v>
      </c>
      <c r="D156" s="122">
        <v>4.3721225945258055</v>
      </c>
      <c r="E156" s="122">
        <v>3.7070551887749947</v>
      </c>
      <c r="F156" s="122">
        <v>3.5083863671743698</v>
      </c>
      <c r="G156" s="122">
        <v>3.9405407954687974</v>
      </c>
      <c r="H156" s="122">
        <v>3.5998290891648956</v>
      </c>
      <c r="I156" s="122">
        <v>3.7506222807181744</v>
      </c>
      <c r="J156" s="122">
        <v>3.686813851620736</v>
      </c>
      <c r="K156" s="122">
        <v>2.4339659756115859</v>
      </c>
      <c r="L156" s="122">
        <v>2.2534311916196557</v>
      </c>
      <c r="M156" s="122">
        <v>2.104385000169914</v>
      </c>
      <c r="N156" s="122">
        <v>1.9943595197215207</v>
      </c>
      <c r="O156" s="122">
        <v>1.8152969444160463</v>
      </c>
      <c r="P156" s="122">
        <v>1.8941043110177838</v>
      </c>
      <c r="Q156" s="122">
        <v>1.8841887671555202</v>
      </c>
      <c r="R156" s="122">
        <v>1.5077985956497562</v>
      </c>
      <c r="S156" s="122">
        <v>1.5845826287822085</v>
      </c>
      <c r="T156" s="122">
        <v>1.5308166567901822</v>
      </c>
      <c r="U156" s="122">
        <v>1.6863723070961312</v>
      </c>
      <c r="V156" s="122">
        <v>1.6819201726813713</v>
      </c>
      <c r="W156" s="122">
        <v>2.2517563325156615</v>
      </c>
      <c r="DA156" s="130" t="s">
        <v>2230</v>
      </c>
    </row>
    <row r="157" spans="1:105" ht="12" customHeight="1" x14ac:dyDescent="0.25">
      <c r="A157" s="97" t="s">
        <v>124</v>
      </c>
      <c r="B157" s="98">
        <v>5.8571288165807784</v>
      </c>
      <c r="C157" s="98">
        <v>4.5444911902208656</v>
      </c>
      <c r="D157" s="98">
        <v>4.3674898036063352</v>
      </c>
      <c r="E157" s="98">
        <v>3.7033195558397773</v>
      </c>
      <c r="F157" s="98">
        <v>3.5046838878172442</v>
      </c>
      <c r="G157" s="98">
        <v>3.9346135087759211</v>
      </c>
      <c r="H157" s="98">
        <v>3.594803285170848</v>
      </c>
      <c r="I157" s="98">
        <v>3.7447170035438395</v>
      </c>
      <c r="J157" s="98">
        <v>3.6791669749009226</v>
      </c>
      <c r="K157" s="98">
        <v>2.4281898730052407</v>
      </c>
      <c r="L157" s="98">
        <v>2.2482972385053448</v>
      </c>
      <c r="M157" s="98">
        <v>2.0988537393606834</v>
      </c>
      <c r="N157" s="98">
        <v>1.9894613649543811</v>
      </c>
      <c r="O157" s="98">
        <v>1.8118247019761502</v>
      </c>
      <c r="P157" s="98">
        <v>1.8905613010615954</v>
      </c>
      <c r="Q157" s="98">
        <v>1.881752566521397</v>
      </c>
      <c r="R157" s="98">
        <v>1.5058791179685287</v>
      </c>
      <c r="S157" s="98">
        <v>1.5827830368952645</v>
      </c>
      <c r="T157" s="98">
        <v>1.5288908720967433</v>
      </c>
      <c r="U157" s="98">
        <v>1.684699392081134</v>
      </c>
      <c r="V157" s="98">
        <v>1.6801558192710131</v>
      </c>
      <c r="W157" s="98">
        <v>2.2489527354404726</v>
      </c>
      <c r="DA157" s="63" t="s">
        <v>2231</v>
      </c>
    </row>
    <row r="158" spans="1:105" ht="12" customHeight="1" x14ac:dyDescent="0.25">
      <c r="A158" s="97" t="s">
        <v>123</v>
      </c>
      <c r="B158" s="98">
        <v>7.0323667937478894E-3</v>
      </c>
      <c r="C158" s="98">
        <v>5.2540369416791202E-3</v>
      </c>
      <c r="D158" s="98">
        <v>4.6327909194707117E-3</v>
      </c>
      <c r="E158" s="98">
        <v>3.7356329352174864E-3</v>
      </c>
      <c r="F158" s="98">
        <v>3.7024793571255989E-3</v>
      </c>
      <c r="G158" s="98">
        <v>5.9272866928763383E-3</v>
      </c>
      <c r="H158" s="98">
        <v>5.0258039940477275E-3</v>
      </c>
      <c r="I158" s="98">
        <v>5.9052771743350312E-3</v>
      </c>
      <c r="J158" s="98">
        <v>7.6468767198135841E-3</v>
      </c>
      <c r="K158" s="98">
        <v>5.7761026063452674E-3</v>
      </c>
      <c r="L158" s="98">
        <v>5.1339531143108613E-3</v>
      </c>
      <c r="M158" s="98">
        <v>5.5312608092306171E-3</v>
      </c>
      <c r="N158" s="98">
        <v>4.8981547671396253E-3</v>
      </c>
      <c r="O158" s="98">
        <v>3.4722424398961767E-3</v>
      </c>
      <c r="P158" s="98">
        <v>3.5430099561883539E-3</v>
      </c>
      <c r="Q158" s="98">
        <v>2.436200634123223E-3</v>
      </c>
      <c r="R158" s="98">
        <v>1.9194776812274566E-3</v>
      </c>
      <c r="S158" s="98">
        <v>1.7995918869439117E-3</v>
      </c>
      <c r="T158" s="98">
        <v>1.9257846934389547E-3</v>
      </c>
      <c r="U158" s="98">
        <v>1.6729150149973101E-3</v>
      </c>
      <c r="V158" s="98">
        <v>1.7643534103580817E-3</v>
      </c>
      <c r="W158" s="98">
        <v>2.8035970751890435E-3</v>
      </c>
      <c r="DA158" s="63" t="s">
        <v>2232</v>
      </c>
    </row>
    <row r="159" spans="1:105" ht="12" customHeight="1" x14ac:dyDescent="0.25">
      <c r="A159" s="100" t="s">
        <v>50</v>
      </c>
      <c r="B159" s="101">
        <v>7.0323667937478894E-3</v>
      </c>
      <c r="C159" s="101">
        <v>5.2540369416791202E-3</v>
      </c>
      <c r="D159" s="101">
        <v>4.6327909194707117E-3</v>
      </c>
      <c r="E159" s="101">
        <v>3.7356329352174864E-3</v>
      </c>
      <c r="F159" s="101">
        <v>3.7024793571255989E-3</v>
      </c>
      <c r="G159" s="101">
        <v>5.9272866928763383E-3</v>
      </c>
      <c r="H159" s="101">
        <v>5.0258039940477275E-3</v>
      </c>
      <c r="I159" s="101">
        <v>5.9052771743350312E-3</v>
      </c>
      <c r="J159" s="101">
        <v>7.6468767198135841E-3</v>
      </c>
      <c r="K159" s="101">
        <v>5.7761026063452674E-3</v>
      </c>
      <c r="L159" s="101">
        <v>5.1339531143108613E-3</v>
      </c>
      <c r="M159" s="101">
        <v>5.5312608092306171E-3</v>
      </c>
      <c r="N159" s="101">
        <v>4.8981547671396253E-3</v>
      </c>
      <c r="O159" s="101">
        <v>3.4722424398961767E-3</v>
      </c>
      <c r="P159" s="101">
        <v>3.5430099561883539E-3</v>
      </c>
      <c r="Q159" s="101">
        <v>2.436200634123223E-3</v>
      </c>
      <c r="R159" s="101">
        <v>1.9194776812274566E-3</v>
      </c>
      <c r="S159" s="101">
        <v>1.7995918869439117E-3</v>
      </c>
      <c r="T159" s="101">
        <v>1.9257846934389547E-3</v>
      </c>
      <c r="U159" s="101">
        <v>1.6729150149973101E-3</v>
      </c>
      <c r="V159" s="101">
        <v>1.7643534103580817E-3</v>
      </c>
      <c r="W159" s="101">
        <v>2.8035970751890435E-3</v>
      </c>
      <c r="DA159" s="131" t="s">
        <v>2233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2234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2235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2236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2237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2238</v>
      </c>
    </row>
    <row r="165" spans="1:105" ht="12" customHeight="1" x14ac:dyDescent="0.25">
      <c r="A165" s="121" t="s">
        <v>54</v>
      </c>
      <c r="B165" s="122">
        <v>0.15643797469624657</v>
      </c>
      <c r="C165" s="122">
        <v>0.18496056588257884</v>
      </c>
      <c r="D165" s="122">
        <v>0.18981242940018664</v>
      </c>
      <c r="E165" s="122">
        <v>0.17278130546105061</v>
      </c>
      <c r="F165" s="122">
        <v>0.17409130192981045</v>
      </c>
      <c r="G165" s="122">
        <v>0.13255758276216931</v>
      </c>
      <c r="H165" s="122">
        <v>0.13795284226015664</v>
      </c>
      <c r="I165" s="122">
        <v>0.11145980427719268</v>
      </c>
      <c r="J165" s="122">
        <v>0.10856392974412028</v>
      </c>
      <c r="K165" s="122">
        <v>0.12713900840208989</v>
      </c>
      <c r="L165" s="122">
        <v>0.11996776522027496</v>
      </c>
      <c r="M165" s="122">
        <v>9.084661682553935E-2</v>
      </c>
      <c r="N165" s="122">
        <v>6.1055221712359213E-2</v>
      </c>
      <c r="O165" s="122">
        <v>5.2165210508614765E-2</v>
      </c>
      <c r="P165" s="122">
        <v>5.7470681349528735E-2</v>
      </c>
      <c r="Q165" s="122">
        <v>7.8701144797160061E-2</v>
      </c>
      <c r="R165" s="122">
        <v>9.9031401017536061E-2</v>
      </c>
      <c r="S165" s="122">
        <v>0.10162250065356836</v>
      </c>
      <c r="T165" s="122">
        <v>9.4906921878613826E-2</v>
      </c>
      <c r="U165" s="122">
        <v>9.8687060057374709E-2</v>
      </c>
      <c r="V165" s="122">
        <v>9.8484434309224059E-2</v>
      </c>
      <c r="W165" s="122">
        <v>0.13623372020632302</v>
      </c>
      <c r="DA165" s="130" t="s">
        <v>2239</v>
      </c>
    </row>
    <row r="166" spans="1:105" ht="12" customHeight="1" x14ac:dyDescent="0.25">
      <c r="A166" s="97" t="s">
        <v>50</v>
      </c>
      <c r="B166" s="98">
        <v>0.15643797469624657</v>
      </c>
      <c r="C166" s="98">
        <v>0.18496056588257884</v>
      </c>
      <c r="D166" s="98">
        <v>0.18981242940018664</v>
      </c>
      <c r="E166" s="98">
        <v>0.17278130546105061</v>
      </c>
      <c r="F166" s="98">
        <v>0.17409130192981045</v>
      </c>
      <c r="G166" s="98">
        <v>0.13255758276216931</v>
      </c>
      <c r="H166" s="98">
        <v>0.13795284226015664</v>
      </c>
      <c r="I166" s="98">
        <v>0.11145980427719268</v>
      </c>
      <c r="J166" s="98">
        <v>0.10856392974412028</v>
      </c>
      <c r="K166" s="98">
        <v>0.12713900840208989</v>
      </c>
      <c r="L166" s="98">
        <v>0.11996776522027496</v>
      </c>
      <c r="M166" s="98">
        <v>9.084661682553935E-2</v>
      </c>
      <c r="N166" s="98">
        <v>6.1055221712359213E-2</v>
      </c>
      <c r="O166" s="98">
        <v>5.2165210508614765E-2</v>
      </c>
      <c r="P166" s="98">
        <v>5.7470681349528735E-2</v>
      </c>
      <c r="Q166" s="98">
        <v>7.8701144797160061E-2</v>
      </c>
      <c r="R166" s="98">
        <v>9.9031401017536061E-2</v>
      </c>
      <c r="S166" s="98">
        <v>0.10162250065356836</v>
      </c>
      <c r="T166" s="98">
        <v>9.4906921878613826E-2</v>
      </c>
      <c r="U166" s="98">
        <v>9.8687060057374709E-2</v>
      </c>
      <c r="V166" s="98">
        <v>9.8484434309224059E-2</v>
      </c>
      <c r="W166" s="98">
        <v>0.13623372020632302</v>
      </c>
      <c r="DA166" s="63" t="s">
        <v>2240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2241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15389.771914527179</v>
      </c>
      <c r="C169" s="117">
        <f t="shared" si="78"/>
        <v>16830.612968803871</v>
      </c>
      <c r="D169" s="117">
        <f t="shared" si="78"/>
        <v>16166.448564275204</v>
      </c>
      <c r="E169" s="117">
        <f t="shared" si="78"/>
        <v>16690.564512627199</v>
      </c>
      <c r="F169" s="117">
        <f t="shared" si="78"/>
        <v>16046.704141877508</v>
      </c>
      <c r="G169" s="117">
        <f t="shared" si="78"/>
        <v>15332.987298499076</v>
      </c>
      <c r="H169" s="117">
        <f t="shared" si="78"/>
        <v>15183.350209254253</v>
      </c>
      <c r="I169" s="117">
        <f t="shared" si="78"/>
        <v>15495.002947879968</v>
      </c>
      <c r="J169" s="117">
        <f t="shared" si="78"/>
        <v>15499.292704433532</v>
      </c>
      <c r="K169" s="117">
        <f t="shared" si="78"/>
        <v>15631.646373718682</v>
      </c>
      <c r="L169" s="117">
        <f t="shared" si="78"/>
        <v>17167.912634186792</v>
      </c>
      <c r="M169" s="117">
        <f t="shared" si="78"/>
        <v>16658.96738296785</v>
      </c>
      <c r="N169" s="117">
        <f t="shared" si="78"/>
        <v>16672.09697981074</v>
      </c>
      <c r="O169" s="117">
        <f t="shared" si="78"/>
        <v>17574.671012211875</v>
      </c>
      <c r="P169" s="117">
        <f t="shared" si="78"/>
        <v>14603.686552964033</v>
      </c>
      <c r="Q169" s="117">
        <f t="shared" si="78"/>
        <v>15665.901733602084</v>
      </c>
      <c r="R169" s="117">
        <f t="shared" ref="R169:V169" si="79">R170+R172+R174+R183</f>
        <v>17061.5077390673</v>
      </c>
      <c r="S169" s="117">
        <f t="shared" si="79"/>
        <v>16537.749583757508</v>
      </c>
      <c r="T169" s="117">
        <f t="shared" si="79"/>
        <v>15334.311659043513</v>
      </c>
      <c r="U169" s="117">
        <f t="shared" si="79"/>
        <v>15590.653220428148</v>
      </c>
      <c r="V169" s="117">
        <f t="shared" si="79"/>
        <v>17823.701972520746</v>
      </c>
      <c r="W169" s="117">
        <f t="shared" ref="W169" si="80">W170+W172+W174+W183</f>
        <v>17843.642770028986</v>
      </c>
      <c r="DA169" s="129" t="s">
        <v>2393</v>
      </c>
    </row>
    <row r="170" spans="1:105" ht="12" customHeight="1" x14ac:dyDescent="0.25">
      <c r="A170" s="121" t="s">
        <v>57</v>
      </c>
      <c r="B170" s="122">
        <f t="shared" ref="B170:W170" si="81">B171</f>
        <v>12427.723382199283</v>
      </c>
      <c r="C170" s="122">
        <f t="shared" si="81"/>
        <v>13744.266215653406</v>
      </c>
      <c r="D170" s="122">
        <f t="shared" si="81"/>
        <v>12962.08732439652</v>
      </c>
      <c r="E170" s="122">
        <f t="shared" si="81"/>
        <v>13477.220289457096</v>
      </c>
      <c r="F170" s="122">
        <f t="shared" si="81"/>
        <v>12808.370592240364</v>
      </c>
      <c r="G170" s="122">
        <f t="shared" si="81"/>
        <v>12386.06789003558</v>
      </c>
      <c r="H170" s="122">
        <f t="shared" si="81"/>
        <v>12116.605994871303</v>
      </c>
      <c r="I170" s="122">
        <f t="shared" si="81"/>
        <v>12466.67138156876</v>
      </c>
      <c r="J170" s="122">
        <f t="shared" si="81"/>
        <v>12444.251964778081</v>
      </c>
      <c r="K170" s="122">
        <f t="shared" si="81"/>
        <v>12307.669527339813</v>
      </c>
      <c r="L170" s="122">
        <f t="shared" si="81"/>
        <v>13794.594142309343</v>
      </c>
      <c r="M170" s="122">
        <f t="shared" si="81"/>
        <v>13346.321386800995</v>
      </c>
      <c r="N170" s="122">
        <f t="shared" si="81"/>
        <v>13258.353498094746</v>
      </c>
      <c r="O170" s="122">
        <f t="shared" si="81"/>
        <v>14169.564858604159</v>
      </c>
      <c r="P170" s="122">
        <f t="shared" si="81"/>
        <v>11219.030289757386</v>
      </c>
      <c r="Q170" s="122">
        <f t="shared" si="81"/>
        <v>12342.526337633071</v>
      </c>
      <c r="R170" s="122">
        <f t="shared" si="81"/>
        <v>13769.502320356007</v>
      </c>
      <c r="S170" s="122">
        <f t="shared" si="81"/>
        <v>13329.35718251208</v>
      </c>
      <c r="T170" s="122">
        <f t="shared" si="81"/>
        <v>12253.244096884204</v>
      </c>
      <c r="U170" s="122">
        <f t="shared" si="81"/>
        <v>12443.843739652528</v>
      </c>
      <c r="V170" s="122">
        <f t="shared" si="81"/>
        <v>14741.653449562018</v>
      </c>
      <c r="W170" s="122">
        <f t="shared" si="81"/>
        <v>14338.530764488285</v>
      </c>
      <c r="DA170" s="130" t="s">
        <v>2394</v>
      </c>
    </row>
    <row r="171" spans="1:105" ht="12" customHeight="1" x14ac:dyDescent="0.25">
      <c r="A171" s="97" t="s">
        <v>53</v>
      </c>
      <c r="B171" s="98">
        <v>12427.723382199283</v>
      </c>
      <c r="C171" s="98">
        <v>13744.266215653406</v>
      </c>
      <c r="D171" s="98">
        <v>12962.08732439652</v>
      </c>
      <c r="E171" s="98">
        <v>13477.220289457096</v>
      </c>
      <c r="F171" s="98">
        <v>12808.370592240364</v>
      </c>
      <c r="G171" s="98">
        <v>12386.06789003558</v>
      </c>
      <c r="H171" s="98">
        <v>12116.605994871303</v>
      </c>
      <c r="I171" s="98">
        <v>12466.67138156876</v>
      </c>
      <c r="J171" s="98">
        <v>12444.251964778081</v>
      </c>
      <c r="K171" s="98">
        <v>12307.669527339813</v>
      </c>
      <c r="L171" s="98">
        <v>13794.594142309343</v>
      </c>
      <c r="M171" s="98">
        <v>13346.321386800995</v>
      </c>
      <c r="N171" s="98">
        <v>13258.353498094746</v>
      </c>
      <c r="O171" s="98">
        <v>14169.564858604159</v>
      </c>
      <c r="P171" s="98">
        <v>11219.030289757386</v>
      </c>
      <c r="Q171" s="98">
        <v>12342.526337633071</v>
      </c>
      <c r="R171" s="98">
        <v>13769.502320356007</v>
      </c>
      <c r="S171" s="98">
        <v>13329.35718251208</v>
      </c>
      <c r="T171" s="98">
        <v>12253.244096884204</v>
      </c>
      <c r="U171" s="98">
        <v>12443.843739652528</v>
      </c>
      <c r="V171" s="98">
        <v>14741.653449562018</v>
      </c>
      <c r="W171" s="98">
        <v>14338.530764488285</v>
      </c>
      <c r="DA171" s="63" t="s">
        <v>2395</v>
      </c>
    </row>
    <row r="172" spans="1:105" ht="12" customHeight="1" x14ac:dyDescent="0.25">
      <c r="A172" s="121" t="s">
        <v>92</v>
      </c>
      <c r="B172" s="122">
        <f t="shared" ref="B172:W172" si="82">B173</f>
        <v>2.1447874907709048</v>
      </c>
      <c r="C172" s="122">
        <f t="shared" si="82"/>
        <v>2.4935495413585547</v>
      </c>
      <c r="D172" s="122">
        <f t="shared" si="82"/>
        <v>2.7407965384899677</v>
      </c>
      <c r="E172" s="122">
        <f t="shared" si="82"/>
        <v>5.029726697241105</v>
      </c>
      <c r="F172" s="122">
        <f t="shared" si="82"/>
        <v>3.2604298450675802</v>
      </c>
      <c r="G172" s="122">
        <f t="shared" si="82"/>
        <v>3.5438700282821465</v>
      </c>
      <c r="H172" s="122">
        <f t="shared" si="82"/>
        <v>4.1184536600332633</v>
      </c>
      <c r="I172" s="122">
        <f t="shared" si="82"/>
        <v>3.8756814458698416</v>
      </c>
      <c r="J172" s="122">
        <f t="shared" si="82"/>
        <v>3.4808781776416238</v>
      </c>
      <c r="K172" s="122">
        <f t="shared" si="82"/>
        <v>3.5504243340062303</v>
      </c>
      <c r="L172" s="122">
        <f t="shared" si="82"/>
        <v>4.1524801655937402</v>
      </c>
      <c r="M172" s="122">
        <f t="shared" si="82"/>
        <v>4.0135777953867162</v>
      </c>
      <c r="N172" s="122">
        <f t="shared" si="82"/>
        <v>5.047788222200122</v>
      </c>
      <c r="O172" s="122">
        <f t="shared" si="82"/>
        <v>6.7086071453174858</v>
      </c>
      <c r="P172" s="122">
        <f t="shared" si="82"/>
        <v>4.4729633739412087</v>
      </c>
      <c r="Q172" s="122">
        <f t="shared" si="82"/>
        <v>7.4643268233965943</v>
      </c>
      <c r="R172" s="122">
        <f t="shared" si="82"/>
        <v>4.2558853406330615</v>
      </c>
      <c r="S172" s="122">
        <f t="shared" si="82"/>
        <v>5.4751770899378069</v>
      </c>
      <c r="T172" s="122">
        <f t="shared" si="82"/>
        <v>5.1531196446899452</v>
      </c>
      <c r="U172" s="122">
        <f t="shared" si="82"/>
        <v>5.5588774033028399</v>
      </c>
      <c r="V172" s="122">
        <f t="shared" si="82"/>
        <v>5.231162664784514</v>
      </c>
      <c r="W172" s="122">
        <f t="shared" si="82"/>
        <v>4.2711671445755783</v>
      </c>
      <c r="DA172" s="130" t="s">
        <v>2396</v>
      </c>
    </row>
    <row r="173" spans="1:105" ht="12" customHeight="1" x14ac:dyDescent="0.25">
      <c r="A173" s="97" t="s">
        <v>53</v>
      </c>
      <c r="B173" s="98">
        <f>RES_hhdet_fech!B165</f>
        <v>2.1447874907709048</v>
      </c>
      <c r="C173" s="98">
        <f>RES_hhdet_fech!C165</f>
        <v>2.4935495413585547</v>
      </c>
      <c r="D173" s="98">
        <f>RES_hhdet_fech!D165</f>
        <v>2.7407965384899677</v>
      </c>
      <c r="E173" s="98">
        <f>RES_hhdet_fech!E165</f>
        <v>5.029726697241105</v>
      </c>
      <c r="F173" s="98">
        <f>RES_hhdet_fech!F165</f>
        <v>3.2604298450675802</v>
      </c>
      <c r="G173" s="98">
        <f>RES_hhdet_fech!G165</f>
        <v>3.5438700282821465</v>
      </c>
      <c r="H173" s="98">
        <f>RES_hhdet_fech!H165</f>
        <v>4.1184536600332633</v>
      </c>
      <c r="I173" s="98">
        <f>RES_hhdet_fech!I165</f>
        <v>3.8756814458698416</v>
      </c>
      <c r="J173" s="98">
        <f>RES_hhdet_fech!J165</f>
        <v>3.4808781776416238</v>
      </c>
      <c r="K173" s="98">
        <f>RES_hhdet_fech!K165</f>
        <v>3.5504243340062303</v>
      </c>
      <c r="L173" s="98">
        <f>RES_hhdet_fech!L165</f>
        <v>4.1524801655937402</v>
      </c>
      <c r="M173" s="98">
        <f>RES_hhdet_fech!M165</f>
        <v>4.0135777953867162</v>
      </c>
      <c r="N173" s="98">
        <f>RES_hhdet_fech!N165</f>
        <v>5.047788222200122</v>
      </c>
      <c r="O173" s="98">
        <f>RES_hhdet_fech!O165</f>
        <v>6.7086071453174858</v>
      </c>
      <c r="P173" s="98">
        <f>RES_hhdet_fech!P165</f>
        <v>4.4729633739412087</v>
      </c>
      <c r="Q173" s="98">
        <f>RES_hhdet_fech!Q165</f>
        <v>7.4643268233965943</v>
      </c>
      <c r="R173" s="98">
        <f>RES_hhdet_fech!R165</f>
        <v>4.2558853406330615</v>
      </c>
      <c r="S173" s="98">
        <f>RES_hhdet_fech!S165</f>
        <v>5.4751770899378069</v>
      </c>
      <c r="T173" s="98">
        <f>RES_hhdet_fech!T165</f>
        <v>5.1531196446899452</v>
      </c>
      <c r="U173" s="98">
        <f>RES_hhdet_fech!U165</f>
        <v>5.5588774033028399</v>
      </c>
      <c r="V173" s="98">
        <f>RES_hhdet_fech!V165</f>
        <v>5.231162664784514</v>
      </c>
      <c r="W173" s="98">
        <f>RES_hhdet_fech!W165</f>
        <v>4.2711671445755783</v>
      </c>
      <c r="DA173" s="63" t="s">
        <v>2397</v>
      </c>
    </row>
    <row r="174" spans="1:105" ht="12" customHeight="1" x14ac:dyDescent="0.25">
      <c r="A174" s="121" t="s">
        <v>55</v>
      </c>
      <c r="B174" s="122">
        <v>2593.1118249474398</v>
      </c>
      <c r="C174" s="122">
        <v>2662.6101470678545</v>
      </c>
      <c r="D174" s="122">
        <v>2761.4732621484691</v>
      </c>
      <c r="E174" s="122">
        <v>2770.1456749530535</v>
      </c>
      <c r="F174" s="122">
        <v>2769.4826441048599</v>
      </c>
      <c r="G174" s="122">
        <v>2566.774163589826</v>
      </c>
      <c r="H174" s="122">
        <v>2625.5312800786423</v>
      </c>
      <c r="I174" s="122">
        <v>2643.7112244060172</v>
      </c>
      <c r="J174" s="122">
        <v>2640.0895715155457</v>
      </c>
      <c r="K174" s="122">
        <v>2801.6339474682759</v>
      </c>
      <c r="L174" s="122">
        <v>2845.4465265117128</v>
      </c>
      <c r="M174" s="122">
        <v>2792.9712186540323</v>
      </c>
      <c r="N174" s="122">
        <v>2879.0481214536867</v>
      </c>
      <c r="O174" s="122">
        <v>2881.943794234749</v>
      </c>
      <c r="P174" s="122">
        <v>2842.8081962451206</v>
      </c>
      <c r="Q174" s="122">
        <v>2801.3894281750336</v>
      </c>
      <c r="R174" s="122">
        <v>2765.7677480821512</v>
      </c>
      <c r="S174" s="122">
        <v>2685.0786805785065</v>
      </c>
      <c r="T174" s="122">
        <v>2569.40700941467</v>
      </c>
      <c r="U174" s="122">
        <v>2628.5028505707187</v>
      </c>
      <c r="V174" s="122">
        <v>2577.7375034394372</v>
      </c>
      <c r="W174" s="122">
        <v>2938.40328781476</v>
      </c>
      <c r="DA174" s="130" t="s">
        <v>2398</v>
      </c>
    </row>
    <row r="175" spans="1:105" ht="12" customHeight="1" x14ac:dyDescent="0.25">
      <c r="A175" s="97" t="s">
        <v>124</v>
      </c>
      <c r="B175" s="98">
        <v>3304.3900723054708</v>
      </c>
      <c r="C175" s="98">
        <v>2948.9510696143443</v>
      </c>
      <c r="D175" s="98">
        <v>3199.0834402062878</v>
      </c>
      <c r="E175" s="98">
        <v>2949.6457718503352</v>
      </c>
      <c r="F175" s="98">
        <v>2939.8364184664315</v>
      </c>
      <c r="G175" s="98">
        <v>3363.9329190817293</v>
      </c>
      <c r="H175" s="98">
        <v>3129.3224533597909</v>
      </c>
      <c r="I175" s="98">
        <v>3332.9824790817424</v>
      </c>
      <c r="J175" s="98">
        <v>3656.0650311818904</v>
      </c>
      <c r="K175" s="98">
        <v>2935.8245955918487</v>
      </c>
      <c r="L175" s="98">
        <v>3231.2820660266934</v>
      </c>
      <c r="M175" s="98">
        <v>3499.8254790387414</v>
      </c>
      <c r="N175" s="98">
        <v>3522.9179247320494</v>
      </c>
      <c r="O175" s="98">
        <v>3310.9110739495741</v>
      </c>
      <c r="P175" s="98">
        <v>3514.6105292004468</v>
      </c>
      <c r="Q175" s="98">
        <v>3543.122355623439</v>
      </c>
      <c r="R175" s="98">
        <v>3021.493245454451</v>
      </c>
      <c r="S175" s="98">
        <v>3045.3240132014403</v>
      </c>
      <c r="T175" s="98">
        <v>2796.2019711114772</v>
      </c>
      <c r="U175" s="98">
        <v>2765.2333473722833</v>
      </c>
      <c r="V175" s="98">
        <v>2613.5527196020871</v>
      </c>
      <c r="W175" s="98">
        <v>3288.0446981138311</v>
      </c>
      <c r="DA175" s="63" t="s">
        <v>2399</v>
      </c>
    </row>
    <row r="176" spans="1:105" ht="12" customHeight="1" x14ac:dyDescent="0.25">
      <c r="A176" s="97" t="s">
        <v>123</v>
      </c>
      <c r="B176" s="98">
        <v>2483.2748015120219</v>
      </c>
      <c r="C176" s="98">
        <v>2216.4130732510607</v>
      </c>
      <c r="D176" s="98">
        <v>2411.6908321705801</v>
      </c>
      <c r="E176" s="98">
        <v>2226.4386749118485</v>
      </c>
      <c r="F176" s="98">
        <v>2223.9774952144576</v>
      </c>
      <c r="G176" s="98">
        <v>2553.713615446542</v>
      </c>
      <c r="H176" s="98">
        <v>2321.1559317313049</v>
      </c>
      <c r="I176" s="98">
        <v>2501.7806482793908</v>
      </c>
      <c r="J176" s="98">
        <v>2783.2401705571638</v>
      </c>
      <c r="K176" s="98">
        <v>2248.8501438979915</v>
      </c>
      <c r="L176" s="98">
        <v>2431.8451194845347</v>
      </c>
      <c r="M176" s="98">
        <v>2673.1008691924085</v>
      </c>
      <c r="N176" s="98">
        <v>2694.8560625553732</v>
      </c>
      <c r="O176" s="98">
        <v>2503.4848198809505</v>
      </c>
      <c r="P176" s="98">
        <v>2691.0485697769755</v>
      </c>
      <c r="Q176" s="98">
        <v>2677.3357250255676</v>
      </c>
      <c r="R176" s="98">
        <v>2304.6000006863019</v>
      </c>
      <c r="S176" s="98">
        <v>2436.5210610349113</v>
      </c>
      <c r="T176" s="98">
        <v>2326.3099407467548</v>
      </c>
      <c r="U176" s="98">
        <v>2305.3857249311131</v>
      </c>
      <c r="V176" s="98">
        <v>2210.4631628619054</v>
      </c>
      <c r="W176" s="98">
        <v>2812.5995131797686</v>
      </c>
      <c r="DA176" s="63" t="s">
        <v>2400</v>
      </c>
    </row>
    <row r="177" spans="1:105" ht="12" customHeight="1" x14ac:dyDescent="0.25">
      <c r="A177" s="100" t="s">
        <v>50</v>
      </c>
      <c r="B177" s="101">
        <v>1238.3107578355148</v>
      </c>
      <c r="C177" s="101">
        <v>1101.3921258938778</v>
      </c>
      <c r="D177" s="101">
        <v>1199.6703332894958</v>
      </c>
      <c r="E177" s="101">
        <v>1096.3294403995674</v>
      </c>
      <c r="F177" s="101">
        <v>1086.5995648076535</v>
      </c>
      <c r="G177" s="101">
        <v>1242.5239799252754</v>
      </c>
      <c r="H177" s="101">
        <v>961.93527527958202</v>
      </c>
      <c r="I177" s="101">
        <v>1083.1714016433039</v>
      </c>
      <c r="J177" s="101">
        <v>1294.7290150984031</v>
      </c>
      <c r="K177" s="101">
        <v>1059.4776454087548</v>
      </c>
      <c r="L177" s="101">
        <v>1027.3001637433888</v>
      </c>
      <c r="M177" s="101">
        <v>1217.4812487301058</v>
      </c>
      <c r="N177" s="101">
        <v>1197.9208896176031</v>
      </c>
      <c r="O177" s="101">
        <v>955.34051986930365</v>
      </c>
      <c r="P177" s="101">
        <v>1039.7986606175832</v>
      </c>
      <c r="Q177" s="101">
        <v>824.96939944844803</v>
      </c>
      <c r="R177" s="101">
        <v>649.99176494624476</v>
      </c>
      <c r="S177" s="101">
        <v>792.2133680858916</v>
      </c>
      <c r="T177" s="101">
        <v>847.76575692857659</v>
      </c>
      <c r="U177" s="101">
        <v>818.27542749961356</v>
      </c>
      <c r="V177" s="101">
        <v>776.70074412664258</v>
      </c>
      <c r="W177" s="101">
        <v>1028.4957281171285</v>
      </c>
      <c r="DA177" s="131" t="s">
        <v>2401</v>
      </c>
    </row>
    <row r="178" spans="1:105" ht="12" customHeight="1" x14ac:dyDescent="0.25">
      <c r="A178" s="103" t="s">
        <v>52</v>
      </c>
      <c r="B178" s="104">
        <v>1244.9640436765071</v>
      </c>
      <c r="C178" s="104">
        <v>1115.0209473571829</v>
      </c>
      <c r="D178" s="104">
        <v>1212.0204988810844</v>
      </c>
      <c r="E178" s="104">
        <v>1130.1092345122815</v>
      </c>
      <c r="F178" s="104">
        <v>1137.3779304068041</v>
      </c>
      <c r="G178" s="104">
        <v>1311.1896355212664</v>
      </c>
      <c r="H178" s="104">
        <v>1359.2206564517232</v>
      </c>
      <c r="I178" s="104">
        <v>1418.6092466360869</v>
      </c>
      <c r="J178" s="104">
        <v>1488.5111554587604</v>
      </c>
      <c r="K178" s="104">
        <v>1189.3724984892362</v>
      </c>
      <c r="L178" s="104">
        <v>1404.5449557411455</v>
      </c>
      <c r="M178" s="104">
        <v>1455.6196204623025</v>
      </c>
      <c r="N178" s="104">
        <v>1496.9351729377702</v>
      </c>
      <c r="O178" s="104">
        <v>1548.1443000116467</v>
      </c>
      <c r="P178" s="104">
        <v>1651.249909159392</v>
      </c>
      <c r="Q178" s="104">
        <v>1852.3663255771198</v>
      </c>
      <c r="R178" s="104">
        <v>1654.6082357400571</v>
      </c>
      <c r="S178" s="104">
        <v>1644.3076929490198</v>
      </c>
      <c r="T178" s="104">
        <v>1478.544183818178</v>
      </c>
      <c r="U178" s="104">
        <v>1487.1102974314995</v>
      </c>
      <c r="V178" s="104">
        <v>1433.7624187352626</v>
      </c>
      <c r="W178" s="104">
        <v>1784.1037850626399</v>
      </c>
      <c r="DA178" s="132" t="s">
        <v>2402</v>
      </c>
    </row>
    <row r="179" spans="1:105" ht="12" customHeight="1" x14ac:dyDescent="0.25">
      <c r="A179" s="106" t="s">
        <v>122</v>
      </c>
      <c r="B179" s="101">
        <v>2704.7107399878896</v>
      </c>
      <c r="C179" s="101">
        <v>2795.8622295059799</v>
      </c>
      <c r="D179" s="101">
        <v>2894.1351886809671</v>
      </c>
      <c r="E179" s="101">
        <v>2917.3698655236385</v>
      </c>
      <c r="F179" s="101">
        <v>2926.6958416618172</v>
      </c>
      <c r="G179" s="101">
        <v>2712.9674216395019</v>
      </c>
      <c r="H179" s="101">
        <v>2820.6878678612434</v>
      </c>
      <c r="I179" s="101">
        <v>2834.0892898153406</v>
      </c>
      <c r="J179" s="101">
        <v>2827.9915280864439</v>
      </c>
      <c r="K179" s="101">
        <v>3095.4619880341193</v>
      </c>
      <c r="L179" s="101">
        <v>3168.3948679059108</v>
      </c>
      <c r="M179" s="101">
        <v>3090.8586282749443</v>
      </c>
      <c r="N179" s="101">
        <v>3188.9183051720106</v>
      </c>
      <c r="O179" s="101">
        <v>3217.8207008729287</v>
      </c>
      <c r="P179" s="101">
        <v>3157.5057654073498</v>
      </c>
      <c r="Q179" s="101">
        <v>3120.8097991541458</v>
      </c>
      <c r="R179" s="101">
        <v>3075.6913779486522</v>
      </c>
      <c r="S179" s="101">
        <v>2958.5838004964385</v>
      </c>
      <c r="T179" s="101">
        <v>2800.0476209154476</v>
      </c>
      <c r="U179" s="101">
        <v>2853.9926692141235</v>
      </c>
      <c r="V179" s="101">
        <v>2789.0816597105595</v>
      </c>
      <c r="W179" s="101">
        <v>3161.5744619734032</v>
      </c>
      <c r="DA179" s="131" t="s">
        <v>2403</v>
      </c>
    </row>
    <row r="180" spans="1:105" ht="12" customHeight="1" x14ac:dyDescent="0.25">
      <c r="A180" s="107" t="s">
        <v>121</v>
      </c>
      <c r="B180" s="104">
        <v>2154.9212692791007</v>
      </c>
      <c r="C180" s="104">
        <v>2234.1492514641141</v>
      </c>
      <c r="D180" s="104">
        <v>2321.8426737234408</v>
      </c>
      <c r="E180" s="104">
        <v>2342.9340349638228</v>
      </c>
      <c r="F180" s="104">
        <v>2354.8174811617841</v>
      </c>
      <c r="G180" s="104">
        <v>2188.9473021690064</v>
      </c>
      <c r="H180" s="104">
        <v>2233.1408911196213</v>
      </c>
      <c r="I180" s="104">
        <v>2264.4666152223713</v>
      </c>
      <c r="J180" s="104">
        <v>2285.0236658569993</v>
      </c>
      <c r="K180" s="104">
        <v>2508.6178686127287</v>
      </c>
      <c r="L180" s="104">
        <v>2534.9158900660141</v>
      </c>
      <c r="M180" s="104">
        <v>2504.7225817478243</v>
      </c>
      <c r="N180" s="104">
        <v>2585.0795044647207</v>
      </c>
      <c r="O180" s="104">
        <v>2572.3246288107644</v>
      </c>
      <c r="P180" s="104">
        <v>2536.7157668400646</v>
      </c>
      <c r="Q180" s="104">
        <v>2472.2409446261008</v>
      </c>
      <c r="R180" s="104">
        <v>2439.180537322261</v>
      </c>
      <c r="S180" s="104">
        <v>2392.5493482855709</v>
      </c>
      <c r="T180" s="104">
        <v>2314.8655346048631</v>
      </c>
      <c r="U180" s="104">
        <v>2383.153302874091</v>
      </c>
      <c r="V180" s="104">
        <v>2348.0779888870134</v>
      </c>
      <c r="W180" s="104">
        <v>2685.6916759406131</v>
      </c>
      <c r="DA180" s="132" t="s">
        <v>2404</v>
      </c>
    </row>
    <row r="181" spans="1:105" ht="12" customHeight="1" x14ac:dyDescent="0.25">
      <c r="A181" s="108" t="s">
        <v>53</v>
      </c>
      <c r="B181" s="98">
        <v>1012.6321385424106</v>
      </c>
      <c r="C181" s="98">
        <v>1041.8826358979195</v>
      </c>
      <c r="D181" s="98">
        <v>1082.0252987919018</v>
      </c>
      <c r="E181" s="98">
        <v>1080.252680475734</v>
      </c>
      <c r="F181" s="98">
        <v>1080.7962180032068</v>
      </c>
      <c r="G181" s="98">
        <v>1002.2220871159234</v>
      </c>
      <c r="H181" s="98">
        <v>867.44150558534318</v>
      </c>
      <c r="I181" s="98">
        <v>920.16917533017397</v>
      </c>
      <c r="J181" s="98">
        <v>998.14329729128201</v>
      </c>
      <c r="K181" s="98">
        <v>1117.1597898142541</v>
      </c>
      <c r="L181" s="98">
        <v>1009.9657838779914</v>
      </c>
      <c r="M181" s="98">
        <v>1074.8869410771795</v>
      </c>
      <c r="N181" s="98">
        <v>1092.4497065127889</v>
      </c>
      <c r="O181" s="98">
        <v>946.70464169832007</v>
      </c>
      <c r="P181" s="98">
        <v>940.35337136798387</v>
      </c>
      <c r="Q181" s="98">
        <v>734.27783801060787</v>
      </c>
      <c r="R181" s="98">
        <v>652.37224960681112</v>
      </c>
      <c r="S181" s="98">
        <v>738.1471471451033</v>
      </c>
      <c r="T181" s="98">
        <v>806.40013584098836</v>
      </c>
      <c r="U181" s="98">
        <v>849.33635335018596</v>
      </c>
      <c r="V181" s="98">
        <v>854.84547998247592</v>
      </c>
      <c r="W181" s="98">
        <v>1017.0051932477978</v>
      </c>
      <c r="DA181" s="63" t="s">
        <v>2405</v>
      </c>
    </row>
    <row r="182" spans="1:105" ht="12" customHeight="1" x14ac:dyDescent="0.25">
      <c r="A182" s="108" t="s">
        <v>52</v>
      </c>
      <c r="B182" s="98">
        <v>1142.2891307366901</v>
      </c>
      <c r="C182" s="98">
        <v>1192.2666155661941</v>
      </c>
      <c r="D182" s="98">
        <v>1239.8173749315388</v>
      </c>
      <c r="E182" s="98">
        <v>1262.6813544880883</v>
      </c>
      <c r="F182" s="98">
        <v>1274.0212631585766</v>
      </c>
      <c r="G182" s="98">
        <v>1186.7252150530828</v>
      </c>
      <c r="H182" s="98">
        <v>1365.6993855342778</v>
      </c>
      <c r="I182" s="98">
        <v>1344.2974398921974</v>
      </c>
      <c r="J182" s="98">
        <v>1286.8803685657176</v>
      </c>
      <c r="K182" s="98">
        <v>1391.4580787984746</v>
      </c>
      <c r="L182" s="98">
        <v>1524.9501061880226</v>
      </c>
      <c r="M182" s="98">
        <v>1429.8356406706448</v>
      </c>
      <c r="N182" s="98">
        <v>1492.6297979519318</v>
      </c>
      <c r="O182" s="98">
        <v>1625.6199871124443</v>
      </c>
      <c r="P182" s="98">
        <v>1596.3623954720804</v>
      </c>
      <c r="Q182" s="98">
        <v>1737.9631066154932</v>
      </c>
      <c r="R182" s="98">
        <v>1786.8082877154498</v>
      </c>
      <c r="S182" s="98">
        <v>1654.4022011404679</v>
      </c>
      <c r="T182" s="98">
        <v>1508.4653987638744</v>
      </c>
      <c r="U182" s="98">
        <v>1533.8169495239049</v>
      </c>
      <c r="V182" s="98">
        <v>1493.2325089045373</v>
      </c>
      <c r="W182" s="98">
        <v>1668.6864826928147</v>
      </c>
      <c r="DA182" s="63" t="s">
        <v>2406</v>
      </c>
    </row>
    <row r="183" spans="1:105" ht="12" customHeight="1" x14ac:dyDescent="0.25">
      <c r="A183" s="121" t="s">
        <v>54</v>
      </c>
      <c r="B183" s="122">
        <v>366.79191988968256</v>
      </c>
      <c r="C183" s="122">
        <v>421.24305654125061</v>
      </c>
      <c r="D183" s="122">
        <v>440.1471811917263</v>
      </c>
      <c r="E183" s="122">
        <v>438.16882151980752</v>
      </c>
      <c r="F183" s="122">
        <v>465.59047568721581</v>
      </c>
      <c r="G183" s="122">
        <v>376.60137484538768</v>
      </c>
      <c r="H183" s="122">
        <v>437.09448064427289</v>
      </c>
      <c r="I183" s="122">
        <v>380.74466045931985</v>
      </c>
      <c r="J183" s="122">
        <v>411.47028996226351</v>
      </c>
      <c r="K183" s="122">
        <v>518.79247457658778</v>
      </c>
      <c r="L183" s="122">
        <v>523.71948520014121</v>
      </c>
      <c r="M183" s="122">
        <v>515.66119971743638</v>
      </c>
      <c r="N183" s="122">
        <v>529.647572040108</v>
      </c>
      <c r="O183" s="122">
        <v>516.45375222764847</v>
      </c>
      <c r="P183" s="122">
        <v>537.37510358758402</v>
      </c>
      <c r="Q183" s="122">
        <v>514.52164097058312</v>
      </c>
      <c r="R183" s="122">
        <v>521.98178528850769</v>
      </c>
      <c r="S183" s="122">
        <v>517.83854357698419</v>
      </c>
      <c r="T183" s="122">
        <v>506.5074330999484</v>
      </c>
      <c r="U183" s="122">
        <v>512.74775280160054</v>
      </c>
      <c r="V183" s="122">
        <v>499.07985685450768</v>
      </c>
      <c r="W183" s="122">
        <v>562.4375505813673</v>
      </c>
      <c r="DA183" s="130" t="s">
        <v>2407</v>
      </c>
    </row>
    <row r="184" spans="1:105" ht="12" customHeight="1" x14ac:dyDescent="0.25">
      <c r="A184" s="97" t="s">
        <v>50</v>
      </c>
      <c r="B184" s="98">
        <v>455.77013125279478</v>
      </c>
      <c r="C184" s="98">
        <v>525.30990202324017</v>
      </c>
      <c r="D184" s="98">
        <v>553.73700568259926</v>
      </c>
      <c r="E184" s="98">
        <v>530.04530248998105</v>
      </c>
      <c r="F184" s="98">
        <v>575.79402997046998</v>
      </c>
      <c r="G184" s="98">
        <v>481.07403246746162</v>
      </c>
      <c r="H184" s="98">
        <v>549.58708020960216</v>
      </c>
      <c r="I184" s="98">
        <v>479.16651309405688</v>
      </c>
      <c r="J184" s="98">
        <v>512.23830479095477</v>
      </c>
      <c r="K184" s="98">
        <v>664.71406512308897</v>
      </c>
      <c r="L184" s="98">
        <v>714.64156230855815</v>
      </c>
      <c r="M184" s="98">
        <v>661.03053896943311</v>
      </c>
      <c r="N184" s="98">
        <v>562.29349073956678</v>
      </c>
      <c r="O184" s="98">
        <v>562.84516688391398</v>
      </c>
      <c r="P184" s="98">
        <v>629.34448804499175</v>
      </c>
      <c r="Q184" s="98">
        <v>695.69654562217943</v>
      </c>
      <c r="R184" s="98">
        <v>733.92996272474147</v>
      </c>
      <c r="S184" s="98">
        <v>705.61655185972347</v>
      </c>
      <c r="T184" s="98">
        <v>655.88333424980169</v>
      </c>
      <c r="U184" s="98">
        <v>671.46606765247463</v>
      </c>
      <c r="V184" s="98">
        <v>649.9948276602853</v>
      </c>
      <c r="W184" s="98">
        <v>818.1798539167122</v>
      </c>
      <c r="DA184" s="63" t="s">
        <v>2408</v>
      </c>
    </row>
    <row r="185" spans="1:105" ht="12" customHeight="1" x14ac:dyDescent="0.25">
      <c r="A185" s="109" t="s">
        <v>120</v>
      </c>
      <c r="B185" s="33">
        <v>366.20769432132391</v>
      </c>
      <c r="C185" s="33">
        <v>420.58376759892144</v>
      </c>
      <c r="D185" s="33">
        <v>439.47418911041802</v>
      </c>
      <c r="E185" s="33">
        <v>437.65150508133689</v>
      </c>
      <c r="F185" s="33">
        <v>464.98180828710287</v>
      </c>
      <c r="G185" s="33">
        <v>376.03357594269363</v>
      </c>
      <c r="H185" s="33">
        <v>436.50825840387978</v>
      </c>
      <c r="I185" s="33">
        <v>380.26340758424595</v>
      </c>
      <c r="J185" s="33">
        <v>411.01646324606202</v>
      </c>
      <c r="K185" s="33">
        <v>518.20010957465854</v>
      </c>
      <c r="L185" s="33">
        <v>523.04434528319609</v>
      </c>
      <c r="M185" s="33">
        <v>515.24980271936613</v>
      </c>
      <c r="N185" s="33">
        <v>529.57377815964435</v>
      </c>
      <c r="O185" s="33">
        <v>516.36306324686291</v>
      </c>
      <c r="P185" s="33">
        <v>537.19494369482777</v>
      </c>
      <c r="Q185" s="33">
        <v>514.09613716938941</v>
      </c>
      <c r="R185" s="33">
        <v>521.42945431518547</v>
      </c>
      <c r="S185" s="33">
        <v>517.35179956666786</v>
      </c>
      <c r="T185" s="33">
        <v>506.15046193440111</v>
      </c>
      <c r="U185" s="33">
        <v>512.38795577165263</v>
      </c>
      <c r="V185" s="33">
        <v>498.74453605699063</v>
      </c>
      <c r="W185" s="33">
        <v>561.83092213789541</v>
      </c>
      <c r="DA185" s="60" t="s">
        <v>2409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11029.590758532871</v>
      </c>
      <c r="C187" s="117">
        <f t="shared" si="83"/>
        <v>12155.612985049367</v>
      </c>
      <c r="D187" s="117">
        <f t="shared" si="83"/>
        <v>11745.350569024991</v>
      </c>
      <c r="E187" s="117">
        <f t="shared" si="83"/>
        <v>12193.443694016394</v>
      </c>
      <c r="F187" s="117">
        <f t="shared" si="83"/>
        <v>11758.991195943448</v>
      </c>
      <c r="G187" s="117">
        <f t="shared" si="83"/>
        <v>11270.676479881373</v>
      </c>
      <c r="H187" s="117">
        <f t="shared" si="83"/>
        <v>11240.397842312013</v>
      </c>
      <c r="I187" s="117">
        <f t="shared" si="83"/>
        <v>11537.191126262598</v>
      </c>
      <c r="J187" s="117">
        <f t="shared" si="83"/>
        <v>11615.430636510748</v>
      </c>
      <c r="K187" s="117">
        <f t="shared" si="83"/>
        <v>11858.339437678798</v>
      </c>
      <c r="L187" s="117">
        <f t="shared" si="83"/>
        <v>13153.325939205837</v>
      </c>
      <c r="M187" s="117">
        <f t="shared" si="83"/>
        <v>12883.444097164245</v>
      </c>
      <c r="N187" s="117">
        <f t="shared" si="83"/>
        <v>13029.865287902796</v>
      </c>
      <c r="O187" s="117">
        <f t="shared" si="83"/>
        <v>13900.092774090524</v>
      </c>
      <c r="P187" s="117">
        <f t="shared" si="83"/>
        <v>11585.955804659581</v>
      </c>
      <c r="Q187" s="117">
        <f t="shared" si="83"/>
        <v>12547.673795419647</v>
      </c>
      <c r="R187" s="117">
        <f t="shared" ref="R187:V187" si="84">R188+R190+R192+R201</f>
        <v>13830.564610250243</v>
      </c>
      <c r="S187" s="117">
        <f t="shared" si="84"/>
        <v>13609.450361187279</v>
      </c>
      <c r="T187" s="117">
        <f t="shared" si="84"/>
        <v>12802.708287655301</v>
      </c>
      <c r="U187" s="117">
        <f t="shared" si="84"/>
        <v>13180.49040016897</v>
      </c>
      <c r="V187" s="117">
        <f t="shared" si="84"/>
        <v>15226.881730032959</v>
      </c>
      <c r="W187" s="117">
        <f t="shared" ref="W187" si="85">W188+W190+W192+W201</f>
        <v>15369.455260221463</v>
      </c>
      <c r="DA187" s="129" t="s">
        <v>2561</v>
      </c>
    </row>
    <row r="188" spans="1:105" ht="12" customHeight="1" x14ac:dyDescent="0.25">
      <c r="A188" s="121" t="s">
        <v>57</v>
      </c>
      <c r="B188" s="122">
        <f t="shared" ref="B188:W188" si="86">B189</f>
        <v>8918.7955121148898</v>
      </c>
      <c r="C188" s="122">
        <f t="shared" si="86"/>
        <v>9935.5647181282839</v>
      </c>
      <c r="D188" s="122">
        <f t="shared" si="86"/>
        <v>9427.3374465550951</v>
      </c>
      <c r="E188" s="122">
        <f t="shared" si="86"/>
        <v>9847.8686559066791</v>
      </c>
      <c r="F188" s="122">
        <f t="shared" si="86"/>
        <v>9379.8979303797787</v>
      </c>
      <c r="G188" s="122">
        <f t="shared" si="86"/>
        <v>9086.0138477693454</v>
      </c>
      <c r="H188" s="122">
        <f t="shared" si="86"/>
        <v>8922.0140445110319</v>
      </c>
      <c r="I188" s="122">
        <f t="shared" si="86"/>
        <v>9240.7994092251956</v>
      </c>
      <c r="J188" s="122">
        <f t="shared" si="86"/>
        <v>9292.5272071404615</v>
      </c>
      <c r="K188" s="122">
        <f t="shared" si="86"/>
        <v>9271.9374462907854</v>
      </c>
      <c r="L188" s="122">
        <f t="shared" si="86"/>
        <v>10498.085495135774</v>
      </c>
      <c r="M188" s="122">
        <f t="shared" si="86"/>
        <v>10277.485582100864</v>
      </c>
      <c r="N188" s="122">
        <f t="shared" si="86"/>
        <v>10331.408833591202</v>
      </c>
      <c r="O188" s="122">
        <f t="shared" si="86"/>
        <v>11174.128397454737</v>
      </c>
      <c r="P188" s="122">
        <f t="shared" si="86"/>
        <v>8877.2448071726576</v>
      </c>
      <c r="Q188" s="122">
        <f t="shared" si="86"/>
        <v>9844.1176529639979</v>
      </c>
      <c r="R188" s="122">
        <f t="shared" si="86"/>
        <v>11134.323355571236</v>
      </c>
      <c r="S188" s="122">
        <f t="shared" si="86"/>
        <v>10965.285112388457</v>
      </c>
      <c r="T188" s="122">
        <f t="shared" si="86"/>
        <v>10250.215768909487</v>
      </c>
      <c r="U188" s="122">
        <f t="shared" si="86"/>
        <v>10550.598300854685</v>
      </c>
      <c r="V188" s="122">
        <f t="shared" si="86"/>
        <v>12635.396558281398</v>
      </c>
      <c r="W188" s="122">
        <f t="shared" si="86"/>
        <v>12414.535584991947</v>
      </c>
      <c r="DA188" s="130" t="s">
        <v>2562</v>
      </c>
    </row>
    <row r="189" spans="1:105" ht="12" customHeight="1" x14ac:dyDescent="0.25">
      <c r="A189" s="97" t="s">
        <v>53</v>
      </c>
      <c r="B189" s="98">
        <v>8918.7955121148898</v>
      </c>
      <c r="C189" s="98">
        <v>9935.5647181282839</v>
      </c>
      <c r="D189" s="98">
        <v>9427.3374465550951</v>
      </c>
      <c r="E189" s="98">
        <v>9847.8686559066791</v>
      </c>
      <c r="F189" s="98">
        <v>9379.8979303797787</v>
      </c>
      <c r="G189" s="98">
        <v>9086.0138477693454</v>
      </c>
      <c r="H189" s="98">
        <v>8922.0140445110319</v>
      </c>
      <c r="I189" s="98">
        <v>9240.7994092251956</v>
      </c>
      <c r="J189" s="98">
        <v>9292.5272071404615</v>
      </c>
      <c r="K189" s="98">
        <v>9271.9374462907854</v>
      </c>
      <c r="L189" s="98">
        <v>10498.085495135774</v>
      </c>
      <c r="M189" s="98">
        <v>10277.485582100864</v>
      </c>
      <c r="N189" s="98">
        <v>10331.408833591202</v>
      </c>
      <c r="O189" s="98">
        <v>11174.128397454737</v>
      </c>
      <c r="P189" s="98">
        <v>8877.2448071726576</v>
      </c>
      <c r="Q189" s="98">
        <v>9844.1176529639979</v>
      </c>
      <c r="R189" s="98">
        <v>11134.323355571236</v>
      </c>
      <c r="S189" s="98">
        <v>10965.285112388457</v>
      </c>
      <c r="T189" s="98">
        <v>10250.215768909487</v>
      </c>
      <c r="U189" s="98">
        <v>10550.598300854685</v>
      </c>
      <c r="V189" s="98">
        <v>12635.396558281398</v>
      </c>
      <c r="W189" s="98">
        <v>12414.535584991947</v>
      </c>
      <c r="DA189" s="63" t="s">
        <v>2563</v>
      </c>
    </row>
    <row r="190" spans="1:105" ht="12" customHeight="1" x14ac:dyDescent="0.25">
      <c r="A190" s="121" t="s">
        <v>92</v>
      </c>
      <c r="B190" s="122">
        <f t="shared" ref="B190:W190" si="87">B191</f>
        <v>3.9061855860021457</v>
      </c>
      <c r="C190" s="122">
        <f t="shared" si="87"/>
        <v>4.9182323738650533</v>
      </c>
      <c r="D190" s="122">
        <f t="shared" si="87"/>
        <v>5.727221806964689</v>
      </c>
      <c r="E190" s="122">
        <f t="shared" si="87"/>
        <v>11.135075792560865</v>
      </c>
      <c r="F190" s="122">
        <f t="shared" si="87"/>
        <v>7.5195601985976799</v>
      </c>
      <c r="G190" s="122">
        <f t="shared" si="87"/>
        <v>8.4792746187910701</v>
      </c>
      <c r="H190" s="122">
        <f t="shared" si="87"/>
        <v>10.240374248741928</v>
      </c>
      <c r="I190" s="122">
        <f t="shared" si="87"/>
        <v>9.9405376464633282</v>
      </c>
      <c r="J190" s="122">
        <f t="shared" si="87"/>
        <v>9.1986695517496901</v>
      </c>
      <c r="K190" s="122">
        <f t="shared" si="87"/>
        <v>9.793476172232408</v>
      </c>
      <c r="L190" s="122">
        <f t="shared" si="87"/>
        <v>11.951920790237992</v>
      </c>
      <c r="M190" s="122">
        <f t="shared" si="87"/>
        <v>12.020565294512085</v>
      </c>
      <c r="N190" s="122">
        <f t="shared" si="87"/>
        <v>15.572593650626992</v>
      </c>
      <c r="O190" s="122">
        <f t="shared" si="87"/>
        <v>21.375271323819643</v>
      </c>
      <c r="P190" s="122">
        <f t="shared" si="87"/>
        <v>14.601483132762423</v>
      </c>
      <c r="Q190" s="122">
        <f t="shared" si="87"/>
        <v>25.03368122289562</v>
      </c>
      <c r="R190" s="122">
        <f t="shared" si="87"/>
        <v>14.814468413382164</v>
      </c>
      <c r="S190" s="122">
        <f t="shared" si="87"/>
        <v>19.972603850270744</v>
      </c>
      <c r="T190" s="122">
        <f t="shared" si="87"/>
        <v>19.533450093144694</v>
      </c>
      <c r="U190" s="122">
        <f t="shared" si="87"/>
        <v>21.707608636248342</v>
      </c>
      <c r="V190" s="122">
        <f t="shared" si="87"/>
        <v>20.899758700222115</v>
      </c>
      <c r="W190" s="122">
        <f t="shared" si="87"/>
        <v>17.333908727235237</v>
      </c>
      <c r="DA190" s="130" t="s">
        <v>2564</v>
      </c>
    </row>
    <row r="191" spans="1:105" ht="12" customHeight="1" x14ac:dyDescent="0.25">
      <c r="A191" s="97" t="s">
        <v>53</v>
      </c>
      <c r="B191" s="98">
        <f>RES_hhdet_tesh!B165</f>
        <v>3.9061855860021457</v>
      </c>
      <c r="C191" s="98">
        <f>RES_hhdet_tesh!C165</f>
        <v>4.9182323738650533</v>
      </c>
      <c r="D191" s="98">
        <f>RES_hhdet_tesh!D165</f>
        <v>5.727221806964689</v>
      </c>
      <c r="E191" s="98">
        <f>RES_hhdet_tesh!E165</f>
        <v>11.135075792560865</v>
      </c>
      <c r="F191" s="98">
        <f>RES_hhdet_tesh!F165</f>
        <v>7.5195601985976799</v>
      </c>
      <c r="G191" s="98">
        <f>RES_hhdet_tesh!G165</f>
        <v>8.4792746187910701</v>
      </c>
      <c r="H191" s="98">
        <f>RES_hhdet_tesh!H165</f>
        <v>10.240374248741928</v>
      </c>
      <c r="I191" s="98">
        <f>RES_hhdet_tesh!I165</f>
        <v>9.9405376464633282</v>
      </c>
      <c r="J191" s="98">
        <f>RES_hhdet_tesh!J165</f>
        <v>9.1986695517496901</v>
      </c>
      <c r="K191" s="98">
        <f>RES_hhdet_tesh!K165</f>
        <v>9.793476172232408</v>
      </c>
      <c r="L191" s="98">
        <f>RES_hhdet_tesh!L165</f>
        <v>11.951920790237992</v>
      </c>
      <c r="M191" s="98">
        <f>RES_hhdet_tesh!M165</f>
        <v>12.020565294512085</v>
      </c>
      <c r="N191" s="98">
        <f>RES_hhdet_tesh!N165</f>
        <v>15.572593650626992</v>
      </c>
      <c r="O191" s="98">
        <f>RES_hhdet_tesh!O165</f>
        <v>21.375271323819643</v>
      </c>
      <c r="P191" s="98">
        <f>RES_hhdet_tesh!P165</f>
        <v>14.601483132762423</v>
      </c>
      <c r="Q191" s="98">
        <f>RES_hhdet_tesh!Q165</f>
        <v>25.03368122289562</v>
      </c>
      <c r="R191" s="98">
        <f>RES_hhdet_tesh!R165</f>
        <v>14.814468413382164</v>
      </c>
      <c r="S191" s="98">
        <f>RES_hhdet_tesh!S165</f>
        <v>19.972603850270744</v>
      </c>
      <c r="T191" s="98">
        <f>RES_hhdet_tesh!T165</f>
        <v>19.533450093144694</v>
      </c>
      <c r="U191" s="98">
        <f>RES_hhdet_tesh!U165</f>
        <v>21.707608636248342</v>
      </c>
      <c r="V191" s="98">
        <f>RES_hhdet_tesh!V165</f>
        <v>20.899758700222115</v>
      </c>
      <c r="W191" s="98">
        <f>RES_hhdet_tesh!W165</f>
        <v>17.333908727235237</v>
      </c>
      <c r="DA191" s="63" t="s">
        <v>2565</v>
      </c>
    </row>
    <row r="192" spans="1:105" ht="12" customHeight="1" x14ac:dyDescent="0.25">
      <c r="A192" s="121" t="s">
        <v>55</v>
      </c>
      <c r="B192" s="122">
        <v>1831.4813864482414</v>
      </c>
      <c r="C192" s="122">
        <v>1897.5886960742673</v>
      </c>
      <c r="D192" s="122">
        <v>1979.2708066738548</v>
      </c>
      <c r="E192" s="122">
        <v>2001.8077420010002</v>
      </c>
      <c r="F192" s="122">
        <v>2017.0842291047525</v>
      </c>
      <c r="G192" s="122">
        <v>1888.4613218075003</v>
      </c>
      <c r="H192" s="122">
        <v>1972.5924846479588</v>
      </c>
      <c r="I192" s="122">
        <v>1993.2776675301632</v>
      </c>
      <c r="J192" s="122">
        <v>1996.2704795368097</v>
      </c>
      <c r="K192" s="122">
        <v>2175.2334389312291</v>
      </c>
      <c r="L192" s="122">
        <v>2237.0222581008766</v>
      </c>
      <c r="M192" s="122">
        <v>2192.8049157950959</v>
      </c>
      <c r="N192" s="122">
        <v>2269.759664212208</v>
      </c>
      <c r="O192" s="122">
        <v>2300.4778941331065</v>
      </c>
      <c r="P192" s="122">
        <v>2272.3821589275904</v>
      </c>
      <c r="Q192" s="122">
        <v>2272.2700454230967</v>
      </c>
      <c r="R192" s="122">
        <v>2265.3045935596797</v>
      </c>
      <c r="S192" s="122">
        <v>2206.2396325372915</v>
      </c>
      <c r="T192" s="122">
        <v>2118.4833867932416</v>
      </c>
      <c r="U192" s="122">
        <v>2183.1009858445109</v>
      </c>
      <c r="V192" s="122">
        <v>2152.0148209864305</v>
      </c>
      <c r="W192" s="122">
        <v>2460.8343218121813</v>
      </c>
      <c r="DA192" s="130" t="s">
        <v>2566</v>
      </c>
    </row>
    <row r="193" spans="1:105" ht="12" customHeight="1" x14ac:dyDescent="0.25">
      <c r="A193" s="97" t="s">
        <v>124</v>
      </c>
      <c r="B193" s="98">
        <v>1991.1369314286542</v>
      </c>
      <c r="C193" s="98">
        <v>1778.6814334586099</v>
      </c>
      <c r="D193" s="98">
        <v>1934.8628843183365</v>
      </c>
      <c r="E193" s="98">
        <v>1793.7796633297355</v>
      </c>
      <c r="F193" s="98">
        <v>1802.1880428834786</v>
      </c>
      <c r="G193" s="98">
        <v>2083.5978481096017</v>
      </c>
      <c r="H193" s="98">
        <v>1961.4204876568822</v>
      </c>
      <c r="I193" s="98">
        <v>2100.9488330675749</v>
      </c>
      <c r="J193" s="98">
        <v>2306.4785334051849</v>
      </c>
      <c r="K193" s="98">
        <v>1858.4387025823307</v>
      </c>
      <c r="L193" s="98">
        <v>2053.4972132963635</v>
      </c>
      <c r="M193" s="98">
        <v>2232.1842601800122</v>
      </c>
      <c r="N193" s="98">
        <v>2273.573212479253</v>
      </c>
      <c r="O193" s="98">
        <v>2181.3423912347694</v>
      </c>
      <c r="P193" s="98">
        <v>2349.7730532604851</v>
      </c>
      <c r="Q193" s="98">
        <v>2421.3337771197671</v>
      </c>
      <c r="R193" s="98">
        <v>2101.1624193879138</v>
      </c>
      <c r="S193" s="98">
        <v>2201.1758239417659</v>
      </c>
      <c r="T193" s="98">
        <v>2087.1359826688376</v>
      </c>
      <c r="U193" s="98">
        <v>2122.6499267578697</v>
      </c>
      <c r="V193" s="98">
        <v>2058.8283371386656</v>
      </c>
      <c r="W193" s="98">
        <v>2639.1707467249553</v>
      </c>
      <c r="DA193" s="63" t="s">
        <v>2567</v>
      </c>
    </row>
    <row r="194" spans="1:105" ht="12" customHeight="1" x14ac:dyDescent="0.25">
      <c r="A194" s="97" t="s">
        <v>123</v>
      </c>
      <c r="B194" s="98">
        <v>1991.136931428654</v>
      </c>
      <c r="C194" s="98">
        <v>1778.6903356149526</v>
      </c>
      <c r="D194" s="98">
        <v>1934.9097019966953</v>
      </c>
      <c r="E194" s="98">
        <v>1794.1208110954556</v>
      </c>
      <c r="F194" s="98">
        <v>1802.8614122319659</v>
      </c>
      <c r="G194" s="98">
        <v>2085.2599908354227</v>
      </c>
      <c r="H194" s="98">
        <v>1963.261348550546</v>
      </c>
      <c r="I194" s="98">
        <v>2102.2314729670629</v>
      </c>
      <c r="J194" s="98">
        <v>2306.8288741569609</v>
      </c>
      <c r="K194" s="98">
        <v>1859.2174325113212</v>
      </c>
      <c r="L194" s="98">
        <v>2055.3467425385334</v>
      </c>
      <c r="M194" s="98">
        <v>2232.0221630001879</v>
      </c>
      <c r="N194" s="98">
        <v>2272.5813268336451</v>
      </c>
      <c r="O194" s="98">
        <v>2179.6895879916428</v>
      </c>
      <c r="P194" s="98">
        <v>2346.2725817258615</v>
      </c>
      <c r="Q194" s="98">
        <v>2414.4155805014552</v>
      </c>
      <c r="R194" s="98">
        <v>2097.4457366694719</v>
      </c>
      <c r="S194" s="98">
        <v>2189.708625381727</v>
      </c>
      <c r="T194" s="98">
        <v>2072.9701490579741</v>
      </c>
      <c r="U194" s="98">
        <v>2100.3945777628501</v>
      </c>
      <c r="V194" s="98">
        <v>2044.183064042639</v>
      </c>
      <c r="W194" s="98">
        <v>2621.5172536936648</v>
      </c>
      <c r="DA194" s="63" t="s">
        <v>2568</v>
      </c>
    </row>
    <row r="195" spans="1:105" ht="12" customHeight="1" x14ac:dyDescent="0.25">
      <c r="A195" s="100" t="s">
        <v>50</v>
      </c>
      <c r="B195" s="101">
        <v>746.17288775214695</v>
      </c>
      <c r="C195" s="101">
        <v>663.66938825776958</v>
      </c>
      <c r="D195" s="101">
        <v>722.88920311561094</v>
      </c>
      <c r="E195" s="101">
        <v>664.01157658317436</v>
      </c>
      <c r="F195" s="101">
        <v>665.48348182516179</v>
      </c>
      <c r="G195" s="101">
        <v>774.07035531415625</v>
      </c>
      <c r="H195" s="101">
        <v>604.04069209882289</v>
      </c>
      <c r="I195" s="101">
        <v>683.62222633097599</v>
      </c>
      <c r="J195" s="101">
        <v>818.31771869820045</v>
      </c>
      <c r="K195" s="101">
        <v>669.84493402208511</v>
      </c>
      <c r="L195" s="101">
        <v>650.8017867973881</v>
      </c>
      <c r="M195" s="101">
        <v>776.40254253788544</v>
      </c>
      <c r="N195" s="101">
        <v>775.64615389587505</v>
      </c>
      <c r="O195" s="101">
        <v>631.54528797999626</v>
      </c>
      <c r="P195" s="101">
        <v>695.02267256646951</v>
      </c>
      <c r="Q195" s="101">
        <v>562.04925492433529</v>
      </c>
      <c r="R195" s="101">
        <v>442.83750092941443</v>
      </c>
      <c r="S195" s="101">
        <v>545.4009324327069</v>
      </c>
      <c r="T195" s="101">
        <v>594.42596523979591</v>
      </c>
      <c r="U195" s="101">
        <v>613.28428033135026</v>
      </c>
      <c r="V195" s="101">
        <v>610.42064530737628</v>
      </c>
      <c r="W195" s="101">
        <v>837.41346863102535</v>
      </c>
      <c r="DA195" s="131" t="s">
        <v>2569</v>
      </c>
    </row>
    <row r="196" spans="1:105" ht="12" customHeight="1" x14ac:dyDescent="0.25">
      <c r="A196" s="103" t="s">
        <v>52</v>
      </c>
      <c r="B196" s="104">
        <v>1244.9640436765071</v>
      </c>
      <c r="C196" s="104">
        <v>1115.0209473571829</v>
      </c>
      <c r="D196" s="104">
        <v>1212.0204988810844</v>
      </c>
      <c r="E196" s="104">
        <v>1130.1092345122815</v>
      </c>
      <c r="F196" s="104">
        <v>1137.3779304068041</v>
      </c>
      <c r="G196" s="104">
        <v>1311.1896355212664</v>
      </c>
      <c r="H196" s="104">
        <v>1359.2206564517232</v>
      </c>
      <c r="I196" s="104">
        <v>1418.6092466360869</v>
      </c>
      <c r="J196" s="104">
        <v>1488.5111554587604</v>
      </c>
      <c r="K196" s="104">
        <v>1189.3724984892362</v>
      </c>
      <c r="L196" s="104">
        <v>1404.5449557411455</v>
      </c>
      <c r="M196" s="104">
        <v>1455.6196204623025</v>
      </c>
      <c r="N196" s="104">
        <v>1496.9351729377702</v>
      </c>
      <c r="O196" s="104">
        <v>1548.1443000116467</v>
      </c>
      <c r="P196" s="104">
        <v>1651.249909159392</v>
      </c>
      <c r="Q196" s="104">
        <v>1852.3663255771198</v>
      </c>
      <c r="R196" s="104">
        <v>1654.6082357400571</v>
      </c>
      <c r="S196" s="104">
        <v>1644.3076929490198</v>
      </c>
      <c r="T196" s="104">
        <v>1478.544183818178</v>
      </c>
      <c r="U196" s="104">
        <v>1487.1102974314995</v>
      </c>
      <c r="V196" s="104">
        <v>1433.7624187352626</v>
      </c>
      <c r="W196" s="104">
        <v>1784.1037850626399</v>
      </c>
      <c r="DA196" s="132" t="s">
        <v>2570</v>
      </c>
    </row>
    <row r="197" spans="1:105" ht="12" customHeight="1" x14ac:dyDescent="0.25">
      <c r="A197" s="106" t="s">
        <v>122</v>
      </c>
      <c r="B197" s="101">
        <v>1825.8972588127172</v>
      </c>
      <c r="C197" s="101">
        <v>1900.9508631653582</v>
      </c>
      <c r="D197" s="101">
        <v>1980.3323955639098</v>
      </c>
      <c r="E197" s="101">
        <v>2006.3177644038856</v>
      </c>
      <c r="F197" s="101">
        <v>2021.6292249352539</v>
      </c>
      <c r="G197" s="101">
        <v>1883.4029365412416</v>
      </c>
      <c r="H197" s="101">
        <v>1972.400775338878</v>
      </c>
      <c r="I197" s="101">
        <v>1990.4063891613671</v>
      </c>
      <c r="J197" s="101">
        <v>1989.3359661472177</v>
      </c>
      <c r="K197" s="101">
        <v>2181.0677730720404</v>
      </c>
      <c r="L197" s="101">
        <v>2239.7308177503187</v>
      </c>
      <c r="M197" s="101">
        <v>2192.1970369811656</v>
      </c>
      <c r="N197" s="101">
        <v>2269.5358676268356</v>
      </c>
      <c r="O197" s="101">
        <v>2301.6391073272548</v>
      </c>
      <c r="P197" s="101">
        <v>2271.8747339193392</v>
      </c>
      <c r="Q197" s="101">
        <v>2271.4304542816608</v>
      </c>
      <c r="R197" s="101">
        <v>2267.5482839728215</v>
      </c>
      <c r="S197" s="101">
        <v>2206.1386336307773</v>
      </c>
      <c r="T197" s="101">
        <v>2118.7503940990759</v>
      </c>
      <c r="U197" s="101">
        <v>2183.60761305407</v>
      </c>
      <c r="V197" s="101">
        <v>2152.7962696706713</v>
      </c>
      <c r="W197" s="101">
        <v>2458.9289201776846</v>
      </c>
      <c r="DA197" s="131" t="s">
        <v>2571</v>
      </c>
    </row>
    <row r="198" spans="1:105" ht="12" customHeight="1" x14ac:dyDescent="0.25">
      <c r="A198" s="107" t="s">
        <v>121</v>
      </c>
      <c r="B198" s="104">
        <v>1825.8972588127174</v>
      </c>
      <c r="C198" s="104">
        <v>1901.0211551253547</v>
      </c>
      <c r="D198" s="104">
        <v>1980.3653414870425</v>
      </c>
      <c r="E198" s="104">
        <v>2006.6510425258839</v>
      </c>
      <c r="F198" s="104">
        <v>2022.4322367754564</v>
      </c>
      <c r="G198" s="104">
        <v>1884.8531938961239</v>
      </c>
      <c r="H198" s="104">
        <v>1973.7162240681748</v>
      </c>
      <c r="I198" s="104">
        <v>1991.1406839621961</v>
      </c>
      <c r="J198" s="104">
        <v>1989.7149863743732</v>
      </c>
      <c r="K198" s="104">
        <v>2180.7517388082238</v>
      </c>
      <c r="L198" s="104">
        <v>2239.7909969619923</v>
      </c>
      <c r="M198" s="104">
        <v>2192.4132915306823</v>
      </c>
      <c r="N198" s="104">
        <v>2269.8749482676531</v>
      </c>
      <c r="O198" s="104">
        <v>2302.0872886015786</v>
      </c>
      <c r="P198" s="104">
        <v>2271.1052735549843</v>
      </c>
      <c r="Q198" s="104">
        <v>2269.7929626662126</v>
      </c>
      <c r="R198" s="104">
        <v>2266.2383846509233</v>
      </c>
      <c r="S198" s="104">
        <v>2206.4439938608962</v>
      </c>
      <c r="T198" s="104">
        <v>2118.7914338570217</v>
      </c>
      <c r="U198" s="104">
        <v>2183.7491100565653</v>
      </c>
      <c r="V198" s="104">
        <v>2153.0193530509273</v>
      </c>
      <c r="W198" s="104">
        <v>2459.2407306981877</v>
      </c>
      <c r="DA198" s="132" t="s">
        <v>2572</v>
      </c>
    </row>
    <row r="199" spans="1:105" ht="12" customHeight="1" x14ac:dyDescent="0.25">
      <c r="A199" s="108" t="s">
        <v>53</v>
      </c>
      <c r="B199" s="98">
        <v>683.60812807602724</v>
      </c>
      <c r="C199" s="98">
        <v>708.75453955916055</v>
      </c>
      <c r="D199" s="98">
        <v>740.54796655550388</v>
      </c>
      <c r="E199" s="98">
        <v>743.96968803779544</v>
      </c>
      <c r="F199" s="98">
        <v>748.4109736168798</v>
      </c>
      <c r="G199" s="98">
        <v>698.12797884304098</v>
      </c>
      <c r="H199" s="98">
        <v>608.01683853389682</v>
      </c>
      <c r="I199" s="98">
        <v>646.84324406999883</v>
      </c>
      <c r="J199" s="98">
        <v>702.83461780865559</v>
      </c>
      <c r="K199" s="98">
        <v>789.29366000974915</v>
      </c>
      <c r="L199" s="98">
        <v>714.84089077396948</v>
      </c>
      <c r="M199" s="98">
        <v>762.57765086003747</v>
      </c>
      <c r="N199" s="98">
        <v>777.24515031572162</v>
      </c>
      <c r="O199" s="98">
        <v>676.46730148913468</v>
      </c>
      <c r="P199" s="98">
        <v>674.74287808290421</v>
      </c>
      <c r="Q199" s="98">
        <v>531.82985605071951</v>
      </c>
      <c r="R199" s="98">
        <v>479.43009693547384</v>
      </c>
      <c r="S199" s="98">
        <v>552.04179272042825</v>
      </c>
      <c r="T199" s="98">
        <v>610.3260350931472</v>
      </c>
      <c r="U199" s="98">
        <v>649.93216053266053</v>
      </c>
      <c r="V199" s="98">
        <v>659.78684414639008</v>
      </c>
      <c r="W199" s="98">
        <v>790.5542480053731</v>
      </c>
      <c r="DA199" s="63" t="s">
        <v>2573</v>
      </c>
    </row>
    <row r="200" spans="1:105" ht="12" customHeight="1" x14ac:dyDescent="0.25">
      <c r="A200" s="108" t="s">
        <v>52</v>
      </c>
      <c r="B200" s="98">
        <v>1142.2891307366901</v>
      </c>
      <c r="C200" s="98">
        <v>1192.2666155661941</v>
      </c>
      <c r="D200" s="98">
        <v>1239.8173749315388</v>
      </c>
      <c r="E200" s="98">
        <v>1262.6813544880883</v>
      </c>
      <c r="F200" s="98">
        <v>1274.0212631585766</v>
      </c>
      <c r="G200" s="98">
        <v>1186.7252150530828</v>
      </c>
      <c r="H200" s="98">
        <v>1365.6993855342778</v>
      </c>
      <c r="I200" s="98">
        <v>1344.2974398921974</v>
      </c>
      <c r="J200" s="98">
        <v>1286.8803685657176</v>
      </c>
      <c r="K200" s="98">
        <v>1391.4580787984746</v>
      </c>
      <c r="L200" s="98">
        <v>1524.9501061880226</v>
      </c>
      <c r="M200" s="98">
        <v>1429.8356406706448</v>
      </c>
      <c r="N200" s="98">
        <v>1492.6297979519318</v>
      </c>
      <c r="O200" s="98">
        <v>1625.6199871124443</v>
      </c>
      <c r="P200" s="98">
        <v>1596.3623954720804</v>
      </c>
      <c r="Q200" s="98">
        <v>1737.9631066154932</v>
      </c>
      <c r="R200" s="98">
        <v>1786.8082877154498</v>
      </c>
      <c r="S200" s="98">
        <v>1654.4022011404679</v>
      </c>
      <c r="T200" s="98">
        <v>1508.4653987638744</v>
      </c>
      <c r="U200" s="98">
        <v>1533.8169495239049</v>
      </c>
      <c r="V200" s="98">
        <v>1493.2325089045373</v>
      </c>
      <c r="W200" s="98">
        <v>1668.6864826928147</v>
      </c>
      <c r="DA200" s="63" t="s">
        <v>2574</v>
      </c>
    </row>
    <row r="201" spans="1:105" ht="12" customHeight="1" x14ac:dyDescent="0.25">
      <c r="A201" s="121" t="s">
        <v>54</v>
      </c>
      <c r="B201" s="122">
        <v>275.40767438373712</v>
      </c>
      <c r="C201" s="122">
        <v>317.54133847295134</v>
      </c>
      <c r="D201" s="122">
        <v>333.01509398907683</v>
      </c>
      <c r="E201" s="122">
        <v>332.63222031615396</v>
      </c>
      <c r="F201" s="122">
        <v>354.48947626031998</v>
      </c>
      <c r="G201" s="122">
        <v>287.72203568573588</v>
      </c>
      <c r="H201" s="122">
        <v>335.55093890427986</v>
      </c>
      <c r="I201" s="122">
        <v>293.17351186077531</v>
      </c>
      <c r="J201" s="122">
        <v>317.43428028172639</v>
      </c>
      <c r="K201" s="122">
        <v>401.37507628455165</v>
      </c>
      <c r="L201" s="122">
        <v>406.26626517894897</v>
      </c>
      <c r="M201" s="122">
        <v>401.13303397377382</v>
      </c>
      <c r="N201" s="122">
        <v>413.12419644875877</v>
      </c>
      <c r="O201" s="122">
        <v>404.11121117886211</v>
      </c>
      <c r="P201" s="122">
        <v>421.72735542657011</v>
      </c>
      <c r="Q201" s="122">
        <v>406.25241580965729</v>
      </c>
      <c r="R201" s="122">
        <v>416.12219270594568</v>
      </c>
      <c r="S201" s="122">
        <v>417.95301241125861</v>
      </c>
      <c r="T201" s="122">
        <v>414.47568185942879</v>
      </c>
      <c r="U201" s="122">
        <v>425.08350483352746</v>
      </c>
      <c r="V201" s="122">
        <v>418.57059206490965</v>
      </c>
      <c r="W201" s="122">
        <v>476.75144469009786</v>
      </c>
      <c r="DA201" s="130" t="s">
        <v>2575</v>
      </c>
    </row>
    <row r="202" spans="1:105" ht="12" customHeight="1" x14ac:dyDescent="0.25">
      <c r="A202" s="97" t="s">
        <v>50</v>
      </c>
      <c r="B202" s="98">
        <v>276.62419831733689</v>
      </c>
      <c r="C202" s="98">
        <v>319.42302120849183</v>
      </c>
      <c r="D202" s="98">
        <v>337.20185184529248</v>
      </c>
      <c r="E202" s="98">
        <v>323.24690734955277</v>
      </c>
      <c r="F202" s="98">
        <v>351.69635837048162</v>
      </c>
      <c r="G202" s="98">
        <v>294.38790829226463</v>
      </c>
      <c r="H202" s="98">
        <v>337.12086337702459</v>
      </c>
      <c r="I202" s="98">
        <v>294.28297513852579</v>
      </c>
      <c r="J202" s="98">
        <v>314.68253105024547</v>
      </c>
      <c r="K202" s="98">
        <v>408.55536626981865</v>
      </c>
      <c r="L202" s="98">
        <v>439.41439935632002</v>
      </c>
      <c r="M202" s="98">
        <v>406.57143222935974</v>
      </c>
      <c r="N202" s="98">
        <v>345.95211254360174</v>
      </c>
      <c r="O202" s="98">
        <v>346.43094385398723</v>
      </c>
      <c r="P202" s="98">
        <v>387.45080697744288</v>
      </c>
      <c r="Q202" s="98">
        <v>428.39534862007088</v>
      </c>
      <c r="R202" s="98">
        <v>452.15586739042908</v>
      </c>
      <c r="S202" s="98">
        <v>434.99631638487824</v>
      </c>
      <c r="T202" s="98">
        <v>404.55360148322944</v>
      </c>
      <c r="U202" s="98">
        <v>414.53060047077776</v>
      </c>
      <c r="V202" s="98">
        <v>401.83698832111804</v>
      </c>
      <c r="W202" s="98">
        <v>507.0881598714559</v>
      </c>
      <c r="DA202" s="63" t="s">
        <v>2576</v>
      </c>
    </row>
    <row r="203" spans="1:105" ht="12" customHeight="1" x14ac:dyDescent="0.25">
      <c r="A203" s="109" t="s">
        <v>120</v>
      </c>
      <c r="B203" s="33">
        <v>275.39968676097374</v>
      </c>
      <c r="C203" s="33">
        <v>317.52941755217421</v>
      </c>
      <c r="D203" s="33">
        <v>332.99028846713668</v>
      </c>
      <c r="E203" s="33">
        <v>332.68506492476922</v>
      </c>
      <c r="F203" s="33">
        <v>354.50490298421539</v>
      </c>
      <c r="G203" s="33">
        <v>287.68580730562542</v>
      </c>
      <c r="H203" s="33">
        <v>335.54275770262552</v>
      </c>
      <c r="I203" s="33">
        <v>293.16808692334615</v>
      </c>
      <c r="J203" s="33">
        <v>317.44667327487662</v>
      </c>
      <c r="K203" s="33">
        <v>401.3459280791692</v>
      </c>
      <c r="L203" s="33">
        <v>406.14904652674102</v>
      </c>
      <c r="M203" s="33">
        <v>401.11764324056861</v>
      </c>
      <c r="N203" s="33">
        <v>413.27603437912359</v>
      </c>
      <c r="O203" s="33">
        <v>404.2239683494268</v>
      </c>
      <c r="P203" s="33">
        <v>421.79450015444979</v>
      </c>
      <c r="Q203" s="33">
        <v>406.20041135518539</v>
      </c>
      <c r="R203" s="33">
        <v>416.02828996589102</v>
      </c>
      <c r="S203" s="33">
        <v>417.90883404233767</v>
      </c>
      <c r="T203" s="33">
        <v>414.49939315803374</v>
      </c>
      <c r="U203" s="33">
        <v>425.10742711149902</v>
      </c>
      <c r="V203" s="33">
        <v>418.60777277218307</v>
      </c>
      <c r="W203" s="33">
        <v>476.67948508830136</v>
      </c>
      <c r="DA203" s="60" t="s">
        <v>2577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25.991414008369837</v>
      </c>
      <c r="C205" s="117">
        <f t="shared" si="88"/>
        <v>19.230121045781999</v>
      </c>
      <c r="D205" s="117">
        <f t="shared" si="88"/>
        <v>17.805939133913313</v>
      </c>
      <c r="E205" s="117">
        <f t="shared" si="88"/>
        <v>15.138225999188608</v>
      </c>
      <c r="F205" s="117">
        <f t="shared" si="88"/>
        <v>15.196880417897887</v>
      </c>
      <c r="G205" s="117">
        <f t="shared" si="88"/>
        <v>18.151062291581848</v>
      </c>
      <c r="H205" s="117">
        <f t="shared" si="88"/>
        <v>17.53608727937889</v>
      </c>
      <c r="I205" s="117">
        <f t="shared" si="88"/>
        <v>18.352065561362487</v>
      </c>
      <c r="J205" s="117">
        <f t="shared" si="88"/>
        <v>18.238503108477566</v>
      </c>
      <c r="K205" s="117">
        <f t="shared" si="88"/>
        <v>12.297750789951291</v>
      </c>
      <c r="L205" s="117">
        <f t="shared" si="88"/>
        <v>11.316989113293584</v>
      </c>
      <c r="M205" s="117">
        <f t="shared" si="88"/>
        <v>10.239669832289824</v>
      </c>
      <c r="N205" s="117">
        <f t="shared" si="88"/>
        <v>9.6980057819303394</v>
      </c>
      <c r="O205" s="117">
        <f t="shared" si="88"/>
        <v>8.9301836997516304</v>
      </c>
      <c r="P205" s="117">
        <f t="shared" si="88"/>
        <v>9.4912653190251461</v>
      </c>
      <c r="Q205" s="117">
        <f t="shared" si="88"/>
        <v>9.2353471186861853</v>
      </c>
      <c r="R205" s="117">
        <f t="shared" ref="R205:V205" si="89">R206+R208+R210+R219</f>
        <v>7.0310940991515078</v>
      </c>
      <c r="S205" s="117">
        <f t="shared" si="89"/>
        <v>6.8762672423478293</v>
      </c>
      <c r="T205" s="117">
        <f t="shared" si="89"/>
        <v>6.0844770003173601</v>
      </c>
      <c r="U205" s="117">
        <f t="shared" si="89"/>
        <v>6.2401571948315242</v>
      </c>
      <c r="V205" s="117">
        <f t="shared" si="89"/>
        <v>5.9177572376024417</v>
      </c>
      <c r="W205" s="117">
        <f t="shared" ref="W205" si="90">W206+W208+W210+W219</f>
        <v>7.7093860963224801</v>
      </c>
      <c r="DA205" s="129" t="s">
        <v>2729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2730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2731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2732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2733</v>
      </c>
    </row>
    <row r="210" spans="1:105" ht="12" customHeight="1" x14ac:dyDescent="0.25">
      <c r="A210" s="121" t="s">
        <v>55</v>
      </c>
      <c r="B210" s="122">
        <v>25.316058605990925</v>
      </c>
      <c r="C210" s="122">
        <v>18.478899274865846</v>
      </c>
      <c r="D210" s="122">
        <v>17.065071816199676</v>
      </c>
      <c r="E210" s="122">
        <v>14.464073247032683</v>
      </c>
      <c r="F210" s="122">
        <v>14.478438940459931</v>
      </c>
      <c r="G210" s="122">
        <v>17.560342225796781</v>
      </c>
      <c r="H210" s="122">
        <v>16.888871062195729</v>
      </c>
      <c r="I210" s="122">
        <v>17.822424401352258</v>
      </c>
      <c r="J210" s="122">
        <v>17.716804430725748</v>
      </c>
      <c r="K210" s="122">
        <v>11.687262797163067</v>
      </c>
      <c r="L210" s="122">
        <v>10.744951323763377</v>
      </c>
      <c r="M210" s="122">
        <v>9.8159152933736706</v>
      </c>
      <c r="N210" s="122">
        <v>9.4099306400879517</v>
      </c>
      <c r="O210" s="122">
        <v>8.680730230855529</v>
      </c>
      <c r="P210" s="122">
        <v>9.2117631288009019</v>
      </c>
      <c r="Q210" s="122">
        <v>8.865060233816159</v>
      </c>
      <c r="R210" s="122">
        <v>6.5977569690448439</v>
      </c>
      <c r="S210" s="122">
        <v>6.4618553418435152</v>
      </c>
      <c r="T210" s="122">
        <v>5.7292757896575583</v>
      </c>
      <c r="U210" s="122">
        <v>5.8951699192341858</v>
      </c>
      <c r="V210" s="122">
        <v>5.590411997292315</v>
      </c>
      <c r="W210" s="122">
        <v>7.2695692104808751</v>
      </c>
      <c r="DA210" s="130" t="s">
        <v>2734</v>
      </c>
    </row>
    <row r="211" spans="1:105" ht="12" customHeight="1" x14ac:dyDescent="0.25">
      <c r="A211" s="97" t="s">
        <v>124</v>
      </c>
      <c r="B211" s="98">
        <v>750.62524882491073</v>
      </c>
      <c r="C211" s="98">
        <v>669.88372497359455</v>
      </c>
      <c r="D211" s="98">
        <v>726.70379427726039</v>
      </c>
      <c r="E211" s="98">
        <v>670.04153353352228</v>
      </c>
      <c r="F211" s="98">
        <v>667.81324081883463</v>
      </c>
      <c r="G211" s="98">
        <v>764.15100189860573</v>
      </c>
      <c r="H211" s="98">
        <v>710.85688850521024</v>
      </c>
      <c r="I211" s="98">
        <v>757.12029994820853</v>
      </c>
      <c r="J211" s="98">
        <v>830.51173248327825</v>
      </c>
      <c r="K211" s="98">
        <v>666.90191513464447</v>
      </c>
      <c r="L211" s="98">
        <v>734.01803411862386</v>
      </c>
      <c r="M211" s="98">
        <v>795.02035581844075</v>
      </c>
      <c r="N211" s="98">
        <v>800.26603578213235</v>
      </c>
      <c r="O211" s="98">
        <v>752.10655955838536</v>
      </c>
      <c r="P211" s="98">
        <v>798.37892781317373</v>
      </c>
      <c r="Q211" s="98">
        <v>804.85567430342053</v>
      </c>
      <c r="R211" s="98">
        <v>686.36240563743331</v>
      </c>
      <c r="S211" s="98">
        <v>691.77580283883935</v>
      </c>
      <c r="T211" s="98">
        <v>635.18523975768323</v>
      </c>
      <c r="U211" s="98">
        <v>628.15040718908801</v>
      </c>
      <c r="V211" s="98">
        <v>593.69463578481032</v>
      </c>
      <c r="W211" s="98">
        <v>746.91223362353787</v>
      </c>
      <c r="DA211" s="63" t="s">
        <v>2735</v>
      </c>
    </row>
    <row r="212" spans="1:105" ht="12" customHeight="1" x14ac:dyDescent="0.25">
      <c r="A212" s="97" t="s">
        <v>123</v>
      </c>
      <c r="B212" s="98">
        <v>281.29467174991555</v>
      </c>
      <c r="C212" s="98">
        <v>250.19223531805332</v>
      </c>
      <c r="D212" s="98">
        <v>272.51711291004187</v>
      </c>
      <c r="E212" s="98">
        <v>249.04219568116574</v>
      </c>
      <c r="F212" s="98">
        <v>246.8319571417066</v>
      </c>
      <c r="G212" s="98">
        <v>282.25174727982562</v>
      </c>
      <c r="H212" s="98">
        <v>218.51321713250988</v>
      </c>
      <c r="I212" s="98">
        <v>246.05321559729296</v>
      </c>
      <c r="J212" s="98">
        <v>294.11064306975322</v>
      </c>
      <c r="K212" s="98">
        <v>240.67094193105279</v>
      </c>
      <c r="L212" s="98">
        <v>233.36150519594824</v>
      </c>
      <c r="M212" s="98">
        <v>276.56304046153087</v>
      </c>
      <c r="N212" s="98">
        <v>272.11970928553478</v>
      </c>
      <c r="O212" s="98">
        <v>217.01515249351104</v>
      </c>
      <c r="P212" s="98">
        <v>236.20066374589027</v>
      </c>
      <c r="Q212" s="98">
        <v>187.40004877870948</v>
      </c>
      <c r="R212" s="98">
        <v>147.65212932518895</v>
      </c>
      <c r="S212" s="98">
        <v>179.95918869439117</v>
      </c>
      <c r="T212" s="98">
        <v>192.57846934389548</v>
      </c>
      <c r="U212" s="98">
        <v>185.87944611081224</v>
      </c>
      <c r="V212" s="98">
        <v>176.43534103580816</v>
      </c>
      <c r="W212" s="98">
        <v>233.63308959908696</v>
      </c>
      <c r="DA212" s="63" t="s">
        <v>2736</v>
      </c>
    </row>
    <row r="213" spans="1:105" ht="12" customHeight="1" x14ac:dyDescent="0.25">
      <c r="A213" s="100" t="s">
        <v>50</v>
      </c>
      <c r="B213" s="101">
        <v>281.29467174991555</v>
      </c>
      <c r="C213" s="101">
        <v>250.19223531805332</v>
      </c>
      <c r="D213" s="101">
        <v>272.51711291004187</v>
      </c>
      <c r="E213" s="101">
        <v>249.04219568116574</v>
      </c>
      <c r="F213" s="101">
        <v>246.8319571417066</v>
      </c>
      <c r="G213" s="101">
        <v>282.25174727982562</v>
      </c>
      <c r="H213" s="101">
        <v>218.51321713250988</v>
      </c>
      <c r="I213" s="101">
        <v>246.05321559729296</v>
      </c>
      <c r="J213" s="101">
        <v>294.11064306975322</v>
      </c>
      <c r="K213" s="101">
        <v>240.67094193105279</v>
      </c>
      <c r="L213" s="101">
        <v>233.36150519594824</v>
      </c>
      <c r="M213" s="101">
        <v>276.56304046153087</v>
      </c>
      <c r="N213" s="101">
        <v>272.11970928553478</v>
      </c>
      <c r="O213" s="101">
        <v>217.01515249351104</v>
      </c>
      <c r="P213" s="101">
        <v>236.20066374589027</v>
      </c>
      <c r="Q213" s="101">
        <v>187.40004877870948</v>
      </c>
      <c r="R213" s="101">
        <v>147.65212932518895</v>
      </c>
      <c r="S213" s="101">
        <v>179.95918869439117</v>
      </c>
      <c r="T213" s="101">
        <v>192.57846934389548</v>
      </c>
      <c r="U213" s="101">
        <v>185.87944611081224</v>
      </c>
      <c r="V213" s="101">
        <v>176.43534103580816</v>
      </c>
      <c r="W213" s="101">
        <v>233.63308959908696</v>
      </c>
      <c r="DA213" s="131" t="s">
        <v>2737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2738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2739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2740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2741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2742</v>
      </c>
    </row>
    <row r="219" spans="1:105" ht="12" customHeight="1" x14ac:dyDescent="0.25">
      <c r="A219" s="121" t="s">
        <v>54</v>
      </c>
      <c r="B219" s="122">
        <v>0.67535540237891256</v>
      </c>
      <c r="C219" s="122">
        <v>0.75122177091615328</v>
      </c>
      <c r="D219" s="122">
        <v>0.74086731771363579</v>
      </c>
      <c r="E219" s="122">
        <v>0.67415275215592496</v>
      </c>
      <c r="F219" s="122">
        <v>0.71844147743795539</v>
      </c>
      <c r="G219" s="122">
        <v>0.59072006578506819</v>
      </c>
      <c r="H219" s="122">
        <v>0.64721621718316213</v>
      </c>
      <c r="I219" s="122">
        <v>0.52964116001022921</v>
      </c>
      <c r="J219" s="122">
        <v>0.521698677751819</v>
      </c>
      <c r="K219" s="122">
        <v>0.61048799278822374</v>
      </c>
      <c r="L219" s="122">
        <v>0.57203778953020679</v>
      </c>
      <c r="M219" s="122">
        <v>0.4237545389161525</v>
      </c>
      <c r="N219" s="122">
        <v>0.28807514184238714</v>
      </c>
      <c r="O219" s="122">
        <v>0.24945346889610059</v>
      </c>
      <c r="P219" s="122">
        <v>0.27950219022424466</v>
      </c>
      <c r="Q219" s="122">
        <v>0.37028688487002537</v>
      </c>
      <c r="R219" s="122">
        <v>0.43333713010666364</v>
      </c>
      <c r="S219" s="122">
        <v>0.41441190050431387</v>
      </c>
      <c r="T219" s="122">
        <v>0.35520121065980204</v>
      </c>
      <c r="U219" s="122">
        <v>0.34498727559733872</v>
      </c>
      <c r="V219" s="122">
        <v>0.32734524031012657</v>
      </c>
      <c r="W219" s="122">
        <v>0.43981688584160511</v>
      </c>
      <c r="DA219" s="130" t="s">
        <v>2743</v>
      </c>
    </row>
    <row r="220" spans="1:105" ht="12" customHeight="1" x14ac:dyDescent="0.25">
      <c r="A220" s="97" t="s">
        <v>50</v>
      </c>
      <c r="B220" s="98">
        <v>103.53274301538488</v>
      </c>
      <c r="C220" s="98">
        <v>119.32939734359925</v>
      </c>
      <c r="D220" s="98">
        <v>125.78689821085926</v>
      </c>
      <c r="E220" s="98">
        <v>120.40509091362412</v>
      </c>
      <c r="F220" s="98">
        <v>130.79737184809201</v>
      </c>
      <c r="G220" s="98">
        <v>109.28077721530858</v>
      </c>
      <c r="H220" s="98">
        <v>124.84420114041325</v>
      </c>
      <c r="I220" s="98">
        <v>108.84746511444598</v>
      </c>
      <c r="J220" s="98">
        <v>116.36005331631327</v>
      </c>
      <c r="K220" s="98">
        <v>150.99644703336091</v>
      </c>
      <c r="L220" s="98">
        <v>162.33797729401212</v>
      </c>
      <c r="M220" s="98">
        <v>150.15969723229645</v>
      </c>
      <c r="N220" s="98">
        <v>127.73058935640003</v>
      </c>
      <c r="O220" s="98">
        <v>127.85590810934991</v>
      </c>
      <c r="P220" s="98">
        <v>142.96189390430033</v>
      </c>
      <c r="Q220" s="98">
        <v>158.03442730353424</v>
      </c>
      <c r="R220" s="98">
        <v>166.7195303325523</v>
      </c>
      <c r="S220" s="98">
        <v>160.2878559204548</v>
      </c>
      <c r="T220" s="98">
        <v>148.99045820818498</v>
      </c>
      <c r="U220" s="98">
        <v>152.53023192793617</v>
      </c>
      <c r="V220" s="98">
        <v>147.65282505131043</v>
      </c>
      <c r="W220" s="98">
        <v>185.85773561572034</v>
      </c>
      <c r="DA220" s="63" t="s">
        <v>2744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2745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164.50337364187695</v>
      </c>
      <c r="C223" s="118">
        <f t="shared" si="93"/>
        <v>178.41510839886624</v>
      </c>
      <c r="D223" s="118">
        <f t="shared" si="93"/>
        <v>170.58608565250793</v>
      </c>
      <c r="E223" s="118">
        <f t="shared" si="93"/>
        <v>174.1248641009021</v>
      </c>
      <c r="F223" s="118">
        <f t="shared" si="93"/>
        <v>166.45815739311936</v>
      </c>
      <c r="G223" s="118">
        <f t="shared" si="93"/>
        <v>158.30363339974946</v>
      </c>
      <c r="H223" s="118">
        <f t="shared" si="93"/>
        <v>155.85431619804595</v>
      </c>
      <c r="I223" s="118">
        <f t="shared" si="93"/>
        <v>158.45799749993046</v>
      </c>
      <c r="J223" s="118">
        <f t="shared" si="93"/>
        <v>158.15790207587327</v>
      </c>
      <c r="K223" s="118">
        <f t="shared" si="93"/>
        <v>159.19820257876253</v>
      </c>
      <c r="L223" s="118">
        <f t="shared" si="93"/>
        <v>173.83029907826753</v>
      </c>
      <c r="M223" s="118">
        <f t="shared" si="93"/>
        <v>168.27211861617099</v>
      </c>
      <c r="N223" s="118">
        <f t="shared" si="93"/>
        <v>168.27251599828585</v>
      </c>
      <c r="O223" s="118">
        <f t="shared" si="93"/>
        <v>176.37656889910124</v>
      </c>
      <c r="P223" s="118">
        <f t="shared" si="93"/>
        <v>146.42993290505501</v>
      </c>
      <c r="Q223" s="118">
        <f t="shared" si="93"/>
        <v>157.92947071815516</v>
      </c>
      <c r="R223" s="118">
        <f t="shared" ref="R223:V223" si="94">R224+R226+R228+R237</f>
        <v>171.77337430324721</v>
      </c>
      <c r="S223" s="118">
        <f t="shared" si="94"/>
        <v>165.97762985163425</v>
      </c>
      <c r="T223" s="118">
        <f t="shared" si="94"/>
        <v>153.24868628399915</v>
      </c>
      <c r="U223" s="118">
        <f t="shared" si="94"/>
        <v>155.92469098244089</v>
      </c>
      <c r="V223" s="118">
        <f t="shared" si="94"/>
        <v>178.3483672754208</v>
      </c>
      <c r="W223" s="118">
        <f t="shared" ref="W223" si="95">W224+W226+W228+W237</f>
        <v>175.76387408976171</v>
      </c>
      <c r="DA223" s="129" t="s">
        <v>2897</v>
      </c>
    </row>
    <row r="224" spans="1:105" ht="12" customHeight="1" x14ac:dyDescent="0.25">
      <c r="A224" s="121" t="s">
        <v>57</v>
      </c>
      <c r="B224" s="123">
        <f t="shared" ref="B224:W224" si="96">B225</f>
        <v>132.8416323785803</v>
      </c>
      <c r="C224" s="123">
        <f t="shared" si="96"/>
        <v>145.69788701539795</v>
      </c>
      <c r="D224" s="123">
        <f t="shared" si="96"/>
        <v>136.77411768970828</v>
      </c>
      <c r="E224" s="123">
        <f t="shared" si="96"/>
        <v>140.60154463824358</v>
      </c>
      <c r="F224" s="123">
        <f t="shared" si="96"/>
        <v>132.86577412669189</v>
      </c>
      <c r="G224" s="123">
        <f t="shared" si="96"/>
        <v>127.87850875742501</v>
      </c>
      <c r="H224" s="123">
        <f t="shared" si="96"/>
        <v>124.37474707135556</v>
      </c>
      <c r="I224" s="123">
        <f t="shared" si="96"/>
        <v>127.48908724043568</v>
      </c>
      <c r="J224" s="123">
        <f t="shared" si="96"/>
        <v>126.98365152429692</v>
      </c>
      <c r="K224" s="123">
        <f t="shared" si="96"/>
        <v>125.34564944996163</v>
      </c>
      <c r="L224" s="123">
        <f t="shared" si="96"/>
        <v>139.67443081262715</v>
      </c>
      <c r="M224" s="123">
        <f t="shared" si="96"/>
        <v>134.81110346523877</v>
      </c>
      <c r="N224" s="123">
        <f t="shared" si="96"/>
        <v>133.81738984728503</v>
      </c>
      <c r="O224" s="123">
        <f t="shared" si="96"/>
        <v>142.20347173596079</v>
      </c>
      <c r="P224" s="123">
        <f t="shared" si="96"/>
        <v>112.49227012856717</v>
      </c>
      <c r="Q224" s="123">
        <f t="shared" si="96"/>
        <v>124.4262018857364</v>
      </c>
      <c r="R224" s="123">
        <f t="shared" si="96"/>
        <v>138.62982757544052</v>
      </c>
      <c r="S224" s="123">
        <f t="shared" si="96"/>
        <v>133.77727733718311</v>
      </c>
      <c r="T224" s="123">
        <f t="shared" si="96"/>
        <v>122.45698420099806</v>
      </c>
      <c r="U224" s="123">
        <f t="shared" si="96"/>
        <v>124.45293101617828</v>
      </c>
      <c r="V224" s="123">
        <f t="shared" si="96"/>
        <v>147.50862799001507</v>
      </c>
      <c r="W224" s="123">
        <f t="shared" si="96"/>
        <v>141.23773650942684</v>
      </c>
      <c r="DA224" s="130" t="s">
        <v>2898</v>
      </c>
    </row>
    <row r="225" spans="1:105" ht="12" customHeight="1" x14ac:dyDescent="0.25">
      <c r="A225" s="97" t="s">
        <v>53</v>
      </c>
      <c r="B225" s="99">
        <v>132.8416323785803</v>
      </c>
      <c r="C225" s="99">
        <v>145.69788701539795</v>
      </c>
      <c r="D225" s="99">
        <v>136.77411768970828</v>
      </c>
      <c r="E225" s="99">
        <v>140.60154463824358</v>
      </c>
      <c r="F225" s="99">
        <v>132.86577412669189</v>
      </c>
      <c r="G225" s="99">
        <v>127.87850875742501</v>
      </c>
      <c r="H225" s="99">
        <v>124.37474707135556</v>
      </c>
      <c r="I225" s="99">
        <v>127.48908724043568</v>
      </c>
      <c r="J225" s="99">
        <v>126.98365152429692</v>
      </c>
      <c r="K225" s="99">
        <v>125.34564944996163</v>
      </c>
      <c r="L225" s="99">
        <v>139.67443081262715</v>
      </c>
      <c r="M225" s="99">
        <v>134.81110346523877</v>
      </c>
      <c r="N225" s="99">
        <v>133.81738984728503</v>
      </c>
      <c r="O225" s="99">
        <v>142.20347173596079</v>
      </c>
      <c r="P225" s="99">
        <v>112.49227012856717</v>
      </c>
      <c r="Q225" s="99">
        <v>124.4262018857364</v>
      </c>
      <c r="R225" s="99">
        <v>138.62982757544052</v>
      </c>
      <c r="S225" s="99">
        <v>133.77727733718311</v>
      </c>
      <c r="T225" s="99">
        <v>122.45698420099806</v>
      </c>
      <c r="U225" s="99">
        <v>124.45293101617828</v>
      </c>
      <c r="V225" s="99">
        <v>147.50862799001507</v>
      </c>
      <c r="W225" s="99">
        <v>141.23773650942684</v>
      </c>
      <c r="DA225" s="63" t="s">
        <v>2899</v>
      </c>
    </row>
    <row r="226" spans="1:105" ht="12" customHeight="1" x14ac:dyDescent="0.25">
      <c r="A226" s="121" t="s">
        <v>92</v>
      </c>
      <c r="B226" s="123">
        <f t="shared" ref="B226:W226" si="97">B227</f>
        <v>2.2925926383851134E-2</v>
      </c>
      <c r="C226" s="123">
        <f t="shared" si="97"/>
        <v>2.6433197207020521E-2</v>
      </c>
      <c r="D226" s="123">
        <f t="shared" si="97"/>
        <v>2.8920498600052816E-2</v>
      </c>
      <c r="E226" s="123">
        <f t="shared" si="97"/>
        <v>5.2472789458930649E-2</v>
      </c>
      <c r="F226" s="123">
        <f t="shared" si="97"/>
        <v>3.3821595981390284E-2</v>
      </c>
      <c r="G226" s="123">
        <f t="shared" si="97"/>
        <v>3.6588271473260325E-2</v>
      </c>
      <c r="H226" s="123">
        <f t="shared" si="97"/>
        <v>4.2275174459626093E-2</v>
      </c>
      <c r="I226" s="123">
        <f t="shared" si="97"/>
        <v>3.9634243563935315E-2</v>
      </c>
      <c r="J226" s="123">
        <f t="shared" si="97"/>
        <v>3.5519581470966795E-2</v>
      </c>
      <c r="K226" s="123">
        <f t="shared" si="97"/>
        <v>3.6158774248884758E-2</v>
      </c>
      <c r="L226" s="123">
        <f t="shared" si="97"/>
        <v>4.2045115471076325E-2</v>
      </c>
      <c r="M226" s="123">
        <f t="shared" si="97"/>
        <v>4.0541122587888972E-2</v>
      </c>
      <c r="N226" s="123">
        <f t="shared" si="97"/>
        <v>5.0947641763644011E-2</v>
      </c>
      <c r="O226" s="123">
        <f t="shared" si="97"/>
        <v>6.7326501279079978E-2</v>
      </c>
      <c r="P226" s="123">
        <f t="shared" si="97"/>
        <v>4.4850026351739437E-2</v>
      </c>
      <c r="Q226" s="123">
        <f t="shared" si="97"/>
        <v>7.5248600721006864E-2</v>
      </c>
      <c r="R226" s="123">
        <f t="shared" si="97"/>
        <v>4.2847783255070625E-2</v>
      </c>
      <c r="S226" s="123">
        <f t="shared" si="97"/>
        <v>5.4950458150507836E-2</v>
      </c>
      <c r="T226" s="123">
        <f t="shared" si="97"/>
        <v>5.1499462993323641E-2</v>
      </c>
      <c r="U226" s="123">
        <f t="shared" si="97"/>
        <v>5.5595248580319959E-2</v>
      </c>
      <c r="V226" s="123">
        <f t="shared" si="97"/>
        <v>5.2344306567448221E-2</v>
      </c>
      <c r="W226" s="123">
        <f t="shared" si="97"/>
        <v>4.2071952117111865E-2</v>
      </c>
      <c r="DA226" s="130" t="s">
        <v>2900</v>
      </c>
    </row>
    <row r="227" spans="1:105" ht="12" customHeight="1" x14ac:dyDescent="0.25">
      <c r="A227" s="97" t="s">
        <v>53</v>
      </c>
      <c r="B227" s="99">
        <f>RES_hhdet_fecs!B165</f>
        <v>2.2925926383851134E-2</v>
      </c>
      <c r="C227" s="99">
        <f>RES_hhdet_fecs!C165</f>
        <v>2.6433197207020521E-2</v>
      </c>
      <c r="D227" s="99">
        <f>RES_hhdet_fecs!D165</f>
        <v>2.8920498600052816E-2</v>
      </c>
      <c r="E227" s="99">
        <f>RES_hhdet_fecs!E165</f>
        <v>5.2472789458930649E-2</v>
      </c>
      <c r="F227" s="99">
        <f>RES_hhdet_fecs!F165</f>
        <v>3.3821595981390284E-2</v>
      </c>
      <c r="G227" s="99">
        <f>RES_hhdet_fecs!G165</f>
        <v>3.6588271473260325E-2</v>
      </c>
      <c r="H227" s="99">
        <f>RES_hhdet_fecs!H165</f>
        <v>4.2275174459626093E-2</v>
      </c>
      <c r="I227" s="99">
        <f>RES_hhdet_fecs!I165</f>
        <v>3.9634243563935315E-2</v>
      </c>
      <c r="J227" s="99">
        <f>RES_hhdet_fecs!J165</f>
        <v>3.5519581470966795E-2</v>
      </c>
      <c r="K227" s="99">
        <f>RES_hhdet_fecs!K165</f>
        <v>3.6158774248884758E-2</v>
      </c>
      <c r="L227" s="99">
        <f>RES_hhdet_fecs!L165</f>
        <v>4.2045115471076325E-2</v>
      </c>
      <c r="M227" s="99">
        <f>RES_hhdet_fecs!M165</f>
        <v>4.0541122587888972E-2</v>
      </c>
      <c r="N227" s="99">
        <f>RES_hhdet_fecs!N165</f>
        <v>5.0947641763644011E-2</v>
      </c>
      <c r="O227" s="99">
        <f>RES_hhdet_fecs!O165</f>
        <v>6.7326501279079978E-2</v>
      </c>
      <c r="P227" s="99">
        <f>RES_hhdet_fecs!P165</f>
        <v>4.4850026351739437E-2</v>
      </c>
      <c r="Q227" s="99">
        <f>RES_hhdet_fecs!Q165</f>
        <v>7.5248600721006864E-2</v>
      </c>
      <c r="R227" s="99">
        <f>RES_hhdet_fecs!R165</f>
        <v>4.2847783255070625E-2</v>
      </c>
      <c r="S227" s="99">
        <f>RES_hhdet_fecs!S165</f>
        <v>5.4950458150507836E-2</v>
      </c>
      <c r="T227" s="99">
        <f>RES_hhdet_fecs!T165</f>
        <v>5.1499462993323641E-2</v>
      </c>
      <c r="U227" s="99">
        <f>RES_hhdet_fecs!U165</f>
        <v>5.5595248580319959E-2</v>
      </c>
      <c r="V227" s="99">
        <f>RES_hhdet_fecs!V165</f>
        <v>5.2344306567448221E-2</v>
      </c>
      <c r="W227" s="99">
        <f>RES_hhdet_fecs!W165</f>
        <v>4.2071952117111865E-2</v>
      </c>
      <c r="DA227" s="63" t="s">
        <v>2901</v>
      </c>
    </row>
    <row r="228" spans="1:105" ht="12" customHeight="1" x14ac:dyDescent="0.25">
      <c r="A228" s="121" t="s">
        <v>55</v>
      </c>
      <c r="B228" s="123">
        <v>27.718126415624905</v>
      </c>
      <c r="C228" s="123">
        <v>28.22534621249708</v>
      </c>
      <c r="D228" s="123">
        <v>29.138676472514966</v>
      </c>
      <c r="E228" s="123">
        <v>28.899636008475365</v>
      </c>
      <c r="F228" s="123">
        <v>28.728826417807976</v>
      </c>
      <c r="G228" s="123">
        <v>26.500359538721288</v>
      </c>
      <c r="H228" s="123">
        <v>26.950598956996291</v>
      </c>
      <c r="I228" s="123">
        <v>27.035631293299186</v>
      </c>
      <c r="J228" s="123">
        <v>26.940005320620244</v>
      </c>
      <c r="K228" s="123">
        <v>28.532828728167306</v>
      </c>
      <c r="L228" s="123">
        <v>28.811005231340278</v>
      </c>
      <c r="M228" s="123">
        <v>28.211783683387861</v>
      </c>
      <c r="N228" s="123">
        <v>29.058412487872289</v>
      </c>
      <c r="O228" s="123">
        <v>28.922723949369058</v>
      </c>
      <c r="P228" s="123">
        <v>28.504597926584839</v>
      </c>
      <c r="Q228" s="123">
        <v>28.241077800083431</v>
      </c>
      <c r="R228" s="123">
        <v>27.845444018954918</v>
      </c>
      <c r="S228" s="123">
        <v>26.94822491479011</v>
      </c>
      <c r="T228" s="123">
        <v>25.678247415134262</v>
      </c>
      <c r="U228" s="123">
        <v>26.288089981033465</v>
      </c>
      <c r="V228" s="123">
        <v>25.793478577673067</v>
      </c>
      <c r="W228" s="123">
        <v>28.943929900451391</v>
      </c>
      <c r="DA228" s="130" t="s">
        <v>2902</v>
      </c>
    </row>
    <row r="229" spans="1:105" ht="12" customHeight="1" x14ac:dyDescent="0.25">
      <c r="A229" s="97" t="s">
        <v>124</v>
      </c>
      <c r="B229" s="99">
        <v>35.321076734727953</v>
      </c>
      <c r="C229" s="99">
        <v>31.260740516308584</v>
      </c>
      <c r="D229" s="99">
        <v>33.756277364868225</v>
      </c>
      <c r="E229" s="99">
        <v>30.772276682473645</v>
      </c>
      <c r="F229" s="99">
        <v>30.495966581574503</v>
      </c>
      <c r="G229" s="99">
        <v>34.730531842010393</v>
      </c>
      <c r="H229" s="99">
        <v>32.121923317972168</v>
      </c>
      <c r="I229" s="99">
        <v>34.084390375021314</v>
      </c>
      <c r="J229" s="99">
        <v>37.307223381831299</v>
      </c>
      <c r="K229" s="99">
        <v>29.89947364025214</v>
      </c>
      <c r="L229" s="99">
        <v>32.717706567608509</v>
      </c>
      <c r="M229" s="99">
        <v>35.351713861137647</v>
      </c>
      <c r="N229" s="99">
        <v>35.557030622362134</v>
      </c>
      <c r="O229" s="99">
        <v>33.227770508335041</v>
      </c>
      <c r="P229" s="99">
        <v>35.240703236934834</v>
      </c>
      <c r="Q229" s="99">
        <v>35.718559188524381</v>
      </c>
      <c r="R229" s="99">
        <v>30.42006006407928</v>
      </c>
      <c r="S229" s="99">
        <v>30.563751088471765</v>
      </c>
      <c r="T229" s="99">
        <v>27.944800404838759</v>
      </c>
      <c r="U229" s="99">
        <v>27.655554202078729</v>
      </c>
      <c r="V229" s="99">
        <v>26.151854482750068</v>
      </c>
      <c r="W229" s="99">
        <v>32.387976029843429</v>
      </c>
      <c r="DA229" s="63" t="s">
        <v>2903</v>
      </c>
    </row>
    <row r="230" spans="1:105" ht="12" customHeight="1" x14ac:dyDescent="0.25">
      <c r="A230" s="97" t="s">
        <v>123</v>
      </c>
      <c r="B230" s="99">
        <v>26.544063472635326</v>
      </c>
      <c r="C230" s="99">
        <v>23.495375923248734</v>
      </c>
      <c r="D230" s="99">
        <v>25.447821593490666</v>
      </c>
      <c r="E230" s="99">
        <v>23.227394819673187</v>
      </c>
      <c r="F230" s="99">
        <v>23.070107896552102</v>
      </c>
      <c r="G230" s="99">
        <v>26.365517437503566</v>
      </c>
      <c r="H230" s="99">
        <v>23.82624160961042</v>
      </c>
      <c r="I230" s="99">
        <v>25.584193371493967</v>
      </c>
      <c r="J230" s="99">
        <v>28.40074284310413</v>
      </c>
      <c r="K230" s="99">
        <v>22.903083412856301</v>
      </c>
      <c r="L230" s="99">
        <v>24.623166102921264</v>
      </c>
      <c r="M230" s="99">
        <v>27.000974081600003</v>
      </c>
      <c r="N230" s="99">
        <v>27.199350534522527</v>
      </c>
      <c r="O230" s="99">
        <v>25.124570611578932</v>
      </c>
      <c r="P230" s="99">
        <v>26.98291695645224</v>
      </c>
      <c r="Q230" s="99">
        <v>26.990480419084953</v>
      </c>
      <c r="R230" s="99">
        <v>23.202458105780099</v>
      </c>
      <c r="S230" s="99">
        <v>24.453628877737486</v>
      </c>
      <c r="T230" s="99">
        <v>23.248773745810592</v>
      </c>
      <c r="U230" s="99">
        <v>23.056542382984432</v>
      </c>
      <c r="V230" s="99">
        <v>22.118440749664781</v>
      </c>
      <c r="W230" s="99">
        <v>27.704734569658211</v>
      </c>
      <c r="DA230" s="63" t="s">
        <v>2904</v>
      </c>
    </row>
    <row r="231" spans="1:105" ht="12" customHeight="1" x14ac:dyDescent="0.25">
      <c r="A231" s="100" t="s">
        <v>50</v>
      </c>
      <c r="B231" s="102">
        <v>13.236472795849746</v>
      </c>
      <c r="C231" s="102">
        <v>11.675450911695425</v>
      </c>
      <c r="D231" s="102">
        <v>12.658752193819859</v>
      </c>
      <c r="E231" s="102">
        <v>11.437493002406791</v>
      </c>
      <c r="F231" s="102">
        <v>11.271682943914783</v>
      </c>
      <c r="G231" s="102">
        <v>12.82829345510139</v>
      </c>
      <c r="H231" s="102">
        <v>9.8740898740582974</v>
      </c>
      <c r="I231" s="102">
        <v>11.076936986131667</v>
      </c>
      <c r="J231" s="102">
        <v>13.211675441560677</v>
      </c>
      <c r="K231" s="102">
        <v>10.790094196669596</v>
      </c>
      <c r="L231" s="102">
        <v>10.401724339572004</v>
      </c>
      <c r="M231" s="102">
        <v>12.297769987156215</v>
      </c>
      <c r="N231" s="102">
        <v>12.090690349687925</v>
      </c>
      <c r="O231" s="102">
        <v>9.5876436553349063</v>
      </c>
      <c r="P231" s="102">
        <v>10.425973438747619</v>
      </c>
      <c r="Q231" s="102">
        <v>8.3165963140259418</v>
      </c>
      <c r="R231" s="102">
        <v>6.5440452533090863</v>
      </c>
      <c r="S231" s="102">
        <v>7.9508821019287135</v>
      </c>
      <c r="T231" s="102">
        <v>8.4724369384552016</v>
      </c>
      <c r="U231" s="102">
        <v>8.1837073384599428</v>
      </c>
      <c r="V231" s="102">
        <v>7.7718596164902216</v>
      </c>
      <c r="W231" s="102">
        <v>10.130913064582892</v>
      </c>
      <c r="DA231" s="131" t="s">
        <v>2905</v>
      </c>
    </row>
    <row r="232" spans="1:105" ht="12" customHeight="1" x14ac:dyDescent="0.25">
      <c r="A232" s="103" t="s">
        <v>52</v>
      </c>
      <c r="B232" s="105">
        <v>13.30759067678558</v>
      </c>
      <c r="C232" s="105">
        <v>11.819925011553307</v>
      </c>
      <c r="D232" s="105">
        <v>12.789069399670806</v>
      </c>
      <c r="E232" s="105">
        <v>11.789901817266401</v>
      </c>
      <c r="F232" s="105">
        <v>11.798424952637317</v>
      </c>
      <c r="G232" s="105">
        <v>13.537223982402177</v>
      </c>
      <c r="H232" s="105">
        <v>13.952151735552127</v>
      </c>
      <c r="I232" s="105">
        <v>14.5072563853623</v>
      </c>
      <c r="J232" s="105">
        <v>15.189067401543451</v>
      </c>
      <c r="K232" s="105">
        <v>12.112989216186701</v>
      </c>
      <c r="L232" s="105">
        <v>14.221441763349254</v>
      </c>
      <c r="M232" s="105">
        <v>14.703204094443786</v>
      </c>
      <c r="N232" s="105">
        <v>15.1086601848346</v>
      </c>
      <c r="O232" s="105">
        <v>15.536926956244024</v>
      </c>
      <c r="P232" s="105">
        <v>16.556943517704621</v>
      </c>
      <c r="Q232" s="105">
        <v>18.673884105059013</v>
      </c>
      <c r="R232" s="105">
        <v>16.658412852471013</v>
      </c>
      <c r="S232" s="105">
        <v>16.502746775808774</v>
      </c>
      <c r="T232" s="105">
        <v>14.776336807355388</v>
      </c>
      <c r="U232" s="105">
        <v>14.872835044524489</v>
      </c>
      <c r="V232" s="105">
        <v>14.346581133174558</v>
      </c>
      <c r="W232" s="105">
        <v>17.573821505075315</v>
      </c>
      <c r="DA232" s="132" t="s">
        <v>2906</v>
      </c>
    </row>
    <row r="233" spans="1:105" ht="12" customHeight="1" x14ac:dyDescent="0.25">
      <c r="A233" s="106" t="s">
        <v>122</v>
      </c>
      <c r="B233" s="102">
        <v>28.911022458586906</v>
      </c>
      <c r="C233" s="102">
        <v>29.637902295667612</v>
      </c>
      <c r="D233" s="102">
        <v>30.538506414899963</v>
      </c>
      <c r="E233" s="102">
        <v>30.435557226482945</v>
      </c>
      <c r="F233" s="102">
        <v>30.359654714499541</v>
      </c>
      <c r="G233" s="102">
        <v>28.009714726804976</v>
      </c>
      <c r="H233" s="102">
        <v>28.95384567930812</v>
      </c>
      <c r="I233" s="102">
        <v>28.982512304819075</v>
      </c>
      <c r="J233" s="102">
        <v>28.857394701795315</v>
      </c>
      <c r="K233" s="102">
        <v>31.525277175822026</v>
      </c>
      <c r="L233" s="102">
        <v>32.080954698557093</v>
      </c>
      <c r="M233" s="102">
        <v>31.220742424566684</v>
      </c>
      <c r="N233" s="102">
        <v>32.185951603694143</v>
      </c>
      <c r="O233" s="102">
        <v>32.29353051093269</v>
      </c>
      <c r="P233" s="102">
        <v>31.660043900495879</v>
      </c>
      <c r="Q233" s="102">
        <v>31.461185457028936</v>
      </c>
      <c r="R233" s="102">
        <v>30.965720872130017</v>
      </c>
      <c r="S233" s="102">
        <v>29.693201268818996</v>
      </c>
      <c r="T233" s="102">
        <v>27.983233220961889</v>
      </c>
      <c r="U233" s="102">
        <v>28.543250800439722</v>
      </c>
      <c r="V233" s="102">
        <v>27.908240441525376</v>
      </c>
      <c r="W233" s="102">
        <v>31.142215904090115</v>
      </c>
      <c r="DA233" s="131" t="s">
        <v>2907</v>
      </c>
    </row>
    <row r="234" spans="1:105" ht="12" customHeight="1" x14ac:dyDescent="0.25">
      <c r="A234" s="107" t="s">
        <v>121</v>
      </c>
      <c r="B234" s="105">
        <v>23.034247726207361</v>
      </c>
      <c r="C234" s="105">
        <v>23.683390594153995</v>
      </c>
      <c r="D234" s="105">
        <v>24.499756494860826</v>
      </c>
      <c r="E234" s="105">
        <v>24.442736501021912</v>
      </c>
      <c r="F234" s="105">
        <v>24.427357508782151</v>
      </c>
      <c r="G234" s="105">
        <v>22.599530313825614</v>
      </c>
      <c r="H234" s="105">
        <v>22.922783296351181</v>
      </c>
      <c r="I234" s="105">
        <v>23.157326685289647</v>
      </c>
      <c r="J234" s="105">
        <v>23.31684136026983</v>
      </c>
      <c r="K234" s="105">
        <v>25.548649585085602</v>
      </c>
      <c r="L234" s="105">
        <v>25.666788776112643</v>
      </c>
      <c r="M234" s="105">
        <v>25.300186121223124</v>
      </c>
      <c r="N234" s="105">
        <v>26.091368878110892</v>
      </c>
      <c r="O234" s="105">
        <v>25.815435851347772</v>
      </c>
      <c r="P234" s="105">
        <v>25.435434962974767</v>
      </c>
      <c r="Q234" s="105">
        <v>24.92290009933425</v>
      </c>
      <c r="R234" s="105">
        <v>24.557400074980546</v>
      </c>
      <c r="S234" s="105">
        <v>24.012316072407526</v>
      </c>
      <c r="T234" s="105">
        <v>23.134400160250195</v>
      </c>
      <c r="U234" s="105">
        <v>23.834308740029908</v>
      </c>
      <c r="V234" s="105">
        <v>23.495448712001014</v>
      </c>
      <c r="W234" s="105">
        <v>26.45466397516207</v>
      </c>
      <c r="DA234" s="132" t="s">
        <v>2908</v>
      </c>
    </row>
    <row r="235" spans="1:105" ht="12" customHeight="1" x14ac:dyDescent="0.25">
      <c r="A235" s="108" t="s">
        <v>53</v>
      </c>
      <c r="B235" s="99">
        <v>10.824163215256654</v>
      </c>
      <c r="C235" s="99">
        <v>11.04461279973421</v>
      </c>
      <c r="D235" s="99">
        <v>11.417378378686049</v>
      </c>
      <c r="E235" s="99">
        <v>11.269771674898518</v>
      </c>
      <c r="F235" s="99">
        <v>11.211482767776406</v>
      </c>
      <c r="G235" s="99">
        <v>10.347324678176799</v>
      </c>
      <c r="H235" s="99">
        <v>8.9041285903032161</v>
      </c>
      <c r="I235" s="99">
        <v>9.4100120777280214</v>
      </c>
      <c r="J235" s="99">
        <v>10.185255087512941</v>
      </c>
      <c r="K235" s="99">
        <v>11.377549509481891</v>
      </c>
      <c r="L235" s="99">
        <v>10.226208509514832</v>
      </c>
      <c r="M235" s="99">
        <v>10.857425834979283</v>
      </c>
      <c r="N235" s="99">
        <v>11.026163111881248</v>
      </c>
      <c r="O235" s="99">
        <v>9.5009753723172405</v>
      </c>
      <c r="P235" s="99">
        <v>9.4288439139710754</v>
      </c>
      <c r="Q235" s="99">
        <v>7.4023259106976891</v>
      </c>
      <c r="R235" s="99">
        <v>6.5680117097838737</v>
      </c>
      <c r="S235" s="99">
        <v>7.4082578977503895</v>
      </c>
      <c r="T235" s="99">
        <v>8.0590354614312236</v>
      </c>
      <c r="U235" s="99">
        <v>8.4943527743120537</v>
      </c>
      <c r="V235" s="99">
        <v>8.553795157857774</v>
      </c>
      <c r="W235" s="99">
        <v>10.017728724926121</v>
      </c>
      <c r="DA235" s="63" t="s">
        <v>2909</v>
      </c>
    </row>
    <row r="236" spans="1:105" ht="12" customHeight="1" x14ac:dyDescent="0.25">
      <c r="A236" s="108" t="s">
        <v>52</v>
      </c>
      <c r="B236" s="99">
        <v>12.210084510950709</v>
      </c>
      <c r="C236" s="99">
        <v>12.638777794419781</v>
      </c>
      <c r="D236" s="99">
        <v>13.082378116174773</v>
      </c>
      <c r="E236" s="99">
        <v>13.172964826123389</v>
      </c>
      <c r="F236" s="99">
        <v>13.215874741005738</v>
      </c>
      <c r="G236" s="99">
        <v>12.252205635648812</v>
      </c>
      <c r="H236" s="99">
        <v>14.018654706047959</v>
      </c>
      <c r="I236" s="99">
        <v>13.747314607561627</v>
      </c>
      <c r="J236" s="99">
        <v>13.131586272756895</v>
      </c>
      <c r="K236" s="99">
        <v>14.171100075603709</v>
      </c>
      <c r="L236" s="99">
        <v>15.440580266597809</v>
      </c>
      <c r="M236" s="99">
        <v>14.442760286243843</v>
      </c>
      <c r="N236" s="99">
        <v>15.065205766229646</v>
      </c>
      <c r="O236" s="99">
        <v>16.314460479030533</v>
      </c>
      <c r="P236" s="99">
        <v>16.006591049003688</v>
      </c>
      <c r="Q236" s="99">
        <v>17.520574188636562</v>
      </c>
      <c r="R236" s="99">
        <v>17.989388365196671</v>
      </c>
      <c r="S236" s="99">
        <v>16.604058174657141</v>
      </c>
      <c r="T236" s="99">
        <v>15.075364698818968</v>
      </c>
      <c r="U236" s="99">
        <v>15.339955965717854</v>
      </c>
      <c r="V236" s="99">
        <v>14.94165355414324</v>
      </c>
      <c r="W236" s="99">
        <v>16.436935250235944</v>
      </c>
      <c r="DA236" s="63" t="s">
        <v>2910</v>
      </c>
    </row>
    <row r="237" spans="1:105" ht="12" customHeight="1" x14ac:dyDescent="0.25">
      <c r="A237" s="121" t="s">
        <v>54</v>
      </c>
      <c r="B237" s="123">
        <v>3.9206889212878648</v>
      </c>
      <c r="C237" s="123">
        <v>4.4654419737642046</v>
      </c>
      <c r="D237" s="123">
        <v>4.6443709916846521</v>
      </c>
      <c r="E237" s="123">
        <v>4.5712106647242106</v>
      </c>
      <c r="F237" s="123">
        <v>4.8297352526381179</v>
      </c>
      <c r="G237" s="123">
        <v>3.8881768321298833</v>
      </c>
      <c r="H237" s="123">
        <v>4.4866949952344628</v>
      </c>
      <c r="I237" s="123">
        <v>3.8936447226316555</v>
      </c>
      <c r="J237" s="123">
        <v>4.1987256494851319</v>
      </c>
      <c r="K237" s="123">
        <v>5.2835656263847035</v>
      </c>
      <c r="L237" s="123">
        <v>5.302817918829021</v>
      </c>
      <c r="M237" s="123">
        <v>5.2086903449564756</v>
      </c>
      <c r="N237" s="123">
        <v>5.3457660213648825</v>
      </c>
      <c r="O237" s="123">
        <v>5.1830467124923416</v>
      </c>
      <c r="P237" s="123">
        <v>5.3882148235512544</v>
      </c>
      <c r="Q237" s="123">
        <v>5.1869424316143107</v>
      </c>
      <c r="R237" s="123">
        <v>5.2552549255967254</v>
      </c>
      <c r="S237" s="123">
        <v>5.1971771415105454</v>
      </c>
      <c r="T237" s="123">
        <v>5.0619552048734988</v>
      </c>
      <c r="U237" s="123">
        <v>5.1280747366488466</v>
      </c>
      <c r="V237" s="123">
        <v>4.9939164011652162</v>
      </c>
      <c r="W237" s="123">
        <v>5.5401357277663559</v>
      </c>
      <c r="DA237" s="130" t="s">
        <v>2911</v>
      </c>
    </row>
    <row r="238" spans="1:105" ht="12" customHeight="1" x14ac:dyDescent="0.25">
      <c r="A238" s="97" t="s">
        <v>50</v>
      </c>
      <c r="B238" s="99">
        <v>4.8717891735297547</v>
      </c>
      <c r="C238" s="99">
        <v>5.5686161452463727</v>
      </c>
      <c r="D238" s="99">
        <v>5.8429548026443801</v>
      </c>
      <c r="E238" s="99">
        <v>5.5297150790534779</v>
      </c>
      <c r="F238" s="99">
        <v>5.9729158348917375</v>
      </c>
      <c r="G238" s="99">
        <v>4.9667925624201743</v>
      </c>
      <c r="H238" s="99">
        <v>5.6414109795834868</v>
      </c>
      <c r="I238" s="99">
        <v>4.9001453171260563</v>
      </c>
      <c r="J238" s="99">
        <v>5.2269827529268582</v>
      </c>
      <c r="K238" s="99">
        <v>6.7696825955795958</v>
      </c>
      <c r="L238" s="99">
        <v>7.2359615963144357</v>
      </c>
      <c r="M238" s="99">
        <v>6.6770650728388281</v>
      </c>
      <c r="N238" s="99">
        <v>5.6752633175529814</v>
      </c>
      <c r="O238" s="99">
        <v>5.6486234813412173</v>
      </c>
      <c r="P238" s="99">
        <v>6.3103840817433978</v>
      </c>
      <c r="Q238" s="99">
        <v>7.0133841702131541</v>
      </c>
      <c r="R238" s="99">
        <v>7.3891257518121991</v>
      </c>
      <c r="S238" s="99">
        <v>7.0817714507411154</v>
      </c>
      <c r="T238" s="99">
        <v>6.5547943438382417</v>
      </c>
      <c r="U238" s="99">
        <v>6.7154427478845342</v>
      </c>
      <c r="V238" s="99">
        <v>6.5040088994646412</v>
      </c>
      <c r="W238" s="99">
        <v>8.0592546421149294</v>
      </c>
      <c r="DA238" s="63" t="s">
        <v>2912</v>
      </c>
    </row>
    <row r="239" spans="1:105" ht="12" customHeight="1" x14ac:dyDescent="0.25">
      <c r="A239" s="109" t="s">
        <v>120</v>
      </c>
      <c r="B239" s="110">
        <v>3.9144440544050672</v>
      </c>
      <c r="C239" s="110">
        <v>4.4584530953240753</v>
      </c>
      <c r="D239" s="110">
        <v>4.6372696741399189</v>
      </c>
      <c r="E239" s="110">
        <v>4.5658137439383557</v>
      </c>
      <c r="F239" s="110">
        <v>4.8234213296672532</v>
      </c>
      <c r="G239" s="110">
        <v>3.8823146587916417</v>
      </c>
      <c r="H239" s="110">
        <v>4.4806775310281193</v>
      </c>
      <c r="I239" s="110">
        <v>3.8887232413559305</v>
      </c>
      <c r="J239" s="110">
        <v>4.1940947103378328</v>
      </c>
      <c r="K239" s="110">
        <v>5.2775327721783638</v>
      </c>
      <c r="L239" s="110">
        <v>5.2959819233190863</v>
      </c>
      <c r="M239" s="110">
        <v>5.2045348266181435</v>
      </c>
      <c r="N239" s="110">
        <v>5.3450212151208962</v>
      </c>
      <c r="O239" s="110">
        <v>5.1821365724813679</v>
      </c>
      <c r="P239" s="110">
        <v>5.3864083755072754</v>
      </c>
      <c r="Q239" s="110">
        <v>5.1826528866360633</v>
      </c>
      <c r="R239" s="110">
        <v>5.2496941184001544</v>
      </c>
      <c r="S239" s="110">
        <v>5.1922920380829227</v>
      </c>
      <c r="T239" s="110">
        <v>5.0583876914840644</v>
      </c>
      <c r="U239" s="110">
        <v>5.1244763472858192</v>
      </c>
      <c r="V239" s="110">
        <v>4.9905610983867668</v>
      </c>
      <c r="W239" s="110">
        <v>5.534160301855187</v>
      </c>
      <c r="DA239" s="60" t="s">
        <v>2913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117.89680183337985</v>
      </c>
      <c r="C241" s="118">
        <f t="shared" si="98"/>
        <v>128.85716119799642</v>
      </c>
      <c r="D241" s="118">
        <f t="shared" si="98"/>
        <v>123.93528301657993</v>
      </c>
      <c r="E241" s="118">
        <f t="shared" si="98"/>
        <v>127.20850301595965</v>
      </c>
      <c r="F241" s="118">
        <f t="shared" si="98"/>
        <v>121.98018920099821</v>
      </c>
      <c r="G241" s="118">
        <f t="shared" si="98"/>
        <v>116.36278064438044</v>
      </c>
      <c r="H241" s="118">
        <f t="shared" si="98"/>
        <v>115.38063045135902</v>
      </c>
      <c r="I241" s="118">
        <f t="shared" si="98"/>
        <v>117.98385639492041</v>
      </c>
      <c r="J241" s="118">
        <f t="shared" si="98"/>
        <v>118.52619188570297</v>
      </c>
      <c r="K241" s="118">
        <f t="shared" si="98"/>
        <v>120.76951326261451</v>
      </c>
      <c r="L241" s="118">
        <f t="shared" si="98"/>
        <v>133.18139663252015</v>
      </c>
      <c r="M241" s="118">
        <f t="shared" si="98"/>
        <v>130.13558304456006</v>
      </c>
      <c r="N241" s="118">
        <f t="shared" si="98"/>
        <v>131.51124407261111</v>
      </c>
      <c r="O241" s="118">
        <f t="shared" si="98"/>
        <v>139.49909327860144</v>
      </c>
      <c r="P241" s="118">
        <f t="shared" si="98"/>
        <v>116.17140130776767</v>
      </c>
      <c r="Q241" s="118">
        <f t="shared" si="98"/>
        <v>126.49431325132196</v>
      </c>
      <c r="R241" s="118">
        <f t="shared" ref="R241:V241" si="99">R242+R244+R246+R255</f>
        <v>139.24459596157786</v>
      </c>
      <c r="S241" s="118">
        <f t="shared" si="99"/>
        <v>136.58837335110383</v>
      </c>
      <c r="T241" s="118">
        <f t="shared" si="99"/>
        <v>127.94824245034447</v>
      </c>
      <c r="U241" s="118">
        <f t="shared" si="99"/>
        <v>131.82025560997869</v>
      </c>
      <c r="V241" s="118">
        <f t="shared" si="99"/>
        <v>152.36394209430571</v>
      </c>
      <c r="W241" s="118">
        <f t="shared" ref="W241" si="100">W242+W244+W246+W255</f>
        <v>151.39257347850403</v>
      </c>
      <c r="DA241" s="129" t="s">
        <v>3065</v>
      </c>
    </row>
    <row r="242" spans="1:105" ht="12" customHeight="1" x14ac:dyDescent="0.25">
      <c r="A242" s="121" t="s">
        <v>57</v>
      </c>
      <c r="B242" s="123">
        <f t="shared" ref="B242:W242" si="101">B243</f>
        <v>95.334223191442717</v>
      </c>
      <c r="C242" s="123">
        <f t="shared" si="101"/>
        <v>105.32324993002256</v>
      </c>
      <c r="D242" s="123">
        <f t="shared" si="101"/>
        <v>99.475935406549354</v>
      </c>
      <c r="E242" s="123">
        <f t="shared" si="101"/>
        <v>102.73821416261792</v>
      </c>
      <c r="F242" s="123">
        <f t="shared" si="101"/>
        <v>97.30101036460367</v>
      </c>
      <c r="G242" s="123">
        <f t="shared" si="101"/>
        <v>93.80748690525057</v>
      </c>
      <c r="H242" s="123">
        <f t="shared" si="101"/>
        <v>91.582844290128961</v>
      </c>
      <c r="I242" s="123">
        <f t="shared" si="101"/>
        <v>94.500051055795907</v>
      </c>
      <c r="J242" s="123">
        <f t="shared" si="101"/>
        <v>94.822817795028101</v>
      </c>
      <c r="K242" s="123">
        <f t="shared" si="101"/>
        <v>94.4286827236525</v>
      </c>
      <c r="L242" s="123">
        <f t="shared" si="101"/>
        <v>106.29628541647777</v>
      </c>
      <c r="M242" s="123">
        <f t="shared" si="101"/>
        <v>103.81281343496832</v>
      </c>
      <c r="N242" s="123">
        <f t="shared" si="101"/>
        <v>104.27555455924671</v>
      </c>
      <c r="O242" s="123">
        <f t="shared" si="101"/>
        <v>112.14175365283472</v>
      </c>
      <c r="P242" s="123">
        <f t="shared" si="101"/>
        <v>89.011384678905458</v>
      </c>
      <c r="Q242" s="123">
        <f t="shared" si="101"/>
        <v>99.239502267858455</v>
      </c>
      <c r="R242" s="123">
        <f t="shared" si="101"/>
        <v>112.09913699423616</v>
      </c>
      <c r="S242" s="123">
        <f t="shared" si="101"/>
        <v>110.05076745079911</v>
      </c>
      <c r="T242" s="123">
        <f t="shared" si="101"/>
        <v>102.43903578068354</v>
      </c>
      <c r="U242" s="123">
        <f t="shared" si="101"/>
        <v>105.51827152342084</v>
      </c>
      <c r="V242" s="123">
        <f t="shared" si="101"/>
        <v>126.43290094960298</v>
      </c>
      <c r="W242" s="123">
        <f t="shared" si="101"/>
        <v>122.28595346620727</v>
      </c>
      <c r="DA242" s="130" t="s">
        <v>3066</v>
      </c>
    </row>
    <row r="243" spans="1:105" ht="12" customHeight="1" x14ac:dyDescent="0.25">
      <c r="A243" s="97" t="s">
        <v>53</v>
      </c>
      <c r="B243" s="99">
        <v>95.334223191442717</v>
      </c>
      <c r="C243" s="99">
        <v>105.32324993002256</v>
      </c>
      <c r="D243" s="99">
        <v>99.475935406549354</v>
      </c>
      <c r="E243" s="99">
        <v>102.73821416261792</v>
      </c>
      <c r="F243" s="99">
        <v>97.30101036460367</v>
      </c>
      <c r="G243" s="99">
        <v>93.80748690525057</v>
      </c>
      <c r="H243" s="99">
        <v>91.582844290128961</v>
      </c>
      <c r="I243" s="99">
        <v>94.500051055795907</v>
      </c>
      <c r="J243" s="99">
        <v>94.822817795028101</v>
      </c>
      <c r="K243" s="99">
        <v>94.4286827236525</v>
      </c>
      <c r="L243" s="99">
        <v>106.29628541647777</v>
      </c>
      <c r="M243" s="99">
        <v>103.81281343496832</v>
      </c>
      <c r="N243" s="99">
        <v>104.27555455924671</v>
      </c>
      <c r="O243" s="99">
        <v>112.14175365283472</v>
      </c>
      <c r="P243" s="99">
        <v>89.011384678905458</v>
      </c>
      <c r="Q243" s="99">
        <v>99.239502267858455</v>
      </c>
      <c r="R243" s="99">
        <v>112.09913699423616</v>
      </c>
      <c r="S243" s="99">
        <v>110.05076745079911</v>
      </c>
      <c r="T243" s="99">
        <v>102.43903578068354</v>
      </c>
      <c r="U243" s="99">
        <v>105.51827152342084</v>
      </c>
      <c r="V243" s="99">
        <v>126.43290094960298</v>
      </c>
      <c r="W243" s="99">
        <v>122.28595346620727</v>
      </c>
      <c r="DA243" s="63" t="s">
        <v>3067</v>
      </c>
    </row>
    <row r="244" spans="1:105" ht="12" customHeight="1" x14ac:dyDescent="0.25">
      <c r="A244" s="121" t="s">
        <v>92</v>
      </c>
      <c r="B244" s="123">
        <f t="shared" ref="B244:W244" si="102">B245</f>
        <v>4.1753751162618646E-2</v>
      </c>
      <c r="C244" s="123">
        <f t="shared" si="102"/>
        <v>5.213636388290787E-2</v>
      </c>
      <c r="D244" s="123">
        <f t="shared" si="102"/>
        <v>6.0432836923301786E-2</v>
      </c>
      <c r="E244" s="123">
        <f t="shared" si="102"/>
        <v>0.11616704501912088</v>
      </c>
      <c r="F244" s="123">
        <f t="shared" si="102"/>
        <v>7.8003066797912385E-2</v>
      </c>
      <c r="G244" s="123">
        <f t="shared" si="102"/>
        <v>8.7543278724316012E-2</v>
      </c>
      <c r="H244" s="123">
        <f t="shared" si="102"/>
        <v>0.1051155709480366</v>
      </c>
      <c r="I244" s="123">
        <f t="shared" si="102"/>
        <v>0.10165584962000698</v>
      </c>
      <c r="J244" s="123">
        <f t="shared" si="102"/>
        <v>9.3865075390039618E-2</v>
      </c>
      <c r="K244" s="123">
        <f t="shared" si="102"/>
        <v>9.9740217143003115E-2</v>
      </c>
      <c r="L244" s="123">
        <f t="shared" si="102"/>
        <v>0.12101680674851858</v>
      </c>
      <c r="M244" s="123">
        <f t="shared" si="102"/>
        <v>0.12141965000421356</v>
      </c>
      <c r="N244" s="123">
        <f t="shared" si="102"/>
        <v>0.15717516023228423</v>
      </c>
      <c r="O244" s="123">
        <f t="shared" si="102"/>
        <v>0.21451878176057931</v>
      </c>
      <c r="P244" s="123">
        <f t="shared" si="102"/>
        <v>0.14640783939660335</v>
      </c>
      <c r="Q244" s="123">
        <f t="shared" si="102"/>
        <v>0.25236696188249846</v>
      </c>
      <c r="R244" s="123">
        <f t="shared" si="102"/>
        <v>0.14915043071185458</v>
      </c>
      <c r="S244" s="123">
        <f t="shared" si="102"/>
        <v>0.20045081903340609</v>
      </c>
      <c r="T244" s="123">
        <f t="shared" si="102"/>
        <v>0.19521421188821755</v>
      </c>
      <c r="U244" s="123">
        <f t="shared" si="102"/>
        <v>0.21710136969372196</v>
      </c>
      <c r="V244" s="123">
        <f t="shared" si="102"/>
        <v>0.20912815117653843</v>
      </c>
      <c r="W244" s="123">
        <f t="shared" si="102"/>
        <v>0.1707428797069695</v>
      </c>
      <c r="DA244" s="130" t="s">
        <v>3068</v>
      </c>
    </row>
    <row r="245" spans="1:105" ht="12" customHeight="1" x14ac:dyDescent="0.25">
      <c r="A245" s="97" t="s">
        <v>53</v>
      </c>
      <c r="B245" s="99">
        <f>RES_hhdet_tess!B165</f>
        <v>4.1753751162618646E-2</v>
      </c>
      <c r="C245" s="99">
        <f>RES_hhdet_tess!C165</f>
        <v>5.213636388290787E-2</v>
      </c>
      <c r="D245" s="99">
        <f>RES_hhdet_tess!D165</f>
        <v>6.0432836923301786E-2</v>
      </c>
      <c r="E245" s="99">
        <f>RES_hhdet_tess!E165</f>
        <v>0.11616704501912088</v>
      </c>
      <c r="F245" s="99">
        <f>RES_hhdet_tess!F165</f>
        <v>7.8003066797912385E-2</v>
      </c>
      <c r="G245" s="99">
        <f>RES_hhdet_tess!G165</f>
        <v>8.7543278724316012E-2</v>
      </c>
      <c r="H245" s="99">
        <f>RES_hhdet_tess!H165</f>
        <v>0.1051155709480366</v>
      </c>
      <c r="I245" s="99">
        <f>RES_hhdet_tess!I165</f>
        <v>0.10165584962000698</v>
      </c>
      <c r="J245" s="99">
        <f>RES_hhdet_tess!J165</f>
        <v>9.3865075390039618E-2</v>
      </c>
      <c r="K245" s="99">
        <f>RES_hhdet_tess!K165</f>
        <v>9.9740217143003115E-2</v>
      </c>
      <c r="L245" s="99">
        <f>RES_hhdet_tess!L165</f>
        <v>0.12101680674851858</v>
      </c>
      <c r="M245" s="99">
        <f>RES_hhdet_tess!M165</f>
        <v>0.12141965000421356</v>
      </c>
      <c r="N245" s="99">
        <f>RES_hhdet_tess!N165</f>
        <v>0.15717516023228423</v>
      </c>
      <c r="O245" s="99">
        <f>RES_hhdet_tess!O165</f>
        <v>0.21451878176057931</v>
      </c>
      <c r="P245" s="99">
        <f>RES_hhdet_tess!P165</f>
        <v>0.14640783939660335</v>
      </c>
      <c r="Q245" s="99">
        <f>RES_hhdet_tess!Q165</f>
        <v>0.25236696188249846</v>
      </c>
      <c r="R245" s="99">
        <f>RES_hhdet_tess!R165</f>
        <v>0.14915043071185458</v>
      </c>
      <c r="S245" s="99">
        <f>RES_hhdet_tess!S165</f>
        <v>0.20045081903340609</v>
      </c>
      <c r="T245" s="99">
        <f>RES_hhdet_tess!T165</f>
        <v>0.19521421188821755</v>
      </c>
      <c r="U245" s="99">
        <f>RES_hhdet_tess!U165</f>
        <v>0.21710136969372196</v>
      </c>
      <c r="V245" s="99">
        <f>RES_hhdet_tess!V165</f>
        <v>0.20912815117653843</v>
      </c>
      <c r="W245" s="99">
        <f>RES_hhdet_tess!W165</f>
        <v>0.1707428797069695</v>
      </c>
      <c r="DA245" s="63" t="s">
        <v>3069</v>
      </c>
    </row>
    <row r="246" spans="1:105" ht="12" customHeight="1" x14ac:dyDescent="0.25">
      <c r="A246" s="121" t="s">
        <v>55</v>
      </c>
      <c r="B246" s="123">
        <v>19.576954649252464</v>
      </c>
      <c r="C246" s="123">
        <v>20.115636521027707</v>
      </c>
      <c r="D246" s="123">
        <v>20.884986459109303</v>
      </c>
      <c r="E246" s="123">
        <v>20.88392521225704</v>
      </c>
      <c r="F246" s="123">
        <v>20.923930616210196</v>
      </c>
      <c r="G246" s="123">
        <v>19.497197966523107</v>
      </c>
      <c r="H246" s="123">
        <v>20.2483015009974</v>
      </c>
      <c r="I246" s="123">
        <v>20.384041792091214</v>
      </c>
      <c r="J246" s="123">
        <v>20.370345733855761</v>
      </c>
      <c r="K246" s="123">
        <v>22.153344912490546</v>
      </c>
      <c r="L246" s="123">
        <v>22.65052580685132</v>
      </c>
      <c r="M246" s="123">
        <v>22.149507854253258</v>
      </c>
      <c r="N246" s="123">
        <v>22.908826038555613</v>
      </c>
      <c r="O246" s="123">
        <v>23.087225787241703</v>
      </c>
      <c r="P246" s="123">
        <v>22.784984179140416</v>
      </c>
      <c r="Q246" s="123">
        <v>22.906974121551261</v>
      </c>
      <c r="R246" s="123">
        <v>22.806836289702037</v>
      </c>
      <c r="S246" s="123">
        <v>22.142457971000411</v>
      </c>
      <c r="T246" s="123">
        <v>21.171788024086116</v>
      </c>
      <c r="U246" s="123">
        <v>21.833552564381872</v>
      </c>
      <c r="V246" s="123">
        <v>21.533592194661015</v>
      </c>
      <c r="W246" s="123">
        <v>24.239768721510764</v>
      </c>
      <c r="DA246" s="130" t="s">
        <v>3070</v>
      </c>
    </row>
    <row r="247" spans="1:105" ht="12" customHeight="1" x14ac:dyDescent="0.25">
      <c r="A247" s="97" t="s">
        <v>124</v>
      </c>
      <c r="B247" s="99">
        <v>21.283534572319326</v>
      </c>
      <c r="C247" s="99">
        <v>18.85514457172631</v>
      </c>
      <c r="D247" s="99">
        <v>20.416400324283838</v>
      </c>
      <c r="E247" s="99">
        <v>18.713665428628907</v>
      </c>
      <c r="F247" s="99">
        <v>18.694736205138032</v>
      </c>
      <c r="G247" s="99">
        <v>21.511862201303519</v>
      </c>
      <c r="H247" s="99">
        <v>20.133622992788482</v>
      </c>
      <c r="I247" s="99">
        <v>21.485129499975525</v>
      </c>
      <c r="J247" s="99">
        <v>23.535771146644286</v>
      </c>
      <c r="K247" s="99">
        <v>18.926995530767691</v>
      </c>
      <c r="L247" s="99">
        <v>20.792279314893207</v>
      </c>
      <c r="M247" s="99">
        <v>22.547278349688682</v>
      </c>
      <c r="N247" s="99">
        <v>22.947316419372953</v>
      </c>
      <c r="O247" s="99">
        <v>21.891601060003463</v>
      </c>
      <c r="P247" s="99">
        <v>23.560976146889676</v>
      </c>
      <c r="Q247" s="99">
        <v>24.409700019520706</v>
      </c>
      <c r="R247" s="99">
        <v>21.154271020901419</v>
      </c>
      <c r="S247" s="99">
        <v>22.091636125836356</v>
      </c>
      <c r="T247" s="99">
        <v>20.858507023458653</v>
      </c>
      <c r="U247" s="99">
        <v>21.228971564831745</v>
      </c>
      <c r="V247" s="99">
        <v>20.60114520514059</v>
      </c>
      <c r="W247" s="99">
        <v>25.996422412574102</v>
      </c>
      <c r="DA247" s="63" t="s">
        <v>3071</v>
      </c>
    </row>
    <row r="248" spans="1:105" ht="12" customHeight="1" x14ac:dyDescent="0.25">
      <c r="A248" s="97" t="s">
        <v>123</v>
      </c>
      <c r="B248" s="99">
        <v>21.283534572319322</v>
      </c>
      <c r="C248" s="99">
        <v>18.855238940195942</v>
      </c>
      <c r="D248" s="99">
        <v>20.416894337824218</v>
      </c>
      <c r="E248" s="99">
        <v>18.717224463932919</v>
      </c>
      <c r="F248" s="99">
        <v>18.701721304383533</v>
      </c>
      <c r="G248" s="99">
        <v>21.529022799405116</v>
      </c>
      <c r="H248" s="99">
        <v>20.152519093572799</v>
      </c>
      <c r="I248" s="99">
        <v>21.49824628031239</v>
      </c>
      <c r="J248" s="99">
        <v>23.539346094183454</v>
      </c>
      <c r="K248" s="99">
        <v>18.934926391153454</v>
      </c>
      <c r="L248" s="99">
        <v>20.811006356914621</v>
      </c>
      <c r="M248" s="99">
        <v>22.545641007154554</v>
      </c>
      <c r="N248" s="99">
        <v>22.937305255608063</v>
      </c>
      <c r="O248" s="99">
        <v>21.87501379274336</v>
      </c>
      <c r="P248" s="99">
        <v>23.52587721415841</v>
      </c>
      <c r="Q248" s="99">
        <v>24.3399570102236</v>
      </c>
      <c r="R248" s="99">
        <v>21.11685187005466</v>
      </c>
      <c r="S248" s="99">
        <v>21.976548010104899</v>
      </c>
      <c r="T248" s="99">
        <v>20.71693592204555</v>
      </c>
      <c r="U248" s="99">
        <v>21.006392153585018</v>
      </c>
      <c r="V248" s="99">
        <v>20.454600982789589</v>
      </c>
      <c r="W248" s="99">
        <v>25.822531555960008</v>
      </c>
      <c r="DA248" s="63" t="s">
        <v>3072</v>
      </c>
    </row>
    <row r="249" spans="1:105" ht="12" customHeight="1" x14ac:dyDescent="0.25">
      <c r="A249" s="100" t="s">
        <v>50</v>
      </c>
      <c r="B249" s="102">
        <v>7.9759438955337449</v>
      </c>
      <c r="C249" s="102">
        <v>7.0353139286426343</v>
      </c>
      <c r="D249" s="102">
        <v>7.6278249381534113</v>
      </c>
      <c r="E249" s="102">
        <v>6.9273226466665214</v>
      </c>
      <c r="F249" s="102">
        <v>6.9032963517462154</v>
      </c>
      <c r="G249" s="102">
        <v>7.9917988170029375</v>
      </c>
      <c r="H249" s="102">
        <v>6.2003673580206753</v>
      </c>
      <c r="I249" s="102">
        <v>6.990989894950089</v>
      </c>
      <c r="J249" s="102">
        <v>8.3502786926400034</v>
      </c>
      <c r="K249" s="102">
        <v>6.8219371749667532</v>
      </c>
      <c r="L249" s="102">
        <v>6.5895645935653704</v>
      </c>
      <c r="M249" s="102">
        <v>7.8424369127107703</v>
      </c>
      <c r="N249" s="102">
        <v>7.8286450707734643</v>
      </c>
      <c r="O249" s="102">
        <v>6.338086836499337</v>
      </c>
      <c r="P249" s="102">
        <v>6.9689336964537905</v>
      </c>
      <c r="Q249" s="102">
        <v>5.6660729051645884</v>
      </c>
      <c r="R249" s="102">
        <v>4.4584390175836415</v>
      </c>
      <c r="S249" s="102">
        <v>5.4738012342961211</v>
      </c>
      <c r="T249" s="102">
        <v>5.9405991146901584</v>
      </c>
      <c r="U249" s="102">
        <v>6.1335571090605256</v>
      </c>
      <c r="V249" s="102">
        <v>6.1080198496150322</v>
      </c>
      <c r="W249" s="102">
        <v>8.2487100508846964</v>
      </c>
      <c r="DA249" s="131" t="s">
        <v>3073</v>
      </c>
    </row>
    <row r="250" spans="1:105" ht="12" customHeight="1" x14ac:dyDescent="0.25">
      <c r="A250" s="103" t="s">
        <v>52</v>
      </c>
      <c r="B250" s="105">
        <v>13.30759067678558</v>
      </c>
      <c r="C250" s="105">
        <v>11.819925011553307</v>
      </c>
      <c r="D250" s="105">
        <v>12.789069399670806</v>
      </c>
      <c r="E250" s="105">
        <v>11.789901817266401</v>
      </c>
      <c r="F250" s="105">
        <v>11.798424952637317</v>
      </c>
      <c r="G250" s="105">
        <v>13.537223982402177</v>
      </c>
      <c r="H250" s="105">
        <v>13.952151735552127</v>
      </c>
      <c r="I250" s="105">
        <v>14.5072563853623</v>
      </c>
      <c r="J250" s="105">
        <v>15.189067401543451</v>
      </c>
      <c r="K250" s="105">
        <v>12.112989216186701</v>
      </c>
      <c r="L250" s="105">
        <v>14.221441763349254</v>
      </c>
      <c r="M250" s="105">
        <v>14.703204094443786</v>
      </c>
      <c r="N250" s="105">
        <v>15.1086601848346</v>
      </c>
      <c r="O250" s="105">
        <v>15.536926956244024</v>
      </c>
      <c r="P250" s="105">
        <v>16.556943517704621</v>
      </c>
      <c r="Q250" s="105">
        <v>18.673884105059013</v>
      </c>
      <c r="R250" s="105">
        <v>16.658412852471013</v>
      </c>
      <c r="S250" s="105">
        <v>16.502746775808774</v>
      </c>
      <c r="T250" s="105">
        <v>14.776336807355388</v>
      </c>
      <c r="U250" s="105">
        <v>14.872835044524489</v>
      </c>
      <c r="V250" s="105">
        <v>14.346581133174558</v>
      </c>
      <c r="W250" s="105">
        <v>17.573821505075315</v>
      </c>
      <c r="DA250" s="132" t="s">
        <v>3074</v>
      </c>
    </row>
    <row r="251" spans="1:105" ht="12" customHeight="1" x14ac:dyDescent="0.25">
      <c r="A251" s="106" t="s">
        <v>122</v>
      </c>
      <c r="B251" s="102">
        <v>19.517265146380531</v>
      </c>
      <c r="C251" s="102">
        <v>20.151277611885416</v>
      </c>
      <c r="D251" s="102">
        <v>20.896188195384692</v>
      </c>
      <c r="E251" s="102">
        <v>20.930976169544934</v>
      </c>
      <c r="F251" s="102">
        <v>20.971077471079308</v>
      </c>
      <c r="G251" s="102">
        <v>19.444973259674043</v>
      </c>
      <c r="H251" s="102">
        <v>20.246333639961211</v>
      </c>
      <c r="I251" s="102">
        <v>20.354678969630665</v>
      </c>
      <c r="J251" s="102">
        <v>20.299584563618541</v>
      </c>
      <c r="K251" s="102">
        <v>22.212763830130768</v>
      </c>
      <c r="L251" s="102">
        <v>22.677950791120885</v>
      </c>
      <c r="M251" s="102">
        <v>22.143367674401141</v>
      </c>
      <c r="N251" s="102">
        <v>22.906567245643238</v>
      </c>
      <c r="O251" s="102">
        <v>23.098879535912275</v>
      </c>
      <c r="P251" s="102">
        <v>22.779896271395813</v>
      </c>
      <c r="Q251" s="102">
        <v>22.89851012204192</v>
      </c>
      <c r="R251" s="102">
        <v>22.829425516812059</v>
      </c>
      <c r="S251" s="102">
        <v>22.141444316812706</v>
      </c>
      <c r="T251" s="102">
        <v>21.174456452885345</v>
      </c>
      <c r="U251" s="102">
        <v>21.838619426557361</v>
      </c>
      <c r="V251" s="102">
        <v>21.541411563339796</v>
      </c>
      <c r="W251" s="102">
        <v>24.221000089046399</v>
      </c>
      <c r="DA251" s="131" t="s">
        <v>3075</v>
      </c>
    </row>
    <row r="252" spans="1:105" ht="12" customHeight="1" x14ac:dyDescent="0.25">
      <c r="A252" s="107" t="s">
        <v>121</v>
      </c>
      <c r="B252" s="105">
        <v>19.517265146380534</v>
      </c>
      <c r="C252" s="105">
        <v>20.152022750977235</v>
      </c>
      <c r="D252" s="105">
        <v>20.896535836119952</v>
      </c>
      <c r="E252" s="105">
        <v>20.934453104531578</v>
      </c>
      <c r="F252" s="105">
        <v>20.979407397904353</v>
      </c>
      <c r="G252" s="105">
        <v>19.459946272054029</v>
      </c>
      <c r="H252" s="105">
        <v>20.259836480860791</v>
      </c>
      <c r="I252" s="105">
        <v>20.362188157212323</v>
      </c>
      <c r="J252" s="105">
        <v>20.303452162296388</v>
      </c>
      <c r="K252" s="105">
        <v>22.209545225669661</v>
      </c>
      <c r="L252" s="105">
        <v>22.678560123809515</v>
      </c>
      <c r="M252" s="105">
        <v>22.145552060165937</v>
      </c>
      <c r="N252" s="105">
        <v>22.909989607726768</v>
      </c>
      <c r="O252" s="105">
        <v>23.103377411027836</v>
      </c>
      <c r="P252" s="105">
        <v>22.772180957244352</v>
      </c>
      <c r="Q252" s="105">
        <v>22.882002410674215</v>
      </c>
      <c r="R252" s="105">
        <v>22.816237595207408</v>
      </c>
      <c r="S252" s="105">
        <v>22.144509000250398</v>
      </c>
      <c r="T252" s="105">
        <v>21.174866597737648</v>
      </c>
      <c r="U252" s="105">
        <v>21.840034561387</v>
      </c>
      <c r="V252" s="105">
        <v>21.54364379078033</v>
      </c>
      <c r="W252" s="105">
        <v>24.224071492446026</v>
      </c>
      <c r="DA252" s="132" t="s">
        <v>3076</v>
      </c>
    </row>
    <row r="253" spans="1:105" ht="12" customHeight="1" x14ac:dyDescent="0.25">
      <c r="A253" s="108" t="s">
        <v>53</v>
      </c>
      <c r="B253" s="99">
        <v>7.3071806354298241</v>
      </c>
      <c r="C253" s="99">
        <v>7.5132449565574557</v>
      </c>
      <c r="D253" s="99">
        <v>7.8141577199451797</v>
      </c>
      <c r="E253" s="99">
        <v>7.7614882784081862</v>
      </c>
      <c r="F253" s="99">
        <v>7.7635326568986152</v>
      </c>
      <c r="G253" s="99">
        <v>7.2077406364052141</v>
      </c>
      <c r="H253" s="99">
        <v>6.24118177481283</v>
      </c>
      <c r="I253" s="99">
        <v>6.6148735496506976</v>
      </c>
      <c r="J253" s="99">
        <v>7.1718658895394922</v>
      </c>
      <c r="K253" s="99">
        <v>8.0384451500659519</v>
      </c>
      <c r="L253" s="99">
        <v>7.2379798572117018</v>
      </c>
      <c r="M253" s="99">
        <v>7.7027917739220957</v>
      </c>
      <c r="N253" s="99">
        <v>7.8447838414971276</v>
      </c>
      <c r="O253" s="99">
        <v>6.7889169319973091</v>
      </c>
      <c r="P253" s="99">
        <v>6.7655899082406661</v>
      </c>
      <c r="Q253" s="99">
        <v>5.3614282220376506</v>
      </c>
      <c r="R253" s="99">
        <v>4.8268492300107386</v>
      </c>
      <c r="S253" s="99">
        <v>5.5404508255932585</v>
      </c>
      <c r="T253" s="99">
        <v>6.0995018989186809</v>
      </c>
      <c r="U253" s="99">
        <v>6.5000785956691471</v>
      </c>
      <c r="V253" s="99">
        <v>6.6019902366370893</v>
      </c>
      <c r="W253" s="99">
        <v>7.7871362422100825</v>
      </c>
      <c r="DA253" s="63" t="s">
        <v>3077</v>
      </c>
    </row>
    <row r="254" spans="1:105" ht="12" customHeight="1" x14ac:dyDescent="0.25">
      <c r="A254" s="108" t="s">
        <v>52</v>
      </c>
      <c r="B254" s="99">
        <v>12.210084510950709</v>
      </c>
      <c r="C254" s="99">
        <v>12.638777794419781</v>
      </c>
      <c r="D254" s="99">
        <v>13.082378116174773</v>
      </c>
      <c r="E254" s="99">
        <v>13.172964826123389</v>
      </c>
      <c r="F254" s="99">
        <v>13.215874741005738</v>
      </c>
      <c r="G254" s="99">
        <v>12.252205635648812</v>
      </c>
      <c r="H254" s="99">
        <v>14.018654706047959</v>
      </c>
      <c r="I254" s="99">
        <v>13.747314607561627</v>
      </c>
      <c r="J254" s="99">
        <v>13.131586272756895</v>
      </c>
      <c r="K254" s="99">
        <v>14.171100075603709</v>
      </c>
      <c r="L254" s="99">
        <v>15.440580266597809</v>
      </c>
      <c r="M254" s="99">
        <v>14.442760286243843</v>
      </c>
      <c r="N254" s="99">
        <v>15.065205766229646</v>
      </c>
      <c r="O254" s="99">
        <v>16.314460479030533</v>
      </c>
      <c r="P254" s="99">
        <v>16.006591049003688</v>
      </c>
      <c r="Q254" s="99">
        <v>17.520574188636562</v>
      </c>
      <c r="R254" s="99">
        <v>17.989388365196671</v>
      </c>
      <c r="S254" s="99">
        <v>16.604058174657141</v>
      </c>
      <c r="T254" s="99">
        <v>15.075364698818968</v>
      </c>
      <c r="U254" s="99">
        <v>15.339955965717854</v>
      </c>
      <c r="V254" s="99">
        <v>14.94165355414324</v>
      </c>
      <c r="W254" s="99">
        <v>16.436935250235944</v>
      </c>
      <c r="DA254" s="63" t="s">
        <v>3078</v>
      </c>
    </row>
    <row r="255" spans="1:105" ht="12" customHeight="1" x14ac:dyDescent="0.25">
      <c r="A255" s="121" t="s">
        <v>54</v>
      </c>
      <c r="B255" s="123">
        <v>2.9438702415220432</v>
      </c>
      <c r="C255" s="123">
        <v>3.3661383830632423</v>
      </c>
      <c r="D255" s="123">
        <v>3.5139283139979804</v>
      </c>
      <c r="E255" s="123">
        <v>3.4701965960655654</v>
      </c>
      <c r="F255" s="123">
        <v>3.6772451533864166</v>
      </c>
      <c r="G255" s="123">
        <v>2.9705524938824501</v>
      </c>
      <c r="H255" s="123">
        <v>3.444369089284641</v>
      </c>
      <c r="I255" s="123">
        <v>2.9981076974132912</v>
      </c>
      <c r="J255" s="123">
        <v>3.2391632814290716</v>
      </c>
      <c r="K255" s="123">
        <v>4.0877454093284538</v>
      </c>
      <c r="L255" s="123">
        <v>4.1135686024425437</v>
      </c>
      <c r="M255" s="123">
        <v>4.0518421053342717</v>
      </c>
      <c r="N255" s="123">
        <v>4.1696883145764847</v>
      </c>
      <c r="O255" s="123">
        <v>4.0555950567644432</v>
      </c>
      <c r="P255" s="123">
        <v>4.2286246103252036</v>
      </c>
      <c r="Q255" s="123">
        <v>4.0954699000297401</v>
      </c>
      <c r="R255" s="123">
        <v>4.1894722469278038</v>
      </c>
      <c r="S255" s="123">
        <v>4.1946971102708988</v>
      </c>
      <c r="T255" s="123">
        <v>4.1422044336866053</v>
      </c>
      <c r="U255" s="123">
        <v>4.2513301524822511</v>
      </c>
      <c r="V255" s="123">
        <v>4.1883207988651723</v>
      </c>
      <c r="W255" s="123">
        <v>4.6961084110790132</v>
      </c>
      <c r="DA255" s="130" t="s">
        <v>3079</v>
      </c>
    </row>
    <row r="256" spans="1:105" ht="12" customHeight="1" x14ac:dyDescent="0.25">
      <c r="A256" s="97" t="s">
        <v>50</v>
      </c>
      <c r="B256" s="99">
        <v>2.9568738319783998</v>
      </c>
      <c r="C256" s="99">
        <v>3.3860854063746335</v>
      </c>
      <c r="D256" s="99">
        <v>3.5581063925306378</v>
      </c>
      <c r="E256" s="99">
        <v>3.3722840093692015</v>
      </c>
      <c r="F256" s="99">
        <v>3.6482711501759444</v>
      </c>
      <c r="G256" s="99">
        <v>3.0393735156996828</v>
      </c>
      <c r="H256" s="99">
        <v>3.4604840772029908</v>
      </c>
      <c r="I256" s="99">
        <v>3.0094535054704692</v>
      </c>
      <c r="J256" s="99">
        <v>3.2110838784660301</v>
      </c>
      <c r="K256" s="99">
        <v>4.1608720162334478</v>
      </c>
      <c r="L256" s="99">
        <v>4.4492034696927805</v>
      </c>
      <c r="M256" s="99">
        <v>4.1067753299038552</v>
      </c>
      <c r="N256" s="99">
        <v>3.4917162767904468</v>
      </c>
      <c r="O256" s="99">
        <v>3.4767251799471031</v>
      </c>
      <c r="P256" s="99">
        <v>3.8849365510519878</v>
      </c>
      <c r="Q256" s="99">
        <v>4.3186949475477814</v>
      </c>
      <c r="R256" s="99">
        <v>4.552255301260467</v>
      </c>
      <c r="S256" s="99">
        <v>4.3657486299504953</v>
      </c>
      <c r="T256" s="99">
        <v>4.0430447311407107</v>
      </c>
      <c r="U256" s="99">
        <v>4.1457888176539583</v>
      </c>
      <c r="V256" s="99">
        <v>4.0208802238970627</v>
      </c>
      <c r="W256" s="99">
        <v>4.9949318439482937</v>
      </c>
      <c r="DA256" s="63" t="s">
        <v>3080</v>
      </c>
    </row>
    <row r="257" spans="1:105" ht="12" customHeight="1" x14ac:dyDescent="0.25">
      <c r="A257" s="109" t="s">
        <v>120</v>
      </c>
      <c r="B257" s="110">
        <v>2.9437848607315256</v>
      </c>
      <c r="C257" s="110">
        <v>3.3660120137874108</v>
      </c>
      <c r="D257" s="110">
        <v>3.5136665696282434</v>
      </c>
      <c r="E257" s="110">
        <v>3.4707478991857585</v>
      </c>
      <c r="F257" s="110">
        <v>3.6774051802686682</v>
      </c>
      <c r="G257" s="110">
        <v>2.9701784582107296</v>
      </c>
      <c r="H257" s="110">
        <v>3.4442851107442038</v>
      </c>
      <c r="I257" s="110">
        <v>2.998052219868403</v>
      </c>
      <c r="J257" s="110">
        <v>3.2392897420253361</v>
      </c>
      <c r="K257" s="110">
        <v>4.0874485537193683</v>
      </c>
      <c r="L257" s="110">
        <v>4.112381728196091</v>
      </c>
      <c r="M257" s="110">
        <v>4.0516866436406405</v>
      </c>
      <c r="N257" s="110">
        <v>4.171220824290014</v>
      </c>
      <c r="O257" s="110">
        <v>4.0567266695752409</v>
      </c>
      <c r="P257" s="110">
        <v>4.2292978648464299</v>
      </c>
      <c r="Q257" s="110">
        <v>4.0949456380938871</v>
      </c>
      <c r="R257" s="110">
        <v>4.1885268445189308</v>
      </c>
      <c r="S257" s="110">
        <v>4.1942537234045618</v>
      </c>
      <c r="T257" s="110">
        <v>4.1424414006559802</v>
      </c>
      <c r="U257" s="110">
        <v>4.2515694031247717</v>
      </c>
      <c r="V257" s="110">
        <v>4.1886928382118009</v>
      </c>
      <c r="W257" s="110">
        <v>4.6953995928991876</v>
      </c>
      <c r="DA257" s="60" t="s">
        <v>3081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0.27782577375715056</v>
      </c>
      <c r="C259" s="118">
        <f t="shared" si="103"/>
        <v>0.20385140679462418</v>
      </c>
      <c r="D259" s="118">
        <f t="shared" si="103"/>
        <v>0.18788575896212972</v>
      </c>
      <c r="E259" s="118">
        <f t="shared" si="103"/>
        <v>0.15793004142210076</v>
      </c>
      <c r="F259" s="118">
        <f t="shared" si="103"/>
        <v>0.15764263428308492</v>
      </c>
      <c r="G259" s="118">
        <f t="shared" si="103"/>
        <v>0.18739851895030657</v>
      </c>
      <c r="H259" s="118">
        <f t="shared" si="103"/>
        <v>0.18000473242401008</v>
      </c>
      <c r="I259" s="118">
        <f t="shared" si="103"/>
        <v>0.18767544405267864</v>
      </c>
      <c r="J259" s="118">
        <f t="shared" si="103"/>
        <v>0.18610935632023928</v>
      </c>
      <c r="K259" s="118">
        <f t="shared" si="103"/>
        <v>0.12524463352839124</v>
      </c>
      <c r="L259" s="118">
        <f t="shared" si="103"/>
        <v>0.1145879318090149</v>
      </c>
      <c r="M259" s="118">
        <f t="shared" si="103"/>
        <v>0.10343083679791283</v>
      </c>
      <c r="N259" s="118">
        <f t="shared" si="103"/>
        <v>9.7882578002486342E-2</v>
      </c>
      <c r="O259" s="118">
        <f t="shared" si="103"/>
        <v>8.962188592357849E-2</v>
      </c>
      <c r="P259" s="118">
        <f t="shared" si="103"/>
        <v>9.5168116544301365E-2</v>
      </c>
      <c r="Q259" s="118">
        <f t="shared" si="103"/>
        <v>9.3102427626244627E-2</v>
      </c>
      <c r="R259" s="118">
        <f t="shared" ref="R259:V259" si="104">R260+R262+R264+R273</f>
        <v>7.0788278323691056E-2</v>
      </c>
      <c r="S259" s="118">
        <f t="shared" si="104"/>
        <v>6.9012203464022454E-2</v>
      </c>
      <c r="T259" s="118">
        <f t="shared" si="104"/>
        <v>6.0807301152897321E-2</v>
      </c>
      <c r="U259" s="118">
        <f t="shared" si="104"/>
        <v>6.2408839997227551E-2</v>
      </c>
      <c r="V259" s="118">
        <f t="shared" si="104"/>
        <v>5.9214541563019363E-2</v>
      </c>
      <c r="W259" s="118">
        <f t="shared" ref="W259" si="105">W260+W262+W264+W273</f>
        <v>7.5939178149170172E-2</v>
      </c>
      <c r="DA259" s="129" t="s">
        <v>3233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3234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3235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3236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3237</v>
      </c>
    </row>
    <row r="264" spans="1:105" ht="12" customHeight="1" x14ac:dyDescent="0.25">
      <c r="A264" s="121" t="s">
        <v>55</v>
      </c>
      <c r="B264" s="123">
        <v>0.27060680763370026</v>
      </c>
      <c r="C264" s="123">
        <v>0.19588798241204097</v>
      </c>
      <c r="D264" s="123">
        <v>0.18006823149379497</v>
      </c>
      <c r="E264" s="123">
        <v>0.1508969206271995</v>
      </c>
      <c r="F264" s="123">
        <v>0.15018998584688587</v>
      </c>
      <c r="G264" s="123">
        <v>0.18129969874551391</v>
      </c>
      <c r="H264" s="123">
        <v>0.17336117618831931</v>
      </c>
      <c r="I264" s="123">
        <v>0.18225912513418213</v>
      </c>
      <c r="J264" s="123">
        <v>0.18078583801766648</v>
      </c>
      <c r="K264" s="123">
        <v>0.11902720838811914</v>
      </c>
      <c r="L264" s="123">
        <v>0.10879587646967824</v>
      </c>
      <c r="M264" s="123">
        <v>9.9150495021774712E-2</v>
      </c>
      <c r="N264" s="123">
        <v>9.4975017605429923E-2</v>
      </c>
      <c r="O264" s="123">
        <v>8.7118411069722013E-2</v>
      </c>
      <c r="P264" s="123">
        <v>9.2365571665450535E-2</v>
      </c>
      <c r="Q264" s="123">
        <v>8.9369529722514995E-2</v>
      </c>
      <c r="R264" s="123">
        <v>6.6425487989583337E-2</v>
      </c>
      <c r="S264" s="123">
        <v>6.4853045975293011E-2</v>
      </c>
      <c r="T264" s="123">
        <v>5.725747641276966E-2</v>
      </c>
      <c r="U264" s="123">
        <v>5.8958565426954476E-2</v>
      </c>
      <c r="V264" s="123">
        <v>5.5939044181235291E-2</v>
      </c>
      <c r="W264" s="123">
        <v>7.160688340745644E-2</v>
      </c>
      <c r="DA264" s="130" t="s">
        <v>3238</v>
      </c>
    </row>
    <row r="265" spans="1:105" ht="12" customHeight="1" x14ac:dyDescent="0.25">
      <c r="A265" s="97" t="s">
        <v>124</v>
      </c>
      <c r="B265" s="99">
        <v>8.0235357910608016</v>
      </c>
      <c r="C265" s="99">
        <v>7.1011898156846591</v>
      </c>
      <c r="D265" s="99">
        <v>7.6680759662034674</v>
      </c>
      <c r="E265" s="99">
        <v>6.9902303711907141</v>
      </c>
      <c r="F265" s="99">
        <v>6.9274637686704645</v>
      </c>
      <c r="G265" s="99">
        <v>7.8893876132310821</v>
      </c>
      <c r="H265" s="99">
        <v>7.2968161009105588</v>
      </c>
      <c r="I265" s="99">
        <v>7.7426101175898401</v>
      </c>
      <c r="J265" s="99">
        <v>8.4747088634167991</v>
      </c>
      <c r="K265" s="99">
        <v>6.791964432119677</v>
      </c>
      <c r="L265" s="99">
        <v>7.4321542238979514</v>
      </c>
      <c r="M265" s="99">
        <v>8.0304953206960317</v>
      </c>
      <c r="N265" s="99">
        <v>8.0771350761757823</v>
      </c>
      <c r="O265" s="99">
        <v>7.548020348673389</v>
      </c>
      <c r="P265" s="99">
        <v>8.0052781473021195</v>
      </c>
      <c r="Q265" s="99">
        <v>8.1138279052652003</v>
      </c>
      <c r="R265" s="99">
        <v>6.9102208441562514</v>
      </c>
      <c r="S265" s="99">
        <v>6.9428616972572481</v>
      </c>
      <c r="T265" s="99">
        <v>6.347940859963173</v>
      </c>
      <c r="U265" s="99">
        <v>6.2822356925442051</v>
      </c>
      <c r="V265" s="99">
        <v>5.9406552643015074</v>
      </c>
      <c r="W265" s="99">
        <v>7.3572526349392335</v>
      </c>
      <c r="DA265" s="63" t="s">
        <v>3239</v>
      </c>
    </row>
    <row r="266" spans="1:105" ht="12" customHeight="1" x14ac:dyDescent="0.25">
      <c r="A266" s="97" t="s">
        <v>123</v>
      </c>
      <c r="B266" s="99">
        <v>3.0067971603052288</v>
      </c>
      <c r="C266" s="99">
        <v>2.652195429100733</v>
      </c>
      <c r="D266" s="99">
        <v>2.8755621483481195</v>
      </c>
      <c r="E266" s="99">
        <v>2.5981409104267268</v>
      </c>
      <c r="F266" s="99">
        <v>2.5604754975396826</v>
      </c>
      <c r="G266" s="99">
        <v>2.9140751412608323</v>
      </c>
      <c r="H266" s="99">
        <v>2.242998255791083</v>
      </c>
      <c r="I266" s="99">
        <v>2.5162370057696699</v>
      </c>
      <c r="J266" s="99">
        <v>3.0011641933049233</v>
      </c>
      <c r="K266" s="99">
        <v>2.4510777977154659</v>
      </c>
      <c r="L266" s="99">
        <v>2.3628557009771769</v>
      </c>
      <c r="M266" s="99">
        <v>2.7935614302824061</v>
      </c>
      <c r="N266" s="99">
        <v>2.7465212198351097</v>
      </c>
      <c r="O266" s="99">
        <v>2.1779291327458772</v>
      </c>
      <c r="P266" s="99">
        <v>2.3683641263459099</v>
      </c>
      <c r="Q266" s="99">
        <v>1.8891980186941331</v>
      </c>
      <c r="R266" s="99">
        <v>1.486545319741692</v>
      </c>
      <c r="S266" s="99">
        <v>1.8061223782741269</v>
      </c>
      <c r="T266" s="99">
        <v>1.9245987749394837</v>
      </c>
      <c r="U266" s="99">
        <v>1.8590109590045607</v>
      </c>
      <c r="V266" s="99">
        <v>1.7654556304819191</v>
      </c>
      <c r="W266" s="99">
        <v>2.3013382117506502</v>
      </c>
      <c r="DA266" s="63" t="s">
        <v>3240</v>
      </c>
    </row>
    <row r="267" spans="1:105" ht="12" customHeight="1" x14ac:dyDescent="0.25">
      <c r="A267" s="100" t="s">
        <v>50</v>
      </c>
      <c r="B267" s="102">
        <v>3.0067971603052288</v>
      </c>
      <c r="C267" s="102">
        <v>2.652195429100733</v>
      </c>
      <c r="D267" s="102">
        <v>2.8755621483481195</v>
      </c>
      <c r="E267" s="102">
        <v>2.5981409104267268</v>
      </c>
      <c r="F267" s="102">
        <v>2.5604754975396826</v>
      </c>
      <c r="G267" s="102">
        <v>2.9140751412608323</v>
      </c>
      <c r="H267" s="102">
        <v>2.242998255791083</v>
      </c>
      <c r="I267" s="102">
        <v>2.5162370057696699</v>
      </c>
      <c r="J267" s="102">
        <v>3.0011641933049233</v>
      </c>
      <c r="K267" s="102">
        <v>2.4510777977154659</v>
      </c>
      <c r="L267" s="102">
        <v>2.3628557009771769</v>
      </c>
      <c r="M267" s="102">
        <v>2.7935614302824061</v>
      </c>
      <c r="N267" s="102">
        <v>2.7465212198351097</v>
      </c>
      <c r="O267" s="102">
        <v>2.1779291327458772</v>
      </c>
      <c r="P267" s="102">
        <v>2.3683641263459099</v>
      </c>
      <c r="Q267" s="102">
        <v>1.8891980186941331</v>
      </c>
      <c r="R267" s="102">
        <v>1.486545319741692</v>
      </c>
      <c r="S267" s="102">
        <v>1.8061223782741269</v>
      </c>
      <c r="T267" s="102">
        <v>1.9245987749394837</v>
      </c>
      <c r="U267" s="102">
        <v>1.8590109590045607</v>
      </c>
      <c r="V267" s="102">
        <v>1.7654556304819191</v>
      </c>
      <c r="W267" s="102">
        <v>2.3013382117506502</v>
      </c>
      <c r="DA267" s="131" t="s">
        <v>3241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3242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3243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3244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3245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3246</v>
      </c>
    </row>
    <row r="273" spans="1:105" ht="12" customHeight="1" x14ac:dyDescent="0.25">
      <c r="A273" s="121" t="s">
        <v>54</v>
      </c>
      <c r="B273" s="123">
        <v>7.2189661234502885E-3</v>
      </c>
      <c r="C273" s="123">
        <v>7.9634243825832014E-3</v>
      </c>
      <c r="D273" s="123">
        <v>7.8175274683347368E-3</v>
      </c>
      <c r="E273" s="123">
        <v>7.033120794901271E-3</v>
      </c>
      <c r="F273" s="123">
        <v>7.4526484361990613E-3</v>
      </c>
      <c r="G273" s="123">
        <v>6.0988202047926546E-3</v>
      </c>
      <c r="H273" s="123">
        <v>6.6435562356907622E-3</v>
      </c>
      <c r="I273" s="123">
        <v>5.4163189184964914E-3</v>
      </c>
      <c r="J273" s="123">
        <v>5.3235183025727856E-3</v>
      </c>
      <c r="K273" s="123">
        <v>6.2174251402721007E-3</v>
      </c>
      <c r="L273" s="123">
        <v>5.7920553393366594E-3</v>
      </c>
      <c r="M273" s="123">
        <v>4.2803417761381225E-3</v>
      </c>
      <c r="N273" s="123">
        <v>2.9075603970564138E-3</v>
      </c>
      <c r="O273" s="123">
        <v>2.5034748538564837E-3</v>
      </c>
      <c r="P273" s="123">
        <v>2.8025448788508295E-3</v>
      </c>
      <c r="Q273" s="123">
        <v>3.7328979037296274E-3</v>
      </c>
      <c r="R273" s="123">
        <v>4.3627903341077207E-3</v>
      </c>
      <c r="S273" s="123">
        <v>4.1591574887294451E-3</v>
      </c>
      <c r="T273" s="123">
        <v>3.549824740127661E-3</v>
      </c>
      <c r="U273" s="123">
        <v>3.450274570273072E-3</v>
      </c>
      <c r="V273" s="123">
        <v>3.275497381784074E-3</v>
      </c>
      <c r="W273" s="123">
        <v>4.3322947417137395E-3</v>
      </c>
      <c r="DA273" s="130" t="s">
        <v>3247</v>
      </c>
    </row>
    <row r="274" spans="1:105" ht="12" customHeight="1" x14ac:dyDescent="0.25">
      <c r="A274" s="97" t="s">
        <v>50</v>
      </c>
      <c r="B274" s="99">
        <v>1.1066756286590191</v>
      </c>
      <c r="C274" s="99">
        <v>1.2649668435541661</v>
      </c>
      <c r="D274" s="99">
        <v>1.3272856129686976</v>
      </c>
      <c r="E274" s="99">
        <v>1.2561300773577884</v>
      </c>
      <c r="F274" s="99">
        <v>1.3568075610540076</v>
      </c>
      <c r="G274" s="99">
        <v>1.1282565984793667</v>
      </c>
      <c r="H274" s="99">
        <v>1.2815029181221851</v>
      </c>
      <c r="I274" s="99">
        <v>1.1131170102383552</v>
      </c>
      <c r="J274" s="99">
        <v>1.1873614021548649</v>
      </c>
      <c r="K274" s="99">
        <v>1.5378010984118611</v>
      </c>
      <c r="L274" s="99">
        <v>1.6437210362187877</v>
      </c>
      <c r="M274" s="99">
        <v>1.5167621019460684</v>
      </c>
      <c r="N274" s="99">
        <v>1.2891928152153358</v>
      </c>
      <c r="O274" s="99">
        <v>1.283141310021471</v>
      </c>
      <c r="P274" s="99">
        <v>1.4334668480088302</v>
      </c>
      <c r="Q274" s="99">
        <v>1.5931603481056198</v>
      </c>
      <c r="R274" s="99">
        <v>1.6785138057816593</v>
      </c>
      <c r="S274" s="99">
        <v>1.6086952027503518</v>
      </c>
      <c r="T274" s="99">
        <v>1.4889870831462952</v>
      </c>
      <c r="U274" s="99">
        <v>1.5254799746094512</v>
      </c>
      <c r="V274" s="99">
        <v>1.4774506616023881</v>
      </c>
      <c r="W274" s="99">
        <v>1.8307402845028273</v>
      </c>
      <c r="DA274" s="63" t="s">
        <v>3248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3249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20.289396132301022</v>
      </c>
      <c r="D279" s="117">
        <f t="shared" si="108"/>
        <v>16.235743185973064</v>
      </c>
      <c r="E279" s="117">
        <f t="shared" si="108"/>
        <v>11.978726760901335</v>
      </c>
      <c r="F279" s="117">
        <f t="shared" si="108"/>
        <v>2.0388160788474172</v>
      </c>
      <c r="G279" s="117">
        <f t="shared" si="108"/>
        <v>0.30882645061139047</v>
      </c>
      <c r="H279" s="117">
        <f t="shared" si="108"/>
        <v>3.6655802640736028</v>
      </c>
      <c r="I279" s="117">
        <f t="shared" si="108"/>
        <v>7.2419889754194076</v>
      </c>
      <c r="J279" s="117">
        <f t="shared" si="108"/>
        <v>7.5007998230328141</v>
      </c>
      <c r="K279" s="117">
        <f t="shared" si="108"/>
        <v>8.1258618725973495</v>
      </c>
      <c r="L279" s="117">
        <f t="shared" si="108"/>
        <v>10.316035173796628</v>
      </c>
      <c r="M279" s="117">
        <f t="shared" si="108"/>
        <v>9.5521132228333787</v>
      </c>
      <c r="N279" s="117">
        <f t="shared" si="108"/>
        <v>7.0453443912727138</v>
      </c>
      <c r="O279" s="117">
        <f t="shared" si="108"/>
        <v>8.6949605209270366</v>
      </c>
      <c r="P279" s="117">
        <f t="shared" si="108"/>
        <v>4.1342259023226644</v>
      </c>
      <c r="Q279" s="117">
        <f t="shared" si="108"/>
        <v>8.9539250714805316</v>
      </c>
      <c r="R279" s="117">
        <f t="shared" ref="R279:V279" si="109">R280+R282+R284+R293</f>
        <v>14.980204523901538</v>
      </c>
      <c r="S279" s="117">
        <f t="shared" si="109"/>
        <v>12.382358861330445</v>
      </c>
      <c r="T279" s="117">
        <f t="shared" si="109"/>
        <v>12.920638949277976</v>
      </c>
      <c r="U279" s="117">
        <f t="shared" si="109"/>
        <v>8.8849888226200449</v>
      </c>
      <c r="V279" s="117">
        <f t="shared" si="109"/>
        <v>9.4087861106778075</v>
      </c>
      <c r="W279" s="117">
        <f t="shared" ref="W279" si="110">W280+W282+W284+W293</f>
        <v>13.293794503937058</v>
      </c>
      <c r="DA279" s="129" t="s">
        <v>3401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16.962728617574264</v>
      </c>
      <c r="D280" s="122">
        <f t="shared" si="111"/>
        <v>13.119206894700538</v>
      </c>
      <c r="E280" s="122">
        <f t="shared" si="111"/>
        <v>9.9502850914208825</v>
      </c>
      <c r="F280" s="122">
        <f t="shared" si="111"/>
        <v>1.6585771732649037</v>
      </c>
      <c r="G280" s="122">
        <f t="shared" si="111"/>
        <v>0.25124422020224974</v>
      </c>
      <c r="H280" s="122">
        <f t="shared" si="111"/>
        <v>2.9467666515617066</v>
      </c>
      <c r="I280" s="122">
        <f t="shared" si="111"/>
        <v>5.7752558852668123</v>
      </c>
      <c r="J280" s="122">
        <f t="shared" si="111"/>
        <v>5.9235085993704342</v>
      </c>
      <c r="K280" s="122">
        <f t="shared" si="111"/>
        <v>6.3277396925842782</v>
      </c>
      <c r="L280" s="122">
        <f t="shared" si="111"/>
        <v>8.2050485371424244</v>
      </c>
      <c r="M280" s="122">
        <f t="shared" si="111"/>
        <v>7.4284599210647837</v>
      </c>
      <c r="N280" s="122">
        <f t="shared" si="111"/>
        <v>5.3535131636161717</v>
      </c>
      <c r="O280" s="122">
        <f t="shared" si="111"/>
        <v>6.8563317479170154</v>
      </c>
      <c r="P280" s="122">
        <f t="shared" si="111"/>
        <v>2.9715833789764616</v>
      </c>
      <c r="Q280" s="122">
        <f t="shared" si="111"/>
        <v>6.2921545250070947</v>
      </c>
      <c r="R280" s="122">
        <f t="shared" si="111"/>
        <v>11.341349170022921</v>
      </c>
      <c r="S280" s="122">
        <f t="shared" si="111"/>
        <v>9.4144610576054202</v>
      </c>
      <c r="T280" s="122">
        <f t="shared" si="111"/>
        <v>9.624490210760154</v>
      </c>
      <c r="U280" s="122">
        <f t="shared" si="111"/>
        <v>6.2885599159604588</v>
      </c>
      <c r="V280" s="122">
        <f t="shared" si="111"/>
        <v>6.9493752500070354</v>
      </c>
      <c r="W280" s="122">
        <f t="shared" si="111"/>
        <v>10.002854895393682</v>
      </c>
      <c r="DA280" s="130" t="s">
        <v>3402</v>
      </c>
    </row>
    <row r="281" spans="1:105" ht="12" customHeight="1" x14ac:dyDescent="0.25">
      <c r="A281" s="97" t="s">
        <v>53</v>
      </c>
      <c r="B281" s="98"/>
      <c r="C281" s="98">
        <v>16.962728617574264</v>
      </c>
      <c r="D281" s="98">
        <v>13.119206894700538</v>
      </c>
      <c r="E281" s="98">
        <v>9.9502850914208825</v>
      </c>
      <c r="F281" s="98">
        <v>1.6585771732649037</v>
      </c>
      <c r="G281" s="98">
        <v>0.25124422020224974</v>
      </c>
      <c r="H281" s="98">
        <v>2.9467666515617066</v>
      </c>
      <c r="I281" s="98">
        <v>5.7752558852668123</v>
      </c>
      <c r="J281" s="98">
        <v>5.9235085993704342</v>
      </c>
      <c r="K281" s="98">
        <v>6.3277396925842782</v>
      </c>
      <c r="L281" s="98">
        <v>8.2050485371424244</v>
      </c>
      <c r="M281" s="98">
        <v>7.4284599210647837</v>
      </c>
      <c r="N281" s="98">
        <v>5.3535131636161717</v>
      </c>
      <c r="O281" s="98">
        <v>6.8563317479170154</v>
      </c>
      <c r="P281" s="98">
        <v>2.9715833789764616</v>
      </c>
      <c r="Q281" s="98">
        <v>6.2921545250070947</v>
      </c>
      <c r="R281" s="98">
        <v>11.341349170022921</v>
      </c>
      <c r="S281" s="98">
        <v>9.4144610576054202</v>
      </c>
      <c r="T281" s="98">
        <v>9.624490210760154</v>
      </c>
      <c r="U281" s="98">
        <v>6.2885599159604588</v>
      </c>
      <c r="V281" s="98">
        <v>6.9493752500070354</v>
      </c>
      <c r="W281" s="98">
        <v>10.002854895393682</v>
      </c>
      <c r="DA281" s="63" t="s">
        <v>3403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4.1604607016794779E-3</v>
      </c>
      <c r="D282" s="122">
        <f t="shared" si="112"/>
        <v>3.9542786084837004E-3</v>
      </c>
      <c r="E282" s="122">
        <f t="shared" si="112"/>
        <v>5.5306637120573453E-3</v>
      </c>
      <c r="F282" s="122">
        <f t="shared" si="112"/>
        <v>6.3838494100029687E-4</v>
      </c>
      <c r="G282" s="122">
        <f t="shared" si="112"/>
        <v>1.1301601809691128E-4</v>
      </c>
      <c r="H282" s="122">
        <f t="shared" si="112"/>
        <v>1.8002880831268508E-3</v>
      </c>
      <c r="I282" s="122">
        <f t="shared" si="112"/>
        <v>3.612028982205126E-3</v>
      </c>
      <c r="J282" s="122">
        <f t="shared" si="112"/>
        <v>3.4396234813630477E-3</v>
      </c>
      <c r="K282" s="122">
        <f t="shared" si="112"/>
        <v>2.9835609046194931E-3</v>
      </c>
      <c r="L282" s="122">
        <f t="shared" si="112"/>
        <v>5.2263263832044802E-3</v>
      </c>
      <c r="M282" s="122">
        <f t="shared" si="112"/>
        <v>4.547110631339773E-3</v>
      </c>
      <c r="N282" s="122">
        <f t="shared" si="112"/>
        <v>2.3260735852969308E-3</v>
      </c>
      <c r="O282" s="122">
        <f t="shared" si="112"/>
        <v>5.209040552407793E-3</v>
      </c>
      <c r="P282" s="122">
        <f t="shared" si="112"/>
        <v>8.6224675261154188E-4</v>
      </c>
      <c r="Q282" s="122">
        <f t="shared" si="112"/>
        <v>3.034834669205681E-3</v>
      </c>
      <c r="R282" s="122">
        <f t="shared" si="112"/>
        <v>5.3641063654478243E-3</v>
      </c>
      <c r="S282" s="122">
        <f t="shared" si="112"/>
        <v>9.0493988949458329E-3</v>
      </c>
      <c r="T282" s="122">
        <f t="shared" si="112"/>
        <v>7.795001233733367E-3</v>
      </c>
      <c r="U282" s="122">
        <f t="shared" si="112"/>
        <v>7.4917456210154259E-3</v>
      </c>
      <c r="V282" s="122">
        <f t="shared" si="112"/>
        <v>7.2378433068647245E-3</v>
      </c>
      <c r="W282" s="122">
        <f t="shared" si="112"/>
        <v>9.2961721995871247E-3</v>
      </c>
      <c r="DA282" s="130" t="s">
        <v>3404</v>
      </c>
    </row>
    <row r="283" spans="1:105" ht="12" customHeight="1" x14ac:dyDescent="0.25">
      <c r="A283" s="97" t="s">
        <v>53</v>
      </c>
      <c r="B283" s="98"/>
      <c r="C283" s="98">
        <v>4.1604607016794779E-3</v>
      </c>
      <c r="D283" s="98">
        <v>3.9542786084837004E-3</v>
      </c>
      <c r="E283" s="98">
        <v>5.5306637120573453E-3</v>
      </c>
      <c r="F283" s="98">
        <v>6.3838494100029687E-4</v>
      </c>
      <c r="G283" s="98">
        <v>1.1301601809691128E-4</v>
      </c>
      <c r="H283" s="98">
        <v>1.8002880831268508E-3</v>
      </c>
      <c r="I283" s="98">
        <v>3.612028982205126E-3</v>
      </c>
      <c r="J283" s="98">
        <v>3.4396234813630477E-3</v>
      </c>
      <c r="K283" s="98">
        <v>2.9835609046194931E-3</v>
      </c>
      <c r="L283" s="98">
        <v>5.2263263832044802E-3</v>
      </c>
      <c r="M283" s="98">
        <v>4.547110631339773E-3</v>
      </c>
      <c r="N283" s="98">
        <v>2.3260735852969308E-3</v>
      </c>
      <c r="O283" s="98">
        <v>5.209040552407793E-3</v>
      </c>
      <c r="P283" s="98">
        <v>8.6224675261154188E-4</v>
      </c>
      <c r="Q283" s="98">
        <v>3.034834669205681E-3</v>
      </c>
      <c r="R283" s="98">
        <v>5.3641063654478243E-3</v>
      </c>
      <c r="S283" s="98">
        <v>9.0493988949458329E-3</v>
      </c>
      <c r="T283" s="98">
        <v>7.795001233733367E-3</v>
      </c>
      <c r="U283" s="98">
        <v>7.4917456210154259E-3</v>
      </c>
      <c r="V283" s="98">
        <v>7.2378433068647245E-3</v>
      </c>
      <c r="W283" s="98">
        <v>9.2961721995871247E-3</v>
      </c>
      <c r="DA283" s="63" t="s">
        <v>3405</v>
      </c>
    </row>
    <row r="284" spans="1:105" ht="12" customHeight="1" x14ac:dyDescent="0.25">
      <c r="A284" s="121" t="s">
        <v>55</v>
      </c>
      <c r="B284" s="122"/>
      <c r="C284" s="122">
        <v>2.8622290485957267</v>
      </c>
      <c r="D284" s="122">
        <v>2.6806018968506211</v>
      </c>
      <c r="E284" s="122">
        <v>1.7404159741957734</v>
      </c>
      <c r="F284" s="122">
        <v>0.32313911716482829</v>
      </c>
      <c r="G284" s="122">
        <v>4.980652644954129E-2</v>
      </c>
      <c r="H284" s="122">
        <v>0.61153974832763036</v>
      </c>
      <c r="I284" s="122">
        <v>1.2772894428373105</v>
      </c>
      <c r="J284" s="122">
        <v>1.3542705616883988</v>
      </c>
      <c r="K284" s="122">
        <v>1.4895179741985409</v>
      </c>
      <c r="L284" s="122">
        <v>1.7769685321946349</v>
      </c>
      <c r="M284" s="122">
        <v>1.7837475465446635</v>
      </c>
      <c r="N284" s="122">
        <v>1.4211401703034097</v>
      </c>
      <c r="O284" s="122">
        <v>1.5468571261001025</v>
      </c>
      <c r="P284" s="122">
        <v>0.97264562901979268</v>
      </c>
      <c r="Q284" s="122">
        <v>2.233092181529396</v>
      </c>
      <c r="R284" s="122">
        <v>3.0334683803467413</v>
      </c>
      <c r="S284" s="122">
        <v>2.4565856640069912</v>
      </c>
      <c r="T284" s="122">
        <v>2.7317622973308646</v>
      </c>
      <c r="U284" s="122">
        <v>2.1505007932192006</v>
      </c>
      <c r="V284" s="122">
        <v>2.0390374583338224</v>
      </c>
      <c r="W284" s="122">
        <v>2.7321005071367321</v>
      </c>
      <c r="DA284" s="130" t="s">
        <v>3406</v>
      </c>
    </row>
    <row r="285" spans="1:105" ht="12" customHeight="1" x14ac:dyDescent="0.25">
      <c r="A285" s="97" t="s">
        <v>124</v>
      </c>
      <c r="B285" s="98"/>
      <c r="C285" s="98">
        <v>1.2494038783936724E-2</v>
      </c>
      <c r="D285" s="98">
        <v>2.9440595110043856E-2</v>
      </c>
      <c r="E285" s="98">
        <v>3.7178854434388738E-2</v>
      </c>
      <c r="F285" s="98">
        <v>1.3440261202360759E-2</v>
      </c>
      <c r="G285" s="98">
        <v>3.3690644476951485E-3</v>
      </c>
      <c r="H285" s="98">
        <v>2.520510316092683E-2</v>
      </c>
      <c r="I285" s="98">
        <v>3.015606374606002E-2</v>
      </c>
      <c r="J285" s="98">
        <v>7.5990766022219977E-3</v>
      </c>
      <c r="K285" s="98">
        <v>2.2567113693054079E-2</v>
      </c>
      <c r="L285" s="98">
        <v>2.2553472275317666E-2</v>
      </c>
      <c r="M285" s="98">
        <v>9.0597269404761073E-3</v>
      </c>
      <c r="N285" s="98">
        <v>2.5260077790747931E-2</v>
      </c>
      <c r="O285" s="98">
        <v>3.0105293130387373E-2</v>
      </c>
      <c r="P285" s="98">
        <v>1.3099233610618025E-2</v>
      </c>
      <c r="Q285" s="98">
        <v>2.1718173464990886E-2</v>
      </c>
      <c r="R285" s="98">
        <v>1.1622815637985257E-2</v>
      </c>
      <c r="S285" s="98">
        <v>2.5789189861772522E-2</v>
      </c>
      <c r="T285" s="98">
        <v>2.387686258463316E-2</v>
      </c>
      <c r="U285" s="98">
        <v>2.4611420932393411E-2</v>
      </c>
      <c r="V285" s="98">
        <v>2.3879770161008541E-2</v>
      </c>
      <c r="W285" s="98">
        <v>3.8707597970570946E-2</v>
      </c>
      <c r="DA285" s="63" t="s">
        <v>3407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2.1063042642442665E-4</v>
      </c>
      <c r="J286" s="98">
        <v>2.3322257112949867E-4</v>
      </c>
      <c r="K286" s="98">
        <v>0</v>
      </c>
      <c r="L286" s="98">
        <v>0</v>
      </c>
      <c r="M286" s="98">
        <v>2.1981362491864845E-4</v>
      </c>
      <c r="N286" s="98">
        <v>2.2032437718301758E-4</v>
      </c>
      <c r="O286" s="98">
        <v>2.0380694873743828E-4</v>
      </c>
      <c r="P286" s="98">
        <v>2.1604466081158019E-4</v>
      </c>
      <c r="Q286" s="98">
        <v>2.1498594588457065E-4</v>
      </c>
      <c r="R286" s="98">
        <v>0</v>
      </c>
      <c r="S286" s="98">
        <v>0</v>
      </c>
      <c r="T286" s="98">
        <v>1.8153239685842913E-4</v>
      </c>
      <c r="U286" s="98">
        <v>1.8318049332110393E-4</v>
      </c>
      <c r="V286" s="98">
        <v>1.7656939853856455E-4</v>
      </c>
      <c r="W286" s="98">
        <v>4.5269615944142766E-4</v>
      </c>
      <c r="DA286" s="63" t="s">
        <v>3408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9.0812663717983511E-5</v>
      </c>
      <c r="J287" s="101">
        <v>1.0785803978503674E-4</v>
      </c>
      <c r="K287" s="101">
        <v>0</v>
      </c>
      <c r="L287" s="101">
        <v>0</v>
      </c>
      <c r="M287" s="101">
        <v>9.8492877475498937E-5</v>
      </c>
      <c r="N287" s="101">
        <v>9.5840086873330175E-5</v>
      </c>
      <c r="O287" s="101">
        <v>7.5272577283739875E-5</v>
      </c>
      <c r="P287" s="101">
        <v>7.9335128172452278E-5</v>
      </c>
      <c r="Q287" s="101">
        <v>6.1842695765869501E-5</v>
      </c>
      <c r="R287" s="101">
        <v>0</v>
      </c>
      <c r="S287" s="101">
        <v>0</v>
      </c>
      <c r="T287" s="101">
        <v>6.065090372783858E-5</v>
      </c>
      <c r="U287" s="101">
        <v>6.159385769135818E-5</v>
      </c>
      <c r="V287" s="101">
        <v>6.0182255411428756E-5</v>
      </c>
      <c r="W287" s="101">
        <v>1.6381522871281915E-4</v>
      </c>
      <c r="DA287" s="131" t="s">
        <v>3409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1.1981776270644314E-4</v>
      </c>
      <c r="J288" s="104">
        <v>1.2536453134446193E-4</v>
      </c>
      <c r="K288" s="104">
        <v>0</v>
      </c>
      <c r="L288" s="104">
        <v>0</v>
      </c>
      <c r="M288" s="104">
        <v>1.2132074744314951E-4</v>
      </c>
      <c r="N288" s="104">
        <v>1.244842903096874E-4</v>
      </c>
      <c r="O288" s="104">
        <v>1.2853437145369839E-4</v>
      </c>
      <c r="P288" s="104">
        <v>1.3670953263912792E-4</v>
      </c>
      <c r="Q288" s="104">
        <v>1.5314325011870115E-4</v>
      </c>
      <c r="R288" s="104">
        <v>0</v>
      </c>
      <c r="S288" s="104">
        <v>0</v>
      </c>
      <c r="T288" s="104">
        <v>1.2088149313059054E-4</v>
      </c>
      <c r="U288" s="104">
        <v>1.2158663562974573E-4</v>
      </c>
      <c r="V288" s="104">
        <v>1.1638714312713579E-4</v>
      </c>
      <c r="W288" s="104">
        <v>2.8888093072860848E-4</v>
      </c>
      <c r="DA288" s="132" t="s">
        <v>3410</v>
      </c>
    </row>
    <row r="289" spans="1:105" ht="12" customHeight="1" x14ac:dyDescent="0.25">
      <c r="A289" s="106" t="s">
        <v>122</v>
      </c>
      <c r="B289" s="101"/>
      <c r="C289" s="101">
        <v>2.205421891109824</v>
      </c>
      <c r="D289" s="101">
        <v>2.1076514255278065</v>
      </c>
      <c r="E289" s="101">
        <v>1.2038269228233629</v>
      </c>
      <c r="F289" s="101">
        <v>0.19403658519330347</v>
      </c>
      <c r="G289" s="101">
        <v>2.3658714935550981E-2</v>
      </c>
      <c r="H289" s="101">
        <v>0.34783030503362655</v>
      </c>
      <c r="I289" s="101">
        <v>0.89246357120283026</v>
      </c>
      <c r="J289" s="101">
        <v>0.7997480309965419</v>
      </c>
      <c r="K289" s="101">
        <v>0.19300393637552751</v>
      </c>
      <c r="L289" s="101">
        <v>1.0985703126823037</v>
      </c>
      <c r="M289" s="101">
        <v>1.0443942838366973</v>
      </c>
      <c r="N289" s="101">
        <v>0.78599116674815139</v>
      </c>
      <c r="O289" s="101">
        <v>0.84144175437131941</v>
      </c>
      <c r="P289" s="101">
        <v>0.60028191465833547</v>
      </c>
      <c r="Q289" s="101">
        <v>1.3472421948850923</v>
      </c>
      <c r="R289" s="101">
        <v>1.6901821053803603</v>
      </c>
      <c r="S289" s="101">
        <v>1.1779014458815336</v>
      </c>
      <c r="T289" s="101">
        <v>1.6714528699397024</v>
      </c>
      <c r="U289" s="101">
        <v>1.17599841105262</v>
      </c>
      <c r="V289" s="101">
        <v>1.146907082899838</v>
      </c>
      <c r="W289" s="101">
        <v>1.5793282483951652</v>
      </c>
      <c r="DA289" s="131" t="s">
        <v>3411</v>
      </c>
    </row>
    <row r="290" spans="1:105" ht="12" customHeight="1" x14ac:dyDescent="0.25">
      <c r="A290" s="107" t="s">
        <v>121</v>
      </c>
      <c r="B290" s="104"/>
      <c r="C290" s="104">
        <v>0.64431311870196617</v>
      </c>
      <c r="D290" s="104">
        <v>0.54350987621277058</v>
      </c>
      <c r="E290" s="104">
        <v>0.49941019693802169</v>
      </c>
      <c r="F290" s="104">
        <v>0.11566227076916408</v>
      </c>
      <c r="G290" s="104">
        <v>2.2778747066295159E-2</v>
      </c>
      <c r="H290" s="104">
        <v>0.23850434013307692</v>
      </c>
      <c r="I290" s="104">
        <v>0.35445917746199573</v>
      </c>
      <c r="J290" s="104">
        <v>0.54669023151850538</v>
      </c>
      <c r="K290" s="104">
        <v>1.2739469241299592</v>
      </c>
      <c r="L290" s="104">
        <v>0.65584474723701369</v>
      </c>
      <c r="M290" s="104">
        <v>0.73007372214257149</v>
      </c>
      <c r="N290" s="104">
        <v>0.60966860138732737</v>
      </c>
      <c r="O290" s="104">
        <v>0.6751062716496582</v>
      </c>
      <c r="P290" s="104">
        <v>0.35904843609002757</v>
      </c>
      <c r="Q290" s="104">
        <v>0.86391682723342822</v>
      </c>
      <c r="R290" s="104">
        <v>1.3316634593283958</v>
      </c>
      <c r="S290" s="104">
        <v>1.2528950282636853</v>
      </c>
      <c r="T290" s="104">
        <v>1.0362510324096703</v>
      </c>
      <c r="U290" s="104">
        <v>0.94970778074086615</v>
      </c>
      <c r="V290" s="104">
        <v>0.86807403587443743</v>
      </c>
      <c r="W290" s="104">
        <v>1.1136119646115545</v>
      </c>
      <c r="DA290" s="132" t="s">
        <v>3412</v>
      </c>
    </row>
    <row r="291" spans="1:105" ht="12" customHeight="1" x14ac:dyDescent="0.25">
      <c r="A291" s="108" t="s">
        <v>53</v>
      </c>
      <c r="B291" s="98"/>
      <c r="C291" s="98">
        <v>0.29610793412373443</v>
      </c>
      <c r="D291" s="98">
        <v>0.25021749496457391</v>
      </c>
      <c r="E291" s="98">
        <v>0.22801507279314984</v>
      </c>
      <c r="F291" s="98">
        <v>5.2673987456900863E-2</v>
      </c>
      <c r="G291" s="98">
        <v>1.0371736134527524E-2</v>
      </c>
      <c r="H291" s="98">
        <v>9.2313459941837192E-2</v>
      </c>
      <c r="I291" s="98">
        <v>0.1436115778550881</v>
      </c>
      <c r="J291" s="98">
        <v>0.23806714647291488</v>
      </c>
      <c r="K291" s="98">
        <v>0.5658676263457818</v>
      </c>
      <c r="L291" s="98">
        <v>0.26041040587839892</v>
      </c>
      <c r="M291" s="98">
        <v>0.311794427752345</v>
      </c>
      <c r="N291" s="98">
        <v>0.2555874160126948</v>
      </c>
      <c r="O291" s="98">
        <v>0.24504006502680739</v>
      </c>
      <c r="P291" s="98">
        <v>0.13030451088494505</v>
      </c>
      <c r="Q291" s="98">
        <v>0.24953667933633125</v>
      </c>
      <c r="R291" s="98">
        <v>0.34692551638536234</v>
      </c>
      <c r="S291" s="98">
        <v>0.378889318306183</v>
      </c>
      <c r="T291" s="98">
        <v>0.35465610423571114</v>
      </c>
      <c r="U291" s="98">
        <v>0.33294001795116657</v>
      </c>
      <c r="V291" s="98">
        <v>0.31098326306988849</v>
      </c>
      <c r="W291" s="98">
        <v>0.41527279314276261</v>
      </c>
      <c r="DA291" s="63" t="s">
        <v>3413</v>
      </c>
    </row>
    <row r="292" spans="1:105" ht="12" customHeight="1" x14ac:dyDescent="0.25">
      <c r="A292" s="108" t="s">
        <v>52</v>
      </c>
      <c r="B292" s="98"/>
      <c r="C292" s="98">
        <v>0.34820518457823169</v>
      </c>
      <c r="D292" s="98">
        <v>0.29329238124819662</v>
      </c>
      <c r="E292" s="98">
        <v>0.27139512414487188</v>
      </c>
      <c r="F292" s="98">
        <v>6.2988283312263221E-2</v>
      </c>
      <c r="G292" s="98">
        <v>1.2407010931767633E-2</v>
      </c>
      <c r="H292" s="98">
        <v>0.14619088019123974</v>
      </c>
      <c r="I292" s="98">
        <v>0.21084759960690766</v>
      </c>
      <c r="J292" s="98">
        <v>0.30862308504559055</v>
      </c>
      <c r="K292" s="98">
        <v>0.70807929778417733</v>
      </c>
      <c r="L292" s="98">
        <v>0.39543434135861472</v>
      </c>
      <c r="M292" s="98">
        <v>0.41827929439022649</v>
      </c>
      <c r="N292" s="98">
        <v>0.35408118537463262</v>
      </c>
      <c r="O292" s="98">
        <v>0.43006620662285078</v>
      </c>
      <c r="P292" s="98">
        <v>0.22874392520508252</v>
      </c>
      <c r="Q292" s="98">
        <v>0.61438014789709694</v>
      </c>
      <c r="R292" s="98">
        <v>0.98473794294303341</v>
      </c>
      <c r="S292" s="98">
        <v>0.87400570995750215</v>
      </c>
      <c r="T292" s="98">
        <v>0.68159492817395917</v>
      </c>
      <c r="U292" s="98">
        <v>0.61676776278969958</v>
      </c>
      <c r="V292" s="98">
        <v>0.55709077280454899</v>
      </c>
      <c r="W292" s="98">
        <v>0.69833917146879199</v>
      </c>
      <c r="DA292" s="63" t="s">
        <v>3414</v>
      </c>
    </row>
    <row r="293" spans="1:105" ht="12" customHeight="1" x14ac:dyDescent="0.25">
      <c r="A293" s="121" t="s">
        <v>54</v>
      </c>
      <c r="B293" s="122"/>
      <c r="C293" s="122">
        <v>0.46027800542935143</v>
      </c>
      <c r="D293" s="122">
        <v>0.4319801158134205</v>
      </c>
      <c r="E293" s="122">
        <v>0.28249503157262051</v>
      </c>
      <c r="F293" s="122">
        <v>5.6461403476684685E-2</v>
      </c>
      <c r="G293" s="122">
        <v>7.6626879415024607E-3</v>
      </c>
      <c r="H293" s="122">
        <v>0.10547357610113875</v>
      </c>
      <c r="I293" s="122">
        <v>0.1858316183330791</v>
      </c>
      <c r="J293" s="122">
        <v>0.21958103849261867</v>
      </c>
      <c r="K293" s="122">
        <v>0.3056206449099117</v>
      </c>
      <c r="L293" s="122">
        <v>0.3287917780763624</v>
      </c>
      <c r="M293" s="122">
        <v>0.3353586445925914</v>
      </c>
      <c r="N293" s="122">
        <v>0.26836498376783496</v>
      </c>
      <c r="O293" s="122">
        <v>0.28656260635751174</v>
      </c>
      <c r="P293" s="122">
        <v>0.1891346475737988</v>
      </c>
      <c r="Q293" s="122">
        <v>0.4256435302748347</v>
      </c>
      <c r="R293" s="122">
        <v>0.60002286716642705</v>
      </c>
      <c r="S293" s="122">
        <v>0.50226274082308842</v>
      </c>
      <c r="T293" s="122">
        <v>0.55659143995322258</v>
      </c>
      <c r="U293" s="122">
        <v>0.43843636781937068</v>
      </c>
      <c r="V293" s="122">
        <v>0.41313555903008453</v>
      </c>
      <c r="W293" s="122">
        <v>0.54954292920705661</v>
      </c>
      <c r="DA293" s="130" t="s">
        <v>3415</v>
      </c>
    </row>
    <row r="294" spans="1:105" ht="12" customHeight="1" x14ac:dyDescent="0.25">
      <c r="A294" s="97" t="s">
        <v>50</v>
      </c>
      <c r="B294" s="98"/>
      <c r="C294" s="98">
        <v>3.1345546354114894E-3</v>
      </c>
      <c r="D294" s="98">
        <v>2.3152512779781352E-3</v>
      </c>
      <c r="E294" s="98">
        <v>1.5393196408504471E-3</v>
      </c>
      <c r="F294" s="98">
        <v>3.9389208998452961E-4</v>
      </c>
      <c r="G294" s="98">
        <v>4.1195134973594443E-5</v>
      </c>
      <c r="H294" s="98">
        <v>6.6015906630981051E-4</v>
      </c>
      <c r="I294" s="98">
        <v>8.2289034121099832E-4</v>
      </c>
      <c r="J294" s="98">
        <v>7.0364971029661892E-4</v>
      </c>
      <c r="K294" s="98">
        <v>1.0844075243565759E-3</v>
      </c>
      <c r="L294" s="98">
        <v>7.9769575887950368E-4</v>
      </c>
      <c r="M294" s="98">
        <v>2.8381538871418408E-4</v>
      </c>
      <c r="N294" s="98">
        <v>2.8979861991680329E-4</v>
      </c>
      <c r="O294" s="98">
        <v>7.2549932335438418E-4</v>
      </c>
      <c r="P294" s="98">
        <v>7.5730998167647889E-4</v>
      </c>
      <c r="Q294" s="98">
        <v>2.6316401208572862E-3</v>
      </c>
      <c r="R294" s="98">
        <v>2.9000355100665702E-3</v>
      </c>
      <c r="S294" s="98">
        <v>1.5130370367630796E-3</v>
      </c>
      <c r="T294" s="98">
        <v>7.8603468136482948E-4</v>
      </c>
      <c r="U294" s="98">
        <v>8.6072247624535106E-4</v>
      </c>
      <c r="V294" s="98">
        <v>1.2208029511005885E-3</v>
      </c>
      <c r="W294" s="98">
        <v>3.2839113983236393E-3</v>
      </c>
      <c r="DA294" s="63" t="s">
        <v>3416</v>
      </c>
    </row>
    <row r="295" spans="1:105" ht="12" customHeight="1" x14ac:dyDescent="0.25">
      <c r="A295" s="109" t="s">
        <v>120</v>
      </c>
      <c r="B295" s="33"/>
      <c r="C295" s="33">
        <v>0.45714345079393992</v>
      </c>
      <c r="D295" s="33">
        <v>0.42966486453544234</v>
      </c>
      <c r="E295" s="33">
        <v>0.28095571193177005</v>
      </c>
      <c r="F295" s="33">
        <v>5.6067511386700158E-2</v>
      </c>
      <c r="G295" s="33">
        <v>7.6214928065288659E-3</v>
      </c>
      <c r="H295" s="33">
        <v>0.10481341703482894</v>
      </c>
      <c r="I295" s="33">
        <v>0.1850087279918681</v>
      </c>
      <c r="J295" s="33">
        <v>0.21887738878232205</v>
      </c>
      <c r="K295" s="33">
        <v>0.30453623738555513</v>
      </c>
      <c r="L295" s="33">
        <v>0.32799408231748289</v>
      </c>
      <c r="M295" s="33">
        <v>0.33507482920387721</v>
      </c>
      <c r="N295" s="33">
        <v>0.26807518514791817</v>
      </c>
      <c r="O295" s="33">
        <v>0.28583710703415738</v>
      </c>
      <c r="P295" s="33">
        <v>0.18837733759212233</v>
      </c>
      <c r="Q295" s="33">
        <v>0.42301189015397744</v>
      </c>
      <c r="R295" s="33">
        <v>0.59712283165636049</v>
      </c>
      <c r="S295" s="33">
        <v>0.50074970378632533</v>
      </c>
      <c r="T295" s="33">
        <v>0.55580540527185773</v>
      </c>
      <c r="U295" s="33">
        <v>0.43757564534312532</v>
      </c>
      <c r="V295" s="33">
        <v>0.41191475607898392</v>
      </c>
      <c r="W295" s="33">
        <v>0.54625901780873298</v>
      </c>
      <c r="DA295" s="60" t="s">
        <v>3417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15.301312572211796</v>
      </c>
      <c r="D297" s="117">
        <f t="shared" si="113"/>
        <v>12.283749053814882</v>
      </c>
      <c r="E297" s="117">
        <f t="shared" si="113"/>
        <v>9.1413050339095445</v>
      </c>
      <c r="F297" s="117">
        <f t="shared" si="113"/>
        <v>1.565595342336898</v>
      </c>
      <c r="G297" s="117">
        <f t="shared" si="113"/>
        <v>0.23903089971753541</v>
      </c>
      <c r="H297" s="117">
        <f t="shared" si="113"/>
        <v>2.8512715805885867</v>
      </c>
      <c r="I297" s="117">
        <f t="shared" si="113"/>
        <v>5.6350860241143206</v>
      </c>
      <c r="J297" s="117">
        <f t="shared" si="113"/>
        <v>5.8916639179951975</v>
      </c>
      <c r="K297" s="117">
        <f t="shared" si="113"/>
        <v>6.5203602744432079</v>
      </c>
      <c r="L297" s="117">
        <f t="shared" si="113"/>
        <v>8.1925463330299593</v>
      </c>
      <c r="M297" s="117">
        <f t="shared" si="113"/>
        <v>7.6470212961431017</v>
      </c>
      <c r="N297" s="117">
        <f t="shared" si="113"/>
        <v>5.6965467513532655</v>
      </c>
      <c r="O297" s="117">
        <f t="shared" si="113"/>
        <v>7.1484726223325517</v>
      </c>
      <c r="P297" s="117">
        <f t="shared" si="113"/>
        <v>3.4292879159398222</v>
      </c>
      <c r="Q297" s="117">
        <f t="shared" si="113"/>
        <v>7.5657052910850604</v>
      </c>
      <c r="R297" s="117">
        <f t="shared" ref="R297:V297" si="114">R298+R300+R302+R311</f>
        <v>12.932453767714859</v>
      </c>
      <c r="S297" s="117">
        <f t="shared" si="114"/>
        <v>10.921937694560093</v>
      </c>
      <c r="T297" s="117">
        <f t="shared" si="114"/>
        <v>11.525680869183834</v>
      </c>
      <c r="U297" s="117">
        <f t="shared" si="114"/>
        <v>8.050709259356033</v>
      </c>
      <c r="V297" s="117">
        <f t="shared" si="114"/>
        <v>8.6392310540852222</v>
      </c>
      <c r="W297" s="117">
        <f t="shared" ref="W297" si="115">W298+W300+W302+W311</f>
        <v>12.286103372781669</v>
      </c>
      <c r="DA297" s="129" t="s">
        <v>3569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12.834495089730821</v>
      </c>
      <c r="D298" s="122">
        <f t="shared" si="116"/>
        <v>9.9802351316065963</v>
      </c>
      <c r="E298" s="122">
        <f t="shared" si="116"/>
        <v>7.6114252984535753</v>
      </c>
      <c r="F298" s="122">
        <f t="shared" si="116"/>
        <v>1.2757286079361609</v>
      </c>
      <c r="G298" s="122">
        <f t="shared" si="116"/>
        <v>0.1943355088620739</v>
      </c>
      <c r="H298" s="122">
        <f t="shared" si="116"/>
        <v>2.2922932595522854</v>
      </c>
      <c r="I298" s="122">
        <f t="shared" si="116"/>
        <v>4.5186581348627719</v>
      </c>
      <c r="J298" s="122">
        <f t="shared" si="116"/>
        <v>4.6625302412263343</v>
      </c>
      <c r="K298" s="122">
        <f t="shared" si="116"/>
        <v>5.01213979335916</v>
      </c>
      <c r="L298" s="122">
        <f t="shared" si="116"/>
        <v>6.5421835518734834</v>
      </c>
      <c r="M298" s="122">
        <f t="shared" si="116"/>
        <v>5.9747980417129378</v>
      </c>
      <c r="N298" s="122">
        <f t="shared" si="116"/>
        <v>4.3547977244836007</v>
      </c>
      <c r="O298" s="122">
        <f t="shared" si="116"/>
        <v>5.6585710144342274</v>
      </c>
      <c r="P298" s="122">
        <f t="shared" si="116"/>
        <v>2.494631017127003</v>
      </c>
      <c r="Q298" s="122">
        <f t="shared" si="116"/>
        <v>5.3771341841209876</v>
      </c>
      <c r="R298" s="122">
        <f t="shared" si="116"/>
        <v>9.8758955302903573</v>
      </c>
      <c r="S298" s="122">
        <f t="shared" si="116"/>
        <v>8.375692065384527</v>
      </c>
      <c r="T298" s="122">
        <f t="shared" si="116"/>
        <v>8.7463657585095618</v>
      </c>
      <c r="U298" s="122">
        <f t="shared" si="116"/>
        <v>5.8209897908560579</v>
      </c>
      <c r="V298" s="122">
        <f t="shared" si="116"/>
        <v>6.5176608501098121</v>
      </c>
      <c r="W298" s="122">
        <f t="shared" si="116"/>
        <v>9.4429042941292121</v>
      </c>
      <c r="DA298" s="130" t="s">
        <v>3570</v>
      </c>
    </row>
    <row r="299" spans="1:105" ht="12" customHeight="1" x14ac:dyDescent="0.25">
      <c r="A299" s="97" t="s">
        <v>53</v>
      </c>
      <c r="B299" s="98"/>
      <c r="C299" s="98">
        <v>12.834495089730821</v>
      </c>
      <c r="D299" s="98">
        <v>9.9802351316065963</v>
      </c>
      <c r="E299" s="98">
        <v>7.6114252984535753</v>
      </c>
      <c r="F299" s="98">
        <v>1.2757286079361609</v>
      </c>
      <c r="G299" s="98">
        <v>0.1943355088620739</v>
      </c>
      <c r="H299" s="98">
        <v>2.2922932595522854</v>
      </c>
      <c r="I299" s="98">
        <v>4.5186581348627719</v>
      </c>
      <c r="J299" s="98">
        <v>4.6625302412263343</v>
      </c>
      <c r="K299" s="98">
        <v>5.01213979335916</v>
      </c>
      <c r="L299" s="98">
        <v>6.5421835518734834</v>
      </c>
      <c r="M299" s="98">
        <v>5.9747980417129378</v>
      </c>
      <c r="N299" s="98">
        <v>4.3547977244836007</v>
      </c>
      <c r="O299" s="98">
        <v>5.6585710144342274</v>
      </c>
      <c r="P299" s="98">
        <v>2.494631017127003</v>
      </c>
      <c r="Q299" s="98">
        <v>5.3771341841209876</v>
      </c>
      <c r="R299" s="98">
        <v>9.8758955302903573</v>
      </c>
      <c r="S299" s="98">
        <v>8.375692065384527</v>
      </c>
      <c r="T299" s="98">
        <v>8.7463657585095618</v>
      </c>
      <c r="U299" s="98">
        <v>5.8209897908560579</v>
      </c>
      <c r="V299" s="98">
        <v>6.5176608501098121</v>
      </c>
      <c r="W299" s="98">
        <v>9.4429042941292121</v>
      </c>
      <c r="DA299" s="63" t="s">
        <v>3571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9.8114563745910904E-3</v>
      </c>
      <c r="D300" s="122">
        <f t="shared" si="117"/>
        <v>9.6401309761132495E-3</v>
      </c>
      <c r="E300" s="122">
        <f t="shared" si="117"/>
        <v>1.3928292996927334E-2</v>
      </c>
      <c r="F300" s="122">
        <f t="shared" si="117"/>
        <v>1.6591244558714197E-3</v>
      </c>
      <c r="G300" s="122">
        <f t="shared" si="117"/>
        <v>3.0291345235159187E-4</v>
      </c>
      <c r="H300" s="122">
        <f t="shared" si="117"/>
        <v>4.972895681048241E-3</v>
      </c>
      <c r="I300" s="122">
        <f t="shared" si="117"/>
        <v>1.0276678129152297E-2</v>
      </c>
      <c r="J300" s="122">
        <f t="shared" si="117"/>
        <v>1.0076350575289567E-2</v>
      </c>
      <c r="K300" s="122">
        <f t="shared" si="117"/>
        <v>8.9982568910885047E-3</v>
      </c>
      <c r="L300" s="122">
        <f t="shared" si="117"/>
        <v>1.6225789980572287E-2</v>
      </c>
      <c r="M300" s="122">
        <f t="shared" si="117"/>
        <v>1.459871278273937E-2</v>
      </c>
      <c r="N300" s="122">
        <f t="shared" si="117"/>
        <v>7.7658780003709736E-3</v>
      </c>
      <c r="O300" s="122">
        <f t="shared" si="117"/>
        <v>1.8187698137130153E-2</v>
      </c>
      <c r="P300" s="122">
        <f t="shared" si="117"/>
        <v>3.1536048240071979E-3</v>
      </c>
      <c r="Q300" s="122">
        <f t="shared" si="117"/>
        <v>1.1532273345165071E-2</v>
      </c>
      <c r="R300" s="122">
        <f t="shared" si="117"/>
        <v>2.0863109074201854E-2</v>
      </c>
      <c r="S300" s="122">
        <f t="shared" si="117"/>
        <v>3.5840762772011696E-2</v>
      </c>
      <c r="T300" s="122">
        <f t="shared" si="117"/>
        <v>3.133621208118334E-2</v>
      </c>
      <c r="U300" s="122">
        <f t="shared" si="117"/>
        <v>3.0522721439399023E-2</v>
      </c>
      <c r="V300" s="122">
        <f t="shared" si="117"/>
        <v>2.9887824252945019E-2</v>
      </c>
      <c r="W300" s="122">
        <f t="shared" si="117"/>
        <v>3.8889853705802627E-2</v>
      </c>
      <c r="DA300" s="130" t="s">
        <v>3572</v>
      </c>
    </row>
    <row r="301" spans="1:105" ht="12" customHeight="1" x14ac:dyDescent="0.25">
      <c r="A301" s="97" t="s">
        <v>53</v>
      </c>
      <c r="B301" s="98"/>
      <c r="C301" s="98">
        <v>9.8114563745910904E-3</v>
      </c>
      <c r="D301" s="98">
        <v>9.6401309761132495E-3</v>
      </c>
      <c r="E301" s="98">
        <v>1.3928292996927334E-2</v>
      </c>
      <c r="F301" s="98">
        <v>1.6591244558714197E-3</v>
      </c>
      <c r="G301" s="98">
        <v>3.0291345235159187E-4</v>
      </c>
      <c r="H301" s="98">
        <v>4.972895681048241E-3</v>
      </c>
      <c r="I301" s="98">
        <v>1.0276678129152297E-2</v>
      </c>
      <c r="J301" s="98">
        <v>1.0076350575289567E-2</v>
      </c>
      <c r="K301" s="98">
        <v>8.9982568910885047E-3</v>
      </c>
      <c r="L301" s="98">
        <v>1.6225789980572287E-2</v>
      </c>
      <c r="M301" s="98">
        <v>1.459871278273937E-2</v>
      </c>
      <c r="N301" s="98">
        <v>7.7658780003709736E-3</v>
      </c>
      <c r="O301" s="98">
        <v>1.8187698137130153E-2</v>
      </c>
      <c r="P301" s="98">
        <v>3.1536048240071979E-3</v>
      </c>
      <c r="Q301" s="98">
        <v>1.1532273345165071E-2</v>
      </c>
      <c r="R301" s="98">
        <v>2.0863109074201854E-2</v>
      </c>
      <c r="S301" s="98">
        <v>3.5840762772011696E-2</v>
      </c>
      <c r="T301" s="98">
        <v>3.133621208118334E-2</v>
      </c>
      <c r="U301" s="98">
        <v>3.0522721439399023E-2</v>
      </c>
      <c r="V301" s="98">
        <v>2.9887824252945019E-2</v>
      </c>
      <c r="W301" s="98">
        <v>3.8889853705802627E-2</v>
      </c>
      <c r="DA301" s="63" t="s">
        <v>3573</v>
      </c>
    </row>
    <row r="302" spans="1:105" ht="12" customHeight="1" x14ac:dyDescent="0.25">
      <c r="A302" s="121" t="s">
        <v>55</v>
      </c>
      <c r="B302" s="122"/>
      <c r="C302" s="122">
        <v>2.1046816790428249</v>
      </c>
      <c r="D302" s="122">
        <v>1.9624977830605741</v>
      </c>
      <c r="E302" s="122">
        <v>1.2988326608179102</v>
      </c>
      <c r="F302" s="122">
        <v>0.24474230269649239</v>
      </c>
      <c r="G302" s="122">
        <v>3.847987120818034E-2</v>
      </c>
      <c r="H302" s="122">
        <v>0.47246923216977893</v>
      </c>
      <c r="I302" s="122">
        <v>0.96213645803921632</v>
      </c>
      <c r="J302" s="122">
        <v>1.0484642495218297</v>
      </c>
      <c r="K302" s="122">
        <v>1.2612326713675446</v>
      </c>
      <c r="L302" s="122">
        <v>1.3773842748728207</v>
      </c>
      <c r="M302" s="122">
        <v>1.3947401095128966</v>
      </c>
      <c r="N302" s="122">
        <v>1.1226536640063518</v>
      </c>
      <c r="O302" s="122">
        <v>1.2447209355686417</v>
      </c>
      <c r="P302" s="122">
        <v>0.7805255221110261</v>
      </c>
      <c r="Q302" s="122">
        <v>1.8339373016190026</v>
      </c>
      <c r="R302" s="122">
        <v>2.545153967928639</v>
      </c>
      <c r="S302" s="122">
        <v>2.0925671019608361</v>
      </c>
      <c r="T302" s="122">
        <v>2.2763597043904373</v>
      </c>
      <c r="U302" s="122">
        <v>1.8214386553324828</v>
      </c>
      <c r="V302" s="122">
        <v>1.7308763638339704</v>
      </c>
      <c r="W302" s="122">
        <v>2.3198832573182666</v>
      </c>
      <c r="DA302" s="130" t="s">
        <v>3574</v>
      </c>
    </row>
    <row r="303" spans="1:105" ht="12" customHeight="1" x14ac:dyDescent="0.25">
      <c r="A303" s="97" t="s">
        <v>124</v>
      </c>
      <c r="B303" s="98"/>
      <c r="C303" s="98">
        <v>7.7844100424175082E-3</v>
      </c>
      <c r="D303" s="98">
        <v>1.8391022275144549E-2</v>
      </c>
      <c r="E303" s="98">
        <v>2.3295718434109845E-2</v>
      </c>
      <c r="F303" s="98">
        <v>8.447536790855855E-3</v>
      </c>
      <c r="G303" s="98">
        <v>2.1249134874858039E-3</v>
      </c>
      <c r="H303" s="98">
        <v>1.5957971498725777E-2</v>
      </c>
      <c r="I303" s="98">
        <v>1.9173563322127871E-2</v>
      </c>
      <c r="J303" s="98">
        <v>4.8557111248957469E-3</v>
      </c>
      <c r="K303" s="98">
        <v>1.4506907200928841E-2</v>
      </c>
      <c r="L303" s="98">
        <v>1.4601136169446065E-2</v>
      </c>
      <c r="M303" s="98">
        <v>5.952294465990513E-3</v>
      </c>
      <c r="N303" s="98">
        <v>1.7000538695316314E-2</v>
      </c>
      <c r="O303" s="98">
        <v>2.0970964891622052E-2</v>
      </c>
      <c r="P303" s="98">
        <v>9.5009126141033136E-3</v>
      </c>
      <c r="Q303" s="98">
        <v>1.63185003056023E-2</v>
      </c>
      <c r="R303" s="98">
        <v>8.9376087225159929E-3</v>
      </c>
      <c r="S303" s="98">
        <v>2.0268417973437241E-2</v>
      </c>
      <c r="T303" s="98">
        <v>1.9132127382999731E-2</v>
      </c>
      <c r="U303" s="98">
        <v>2.0035665691228697E-2</v>
      </c>
      <c r="V303" s="98">
        <v>1.9661593459997392E-2</v>
      </c>
      <c r="W303" s="98">
        <v>3.2039125296885906E-2</v>
      </c>
      <c r="DA303" s="63" t="s">
        <v>3575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1.7755747213637013E-4</v>
      </c>
      <c r="J304" s="98">
        <v>1.9428441610263257E-4</v>
      </c>
      <c r="K304" s="98">
        <v>0</v>
      </c>
      <c r="L304" s="98">
        <v>0</v>
      </c>
      <c r="M304" s="98">
        <v>1.860311535501668E-4</v>
      </c>
      <c r="N304" s="98">
        <v>1.8898658990471504E-4</v>
      </c>
      <c r="O304" s="98">
        <v>1.8096829291337313E-4</v>
      </c>
      <c r="P304" s="98">
        <v>1.9425153413333537E-4</v>
      </c>
      <c r="Q304" s="98">
        <v>1.9961032762783805E-4</v>
      </c>
      <c r="R304" s="98">
        <v>0</v>
      </c>
      <c r="S304" s="98">
        <v>0</v>
      </c>
      <c r="T304" s="98">
        <v>1.694800396063686E-4</v>
      </c>
      <c r="U304" s="98">
        <v>1.7172896364595899E-4</v>
      </c>
      <c r="V304" s="98">
        <v>1.6593866859940882E-4</v>
      </c>
      <c r="W304" s="98">
        <v>4.2447437784094082E-4</v>
      </c>
      <c r="DA304" s="63" t="s">
        <v>3576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5.7739709429926985E-5</v>
      </c>
      <c r="J305" s="101">
        <v>6.891988475817064E-5</v>
      </c>
      <c r="K305" s="101">
        <v>0</v>
      </c>
      <c r="L305" s="101">
        <v>0</v>
      </c>
      <c r="M305" s="101">
        <v>6.4710406107017273E-5</v>
      </c>
      <c r="N305" s="101">
        <v>6.4502299595027633E-5</v>
      </c>
      <c r="O305" s="101">
        <v>5.2433921459674721E-5</v>
      </c>
      <c r="P305" s="101">
        <v>5.754200149420746E-5</v>
      </c>
      <c r="Q305" s="101">
        <v>4.6467077509136893E-5</v>
      </c>
      <c r="R305" s="101">
        <v>0</v>
      </c>
      <c r="S305" s="101">
        <v>0</v>
      </c>
      <c r="T305" s="101">
        <v>4.8598546475778066E-5</v>
      </c>
      <c r="U305" s="101">
        <v>5.0142328016213267E-5</v>
      </c>
      <c r="V305" s="101">
        <v>4.9551525472273035E-5</v>
      </c>
      <c r="W305" s="101">
        <v>1.3559344711233233E-4</v>
      </c>
      <c r="DA305" s="131" t="s">
        <v>3577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1.1981776270644314E-4</v>
      </c>
      <c r="J306" s="104">
        <v>1.2536453134446193E-4</v>
      </c>
      <c r="K306" s="104">
        <v>0</v>
      </c>
      <c r="L306" s="104">
        <v>0</v>
      </c>
      <c r="M306" s="104">
        <v>1.2132074744314951E-4</v>
      </c>
      <c r="N306" s="104">
        <v>1.244842903096874E-4</v>
      </c>
      <c r="O306" s="104">
        <v>1.2853437145369839E-4</v>
      </c>
      <c r="P306" s="104">
        <v>1.3670953263912792E-4</v>
      </c>
      <c r="Q306" s="104">
        <v>1.5314325011870115E-4</v>
      </c>
      <c r="R306" s="104">
        <v>0</v>
      </c>
      <c r="S306" s="104">
        <v>0</v>
      </c>
      <c r="T306" s="104">
        <v>1.2088149313059054E-4</v>
      </c>
      <c r="U306" s="104">
        <v>1.2158663562974573E-4</v>
      </c>
      <c r="V306" s="104">
        <v>1.1638714312713579E-4</v>
      </c>
      <c r="W306" s="104">
        <v>2.8888093072860848E-4</v>
      </c>
      <c r="DA306" s="132" t="s">
        <v>3578</v>
      </c>
    </row>
    <row r="307" spans="1:105" ht="12" customHeight="1" x14ac:dyDescent="0.25">
      <c r="A307" s="106" t="s">
        <v>122</v>
      </c>
      <c r="B307" s="101"/>
      <c r="C307" s="101">
        <v>1.5416981100495406</v>
      </c>
      <c r="D307" s="101">
        <v>1.4756296459376035</v>
      </c>
      <c r="E307" s="101">
        <v>0.84423627664890732</v>
      </c>
      <c r="F307" s="101">
        <v>0.13630464926186855</v>
      </c>
      <c r="G307" s="101">
        <v>1.6649137127339817E-2</v>
      </c>
      <c r="H307" s="101">
        <v>0.24523540077061345</v>
      </c>
      <c r="I307" s="101">
        <v>0.63048299906096172</v>
      </c>
      <c r="J307" s="101">
        <v>0.56623549482335533</v>
      </c>
      <c r="K307" s="101">
        <v>0.13699404936689905</v>
      </c>
      <c r="L307" s="101">
        <v>0.78198362659434217</v>
      </c>
      <c r="M307" s="101">
        <v>0.74724059627945538</v>
      </c>
      <c r="N307" s="101">
        <v>0.56700509587099235</v>
      </c>
      <c r="O307" s="101">
        <v>0.61453985942790335</v>
      </c>
      <c r="P307" s="101">
        <v>0.4454020364861353</v>
      </c>
      <c r="Q307" s="101">
        <v>1.0150340708468666</v>
      </c>
      <c r="R307" s="101">
        <v>1.2872570049975058</v>
      </c>
      <c r="S307" s="101">
        <v>0.90665429110247731</v>
      </c>
      <c r="T307" s="101">
        <v>1.299689438489616</v>
      </c>
      <c r="U307" s="101">
        <v>0.92311731525429486</v>
      </c>
      <c r="V307" s="101">
        <v>0.90780673236599274</v>
      </c>
      <c r="W307" s="101">
        <v>1.2582364335146567</v>
      </c>
      <c r="DA307" s="131" t="s">
        <v>3579</v>
      </c>
    </row>
    <row r="308" spans="1:105" ht="12" customHeight="1" x14ac:dyDescent="0.25">
      <c r="A308" s="107" t="s">
        <v>121</v>
      </c>
      <c r="B308" s="104"/>
      <c r="C308" s="104">
        <v>0.55519915895086669</v>
      </c>
      <c r="D308" s="104">
        <v>0.46847711484782617</v>
      </c>
      <c r="E308" s="104">
        <v>0.43130066573489301</v>
      </c>
      <c r="F308" s="104">
        <v>9.9990116643767973E-2</v>
      </c>
      <c r="G308" s="104">
        <v>1.9705820593354718E-2</v>
      </c>
      <c r="H308" s="104">
        <v>0.21127585990043968</v>
      </c>
      <c r="I308" s="104">
        <v>0.31230233818399034</v>
      </c>
      <c r="J308" s="104">
        <v>0.47717875915747598</v>
      </c>
      <c r="K308" s="104">
        <v>1.1097317147997168</v>
      </c>
      <c r="L308" s="104">
        <v>0.58079951210903236</v>
      </c>
      <c r="M308" s="104">
        <v>0.64136118761390071</v>
      </c>
      <c r="N308" s="104">
        <v>0.53845904285013846</v>
      </c>
      <c r="O308" s="104">
        <v>0.60902914295620281</v>
      </c>
      <c r="P308" s="104">
        <v>0.32542832147665424</v>
      </c>
      <c r="Q308" s="104">
        <v>0.80238512013890584</v>
      </c>
      <c r="R308" s="104">
        <v>1.2489593542086173</v>
      </c>
      <c r="S308" s="104">
        <v>1.1656443928849214</v>
      </c>
      <c r="T308" s="104">
        <v>0.95736865847821517</v>
      </c>
      <c r="U308" s="104">
        <v>0.87811394542331334</v>
      </c>
      <c r="V308" s="104">
        <v>0.80324209933938073</v>
      </c>
      <c r="W308" s="104">
        <v>1.029183224128883</v>
      </c>
      <c r="DA308" s="132" t="s">
        <v>3580</v>
      </c>
    </row>
    <row r="309" spans="1:105" ht="12" customHeight="1" x14ac:dyDescent="0.25">
      <c r="A309" s="108" t="s">
        <v>53</v>
      </c>
      <c r="B309" s="98"/>
      <c r="C309" s="98">
        <v>0.20699397437263506</v>
      </c>
      <c r="D309" s="98">
        <v>0.17518473359962958</v>
      </c>
      <c r="E309" s="98">
        <v>0.1599055415900211</v>
      </c>
      <c r="F309" s="98">
        <v>3.7001833331504745E-2</v>
      </c>
      <c r="G309" s="98">
        <v>7.2988096615870853E-3</v>
      </c>
      <c r="H309" s="98">
        <v>6.508497970919995E-2</v>
      </c>
      <c r="I309" s="98">
        <v>0.10145473857708266</v>
      </c>
      <c r="J309" s="98">
        <v>0.16855567411188543</v>
      </c>
      <c r="K309" s="98">
        <v>0.40165241701553944</v>
      </c>
      <c r="L309" s="98">
        <v>0.1853651707504177</v>
      </c>
      <c r="M309" s="98">
        <v>0.22308189322367428</v>
      </c>
      <c r="N309" s="98">
        <v>0.18437785747550586</v>
      </c>
      <c r="O309" s="98">
        <v>0.17896293633335206</v>
      </c>
      <c r="P309" s="98">
        <v>9.6684396271571729E-2</v>
      </c>
      <c r="Q309" s="98">
        <v>0.1880049722418089</v>
      </c>
      <c r="R309" s="98">
        <v>0.26422141126558391</v>
      </c>
      <c r="S309" s="98">
        <v>0.29163868292741923</v>
      </c>
      <c r="T309" s="98">
        <v>0.275773730304256</v>
      </c>
      <c r="U309" s="98">
        <v>0.26134618263361376</v>
      </c>
      <c r="V309" s="98">
        <v>0.24615132653483177</v>
      </c>
      <c r="W309" s="98">
        <v>0.33084405266009104</v>
      </c>
      <c r="DA309" s="63" t="s">
        <v>3581</v>
      </c>
    </row>
    <row r="310" spans="1:105" ht="12" customHeight="1" x14ac:dyDescent="0.25">
      <c r="A310" s="108" t="s">
        <v>52</v>
      </c>
      <c r="B310" s="98"/>
      <c r="C310" s="98">
        <v>0.34820518457823169</v>
      </c>
      <c r="D310" s="98">
        <v>0.29329238124819662</v>
      </c>
      <c r="E310" s="98">
        <v>0.27139512414487188</v>
      </c>
      <c r="F310" s="98">
        <v>6.2988283312263221E-2</v>
      </c>
      <c r="G310" s="98">
        <v>1.2407010931767633E-2</v>
      </c>
      <c r="H310" s="98">
        <v>0.14619088019123974</v>
      </c>
      <c r="I310" s="98">
        <v>0.21084759960690766</v>
      </c>
      <c r="J310" s="98">
        <v>0.30862308504559055</v>
      </c>
      <c r="K310" s="98">
        <v>0.70807929778417733</v>
      </c>
      <c r="L310" s="98">
        <v>0.39543434135861472</v>
      </c>
      <c r="M310" s="98">
        <v>0.41827929439022649</v>
      </c>
      <c r="N310" s="98">
        <v>0.35408118537463262</v>
      </c>
      <c r="O310" s="98">
        <v>0.43006620662285078</v>
      </c>
      <c r="P310" s="98">
        <v>0.22874392520508252</v>
      </c>
      <c r="Q310" s="98">
        <v>0.61438014789709694</v>
      </c>
      <c r="R310" s="98">
        <v>0.98473794294303341</v>
      </c>
      <c r="S310" s="98">
        <v>0.87400570995750215</v>
      </c>
      <c r="T310" s="98">
        <v>0.68159492817395917</v>
      </c>
      <c r="U310" s="98">
        <v>0.61676776278969958</v>
      </c>
      <c r="V310" s="98">
        <v>0.55709077280454899</v>
      </c>
      <c r="W310" s="98">
        <v>0.69833917146879199</v>
      </c>
      <c r="DA310" s="63" t="s">
        <v>3582</v>
      </c>
    </row>
    <row r="311" spans="1:105" ht="12" customHeight="1" x14ac:dyDescent="0.25">
      <c r="A311" s="121" t="s">
        <v>54</v>
      </c>
      <c r="B311" s="122"/>
      <c r="C311" s="122">
        <v>0.3523243470635597</v>
      </c>
      <c r="D311" s="122">
        <v>0.33137600817159951</v>
      </c>
      <c r="E311" s="122">
        <v>0.21711878164113196</v>
      </c>
      <c r="F311" s="122">
        <v>4.3465307248373275E-2</v>
      </c>
      <c r="G311" s="122">
        <v>5.9126061949295906E-3</v>
      </c>
      <c r="H311" s="122">
        <v>8.1536193185473935E-2</v>
      </c>
      <c r="I311" s="122">
        <v>0.14401475308317974</v>
      </c>
      <c r="J311" s="122">
        <v>0.17059307667174423</v>
      </c>
      <c r="K311" s="122">
        <v>0.23798955282541462</v>
      </c>
      <c r="L311" s="122">
        <v>0.25675271630308327</v>
      </c>
      <c r="M311" s="122">
        <v>0.26288443213452828</v>
      </c>
      <c r="N311" s="122">
        <v>0.21132948486294187</v>
      </c>
      <c r="O311" s="122">
        <v>0.22699297419255116</v>
      </c>
      <c r="P311" s="122">
        <v>0.15097777187778577</v>
      </c>
      <c r="Q311" s="122">
        <v>0.34310153199990517</v>
      </c>
      <c r="R311" s="122">
        <v>0.49054116042166046</v>
      </c>
      <c r="S311" s="122">
        <v>0.41783776444272008</v>
      </c>
      <c r="T311" s="122">
        <v>0.47161919420265036</v>
      </c>
      <c r="U311" s="122">
        <v>0.37775809172809333</v>
      </c>
      <c r="V311" s="122">
        <v>0.36080601588849515</v>
      </c>
      <c r="W311" s="122">
        <v>0.48442596762838874</v>
      </c>
      <c r="DA311" s="130" t="s">
        <v>3583</v>
      </c>
    </row>
    <row r="312" spans="1:105" ht="12" customHeight="1" x14ac:dyDescent="0.25">
      <c r="A312" s="97" t="s">
        <v>50</v>
      </c>
      <c r="B312" s="98"/>
      <c r="C312" s="98">
        <v>1.9225805231809483E-3</v>
      </c>
      <c r="D312" s="98">
        <v>1.4207128753584981E-3</v>
      </c>
      <c r="E312" s="98">
        <v>9.4500385639594117E-4</v>
      </c>
      <c r="F312" s="98">
        <v>2.419235483201937E-4</v>
      </c>
      <c r="G312" s="98">
        <v>2.5312803808449235E-5</v>
      </c>
      <c r="H312" s="98">
        <v>4.0582047182100966E-4</v>
      </c>
      <c r="I312" s="98">
        <v>5.0607562362601154E-4</v>
      </c>
      <c r="J312" s="98">
        <v>4.3292523618262496E-4</v>
      </c>
      <c r="K312" s="98">
        <v>6.6745932580623824E-4</v>
      </c>
      <c r="L312" s="98">
        <v>4.9117688664076999E-4</v>
      </c>
      <c r="M312" s="98">
        <v>1.7479425289310403E-4</v>
      </c>
      <c r="N312" s="98">
        <v>1.7847916382301044E-4</v>
      </c>
      <c r="O312" s="98">
        <v>4.4681549078330303E-4</v>
      </c>
      <c r="P312" s="98">
        <v>4.6640681837353408E-4</v>
      </c>
      <c r="Q312" s="98">
        <v>1.6207562630509978E-3</v>
      </c>
      <c r="R312" s="98">
        <v>1.7884066981908649E-3</v>
      </c>
      <c r="S312" s="98">
        <v>9.3507376694943747E-4</v>
      </c>
      <c r="T312" s="98">
        <v>4.8699487710792831E-4</v>
      </c>
      <c r="U312" s="98">
        <v>5.3464823792447578E-4</v>
      </c>
      <c r="V312" s="98">
        <v>7.6013875692730864E-4</v>
      </c>
      <c r="W312" s="98">
        <v>2.0492814715355502E-3</v>
      </c>
      <c r="DA312" s="63" t="s">
        <v>3584</v>
      </c>
    </row>
    <row r="313" spans="1:105" ht="12" customHeight="1" x14ac:dyDescent="0.25">
      <c r="A313" s="109" t="s">
        <v>120</v>
      </c>
      <c r="B313" s="33"/>
      <c r="C313" s="33">
        <v>0.35040176654037875</v>
      </c>
      <c r="D313" s="33">
        <v>0.32995529529624101</v>
      </c>
      <c r="E313" s="33">
        <v>0.21617377778473601</v>
      </c>
      <c r="F313" s="33">
        <v>4.3223383700053082E-2</v>
      </c>
      <c r="G313" s="33">
        <v>5.8872933911211416E-3</v>
      </c>
      <c r="H313" s="33">
        <v>8.1130372713652921E-2</v>
      </c>
      <c r="I313" s="33">
        <v>0.14350867745955373</v>
      </c>
      <c r="J313" s="33">
        <v>0.1701601514355616</v>
      </c>
      <c r="K313" s="33">
        <v>0.23732209349960839</v>
      </c>
      <c r="L313" s="33">
        <v>0.25626153941644253</v>
      </c>
      <c r="M313" s="33">
        <v>0.26270963788163515</v>
      </c>
      <c r="N313" s="33">
        <v>0.21115100569911885</v>
      </c>
      <c r="O313" s="33">
        <v>0.22654615870176786</v>
      </c>
      <c r="P313" s="33">
        <v>0.15051136505941223</v>
      </c>
      <c r="Q313" s="33">
        <v>0.3414807757368542</v>
      </c>
      <c r="R313" s="33">
        <v>0.4887527537234696</v>
      </c>
      <c r="S313" s="33">
        <v>0.41690269067577063</v>
      </c>
      <c r="T313" s="33">
        <v>0.47113219932554246</v>
      </c>
      <c r="U313" s="33">
        <v>0.37722344349016884</v>
      </c>
      <c r="V313" s="33">
        <v>0.36004587713156783</v>
      </c>
      <c r="W313" s="33">
        <v>0.4823766861568532</v>
      </c>
      <c r="DA313" s="60" t="s">
        <v>3585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0.7541531779672771</v>
      </c>
      <c r="D315" s="154">
        <f t="shared" si="118"/>
        <v>0.75658680438031789</v>
      </c>
      <c r="E315" s="154">
        <f t="shared" si="118"/>
        <v>0.76312827033895136</v>
      </c>
      <c r="F315" s="154">
        <f t="shared" si="118"/>
        <v>0.76789434740085027</v>
      </c>
      <c r="G315" s="154">
        <f t="shared" si="118"/>
        <v>0.77399749679575924</v>
      </c>
      <c r="H315" s="154">
        <f t="shared" si="118"/>
        <v>0.77784999241018793</v>
      </c>
      <c r="I315" s="154">
        <f t="shared" si="118"/>
        <v>0.77811303541620958</v>
      </c>
      <c r="J315" s="154">
        <f t="shared" si="118"/>
        <v>0.78547142398115732</v>
      </c>
      <c r="K315" s="154">
        <f t="shared" si="118"/>
        <v>0.80242076184332689</v>
      </c>
      <c r="L315" s="154">
        <f t="shared" si="118"/>
        <v>0.7941564947199421</v>
      </c>
      <c r="M315" s="154">
        <f t="shared" si="118"/>
        <v>0.80055806686458197</v>
      </c>
      <c r="N315" s="154">
        <f t="shared" si="118"/>
        <v>0.80855476112846292</v>
      </c>
      <c r="O315" s="154">
        <f t="shared" si="118"/>
        <v>0.82213974464031236</v>
      </c>
      <c r="P315" s="154">
        <f t="shared" si="118"/>
        <v>0.82948730837693252</v>
      </c>
      <c r="Q315" s="154">
        <f t="shared" si="118"/>
        <v>0.84495963844759658</v>
      </c>
      <c r="R315" s="154">
        <f t="shared" ref="R315:V315" si="119">IF(R297=0,"",R297/R279)</f>
        <v>0.86330288395466115</v>
      </c>
      <c r="S315" s="154">
        <f t="shared" si="119"/>
        <v>0.88205630420459036</v>
      </c>
      <c r="T315" s="154">
        <f t="shared" si="119"/>
        <v>0.89203644761143219</v>
      </c>
      <c r="U315" s="154">
        <f t="shared" si="119"/>
        <v>0.90610235083919943</v>
      </c>
      <c r="V315" s="154">
        <f t="shared" si="119"/>
        <v>0.91820889033504172</v>
      </c>
      <c r="W315" s="154">
        <f t="shared" ref="W315" si="120">IF(W297=0,"",W297/W279)</f>
        <v>0.92419838212054861</v>
      </c>
      <c r="DA315" s="129" t="s">
        <v>3737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0.7566291590866826</v>
      </c>
      <c r="D316" s="155">
        <f t="shared" si="121"/>
        <v>0.76073463980799638</v>
      </c>
      <c r="E316" s="155">
        <f t="shared" si="121"/>
        <v>0.76494544915262097</v>
      </c>
      <c r="F316" s="155">
        <f t="shared" si="121"/>
        <v>0.76917048449719905</v>
      </c>
      <c r="G316" s="155">
        <f t="shared" si="121"/>
        <v>0.77349245568966829</v>
      </c>
      <c r="H316" s="155">
        <f t="shared" si="121"/>
        <v>0.77790118139739095</v>
      </c>
      <c r="I316" s="155">
        <f t="shared" si="121"/>
        <v>0.78241695686424351</v>
      </c>
      <c r="J316" s="155">
        <f t="shared" si="121"/>
        <v>0.78712306448274261</v>
      </c>
      <c r="K316" s="155">
        <f t="shared" si="121"/>
        <v>0.79209007273688581</v>
      </c>
      <c r="L316" s="155">
        <f t="shared" si="121"/>
        <v>0.79733636215050741</v>
      </c>
      <c r="M316" s="155">
        <f t="shared" si="121"/>
        <v>0.80431180960811044</v>
      </c>
      <c r="N316" s="155">
        <f t="shared" si="121"/>
        <v>0.81344672019859898</v>
      </c>
      <c r="O316" s="155">
        <f t="shared" si="121"/>
        <v>0.82530589570047086</v>
      </c>
      <c r="P316" s="155">
        <f t="shared" si="121"/>
        <v>0.83949554798837878</v>
      </c>
      <c r="Q316" s="155">
        <f t="shared" si="121"/>
        <v>0.85457757954775038</v>
      </c>
      <c r="R316" s="155">
        <f t="shared" ref="R316:V316" si="122">IF(R298=0,"",R298/R280)</f>
        <v>0.87078665705787439</v>
      </c>
      <c r="S316" s="155">
        <f t="shared" si="122"/>
        <v>0.88966240490402482</v>
      </c>
      <c r="T316" s="155">
        <f t="shared" si="122"/>
        <v>0.9087614582153295</v>
      </c>
      <c r="U316" s="155">
        <f t="shared" si="122"/>
        <v>0.92564750414197361</v>
      </c>
      <c r="V316" s="155">
        <f t="shared" si="122"/>
        <v>0.93787723581385452</v>
      </c>
      <c r="W316" s="155">
        <f t="shared" ref="W316" si="123">IF(W298=0,"",W298/W280)</f>
        <v>0.94402092131494109</v>
      </c>
      <c r="DA316" s="130" t="s">
        <v>3738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0.7566291590866826</v>
      </c>
      <c r="D317" s="156">
        <f t="shared" si="124"/>
        <v>0.76073463980799638</v>
      </c>
      <c r="E317" s="156">
        <f t="shared" si="124"/>
        <v>0.76494544915262097</v>
      </c>
      <c r="F317" s="156">
        <f t="shared" si="124"/>
        <v>0.76917048449719905</v>
      </c>
      <c r="G317" s="156">
        <f t="shared" si="124"/>
        <v>0.77349245568966829</v>
      </c>
      <c r="H317" s="156">
        <f t="shared" si="124"/>
        <v>0.77790118139739095</v>
      </c>
      <c r="I317" s="156">
        <f t="shared" si="124"/>
        <v>0.78241695686424351</v>
      </c>
      <c r="J317" s="156">
        <f t="shared" si="124"/>
        <v>0.78712306448274261</v>
      </c>
      <c r="K317" s="156">
        <f t="shared" si="124"/>
        <v>0.79209007273688581</v>
      </c>
      <c r="L317" s="156">
        <f t="shared" si="124"/>
        <v>0.79733636215050741</v>
      </c>
      <c r="M317" s="156">
        <f t="shared" si="124"/>
        <v>0.80431180960811044</v>
      </c>
      <c r="N317" s="156">
        <f t="shared" si="124"/>
        <v>0.81344672019859898</v>
      </c>
      <c r="O317" s="156">
        <f t="shared" si="124"/>
        <v>0.82530589570047086</v>
      </c>
      <c r="P317" s="156">
        <f t="shared" si="124"/>
        <v>0.83949554798837878</v>
      </c>
      <c r="Q317" s="156">
        <f t="shared" si="124"/>
        <v>0.85457757954775038</v>
      </c>
      <c r="R317" s="156">
        <f t="shared" ref="R317:V317" si="125">IF(R299=0,"",R299/R281)</f>
        <v>0.87078665705787439</v>
      </c>
      <c r="S317" s="156">
        <f t="shared" si="125"/>
        <v>0.88966240490402482</v>
      </c>
      <c r="T317" s="156">
        <f t="shared" si="125"/>
        <v>0.9087614582153295</v>
      </c>
      <c r="U317" s="156">
        <f t="shared" si="125"/>
        <v>0.92564750414197361</v>
      </c>
      <c r="V317" s="156">
        <f t="shared" si="125"/>
        <v>0.93787723581385452</v>
      </c>
      <c r="W317" s="156">
        <f t="shared" ref="W317" si="126">IF(W299=0,"",W299/W281)</f>
        <v>0.94402092131494109</v>
      </c>
      <c r="DA317" s="63" t="s">
        <v>3739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2.3582619998382492</v>
      </c>
      <c r="D318" s="155">
        <f t="shared" si="127"/>
        <v>2.4378987751219268</v>
      </c>
      <c r="E318" s="155">
        <f t="shared" si="127"/>
        <v>2.5183764050890312</v>
      </c>
      <c r="F318" s="155">
        <f t="shared" si="127"/>
        <v>2.598940465719175</v>
      </c>
      <c r="G318" s="155">
        <f t="shared" si="127"/>
        <v>2.6802700842976388</v>
      </c>
      <c r="H318" s="155">
        <f t="shared" si="127"/>
        <v>2.7622777308012898</v>
      </c>
      <c r="I318" s="155">
        <f t="shared" si="127"/>
        <v>2.8451261547958109</v>
      </c>
      <c r="J318" s="155">
        <f t="shared" si="127"/>
        <v>2.9294923208561565</v>
      </c>
      <c r="K318" s="155">
        <f t="shared" si="127"/>
        <v>3.0159454352536814</v>
      </c>
      <c r="L318" s="155">
        <f t="shared" si="127"/>
        <v>3.1046262309059185</v>
      </c>
      <c r="M318" s="155">
        <f t="shared" si="127"/>
        <v>3.2105470850261599</v>
      </c>
      <c r="N318" s="155">
        <f t="shared" si="127"/>
        <v>3.3386209488207719</v>
      </c>
      <c r="O318" s="155">
        <f t="shared" si="127"/>
        <v>3.4915639366107816</v>
      </c>
      <c r="P318" s="155">
        <f t="shared" si="127"/>
        <v>3.6574273135337112</v>
      </c>
      <c r="Q318" s="155">
        <f t="shared" si="127"/>
        <v>3.7999675772069184</v>
      </c>
      <c r="R318" s="155">
        <f t="shared" ref="R318:V318" si="128">IF(R300=0,"",R300/R282)</f>
        <v>3.8893913828012039</v>
      </c>
      <c r="S318" s="155">
        <f t="shared" si="128"/>
        <v>3.960568341398794</v>
      </c>
      <c r="T318" s="155">
        <f t="shared" si="128"/>
        <v>4.0200393998109805</v>
      </c>
      <c r="U318" s="155">
        <f t="shared" si="128"/>
        <v>4.0741801688752473</v>
      </c>
      <c r="V318" s="155">
        <f t="shared" si="128"/>
        <v>4.1293826055336051</v>
      </c>
      <c r="W318" s="155">
        <f t="shared" ref="W318" si="129">IF(W300=0,"",W300/W282)</f>
        <v>4.1834265621208973</v>
      </c>
      <c r="DA318" s="130" t="s">
        <v>3740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2.3582619998382492</v>
      </c>
      <c r="D319" s="156">
        <f t="shared" si="130"/>
        <v>2.4378987751219268</v>
      </c>
      <c r="E319" s="156">
        <f t="shared" si="130"/>
        <v>2.5183764050890312</v>
      </c>
      <c r="F319" s="156">
        <f t="shared" si="130"/>
        <v>2.598940465719175</v>
      </c>
      <c r="G319" s="156">
        <f t="shared" si="130"/>
        <v>2.6802700842976388</v>
      </c>
      <c r="H319" s="156">
        <f t="shared" si="130"/>
        <v>2.7622777308012898</v>
      </c>
      <c r="I319" s="156">
        <f t="shared" si="130"/>
        <v>2.8451261547958109</v>
      </c>
      <c r="J319" s="156">
        <f t="shared" si="130"/>
        <v>2.9294923208561565</v>
      </c>
      <c r="K319" s="156">
        <f t="shared" si="130"/>
        <v>3.0159454352536814</v>
      </c>
      <c r="L319" s="156">
        <f t="shared" si="130"/>
        <v>3.1046262309059185</v>
      </c>
      <c r="M319" s="156">
        <f t="shared" si="130"/>
        <v>3.2105470850261599</v>
      </c>
      <c r="N319" s="156">
        <f t="shared" si="130"/>
        <v>3.3386209488207719</v>
      </c>
      <c r="O319" s="156">
        <f t="shared" si="130"/>
        <v>3.4915639366107816</v>
      </c>
      <c r="P319" s="156">
        <f t="shared" si="130"/>
        <v>3.6574273135337112</v>
      </c>
      <c r="Q319" s="156">
        <f t="shared" si="130"/>
        <v>3.7999675772069184</v>
      </c>
      <c r="R319" s="156">
        <f t="shared" ref="R319:V319" si="131">IF(R301=0,"",R301/R283)</f>
        <v>3.8893913828012039</v>
      </c>
      <c r="S319" s="156">
        <f t="shared" si="131"/>
        <v>3.960568341398794</v>
      </c>
      <c r="T319" s="156">
        <f t="shared" si="131"/>
        <v>4.0200393998109805</v>
      </c>
      <c r="U319" s="156">
        <f t="shared" si="131"/>
        <v>4.0741801688752473</v>
      </c>
      <c r="V319" s="156">
        <f t="shared" si="131"/>
        <v>4.1293826055336051</v>
      </c>
      <c r="W319" s="156">
        <f t="shared" ref="W319" si="132">IF(W301=0,"",W301/W283)</f>
        <v>4.1834265621208973</v>
      </c>
      <c r="DA319" s="63" t="s">
        <v>3741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0.73532957820948275</v>
      </c>
      <c r="D320" s="155">
        <f t="shared" si="133"/>
        <v>0.73211086859494823</v>
      </c>
      <c r="E320" s="155">
        <f t="shared" si="133"/>
        <v>0.74627714297904335</v>
      </c>
      <c r="F320" s="155">
        <f t="shared" si="133"/>
        <v>0.75738989709392901</v>
      </c>
      <c r="G320" s="155">
        <f t="shared" si="133"/>
        <v>0.77258692687923303</v>
      </c>
      <c r="H320" s="155">
        <f t="shared" si="133"/>
        <v>0.77258957158849328</v>
      </c>
      <c r="I320" s="155">
        <f t="shared" si="133"/>
        <v>0.75326423735404235</v>
      </c>
      <c r="J320" s="155">
        <f t="shared" si="133"/>
        <v>0.77419112486258757</v>
      </c>
      <c r="K320" s="155">
        <f t="shared" si="133"/>
        <v>0.84673880625453413</v>
      </c>
      <c r="L320" s="155">
        <f t="shared" si="133"/>
        <v>0.77513149496895706</v>
      </c>
      <c r="M320" s="155">
        <f t="shared" si="133"/>
        <v>0.781915642835601</v>
      </c>
      <c r="N320" s="155">
        <f t="shared" si="133"/>
        <v>0.78996687833169066</v>
      </c>
      <c r="O320" s="155">
        <f t="shared" si="133"/>
        <v>0.80467737748139745</v>
      </c>
      <c r="P320" s="155">
        <f t="shared" si="133"/>
        <v>0.80247676936318491</v>
      </c>
      <c r="Q320" s="155">
        <f t="shared" si="133"/>
        <v>0.82125463372630636</v>
      </c>
      <c r="R320" s="155">
        <f t="shared" ref="R320:V320" si="134">IF(R302=0,"",R302/R284)</f>
        <v>0.83902439346927182</v>
      </c>
      <c r="S320" s="155">
        <f t="shared" si="134"/>
        <v>0.85181930865280864</v>
      </c>
      <c r="T320" s="155">
        <f t="shared" si="134"/>
        <v>0.83329347747957805</v>
      </c>
      <c r="U320" s="155">
        <f t="shared" si="134"/>
        <v>0.84698348453332728</v>
      </c>
      <c r="V320" s="155">
        <f t="shared" si="134"/>
        <v>0.84886933134045384</v>
      </c>
      <c r="W320" s="155">
        <f t="shared" ref="W320" si="135">IF(W302=0,"",W302/W284)</f>
        <v>0.84912075937847786</v>
      </c>
      <c r="DA320" s="130" t="s">
        <v>3742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0.62304993421548616</v>
      </c>
      <c r="D321" s="156">
        <f t="shared" si="136"/>
        <v>0.62468242256659845</v>
      </c>
      <c r="E321" s="156">
        <f t="shared" si="136"/>
        <v>0.62658515945457349</v>
      </c>
      <c r="F321" s="156">
        <f t="shared" si="136"/>
        <v>0.62852474841575701</v>
      </c>
      <c r="G321" s="156">
        <f t="shared" si="136"/>
        <v>0.63071322038363031</v>
      </c>
      <c r="H321" s="156">
        <f t="shared" si="136"/>
        <v>0.63312462547124038</v>
      </c>
      <c r="I321" s="156">
        <f t="shared" si="136"/>
        <v>0.63581120810679259</v>
      </c>
      <c r="J321" s="156">
        <f t="shared" si="136"/>
        <v>0.63898699527202019</v>
      </c>
      <c r="K321" s="156">
        <f t="shared" si="136"/>
        <v>0.64283396619718869</v>
      </c>
      <c r="L321" s="156">
        <f t="shared" si="136"/>
        <v>0.64740080778716402</v>
      </c>
      <c r="M321" s="156">
        <f t="shared" si="136"/>
        <v>0.65700594566459503</v>
      </c>
      <c r="N321" s="156">
        <f t="shared" si="136"/>
        <v>0.67302004515374614</v>
      </c>
      <c r="O321" s="156">
        <f t="shared" si="136"/>
        <v>0.6965873011365763</v>
      </c>
      <c r="P321" s="156">
        <f t="shared" si="136"/>
        <v>0.72530293729566198</v>
      </c>
      <c r="Q321" s="156">
        <f t="shared" si="136"/>
        <v>0.75137535538645939</v>
      </c>
      <c r="R321" s="156">
        <f t="shared" ref="R321:V321" si="137">IF(R303=0,"",R303/R285)</f>
        <v>0.76897104805710159</v>
      </c>
      <c r="S321" s="156">
        <f t="shared" si="137"/>
        <v>0.78592689735792143</v>
      </c>
      <c r="T321" s="156">
        <f t="shared" si="137"/>
        <v>0.80128313823412134</v>
      </c>
      <c r="U321" s="156">
        <f t="shared" si="137"/>
        <v>0.81408000563095761</v>
      </c>
      <c r="V321" s="156">
        <f t="shared" si="137"/>
        <v>0.82335773449366412</v>
      </c>
      <c r="W321" s="156">
        <f t="shared" ref="W321" si="138">IF(W303=0,"",W303/W285)</f>
        <v>0.82772186797137293</v>
      </c>
      <c r="DA321" s="63" t="s">
        <v>3743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>
        <f t="shared" si="139"/>
        <v>0.84298111697588496</v>
      </c>
      <c r="J322" s="156">
        <f t="shared" si="139"/>
        <v>0.83304293903335203</v>
      </c>
      <c r="K322" s="156" t="str">
        <f t="shared" si="139"/>
        <v/>
      </c>
      <c r="L322" s="156" t="str">
        <f t="shared" si="139"/>
        <v/>
      </c>
      <c r="M322" s="156">
        <f t="shared" si="139"/>
        <v>0.84631311466254966</v>
      </c>
      <c r="N322" s="156">
        <f t="shared" si="139"/>
        <v>0.8577652292543595</v>
      </c>
      <c r="O322" s="156">
        <f t="shared" si="139"/>
        <v>0.88793975884753629</v>
      </c>
      <c r="P322" s="156">
        <f t="shared" si="139"/>
        <v>0.89912675186520197</v>
      </c>
      <c r="Q322" s="156">
        <f t="shared" si="139"/>
        <v>0.92848082141616828</v>
      </c>
      <c r="R322" s="156" t="str">
        <f t="shared" ref="R322:V322" si="140">IF(R304=0,"",R304/R286)</f>
        <v/>
      </c>
      <c r="S322" s="156" t="str">
        <f t="shared" si="140"/>
        <v/>
      </c>
      <c r="T322" s="156">
        <f t="shared" si="140"/>
        <v>0.9336076785155889</v>
      </c>
      <c r="U322" s="156">
        <f t="shared" si="140"/>
        <v>0.93748499380296391</v>
      </c>
      <c r="V322" s="156">
        <f t="shared" si="140"/>
        <v>0.93979290847029839</v>
      </c>
      <c r="W322" s="156">
        <f t="shared" ref="W322" si="141">IF(W304=0,"",W304/W286)</f>
        <v>0.937658447035846</v>
      </c>
      <c r="DA322" s="63" t="s">
        <v>3744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>
        <f t="shared" si="142"/>
        <v>0.63581120810679259</v>
      </c>
      <c r="J323" s="157">
        <f t="shared" si="142"/>
        <v>0.63898699527202019</v>
      </c>
      <c r="K323" s="157" t="str">
        <f t="shared" si="142"/>
        <v/>
      </c>
      <c r="L323" s="157" t="str">
        <f t="shared" si="142"/>
        <v/>
      </c>
      <c r="M323" s="157">
        <f t="shared" si="142"/>
        <v>0.65700594566459503</v>
      </c>
      <c r="N323" s="157">
        <f t="shared" si="142"/>
        <v>0.67302004515374625</v>
      </c>
      <c r="O323" s="157">
        <f t="shared" si="142"/>
        <v>0.6965873011365763</v>
      </c>
      <c r="P323" s="157">
        <f t="shared" si="142"/>
        <v>0.72530293729566198</v>
      </c>
      <c r="Q323" s="157">
        <f t="shared" si="142"/>
        <v>0.7513753553864595</v>
      </c>
      <c r="R323" s="157" t="str">
        <f t="shared" ref="R323:V323" si="143">IF(R305=0,"",R305/R287)</f>
        <v/>
      </c>
      <c r="S323" s="157" t="str">
        <f t="shared" si="143"/>
        <v/>
      </c>
      <c r="T323" s="157">
        <f t="shared" si="143"/>
        <v>0.80128313823412134</v>
      </c>
      <c r="U323" s="157">
        <f t="shared" si="143"/>
        <v>0.81408000563095761</v>
      </c>
      <c r="V323" s="157">
        <f t="shared" si="143"/>
        <v>0.82335773449366412</v>
      </c>
      <c r="W323" s="157">
        <f t="shared" ref="W323" si="144">IF(W305=0,"",W305/W287)</f>
        <v>0.82772186797137282</v>
      </c>
      <c r="DA323" s="131" t="s">
        <v>3745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>
        <f t="shared" si="145"/>
        <v>1</v>
      </c>
      <c r="J324" s="158">
        <f t="shared" si="145"/>
        <v>1</v>
      </c>
      <c r="K324" s="158" t="str">
        <f t="shared" si="145"/>
        <v/>
      </c>
      <c r="L324" s="158" t="str">
        <f t="shared" si="145"/>
        <v/>
      </c>
      <c r="M324" s="158">
        <f t="shared" si="145"/>
        <v>1</v>
      </c>
      <c r="N324" s="158">
        <f t="shared" si="145"/>
        <v>1</v>
      </c>
      <c r="O324" s="158">
        <f t="shared" si="145"/>
        <v>1</v>
      </c>
      <c r="P324" s="158">
        <f t="shared" si="145"/>
        <v>1</v>
      </c>
      <c r="Q324" s="158">
        <f t="shared" si="145"/>
        <v>1</v>
      </c>
      <c r="R324" s="158" t="str">
        <f t="shared" ref="R324:V324" si="146">IF(R306=0,"",R306/R288)</f>
        <v/>
      </c>
      <c r="S324" s="158" t="str">
        <f t="shared" si="146"/>
        <v/>
      </c>
      <c r="T324" s="158">
        <f t="shared" si="146"/>
        <v>1</v>
      </c>
      <c r="U324" s="158">
        <f t="shared" si="146"/>
        <v>1</v>
      </c>
      <c r="V324" s="158">
        <f t="shared" si="146"/>
        <v>1</v>
      </c>
      <c r="W324" s="158">
        <f t="shared" ref="W324" si="147">IF(W306=0,"",W306/W288)</f>
        <v>1</v>
      </c>
      <c r="DA324" s="132" t="s">
        <v>3746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0.69904906460945626</v>
      </c>
      <c r="D325" s="157">
        <f t="shared" si="148"/>
        <v>0.70012983554340369</v>
      </c>
      <c r="E325" s="157">
        <f t="shared" si="148"/>
        <v>0.70129373304669129</v>
      </c>
      <c r="F325" s="157">
        <f t="shared" si="148"/>
        <v>0.70246881084862889</v>
      </c>
      <c r="G325" s="157">
        <f t="shared" si="148"/>
        <v>0.70372110965003598</v>
      </c>
      <c r="H325" s="157">
        <f t="shared" si="148"/>
        <v>0.70504322717626711</v>
      </c>
      <c r="I325" s="157">
        <f t="shared" si="148"/>
        <v>0.70645236332864481</v>
      </c>
      <c r="J325" s="157">
        <f t="shared" si="148"/>
        <v>0.70801736656705028</v>
      </c>
      <c r="K325" s="157">
        <f t="shared" si="148"/>
        <v>0.70979925041709979</v>
      </c>
      <c r="L325" s="157">
        <f t="shared" si="148"/>
        <v>0.71181936883496011</v>
      </c>
      <c r="M325" s="157">
        <f t="shared" si="148"/>
        <v>0.71547748570050085</v>
      </c>
      <c r="N325" s="157">
        <f t="shared" si="148"/>
        <v>0.72138863623218441</v>
      </c>
      <c r="O325" s="157">
        <f t="shared" si="148"/>
        <v>0.73034153134824509</v>
      </c>
      <c r="P325" s="157">
        <f t="shared" si="148"/>
        <v>0.74198809860804538</v>
      </c>
      <c r="Q325" s="157">
        <f t="shared" si="148"/>
        <v>0.75341618210929018</v>
      </c>
      <c r="R325" s="157">
        <f t="shared" ref="R325:V325" si="149">IF(R307=0,"",R307/R289)</f>
        <v>0.76160846863765619</v>
      </c>
      <c r="S325" s="157">
        <f t="shared" si="149"/>
        <v>0.76971999166190286</v>
      </c>
      <c r="T325" s="157">
        <f t="shared" si="149"/>
        <v>0.77758066761194544</v>
      </c>
      <c r="U325" s="157">
        <f t="shared" si="149"/>
        <v>0.78496476404931981</v>
      </c>
      <c r="V325" s="157">
        <f t="shared" si="149"/>
        <v>0.79152596221717952</v>
      </c>
      <c r="W325" s="157">
        <f t="shared" ref="W325" si="150">IF(W307=0,"",W307/W289)</f>
        <v>0.79669089360822487</v>
      </c>
      <c r="DA325" s="131" t="s">
        <v>3747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0.86169153294499334</v>
      </c>
      <c r="D326" s="158">
        <f t="shared" si="151"/>
        <v>0.86194774989595413</v>
      </c>
      <c r="E326" s="158">
        <f t="shared" si="151"/>
        <v>0.86362006298485472</v>
      </c>
      <c r="F326" s="158">
        <f t="shared" si="151"/>
        <v>0.86450072248128174</v>
      </c>
      <c r="G326" s="158">
        <f t="shared" si="151"/>
        <v>0.86509677358473624</v>
      </c>
      <c r="H326" s="158">
        <f t="shared" si="151"/>
        <v>0.88583654193695294</v>
      </c>
      <c r="I326" s="158">
        <f t="shared" si="151"/>
        <v>0.88106715255658641</v>
      </c>
      <c r="J326" s="158">
        <f t="shared" si="151"/>
        <v>0.87285034860061073</v>
      </c>
      <c r="K326" s="158">
        <f t="shared" si="151"/>
        <v>0.87109729124516466</v>
      </c>
      <c r="L326" s="158">
        <f t="shared" si="151"/>
        <v>0.8855746951635477</v>
      </c>
      <c r="M326" s="158">
        <f t="shared" si="151"/>
        <v>0.87848825147640819</v>
      </c>
      <c r="N326" s="158">
        <f t="shared" si="151"/>
        <v>0.88319956386937348</v>
      </c>
      <c r="O326" s="158">
        <f t="shared" si="151"/>
        <v>0.90212336713745467</v>
      </c>
      <c r="P326" s="158">
        <f t="shared" si="151"/>
        <v>0.90636328908854114</v>
      </c>
      <c r="Q326" s="158">
        <f t="shared" si="151"/>
        <v>0.92877589004537742</v>
      </c>
      <c r="R326" s="158">
        <f t="shared" ref="R326:V326" si="152">IF(R308=0,"",R308/R290)</f>
        <v>0.93789413943858679</v>
      </c>
      <c r="S326" s="158">
        <f t="shared" si="152"/>
        <v>0.93036077771042036</v>
      </c>
      <c r="T326" s="158">
        <f t="shared" si="152"/>
        <v>0.9238771576921625</v>
      </c>
      <c r="U326" s="158">
        <f t="shared" si="152"/>
        <v>0.92461487968256661</v>
      </c>
      <c r="V326" s="158">
        <f t="shared" si="152"/>
        <v>0.92531519910078919</v>
      </c>
      <c r="W326" s="158">
        <f t="shared" ref="W326" si="153">IF(W308=0,"",W308/W290)</f>
        <v>0.92418477605696192</v>
      </c>
      <c r="DA326" s="132" t="s">
        <v>3748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0.69904906460945626</v>
      </c>
      <c r="D327" s="156">
        <f t="shared" si="154"/>
        <v>0.70012983554340369</v>
      </c>
      <c r="E327" s="156">
        <f t="shared" si="154"/>
        <v>0.70129373304669129</v>
      </c>
      <c r="F327" s="156">
        <f t="shared" si="154"/>
        <v>0.70246881084862889</v>
      </c>
      <c r="G327" s="156">
        <f t="shared" si="154"/>
        <v>0.70372110965003609</v>
      </c>
      <c r="H327" s="156">
        <f t="shared" si="154"/>
        <v>0.70504322717626711</v>
      </c>
      <c r="I327" s="156">
        <f t="shared" si="154"/>
        <v>0.70645236332864481</v>
      </c>
      <c r="J327" s="156">
        <f t="shared" si="154"/>
        <v>0.70801736656705028</v>
      </c>
      <c r="K327" s="156">
        <f t="shared" si="154"/>
        <v>0.70979925041709979</v>
      </c>
      <c r="L327" s="156">
        <f t="shared" si="154"/>
        <v>0.71181936883496011</v>
      </c>
      <c r="M327" s="156">
        <f t="shared" si="154"/>
        <v>0.71547748570050085</v>
      </c>
      <c r="N327" s="156">
        <f t="shared" si="154"/>
        <v>0.72138863623218441</v>
      </c>
      <c r="O327" s="156">
        <f t="shared" si="154"/>
        <v>0.73034153134824509</v>
      </c>
      <c r="P327" s="156">
        <f t="shared" si="154"/>
        <v>0.74198809860804538</v>
      </c>
      <c r="Q327" s="156">
        <f t="shared" si="154"/>
        <v>0.75341618210929018</v>
      </c>
      <c r="R327" s="156">
        <f t="shared" ref="R327:V327" si="155">IF(R309=0,"",R309/R291)</f>
        <v>0.76160846863765619</v>
      </c>
      <c r="S327" s="156">
        <f t="shared" si="155"/>
        <v>0.76971999166190286</v>
      </c>
      <c r="T327" s="156">
        <f t="shared" si="155"/>
        <v>0.77758066761194555</v>
      </c>
      <c r="U327" s="156">
        <f t="shared" si="155"/>
        <v>0.78496476404931981</v>
      </c>
      <c r="V327" s="156">
        <f t="shared" si="155"/>
        <v>0.79152596221717952</v>
      </c>
      <c r="W327" s="156">
        <f t="shared" ref="W327" si="156">IF(W309=0,"",W309/W291)</f>
        <v>0.79669089360822487</v>
      </c>
      <c r="DA327" s="63" t="s">
        <v>3749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3750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0.76545988056698122</v>
      </c>
      <c r="D329" s="155">
        <f t="shared" si="160"/>
        <v>0.76710940166219688</v>
      </c>
      <c r="E329" s="155">
        <f t="shared" si="160"/>
        <v>0.76857557611705329</v>
      </c>
      <c r="F329" s="155">
        <f t="shared" si="160"/>
        <v>0.76982335847039207</v>
      </c>
      <c r="G329" s="155">
        <f t="shared" si="160"/>
        <v>0.77160994158536444</v>
      </c>
      <c r="H329" s="155">
        <f t="shared" si="160"/>
        <v>0.77304853214883673</v>
      </c>
      <c r="I329" s="155">
        <f t="shared" si="160"/>
        <v>0.77497443317235692</v>
      </c>
      <c r="J329" s="155">
        <f t="shared" si="160"/>
        <v>0.77690258613782259</v>
      </c>
      <c r="K329" s="155">
        <f t="shared" si="160"/>
        <v>0.77870901979009699</v>
      </c>
      <c r="L329" s="155">
        <f t="shared" si="160"/>
        <v>0.7808976179551913</v>
      </c>
      <c r="M329" s="155">
        <f t="shared" si="160"/>
        <v>0.78389043006150017</v>
      </c>
      <c r="N329" s="155">
        <f t="shared" si="160"/>
        <v>0.78747041397086648</v>
      </c>
      <c r="O329" s="155">
        <f t="shared" si="160"/>
        <v>0.7921234981697427</v>
      </c>
      <c r="P329" s="155">
        <f t="shared" si="160"/>
        <v>0.798255495830691</v>
      </c>
      <c r="Q329" s="155">
        <f t="shared" si="160"/>
        <v>0.80607716926501194</v>
      </c>
      <c r="R329" s="155">
        <f t="shared" ref="R329:V329" si="161">IF(R311=0,"",R311/R293)</f>
        <v>0.81753744276149409</v>
      </c>
      <c r="S329" s="155">
        <f t="shared" si="161"/>
        <v>0.83191073213590161</v>
      </c>
      <c r="T329" s="155">
        <f t="shared" si="161"/>
        <v>0.84733461628925966</v>
      </c>
      <c r="U329" s="155">
        <f t="shared" si="161"/>
        <v>0.86160300434685677</v>
      </c>
      <c r="V329" s="155">
        <f t="shared" si="161"/>
        <v>0.87333565945172309</v>
      </c>
      <c r="W329" s="155">
        <f t="shared" ref="W329" si="162">IF(W311=0,"",W311/W293)</f>
        <v>0.88150705228320181</v>
      </c>
      <c r="DA329" s="130" t="s">
        <v>3751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0.61335045861421433</v>
      </c>
      <c r="D330" s="156">
        <f t="shared" si="163"/>
        <v>0.61363226051177455</v>
      </c>
      <c r="E330" s="156">
        <f t="shared" si="163"/>
        <v>0.61391008814377446</v>
      </c>
      <c r="F330" s="156">
        <f t="shared" si="163"/>
        <v>0.61418737383047073</v>
      </c>
      <c r="G330" s="156">
        <f t="shared" si="163"/>
        <v>0.61446099945234844</v>
      </c>
      <c r="H330" s="156">
        <f t="shared" si="163"/>
        <v>0.61473134662754059</v>
      </c>
      <c r="I330" s="156">
        <f t="shared" si="163"/>
        <v>0.61499764705130755</v>
      </c>
      <c r="J330" s="156">
        <f t="shared" si="163"/>
        <v>0.61525675325031848</v>
      </c>
      <c r="K330" s="156">
        <f t="shared" si="163"/>
        <v>0.61550598904435827</v>
      </c>
      <c r="L330" s="156">
        <f t="shared" si="163"/>
        <v>0.61574463844550154</v>
      </c>
      <c r="M330" s="156">
        <f t="shared" si="163"/>
        <v>0.61587306341986392</v>
      </c>
      <c r="N330" s="156">
        <f t="shared" si="163"/>
        <v>0.61587306341986392</v>
      </c>
      <c r="O330" s="156">
        <f t="shared" si="163"/>
        <v>0.61587306341986392</v>
      </c>
      <c r="P330" s="156">
        <f t="shared" si="163"/>
        <v>0.61587306341986392</v>
      </c>
      <c r="Q330" s="156">
        <f t="shared" si="163"/>
        <v>0.61587306341986392</v>
      </c>
      <c r="R330" s="156">
        <f t="shared" ref="R330:V330" si="164">IF(R312=0,"",R312/R294)</f>
        <v>0.61668441368492488</v>
      </c>
      <c r="S330" s="156">
        <f t="shared" si="164"/>
        <v>0.6180111551994063</v>
      </c>
      <c r="T330" s="156">
        <f t="shared" si="164"/>
        <v>0.6195590202996335</v>
      </c>
      <c r="U330" s="156">
        <f t="shared" si="164"/>
        <v>0.62116216629629761</v>
      </c>
      <c r="V330" s="156">
        <f t="shared" si="164"/>
        <v>0.62265475050008845</v>
      </c>
      <c r="W330" s="156">
        <f t="shared" ref="W330" si="165">IF(W312=0,"",W312/W294)</f>
        <v>0.62403677291100512</v>
      </c>
      <c r="DA330" s="63" t="s">
        <v>3752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0.76650286891745145</v>
      </c>
      <c r="D331" s="159">
        <f t="shared" si="166"/>
        <v>0.76793641400720947</v>
      </c>
      <c r="E331" s="159">
        <f t="shared" si="166"/>
        <v>0.76942296811973587</v>
      </c>
      <c r="F331" s="159">
        <f t="shared" si="166"/>
        <v>0.77091675073536714</v>
      </c>
      <c r="G331" s="159">
        <f t="shared" si="166"/>
        <v>0.77245935154302814</v>
      </c>
      <c r="H331" s="159">
        <f t="shared" si="166"/>
        <v>0.77404568049426092</v>
      </c>
      <c r="I331" s="159">
        <f t="shared" si="166"/>
        <v>0.77568598528963206</v>
      </c>
      <c r="J331" s="159">
        <f t="shared" si="166"/>
        <v>0.77742224714124897</v>
      </c>
      <c r="K331" s="159">
        <f t="shared" si="166"/>
        <v>0.77929016112177507</v>
      </c>
      <c r="L331" s="159">
        <f t="shared" si="166"/>
        <v>0.78129927712657132</v>
      </c>
      <c r="M331" s="159">
        <f t="shared" si="166"/>
        <v>0.78403274428527348</v>
      </c>
      <c r="N331" s="159">
        <f t="shared" si="166"/>
        <v>0.78765591668848511</v>
      </c>
      <c r="O331" s="159">
        <f t="shared" si="166"/>
        <v>0.79257084936385014</v>
      </c>
      <c r="P331" s="159">
        <f t="shared" si="166"/>
        <v>0.79898870524065846</v>
      </c>
      <c r="Q331" s="159">
        <f t="shared" si="166"/>
        <v>0.80726046639623839</v>
      </c>
      <c r="R331" s="159">
        <f t="shared" ref="R331:V331" si="167">IF(R313=0,"",R313/R295)</f>
        <v>0.8185129219857783</v>
      </c>
      <c r="S331" s="159">
        <f t="shared" si="167"/>
        <v>0.83255703902256717</v>
      </c>
      <c r="T331" s="159">
        <f t="shared" si="167"/>
        <v>0.84765674255200962</v>
      </c>
      <c r="U331" s="159">
        <f t="shared" si="167"/>
        <v>0.86207595761955347</v>
      </c>
      <c r="V331" s="159">
        <f t="shared" si="167"/>
        <v>0.87407860927062697</v>
      </c>
      <c r="W331" s="159">
        <f t="shared" ref="W331" si="168">IF(W313=0,"",W313/W295)</f>
        <v>0.883054870365092</v>
      </c>
      <c r="DA331" s="60" t="s">
        <v>3753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4.1288724599648205E-2</v>
      </c>
      <c r="D333" s="117">
        <f t="shared" si="169"/>
        <v>8.3894843301800789E-2</v>
      </c>
      <c r="E333" s="117">
        <f t="shared" si="169"/>
        <v>0.10228841351869142</v>
      </c>
      <c r="F333" s="117">
        <f t="shared" si="169"/>
        <v>3.6548045625770881E-2</v>
      </c>
      <c r="G333" s="117">
        <f t="shared" si="169"/>
        <v>9.0094652118727393E-3</v>
      </c>
      <c r="H333" s="117">
        <f t="shared" si="169"/>
        <v>6.8332681012479454E-2</v>
      </c>
      <c r="I333" s="117">
        <f t="shared" si="169"/>
        <v>8.2082309542248724E-2</v>
      </c>
      <c r="J333" s="117">
        <f t="shared" si="169"/>
        <v>2.2219677211287932E-2</v>
      </c>
      <c r="K333" s="117">
        <f t="shared" si="169"/>
        <v>6.248426327985767E-2</v>
      </c>
      <c r="L333" s="117">
        <f t="shared" si="169"/>
        <v>6.1690768975438917E-2</v>
      </c>
      <c r="M333" s="117">
        <f t="shared" si="169"/>
        <v>2.4944637105062322E-2</v>
      </c>
      <c r="N333" s="117">
        <f t="shared" si="169"/>
        <v>6.7752669559924095E-2</v>
      </c>
      <c r="O333" s="117">
        <f t="shared" si="169"/>
        <v>8.1649830748367375E-2</v>
      </c>
      <c r="P333" s="117">
        <f t="shared" si="169"/>
        <v>3.6816791063943019E-2</v>
      </c>
      <c r="Q333" s="117">
        <f t="shared" si="169"/>
        <v>6.4492441910032713E-2</v>
      </c>
      <c r="R333" s="117">
        <f t="shared" ref="R333:V333" si="170">R334+R336+R338+R347</f>
        <v>3.8367496380784606E-2</v>
      </c>
      <c r="S333" s="117">
        <f t="shared" si="170"/>
        <v>7.2128956018215784E-2</v>
      </c>
      <c r="T333" s="117">
        <f t="shared" si="170"/>
        <v>6.5316419981992113E-2</v>
      </c>
      <c r="U333" s="117">
        <f t="shared" si="170"/>
        <v>6.7456834898789383E-2</v>
      </c>
      <c r="V333" s="117">
        <f t="shared" si="170"/>
        <v>6.6471464911395856E-2</v>
      </c>
      <c r="W333" s="117">
        <f t="shared" ref="W333" si="171">W334+W336+W338+W347</f>
        <v>0.11136892111894078</v>
      </c>
      <c r="DA333" s="129" t="s">
        <v>3905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3906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3907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3908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3909</v>
      </c>
    </row>
    <row r="338" spans="1:105" ht="12" customHeight="1" x14ac:dyDescent="0.25">
      <c r="A338" s="121" t="s">
        <v>55</v>
      </c>
      <c r="B338" s="122"/>
      <c r="C338" s="122">
        <v>3.3007636237349945E-2</v>
      </c>
      <c r="D338" s="122">
        <v>7.7778248555847668E-2</v>
      </c>
      <c r="E338" s="122">
        <v>9.8221729907662134E-2</v>
      </c>
      <c r="F338" s="122">
        <v>3.5507433614889783E-2</v>
      </c>
      <c r="G338" s="122">
        <v>8.9006329876839419E-3</v>
      </c>
      <c r="H338" s="122">
        <v>6.6588626051840308E-2</v>
      </c>
      <c r="I338" s="122">
        <v>7.9908339578201357E-2</v>
      </c>
      <c r="J338" s="122">
        <v>2.0360725588226835E-2</v>
      </c>
      <c r="K338" s="122">
        <v>5.9619398705959746E-2</v>
      </c>
      <c r="L338" s="122">
        <v>5.9583359842771313E-2</v>
      </c>
      <c r="M338" s="122">
        <v>2.419483351702767E-2</v>
      </c>
      <c r="N338" s="122">
        <v>6.6987059048085593E-2</v>
      </c>
      <c r="O338" s="122">
        <v>7.9733155270577671E-2</v>
      </c>
      <c r="P338" s="122">
        <v>3.4816075936803394E-2</v>
      </c>
      <c r="Q338" s="122">
        <v>5.7539988718631377E-2</v>
      </c>
      <c r="R338" s="122">
        <v>3.0705977247776624E-2</v>
      </c>
      <c r="S338" s="122">
        <v>6.8131707651472875E-2</v>
      </c>
      <c r="T338" s="122">
        <v>6.3239817909507071E-2</v>
      </c>
      <c r="U338" s="122">
        <v>6.5182917321893102E-2</v>
      </c>
      <c r="V338" s="122">
        <v>6.3246261242329377E-2</v>
      </c>
      <c r="W338" s="122">
        <v>0.10269325148592238</v>
      </c>
      <c r="DA338" s="130" t="s">
        <v>3910</v>
      </c>
    </row>
    <row r="339" spans="1:105" ht="12" customHeight="1" x14ac:dyDescent="0.25">
      <c r="A339" s="97" t="s">
        <v>124</v>
      </c>
      <c r="B339" s="98"/>
      <c r="C339" s="98">
        <v>3.3007636237349945E-2</v>
      </c>
      <c r="D339" s="98">
        <v>7.7778248555847668E-2</v>
      </c>
      <c r="E339" s="98">
        <v>9.8221729907662134E-2</v>
      </c>
      <c r="F339" s="98">
        <v>3.5507433614889783E-2</v>
      </c>
      <c r="G339" s="98">
        <v>8.9006329876839419E-3</v>
      </c>
      <c r="H339" s="98">
        <v>6.6588626051840308E-2</v>
      </c>
      <c r="I339" s="98">
        <v>7.9668424253654599E-2</v>
      </c>
      <c r="J339" s="98">
        <v>2.007577858237351E-2</v>
      </c>
      <c r="K339" s="98">
        <v>5.9619398705959746E-2</v>
      </c>
      <c r="L339" s="98">
        <v>5.9583359842771313E-2</v>
      </c>
      <c r="M339" s="98">
        <v>2.3934628060017171E-2</v>
      </c>
      <c r="N339" s="98">
        <v>6.6733861921105475E-2</v>
      </c>
      <c r="O339" s="98">
        <v>7.9534294846611009E-2</v>
      </c>
      <c r="P339" s="98">
        <v>3.4606482778270338E-2</v>
      </c>
      <c r="Q339" s="98">
        <v>5.7376608306494242E-2</v>
      </c>
      <c r="R339" s="98">
        <v>3.0705977247776624E-2</v>
      </c>
      <c r="S339" s="98">
        <v>6.8131707651472875E-2</v>
      </c>
      <c r="T339" s="98">
        <v>6.3079586057954884E-2</v>
      </c>
      <c r="U339" s="98">
        <v>6.5020194307798942E-2</v>
      </c>
      <c r="V339" s="98">
        <v>6.308726749907978E-2</v>
      </c>
      <c r="W339" s="98">
        <v>0.10226047281659066</v>
      </c>
      <c r="DA339" s="63" t="s">
        <v>3911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2.3991532454676012E-4</v>
      </c>
      <c r="J340" s="98">
        <v>2.8494700585332685E-4</v>
      </c>
      <c r="K340" s="98">
        <v>0</v>
      </c>
      <c r="L340" s="98">
        <v>0</v>
      </c>
      <c r="M340" s="98">
        <v>2.6020545701049841E-4</v>
      </c>
      <c r="N340" s="98">
        <v>2.5319712698011434E-4</v>
      </c>
      <c r="O340" s="98">
        <v>1.9886042396665573E-4</v>
      </c>
      <c r="P340" s="98">
        <v>2.0959315853305907E-4</v>
      </c>
      <c r="Q340" s="98">
        <v>1.6338041213713426E-4</v>
      </c>
      <c r="R340" s="98">
        <v>0</v>
      </c>
      <c r="S340" s="98">
        <v>0</v>
      </c>
      <c r="T340" s="98">
        <v>1.6023185155218791E-4</v>
      </c>
      <c r="U340" s="98">
        <v>1.6272301409415462E-4</v>
      </c>
      <c r="V340" s="98">
        <v>1.5899374324959565E-4</v>
      </c>
      <c r="W340" s="98">
        <v>4.3277866933171856E-4</v>
      </c>
      <c r="DA340" s="63" t="s">
        <v>3912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2.3991532454676012E-4</v>
      </c>
      <c r="J341" s="101">
        <v>2.8494700585332685E-4</v>
      </c>
      <c r="K341" s="101">
        <v>0</v>
      </c>
      <c r="L341" s="101">
        <v>0</v>
      </c>
      <c r="M341" s="101">
        <v>2.6020545701049841E-4</v>
      </c>
      <c r="N341" s="101">
        <v>2.5319712698011434E-4</v>
      </c>
      <c r="O341" s="101">
        <v>1.9886042396665573E-4</v>
      </c>
      <c r="P341" s="101">
        <v>2.0959315853305907E-4</v>
      </c>
      <c r="Q341" s="101">
        <v>1.6338041213713426E-4</v>
      </c>
      <c r="R341" s="101">
        <v>0</v>
      </c>
      <c r="S341" s="101">
        <v>0</v>
      </c>
      <c r="T341" s="101">
        <v>1.6023185155218791E-4</v>
      </c>
      <c r="U341" s="101">
        <v>1.6272301409415462E-4</v>
      </c>
      <c r="V341" s="101">
        <v>1.5899374324959565E-4</v>
      </c>
      <c r="W341" s="101">
        <v>4.3277866933171856E-4</v>
      </c>
      <c r="DA341" s="131" t="s">
        <v>3913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3914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3915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3916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3917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3918</v>
      </c>
    </row>
    <row r="347" spans="1:105" ht="12" customHeight="1" x14ac:dyDescent="0.25">
      <c r="A347" s="121" t="s">
        <v>54</v>
      </c>
      <c r="B347" s="122"/>
      <c r="C347" s="122">
        <v>8.2810883622982615E-3</v>
      </c>
      <c r="D347" s="122">
        <v>6.1165947459531191E-3</v>
      </c>
      <c r="E347" s="122">
        <v>4.0666836110292842E-3</v>
      </c>
      <c r="F347" s="122">
        <v>1.0406120108811014E-3</v>
      </c>
      <c r="G347" s="122">
        <v>1.0883222418879794E-4</v>
      </c>
      <c r="H347" s="122">
        <v>1.7440549606391525E-3</v>
      </c>
      <c r="I347" s="122">
        <v>2.1739699640473736E-3</v>
      </c>
      <c r="J347" s="122">
        <v>1.8589516230610968E-3</v>
      </c>
      <c r="K347" s="122">
        <v>2.864864573897927E-3</v>
      </c>
      <c r="L347" s="122">
        <v>2.1074091326676019E-3</v>
      </c>
      <c r="M347" s="122">
        <v>7.498035880346526E-4</v>
      </c>
      <c r="N347" s="122">
        <v>7.6561051183850117E-4</v>
      </c>
      <c r="O347" s="122">
        <v>1.9166754777897059E-3</v>
      </c>
      <c r="P347" s="122">
        <v>2.0007151271396249E-3</v>
      </c>
      <c r="Q347" s="122">
        <v>6.9524531914013348E-3</v>
      </c>
      <c r="R347" s="122">
        <v>7.6615191330079791E-3</v>
      </c>
      <c r="S347" s="122">
        <v>3.997248366742907E-3</v>
      </c>
      <c r="T347" s="122">
        <v>2.0766020724850474E-3</v>
      </c>
      <c r="U347" s="122">
        <v>2.2739175768962871E-3</v>
      </c>
      <c r="V347" s="122">
        <v>3.2252036690664731E-3</v>
      </c>
      <c r="W347" s="122">
        <v>8.6756696330183933E-3</v>
      </c>
      <c r="DA347" s="130" t="s">
        <v>3919</v>
      </c>
    </row>
    <row r="348" spans="1:105" ht="12" customHeight="1" x14ac:dyDescent="0.25">
      <c r="A348" s="97" t="s">
        <v>50</v>
      </c>
      <c r="B348" s="98"/>
      <c r="C348" s="98">
        <v>8.2810883622982615E-3</v>
      </c>
      <c r="D348" s="98">
        <v>6.1165947459531191E-3</v>
      </c>
      <c r="E348" s="98">
        <v>4.0666836110292842E-3</v>
      </c>
      <c r="F348" s="98">
        <v>1.0406120108811014E-3</v>
      </c>
      <c r="G348" s="98">
        <v>1.0883222418879794E-4</v>
      </c>
      <c r="H348" s="98">
        <v>1.7440549606391525E-3</v>
      </c>
      <c r="I348" s="98">
        <v>2.1739699640473736E-3</v>
      </c>
      <c r="J348" s="98">
        <v>1.8589516230610968E-3</v>
      </c>
      <c r="K348" s="98">
        <v>2.864864573897927E-3</v>
      </c>
      <c r="L348" s="98">
        <v>2.1074091326676019E-3</v>
      </c>
      <c r="M348" s="98">
        <v>7.498035880346526E-4</v>
      </c>
      <c r="N348" s="98">
        <v>7.6561051183850117E-4</v>
      </c>
      <c r="O348" s="98">
        <v>1.9166754777897059E-3</v>
      </c>
      <c r="P348" s="98">
        <v>2.0007151271396249E-3</v>
      </c>
      <c r="Q348" s="98">
        <v>6.9524531914013348E-3</v>
      </c>
      <c r="R348" s="98">
        <v>7.6615191330079791E-3</v>
      </c>
      <c r="S348" s="98">
        <v>3.997248366742907E-3</v>
      </c>
      <c r="T348" s="98">
        <v>2.0766020724850474E-3</v>
      </c>
      <c r="U348" s="98">
        <v>2.2739175768962871E-3</v>
      </c>
      <c r="V348" s="98">
        <v>3.2252036690664731E-3</v>
      </c>
      <c r="W348" s="98">
        <v>8.6756696330183933E-3</v>
      </c>
      <c r="DA348" s="63" t="s">
        <v>3920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3921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18286.242794378555</v>
      </c>
      <c r="D351" s="117">
        <f t="shared" si="174"/>
        <v>16315.70839478672</v>
      </c>
      <c r="E351" s="117">
        <f t="shared" si="174"/>
        <v>18352.337271674678</v>
      </c>
      <c r="F351" s="117">
        <f t="shared" si="174"/>
        <v>16627.931975452637</v>
      </c>
      <c r="G351" s="117">
        <f t="shared" si="174"/>
        <v>15027.831048579374</v>
      </c>
      <c r="H351" s="117">
        <f t="shared" si="174"/>
        <v>15085.17284896532</v>
      </c>
      <c r="I351" s="117">
        <f t="shared" si="174"/>
        <v>14742.575141629211</v>
      </c>
      <c r="J351" s="117">
        <f t="shared" si="174"/>
        <v>13957.488310699458</v>
      </c>
      <c r="K351" s="117">
        <f t="shared" si="174"/>
        <v>13704.143500334567</v>
      </c>
      <c r="L351" s="117">
        <f t="shared" si="174"/>
        <v>16320.975251156955</v>
      </c>
      <c r="M351" s="117">
        <f t="shared" si="174"/>
        <v>14575.055993381289</v>
      </c>
      <c r="N351" s="117">
        <f t="shared" si="174"/>
        <v>13775.614537744057</v>
      </c>
      <c r="O351" s="117">
        <f t="shared" si="174"/>
        <v>15478.706698053184</v>
      </c>
      <c r="P351" s="117">
        <f t="shared" si="174"/>
        <v>11546.841317005905</v>
      </c>
      <c r="Q351" s="117">
        <f t="shared" si="174"/>
        <v>10603.212359364483</v>
      </c>
      <c r="R351" s="117">
        <f t="shared" ref="R351:V351" si="175">R352+R354+R356+R365</f>
        <v>12708.423562110649</v>
      </c>
      <c r="S351" s="117">
        <f t="shared" si="175"/>
        <v>12385.553759118699</v>
      </c>
      <c r="T351" s="117">
        <f t="shared" si="175"/>
        <v>11355.477290115834</v>
      </c>
      <c r="U351" s="117">
        <f t="shared" si="175"/>
        <v>9998.2989847190256</v>
      </c>
      <c r="V351" s="117">
        <f t="shared" si="175"/>
        <v>10915.130420666623</v>
      </c>
      <c r="W351" s="117">
        <f t="shared" ref="W351" si="176">W352+W354+W356+W365</f>
        <v>13084.531997358496</v>
      </c>
      <c r="DA351" s="129" t="s">
        <v>4073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15288.014090389699</v>
      </c>
      <c r="D352" s="122">
        <f t="shared" si="177"/>
        <v>13183.822361130844</v>
      </c>
      <c r="E352" s="122">
        <f t="shared" si="177"/>
        <v>15244.607510634285</v>
      </c>
      <c r="F352" s="122">
        <f t="shared" si="177"/>
        <v>13526.825052644341</v>
      </c>
      <c r="G352" s="122">
        <f t="shared" si="177"/>
        <v>12225.817075113659</v>
      </c>
      <c r="H352" s="122">
        <f t="shared" si="177"/>
        <v>12126.997932647786</v>
      </c>
      <c r="I352" s="122">
        <f t="shared" si="177"/>
        <v>11756.734805820588</v>
      </c>
      <c r="J352" s="122">
        <f t="shared" si="177"/>
        <v>11022.464801708502</v>
      </c>
      <c r="K352" s="122">
        <f t="shared" si="177"/>
        <v>10671.637561594425</v>
      </c>
      <c r="L352" s="122">
        <f t="shared" si="177"/>
        <v>12981.188203913263</v>
      </c>
      <c r="M352" s="122">
        <f t="shared" si="177"/>
        <v>11334.68759931559</v>
      </c>
      <c r="N352" s="122">
        <f t="shared" si="177"/>
        <v>10467.612322269011</v>
      </c>
      <c r="O352" s="122">
        <f t="shared" si="177"/>
        <v>12205.592871311019</v>
      </c>
      <c r="P352" s="122">
        <f t="shared" si="177"/>
        <v>8299.5952683708583</v>
      </c>
      <c r="Q352" s="122">
        <f t="shared" si="177"/>
        <v>7451.1513212333275</v>
      </c>
      <c r="R352" s="122">
        <f t="shared" si="177"/>
        <v>9621.4086255282346</v>
      </c>
      <c r="S352" s="122">
        <f t="shared" si="177"/>
        <v>9416.8901780296765</v>
      </c>
      <c r="T352" s="122">
        <f t="shared" si="177"/>
        <v>8458.61264650046</v>
      </c>
      <c r="U352" s="122">
        <f t="shared" si="177"/>
        <v>7076.5313809985619</v>
      </c>
      <c r="V352" s="122">
        <f t="shared" si="177"/>
        <v>8061.9684945218778</v>
      </c>
      <c r="W352" s="122">
        <f t="shared" si="177"/>
        <v>9845.396279064702</v>
      </c>
      <c r="DA352" s="130" t="s">
        <v>4074</v>
      </c>
    </row>
    <row r="353" spans="1:105" ht="12" customHeight="1" x14ac:dyDescent="0.25">
      <c r="A353" s="97" t="s">
        <v>53</v>
      </c>
      <c r="B353" s="98"/>
      <c r="C353" s="98">
        <v>15288.014090389699</v>
      </c>
      <c r="D353" s="98">
        <v>13183.822361130844</v>
      </c>
      <c r="E353" s="98">
        <v>15244.607510634285</v>
      </c>
      <c r="F353" s="98">
        <v>13526.825052644341</v>
      </c>
      <c r="G353" s="98">
        <v>12225.817075113659</v>
      </c>
      <c r="H353" s="98">
        <v>12126.997932647786</v>
      </c>
      <c r="I353" s="98">
        <v>11756.734805820588</v>
      </c>
      <c r="J353" s="98">
        <v>11022.464801708502</v>
      </c>
      <c r="K353" s="98">
        <v>10671.637561594425</v>
      </c>
      <c r="L353" s="98">
        <v>12981.188203913263</v>
      </c>
      <c r="M353" s="98">
        <v>11334.68759931559</v>
      </c>
      <c r="N353" s="98">
        <v>10467.612322269011</v>
      </c>
      <c r="O353" s="98">
        <v>12205.592871311019</v>
      </c>
      <c r="P353" s="98">
        <v>8299.5952683708583</v>
      </c>
      <c r="Q353" s="98">
        <v>7451.1513212333275</v>
      </c>
      <c r="R353" s="98">
        <v>9621.4086255282346</v>
      </c>
      <c r="S353" s="98">
        <v>9416.8901780296765</v>
      </c>
      <c r="T353" s="98">
        <v>8458.61264650046</v>
      </c>
      <c r="U353" s="98">
        <v>7076.5313809985619</v>
      </c>
      <c r="V353" s="98">
        <v>8061.9684945218778</v>
      </c>
      <c r="W353" s="98">
        <v>9845.396279064702</v>
      </c>
      <c r="DA353" s="63" t="s">
        <v>4075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3.7497022598056668</v>
      </c>
      <c r="D354" s="122">
        <f t="shared" si="178"/>
        <v>3.9737544471325874</v>
      </c>
      <c r="E354" s="122">
        <f t="shared" si="178"/>
        <v>8.4734052129135726</v>
      </c>
      <c r="F354" s="122">
        <f t="shared" si="178"/>
        <v>5.2064634388733886</v>
      </c>
      <c r="G354" s="122">
        <f t="shared" si="178"/>
        <v>5.4994823868915406</v>
      </c>
      <c r="H354" s="122">
        <f t="shared" si="178"/>
        <v>7.4088288771285473</v>
      </c>
      <c r="I354" s="122">
        <f t="shared" si="178"/>
        <v>7.3530364192273092</v>
      </c>
      <c r="J354" s="122">
        <f t="shared" si="178"/>
        <v>6.4004513741203599</v>
      </c>
      <c r="K354" s="122">
        <f t="shared" si="178"/>
        <v>5.0317304699426781</v>
      </c>
      <c r="L354" s="122">
        <f t="shared" si="178"/>
        <v>8.268558813313577</v>
      </c>
      <c r="M354" s="122">
        <f t="shared" si="178"/>
        <v>6.9381916350671169</v>
      </c>
      <c r="N354" s="122">
        <f t="shared" si="178"/>
        <v>4.5481230324484381</v>
      </c>
      <c r="O354" s="122">
        <f t="shared" si="178"/>
        <v>9.2730968352215886</v>
      </c>
      <c r="P354" s="122">
        <f t="shared" si="178"/>
        <v>2.4082444123132163</v>
      </c>
      <c r="Q354" s="122">
        <f t="shared" si="178"/>
        <v>3.5938425010550934</v>
      </c>
      <c r="R354" s="122">
        <f t="shared" si="178"/>
        <v>4.5506278379282366</v>
      </c>
      <c r="S354" s="122">
        <f t="shared" si="178"/>
        <v>9.0517338219850387</v>
      </c>
      <c r="T354" s="122">
        <f t="shared" si="178"/>
        <v>6.8507416570935584</v>
      </c>
      <c r="U354" s="122">
        <f t="shared" si="178"/>
        <v>8.4304791071513687</v>
      </c>
      <c r="V354" s="122">
        <f t="shared" si="178"/>
        <v>8.3966202153453118</v>
      </c>
      <c r="W354" s="122">
        <f t="shared" si="178"/>
        <v>9.1498377353756144</v>
      </c>
      <c r="DA354" s="130" t="s">
        <v>4076</v>
      </c>
    </row>
    <row r="355" spans="1:105" ht="12" customHeight="1" x14ac:dyDescent="0.25">
      <c r="A355" s="97" t="s">
        <v>53</v>
      </c>
      <c r="B355" s="98"/>
      <c r="C355" s="98">
        <f>RES_hhdet_in_fech!C165</f>
        <v>3.7497022598056668</v>
      </c>
      <c r="D355" s="98">
        <f>RES_hhdet_in_fech!D165</f>
        <v>3.9737544471325874</v>
      </c>
      <c r="E355" s="98">
        <f>RES_hhdet_in_fech!E165</f>
        <v>8.4734052129135726</v>
      </c>
      <c r="F355" s="98">
        <f>RES_hhdet_in_fech!F165</f>
        <v>5.2064634388733886</v>
      </c>
      <c r="G355" s="98">
        <f>RES_hhdet_in_fech!G165</f>
        <v>5.4994823868915406</v>
      </c>
      <c r="H355" s="98">
        <f>RES_hhdet_in_fech!H165</f>
        <v>7.4088288771285473</v>
      </c>
      <c r="I355" s="98">
        <f>RES_hhdet_in_fech!I165</f>
        <v>7.3530364192273092</v>
      </c>
      <c r="J355" s="98">
        <f>RES_hhdet_in_fech!J165</f>
        <v>6.4004513741203599</v>
      </c>
      <c r="K355" s="98">
        <f>RES_hhdet_in_fech!K165</f>
        <v>5.0317304699426781</v>
      </c>
      <c r="L355" s="98">
        <f>RES_hhdet_in_fech!L165</f>
        <v>8.268558813313577</v>
      </c>
      <c r="M355" s="98">
        <f>RES_hhdet_in_fech!M165</f>
        <v>6.9381916350671169</v>
      </c>
      <c r="N355" s="98">
        <f>RES_hhdet_in_fech!N165</f>
        <v>4.5481230324484381</v>
      </c>
      <c r="O355" s="98">
        <f>RES_hhdet_in_fech!O165</f>
        <v>9.2730968352215886</v>
      </c>
      <c r="P355" s="98">
        <f>RES_hhdet_in_fech!P165</f>
        <v>2.4082444123132163</v>
      </c>
      <c r="Q355" s="98">
        <f>RES_hhdet_in_fech!Q165</f>
        <v>3.5938425010550934</v>
      </c>
      <c r="R355" s="98">
        <f>RES_hhdet_in_fech!R165</f>
        <v>4.5506278379282366</v>
      </c>
      <c r="S355" s="98">
        <f>RES_hhdet_in_fech!S165</f>
        <v>9.0517338219850387</v>
      </c>
      <c r="T355" s="98">
        <f>RES_hhdet_in_fech!T165</f>
        <v>6.8507416570935584</v>
      </c>
      <c r="U355" s="98">
        <f>RES_hhdet_in_fech!U165</f>
        <v>8.4304791071513687</v>
      </c>
      <c r="V355" s="98">
        <f>RES_hhdet_in_fech!V165</f>
        <v>8.3966202153453118</v>
      </c>
      <c r="W355" s="98">
        <f>RES_hhdet_in_fech!W165</f>
        <v>9.1498377353756144</v>
      </c>
      <c r="DA355" s="63" t="s">
        <v>4077</v>
      </c>
    </row>
    <row r="356" spans="1:105" ht="12" customHeight="1" x14ac:dyDescent="0.25">
      <c r="A356" s="121" t="s">
        <v>55</v>
      </c>
      <c r="B356" s="122"/>
      <c r="C356" s="122">
        <v>2579.643818596428</v>
      </c>
      <c r="D356" s="122">
        <v>2693.8045502784689</v>
      </c>
      <c r="E356" s="122">
        <v>2666.4520853506579</v>
      </c>
      <c r="F356" s="122">
        <v>2635.4193075925341</v>
      </c>
      <c r="G356" s="122">
        <v>2423.6397598668004</v>
      </c>
      <c r="H356" s="122">
        <v>2516.7046259909207</v>
      </c>
      <c r="I356" s="122">
        <v>2600.1883809203432</v>
      </c>
      <c r="J356" s="122">
        <v>2520.0266611897723</v>
      </c>
      <c r="K356" s="122">
        <v>2512.04959975769</v>
      </c>
      <c r="L356" s="122">
        <v>2811.337781175841</v>
      </c>
      <c r="M356" s="122">
        <v>2721.7244773437992</v>
      </c>
      <c r="N356" s="122">
        <v>2778.7256524257991</v>
      </c>
      <c r="O356" s="122">
        <v>2753.70402212524</v>
      </c>
      <c r="P356" s="122">
        <v>2716.587095461141</v>
      </c>
      <c r="Q356" s="122">
        <v>2644.4213492706317</v>
      </c>
      <c r="R356" s="122">
        <v>2573.4362290052227</v>
      </c>
      <c r="S356" s="122">
        <v>2457.2195125484914</v>
      </c>
      <c r="T356" s="122">
        <v>2400.8460302242843</v>
      </c>
      <c r="U356" s="122">
        <v>2419.9636405553265</v>
      </c>
      <c r="V356" s="122">
        <v>2365.4868469249232</v>
      </c>
      <c r="W356" s="122">
        <v>2689.0935086323793</v>
      </c>
      <c r="DA356" s="130" t="s">
        <v>4078</v>
      </c>
    </row>
    <row r="357" spans="1:105" ht="12" customHeight="1" x14ac:dyDescent="0.25">
      <c r="A357" s="97" t="s">
        <v>124</v>
      </c>
      <c r="B357" s="98"/>
      <c r="C357" s="98">
        <v>2849.1308050428256</v>
      </c>
      <c r="D357" s="98">
        <v>3084.6317218901809</v>
      </c>
      <c r="E357" s="98">
        <v>2844.6715596838221</v>
      </c>
      <c r="F357" s="98">
        <v>2842.0043233355564</v>
      </c>
      <c r="G357" s="98">
        <v>3265.1849605578809</v>
      </c>
      <c r="H357" s="98">
        <v>3053.4932266831152</v>
      </c>
      <c r="I357" s="98">
        <v>3247.3613089507221</v>
      </c>
      <c r="J357" s="98">
        <v>3535.090435353673</v>
      </c>
      <c r="K357" s="98">
        <v>2822.1024973141816</v>
      </c>
      <c r="L357" s="98">
        <v>3085.8456771993469</v>
      </c>
      <c r="M357" s="98">
        <v>3292.6445099292851</v>
      </c>
      <c r="N357" s="98">
        <v>3264.163385626649</v>
      </c>
      <c r="O357" s="98">
        <v>3018.3151647103896</v>
      </c>
      <c r="P357" s="98">
        <v>3109.0629977854614</v>
      </c>
      <c r="Q357" s="98">
        <v>3080.2726511932196</v>
      </c>
      <c r="R357" s="98">
        <v>2599.4874205724718</v>
      </c>
      <c r="S357" s="98">
        <v>2654.232549490393</v>
      </c>
      <c r="T357" s="98">
        <v>2457.4151491972002</v>
      </c>
      <c r="U357" s="98">
        <v>2446.4173114849173</v>
      </c>
      <c r="V357" s="98">
        <v>2333.7960249792382</v>
      </c>
      <c r="W357" s="98">
        <v>2961.6405552482902</v>
      </c>
      <c r="DA357" s="63" t="s">
        <v>4079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2449.6318593160818</v>
      </c>
      <c r="J358" s="98">
        <v>2712.3785022360694</v>
      </c>
      <c r="K358" s="98">
        <v>0</v>
      </c>
      <c r="L358" s="98">
        <v>0</v>
      </c>
      <c r="M358" s="98">
        <v>2556.4324578038813</v>
      </c>
      <c r="N358" s="98">
        <v>2562.3725066384945</v>
      </c>
      <c r="O358" s="98">
        <v>2370.2748138164075</v>
      </c>
      <c r="P358" s="98">
        <v>2512.5994052386777</v>
      </c>
      <c r="Q358" s="98">
        <v>2500.2865506375565</v>
      </c>
      <c r="R358" s="98">
        <v>0</v>
      </c>
      <c r="S358" s="98">
        <v>0</v>
      </c>
      <c r="T358" s="98">
        <v>2111.2217754635308</v>
      </c>
      <c r="U358" s="98">
        <v>2130.3891373244387</v>
      </c>
      <c r="V358" s="98">
        <v>2053.5021050035057</v>
      </c>
      <c r="W358" s="98">
        <v>2632.4281671519016</v>
      </c>
      <c r="DA358" s="63" t="s">
        <v>4080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1056.1512790401482</v>
      </c>
      <c r="J359" s="101">
        <v>1254.3890026999773</v>
      </c>
      <c r="K359" s="101">
        <v>0</v>
      </c>
      <c r="L359" s="101">
        <v>0</v>
      </c>
      <c r="M359" s="101">
        <v>1145.4721650400525</v>
      </c>
      <c r="N359" s="101">
        <v>1114.6202103368298</v>
      </c>
      <c r="O359" s="101">
        <v>875.42007380989469</v>
      </c>
      <c r="P359" s="101">
        <v>922.66754064561997</v>
      </c>
      <c r="Q359" s="101">
        <v>719.23055175706224</v>
      </c>
      <c r="R359" s="101">
        <v>0</v>
      </c>
      <c r="S359" s="101">
        <v>0</v>
      </c>
      <c r="T359" s="101">
        <v>705.3700103547626</v>
      </c>
      <c r="U359" s="101">
        <v>716.3365649504957</v>
      </c>
      <c r="V359" s="101">
        <v>699.91963043491648</v>
      </c>
      <c r="W359" s="101">
        <v>952.58555496504334</v>
      </c>
      <c r="DA359" s="131" t="s">
        <v>4081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1393.4805802759336</v>
      </c>
      <c r="J360" s="104">
        <v>1457.9894995360924</v>
      </c>
      <c r="K360" s="104">
        <v>0</v>
      </c>
      <c r="L360" s="104">
        <v>0</v>
      </c>
      <c r="M360" s="104">
        <v>1410.9602927638286</v>
      </c>
      <c r="N360" s="104">
        <v>1447.7522963016645</v>
      </c>
      <c r="O360" s="104">
        <v>1494.8547400065124</v>
      </c>
      <c r="P360" s="104">
        <v>1589.9318645930578</v>
      </c>
      <c r="Q360" s="104">
        <v>1781.0559988804944</v>
      </c>
      <c r="R360" s="104">
        <v>0</v>
      </c>
      <c r="S360" s="104">
        <v>0</v>
      </c>
      <c r="T360" s="104">
        <v>1405.8517651087682</v>
      </c>
      <c r="U360" s="104">
        <v>1414.0525723739429</v>
      </c>
      <c r="V360" s="104">
        <v>1353.5824745685891</v>
      </c>
      <c r="W360" s="104">
        <v>1679.8426121868583</v>
      </c>
      <c r="DA360" s="132" t="s">
        <v>4082</v>
      </c>
    </row>
    <row r="361" spans="1:105" ht="12" customHeight="1" x14ac:dyDescent="0.25">
      <c r="A361" s="106" t="s">
        <v>122</v>
      </c>
      <c r="B361" s="101"/>
      <c r="C361" s="101">
        <v>2714.1858829214025</v>
      </c>
      <c r="D361" s="101">
        <v>2817.4696642400449</v>
      </c>
      <c r="E361" s="101">
        <v>2843.3198847351159</v>
      </c>
      <c r="F361" s="101">
        <v>2852.9020048016682</v>
      </c>
      <c r="G361" s="101">
        <v>2645.6812951967104</v>
      </c>
      <c r="H361" s="101">
        <v>2757.5095075262966</v>
      </c>
      <c r="I361" s="101">
        <v>2769.3039842819944</v>
      </c>
      <c r="J361" s="101">
        <v>2753.4249853433339</v>
      </c>
      <c r="K361" s="101">
        <v>3000.8499733253811</v>
      </c>
      <c r="L361" s="101">
        <v>3063.8783540755853</v>
      </c>
      <c r="M361" s="101">
        <v>2974.1198631294783</v>
      </c>
      <c r="N361" s="101">
        <v>3042.9684651401462</v>
      </c>
      <c r="O361" s="101">
        <v>3037.2338930286919</v>
      </c>
      <c r="P361" s="101">
        <v>2938.2485974227443</v>
      </c>
      <c r="Q361" s="101">
        <v>2883.4057281033538</v>
      </c>
      <c r="R361" s="101">
        <v>2837.7101033020917</v>
      </c>
      <c r="S361" s="101">
        <v>2718.5937320107628</v>
      </c>
      <c r="T361" s="101">
        <v>2573.3382151706032</v>
      </c>
      <c r="U361" s="101">
        <v>2612.0820321890701</v>
      </c>
      <c r="V361" s="101">
        <v>2538.2548761417916</v>
      </c>
      <c r="W361" s="101">
        <v>2863.6712704764218</v>
      </c>
      <c r="DA361" s="131" t="s">
        <v>4083</v>
      </c>
    </row>
    <row r="362" spans="1:105" ht="12" customHeight="1" x14ac:dyDescent="0.25">
      <c r="A362" s="107" t="s">
        <v>121</v>
      </c>
      <c r="B362" s="104"/>
      <c r="C362" s="104">
        <v>2201.9869440211187</v>
      </c>
      <c r="D362" s="104">
        <v>2288.566205776438</v>
      </c>
      <c r="E362" s="104">
        <v>2309.3998371328794</v>
      </c>
      <c r="F362" s="104">
        <v>2319.2279466299624</v>
      </c>
      <c r="G362" s="104">
        <v>2153.7953526911601</v>
      </c>
      <c r="H362" s="104">
        <v>2196.2038604494733</v>
      </c>
      <c r="I362" s="104">
        <v>2221.0992639455876</v>
      </c>
      <c r="J362" s="104">
        <v>2234.0152468588258</v>
      </c>
      <c r="K362" s="104">
        <v>2446.903836107585</v>
      </c>
      <c r="L362" s="104">
        <v>2463.6545253121672</v>
      </c>
      <c r="M362" s="104">
        <v>2422.4700109894738</v>
      </c>
      <c r="N362" s="104">
        <v>2485.2596684663922</v>
      </c>
      <c r="O362" s="104">
        <v>2458.1984781733017</v>
      </c>
      <c r="P362" s="104">
        <v>2402.6083496703227</v>
      </c>
      <c r="Q362" s="104">
        <v>2334.422095893302</v>
      </c>
      <c r="R362" s="104">
        <v>2301.2252647829482</v>
      </c>
      <c r="S362" s="104">
        <v>2250.3736183330748</v>
      </c>
      <c r="T362" s="104">
        <v>2165.606380399724</v>
      </c>
      <c r="U362" s="104">
        <v>2217.4465950644999</v>
      </c>
      <c r="V362" s="104">
        <v>2171.118502627894</v>
      </c>
      <c r="W362" s="104">
        <v>2467.8557828567796</v>
      </c>
      <c r="DA362" s="132" t="s">
        <v>4084</v>
      </c>
    </row>
    <row r="363" spans="1:105" ht="12" customHeight="1" x14ac:dyDescent="0.25">
      <c r="A363" s="108" t="s">
        <v>53</v>
      </c>
      <c r="B363" s="98"/>
      <c r="C363" s="98">
        <v>1011.9704007813787</v>
      </c>
      <c r="D363" s="98">
        <v>1053.5950276748713</v>
      </c>
      <c r="E363" s="98">
        <v>1054.399720311862</v>
      </c>
      <c r="F363" s="98">
        <v>1056.2042657306156</v>
      </c>
      <c r="G363" s="98">
        <v>980.67716458987888</v>
      </c>
      <c r="H363" s="98">
        <v>850.04397396956972</v>
      </c>
      <c r="I363" s="98">
        <v>899.89366942600998</v>
      </c>
      <c r="J363" s="98">
        <v>972.84642075895999</v>
      </c>
      <c r="K363" s="98">
        <v>1086.8770428408659</v>
      </c>
      <c r="L363" s="98">
        <v>978.22125980806823</v>
      </c>
      <c r="M363" s="98">
        <v>1034.5703836689793</v>
      </c>
      <c r="N363" s="98">
        <v>1041.8793018673819</v>
      </c>
      <c r="O363" s="98">
        <v>892.24043715146206</v>
      </c>
      <c r="P363" s="98">
        <v>871.94560505863683</v>
      </c>
      <c r="Q363" s="98">
        <v>674.28243045574629</v>
      </c>
      <c r="R363" s="98">
        <v>599.51615981601242</v>
      </c>
      <c r="S363" s="98">
        <v>680.53787983025609</v>
      </c>
      <c r="T363" s="98">
        <v>741.17708755818876</v>
      </c>
      <c r="U363" s="98">
        <v>777.37249724394042</v>
      </c>
      <c r="V363" s="98">
        <v>777.7925482801727</v>
      </c>
      <c r="W363" s="98">
        <v>920.27869364526089</v>
      </c>
      <c r="DA363" s="63" t="s">
        <v>4085</v>
      </c>
    </row>
    <row r="364" spans="1:105" ht="12" customHeight="1" x14ac:dyDescent="0.25">
      <c r="A364" s="108" t="s">
        <v>52</v>
      </c>
      <c r="B364" s="98"/>
      <c r="C364" s="98">
        <v>1190.0165432397398</v>
      </c>
      <c r="D364" s="98">
        <v>1234.9711781015665</v>
      </c>
      <c r="E364" s="98">
        <v>1255.0001168210179</v>
      </c>
      <c r="F364" s="98">
        <v>1263.023680899347</v>
      </c>
      <c r="G364" s="98">
        <v>1173.1181881012812</v>
      </c>
      <c r="H364" s="98">
        <v>1346.1598864799034</v>
      </c>
      <c r="I364" s="98">
        <v>1321.2055945195777</v>
      </c>
      <c r="J364" s="98">
        <v>1261.168826099866</v>
      </c>
      <c r="K364" s="98">
        <v>1360.0267932667189</v>
      </c>
      <c r="L364" s="98">
        <v>1485.4332655040987</v>
      </c>
      <c r="M364" s="98">
        <v>1387.8996273204948</v>
      </c>
      <c r="N364" s="98">
        <v>1443.3803665990106</v>
      </c>
      <c r="O364" s="98">
        <v>1565.9580410218396</v>
      </c>
      <c r="P364" s="98">
        <v>1530.6627446116854</v>
      </c>
      <c r="Q364" s="98">
        <v>1660.1396654375551</v>
      </c>
      <c r="R364" s="98">
        <v>1701.7091049669357</v>
      </c>
      <c r="S364" s="98">
        <v>1569.8357385028185</v>
      </c>
      <c r="T364" s="98">
        <v>1424.4292928415355</v>
      </c>
      <c r="U364" s="98">
        <v>1440.0740978205592</v>
      </c>
      <c r="V364" s="98">
        <v>1393.3259543477213</v>
      </c>
      <c r="W364" s="98">
        <v>1547.5770892115188</v>
      </c>
      <c r="DA364" s="63" t="s">
        <v>4086</v>
      </c>
    </row>
    <row r="365" spans="1:105" ht="12" customHeight="1" x14ac:dyDescent="0.25">
      <c r="A365" s="121" t="s">
        <v>54</v>
      </c>
      <c r="B365" s="122"/>
      <c r="C365" s="122">
        <v>414.83518313262221</v>
      </c>
      <c r="D365" s="122">
        <v>434.10772893027564</v>
      </c>
      <c r="E365" s="122">
        <v>432.80427047682474</v>
      </c>
      <c r="F365" s="122">
        <v>460.4811517768884</v>
      </c>
      <c r="G365" s="122">
        <v>372.87473121202351</v>
      </c>
      <c r="H365" s="122">
        <v>434.06146144948468</v>
      </c>
      <c r="I365" s="122">
        <v>378.29891846905468</v>
      </c>
      <c r="J365" s="122">
        <v>408.59639642706486</v>
      </c>
      <c r="K365" s="122">
        <v>515.42460851251053</v>
      </c>
      <c r="L365" s="122">
        <v>520.18070725453606</v>
      </c>
      <c r="M365" s="122">
        <v>511.70572508683256</v>
      </c>
      <c r="N365" s="122">
        <v>524.72844001679903</v>
      </c>
      <c r="O365" s="122">
        <v>510.13670778170234</v>
      </c>
      <c r="P365" s="122">
        <v>528.25070876159464</v>
      </c>
      <c r="Q365" s="122">
        <v>504.04584635946725</v>
      </c>
      <c r="R365" s="122">
        <v>509.0280797392623</v>
      </c>
      <c r="S365" s="122">
        <v>502.39233471854459</v>
      </c>
      <c r="T365" s="122">
        <v>489.16787173399672</v>
      </c>
      <c r="U365" s="122">
        <v>493.37348405798565</v>
      </c>
      <c r="V365" s="122">
        <v>479.2784590044771</v>
      </c>
      <c r="W365" s="122">
        <v>540.89237192603832</v>
      </c>
      <c r="DA365" s="130" t="s">
        <v>4087</v>
      </c>
    </row>
    <row r="366" spans="1:105" ht="12" customHeight="1" x14ac:dyDescent="0.25">
      <c r="A366" s="97" t="s">
        <v>50</v>
      </c>
      <c r="B366" s="98"/>
      <c r="C366" s="98">
        <v>520.7838629976518</v>
      </c>
      <c r="D366" s="98">
        <v>549.51780332419821</v>
      </c>
      <c r="E366" s="98">
        <v>526.5378653850205</v>
      </c>
      <c r="F366" s="98">
        <v>572.62062581500993</v>
      </c>
      <c r="G366" s="98">
        <v>479.09941974290336</v>
      </c>
      <c r="H366" s="98">
        <v>548.40356722736408</v>
      </c>
      <c r="I366" s="98">
        <v>478.5107334141955</v>
      </c>
      <c r="J366" s="98">
        <v>511.46538317185485</v>
      </c>
      <c r="K366" s="98">
        <v>663.77155306668305</v>
      </c>
      <c r="L366" s="98">
        <v>713.63089813604836</v>
      </c>
      <c r="M366" s="98">
        <v>660.15459414919212</v>
      </c>
      <c r="N366" s="98">
        <v>561.72632493873709</v>
      </c>
      <c r="O366" s="98">
        <v>562.50380870743243</v>
      </c>
      <c r="P366" s="98">
        <v>629.10822049267495</v>
      </c>
      <c r="Q366" s="98">
        <v>695.59033194477809</v>
      </c>
      <c r="R366" s="98">
        <v>733.20463004509168</v>
      </c>
      <c r="S366" s="98">
        <v>703.86482950218453</v>
      </c>
      <c r="T366" s="98">
        <v>652.97023887664056</v>
      </c>
      <c r="U366" s="98">
        <v>667.34682658222891</v>
      </c>
      <c r="V366" s="98">
        <v>645.36083278635658</v>
      </c>
      <c r="W366" s="98">
        <v>812.59339494689198</v>
      </c>
      <c r="DA366" s="63" t="s">
        <v>4088</v>
      </c>
    </row>
    <row r="367" spans="1:105" ht="12" customHeight="1" x14ac:dyDescent="0.25">
      <c r="A367" s="109" t="s">
        <v>120</v>
      </c>
      <c r="B367" s="33"/>
      <c r="C367" s="33">
        <v>414.25731126176726</v>
      </c>
      <c r="D367" s="33">
        <v>433.6170057746611</v>
      </c>
      <c r="E367" s="33">
        <v>432.3825499227849</v>
      </c>
      <c r="F367" s="33">
        <v>459.84848901785813</v>
      </c>
      <c r="G367" s="33">
        <v>372.4284089913055</v>
      </c>
      <c r="H367" s="33">
        <v>433.492190652582</v>
      </c>
      <c r="I367" s="33">
        <v>377.94686572025751</v>
      </c>
      <c r="J367" s="33">
        <v>408.33237592852191</v>
      </c>
      <c r="K367" s="33">
        <v>515.01475073346035</v>
      </c>
      <c r="L367" s="33">
        <v>519.83799091746073</v>
      </c>
      <c r="M367" s="33">
        <v>511.60827932796269</v>
      </c>
      <c r="N367" s="33">
        <v>524.69108099466303</v>
      </c>
      <c r="O367" s="33">
        <v>510.01619435520871</v>
      </c>
      <c r="P367" s="33">
        <v>527.91046655334537</v>
      </c>
      <c r="Q367" s="33">
        <v>503.18382760465965</v>
      </c>
      <c r="R367" s="33">
        <v>508.27333178390336</v>
      </c>
      <c r="S367" s="33">
        <v>501.95820160618541</v>
      </c>
      <c r="T367" s="33">
        <v>488.99439165683526</v>
      </c>
      <c r="U367" s="33">
        <v>493.12061582757241</v>
      </c>
      <c r="V367" s="33">
        <v>478.91318736364923</v>
      </c>
      <c r="W367" s="33">
        <v>539.80732238215353</v>
      </c>
      <c r="DA367" s="60" t="s">
        <v>4089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13790.628116461809</v>
      </c>
      <c r="D369" s="117">
        <f t="shared" si="179"/>
        <v>12344.249675612813</v>
      </c>
      <c r="E369" s="117">
        <f t="shared" si="179"/>
        <v>14005.187398810171</v>
      </c>
      <c r="F369" s="117">
        <f t="shared" si="179"/>
        <v>12768.494972915934</v>
      </c>
      <c r="G369" s="117">
        <f t="shared" si="179"/>
        <v>11631.503613870027</v>
      </c>
      <c r="H369" s="117">
        <f t="shared" si="179"/>
        <v>11734.001586074048</v>
      </c>
      <c r="I369" s="117">
        <f t="shared" si="179"/>
        <v>11471.389893304662</v>
      </c>
      <c r="J369" s="117">
        <f t="shared" si="179"/>
        <v>10963.208218605465</v>
      </c>
      <c r="K369" s="117">
        <f t="shared" si="179"/>
        <v>10996.48926794874</v>
      </c>
      <c r="L369" s="117">
        <f t="shared" si="179"/>
        <v>12961.408495869733</v>
      </c>
      <c r="M369" s="117">
        <f t="shared" si="179"/>
        <v>11668.178650504366</v>
      </c>
      <c r="N369" s="117">
        <f t="shared" si="179"/>
        <v>11138.338721963428</v>
      </c>
      <c r="O369" s="117">
        <f t="shared" si="179"/>
        <v>12725.659972099735</v>
      </c>
      <c r="P369" s="117">
        <f t="shared" si="179"/>
        <v>9577.9583242987828</v>
      </c>
      <c r="Q369" s="117">
        <f t="shared" si="179"/>
        <v>8959.2864815517023</v>
      </c>
      <c r="R369" s="117">
        <f t="shared" ref="R369:V369" si="180">R370+R372+R374+R383</f>
        <v>10971.21871168749</v>
      </c>
      <c r="S369" s="117">
        <f t="shared" si="180"/>
        <v>10924.75577429551</v>
      </c>
      <c r="T369" s="117">
        <f t="shared" si="180"/>
        <v>10129.499622807223</v>
      </c>
      <c r="U369" s="117">
        <f t="shared" si="180"/>
        <v>9059.4822144470891</v>
      </c>
      <c r="V369" s="117">
        <f t="shared" si="180"/>
        <v>10022.369791422558</v>
      </c>
      <c r="W369" s="117">
        <f t="shared" ref="W369" si="181">W370+W372+W374+W383</f>
        <v>12092.703302763271</v>
      </c>
      <c r="DA369" s="129" t="s">
        <v>4241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11567.357245316913</v>
      </c>
      <c r="D370" s="122">
        <f t="shared" si="182"/>
        <v>10029.390355187481</v>
      </c>
      <c r="E370" s="122">
        <f t="shared" si="182"/>
        <v>11661.293139377563</v>
      </c>
      <c r="F370" s="122">
        <f t="shared" si="182"/>
        <v>10404.434579451297</v>
      </c>
      <c r="G370" s="122">
        <f t="shared" si="182"/>
        <v>9456.5772722423408</v>
      </c>
      <c r="H370" s="122">
        <f t="shared" si="182"/>
        <v>9433.6060186104314</v>
      </c>
      <c r="I370" s="122">
        <f t="shared" si="182"/>
        <v>9198.668669430077</v>
      </c>
      <c r="J370" s="122">
        <f t="shared" si="182"/>
        <v>8676.0362728739638</v>
      </c>
      <c r="K370" s="122">
        <f t="shared" si="182"/>
        <v>8452.8981723850102</v>
      </c>
      <c r="L370" s="122">
        <f t="shared" si="182"/>
        <v>10350.373378899279</v>
      </c>
      <c r="M370" s="122">
        <f t="shared" si="182"/>
        <v>9116.6230943481332</v>
      </c>
      <c r="N370" s="122">
        <f t="shared" si="182"/>
        <v>8514.8449118601675</v>
      </c>
      <c r="O370" s="122">
        <f t="shared" si="182"/>
        <v>10073.347757212623</v>
      </c>
      <c r="P370" s="122">
        <f t="shared" si="182"/>
        <v>6967.473277902749</v>
      </c>
      <c r="Q370" s="122">
        <f t="shared" si="182"/>
        <v>6367.5868609435993</v>
      </c>
      <c r="R370" s="122">
        <f t="shared" si="182"/>
        <v>8378.1942532115299</v>
      </c>
      <c r="S370" s="122">
        <f t="shared" si="182"/>
        <v>8377.8531625029718</v>
      </c>
      <c r="T370" s="122">
        <f t="shared" si="182"/>
        <v>7686.8611631123867</v>
      </c>
      <c r="U370" s="122">
        <f t="shared" si="182"/>
        <v>6550.3736108036719</v>
      </c>
      <c r="V370" s="122">
        <f t="shared" si="182"/>
        <v>7561.13672686056</v>
      </c>
      <c r="W370" s="122">
        <f t="shared" si="182"/>
        <v>9294.2600660733533</v>
      </c>
      <c r="DA370" s="130" t="s">
        <v>4242</v>
      </c>
    </row>
    <row r="371" spans="1:105" ht="12" customHeight="1" x14ac:dyDescent="0.25">
      <c r="A371" s="97" t="s">
        <v>53</v>
      </c>
      <c r="B371" s="98"/>
      <c r="C371" s="98">
        <v>11567.357245316913</v>
      </c>
      <c r="D371" s="98">
        <v>10029.390355187481</v>
      </c>
      <c r="E371" s="98">
        <v>11661.293139377563</v>
      </c>
      <c r="F371" s="98">
        <v>10404.434579451297</v>
      </c>
      <c r="G371" s="98">
        <v>9456.5772722423408</v>
      </c>
      <c r="H371" s="98">
        <v>9433.6060186104314</v>
      </c>
      <c r="I371" s="98">
        <v>9198.668669430077</v>
      </c>
      <c r="J371" s="98">
        <v>8676.0362728739638</v>
      </c>
      <c r="K371" s="98">
        <v>8452.8981723850102</v>
      </c>
      <c r="L371" s="98">
        <v>10350.373378899279</v>
      </c>
      <c r="M371" s="98">
        <v>9116.6230943481332</v>
      </c>
      <c r="N371" s="98">
        <v>8514.8449118601675</v>
      </c>
      <c r="O371" s="98">
        <v>10073.347757212623</v>
      </c>
      <c r="P371" s="98">
        <v>6967.473277902749</v>
      </c>
      <c r="Q371" s="98">
        <v>6367.5868609435993</v>
      </c>
      <c r="R371" s="98">
        <v>8378.1942532115299</v>
      </c>
      <c r="S371" s="98">
        <v>8377.8531625029718</v>
      </c>
      <c r="T371" s="98">
        <v>7686.8611631123867</v>
      </c>
      <c r="U371" s="98">
        <v>6550.3736108036719</v>
      </c>
      <c r="V371" s="98">
        <v>7561.13672686056</v>
      </c>
      <c r="W371" s="98">
        <v>9294.2600660733533</v>
      </c>
      <c r="DA371" s="63" t="s">
        <v>4243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8.8427803500073132</v>
      </c>
      <c r="D372" s="122">
        <f t="shared" si="183"/>
        <v>9.6876110992998452</v>
      </c>
      <c r="E372" s="122">
        <f t="shared" si="183"/>
        <v>21.339223758959939</v>
      </c>
      <c r="F372" s="122">
        <f t="shared" si="183"/>
        <v>13.531288514575465</v>
      </c>
      <c r="G372" s="122">
        <f t="shared" si="183"/>
        <v>14.74009812070717</v>
      </c>
      <c r="H372" s="122">
        <f t="shared" si="183"/>
        <v>20.465243018609712</v>
      </c>
      <c r="I372" s="122">
        <f t="shared" si="183"/>
        <v>20.920316233509755</v>
      </c>
      <c r="J372" s="122">
        <f t="shared" si="183"/>
        <v>18.750073150498825</v>
      </c>
      <c r="K372" s="122">
        <f t="shared" si="183"/>
        <v>15.175424542250479</v>
      </c>
      <c r="L372" s="122">
        <f t="shared" si="183"/>
        <v>25.670784583601648</v>
      </c>
      <c r="M372" s="122">
        <f t="shared" si="183"/>
        <v>22.275390929317616</v>
      </c>
      <c r="N372" s="122">
        <f t="shared" si="183"/>
        <v>15.184458833946607</v>
      </c>
      <c r="O372" s="122">
        <f t="shared" si="183"/>
        <v>32.377610490559263</v>
      </c>
      <c r="P372" s="122">
        <f t="shared" si="183"/>
        <v>8.8079788912592978</v>
      </c>
      <c r="Q372" s="122">
        <f t="shared" si="183"/>
        <v>13.656484981597574</v>
      </c>
      <c r="R372" s="122">
        <f t="shared" si="183"/>
        <v>17.69917269917336</v>
      </c>
      <c r="S372" s="122">
        <f t="shared" si="183"/>
        <v>35.850010410122643</v>
      </c>
      <c r="T372" s="122">
        <f t="shared" si="183"/>
        <v>27.540251379442473</v>
      </c>
      <c r="U372" s="122">
        <f t="shared" si="183"/>
        <v>34.347290792473217</v>
      </c>
      <c r="V372" s="122">
        <f t="shared" si="183"/>
        <v>34.672857462518763</v>
      </c>
      <c r="W372" s="122">
        <f t="shared" si="183"/>
        <v>38.277674221266466</v>
      </c>
      <c r="DA372" s="130" t="s">
        <v>4244</v>
      </c>
    </row>
    <row r="373" spans="1:105" ht="12" customHeight="1" x14ac:dyDescent="0.25">
      <c r="A373" s="97" t="s">
        <v>53</v>
      </c>
      <c r="B373" s="98"/>
      <c r="C373" s="98">
        <f>RES_hhdet_in_tesh!C165</f>
        <v>8.8427803500073132</v>
      </c>
      <c r="D373" s="98">
        <f>RES_hhdet_in_tesh!D165</f>
        <v>9.6876110992998452</v>
      </c>
      <c r="E373" s="98">
        <f>RES_hhdet_in_tesh!E165</f>
        <v>21.339223758959939</v>
      </c>
      <c r="F373" s="98">
        <f>RES_hhdet_in_tesh!F165</f>
        <v>13.531288514575465</v>
      </c>
      <c r="G373" s="98">
        <f>RES_hhdet_in_tesh!G165</f>
        <v>14.74009812070717</v>
      </c>
      <c r="H373" s="98">
        <f>RES_hhdet_in_tesh!H165</f>
        <v>20.465243018609712</v>
      </c>
      <c r="I373" s="98">
        <f>RES_hhdet_in_tesh!I165</f>
        <v>20.920316233509755</v>
      </c>
      <c r="J373" s="98">
        <f>RES_hhdet_in_tesh!J165</f>
        <v>18.750073150498825</v>
      </c>
      <c r="K373" s="98">
        <f>RES_hhdet_in_tesh!K165</f>
        <v>15.175424542250479</v>
      </c>
      <c r="L373" s="98">
        <f>RES_hhdet_in_tesh!L165</f>
        <v>25.670784583601648</v>
      </c>
      <c r="M373" s="98">
        <f>RES_hhdet_in_tesh!M165</f>
        <v>22.275390929317616</v>
      </c>
      <c r="N373" s="98">
        <f>RES_hhdet_in_tesh!N165</f>
        <v>15.184458833946607</v>
      </c>
      <c r="O373" s="98">
        <f>RES_hhdet_in_tesh!O165</f>
        <v>32.377610490559263</v>
      </c>
      <c r="P373" s="98">
        <f>RES_hhdet_in_tesh!P165</f>
        <v>8.8079788912592978</v>
      </c>
      <c r="Q373" s="98">
        <f>RES_hhdet_in_tesh!Q165</f>
        <v>13.656484981597574</v>
      </c>
      <c r="R373" s="98">
        <f>RES_hhdet_in_tesh!R165</f>
        <v>17.69917269917336</v>
      </c>
      <c r="S373" s="98">
        <f>RES_hhdet_in_tesh!S165</f>
        <v>35.850010410122643</v>
      </c>
      <c r="T373" s="98">
        <f>RES_hhdet_in_tesh!T165</f>
        <v>27.540251379442473</v>
      </c>
      <c r="U373" s="98">
        <f>RES_hhdet_in_tesh!U165</f>
        <v>34.347290792473217</v>
      </c>
      <c r="V373" s="98">
        <f>RES_hhdet_in_tesh!V165</f>
        <v>34.672857462518763</v>
      </c>
      <c r="W373" s="98">
        <f>RES_hhdet_in_tesh!W165</f>
        <v>38.277674221266466</v>
      </c>
      <c r="DA373" s="63" t="s">
        <v>4245</v>
      </c>
    </row>
    <row r="374" spans="1:105" ht="12" customHeight="1" x14ac:dyDescent="0.25">
      <c r="A374" s="121" t="s">
        <v>55</v>
      </c>
      <c r="B374" s="122"/>
      <c r="C374" s="122">
        <v>1896.8884010592108</v>
      </c>
      <c r="D374" s="122">
        <v>1972.1635891293938</v>
      </c>
      <c r="E374" s="122">
        <v>1989.9122441460011</v>
      </c>
      <c r="F374" s="122">
        <v>1996.0399581768627</v>
      </c>
      <c r="G374" s="122">
        <v>1872.4723939378132</v>
      </c>
      <c r="H374" s="122">
        <v>1944.3797488091045</v>
      </c>
      <c r="I374" s="122">
        <v>1958.6289177308045</v>
      </c>
      <c r="J374" s="122">
        <v>1950.9822755102209</v>
      </c>
      <c r="K374" s="122">
        <v>2127.0498793510073</v>
      </c>
      <c r="L374" s="122">
        <v>2179.1564571855401</v>
      </c>
      <c r="M374" s="122">
        <v>2128.1589443236667</v>
      </c>
      <c r="N374" s="122">
        <v>2195.1012293869994</v>
      </c>
      <c r="O374" s="122">
        <v>2215.8433308837139</v>
      </c>
      <c r="P374" s="122">
        <v>2179.9980360593736</v>
      </c>
      <c r="Q374" s="122">
        <v>2171.7432866132776</v>
      </c>
      <c r="R374" s="122">
        <v>2159.175771172957</v>
      </c>
      <c r="S374" s="122">
        <v>2093.1070263872475</v>
      </c>
      <c r="T374" s="122">
        <v>2000.6093374186344</v>
      </c>
      <c r="U374" s="122">
        <v>2049.6692367215069</v>
      </c>
      <c r="V374" s="122">
        <v>2007.989238043798</v>
      </c>
      <c r="W374" s="122">
        <v>2283.3651220896613</v>
      </c>
      <c r="DA374" s="130" t="s">
        <v>4246</v>
      </c>
    </row>
    <row r="375" spans="1:105" ht="12" customHeight="1" x14ac:dyDescent="0.25">
      <c r="A375" s="97" t="s">
        <v>124</v>
      </c>
      <c r="B375" s="98"/>
      <c r="C375" s="98">
        <v>1775.1507606532473</v>
      </c>
      <c r="D375" s="98">
        <v>1926.915216756136</v>
      </c>
      <c r="E375" s="98">
        <v>1782.4289828203782</v>
      </c>
      <c r="F375" s="98">
        <v>1786.2700523209744</v>
      </c>
      <c r="G375" s="98">
        <v>2059.3953216216582</v>
      </c>
      <c r="H375" s="98">
        <v>1933.2417555227164</v>
      </c>
      <c r="I375" s="98">
        <v>2064.7087170032141</v>
      </c>
      <c r="J375" s="98">
        <v>2258.8768153015017</v>
      </c>
      <c r="K375" s="98">
        <v>1814.1433413634668</v>
      </c>
      <c r="L375" s="98">
        <v>1997.7789841253853</v>
      </c>
      <c r="M375" s="98">
        <v>2163.2870199834269</v>
      </c>
      <c r="N375" s="98">
        <v>2196.8473891836525</v>
      </c>
      <c r="O375" s="98">
        <v>2102.5200145652107</v>
      </c>
      <c r="P375" s="98">
        <v>2255.0125245310519</v>
      </c>
      <c r="Q375" s="98">
        <v>2314.440957977497</v>
      </c>
      <c r="R375" s="98">
        <v>1998.9305662088652</v>
      </c>
      <c r="S375" s="98">
        <v>2086.0327524873901</v>
      </c>
      <c r="T375" s="98">
        <v>1969.0853226928041</v>
      </c>
      <c r="U375" s="98">
        <v>1991.579418709314</v>
      </c>
      <c r="V375" s="98">
        <v>1921.5490078972241</v>
      </c>
      <c r="W375" s="98">
        <v>2451.4146526498889</v>
      </c>
      <c r="DA375" s="63" t="s">
        <v>4247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2064.9934009459848</v>
      </c>
      <c r="J376" s="98">
        <v>2259.5277592736165</v>
      </c>
      <c r="K376" s="98">
        <v>0</v>
      </c>
      <c r="L376" s="98">
        <v>0</v>
      </c>
      <c r="M376" s="98">
        <v>2163.5423157884397</v>
      </c>
      <c r="N376" s="98">
        <v>2197.9140405918361</v>
      </c>
      <c r="O376" s="98">
        <v>2104.6612465825297</v>
      </c>
      <c r="P376" s="98">
        <v>2259.1453419706904</v>
      </c>
      <c r="Q376" s="98">
        <v>2321.4681103117564</v>
      </c>
      <c r="R376" s="98">
        <v>0</v>
      </c>
      <c r="S376" s="98">
        <v>0</v>
      </c>
      <c r="T376" s="98">
        <v>1971.0528606220666</v>
      </c>
      <c r="U376" s="98">
        <v>1997.207847202503</v>
      </c>
      <c r="V376" s="98">
        <v>1929.8667158111248</v>
      </c>
      <c r="W376" s="98">
        <v>2468.3185071450707</v>
      </c>
      <c r="DA376" s="63" t="s">
        <v>4248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671.51282067005081</v>
      </c>
      <c r="J377" s="101">
        <v>801.53825973752453</v>
      </c>
      <c r="K377" s="101">
        <v>0</v>
      </c>
      <c r="L377" s="101">
        <v>0</v>
      </c>
      <c r="M377" s="101">
        <v>752.58202302461086</v>
      </c>
      <c r="N377" s="101">
        <v>750.16174429017133</v>
      </c>
      <c r="O377" s="101">
        <v>609.806506576017</v>
      </c>
      <c r="P377" s="101">
        <v>669.21347737763267</v>
      </c>
      <c r="Q377" s="101">
        <v>540.41211143126213</v>
      </c>
      <c r="R377" s="101">
        <v>0</v>
      </c>
      <c r="S377" s="101">
        <v>0</v>
      </c>
      <c r="T377" s="101">
        <v>565.20109551329892</v>
      </c>
      <c r="U377" s="101">
        <v>583.15527482856032</v>
      </c>
      <c r="V377" s="101">
        <v>576.28424124253536</v>
      </c>
      <c r="W377" s="101">
        <v>788.47589495821262</v>
      </c>
      <c r="DA377" s="131" t="s">
        <v>4249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1393.4805802759336</v>
      </c>
      <c r="J378" s="104">
        <v>1457.9894995360924</v>
      </c>
      <c r="K378" s="104">
        <v>0</v>
      </c>
      <c r="L378" s="104">
        <v>0</v>
      </c>
      <c r="M378" s="104">
        <v>1410.9602927638286</v>
      </c>
      <c r="N378" s="104">
        <v>1447.7522963016645</v>
      </c>
      <c r="O378" s="104">
        <v>1494.8547400065124</v>
      </c>
      <c r="P378" s="104">
        <v>1589.9318645930578</v>
      </c>
      <c r="Q378" s="104">
        <v>1781.0559988804944</v>
      </c>
      <c r="R378" s="104">
        <v>0</v>
      </c>
      <c r="S378" s="104">
        <v>0</v>
      </c>
      <c r="T378" s="104">
        <v>1405.8517651087682</v>
      </c>
      <c r="U378" s="104">
        <v>1414.0525723739429</v>
      </c>
      <c r="V378" s="104">
        <v>1353.5824745685891</v>
      </c>
      <c r="W378" s="104">
        <v>1679.8426121868583</v>
      </c>
      <c r="DA378" s="132" t="s">
        <v>4250</v>
      </c>
    </row>
    <row r="379" spans="1:105" ht="12" customHeight="1" x14ac:dyDescent="0.25">
      <c r="A379" s="106" t="s">
        <v>122</v>
      </c>
      <c r="B379" s="101"/>
      <c r="C379" s="101">
        <v>1897.3491026323975</v>
      </c>
      <c r="D379" s="101">
        <v>1972.5945726729112</v>
      </c>
      <c r="E379" s="101">
        <v>1994.0024162117772</v>
      </c>
      <c r="F379" s="101">
        <v>2004.074678780697</v>
      </c>
      <c r="G379" s="101">
        <v>1861.8217768361735</v>
      </c>
      <c r="H379" s="101">
        <v>1944.1634021555788</v>
      </c>
      <c r="I379" s="101">
        <v>1956.3813444714474</v>
      </c>
      <c r="J379" s="101">
        <v>1949.4727071627067</v>
      </c>
      <c r="K379" s="101">
        <v>2130.0010616805293</v>
      </c>
      <c r="L379" s="101">
        <v>2180.9279561851795</v>
      </c>
      <c r="M379" s="101">
        <v>2127.9158018437965</v>
      </c>
      <c r="N379" s="101">
        <v>2195.1628711649937</v>
      </c>
      <c r="O379" s="101">
        <v>2218.2180524973669</v>
      </c>
      <c r="P379" s="101">
        <v>2180.1454900394588</v>
      </c>
      <c r="Q379" s="101">
        <v>2172.4045351396867</v>
      </c>
      <c r="R379" s="101">
        <v>2161.2240462135114</v>
      </c>
      <c r="S379" s="101">
        <v>2092.5559447354262</v>
      </c>
      <c r="T379" s="101">
        <v>2000.9780473436899</v>
      </c>
      <c r="U379" s="101">
        <v>2050.3923560747612</v>
      </c>
      <c r="V379" s="101">
        <v>2009.0946331905795</v>
      </c>
      <c r="W379" s="101">
        <v>2281.4608234760613</v>
      </c>
      <c r="DA379" s="131" t="s">
        <v>4251</v>
      </c>
    </row>
    <row r="380" spans="1:105" ht="12" customHeight="1" x14ac:dyDescent="0.25">
      <c r="A380" s="107" t="s">
        <v>121</v>
      </c>
      <c r="B380" s="104"/>
      <c r="C380" s="104">
        <v>1897.4335053184191</v>
      </c>
      <c r="D380" s="104">
        <v>1972.6244915569223</v>
      </c>
      <c r="E380" s="104">
        <v>1994.4440328019109</v>
      </c>
      <c r="F380" s="104">
        <v>2004.9742354603823</v>
      </c>
      <c r="G380" s="104">
        <v>1863.2414105749219</v>
      </c>
      <c r="H380" s="104">
        <v>1945.4776331291475</v>
      </c>
      <c r="I380" s="104">
        <v>1956.9376040300688</v>
      </c>
      <c r="J380" s="104">
        <v>1949.9609869998053</v>
      </c>
      <c r="K380" s="104">
        <v>2131.4913035707191</v>
      </c>
      <c r="L380" s="104">
        <v>2181.7501052416169</v>
      </c>
      <c r="M380" s="104">
        <v>2128.1114442081785</v>
      </c>
      <c r="N380" s="104">
        <v>2194.9802552916613</v>
      </c>
      <c r="O380" s="104">
        <v>2217.5982882218655</v>
      </c>
      <c r="P380" s="104">
        <v>2177.6360061987853</v>
      </c>
      <c r="Q380" s="104">
        <v>2168.1549598548968</v>
      </c>
      <c r="R380" s="104">
        <v>2158.3056893679372</v>
      </c>
      <c r="S380" s="104">
        <v>2093.6593496913724</v>
      </c>
      <c r="T380" s="104">
        <v>2000.7542674037093</v>
      </c>
      <c r="U380" s="104">
        <v>2050.2841166980797</v>
      </c>
      <c r="V380" s="104">
        <v>2008.9689495305372</v>
      </c>
      <c r="W380" s="104">
        <v>2280.7547440203712</v>
      </c>
      <c r="DA380" s="132" t="s">
        <v>4252</v>
      </c>
    </row>
    <row r="381" spans="1:105" ht="12" customHeight="1" x14ac:dyDescent="0.25">
      <c r="A381" s="108" t="s">
        <v>53</v>
      </c>
      <c r="B381" s="98"/>
      <c r="C381" s="98">
        <v>707.41696207867949</v>
      </c>
      <c r="D381" s="98">
        <v>737.6533134553556</v>
      </c>
      <c r="E381" s="98">
        <v>739.44391598089283</v>
      </c>
      <c r="F381" s="98">
        <v>741.95055456103478</v>
      </c>
      <c r="G381" s="98">
        <v>690.12322247364057</v>
      </c>
      <c r="H381" s="98">
        <v>599.31774664924421</v>
      </c>
      <c r="I381" s="98">
        <v>635.73200951049103</v>
      </c>
      <c r="J381" s="98">
        <v>688.7921608999394</v>
      </c>
      <c r="K381" s="98">
        <v>771.46451030400056</v>
      </c>
      <c r="L381" s="98">
        <v>696.31683973751865</v>
      </c>
      <c r="M381" s="98">
        <v>740.21181688768388</v>
      </c>
      <c r="N381" s="98">
        <v>751.59988869265112</v>
      </c>
      <c r="O381" s="98">
        <v>651.64024720002647</v>
      </c>
      <c r="P381" s="98">
        <v>646.97326158709961</v>
      </c>
      <c r="Q381" s="98">
        <v>508.01529441734141</v>
      </c>
      <c r="R381" s="98">
        <v>456.59658440100162</v>
      </c>
      <c r="S381" s="98">
        <v>523.82361118855374</v>
      </c>
      <c r="T381" s="98">
        <v>576.32497456217379</v>
      </c>
      <c r="U381" s="98">
        <v>610.21001887752016</v>
      </c>
      <c r="V381" s="98">
        <v>615.64299518281575</v>
      </c>
      <c r="W381" s="98">
        <v>733.17765480885271</v>
      </c>
      <c r="DA381" s="63" t="s">
        <v>4253</v>
      </c>
    </row>
    <row r="382" spans="1:105" ht="12" customHeight="1" x14ac:dyDescent="0.25">
      <c r="A382" s="108" t="s">
        <v>52</v>
      </c>
      <c r="B382" s="98"/>
      <c r="C382" s="98">
        <v>1190.0165432397398</v>
      </c>
      <c r="D382" s="98">
        <v>1234.9711781015665</v>
      </c>
      <c r="E382" s="98">
        <v>1255.0001168210179</v>
      </c>
      <c r="F382" s="98">
        <v>1263.023680899347</v>
      </c>
      <c r="G382" s="98">
        <v>1173.1181881012812</v>
      </c>
      <c r="H382" s="98">
        <v>1346.1598864799034</v>
      </c>
      <c r="I382" s="98">
        <v>1321.2055945195777</v>
      </c>
      <c r="J382" s="98">
        <v>1261.168826099866</v>
      </c>
      <c r="K382" s="98">
        <v>1360.0267932667189</v>
      </c>
      <c r="L382" s="98">
        <v>1485.4332655040987</v>
      </c>
      <c r="M382" s="98">
        <v>1387.8996273204948</v>
      </c>
      <c r="N382" s="98">
        <v>1443.3803665990106</v>
      </c>
      <c r="O382" s="98">
        <v>1565.9580410218396</v>
      </c>
      <c r="P382" s="98">
        <v>1530.6627446116854</v>
      </c>
      <c r="Q382" s="98">
        <v>1660.1396654375551</v>
      </c>
      <c r="R382" s="98">
        <v>1701.7091049669357</v>
      </c>
      <c r="S382" s="98">
        <v>1569.8357385028185</v>
      </c>
      <c r="T382" s="98">
        <v>1424.4292928415355</v>
      </c>
      <c r="U382" s="98">
        <v>1440.0740978205592</v>
      </c>
      <c r="V382" s="98">
        <v>1393.3259543477213</v>
      </c>
      <c r="W382" s="98">
        <v>1547.5770892115188</v>
      </c>
      <c r="DA382" s="63" t="s">
        <v>4254</v>
      </c>
    </row>
    <row r="383" spans="1:105" ht="12" customHeight="1" x14ac:dyDescent="0.25">
      <c r="A383" s="121" t="s">
        <v>54</v>
      </c>
      <c r="B383" s="122"/>
      <c r="C383" s="122">
        <v>317.53968973567879</v>
      </c>
      <c r="D383" s="122">
        <v>333.00812019663891</v>
      </c>
      <c r="E383" s="122">
        <v>332.64279152764647</v>
      </c>
      <c r="F383" s="122">
        <v>354.48914677319857</v>
      </c>
      <c r="G383" s="122">
        <v>287.71384956916791</v>
      </c>
      <c r="H383" s="122">
        <v>335.55057563590299</v>
      </c>
      <c r="I383" s="122">
        <v>293.17198991027135</v>
      </c>
      <c r="J383" s="122">
        <v>317.43959707078164</v>
      </c>
      <c r="K383" s="122">
        <v>401.36579167047154</v>
      </c>
      <c r="L383" s="122">
        <v>406.20787520131393</v>
      </c>
      <c r="M383" s="122">
        <v>401.12122090324903</v>
      </c>
      <c r="N383" s="122">
        <v>413.20812188231577</v>
      </c>
      <c r="O383" s="122">
        <v>404.09127351283797</v>
      </c>
      <c r="P383" s="122">
        <v>421.67903144540071</v>
      </c>
      <c r="Q383" s="122">
        <v>406.29984901322644</v>
      </c>
      <c r="R383" s="122">
        <v>416.14951460383037</v>
      </c>
      <c r="S383" s="122">
        <v>417.94557499516941</v>
      </c>
      <c r="T383" s="122">
        <v>414.48887089675992</v>
      </c>
      <c r="U383" s="122">
        <v>425.09207612943646</v>
      </c>
      <c r="V383" s="122">
        <v>418.57096905568062</v>
      </c>
      <c r="W383" s="122">
        <v>476.80044037899125</v>
      </c>
      <c r="DA383" s="130" t="s">
        <v>4255</v>
      </c>
    </row>
    <row r="384" spans="1:105" ht="12" customHeight="1" x14ac:dyDescent="0.25">
      <c r="A384" s="97" t="s">
        <v>50</v>
      </c>
      <c r="B384" s="98"/>
      <c r="C384" s="98">
        <v>319.42302120849183</v>
      </c>
      <c r="D384" s="98">
        <v>337.20185184529248</v>
      </c>
      <c r="E384" s="98">
        <v>323.24690734955277</v>
      </c>
      <c r="F384" s="98">
        <v>351.69635837048156</v>
      </c>
      <c r="G384" s="98">
        <v>294.38790829226463</v>
      </c>
      <c r="H384" s="98">
        <v>337.12086337702442</v>
      </c>
      <c r="I384" s="98">
        <v>294.28297513852573</v>
      </c>
      <c r="J384" s="98">
        <v>314.68253105024553</v>
      </c>
      <c r="K384" s="98">
        <v>408.55536626981848</v>
      </c>
      <c r="L384" s="98">
        <v>439.41439935631962</v>
      </c>
      <c r="M384" s="98">
        <v>406.57143222935997</v>
      </c>
      <c r="N384" s="98">
        <v>345.95211254360191</v>
      </c>
      <c r="O384" s="98">
        <v>346.43094385398757</v>
      </c>
      <c r="P384" s="98">
        <v>387.45080697744294</v>
      </c>
      <c r="Q384" s="98">
        <v>428.39534862007054</v>
      </c>
      <c r="R384" s="98">
        <v>452.15586739042953</v>
      </c>
      <c r="S384" s="98">
        <v>434.99631638487836</v>
      </c>
      <c r="T384" s="98">
        <v>404.55360148322904</v>
      </c>
      <c r="U384" s="98">
        <v>414.5306004707769</v>
      </c>
      <c r="V384" s="98">
        <v>401.83698832111821</v>
      </c>
      <c r="W384" s="98">
        <v>507.08815987145641</v>
      </c>
      <c r="DA384" s="63" t="s">
        <v>4256</v>
      </c>
    </row>
    <row r="385" spans="1:105" ht="12" customHeight="1" x14ac:dyDescent="0.25">
      <c r="A385" s="109" t="s">
        <v>120</v>
      </c>
      <c r="B385" s="33"/>
      <c r="C385" s="33">
        <v>317.52941755217427</v>
      </c>
      <c r="D385" s="33">
        <v>332.99028846713662</v>
      </c>
      <c r="E385" s="33">
        <v>332.68506492476911</v>
      </c>
      <c r="F385" s="33">
        <v>354.50490298421533</v>
      </c>
      <c r="G385" s="33">
        <v>287.68580730562553</v>
      </c>
      <c r="H385" s="33">
        <v>335.54275770262575</v>
      </c>
      <c r="I385" s="33">
        <v>293.16808692334621</v>
      </c>
      <c r="J385" s="33">
        <v>317.44667327487673</v>
      </c>
      <c r="K385" s="33">
        <v>401.34592807916903</v>
      </c>
      <c r="L385" s="33">
        <v>406.14904652674119</v>
      </c>
      <c r="M385" s="33">
        <v>401.11764324056935</v>
      </c>
      <c r="N385" s="33">
        <v>413.27603437912347</v>
      </c>
      <c r="O385" s="33">
        <v>404.22396834942629</v>
      </c>
      <c r="P385" s="33">
        <v>421.79450015444928</v>
      </c>
      <c r="Q385" s="33">
        <v>406.20041135518198</v>
      </c>
      <c r="R385" s="33">
        <v>416.02828996588977</v>
      </c>
      <c r="S385" s="33">
        <v>417.90883404233858</v>
      </c>
      <c r="T385" s="33">
        <v>414.49939315803459</v>
      </c>
      <c r="U385" s="33">
        <v>425.10742711149845</v>
      </c>
      <c r="V385" s="33">
        <v>418.60777277218176</v>
      </c>
      <c r="W385" s="33">
        <v>476.6794850883</v>
      </c>
      <c r="DA385" s="60" t="s">
        <v>4257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3.1996841754222105</v>
      </c>
      <c r="D387" s="117">
        <f t="shared" si="184"/>
        <v>7.2491871858464334</v>
      </c>
      <c r="E387" s="117">
        <f t="shared" si="184"/>
        <v>13.474958967025611</v>
      </c>
      <c r="F387" s="117">
        <f t="shared" si="184"/>
        <v>25.629765515968362</v>
      </c>
      <c r="G387" s="117">
        <f t="shared" si="184"/>
        <v>37.69650716264745</v>
      </c>
      <c r="H387" s="117">
        <f t="shared" si="184"/>
        <v>24.180000358272988</v>
      </c>
      <c r="I387" s="117">
        <f t="shared" si="184"/>
        <v>14.367636888193372</v>
      </c>
      <c r="J387" s="117">
        <f t="shared" si="184"/>
        <v>3.5551483538060693</v>
      </c>
      <c r="K387" s="117">
        <f t="shared" si="184"/>
        <v>9.060943051023445</v>
      </c>
      <c r="L387" s="117">
        <f t="shared" si="184"/>
        <v>8.3921601109289767</v>
      </c>
      <c r="M387" s="117">
        <f t="shared" si="184"/>
        <v>3.2727154428053429</v>
      </c>
      <c r="N387" s="117">
        <f t="shared" si="184"/>
        <v>11.390832138521199</v>
      </c>
      <c r="O387" s="117">
        <f t="shared" si="184"/>
        <v>12.498060729889389</v>
      </c>
      <c r="P387" s="117">
        <f t="shared" si="184"/>
        <v>8.8416885360093698</v>
      </c>
      <c r="Q387" s="117">
        <f t="shared" si="184"/>
        <v>6.5667897271186959</v>
      </c>
      <c r="R387" s="117">
        <f t="shared" ref="R387:V387" si="185">R388+R390+R392+R401</f>
        <v>2.7987086133769496</v>
      </c>
      <c r="S387" s="117">
        <f t="shared" si="185"/>
        <v>6.2035740963460713</v>
      </c>
      <c r="T387" s="117">
        <f t="shared" si="185"/>
        <v>4.9358739501240922</v>
      </c>
      <c r="U387" s="117">
        <f t="shared" si="185"/>
        <v>6.5270280501973286</v>
      </c>
      <c r="V387" s="117">
        <f t="shared" si="185"/>
        <v>6.6305700659746485</v>
      </c>
      <c r="W387" s="117">
        <f t="shared" ref="W387" si="186">W388+W390+W392+W401</f>
        <v>9.425264143444549</v>
      </c>
      <c r="DA387" s="129" t="s">
        <v>4408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4409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4410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4411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4412</v>
      </c>
    </row>
    <row r="392" spans="1:105" ht="12" customHeight="1" x14ac:dyDescent="0.25">
      <c r="A392" s="121" t="s">
        <v>55</v>
      </c>
      <c r="B392" s="122"/>
      <c r="C392" s="122">
        <v>2.5579383320946949</v>
      </c>
      <c r="D392" s="122">
        <v>6.7206643528771846</v>
      </c>
      <c r="E392" s="122">
        <v>12.939234607780547</v>
      </c>
      <c r="F392" s="122">
        <v>24.900023572853986</v>
      </c>
      <c r="G392" s="122">
        <v>37.241142207882604</v>
      </c>
      <c r="H392" s="122">
        <v>23.562854229242856</v>
      </c>
      <c r="I392" s="122">
        <v>13.987106525153397</v>
      </c>
      <c r="J392" s="122">
        <v>3.2577160941162937</v>
      </c>
      <c r="K392" s="122">
        <v>8.645504452720381</v>
      </c>
      <c r="L392" s="122">
        <v>8.1054767844880029</v>
      </c>
      <c r="M392" s="122">
        <v>3.1743418416462439</v>
      </c>
      <c r="N392" s="122">
        <v>11.262114836598116</v>
      </c>
      <c r="O392" s="122">
        <v>12.204677065755039</v>
      </c>
      <c r="P392" s="122">
        <v>8.3612093988480769</v>
      </c>
      <c r="Q392" s="122">
        <v>5.858872693069074</v>
      </c>
      <c r="R392" s="122">
        <v>2.239840779617523</v>
      </c>
      <c r="S392" s="122">
        <v>5.859783921172518</v>
      </c>
      <c r="T392" s="122">
        <v>4.7789479263588808</v>
      </c>
      <c r="U392" s="122">
        <v>6.3070069977642094</v>
      </c>
      <c r="V392" s="122">
        <v>6.3088539892597879</v>
      </c>
      <c r="W392" s="122">
        <v>8.6910334703725791</v>
      </c>
      <c r="DA392" s="130" t="s">
        <v>4413</v>
      </c>
    </row>
    <row r="393" spans="1:105" ht="12" customHeight="1" x14ac:dyDescent="0.25">
      <c r="A393" s="97" t="s">
        <v>124</v>
      </c>
      <c r="B393" s="98"/>
      <c r="C393" s="98">
        <v>647.20855367352829</v>
      </c>
      <c r="D393" s="98">
        <v>700.70494194457353</v>
      </c>
      <c r="E393" s="98">
        <v>646.19559149777717</v>
      </c>
      <c r="F393" s="98">
        <v>645.58970208890514</v>
      </c>
      <c r="G393" s="98">
        <v>741.71941564032852</v>
      </c>
      <c r="H393" s="98">
        <v>693.63152137333657</v>
      </c>
      <c r="I393" s="98">
        <v>737.67059494124624</v>
      </c>
      <c r="J393" s="98">
        <v>803.03114329494042</v>
      </c>
      <c r="K393" s="98">
        <v>641.06880328988973</v>
      </c>
      <c r="L393" s="98">
        <v>700.98070403260374</v>
      </c>
      <c r="M393" s="98">
        <v>747.95712687553657</v>
      </c>
      <c r="N393" s="98">
        <v>741.48735467894971</v>
      </c>
      <c r="O393" s="98">
        <v>685.64047281561216</v>
      </c>
      <c r="P393" s="98">
        <v>706.25475057694564</v>
      </c>
      <c r="Q393" s="98">
        <v>699.7147354450517</v>
      </c>
      <c r="R393" s="98">
        <v>590.49956245724275</v>
      </c>
      <c r="S393" s="98">
        <v>602.93546594223778</v>
      </c>
      <c r="T393" s="98">
        <v>558.22642529163613</v>
      </c>
      <c r="U393" s="98">
        <v>555.72815647691402</v>
      </c>
      <c r="V393" s="98">
        <v>530.14510503428392</v>
      </c>
      <c r="W393" s="98">
        <v>672.76626853020173</v>
      </c>
      <c r="DA393" s="63" t="s">
        <v>4414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239.91532454676013</v>
      </c>
      <c r="J394" s="98">
        <v>284.94700585332686</v>
      </c>
      <c r="K394" s="98">
        <v>0</v>
      </c>
      <c r="L394" s="98">
        <v>0</v>
      </c>
      <c r="M394" s="98">
        <v>260.20545701049844</v>
      </c>
      <c r="N394" s="98">
        <v>253.19712698011435</v>
      </c>
      <c r="O394" s="98">
        <v>198.86042396665573</v>
      </c>
      <c r="P394" s="98">
        <v>209.59315853305907</v>
      </c>
      <c r="Q394" s="98">
        <v>163.38041213713427</v>
      </c>
      <c r="R394" s="98">
        <v>0</v>
      </c>
      <c r="S394" s="98">
        <v>0</v>
      </c>
      <c r="T394" s="98">
        <v>160.23185155218792</v>
      </c>
      <c r="U394" s="98">
        <v>162.72301409415462</v>
      </c>
      <c r="V394" s="98">
        <v>158.99374324959564</v>
      </c>
      <c r="W394" s="98">
        <v>216.38933466585928</v>
      </c>
      <c r="DA394" s="63" t="s">
        <v>4415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239.91532454676013</v>
      </c>
      <c r="J395" s="101">
        <v>284.94700585332686</v>
      </c>
      <c r="K395" s="101">
        <v>0</v>
      </c>
      <c r="L395" s="101">
        <v>0</v>
      </c>
      <c r="M395" s="101">
        <v>260.20545701049844</v>
      </c>
      <c r="N395" s="101">
        <v>253.19712698011435</v>
      </c>
      <c r="O395" s="101">
        <v>198.86042396665573</v>
      </c>
      <c r="P395" s="101">
        <v>209.59315853305907</v>
      </c>
      <c r="Q395" s="101">
        <v>163.38041213713427</v>
      </c>
      <c r="R395" s="101">
        <v>0</v>
      </c>
      <c r="S395" s="101">
        <v>0</v>
      </c>
      <c r="T395" s="101">
        <v>160.23185155218792</v>
      </c>
      <c r="U395" s="101">
        <v>162.72301409415462</v>
      </c>
      <c r="V395" s="101">
        <v>158.99374324959564</v>
      </c>
      <c r="W395" s="101">
        <v>216.38933466585928</v>
      </c>
      <c r="DA395" s="131" t="s">
        <v>4416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4417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4418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4419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4420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4421</v>
      </c>
    </row>
    <row r="401" spans="1:105" ht="12" customHeight="1" x14ac:dyDescent="0.25">
      <c r="A401" s="121" t="s">
        <v>54</v>
      </c>
      <c r="B401" s="122"/>
      <c r="C401" s="122">
        <v>0.64174584332751561</v>
      </c>
      <c r="D401" s="122">
        <v>0.52852283296924907</v>
      </c>
      <c r="E401" s="122">
        <v>0.53572435924506445</v>
      </c>
      <c r="F401" s="122">
        <v>0.7297419431143769</v>
      </c>
      <c r="G401" s="122">
        <v>0.45536495476484495</v>
      </c>
      <c r="H401" s="122">
        <v>0.61714612903013188</v>
      </c>
      <c r="I401" s="122">
        <v>0.3805303630399744</v>
      </c>
      <c r="J401" s="122">
        <v>0.29743225968977549</v>
      </c>
      <c r="K401" s="122">
        <v>0.41543859830306368</v>
      </c>
      <c r="L401" s="122">
        <v>0.28668332644097427</v>
      </c>
      <c r="M401" s="122">
        <v>9.8373601159099003E-2</v>
      </c>
      <c r="N401" s="122">
        <v>0.12871730192308359</v>
      </c>
      <c r="O401" s="122">
        <v>0.29338366413434958</v>
      </c>
      <c r="P401" s="122">
        <v>0.4804791371612932</v>
      </c>
      <c r="Q401" s="122">
        <v>0.7079170340496217</v>
      </c>
      <c r="R401" s="122">
        <v>0.55886783375942661</v>
      </c>
      <c r="S401" s="122">
        <v>0.34379017517355354</v>
      </c>
      <c r="T401" s="122">
        <v>0.15692602376521175</v>
      </c>
      <c r="U401" s="122">
        <v>0.22002105243311923</v>
      </c>
      <c r="V401" s="122">
        <v>0.32171607671486019</v>
      </c>
      <c r="W401" s="122">
        <v>0.73423067307196965</v>
      </c>
      <c r="DA401" s="130" t="s">
        <v>4422</v>
      </c>
    </row>
    <row r="402" spans="1:105" ht="12" customHeight="1" x14ac:dyDescent="0.25">
      <c r="A402" s="97" t="s">
        <v>50</v>
      </c>
      <c r="B402" s="98"/>
      <c r="C402" s="98">
        <v>118.30126231854661</v>
      </c>
      <c r="D402" s="98">
        <v>124.82846420312488</v>
      </c>
      <c r="E402" s="98">
        <v>119.6083415008613</v>
      </c>
      <c r="F402" s="98">
        <v>130.07650136013768</v>
      </c>
      <c r="G402" s="98">
        <v>108.83222418879794</v>
      </c>
      <c r="H402" s="98">
        <v>124.57535433136805</v>
      </c>
      <c r="I402" s="98">
        <v>108.69849820236868</v>
      </c>
      <c r="J402" s="98">
        <v>116.18447644131855</v>
      </c>
      <c r="K402" s="98">
        <v>150.78234599462775</v>
      </c>
      <c r="L402" s="98">
        <v>162.10839482058478</v>
      </c>
      <c r="M402" s="98">
        <v>149.96071760693053</v>
      </c>
      <c r="N402" s="98">
        <v>127.60175197308354</v>
      </c>
      <c r="O402" s="98">
        <v>127.77836518598039</v>
      </c>
      <c r="P402" s="98">
        <v>142.90822336711605</v>
      </c>
      <c r="Q402" s="98">
        <v>158.01029980457579</v>
      </c>
      <c r="R402" s="98">
        <v>166.55476376104301</v>
      </c>
      <c r="S402" s="98">
        <v>159.88993466971627</v>
      </c>
      <c r="T402" s="98">
        <v>148.32871946321765</v>
      </c>
      <c r="U402" s="98">
        <v>151.59450512641916</v>
      </c>
      <c r="V402" s="98">
        <v>146.60016677574879</v>
      </c>
      <c r="W402" s="98">
        <v>184.58871559613601</v>
      </c>
      <c r="DA402" s="63" t="s">
        <v>4423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4424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159.29193964353803</v>
      </c>
      <c r="D405" s="118">
        <f t="shared" si="189"/>
        <v>155.56663808149582</v>
      </c>
      <c r="E405" s="118">
        <f t="shared" si="189"/>
        <v>150.74364147072481</v>
      </c>
      <c r="F405" s="118">
        <f t="shared" si="189"/>
        <v>144.90539944500946</v>
      </c>
      <c r="G405" s="118">
        <f t="shared" si="189"/>
        <v>138.51187366234396</v>
      </c>
      <c r="H405" s="118">
        <f t="shared" si="189"/>
        <v>133.47872895819782</v>
      </c>
      <c r="I405" s="118">
        <f t="shared" si="189"/>
        <v>137.05675642957149</v>
      </c>
      <c r="J405" s="118">
        <f t="shared" si="189"/>
        <v>136.99516975750251</v>
      </c>
      <c r="K405" s="118">
        <f t="shared" si="189"/>
        <v>135.23458438785764</v>
      </c>
      <c r="L405" s="118">
        <f t="shared" si="189"/>
        <v>142.60274859387746</v>
      </c>
      <c r="M405" s="118">
        <f t="shared" si="189"/>
        <v>140.64458538973381</v>
      </c>
      <c r="N405" s="118">
        <f t="shared" si="189"/>
        <v>141.06937969693928</v>
      </c>
      <c r="O405" s="118">
        <f t="shared" si="189"/>
        <v>137.68949341956463</v>
      </c>
      <c r="P405" s="118">
        <f t="shared" si="189"/>
        <v>117.05980015726523</v>
      </c>
      <c r="Q405" s="118">
        <f t="shared" si="189"/>
        <v>132.29353830478937</v>
      </c>
      <c r="R405" s="118">
        <f t="shared" ref="R405:V405" si="190">R406+R408+R410+R419</f>
        <v>127.68027349104861</v>
      </c>
      <c r="S405" s="118">
        <f t="shared" si="190"/>
        <v>116.81530719001449</v>
      </c>
      <c r="T405" s="118">
        <f t="shared" si="190"/>
        <v>104.07447471355229</v>
      </c>
      <c r="U405" s="118">
        <f t="shared" si="190"/>
        <v>108.51146580531736</v>
      </c>
      <c r="V405" s="118">
        <f t="shared" si="190"/>
        <v>115.98447312919042</v>
      </c>
      <c r="W405" s="118">
        <f t="shared" ref="W405" si="191">W406+W408+W410+W419</f>
        <v>98.262701077536448</v>
      </c>
      <c r="DA405" s="129" t="s">
        <v>4576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133.17429092129009</v>
      </c>
      <c r="D406" s="123">
        <f t="shared" si="192"/>
        <v>125.70480374852175</v>
      </c>
      <c r="E406" s="123">
        <f t="shared" si="192"/>
        <v>125.2171652540295</v>
      </c>
      <c r="F406" s="123">
        <f t="shared" si="192"/>
        <v>117.88056328170252</v>
      </c>
      <c r="G406" s="123">
        <f t="shared" si="192"/>
        <v>112.68564469835152</v>
      </c>
      <c r="H406" s="123">
        <f t="shared" si="192"/>
        <v>107.30379335623881</v>
      </c>
      <c r="I406" s="123">
        <f t="shared" si="192"/>
        <v>109.29840432954016</v>
      </c>
      <c r="J406" s="123">
        <f t="shared" si="192"/>
        <v>108.18740471368375</v>
      </c>
      <c r="K406" s="123">
        <f t="shared" si="192"/>
        <v>105.30935190111219</v>
      </c>
      <c r="L406" s="123">
        <f t="shared" si="192"/>
        <v>113.42172201144824</v>
      </c>
      <c r="M406" s="123">
        <f t="shared" si="192"/>
        <v>109.37607640422287</v>
      </c>
      <c r="N406" s="123">
        <f t="shared" si="192"/>
        <v>107.19373521700982</v>
      </c>
      <c r="O406" s="123">
        <f t="shared" si="192"/>
        <v>108.57379315467207</v>
      </c>
      <c r="P406" s="123">
        <f t="shared" si="192"/>
        <v>84.139803850149306</v>
      </c>
      <c r="Q406" s="123">
        <f t="shared" si="192"/>
        <v>92.966087947845722</v>
      </c>
      <c r="R406" s="123">
        <f t="shared" si="192"/>
        <v>96.665340014253715</v>
      </c>
      <c r="S406" s="123">
        <f t="shared" si="192"/>
        <v>88.816127265305326</v>
      </c>
      <c r="T406" s="123">
        <f t="shared" si="192"/>
        <v>77.524321127057249</v>
      </c>
      <c r="U406" s="123">
        <f t="shared" si="192"/>
        <v>76.801543356833307</v>
      </c>
      <c r="V406" s="123">
        <f t="shared" si="192"/>
        <v>85.666696794644906</v>
      </c>
      <c r="W406" s="123">
        <f t="shared" si="192"/>
        <v>73.937320169718731</v>
      </c>
      <c r="DA406" s="130" t="s">
        <v>4577</v>
      </c>
    </row>
    <row r="407" spans="1:105" ht="12" customHeight="1" x14ac:dyDescent="0.25">
      <c r="A407" s="97" t="s">
        <v>53</v>
      </c>
      <c r="B407" s="99"/>
      <c r="C407" s="99">
        <v>133.17429092129009</v>
      </c>
      <c r="D407" s="99">
        <v>125.70480374852175</v>
      </c>
      <c r="E407" s="99">
        <v>125.2171652540295</v>
      </c>
      <c r="F407" s="99">
        <v>117.88056328170252</v>
      </c>
      <c r="G407" s="99">
        <v>112.68564469835152</v>
      </c>
      <c r="H407" s="99">
        <v>107.30379335623881</v>
      </c>
      <c r="I407" s="99">
        <v>109.29840432954016</v>
      </c>
      <c r="J407" s="99">
        <v>108.18740471368375</v>
      </c>
      <c r="K407" s="99">
        <v>105.30935190111219</v>
      </c>
      <c r="L407" s="99">
        <v>113.42172201144824</v>
      </c>
      <c r="M407" s="99">
        <v>109.37607640422287</v>
      </c>
      <c r="N407" s="99">
        <v>107.19373521700982</v>
      </c>
      <c r="O407" s="99">
        <v>108.57379315467207</v>
      </c>
      <c r="P407" s="99">
        <v>84.139803850149306</v>
      </c>
      <c r="Q407" s="99">
        <v>92.966087947845722</v>
      </c>
      <c r="R407" s="99">
        <v>96.665340014253715</v>
      </c>
      <c r="S407" s="99">
        <v>88.816127265305326</v>
      </c>
      <c r="T407" s="99">
        <v>77.524321127057249</v>
      </c>
      <c r="U407" s="99">
        <v>76.801543356833307</v>
      </c>
      <c r="V407" s="99">
        <v>85.666696794644906</v>
      </c>
      <c r="W407" s="99">
        <v>73.937320169718731</v>
      </c>
      <c r="DA407" s="63" t="s">
        <v>4578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3.2663754537581649E-2</v>
      </c>
      <c r="D408" s="123">
        <f t="shared" si="193"/>
        <v>3.7888861760935547E-2</v>
      </c>
      <c r="E408" s="123">
        <f t="shared" si="193"/>
        <v>6.9599416060375036E-2</v>
      </c>
      <c r="F408" s="123">
        <f t="shared" si="193"/>
        <v>4.5372128381301544E-2</v>
      </c>
      <c r="G408" s="123">
        <f t="shared" si="193"/>
        <v>5.0688859032216552E-2</v>
      </c>
      <c r="H408" s="123">
        <f t="shared" si="193"/>
        <v>6.5555832305609921E-2</v>
      </c>
      <c r="I408" s="123">
        <f t="shared" si="193"/>
        <v>6.8358703404677701E-2</v>
      </c>
      <c r="J408" s="123">
        <f t="shared" si="193"/>
        <v>6.2821540882115764E-2</v>
      </c>
      <c r="K408" s="123">
        <f t="shared" si="193"/>
        <v>4.9653885982571984E-2</v>
      </c>
      <c r="L408" s="123">
        <f t="shared" si="193"/>
        <v>7.2245634561884459E-2</v>
      </c>
      <c r="M408" s="123">
        <f t="shared" si="193"/>
        <v>6.6951309573813331E-2</v>
      </c>
      <c r="N408" s="123">
        <f t="shared" si="193"/>
        <v>4.6575119622789214E-2</v>
      </c>
      <c r="O408" s="123">
        <f t="shared" si="193"/>
        <v>8.248802891476828E-2</v>
      </c>
      <c r="P408" s="123">
        <f t="shared" si="193"/>
        <v>2.4414348642693096E-2</v>
      </c>
      <c r="Q408" s="123">
        <f t="shared" si="193"/>
        <v>4.483944341214801E-2</v>
      </c>
      <c r="R408" s="123">
        <f t="shared" si="193"/>
        <v>4.571970741004782E-2</v>
      </c>
      <c r="S408" s="123">
        <f t="shared" si="193"/>
        <v>8.5372126881201715E-2</v>
      </c>
      <c r="T408" s="123">
        <f t="shared" si="193"/>
        <v>6.2787967528310729E-2</v>
      </c>
      <c r="U408" s="123">
        <f t="shared" si="193"/>
        <v>9.1495928132999935E-2</v>
      </c>
      <c r="V408" s="123">
        <f t="shared" si="193"/>
        <v>8.9222715094526325E-2</v>
      </c>
      <c r="W408" s="123">
        <f t="shared" si="193"/>
        <v>6.8713788959412908E-2</v>
      </c>
      <c r="DA408" s="130" t="s">
        <v>4579</v>
      </c>
    </row>
    <row r="409" spans="1:105" ht="12" customHeight="1" x14ac:dyDescent="0.25">
      <c r="A409" s="97" t="s">
        <v>53</v>
      </c>
      <c r="B409" s="99"/>
      <c r="C409" s="99">
        <f>RES_hhdet_in_fecs!C165</f>
        <v>3.2663754537581649E-2</v>
      </c>
      <c r="D409" s="99">
        <f>RES_hhdet_in_fecs!D165</f>
        <v>3.7888861760935547E-2</v>
      </c>
      <c r="E409" s="99">
        <f>RES_hhdet_in_fecs!E165</f>
        <v>6.9599416060375036E-2</v>
      </c>
      <c r="F409" s="99">
        <f>RES_hhdet_in_fecs!F165</f>
        <v>4.5372128381301544E-2</v>
      </c>
      <c r="G409" s="99">
        <f>RES_hhdet_in_fecs!G165</f>
        <v>5.0688859032216552E-2</v>
      </c>
      <c r="H409" s="99">
        <f>RES_hhdet_in_fecs!H165</f>
        <v>6.5555832305609921E-2</v>
      </c>
      <c r="I409" s="99">
        <f>RES_hhdet_in_fecs!I165</f>
        <v>6.8358703404677701E-2</v>
      </c>
      <c r="J409" s="99">
        <f>RES_hhdet_in_fecs!J165</f>
        <v>6.2821540882115764E-2</v>
      </c>
      <c r="K409" s="99">
        <f>RES_hhdet_in_fecs!K165</f>
        <v>4.9653885982571984E-2</v>
      </c>
      <c r="L409" s="99">
        <f>RES_hhdet_in_fecs!L165</f>
        <v>7.2245634561884459E-2</v>
      </c>
      <c r="M409" s="99">
        <f>RES_hhdet_in_fecs!M165</f>
        <v>6.6951309573813331E-2</v>
      </c>
      <c r="N409" s="99">
        <f>RES_hhdet_in_fecs!N165</f>
        <v>4.6575119622789214E-2</v>
      </c>
      <c r="O409" s="99">
        <f>RES_hhdet_in_fecs!O165</f>
        <v>8.248802891476828E-2</v>
      </c>
      <c r="P409" s="99">
        <f>RES_hhdet_in_fecs!P165</f>
        <v>2.4414348642693096E-2</v>
      </c>
      <c r="Q409" s="99">
        <f>RES_hhdet_in_fecs!Q165</f>
        <v>4.483944341214801E-2</v>
      </c>
      <c r="R409" s="99">
        <f>RES_hhdet_in_fecs!R165</f>
        <v>4.571970741004782E-2</v>
      </c>
      <c r="S409" s="99">
        <f>RES_hhdet_in_fecs!S165</f>
        <v>8.5372126881201715E-2</v>
      </c>
      <c r="T409" s="99">
        <f>RES_hhdet_in_fecs!T165</f>
        <v>6.2787967528310729E-2</v>
      </c>
      <c r="U409" s="99">
        <f>RES_hhdet_in_fecs!U165</f>
        <v>9.1495928132999935E-2</v>
      </c>
      <c r="V409" s="99">
        <f>RES_hhdet_in_fecs!V165</f>
        <v>8.9222715094526325E-2</v>
      </c>
      <c r="W409" s="99">
        <f>RES_hhdet_in_fecs!W165</f>
        <v>6.8713788959412908E-2</v>
      </c>
      <c r="DA409" s="63" t="s">
        <v>4580</v>
      </c>
    </row>
    <row r="410" spans="1:105" ht="12" customHeight="1" x14ac:dyDescent="0.25">
      <c r="A410" s="121" t="s">
        <v>55</v>
      </c>
      <c r="B410" s="123"/>
      <c r="C410" s="123">
        <v>22.471344828693269</v>
      </c>
      <c r="D410" s="123">
        <v>25.684825163298417</v>
      </c>
      <c r="E410" s="123">
        <v>21.901880463658646</v>
      </c>
      <c r="F410" s="123">
        <v>22.966565417488781</v>
      </c>
      <c r="G410" s="123">
        <v>22.338744901809296</v>
      </c>
      <c r="H410" s="123">
        <v>22.268656647412936</v>
      </c>
      <c r="I410" s="123">
        <v>24.173075746346051</v>
      </c>
      <c r="J410" s="123">
        <v>24.734498969881233</v>
      </c>
      <c r="K410" s="123">
        <v>24.789289719318948</v>
      </c>
      <c r="L410" s="123">
        <v>24.563758516395556</v>
      </c>
      <c r="M410" s="123">
        <v>26.263762611611295</v>
      </c>
      <c r="N410" s="123">
        <v>28.455580189301273</v>
      </c>
      <c r="O410" s="123">
        <v>24.49533538105802</v>
      </c>
      <c r="P410" s="123">
        <v>27.540271297929714</v>
      </c>
      <c r="Q410" s="123">
        <v>32.99376124960542</v>
      </c>
      <c r="R410" s="123">
        <v>25.855059042160907</v>
      </c>
      <c r="S410" s="123">
        <v>23.17545567797643</v>
      </c>
      <c r="T410" s="123">
        <v>22.004076365966725</v>
      </c>
      <c r="U410" s="123">
        <v>26.263847703851205</v>
      </c>
      <c r="V410" s="123">
        <v>25.135727660674259</v>
      </c>
      <c r="W410" s="123">
        <v>20.194653630839181</v>
      </c>
      <c r="DA410" s="130" t="s">
        <v>4581</v>
      </c>
    </row>
    <row r="411" spans="1:105" ht="12" customHeight="1" x14ac:dyDescent="0.25">
      <c r="A411" s="97" t="s">
        <v>124</v>
      </c>
      <c r="B411" s="99"/>
      <c r="C411" s="99">
        <v>24.818853021734153</v>
      </c>
      <c r="D411" s="99">
        <v>29.411275016861676</v>
      </c>
      <c r="E411" s="99">
        <v>23.365751367090883</v>
      </c>
      <c r="F411" s="99">
        <v>24.766866517456524</v>
      </c>
      <c r="G411" s="99">
        <v>30.095286889968921</v>
      </c>
      <c r="H411" s="99">
        <v>27.018344361104468</v>
      </c>
      <c r="I411" s="99">
        <v>30.189624518372181</v>
      </c>
      <c r="J411" s="99">
        <v>34.697526053319713</v>
      </c>
      <c r="K411" s="99">
        <v>27.848939141282422</v>
      </c>
      <c r="L411" s="99">
        <v>26.962241442892203</v>
      </c>
      <c r="M411" s="99">
        <v>31.77295662843996</v>
      </c>
      <c r="N411" s="99">
        <v>33.426712309505525</v>
      </c>
      <c r="O411" s="99">
        <v>26.849160857982643</v>
      </c>
      <c r="P411" s="99">
        <v>31.519121394792425</v>
      </c>
      <c r="Q411" s="99">
        <v>38.431765219710208</v>
      </c>
      <c r="R411" s="99">
        <v>26.116792784966819</v>
      </c>
      <c r="S411" s="99">
        <v>25.033599357168978</v>
      </c>
      <c r="T411" s="99">
        <v>22.522539940125711</v>
      </c>
      <c r="U411" s="99">
        <v>26.550949201104746</v>
      </c>
      <c r="V411" s="99">
        <v>24.798980123563588</v>
      </c>
      <c r="W411" s="99">
        <v>22.241437495679836</v>
      </c>
      <c r="DA411" s="63" t="s">
        <v>4582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22.773402465920874</v>
      </c>
      <c r="J412" s="99">
        <v>26.622465667808207</v>
      </c>
      <c r="K412" s="99">
        <v>0</v>
      </c>
      <c r="L412" s="99">
        <v>0</v>
      </c>
      <c r="M412" s="99">
        <v>24.668747980656843</v>
      </c>
      <c r="N412" s="99">
        <v>26.240012674104616</v>
      </c>
      <c r="O412" s="99">
        <v>21.084574102084499</v>
      </c>
      <c r="P412" s="99">
        <v>25.472280788974196</v>
      </c>
      <c r="Q412" s="99">
        <v>31.195428644564519</v>
      </c>
      <c r="R412" s="99">
        <v>0</v>
      </c>
      <c r="S412" s="99">
        <v>0</v>
      </c>
      <c r="T412" s="99">
        <v>19.349631166664846</v>
      </c>
      <c r="U412" s="99">
        <v>23.121097736736345</v>
      </c>
      <c r="V412" s="99">
        <v>21.820569295952485</v>
      </c>
      <c r="W412" s="99">
        <v>19.769106159024613</v>
      </c>
      <c r="DA412" s="63" t="s">
        <v>4583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9.8186827751307799</v>
      </c>
      <c r="J413" s="102">
        <v>12.312045730684613</v>
      </c>
      <c r="K413" s="102">
        <v>0</v>
      </c>
      <c r="L413" s="102">
        <v>0</v>
      </c>
      <c r="M413" s="102">
        <v>11.053436624922636</v>
      </c>
      <c r="N413" s="102">
        <v>11.414284367428195</v>
      </c>
      <c r="O413" s="102">
        <v>7.7872233671410394</v>
      </c>
      <c r="P413" s="102">
        <v>9.3538375521365449</v>
      </c>
      <c r="Q413" s="102">
        <v>8.973653580069449</v>
      </c>
      <c r="R413" s="102">
        <v>0</v>
      </c>
      <c r="S413" s="102">
        <v>0</v>
      </c>
      <c r="T413" s="102">
        <v>6.4648108952905154</v>
      </c>
      <c r="U413" s="102">
        <v>7.7743955038276562</v>
      </c>
      <c r="V413" s="102">
        <v>7.4373650556722835</v>
      </c>
      <c r="W413" s="102">
        <v>7.1537621412218577</v>
      </c>
      <c r="DA413" s="131" t="s">
        <v>4584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12.954719690790096</v>
      </c>
      <c r="J414" s="105">
        <v>14.310419937123598</v>
      </c>
      <c r="K414" s="105">
        <v>0</v>
      </c>
      <c r="L414" s="105">
        <v>0</v>
      </c>
      <c r="M414" s="105">
        <v>13.615311355734203</v>
      </c>
      <c r="N414" s="105">
        <v>14.825728306676419</v>
      </c>
      <c r="O414" s="105">
        <v>13.297350734943455</v>
      </c>
      <c r="P414" s="105">
        <v>16.118443236837649</v>
      </c>
      <c r="Q414" s="105">
        <v>22.22177506449507</v>
      </c>
      <c r="R414" s="105">
        <v>0</v>
      </c>
      <c r="S414" s="105">
        <v>0</v>
      </c>
      <c r="T414" s="105">
        <v>12.884820271374331</v>
      </c>
      <c r="U414" s="105">
        <v>15.34670223290869</v>
      </c>
      <c r="V414" s="105">
        <v>14.383204240280202</v>
      </c>
      <c r="W414" s="105">
        <v>12.615344017802757</v>
      </c>
      <c r="DA414" s="132" t="s">
        <v>4585</v>
      </c>
    </row>
    <row r="415" spans="1:105" ht="12" customHeight="1" x14ac:dyDescent="0.25">
      <c r="A415" s="106" t="s">
        <v>122</v>
      </c>
      <c r="B415" s="102"/>
      <c r="C415" s="102">
        <v>23.643344272808665</v>
      </c>
      <c r="D415" s="102">
        <v>26.863944424409659</v>
      </c>
      <c r="E415" s="102">
        <v>23.354648890014722</v>
      </c>
      <c r="F415" s="102">
        <v>24.861835205577371</v>
      </c>
      <c r="G415" s="102">
        <v>24.385306976535094</v>
      </c>
      <c r="H415" s="102">
        <v>24.399379963352665</v>
      </c>
      <c r="I415" s="102">
        <v>25.745286559973035</v>
      </c>
      <c r="J415" s="102">
        <v>27.025344022140597</v>
      </c>
      <c r="K415" s="102">
        <v>29.612846577610927</v>
      </c>
      <c r="L415" s="102">
        <v>26.77030434302581</v>
      </c>
      <c r="M415" s="102">
        <v>28.699296609163607</v>
      </c>
      <c r="N415" s="102">
        <v>31.161562530550199</v>
      </c>
      <c r="O415" s="102">
        <v>27.017450765473239</v>
      </c>
      <c r="P415" s="102">
        <v>29.787435731026189</v>
      </c>
      <c r="Q415" s="102">
        <v>35.975507535902381</v>
      </c>
      <c r="R415" s="102">
        <v>28.510192496113806</v>
      </c>
      <c r="S415" s="102">
        <v>25.640626822670413</v>
      </c>
      <c r="T415" s="102">
        <v>23.584990411394568</v>
      </c>
      <c r="U415" s="102">
        <v>28.348907204092125</v>
      </c>
      <c r="V415" s="102">
        <v>26.971565444558774</v>
      </c>
      <c r="W415" s="102">
        <v>21.505704146847673</v>
      </c>
      <c r="DA415" s="131" t="s">
        <v>4586</v>
      </c>
    </row>
    <row r="416" spans="1:105" ht="12" customHeight="1" x14ac:dyDescent="0.25">
      <c r="A416" s="107" t="s">
        <v>121</v>
      </c>
      <c r="B416" s="105"/>
      <c r="C416" s="105">
        <v>19.181565908700438</v>
      </c>
      <c r="D416" s="105">
        <v>21.820967992620165</v>
      </c>
      <c r="E416" s="105">
        <v>18.969101096382687</v>
      </c>
      <c r="F416" s="105">
        <v>20.211091343564117</v>
      </c>
      <c r="G416" s="105">
        <v>19.851582628399541</v>
      </c>
      <c r="H416" s="105">
        <v>19.432757102679776</v>
      </c>
      <c r="I416" s="105">
        <v>20.648811886662671</v>
      </c>
      <c r="J416" s="105">
        <v>21.927247307788466</v>
      </c>
      <c r="K416" s="105">
        <v>24.146421358254539</v>
      </c>
      <c r="L416" s="105">
        <v>21.525913831059512</v>
      </c>
      <c r="M416" s="105">
        <v>23.376053613063153</v>
      </c>
      <c r="N416" s="105">
        <v>25.450337540715584</v>
      </c>
      <c r="O416" s="105">
        <v>21.866691435337877</v>
      </c>
      <c r="P416" s="105">
        <v>24.357211253467931</v>
      </c>
      <c r="Q416" s="105">
        <v>29.12598074015348</v>
      </c>
      <c r="R416" s="105">
        <v>23.120182431439122</v>
      </c>
      <c r="S416" s="105">
        <v>21.224572645719785</v>
      </c>
      <c r="T416" s="105">
        <v>19.848073376237583</v>
      </c>
      <c r="U416" s="105">
        <v>24.065931689301326</v>
      </c>
      <c r="V416" s="105">
        <v>23.070364340452276</v>
      </c>
      <c r="W416" s="105">
        <v>18.533194396427852</v>
      </c>
      <c r="DA416" s="132" t="s">
        <v>4587</v>
      </c>
    </row>
    <row r="417" spans="1:105" ht="12" customHeight="1" x14ac:dyDescent="0.25">
      <c r="A417" s="108" t="s">
        <v>53</v>
      </c>
      <c r="B417" s="99"/>
      <c r="C417" s="99">
        <v>8.8153006505999727</v>
      </c>
      <c r="D417" s="99">
        <v>10.045793439599091</v>
      </c>
      <c r="E417" s="99">
        <v>8.6606981471968094</v>
      </c>
      <c r="F417" s="99">
        <v>9.2043737758345952</v>
      </c>
      <c r="G417" s="99">
        <v>9.0389245850657822</v>
      </c>
      <c r="H417" s="99">
        <v>7.5214775687383568</v>
      </c>
      <c r="I417" s="99">
        <v>8.3660083993578311</v>
      </c>
      <c r="J417" s="99">
        <v>9.5486564339578912</v>
      </c>
      <c r="K417" s="99">
        <v>10.725468918630327</v>
      </c>
      <c r="L417" s="99">
        <v>8.5471020104455722</v>
      </c>
      <c r="M417" s="99">
        <v>9.9832702346871134</v>
      </c>
      <c r="N417" s="99">
        <v>10.669380043322642</v>
      </c>
      <c r="O417" s="99">
        <v>7.9368474509105651</v>
      </c>
      <c r="P417" s="99">
        <v>8.83962769331937</v>
      </c>
      <c r="Q417" s="99">
        <v>8.4128474955009072</v>
      </c>
      <c r="R417" s="99">
        <v>6.0232795101219185</v>
      </c>
      <c r="S417" s="99">
        <v>6.4185455921406636</v>
      </c>
      <c r="T417" s="99">
        <v>6.7929875677248779</v>
      </c>
      <c r="U417" s="99">
        <v>8.4368180309073377</v>
      </c>
      <c r="V417" s="99">
        <v>8.2648448016049176</v>
      </c>
      <c r="W417" s="99">
        <v>6.9111428822938281</v>
      </c>
      <c r="DA417" s="63" t="s">
        <v>4588</v>
      </c>
    </row>
    <row r="418" spans="1:105" ht="12" customHeight="1" x14ac:dyDescent="0.25">
      <c r="A418" s="108" t="s">
        <v>52</v>
      </c>
      <c r="B418" s="99"/>
      <c r="C418" s="99">
        <v>10.366265258100464</v>
      </c>
      <c r="D418" s="99">
        <v>11.775174553021072</v>
      </c>
      <c r="E418" s="99">
        <v>10.308402949185883</v>
      </c>
      <c r="F418" s="99">
        <v>11.006717567729526</v>
      </c>
      <c r="G418" s="99">
        <v>10.812658043333757</v>
      </c>
      <c r="H418" s="99">
        <v>11.911279533941418</v>
      </c>
      <c r="I418" s="99">
        <v>12.28280348730484</v>
      </c>
      <c r="J418" s="99">
        <v>12.378590873830579</v>
      </c>
      <c r="K418" s="99">
        <v>13.420952439624211</v>
      </c>
      <c r="L418" s="99">
        <v>12.978811820613938</v>
      </c>
      <c r="M418" s="99">
        <v>13.392783378376043</v>
      </c>
      <c r="N418" s="99">
        <v>14.780957497392944</v>
      </c>
      <c r="O418" s="99">
        <v>13.929843984427313</v>
      </c>
      <c r="P418" s="99">
        <v>15.517583560148557</v>
      </c>
      <c r="Q418" s="99">
        <v>20.713133244652568</v>
      </c>
      <c r="R418" s="99">
        <v>17.096902921317202</v>
      </c>
      <c r="S418" s="99">
        <v>14.806027053579122</v>
      </c>
      <c r="T418" s="99">
        <v>13.055085808512708</v>
      </c>
      <c r="U418" s="99">
        <v>15.629113658393987</v>
      </c>
      <c r="V418" s="99">
        <v>14.805519538847358</v>
      </c>
      <c r="W418" s="99">
        <v>11.622051514134027</v>
      </c>
      <c r="DA418" s="63" t="s">
        <v>4589</v>
      </c>
    </row>
    <row r="419" spans="1:105" ht="12" customHeight="1" x14ac:dyDescent="0.25">
      <c r="A419" s="121" t="s">
        <v>54</v>
      </c>
      <c r="B419" s="123"/>
      <c r="C419" s="123">
        <v>3.6136401390170518</v>
      </c>
      <c r="D419" s="123">
        <v>4.1391203079147125</v>
      </c>
      <c r="E419" s="123">
        <v>3.554996336976298</v>
      </c>
      <c r="F419" s="123">
        <v>4.0128986174368597</v>
      </c>
      <c r="G419" s="123">
        <v>3.4367952031509339</v>
      </c>
      <c r="H419" s="123">
        <v>3.840723122240453</v>
      </c>
      <c r="I419" s="123">
        <v>3.516917650280583</v>
      </c>
      <c r="J419" s="123">
        <v>4.0104445330554173</v>
      </c>
      <c r="K419" s="123">
        <v>5.0862888814439131</v>
      </c>
      <c r="L419" s="123">
        <v>4.5450224314717707</v>
      </c>
      <c r="M419" s="123">
        <v>4.9377950643258259</v>
      </c>
      <c r="N419" s="123">
        <v>5.3734891710054145</v>
      </c>
      <c r="O419" s="123">
        <v>4.5378768549197641</v>
      </c>
      <c r="P419" s="123">
        <v>5.3553106605435081</v>
      </c>
      <c r="Q419" s="123">
        <v>6.2888496639260785</v>
      </c>
      <c r="R419" s="123">
        <v>5.1141547272239434</v>
      </c>
      <c r="S419" s="123">
        <v>4.7383521198515473</v>
      </c>
      <c r="T419" s="123">
        <v>4.483289253000013</v>
      </c>
      <c r="U419" s="123">
        <v>5.3545788164998447</v>
      </c>
      <c r="V419" s="123">
        <v>5.0928259587767313</v>
      </c>
      <c r="W419" s="123">
        <v>4.0620134880191205</v>
      </c>
      <c r="DA419" s="130" t="s">
        <v>4590</v>
      </c>
    </row>
    <row r="420" spans="1:105" ht="12" customHeight="1" x14ac:dyDescent="0.25">
      <c r="A420" s="97" t="s">
        <v>50</v>
      </c>
      <c r="B420" s="99"/>
      <c r="C420" s="99">
        <v>4.5365618626398501</v>
      </c>
      <c r="D420" s="99">
        <v>5.2395296091703418</v>
      </c>
      <c r="E420" s="99">
        <v>4.3249115371732403</v>
      </c>
      <c r="F420" s="99">
        <v>4.9901467384320704</v>
      </c>
      <c r="G420" s="99">
        <v>4.4158706658739444</v>
      </c>
      <c r="H420" s="99">
        <v>4.8524608794701933</v>
      </c>
      <c r="I420" s="99">
        <v>4.4485531468172912</v>
      </c>
      <c r="J420" s="99">
        <v>5.020121488405743</v>
      </c>
      <c r="K420" s="99">
        <v>6.550199222976917</v>
      </c>
      <c r="L420" s="99">
        <v>6.2352724631761172</v>
      </c>
      <c r="M420" s="99">
        <v>6.3702787302775477</v>
      </c>
      <c r="N420" s="99">
        <v>5.752366546075411</v>
      </c>
      <c r="O420" s="99">
        <v>5.0037038609461701</v>
      </c>
      <c r="P420" s="99">
        <v>6.3777859716237062</v>
      </c>
      <c r="Q420" s="99">
        <v>8.6787006715286736</v>
      </c>
      <c r="R420" s="99">
        <v>7.3664343363696068</v>
      </c>
      <c r="S420" s="99">
        <v>6.6385555202172446</v>
      </c>
      <c r="T420" s="99">
        <v>5.9845599509781513</v>
      </c>
      <c r="U420" s="99">
        <v>7.2427102313743825</v>
      </c>
      <c r="V420" s="99">
        <v>6.8576217859217916</v>
      </c>
      <c r="W420" s="99">
        <v>6.1024438536561032</v>
      </c>
      <c r="DA420" s="63" t="s">
        <v>4591</v>
      </c>
    </row>
    <row r="421" spans="1:105" ht="12" customHeight="1" x14ac:dyDescent="0.25">
      <c r="A421" s="109" t="s">
        <v>120</v>
      </c>
      <c r="B421" s="110"/>
      <c r="C421" s="110">
        <v>3.6086062820236284</v>
      </c>
      <c r="D421" s="110">
        <v>4.1344413721492215</v>
      </c>
      <c r="E421" s="110">
        <v>3.5515323808023269</v>
      </c>
      <c r="F421" s="110">
        <v>4.0073852288839964</v>
      </c>
      <c r="G421" s="110">
        <v>3.4326814407025177</v>
      </c>
      <c r="H421" s="110">
        <v>3.8356860210309165</v>
      </c>
      <c r="I421" s="110">
        <v>3.5136447344311663</v>
      </c>
      <c r="J421" s="110">
        <v>4.007853126047781</v>
      </c>
      <c r="K421" s="110">
        <v>5.0822443421841896</v>
      </c>
      <c r="L421" s="110">
        <v>4.5420279846998781</v>
      </c>
      <c r="M421" s="110">
        <v>4.9368547442090138</v>
      </c>
      <c r="N421" s="110">
        <v>5.3731065953994861</v>
      </c>
      <c r="O421" s="110">
        <v>4.5368048381829746</v>
      </c>
      <c r="P421" s="110">
        <v>5.3518613462410709</v>
      </c>
      <c r="Q421" s="110">
        <v>6.278094478865782</v>
      </c>
      <c r="R421" s="110">
        <v>5.1065718492307708</v>
      </c>
      <c r="S421" s="110">
        <v>4.7342575598611019</v>
      </c>
      <c r="T421" s="110">
        <v>4.481699284789733</v>
      </c>
      <c r="U421" s="110">
        <v>5.3518344394433397</v>
      </c>
      <c r="V421" s="110">
        <v>5.0889445723729336</v>
      </c>
      <c r="W421" s="110">
        <v>4.0538649429273592</v>
      </c>
      <c r="DA421" s="60" t="s">
        <v>4592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120.13052250674588</v>
      </c>
      <c r="D423" s="118">
        <f t="shared" si="194"/>
        <v>117.69966557426841</v>
      </c>
      <c r="E423" s="118">
        <f t="shared" si="194"/>
        <v>115.03673438014926</v>
      </c>
      <c r="F423" s="118">
        <f t="shared" si="194"/>
        <v>111.27203714168508</v>
      </c>
      <c r="G423" s="118">
        <f t="shared" si="194"/>
        <v>107.20784349114471</v>
      </c>
      <c r="H423" s="118">
        <f t="shared" si="194"/>
        <v>103.82642830705569</v>
      </c>
      <c r="I423" s="118">
        <f t="shared" si="194"/>
        <v>106.64564876971396</v>
      </c>
      <c r="J423" s="118">
        <f t="shared" si="194"/>
        <v>107.6057910679659</v>
      </c>
      <c r="K423" s="118">
        <f t="shared" si="194"/>
        <v>108.51503823207038</v>
      </c>
      <c r="L423" s="118">
        <f t="shared" si="194"/>
        <v>113.24889896074289</v>
      </c>
      <c r="M423" s="118">
        <f t="shared" si="194"/>
        <v>112.59415739457594</v>
      </c>
      <c r="N423" s="118">
        <f t="shared" si="194"/>
        <v>114.06231860339919</v>
      </c>
      <c r="O423" s="118">
        <f t="shared" si="194"/>
        <v>113.2000049596148</v>
      </c>
      <c r="P423" s="118">
        <f t="shared" si="194"/>
        <v>97.099618551591533</v>
      </c>
      <c r="Q423" s="118">
        <f t="shared" si="194"/>
        <v>111.78270029496811</v>
      </c>
      <c r="R423" s="118">
        <f t="shared" ref="R423:V423" si="195">R424+R426+R428+R437</f>
        <v>110.22674832894214</v>
      </c>
      <c r="S423" s="118">
        <f t="shared" si="195"/>
        <v>103.03767813454813</v>
      </c>
      <c r="T423" s="118">
        <f t="shared" si="195"/>
        <v>92.838224710503027</v>
      </c>
      <c r="U423" s="118">
        <f t="shared" si="195"/>
        <v>98.322494259205442</v>
      </c>
      <c r="V423" s="118">
        <f t="shared" si="195"/>
        <v>106.4979743680484</v>
      </c>
      <c r="W423" s="118">
        <f t="shared" ref="W423" si="196">W424+W426+W428+W437</f>
        <v>90.814229358654288</v>
      </c>
      <c r="DA423" s="129" t="s">
        <v>4744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100.76355175174095</v>
      </c>
      <c r="D424" s="123">
        <f t="shared" si="197"/>
        <v>95.627998601766564</v>
      </c>
      <c r="E424" s="123">
        <f t="shared" si="197"/>
        <v>95.784300716861566</v>
      </c>
      <c r="F424" s="123">
        <f t="shared" si="197"/>
        <v>90.670249972189865</v>
      </c>
      <c r="G424" s="123">
        <f t="shared" si="197"/>
        <v>87.161496038701358</v>
      </c>
      <c r="H424" s="123">
        <f t="shared" si="197"/>
        <v>83.471747620239682</v>
      </c>
      <c r="I424" s="123">
        <f t="shared" si="197"/>
        <v>85.516924905636472</v>
      </c>
      <c r="J424" s="123">
        <f t="shared" si="197"/>
        <v>85.156801536669477</v>
      </c>
      <c r="K424" s="123">
        <f t="shared" si="197"/>
        <v>83.414492207226246</v>
      </c>
      <c r="L424" s="123">
        <f t="shared" si="197"/>
        <v>90.435263217454263</v>
      </c>
      <c r="M424" s="123">
        <f t="shared" si="197"/>
        <v>87.972469940515467</v>
      </c>
      <c r="N424" s="123">
        <f t="shared" si="197"/>
        <v>87.196392338113682</v>
      </c>
      <c r="O424" s="123">
        <f t="shared" si="197"/>
        <v>89.60659160911429</v>
      </c>
      <c r="P424" s="123">
        <f t="shared" si="197"/>
        <v>70.63499074081578</v>
      </c>
      <c r="Q424" s="123">
        <f t="shared" si="197"/>
        <v>79.446734418493293</v>
      </c>
      <c r="R424" s="123">
        <f t="shared" si="197"/>
        <v>84.174888284374774</v>
      </c>
      <c r="S424" s="123">
        <f t="shared" si="197"/>
        <v>79.016369377113463</v>
      </c>
      <c r="T424" s="123">
        <f t="shared" si="197"/>
        <v>70.45111511457803</v>
      </c>
      <c r="U424" s="123">
        <f t="shared" si="197"/>
        <v>71.091156922504311</v>
      </c>
      <c r="V424" s="123">
        <f t="shared" si="197"/>
        <v>80.344844791065142</v>
      </c>
      <c r="W424" s="123">
        <f t="shared" si="197"/>
        <v>69.798377106175664</v>
      </c>
      <c r="DA424" s="130" t="s">
        <v>4745</v>
      </c>
    </row>
    <row r="425" spans="1:105" ht="12" customHeight="1" x14ac:dyDescent="0.25">
      <c r="A425" s="97" t="s">
        <v>53</v>
      </c>
      <c r="B425" s="99"/>
      <c r="C425" s="99">
        <v>100.76355175174095</v>
      </c>
      <c r="D425" s="99">
        <v>95.627998601766564</v>
      </c>
      <c r="E425" s="99">
        <v>95.784300716861566</v>
      </c>
      <c r="F425" s="99">
        <v>90.670249972189865</v>
      </c>
      <c r="G425" s="99">
        <v>87.161496038701358</v>
      </c>
      <c r="H425" s="99">
        <v>83.471747620239682</v>
      </c>
      <c r="I425" s="99">
        <v>85.516924905636472</v>
      </c>
      <c r="J425" s="99">
        <v>85.156801536669477</v>
      </c>
      <c r="K425" s="99">
        <v>83.414492207226246</v>
      </c>
      <c r="L425" s="99">
        <v>90.435263217454263</v>
      </c>
      <c r="M425" s="99">
        <v>87.972469940515467</v>
      </c>
      <c r="N425" s="99">
        <v>87.196392338113682</v>
      </c>
      <c r="O425" s="99">
        <v>89.60659160911429</v>
      </c>
      <c r="P425" s="99">
        <v>70.63499074081578</v>
      </c>
      <c r="Q425" s="99">
        <v>79.446734418493293</v>
      </c>
      <c r="R425" s="99">
        <v>84.174888284374774</v>
      </c>
      <c r="S425" s="99">
        <v>79.016369377113463</v>
      </c>
      <c r="T425" s="99">
        <v>70.45111511457803</v>
      </c>
      <c r="U425" s="99">
        <v>71.091156922504311</v>
      </c>
      <c r="V425" s="99">
        <v>80.344844791065142</v>
      </c>
      <c r="W425" s="99">
        <v>69.798377106175664</v>
      </c>
      <c r="DA425" s="63" t="s">
        <v>4746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7.702969109802299E-2</v>
      </c>
      <c r="D426" s="123">
        <f t="shared" si="198"/>
        <v>9.2369209677748795E-2</v>
      </c>
      <c r="E426" s="123">
        <f t="shared" si="198"/>
        <v>0.17527752721442308</v>
      </c>
      <c r="F426" s="123">
        <f t="shared" si="198"/>
        <v>0.11791946046597006</v>
      </c>
      <c r="G426" s="123">
        <f t="shared" si="198"/>
        <v>0.13585983247123018</v>
      </c>
      <c r="H426" s="123">
        <f t="shared" si="198"/>
        <v>0.18108341570193007</v>
      </c>
      <c r="I426" s="123">
        <f t="shared" si="198"/>
        <v>0.19448913496457801</v>
      </c>
      <c r="J426" s="123">
        <f t="shared" si="198"/>
        <v>0.18403522159850916</v>
      </c>
      <c r="K426" s="123">
        <f t="shared" si="198"/>
        <v>0.1497534107717447</v>
      </c>
      <c r="L426" s="123">
        <f t="shared" si="198"/>
        <v>0.22429569212926972</v>
      </c>
      <c r="M426" s="123">
        <f t="shared" si="198"/>
        <v>0.21495033179089038</v>
      </c>
      <c r="N426" s="123">
        <f t="shared" si="198"/>
        <v>0.15549667006647744</v>
      </c>
      <c r="O426" s="123">
        <f t="shared" si="198"/>
        <v>0.28801222696091228</v>
      </c>
      <c r="P426" s="123">
        <f t="shared" si="198"/>
        <v>8.929370556792042E-2</v>
      </c>
      <c r="Q426" s="123">
        <f t="shared" si="198"/>
        <v>0.17038843114616678</v>
      </c>
      <c r="R426" s="123">
        <f t="shared" si="198"/>
        <v>0.17782183602483237</v>
      </c>
      <c r="S426" s="123">
        <f t="shared" si="198"/>
        <v>0.33812214296356841</v>
      </c>
      <c r="T426" s="123">
        <f t="shared" si="198"/>
        <v>0.25241010329786162</v>
      </c>
      <c r="U426" s="123">
        <f t="shared" si="198"/>
        <v>0.37277089593230328</v>
      </c>
      <c r="V426" s="123">
        <f t="shared" si="198"/>
        <v>0.36843472772981761</v>
      </c>
      <c r="W426" s="123">
        <f t="shared" si="198"/>
        <v>0.2874590899167776</v>
      </c>
      <c r="DA426" s="130" t="s">
        <v>4747</v>
      </c>
    </row>
    <row r="427" spans="1:105" ht="12" customHeight="1" x14ac:dyDescent="0.25">
      <c r="A427" s="97" t="s">
        <v>53</v>
      </c>
      <c r="B427" s="99"/>
      <c r="C427" s="99">
        <f>RES_hhdet_in_tess!C165</f>
        <v>7.702969109802299E-2</v>
      </c>
      <c r="D427" s="99">
        <f>RES_hhdet_in_tess!D165</f>
        <v>9.2369209677748795E-2</v>
      </c>
      <c r="E427" s="99">
        <f>RES_hhdet_in_tess!E165</f>
        <v>0.17527752721442308</v>
      </c>
      <c r="F427" s="99">
        <f>RES_hhdet_in_tess!F165</f>
        <v>0.11791946046597006</v>
      </c>
      <c r="G427" s="99">
        <f>RES_hhdet_in_tess!G165</f>
        <v>0.13585983247123018</v>
      </c>
      <c r="H427" s="99">
        <f>RES_hhdet_in_tess!H165</f>
        <v>0.18108341570193007</v>
      </c>
      <c r="I427" s="99">
        <f>RES_hhdet_in_tess!I165</f>
        <v>0.19448913496457801</v>
      </c>
      <c r="J427" s="99">
        <f>RES_hhdet_in_tess!J165</f>
        <v>0.18403522159850916</v>
      </c>
      <c r="K427" s="99">
        <f>RES_hhdet_in_tess!K165</f>
        <v>0.1497534107717447</v>
      </c>
      <c r="L427" s="99">
        <f>RES_hhdet_in_tess!L165</f>
        <v>0.22429569212926972</v>
      </c>
      <c r="M427" s="99">
        <f>RES_hhdet_in_tess!M165</f>
        <v>0.21495033179089038</v>
      </c>
      <c r="N427" s="99">
        <f>RES_hhdet_in_tess!N165</f>
        <v>0.15549667006647744</v>
      </c>
      <c r="O427" s="99">
        <f>RES_hhdet_in_tess!O165</f>
        <v>0.28801222696091228</v>
      </c>
      <c r="P427" s="99">
        <f>RES_hhdet_in_tess!P165</f>
        <v>8.929370556792042E-2</v>
      </c>
      <c r="Q427" s="99">
        <f>RES_hhdet_in_tess!Q165</f>
        <v>0.17038843114616678</v>
      </c>
      <c r="R427" s="99">
        <f>RES_hhdet_in_tess!R165</f>
        <v>0.17782183602483237</v>
      </c>
      <c r="S427" s="99">
        <f>RES_hhdet_in_tess!S165</f>
        <v>0.33812214296356841</v>
      </c>
      <c r="T427" s="99">
        <f>RES_hhdet_in_tess!T165</f>
        <v>0.25241010329786162</v>
      </c>
      <c r="U427" s="99">
        <f>RES_hhdet_in_tess!U165</f>
        <v>0.37277089593230328</v>
      </c>
      <c r="V427" s="99">
        <f>RES_hhdet_in_tess!V165</f>
        <v>0.36843472772981761</v>
      </c>
      <c r="W427" s="99">
        <f>RES_hhdet_in_tess!W165</f>
        <v>0.2874590899167776</v>
      </c>
      <c r="DA427" s="63" t="s">
        <v>4748</v>
      </c>
    </row>
    <row r="428" spans="1:105" ht="12" customHeight="1" x14ac:dyDescent="0.25">
      <c r="A428" s="121" t="s">
        <v>55</v>
      </c>
      <c r="B428" s="123"/>
      <c r="C428" s="123">
        <v>16.52384451468286</v>
      </c>
      <c r="D428" s="123">
        <v>18.804139660011785</v>
      </c>
      <c r="E428" s="123">
        <v>16.344872778287698</v>
      </c>
      <c r="F428" s="123">
        <v>17.394644618152814</v>
      </c>
      <c r="G428" s="123">
        <v>17.258622274027974</v>
      </c>
      <c r="H428" s="123">
        <v>17.204531899076009</v>
      </c>
      <c r="I428" s="123">
        <v>18.208713466572853</v>
      </c>
      <c r="J428" s="123">
        <v>19.149229580404867</v>
      </c>
      <c r="K428" s="123">
        <v>20.990053584833927</v>
      </c>
      <c r="L428" s="123">
        <v>19.040142860870137</v>
      </c>
      <c r="M428" s="123">
        <v>20.536046825739664</v>
      </c>
      <c r="N428" s="123">
        <v>22.478965853259428</v>
      </c>
      <c r="O428" s="123">
        <v>19.710842234957049</v>
      </c>
      <c r="P428" s="123">
        <v>22.100427938548275</v>
      </c>
      <c r="Q428" s="123">
        <v>27.096279310297902</v>
      </c>
      <c r="R428" s="123">
        <v>21.693025230961268</v>
      </c>
      <c r="S428" s="123">
        <v>19.741300633327693</v>
      </c>
      <c r="T428" s="123">
        <v>18.335853313722609</v>
      </c>
      <c r="U428" s="123">
        <v>22.245045245460521</v>
      </c>
      <c r="V428" s="123">
        <v>21.336948332072311</v>
      </c>
      <c r="W428" s="123">
        <v>17.147699626403501</v>
      </c>
      <c r="DA428" s="130" t="s">
        <v>4749</v>
      </c>
    </row>
    <row r="429" spans="1:105" ht="12" customHeight="1" x14ac:dyDescent="0.25">
      <c r="A429" s="97" t="s">
        <v>124</v>
      </c>
      <c r="B429" s="99"/>
      <c r="C429" s="99">
        <v>15.463384742495281</v>
      </c>
      <c r="D429" s="99">
        <v>18.372706528305624</v>
      </c>
      <c r="E429" s="99">
        <v>14.640633046124561</v>
      </c>
      <c r="F429" s="99">
        <v>15.566588546930999</v>
      </c>
      <c r="G429" s="99">
        <v>18.981495312741551</v>
      </c>
      <c r="H429" s="99">
        <v>17.105979154477264</v>
      </c>
      <c r="I429" s="99">
        <v>19.194901637316665</v>
      </c>
      <c r="J429" s="99">
        <v>22.171267916183407</v>
      </c>
      <c r="K429" s="99">
        <v>17.902244002574712</v>
      </c>
      <c r="L429" s="99">
        <v>17.455376889880959</v>
      </c>
      <c r="M429" s="99">
        <v>20.875021416228357</v>
      </c>
      <c r="N429" s="99">
        <v>22.496847427884695</v>
      </c>
      <c r="O429" s="99">
        <v>18.702784499843929</v>
      </c>
      <c r="P429" s="99">
        <v>22.860911328621494</v>
      </c>
      <c r="Q429" s="99">
        <v>28.87668125008873</v>
      </c>
      <c r="R429" s="99">
        <v>20.083057519746085</v>
      </c>
      <c r="S429" s="99">
        <v>19.67457907248107</v>
      </c>
      <c r="T429" s="99">
        <v>18.046931484227269</v>
      </c>
      <c r="U429" s="99">
        <v>21.614596875142627</v>
      </c>
      <c r="V429" s="99">
        <v>20.418432092290722</v>
      </c>
      <c r="W429" s="99">
        <v>18.40972419029265</v>
      </c>
      <c r="DA429" s="63" t="s">
        <v>4750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19.197548248063356</v>
      </c>
      <c r="J430" s="99">
        <v>22.177657044225459</v>
      </c>
      <c r="K430" s="99">
        <v>0</v>
      </c>
      <c r="L430" s="99">
        <v>0</v>
      </c>
      <c r="M430" s="99">
        <v>20.877484938335172</v>
      </c>
      <c r="N430" s="99">
        <v>22.507770487040645</v>
      </c>
      <c r="O430" s="99">
        <v>18.721831643607917</v>
      </c>
      <c r="P430" s="99">
        <v>22.90280908838875</v>
      </c>
      <c r="Q430" s="99">
        <v>28.964357212334729</v>
      </c>
      <c r="R430" s="99">
        <v>0</v>
      </c>
      <c r="S430" s="99">
        <v>0</v>
      </c>
      <c r="T430" s="99">
        <v>18.064964233642851</v>
      </c>
      <c r="U430" s="99">
        <v>21.675682168441995</v>
      </c>
      <c r="V430" s="99">
        <v>20.50681628312088</v>
      </c>
      <c r="W430" s="99">
        <v>18.5366693803578</v>
      </c>
      <c r="DA430" s="63" t="s">
        <v>4751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6.2428285572732563</v>
      </c>
      <c r="J431" s="102">
        <v>7.8672371071018654</v>
      </c>
      <c r="K431" s="102">
        <v>0</v>
      </c>
      <c r="L431" s="102">
        <v>0</v>
      </c>
      <c r="M431" s="102">
        <v>7.2621735826009672</v>
      </c>
      <c r="N431" s="102">
        <v>7.6820421803642231</v>
      </c>
      <c r="O431" s="102">
        <v>5.4244809086644592</v>
      </c>
      <c r="P431" s="102">
        <v>6.7843658515511001</v>
      </c>
      <c r="Q431" s="102">
        <v>6.7425821478396584</v>
      </c>
      <c r="R431" s="102">
        <v>0</v>
      </c>
      <c r="S431" s="102">
        <v>0</v>
      </c>
      <c r="T431" s="102">
        <v>5.1801439622685246</v>
      </c>
      <c r="U431" s="102">
        <v>6.328979935533309</v>
      </c>
      <c r="V431" s="102">
        <v>6.1236120428406746</v>
      </c>
      <c r="W431" s="102">
        <v>5.9213253625550442</v>
      </c>
      <c r="DA431" s="131" t="s">
        <v>4752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12.954719690790096</v>
      </c>
      <c r="J432" s="105">
        <v>14.310419937123598</v>
      </c>
      <c r="K432" s="105">
        <v>0</v>
      </c>
      <c r="L432" s="105">
        <v>0</v>
      </c>
      <c r="M432" s="105">
        <v>13.615311355734203</v>
      </c>
      <c r="N432" s="105">
        <v>14.825728306676419</v>
      </c>
      <c r="O432" s="105">
        <v>13.297350734943455</v>
      </c>
      <c r="P432" s="105">
        <v>16.118443236837649</v>
      </c>
      <c r="Q432" s="105">
        <v>22.22177506449507</v>
      </c>
      <c r="R432" s="105">
        <v>0</v>
      </c>
      <c r="S432" s="105">
        <v>0</v>
      </c>
      <c r="T432" s="105">
        <v>12.884820271374331</v>
      </c>
      <c r="U432" s="105">
        <v>15.34670223290869</v>
      </c>
      <c r="V432" s="105">
        <v>14.383204240280202</v>
      </c>
      <c r="W432" s="105">
        <v>12.615344017802757</v>
      </c>
      <c r="DA432" s="132" t="s">
        <v>4753</v>
      </c>
    </row>
    <row r="433" spans="1:105" ht="12" customHeight="1" x14ac:dyDescent="0.25">
      <c r="A433" s="106" t="s">
        <v>122</v>
      </c>
      <c r="B433" s="102"/>
      <c r="C433" s="102">
        <v>16.527857698146242</v>
      </c>
      <c r="D433" s="102">
        <v>18.808248991909068</v>
      </c>
      <c r="E433" s="102">
        <v>16.378468904073188</v>
      </c>
      <c r="F433" s="102">
        <v>17.464663812376511</v>
      </c>
      <c r="G433" s="102">
        <v>17.160455284684041</v>
      </c>
      <c r="H433" s="102">
        <v>17.202617590462108</v>
      </c>
      <c r="I433" s="102">
        <v>18.18781853486615</v>
      </c>
      <c r="J433" s="102">
        <v>19.134412905124563</v>
      </c>
      <c r="K433" s="102">
        <v>21.019176303504814</v>
      </c>
      <c r="L433" s="102">
        <v>19.055621140972423</v>
      </c>
      <c r="M433" s="102">
        <v>20.533700579297285</v>
      </c>
      <c r="N433" s="102">
        <v>22.47959709677755</v>
      </c>
      <c r="O433" s="102">
        <v>19.731966365181542</v>
      </c>
      <c r="P433" s="102">
        <v>22.101922800473481</v>
      </c>
      <c r="Q433" s="102">
        <v>27.104529537143566</v>
      </c>
      <c r="R433" s="102">
        <v>21.713604047530033</v>
      </c>
      <c r="S433" s="102">
        <v>19.736103064151838</v>
      </c>
      <c r="T433" s="102">
        <v>18.339232589713522</v>
      </c>
      <c r="U433" s="102">
        <v>22.252893254516238</v>
      </c>
      <c r="V433" s="102">
        <v>21.348694291008016</v>
      </c>
      <c r="W433" s="102">
        <v>17.13339865442618</v>
      </c>
      <c r="DA433" s="131" t="s">
        <v>4754</v>
      </c>
    </row>
    <row r="434" spans="1:105" ht="12" customHeight="1" x14ac:dyDescent="0.25">
      <c r="A434" s="107" t="s">
        <v>121</v>
      </c>
      <c r="B434" s="105"/>
      <c r="C434" s="105">
        <v>16.528592932153504</v>
      </c>
      <c r="D434" s="105">
        <v>18.808534261790591</v>
      </c>
      <c r="E434" s="105">
        <v>16.382096283624097</v>
      </c>
      <c r="F434" s="105">
        <v>17.472503068646361</v>
      </c>
      <c r="G434" s="105">
        <v>17.17354008237924</v>
      </c>
      <c r="H434" s="105">
        <v>17.214246352138609</v>
      </c>
      <c r="I434" s="105">
        <v>18.192989892658474</v>
      </c>
      <c r="J434" s="105">
        <v>19.139205456454963</v>
      </c>
      <c r="K434" s="105">
        <v>21.033882238439912</v>
      </c>
      <c r="L434" s="105">
        <v>19.062804579057321</v>
      </c>
      <c r="M434" s="105">
        <v>20.535588464958625</v>
      </c>
      <c r="N434" s="105">
        <v>22.477727016288345</v>
      </c>
      <c r="O434" s="105">
        <v>19.726453305802746</v>
      </c>
      <c r="P434" s="105">
        <v>22.07648210471762</v>
      </c>
      <c r="Q434" s="105">
        <v>27.051508685380568</v>
      </c>
      <c r="R434" s="105">
        <v>21.684283605197727</v>
      </c>
      <c r="S434" s="105">
        <v>19.746509913243177</v>
      </c>
      <c r="T434" s="105">
        <v>18.337181616503862</v>
      </c>
      <c r="U434" s="105">
        <v>22.251718533352214</v>
      </c>
      <c r="V434" s="105">
        <v>21.347358773013347</v>
      </c>
      <c r="W434" s="105">
        <v>17.128096112882815</v>
      </c>
      <c r="DA434" s="132" t="s">
        <v>4755</v>
      </c>
    </row>
    <row r="435" spans="1:105" ht="12" customHeight="1" x14ac:dyDescent="0.25">
      <c r="A435" s="108" t="s">
        <v>53</v>
      </c>
      <c r="B435" s="99"/>
      <c r="C435" s="99">
        <v>6.162327674053043</v>
      </c>
      <c r="D435" s="99">
        <v>7.0333597087695168</v>
      </c>
      <c r="E435" s="99">
        <v>6.0736933344382118</v>
      </c>
      <c r="F435" s="99">
        <v>6.4657855009168319</v>
      </c>
      <c r="G435" s="99">
        <v>6.3608820390454834</v>
      </c>
      <c r="H435" s="99">
        <v>5.3029668181971941</v>
      </c>
      <c r="I435" s="99">
        <v>5.9101864053536328</v>
      </c>
      <c r="J435" s="99">
        <v>6.7606145826243864</v>
      </c>
      <c r="K435" s="99">
        <v>7.6129297988157063</v>
      </c>
      <c r="L435" s="99">
        <v>6.0839927584433857</v>
      </c>
      <c r="M435" s="99">
        <v>7.1428050865825847</v>
      </c>
      <c r="N435" s="99">
        <v>7.6967695188954073</v>
      </c>
      <c r="O435" s="99">
        <v>5.7966093213754375</v>
      </c>
      <c r="P435" s="99">
        <v>6.558898544569062</v>
      </c>
      <c r="Q435" s="99">
        <v>6.3383754407279991</v>
      </c>
      <c r="R435" s="99">
        <v>4.5873806838805269</v>
      </c>
      <c r="S435" s="99">
        <v>4.9404828596640549</v>
      </c>
      <c r="T435" s="99">
        <v>5.2820958079911566</v>
      </c>
      <c r="U435" s="99">
        <v>6.6226048749582249</v>
      </c>
      <c r="V435" s="99">
        <v>6.5418392341659857</v>
      </c>
      <c r="W435" s="99">
        <v>5.5060445987487929</v>
      </c>
      <c r="DA435" s="63" t="s">
        <v>4756</v>
      </c>
    </row>
    <row r="436" spans="1:105" ht="12" customHeight="1" x14ac:dyDescent="0.25">
      <c r="A436" s="108" t="s">
        <v>52</v>
      </c>
      <c r="B436" s="99"/>
      <c r="C436" s="99">
        <v>10.366265258100464</v>
      </c>
      <c r="D436" s="99">
        <v>11.775174553021072</v>
      </c>
      <c r="E436" s="99">
        <v>10.308402949185883</v>
      </c>
      <c r="F436" s="99">
        <v>11.006717567729526</v>
      </c>
      <c r="G436" s="99">
        <v>10.812658043333757</v>
      </c>
      <c r="H436" s="99">
        <v>11.911279533941418</v>
      </c>
      <c r="I436" s="99">
        <v>12.28280348730484</v>
      </c>
      <c r="J436" s="99">
        <v>12.378590873830579</v>
      </c>
      <c r="K436" s="99">
        <v>13.420952439624211</v>
      </c>
      <c r="L436" s="99">
        <v>12.978811820613938</v>
      </c>
      <c r="M436" s="99">
        <v>13.392783378376043</v>
      </c>
      <c r="N436" s="99">
        <v>14.780957497392944</v>
      </c>
      <c r="O436" s="99">
        <v>13.929843984427313</v>
      </c>
      <c r="P436" s="99">
        <v>15.517583560148557</v>
      </c>
      <c r="Q436" s="99">
        <v>20.713133244652568</v>
      </c>
      <c r="R436" s="99">
        <v>17.096902921317202</v>
      </c>
      <c r="S436" s="99">
        <v>14.806027053579122</v>
      </c>
      <c r="T436" s="99">
        <v>13.055085808512708</v>
      </c>
      <c r="U436" s="99">
        <v>15.629113658393987</v>
      </c>
      <c r="V436" s="99">
        <v>14.805519538847358</v>
      </c>
      <c r="W436" s="99">
        <v>11.622051514134027</v>
      </c>
      <c r="DA436" s="63" t="s">
        <v>4757</v>
      </c>
    </row>
    <row r="437" spans="1:105" ht="12" customHeight="1" x14ac:dyDescent="0.25">
      <c r="A437" s="121" t="s">
        <v>54</v>
      </c>
      <c r="B437" s="123"/>
      <c r="C437" s="123">
        <v>2.7660965492240424</v>
      </c>
      <c r="D437" s="123">
        <v>3.1751581028123037</v>
      </c>
      <c r="E437" s="123">
        <v>2.7322833577855716</v>
      </c>
      <c r="F437" s="123">
        <v>3.0892230908764367</v>
      </c>
      <c r="G437" s="123">
        <v>2.6518653459441528</v>
      </c>
      <c r="H437" s="123">
        <v>2.9690653720380791</v>
      </c>
      <c r="I437" s="123">
        <v>2.7255212625400524</v>
      </c>
      <c r="J437" s="123">
        <v>3.1157247292930461</v>
      </c>
      <c r="K437" s="123">
        <v>3.9607390292384581</v>
      </c>
      <c r="L437" s="123">
        <v>3.5491971902892177</v>
      </c>
      <c r="M437" s="123">
        <v>3.8706902965299252</v>
      </c>
      <c r="N437" s="123">
        <v>4.2314637419596028</v>
      </c>
      <c r="O437" s="123">
        <v>3.5945588885825543</v>
      </c>
      <c r="P437" s="123">
        <v>4.2749061666595436</v>
      </c>
      <c r="Q437" s="123">
        <v>5.0692981350307544</v>
      </c>
      <c r="R437" s="123">
        <v>4.1810129775812683</v>
      </c>
      <c r="S437" s="123">
        <v>3.9418859811434022</v>
      </c>
      <c r="T437" s="123">
        <v>3.7988461789045278</v>
      </c>
      <c r="U437" s="123">
        <v>4.6135211953083024</v>
      </c>
      <c r="V437" s="123">
        <v>4.4477465171811303</v>
      </c>
      <c r="W437" s="123">
        <v>3.5806935361583414</v>
      </c>
      <c r="DA437" s="130" t="s">
        <v>4758</v>
      </c>
    </row>
    <row r="438" spans="1:105" ht="12" customHeight="1" x14ac:dyDescent="0.25">
      <c r="A438" s="97" t="s">
        <v>50</v>
      </c>
      <c r="B438" s="99"/>
      <c r="C438" s="99">
        <v>2.7825022989819059</v>
      </c>
      <c r="D438" s="99">
        <v>3.2151443980935714</v>
      </c>
      <c r="E438" s="99">
        <v>2.6551068230000512</v>
      </c>
      <c r="F438" s="99">
        <v>3.0648851203062821</v>
      </c>
      <c r="G438" s="99">
        <v>2.7133803028052115</v>
      </c>
      <c r="H438" s="99">
        <v>2.9829598108941711</v>
      </c>
      <c r="I438" s="99">
        <v>2.7358497180753236</v>
      </c>
      <c r="J438" s="99">
        <v>3.0886636478786738</v>
      </c>
      <c r="K438" s="99">
        <v>4.0316868511759942</v>
      </c>
      <c r="L438" s="99">
        <v>3.8393355884475704</v>
      </c>
      <c r="M438" s="99">
        <v>3.9232830764544349</v>
      </c>
      <c r="N438" s="99">
        <v>3.5427276066454048</v>
      </c>
      <c r="O438" s="99">
        <v>3.0816464252867188</v>
      </c>
      <c r="P438" s="99">
        <v>3.9279065841801253</v>
      </c>
      <c r="Q438" s="99">
        <v>5.3449779690783945</v>
      </c>
      <c r="R438" s="99">
        <v>4.5427652396725886</v>
      </c>
      <c r="S438" s="99">
        <v>4.1027013659048563</v>
      </c>
      <c r="T438" s="99">
        <v>3.7077881001524458</v>
      </c>
      <c r="U438" s="99">
        <v>4.4988975771768693</v>
      </c>
      <c r="V438" s="99">
        <v>4.2699307821371049</v>
      </c>
      <c r="W438" s="99">
        <v>3.808149369306153</v>
      </c>
      <c r="DA438" s="63" t="s">
        <v>4759</v>
      </c>
    </row>
    <row r="439" spans="1:105" ht="12" customHeight="1" x14ac:dyDescent="0.25">
      <c r="A439" s="109" t="s">
        <v>120</v>
      </c>
      <c r="B439" s="110"/>
      <c r="C439" s="110">
        <v>2.7660070679646491</v>
      </c>
      <c r="D439" s="110">
        <v>3.1749880812513189</v>
      </c>
      <c r="E439" s="110">
        <v>2.7326305858102793</v>
      </c>
      <c r="F439" s="110">
        <v>3.0893603995961558</v>
      </c>
      <c r="G439" s="110">
        <v>2.6516068797388548</v>
      </c>
      <c r="H439" s="110">
        <v>2.9689961963111999</v>
      </c>
      <c r="I439" s="110">
        <v>2.725484977784967</v>
      </c>
      <c r="J439" s="110">
        <v>3.1157941834641454</v>
      </c>
      <c r="K439" s="110">
        <v>3.960543012280946</v>
      </c>
      <c r="L439" s="110">
        <v>3.5486831811346717</v>
      </c>
      <c r="M439" s="110">
        <v>3.8706557732399651</v>
      </c>
      <c r="N439" s="110">
        <v>4.2321592008643272</v>
      </c>
      <c r="O439" s="110">
        <v>3.5957392639967054</v>
      </c>
      <c r="P439" s="110">
        <v>4.2760767676606797</v>
      </c>
      <c r="Q439" s="110">
        <v>5.0680574770888409</v>
      </c>
      <c r="R439" s="110">
        <v>4.1797950456441981</v>
      </c>
      <c r="S439" s="110">
        <v>3.9415394560081634</v>
      </c>
      <c r="T439" s="110">
        <v>3.7989426168425364</v>
      </c>
      <c r="U439" s="110">
        <v>4.6136877994044241</v>
      </c>
      <c r="V439" s="110">
        <v>4.4481375944750399</v>
      </c>
      <c r="W439" s="110">
        <v>3.57978518165431</v>
      </c>
      <c r="DA439" s="60" t="s">
        <v>4760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2.7872532607213459E-2</v>
      </c>
      <c r="D441" s="118">
        <f t="shared" si="199"/>
        <v>6.9119381888801595E-2</v>
      </c>
      <c r="E441" s="118">
        <f t="shared" si="199"/>
        <v>0.11068150902463668</v>
      </c>
      <c r="F441" s="118">
        <f t="shared" si="199"/>
        <v>0.22335257416593005</v>
      </c>
      <c r="G441" s="118">
        <f t="shared" si="199"/>
        <v>0.34744959673457759</v>
      </c>
      <c r="H441" s="118">
        <f t="shared" si="199"/>
        <v>0.21395284935382219</v>
      </c>
      <c r="I441" s="118">
        <f t="shared" si="199"/>
        <v>0.13357108175037793</v>
      </c>
      <c r="J441" s="118">
        <f t="shared" si="199"/>
        <v>3.4894398003501595E-2</v>
      </c>
      <c r="K441" s="118">
        <f t="shared" si="199"/>
        <v>8.9414772082420671E-2</v>
      </c>
      <c r="L441" s="118">
        <f t="shared" si="199"/>
        <v>7.332558747514413E-2</v>
      </c>
      <c r="M441" s="118">
        <f t="shared" si="199"/>
        <v>3.1580647563958571E-2</v>
      </c>
      <c r="N441" s="118">
        <f t="shared" si="199"/>
        <v>0.11664798108355733</v>
      </c>
      <c r="O441" s="118">
        <f t="shared" si="199"/>
        <v>0.11117541563352074</v>
      </c>
      <c r="P441" s="118">
        <f t="shared" si="199"/>
        <v>8.9635447882505118E-2</v>
      </c>
      <c r="Q441" s="118">
        <f t="shared" si="199"/>
        <v>8.193213706003187E-2</v>
      </c>
      <c r="R441" s="118">
        <f t="shared" ref="R441:V441" si="200">R442+R444+R446+R455</f>
        <v>2.8118348387687387E-2</v>
      </c>
      <c r="S441" s="118">
        <f t="shared" si="200"/>
        <v>5.8509488379326811E-2</v>
      </c>
      <c r="T441" s="118">
        <f t="shared" si="200"/>
        <v>4.5237947775089181E-2</v>
      </c>
      <c r="U441" s="118">
        <f t="shared" si="200"/>
        <v>7.083778772387235E-2</v>
      </c>
      <c r="V441" s="118">
        <f t="shared" si="200"/>
        <v>7.0456618108030167E-2</v>
      </c>
      <c r="W441" s="118">
        <f t="shared" ref="W441" si="201">W442+W444+W446+W455</f>
        <v>7.0782196359112107E-2</v>
      </c>
      <c r="DA441" s="129" t="s">
        <v>4912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4913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4914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4915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4916</v>
      </c>
    </row>
    <row r="446" spans="1:105" ht="12" customHeight="1" x14ac:dyDescent="0.25">
      <c r="A446" s="121" t="s">
        <v>55</v>
      </c>
      <c r="B446" s="123"/>
      <c r="C446" s="123">
        <v>2.2282267767612652E-2</v>
      </c>
      <c r="D446" s="123">
        <v>6.4080034636149932E-2</v>
      </c>
      <c r="E446" s="123">
        <v>0.10628114085671871</v>
      </c>
      <c r="F446" s="123">
        <v>0.21699318155385583</v>
      </c>
      <c r="G446" s="123">
        <v>0.34325248719290424</v>
      </c>
      <c r="H446" s="123">
        <v>0.20849213095774072</v>
      </c>
      <c r="I446" s="123">
        <v>0.13003341911137561</v>
      </c>
      <c r="J446" s="123">
        <v>3.1975048762397595E-2</v>
      </c>
      <c r="K446" s="123">
        <v>8.5315160444610738E-2</v>
      </c>
      <c r="L446" s="123">
        <v>7.0820723047779671E-2</v>
      </c>
      <c r="M446" s="123">
        <v>3.0631374068570319E-2</v>
      </c>
      <c r="N446" s="123">
        <v>0.11532984969357095</v>
      </c>
      <c r="O446" s="123">
        <v>0.10856564668574972</v>
      </c>
      <c r="P446" s="123">
        <v>8.4764436821410841E-2</v>
      </c>
      <c r="Q446" s="123">
        <v>7.3099639314389273E-2</v>
      </c>
      <c r="R446" s="123">
        <v>2.2503458585580224E-2</v>
      </c>
      <c r="S446" s="123">
        <v>5.5267004780865152E-2</v>
      </c>
      <c r="T446" s="123">
        <v>4.3799699687845264E-2</v>
      </c>
      <c r="U446" s="123">
        <v>6.8449900849911524E-2</v>
      </c>
      <c r="V446" s="123">
        <v>6.703805431475536E-2</v>
      </c>
      <c r="W446" s="123">
        <v>6.5268243764965483E-2</v>
      </c>
      <c r="DA446" s="130" t="s">
        <v>4917</v>
      </c>
    </row>
    <row r="447" spans="1:105" ht="12" customHeight="1" x14ac:dyDescent="0.25">
      <c r="A447" s="97" t="s">
        <v>124</v>
      </c>
      <c r="B447" s="99"/>
      <c r="C447" s="99">
        <v>5.6378506524171303</v>
      </c>
      <c r="D447" s="99">
        <v>6.6810652328302984</v>
      </c>
      <c r="E447" s="99">
        <v>5.3077640805483659</v>
      </c>
      <c r="F447" s="99">
        <v>5.6260413981054258</v>
      </c>
      <c r="G447" s="99">
        <v>6.8364453699253431</v>
      </c>
      <c r="H447" s="99">
        <v>6.1374871050684918</v>
      </c>
      <c r="I447" s="99">
        <v>6.8578751055934264</v>
      </c>
      <c r="J447" s="99">
        <v>7.8818900182721077</v>
      </c>
      <c r="K447" s="99">
        <v>6.326165015333717</v>
      </c>
      <c r="L447" s="99">
        <v>6.124742766167393</v>
      </c>
      <c r="M447" s="99">
        <v>7.2175448277164227</v>
      </c>
      <c r="N447" s="99">
        <v>7.5932119682272772</v>
      </c>
      <c r="O447" s="99">
        <v>6.0990553804993377</v>
      </c>
      <c r="P447" s="99">
        <v>7.1598836160410491</v>
      </c>
      <c r="Q447" s="99">
        <v>8.7301597873093701</v>
      </c>
      <c r="R447" s="99">
        <v>5.9326906490330638</v>
      </c>
      <c r="S447" s="99">
        <v>5.6866324299745061</v>
      </c>
      <c r="T447" s="99">
        <v>5.1162201727989576</v>
      </c>
      <c r="U447" s="99">
        <v>6.0313136205229565</v>
      </c>
      <c r="V447" s="99">
        <v>5.6333363248687069</v>
      </c>
      <c r="W447" s="99">
        <v>5.0523649415186327</v>
      </c>
      <c r="DA447" s="63" t="s">
        <v>4918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2.2304119791987085</v>
      </c>
      <c r="J448" s="99">
        <v>2.7968043081823168</v>
      </c>
      <c r="K448" s="99">
        <v>0</v>
      </c>
      <c r="L448" s="99">
        <v>0</v>
      </c>
      <c r="M448" s="99">
        <v>2.5108986637174273</v>
      </c>
      <c r="N448" s="99">
        <v>2.5928688369049895</v>
      </c>
      <c r="O448" s="99">
        <v>1.7689456600797591</v>
      </c>
      <c r="P448" s="99">
        <v>2.1248177383433378</v>
      </c>
      <c r="Q448" s="99">
        <v>2.0384551472485763</v>
      </c>
      <c r="R448" s="99">
        <v>0</v>
      </c>
      <c r="S448" s="99">
        <v>0</v>
      </c>
      <c r="T448" s="99">
        <v>1.4685464429741939</v>
      </c>
      <c r="U448" s="99">
        <v>1.7660316826494906</v>
      </c>
      <c r="V448" s="99">
        <v>1.6894718460465161</v>
      </c>
      <c r="W448" s="99">
        <v>1.6250486079999573</v>
      </c>
      <c r="DA448" s="63" t="s">
        <v>4919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2.2304119791987085</v>
      </c>
      <c r="J449" s="102">
        <v>2.7968043081823168</v>
      </c>
      <c r="K449" s="102">
        <v>0</v>
      </c>
      <c r="L449" s="102">
        <v>0</v>
      </c>
      <c r="M449" s="102">
        <v>2.5108986637174273</v>
      </c>
      <c r="N449" s="102">
        <v>2.5928688369049895</v>
      </c>
      <c r="O449" s="102">
        <v>1.7689456600797591</v>
      </c>
      <c r="P449" s="102">
        <v>2.1248177383433378</v>
      </c>
      <c r="Q449" s="102">
        <v>2.0384551472485763</v>
      </c>
      <c r="R449" s="102">
        <v>0</v>
      </c>
      <c r="S449" s="102">
        <v>0</v>
      </c>
      <c r="T449" s="102">
        <v>1.4685464429741939</v>
      </c>
      <c r="U449" s="102">
        <v>1.7660316826494906</v>
      </c>
      <c r="V449" s="102">
        <v>1.6894718460465161</v>
      </c>
      <c r="W449" s="102">
        <v>1.6250486079999573</v>
      </c>
      <c r="DA449" s="131" t="s">
        <v>4920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4921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4922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4923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4924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4925</v>
      </c>
    </row>
    <row r="455" spans="1:105" ht="12" customHeight="1" x14ac:dyDescent="0.25">
      <c r="A455" s="121" t="s">
        <v>54</v>
      </c>
      <c r="B455" s="123"/>
      <c r="C455" s="123">
        <v>5.5902648396008048E-3</v>
      </c>
      <c r="D455" s="123">
        <v>5.0393472526516561E-3</v>
      </c>
      <c r="E455" s="123">
        <v>4.4003681679179694E-3</v>
      </c>
      <c r="F455" s="123">
        <v>6.3593926120742179E-3</v>
      </c>
      <c r="G455" s="123">
        <v>4.1971095416733278E-3</v>
      </c>
      <c r="H455" s="123">
        <v>5.4607183960814903E-3</v>
      </c>
      <c r="I455" s="123">
        <v>3.537662639002332E-3</v>
      </c>
      <c r="J455" s="123">
        <v>2.919349241103996E-3</v>
      </c>
      <c r="K455" s="123">
        <v>4.0996116378099329E-3</v>
      </c>
      <c r="L455" s="123">
        <v>2.5048644273644579E-3</v>
      </c>
      <c r="M455" s="123">
        <v>9.4927349538824989E-4</v>
      </c>
      <c r="N455" s="123">
        <v>1.3181313899863724E-3</v>
      </c>
      <c r="O455" s="123">
        <v>2.6097689477710064E-3</v>
      </c>
      <c r="P455" s="123">
        <v>4.8710110610942787E-3</v>
      </c>
      <c r="Q455" s="123">
        <v>8.8324977456425979E-3</v>
      </c>
      <c r="R455" s="123">
        <v>5.6148898021071642E-3</v>
      </c>
      <c r="S455" s="123">
        <v>3.2424835984616617E-3</v>
      </c>
      <c r="T455" s="123">
        <v>1.438248087243917E-3</v>
      </c>
      <c r="U455" s="123">
        <v>2.38788687396082E-3</v>
      </c>
      <c r="V455" s="123">
        <v>3.4185637932748008E-3</v>
      </c>
      <c r="W455" s="123">
        <v>5.5139525941466207E-3</v>
      </c>
      <c r="DA455" s="130" t="s">
        <v>4926</v>
      </c>
    </row>
    <row r="456" spans="1:105" ht="12" customHeight="1" x14ac:dyDescent="0.25">
      <c r="A456" s="97" t="s">
        <v>50</v>
      </c>
      <c r="B456" s="99"/>
      <c r="C456" s="99">
        <v>1.0305253927172684</v>
      </c>
      <c r="D456" s="99">
        <v>1.1902115460191351</v>
      </c>
      <c r="E456" s="99">
        <v>0.98244690478427366</v>
      </c>
      <c r="F456" s="99">
        <v>1.1335617331022294</v>
      </c>
      <c r="G456" s="99">
        <v>1.0031091804599253</v>
      </c>
      <c r="H456" s="99">
        <v>1.1022850133804494</v>
      </c>
      <c r="I456" s="99">
        <v>1.010533332831016</v>
      </c>
      <c r="J456" s="99">
        <v>1.1403707973062485</v>
      </c>
      <c r="K456" s="99">
        <v>1.4879432554914369</v>
      </c>
      <c r="L456" s="99">
        <v>1.4164044927350872</v>
      </c>
      <c r="M456" s="99">
        <v>1.4470725163698481</v>
      </c>
      <c r="N456" s="99">
        <v>1.3067075846064904</v>
      </c>
      <c r="O456" s="99">
        <v>1.1366413690525323</v>
      </c>
      <c r="P456" s="99">
        <v>1.4487778613140412</v>
      </c>
      <c r="Q456" s="99">
        <v>1.9714536445444535</v>
      </c>
      <c r="R456" s="99">
        <v>1.6733592238497197</v>
      </c>
      <c r="S456" s="99">
        <v>1.5080142719725496</v>
      </c>
      <c r="T456" s="99">
        <v>1.3594526384641967</v>
      </c>
      <c r="U456" s="99">
        <v>1.6452540561590052</v>
      </c>
      <c r="V456" s="99">
        <v>1.5577773648899944</v>
      </c>
      <c r="W456" s="99">
        <v>1.3862311457965206</v>
      </c>
      <c r="DA456" s="63" t="s">
        <v>4927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0CF91CF-08B1-463E-844E-75A38DB0263A}"/>
</file>

<file path=customXml/itemProps2.xml><?xml version="1.0" encoding="utf-8"?>
<ds:datastoreItem xmlns:ds="http://schemas.openxmlformats.org/officeDocument/2006/customXml" ds:itemID="{5C84F534-BB80-44FE-AE7F-639837103FFE}"/>
</file>

<file path=customXml/itemProps3.xml><?xml version="1.0" encoding="utf-8"?>
<ds:datastoreItem xmlns:ds="http://schemas.openxmlformats.org/officeDocument/2006/customXml" ds:itemID="{FA118E3E-0006-40E8-B4AB-B41262E7E3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2024-05-20T16:45:52Z</dcterms:created>
  <dcterms:modified xsi:type="dcterms:W3CDTF">2024-05-20T16:45:53Z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